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Ex1.xml" ContentType="application/vnd.ms-office.chartex+xml"/>
  <Override PartName="/xl/charts/style1.xml" ContentType="application/vnd.ms-office.chartstyle+xml"/>
  <Override PartName="/xl/charts/colors1.xml" ContentType="application/vnd.ms-office.chartcolorstyle+xml"/>
  <Override PartName="/xl/charts/chartEx2.xml" ContentType="application/vnd.ms-office.chartex+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Ex3.xml" ContentType="application/vnd.ms-office.chartex+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comments14.xml" ContentType="application/vnd.openxmlformats-officedocument.spreadsheetml.comments+xml"/>
  <Override PartName="/xl/drawings/drawing17.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drawings/drawing18.xml" ContentType="application/vnd.openxmlformats-officedocument.drawing+xml"/>
  <Override PartName="/xl/comments17.xml" ContentType="application/vnd.openxmlformats-officedocument.spreadsheetml.comments+xml"/>
  <Override PartName="/xl/drawings/drawing19.xml" ContentType="application/vnd.openxmlformats-officedocument.drawing+xml"/>
  <Override PartName="/xl/comments18.xml" ContentType="application/vnd.openxmlformats-officedocument.spreadsheetml.comments+xml"/>
  <Override PartName="/xl/drawings/drawing20.xml" ContentType="application/vnd.openxmlformats-officedocument.drawing+xml"/>
  <Override PartName="/xl/comments19.xml" ContentType="application/vnd.openxmlformats-officedocument.spreadsheetml.comments+xml"/>
  <Override PartName="/xl/drawings/drawing21.xml" ContentType="application/vnd.openxmlformats-officedocument.drawing+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202300"/>
  <mc:AlternateContent xmlns:mc="http://schemas.openxmlformats.org/markup-compatibility/2006">
    <mc:Choice Requires="x15">
      <x15ac:absPath xmlns:x15ac="http://schemas.microsoft.com/office/spreadsheetml/2010/11/ac" url="G:\Mi unidad\ANTISOBORNO\RIESGOS ANTISOBORNO\"/>
    </mc:Choice>
  </mc:AlternateContent>
  <xr:revisionPtr revIDLastSave="0" documentId="8_{A28E1F6F-30C1-4F99-B78A-7AB2CDADCCA2}" xr6:coauthVersionLast="47" xr6:coauthVersionMax="47" xr10:uidLastSave="{00000000-0000-0000-0000-000000000000}"/>
  <bookViews>
    <workbookView xWindow="2280" yWindow="600" windowWidth="20448" windowHeight="11160" xr2:uid="{34347578-F31E-4B85-BBA5-1A4E74F5F768}"/>
  </bookViews>
  <sheets>
    <sheet name="MAPA RIESGOS" sheetId="24" r:id="rId1"/>
    <sheet name="MAPA X ROLES" sheetId="25" r:id="rId2"/>
    <sheet name="G CONTR" sheetId="9" r:id="rId3"/>
    <sheet name="G PREDIAL" sheetId="11" r:id="rId4"/>
    <sheet name="CONSERVAC INFR" sheetId="3" r:id="rId5"/>
    <sheet name="CONSTR PROY" sheetId="6" r:id="rId6"/>
    <sheet name="DISEÑO PROY" sheetId="1" r:id="rId7"/>
    <sheet name="PREINVERSION" sheetId="2" r:id="rId8"/>
    <sheet name="G VALORIZ" sheetId="5" r:id="rId9"/>
    <sheet name="G LEGAL" sheetId="8" r:id="rId10"/>
    <sheet name="INNOVAC" sheetId="10" r:id="rId11"/>
    <sheet name="G SOCIAL Y R-C" sheetId="12" r:id="rId12"/>
    <sheet name="PLAN ESTR" sheetId="13" r:id="rId13"/>
    <sheet name="G TIC" sheetId="20" r:id="rId14"/>
    <sheet name="G INT PROY" sheetId="14" r:id="rId15"/>
    <sheet name="PRACT INTEG" sheetId="15" r:id="rId16"/>
    <sheet name="MEJOR CONT" sheetId="16" r:id="rId17"/>
    <sheet name="EVAL CONT" sheetId="17" r:id="rId18"/>
    <sheet name="G INTERINST" sheetId="18" r:id="rId19"/>
    <sheet name="G TALENT H" sheetId="19" r:id="rId20"/>
    <sheet name="D DOCUM" sheetId="21" r:id="rId21"/>
    <sheet name="G RES FIS" sheetId="22" r:id="rId22"/>
    <sheet name="G FINANC" sheetId="23" r:id="rId23"/>
    <sheet name="COMUNIC" sheetId="26"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_xlchart.v1.0" hidden="1">'[1]MAPA RIESGOS'!$A$2:$A$23</definedName>
    <definedName name="_xlchart.v1.1" hidden="1">'[1]MAPA RIESGOS'!$B$1</definedName>
    <definedName name="_xlchart.v1.2" hidden="1">'[1]MAPA RIESGOS'!$B$2:$B$23</definedName>
    <definedName name="_xlchart.v1.3" hidden="1">'[1]MAPA RIESGOS'!$C$1</definedName>
    <definedName name="_xlchart.v1.4" hidden="1">'[1]MAPA RIESGOS'!$C$2:$C$23</definedName>
    <definedName name="_xlchart.v1.5" hidden="1">'[1]MAPA X ROLES'!$A$2:$A$23</definedName>
    <definedName name="_xlchart.v1.6" hidden="1">'[1]MAPA X ROLES'!$B$2:$B$23</definedName>
    <definedName name="_xlchart.v1.7" hidden="1">'[1]MAPA X ROLES'!$C$2:$C$23</definedName>
    <definedName name="consecuencias" localSheetId="4">'CONSERVAC INFR'!$BMC$703:$BMC$715</definedName>
    <definedName name="consecuencias" localSheetId="5">'CONSTR PROY'!$BMC$677:$BMC$689</definedName>
    <definedName name="consecuencias" localSheetId="6">'DISEÑO PROY'!$BMC$700:$BMC$712</definedName>
    <definedName name="consecuencias" localSheetId="2">'G CONTR'!$BMB$635:$BMB$647</definedName>
    <definedName name="consecuencias" localSheetId="9">'G LEGAL'!$BMC$703:$BMC$715</definedName>
    <definedName name="consecuencias" localSheetId="3">'G PREDIAL'!$BMC$690:$BMC$702</definedName>
    <definedName name="consecuencias" localSheetId="10">INNOVAC!$BMC$703:$BMC$715</definedName>
    <definedName name="consecuencias" localSheetId="7">PREINVERSION!$BMC$610:$BMC$622</definedName>
    <definedName name="consecuencias">'G SOCIAL Y R-C'!$BMC$701:$BMC$713</definedName>
    <definedName name="Efecto" localSheetId="4">'CONSERVAC INFR'!$BMZ$801:$BMZ$804</definedName>
    <definedName name="Efecto" localSheetId="5">'CONSTR PROY'!$BMZ$775:$BMZ$778</definedName>
    <definedName name="Efecto" localSheetId="6">'DISEÑO PROY'!$BMZ$798:$BMZ$801</definedName>
    <definedName name="Efecto" localSheetId="2">'G CONTR'!$BMY$733:$BMY$736</definedName>
    <definedName name="Efecto" localSheetId="9">'G LEGAL'!$BMZ$801:$BMZ$804</definedName>
    <definedName name="Efecto" localSheetId="3">'G PREDIAL'!$BMZ$788:$BMZ$791</definedName>
    <definedName name="Efecto" localSheetId="10">INNOVAC!$BMZ$801:$BMZ$804</definedName>
    <definedName name="Efecto" localSheetId="7">PREINVERSION!$BMZ$708:$BMZ$711</definedName>
    <definedName name="Efecto">'G SOCIAL Y R-C'!$BMZ$799:$BMZ$802</definedName>
    <definedName name="ExternoExp" localSheetId="4">'CONSERVAC INFR'!$BMH$724:$BMH$733</definedName>
    <definedName name="ExternoExp" localSheetId="5">'CONSTR PROY'!$BMH$698:$BMH$707</definedName>
    <definedName name="ExternoExp" localSheetId="6">'DISEÑO PROY'!$BMH$721:$BMH$730</definedName>
    <definedName name="ExternoExp" localSheetId="9">'G LEGAL'!$BMH$724:$BMH$733</definedName>
    <definedName name="ExternoExp" localSheetId="3">'G PREDIAL'!$BMH$711:$BMH$720</definedName>
    <definedName name="ExternoExp" localSheetId="10">INNOVAC!$BMH$724:$BMH$733</definedName>
    <definedName name="ExternoExp" localSheetId="7">PREINVERSION!$BMH$631:$BMH$640</definedName>
    <definedName name="ExternoExp">'G SOCIAL Y R-C'!$BMH$722:$BMH$731</definedName>
    <definedName name="FRECUENCY" localSheetId="4">'CONSERVAC INFR'!$BOE$930:$BOE$932</definedName>
    <definedName name="FRECUENCY" localSheetId="5">'CONSTR PROY'!$BOE$904:$BOE$906</definedName>
    <definedName name="FRECUENCY" localSheetId="6">'DISEÑO PROY'!$BOE$927:$BOE$929</definedName>
    <definedName name="FRECUENCY" localSheetId="2">'G CONTR'!$BOD$862:$BOD$864</definedName>
    <definedName name="FRECUENCY" localSheetId="9">'G LEGAL'!$BOE$930:$BOE$932</definedName>
    <definedName name="FRECUENCY" localSheetId="3">'G PREDIAL'!$BOE$917:$BOE$919</definedName>
    <definedName name="FRECUENCY" localSheetId="10">INNOVAC!$BOE$930:$BOE$932</definedName>
    <definedName name="FRECUENCY" localSheetId="7">PREINVERSION!$BOE$837:$BOE$839</definedName>
    <definedName name="FRECUENCY">'G SOCIAL Y R-C'!$BOE$928:$BOE$930</definedName>
    <definedName name="IMPACTO" localSheetId="4">'CONSERVAC INFR'!$BMT$788:$BMT$792</definedName>
    <definedName name="IMPACTO" localSheetId="5">'CONSTR PROY'!$BMT$762:$BMT$766</definedName>
    <definedName name="IMPACTO" localSheetId="6">'DISEÑO PROY'!$BMT$785:$BMT$789</definedName>
    <definedName name="IMPACTO" localSheetId="9">'G LEGAL'!$BMT$788:$BMT$792</definedName>
    <definedName name="IMPACTO" localSheetId="3">'G PREDIAL'!$BMT$775:$BMT$779</definedName>
    <definedName name="IMPACTO" localSheetId="10">INNOVAC!$BMT$788:$BMT$792</definedName>
    <definedName name="IMPACTO" localSheetId="7">PREINVERSION!$BMT$695:$BMT$699</definedName>
    <definedName name="IMPACTO">'G SOCIAL Y R-C'!$BMT$786:$BMT$790</definedName>
    <definedName name="IMPLEMENT" localSheetId="4">'CONSERVAC INFR'!$BNZ$913:$BNZ$916</definedName>
    <definedName name="IMPLEMENT" localSheetId="5">'CONSTR PROY'!$BNZ$887:$BNZ$890</definedName>
    <definedName name="IMPLEMENT" localSheetId="6">'DISEÑO PROY'!$BNZ$910:$BNZ$913</definedName>
    <definedName name="IMPLEMENT" localSheetId="2">'G CONTR'!$BNY$845:$BNY$848</definedName>
    <definedName name="IMPLEMENT" localSheetId="9">'G LEGAL'!$BNZ$913:$BNZ$916</definedName>
    <definedName name="IMPLEMENT" localSheetId="3">'G PREDIAL'!$BNZ$900:$BNZ$903</definedName>
    <definedName name="IMPLEMENT" localSheetId="10">INNOVAC!$BNZ$913:$BNZ$916</definedName>
    <definedName name="IMPLEMENT" localSheetId="7">PREINVERSION!$BNZ$820:$BNZ$823</definedName>
    <definedName name="IMPLEMENT">'G SOCIAL Y R-C'!$BNZ$911:$BNZ$914</definedName>
    <definedName name="InternoExp" localSheetId="4">'CONSERVAC INFR'!$BMF$718:$BMF$721</definedName>
    <definedName name="InternoExp" localSheetId="5">'CONSTR PROY'!$BMF$692:$BMF$695</definedName>
    <definedName name="InternoExp" localSheetId="6">'DISEÑO PROY'!$BMF$715:$BMF$718</definedName>
    <definedName name="InternoExp" localSheetId="2">'G CONTR'!$BME$650:$BME$653</definedName>
    <definedName name="InternoExp" localSheetId="9">'G LEGAL'!$BMF$718:$BMF$721</definedName>
    <definedName name="InternoExp" localSheetId="3">'G PREDIAL'!$BMF$705:$BMF$708</definedName>
    <definedName name="InternoExp" localSheetId="10">INNOVAC!$BMF$718:$BMF$721</definedName>
    <definedName name="InternoExp" localSheetId="7">PREINVERSION!$BMF$625:$BMF$628</definedName>
    <definedName name="InternoExp">'G SOCIAL Y R-C'!$BMF$716:$BMF$719</definedName>
    <definedName name="PRO">'PLAN ESTR'!$BMR$781:$BMR$785</definedName>
    <definedName name="PROBAB" localSheetId="4">'CONSERVAC INFR'!$BMR$781:$BMR$785</definedName>
    <definedName name="PROBAB" localSheetId="5">'CONSTR PROY'!$BMR$755:$BMR$759</definedName>
    <definedName name="PROBAB" localSheetId="6">'DISEÑO PROY'!$BMR$778:$BMR$782</definedName>
    <definedName name="PROBAB" localSheetId="2">'G CONTR'!$BMQ$713:$BMQ$717</definedName>
    <definedName name="PROBAB" localSheetId="9">'G LEGAL'!$BMR$781:$BMR$785</definedName>
    <definedName name="PROBAB" localSheetId="3">'G PREDIAL'!$BMR$768:$BMR$772</definedName>
    <definedName name="PROBAB" localSheetId="10">INNOVAC!$BMR$781:$BMR$785</definedName>
    <definedName name="PROBAB" localSheetId="7">PREINVERSION!$BMR$688:$BMR$692</definedName>
    <definedName name="PROBAB">'G SOCIAL Y R-C'!$BMR$779:$BMR$783</definedName>
    <definedName name="SINO" localSheetId="4">'CONSERVAC INFR'!$BNE$837:$BNE$838</definedName>
    <definedName name="SINO" localSheetId="5">'CONSTR PROY'!$BNE$811:$BNE$812</definedName>
    <definedName name="SINO" localSheetId="6">'DISEÑO PROY'!$BNE$834:$BNE$835</definedName>
    <definedName name="SINO" localSheetId="2">'G CONTR'!$BND$769:$BND$770</definedName>
    <definedName name="SINO" localSheetId="9">'G LEGAL'!$BNE$837:$BNE$838</definedName>
    <definedName name="SINO" localSheetId="3">'G PREDIAL'!$BNE$824:$BNE$825</definedName>
    <definedName name="SINO" localSheetId="10">INNOVAC!$BNE$837:$BNE$838</definedName>
    <definedName name="SINO" localSheetId="7">PREINVERSION!$BNE$744:$BNE$745</definedName>
    <definedName name="SINO">'G SOCIAL Y R-C'!$BNE$835:$BNE$836</definedName>
    <definedName name="TIP_CONTROL" localSheetId="4">'CONSERVAC INFR'!$BNY$906:$BNY$910</definedName>
    <definedName name="TIP_CONTROL" localSheetId="5">'CONSTR PROY'!$BNY$880:$BNY$884</definedName>
    <definedName name="TIP_CONTROL" localSheetId="6">'DISEÑO PROY'!$BNY$903:$BNY$907</definedName>
    <definedName name="TIP_CONTROL" localSheetId="2">'G CONTR'!$BNX$838:$BNX$842</definedName>
    <definedName name="TIP_CONTROL" localSheetId="9">'G LEGAL'!$BNY$906:$BNY$910</definedName>
    <definedName name="TIP_CONTROL" localSheetId="3">'G PREDIAL'!$BNY$893:$BNY$897</definedName>
    <definedName name="TIP_CONTROL" localSheetId="10">INNOVAC!$BNY$906:$BNY$910</definedName>
    <definedName name="TIP_CONTROL" localSheetId="7">PREINVERSION!$BNY$813:$BNY$817</definedName>
    <definedName name="TIP_CONTROL">'G SOCIAL Y R-C'!$BNY$904:$BNY$908</definedName>
    <definedName name="TipoCau" localSheetId="4">'CONSERVAC INFR'!$BMA$697:$BMA$702</definedName>
    <definedName name="TipoCau" localSheetId="5">'CONSTR PROY'!$BMA$671:$BMA$676</definedName>
    <definedName name="TipoCau" localSheetId="6">'DISEÑO PROY'!$BMA$694:$BMA$699</definedName>
    <definedName name="TipoCau" localSheetId="2">'G CONTR'!$BLZ$629:$BLZ$634</definedName>
    <definedName name="TipoCau" localSheetId="9">'G LEGAL'!$BMA$697:$BMA$702</definedName>
    <definedName name="TipoCau" localSheetId="3">'G PREDIAL'!$BMA$684:$BMA$689</definedName>
    <definedName name="TipoCau" localSheetId="10">INNOVAC!$BMA$697:$BMA$702</definedName>
    <definedName name="TipoCau" localSheetId="7">PREINVERSION!$BMA$604:$BMA$609</definedName>
    <definedName name="TipoCau">'G SOCIAL Y R-C'!$BMA$695:$BMA$700</definedName>
    <definedName name="TipoCausa">[2]Matriz!$BNZ$896:$BNZ$903</definedName>
    <definedName name="TramitesSer" localSheetId="4">'CONSERVAC INFR'!$BMM$745:$BMM$763</definedName>
    <definedName name="TramitesSer" localSheetId="5">'CONSTR PROY'!$BMM$719:$BMM$737</definedName>
    <definedName name="TramitesSer" localSheetId="6">'DISEÑO PROY'!$BMM$742:$BMM$760</definedName>
    <definedName name="TramitesSer" localSheetId="2">'G CONTR'!$BML$677:$BML$695</definedName>
    <definedName name="TramitesSer" localSheetId="9">'G LEGAL'!$BMM$745:$BMM$763</definedName>
    <definedName name="TramitesSer" localSheetId="3">'G PREDIAL'!$BMM$732:$BMM$750</definedName>
    <definedName name="TramitesSer" localSheetId="10">INNOVAC!$BMM$745:$BMM$763</definedName>
    <definedName name="TramitesSer" localSheetId="7">PREINVERSION!$BMM$652:$BMM$670</definedName>
    <definedName name="TramitesSer">'G SOCIAL Y R-C'!$BMM$743:$BMM$761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3" i="24" l="1"/>
  <c r="E22" i="24"/>
  <c r="E21" i="24"/>
  <c r="E20" i="24"/>
  <c r="E19" i="24"/>
  <c r="E18" i="24"/>
  <c r="E17" i="24"/>
  <c r="E16" i="24"/>
  <c r="E15" i="24"/>
  <c r="F15" i="24" s="1"/>
  <c r="E14" i="24"/>
  <c r="E13" i="24"/>
  <c r="E12" i="24"/>
  <c r="E11" i="24"/>
  <c r="E10" i="24"/>
  <c r="E9" i="24"/>
  <c r="E8" i="24"/>
  <c r="E7" i="24"/>
  <c r="F7" i="24" s="1"/>
  <c r="E6" i="24"/>
  <c r="E5" i="24"/>
  <c r="F5" i="24" s="1"/>
  <c r="E4" i="24"/>
  <c r="F4" i="24" s="1"/>
  <c r="E3" i="24"/>
  <c r="E2" i="24"/>
  <c r="F16" i="24"/>
  <c r="B23" i="24"/>
  <c r="GD10" i="26"/>
  <c r="GC10" i="26"/>
  <c r="GB10" i="26"/>
  <c r="FW10" i="26"/>
  <c r="FV10" i="26"/>
  <c r="FU10" i="26"/>
  <c r="FP10" i="26"/>
  <c r="FO10" i="26"/>
  <c r="FN10" i="26"/>
  <c r="FI10" i="26"/>
  <c r="FH10" i="26"/>
  <c r="FG10" i="26"/>
  <c r="FB10" i="26"/>
  <c r="FA10" i="26"/>
  <c r="EZ10" i="26"/>
  <c r="ET10" i="26"/>
  <c r="ES10" i="26"/>
  <c r="EU10" i="26" s="1"/>
  <c r="EM10" i="26"/>
  <c r="EL10" i="26"/>
  <c r="EN10" i="26" s="1"/>
  <c r="EF10" i="26"/>
  <c r="EE10" i="26"/>
  <c r="EG10" i="26" s="1"/>
  <c r="DY10" i="26"/>
  <c r="DZ10" i="26" s="1"/>
  <c r="DX10" i="26"/>
  <c r="DR10" i="26"/>
  <c r="DQ10" i="26"/>
  <c r="DS10" i="26" s="1"/>
  <c r="DK10" i="26"/>
  <c r="DJ10" i="26"/>
  <c r="DL10" i="26" s="1"/>
  <c r="DC10" i="26"/>
  <c r="DB10" i="26"/>
  <c r="DD10" i="26" s="1"/>
  <c r="CX10" i="26"/>
  <c r="CY10" i="26" s="1"/>
  <c r="AD10" i="26"/>
  <c r="DF10" i="26" s="1"/>
  <c r="AC10" i="26"/>
  <c r="GD9" i="26"/>
  <c r="GC9" i="26"/>
  <c r="GB9" i="26"/>
  <c r="FW9" i="26"/>
  <c r="FV9" i="26"/>
  <c r="FU9" i="26"/>
  <c r="FP9" i="26"/>
  <c r="FO9" i="26"/>
  <c r="FN9" i="26"/>
  <c r="FI9" i="26"/>
  <c r="FH9" i="26"/>
  <c r="FG9" i="26"/>
  <c r="FB9" i="26"/>
  <c r="FA9" i="26"/>
  <c r="EZ9" i="26"/>
  <c r="EU9" i="26"/>
  <c r="ET9" i="26"/>
  <c r="ES9" i="26"/>
  <c r="EM9" i="26"/>
  <c r="EL9" i="26"/>
  <c r="EN9" i="26" s="1"/>
  <c r="EF9" i="26"/>
  <c r="EE9" i="26"/>
  <c r="EG9" i="26" s="1"/>
  <c r="DY9" i="26"/>
  <c r="DX9" i="26"/>
  <c r="DZ9" i="26" s="1"/>
  <c r="DR9" i="26"/>
  <c r="DQ9" i="26"/>
  <c r="DS9" i="26" s="1"/>
  <c r="DK9" i="26"/>
  <c r="DJ9" i="26"/>
  <c r="DL9" i="26" s="1"/>
  <c r="DC9" i="26"/>
  <c r="DB9" i="26"/>
  <c r="DD9" i="26" s="1"/>
  <c r="CX9" i="26"/>
  <c r="CZ9" i="26" s="1"/>
  <c r="AD9" i="26"/>
  <c r="DF9" i="26" s="1"/>
  <c r="AC9" i="26"/>
  <c r="B22" i="24"/>
  <c r="B21" i="24"/>
  <c r="B20" i="24"/>
  <c r="B19" i="24"/>
  <c r="B18" i="24"/>
  <c r="B17" i="24"/>
  <c r="B16" i="24"/>
  <c r="B15" i="24"/>
  <c r="B14" i="24"/>
  <c r="B13" i="24"/>
  <c r="B12" i="24"/>
  <c r="B11" i="24"/>
  <c r="B10" i="24"/>
  <c r="B9" i="24"/>
  <c r="B8" i="24"/>
  <c r="B7" i="24"/>
  <c r="B6" i="24"/>
  <c r="B5" i="24"/>
  <c r="B4" i="24"/>
  <c r="B3" i="24"/>
  <c r="B2" i="24"/>
  <c r="CS15" i="21"/>
  <c r="CS32" i="17"/>
  <c r="CS13" i="15"/>
  <c r="CS11" i="14"/>
  <c r="CS11" i="13"/>
  <c r="D23" i="25"/>
  <c r="D22" i="25"/>
  <c r="D21" i="25"/>
  <c r="D20" i="25"/>
  <c r="D19" i="25"/>
  <c r="D18" i="25"/>
  <c r="D17" i="25"/>
  <c r="D16" i="25"/>
  <c r="D15" i="25"/>
  <c r="D14" i="25"/>
  <c r="D13" i="25"/>
  <c r="D12" i="25"/>
  <c r="D11" i="25"/>
  <c r="D10" i="25"/>
  <c r="D9" i="25"/>
  <c r="D8" i="25"/>
  <c r="D7" i="25"/>
  <c r="D6" i="25"/>
  <c r="D5" i="25"/>
  <c r="D4" i="25"/>
  <c r="D3" i="25"/>
  <c r="D2" i="25"/>
  <c r="D24" i="25" s="1"/>
  <c r="C25" i="25" s="1"/>
  <c r="F23" i="24"/>
  <c r="F22" i="24"/>
  <c r="F21" i="24"/>
  <c r="F20" i="24"/>
  <c r="F19" i="24"/>
  <c r="F18" i="24"/>
  <c r="F17" i="24"/>
  <c r="F14" i="24"/>
  <c r="F13" i="24"/>
  <c r="F12" i="24"/>
  <c r="F11" i="24"/>
  <c r="F10" i="24"/>
  <c r="F9" i="24"/>
  <c r="F8" i="24"/>
  <c r="F6" i="24"/>
  <c r="F3" i="24"/>
  <c r="DA10" i="26" l="1"/>
  <c r="DI10" i="26" s="1"/>
  <c r="AF10" i="26"/>
  <c r="DE10" i="26"/>
  <c r="DN10" i="26"/>
  <c r="DN9" i="26"/>
  <c r="DE9" i="26"/>
  <c r="CZ10" i="26"/>
  <c r="AE10" i="26" s="1"/>
  <c r="AG10" i="26" s="1"/>
  <c r="CY9" i="26"/>
  <c r="AH10" i="26"/>
  <c r="B25" i="24"/>
  <c r="C15" i="24" s="1"/>
  <c r="I15" i="24" s="1"/>
  <c r="F24" i="24"/>
  <c r="E24" i="24"/>
  <c r="B24" i="24"/>
  <c r="DM9" i="26" l="1"/>
  <c r="DU9" i="26"/>
  <c r="DU10" i="26"/>
  <c r="DM10" i="26"/>
  <c r="AF9" i="26"/>
  <c r="AH9" i="26" s="1"/>
  <c r="AE9" i="26"/>
  <c r="AG9" i="26" s="1"/>
  <c r="DA9" i="26"/>
  <c r="DG10" i="26"/>
  <c r="DP10" i="26"/>
  <c r="C18" i="24"/>
  <c r="I18" i="24" s="1"/>
  <c r="C14" i="24"/>
  <c r="D14" i="24" s="1"/>
  <c r="C11" i="24"/>
  <c r="I11" i="24" s="1"/>
  <c r="C9" i="24"/>
  <c r="H9" i="24" s="1"/>
  <c r="C8" i="24"/>
  <c r="I8" i="24" s="1"/>
  <c r="C6" i="24"/>
  <c r="I6" i="24" s="1"/>
  <c r="C16" i="24"/>
  <c r="D16" i="24" s="1"/>
  <c r="C13" i="24"/>
  <c r="I13" i="24" s="1"/>
  <c r="C21" i="24"/>
  <c r="D21" i="24" s="1"/>
  <c r="C4" i="24"/>
  <c r="I4" i="24" s="1"/>
  <c r="C10" i="24"/>
  <c r="H10" i="24" s="1"/>
  <c r="C19" i="24"/>
  <c r="I19" i="24" s="1"/>
  <c r="C12" i="24"/>
  <c r="H12" i="24" s="1"/>
  <c r="C2" i="24"/>
  <c r="I2" i="24" s="1"/>
  <c r="C23" i="24"/>
  <c r="H23" i="24" s="1"/>
  <c r="C22" i="24"/>
  <c r="I22" i="24" s="1"/>
  <c r="C20" i="24"/>
  <c r="I20" i="24" s="1"/>
  <c r="C5" i="24"/>
  <c r="H5" i="24" s="1"/>
  <c r="C17" i="24"/>
  <c r="D17" i="24" s="1"/>
  <c r="D15" i="24"/>
  <c r="H15" i="24"/>
  <c r="C3" i="24"/>
  <c r="H3" i="24" s="1"/>
  <c r="C7" i="24"/>
  <c r="D18" i="24" l="1"/>
  <c r="H18" i="24"/>
  <c r="H14" i="24"/>
  <c r="I14" i="24"/>
  <c r="I9" i="24"/>
  <c r="D9" i="24"/>
  <c r="DO10" i="26"/>
  <c r="DW10" i="26"/>
  <c r="DI7" i="26"/>
  <c r="DI9" i="26"/>
  <c r="EB10" i="26"/>
  <c r="DT10" i="26"/>
  <c r="EB9" i="26"/>
  <c r="DT9" i="26"/>
  <c r="H11" i="24"/>
  <c r="D11" i="24"/>
  <c r="H6" i="24"/>
  <c r="D8" i="24"/>
  <c r="D19" i="24"/>
  <c r="H8" i="24"/>
  <c r="H19" i="24"/>
  <c r="D6" i="24"/>
  <c r="I16" i="24"/>
  <c r="H16" i="24"/>
  <c r="I12" i="24"/>
  <c r="H21" i="24"/>
  <c r="D13" i="24"/>
  <c r="H13" i="24"/>
  <c r="I23" i="24"/>
  <c r="D12" i="24"/>
  <c r="I21" i="24"/>
  <c r="D23" i="24"/>
  <c r="I10" i="24"/>
  <c r="D10" i="24"/>
  <c r="D4" i="24"/>
  <c r="H17" i="24"/>
  <c r="I17" i="24"/>
  <c r="D5" i="24"/>
  <c r="I5" i="24"/>
  <c r="H4" i="24"/>
  <c r="I3" i="24"/>
  <c r="H2" i="24"/>
  <c r="D20" i="24"/>
  <c r="D2" i="24"/>
  <c r="H20" i="24"/>
  <c r="D3" i="24"/>
  <c r="D22" i="24"/>
  <c r="H22" i="24"/>
  <c r="I7" i="24"/>
  <c r="D7" i="24"/>
  <c r="H7" i="24"/>
  <c r="DG9" i="26" l="1"/>
  <c r="DP9" i="26"/>
  <c r="EA9" i="26"/>
  <c r="EI9" i="26"/>
  <c r="EI10" i="26"/>
  <c r="EA10" i="26"/>
  <c r="ED10" i="26"/>
  <c r="DV10" i="26"/>
  <c r="EP10" i="26" l="1"/>
  <c r="EH10" i="26"/>
  <c r="EH9" i="26"/>
  <c r="EP9" i="26"/>
  <c r="DO9" i="26"/>
  <c r="DW9" i="26"/>
  <c r="EC10" i="26"/>
  <c r="EK10" i="26"/>
  <c r="ED9" i="26" l="1"/>
  <c r="DV9" i="26"/>
  <c r="EO9" i="26"/>
  <c r="EW9" i="26"/>
  <c r="ER10" i="26"/>
  <c r="EJ10" i="26"/>
  <c r="EO10" i="26"/>
  <c r="EW10" i="26"/>
  <c r="EY10" i="26" l="1"/>
  <c r="EQ10" i="26"/>
  <c r="EV9" i="26"/>
  <c r="FD9" i="26"/>
  <c r="FD10" i="26"/>
  <c r="EV10" i="26"/>
  <c r="EC9" i="26"/>
  <c r="EK9" i="26"/>
  <c r="FC10" i="26" l="1"/>
  <c r="FK10" i="26"/>
  <c r="FC9" i="26"/>
  <c r="FK9" i="26"/>
  <c r="EJ9" i="26"/>
  <c r="ER9" i="26"/>
  <c r="EX10" i="26"/>
  <c r="FF10" i="26"/>
  <c r="FJ9" i="26" l="1"/>
  <c r="FR9" i="26"/>
  <c r="FE10" i="26"/>
  <c r="FM10" i="26"/>
  <c r="EY9" i="26"/>
  <c r="EQ9" i="26"/>
  <c r="FR10" i="26"/>
  <c r="FJ10" i="26"/>
  <c r="FF9" i="26" l="1"/>
  <c r="EX9" i="26"/>
  <c r="FT10" i="26"/>
  <c r="FL10" i="26"/>
  <c r="FY10" i="26"/>
  <c r="FQ10" i="26"/>
  <c r="FY9" i="26"/>
  <c r="FQ9" i="26"/>
  <c r="FX10" i="26" l="1"/>
  <c r="GF10" i="26"/>
  <c r="FS10" i="26"/>
  <c r="GA10" i="26"/>
  <c r="FX9" i="26"/>
  <c r="GF9" i="26"/>
  <c r="FE9" i="26"/>
  <c r="FM9" i="26"/>
  <c r="FZ10" i="26" l="1"/>
  <c r="GH10" i="26"/>
  <c r="CM9" i="26"/>
  <c r="GE9" i="26"/>
  <c r="CM10" i="26"/>
  <c r="GE10" i="26"/>
  <c r="FT9" i="26"/>
  <c r="FL9" i="26"/>
  <c r="CL9" i="26" l="1"/>
  <c r="CL10" i="26"/>
  <c r="GI10" i="26"/>
  <c r="CO10" i="26" s="1"/>
  <c r="CQ10" i="26" s="1"/>
  <c r="GG10" i="26"/>
  <c r="CN10" i="26" s="1"/>
  <c r="FS9" i="26"/>
  <c r="GA9" i="26"/>
  <c r="CP10" i="26" l="1"/>
  <c r="CS10" i="26" s="1"/>
  <c r="FZ9" i="26"/>
  <c r="GH9" i="26"/>
  <c r="GI9" i="26" l="1"/>
  <c r="CO9" i="26" s="1"/>
  <c r="CQ9" i="26" s="1"/>
  <c r="GG9" i="26"/>
  <c r="CN9" i="26" l="1"/>
  <c r="CP9" i="26"/>
  <c r="CS9" i="26" s="1"/>
  <c r="CS101" i="26" s="1"/>
  <c r="AC9" i="23" l="1"/>
  <c r="AD9" i="23"/>
  <c r="CX9" i="23"/>
  <c r="CZ9" i="23" s="1"/>
  <c r="CY9" i="23"/>
  <c r="DB9" i="23"/>
  <c r="DC9" i="23"/>
  <c r="DD9" i="23"/>
  <c r="DF9" i="23"/>
  <c r="DE9" i="23" s="1"/>
  <c r="DJ9" i="23"/>
  <c r="DK9" i="23"/>
  <c r="DL9" i="23"/>
  <c r="DM9" i="23"/>
  <c r="DN9" i="23"/>
  <c r="DU9" i="23" s="1"/>
  <c r="DQ9" i="23"/>
  <c r="DR9" i="23"/>
  <c r="DS9" i="23"/>
  <c r="DX9" i="23"/>
  <c r="DY9" i="23"/>
  <c r="DZ9" i="23"/>
  <c r="EE9" i="23"/>
  <c r="EF9" i="23"/>
  <c r="EG9" i="23"/>
  <c r="EL9" i="23"/>
  <c r="EM9" i="23"/>
  <c r="EN9" i="23"/>
  <c r="ES9" i="23"/>
  <c r="ET9" i="23"/>
  <c r="EU9" i="23"/>
  <c r="EZ9" i="23"/>
  <c r="FA9" i="23"/>
  <c r="FB9" i="23"/>
  <c r="FG9" i="23"/>
  <c r="FH9" i="23"/>
  <c r="FI9" i="23"/>
  <c r="FN9" i="23"/>
  <c r="FO9" i="23"/>
  <c r="FP9" i="23"/>
  <c r="FU9" i="23"/>
  <c r="FV9" i="23"/>
  <c r="FW9" i="23"/>
  <c r="GB9" i="23"/>
  <c r="GC9" i="23"/>
  <c r="GD9" i="23"/>
  <c r="AC10" i="23"/>
  <c r="AD10" i="23"/>
  <c r="CX10" i="23"/>
  <c r="CY10" i="23"/>
  <c r="CZ10" i="23"/>
  <c r="DA10" i="23"/>
  <c r="DI10" i="23" s="1"/>
  <c r="DB10" i="23"/>
  <c r="DC10" i="23"/>
  <c r="DD10" i="23"/>
  <c r="DF10" i="23"/>
  <c r="DN10" i="23" s="1"/>
  <c r="DJ10" i="23"/>
  <c r="DL10" i="23" s="1"/>
  <c r="DK10" i="23"/>
  <c r="DQ10" i="23"/>
  <c r="DR10" i="23"/>
  <c r="DS10" i="23" s="1"/>
  <c r="DX10" i="23"/>
  <c r="DY10" i="23"/>
  <c r="EE10" i="23"/>
  <c r="EF10" i="23"/>
  <c r="EG10" i="23"/>
  <c r="EL10" i="23"/>
  <c r="EM10" i="23"/>
  <c r="EN10" i="23"/>
  <c r="ES10" i="23"/>
  <c r="ET10" i="23"/>
  <c r="EU10" i="23"/>
  <c r="EZ10" i="23"/>
  <c r="FA10" i="23"/>
  <c r="FB10" i="23"/>
  <c r="FG10" i="23"/>
  <c r="FH10" i="23"/>
  <c r="FI10" i="23"/>
  <c r="FN10" i="23"/>
  <c r="FO10" i="23"/>
  <c r="FP10" i="23"/>
  <c r="FU10" i="23"/>
  <c r="FV10" i="23"/>
  <c r="FW10" i="23"/>
  <c r="GB10" i="23"/>
  <c r="GC10" i="23"/>
  <c r="GD10" i="23"/>
  <c r="AC11" i="23"/>
  <c r="AD11" i="23"/>
  <c r="CX11" i="23"/>
  <c r="CY11" i="23" s="1"/>
  <c r="AF11" i="23" s="1"/>
  <c r="DA11" i="23"/>
  <c r="DB11" i="23"/>
  <c r="DC11" i="23"/>
  <c r="DI11" i="23"/>
  <c r="DP11" i="23" s="1"/>
  <c r="DW11" i="23" s="1"/>
  <c r="DV11" i="23" s="1"/>
  <c r="DJ11" i="23"/>
  <c r="DK11" i="23"/>
  <c r="DL11" i="23"/>
  <c r="DO11" i="23"/>
  <c r="DQ11" i="23"/>
  <c r="DR11" i="23"/>
  <c r="DS11" i="23" s="1"/>
  <c r="DX11" i="23"/>
  <c r="DY11" i="23"/>
  <c r="DZ11" i="23"/>
  <c r="EE11" i="23"/>
  <c r="EF11" i="23"/>
  <c r="EG11" i="23"/>
  <c r="EL11" i="23"/>
  <c r="EM11" i="23"/>
  <c r="EN11" i="23"/>
  <c r="ES11" i="23"/>
  <c r="ET11" i="23"/>
  <c r="EU11" i="23"/>
  <c r="EZ11" i="23"/>
  <c r="FA11" i="23"/>
  <c r="FB11" i="23"/>
  <c r="FG11" i="23"/>
  <c r="FH11" i="23"/>
  <c r="FI11" i="23"/>
  <c r="FN11" i="23"/>
  <c r="FO11" i="23"/>
  <c r="FP11" i="23"/>
  <c r="FU11" i="23"/>
  <c r="FV11" i="23"/>
  <c r="FW11" i="23"/>
  <c r="GB11" i="23"/>
  <c r="GC11" i="23"/>
  <c r="GD11" i="23"/>
  <c r="AC12" i="23"/>
  <c r="AD12" i="23"/>
  <c r="AE12" i="23"/>
  <c r="AG12" i="23" s="1"/>
  <c r="AF12" i="23"/>
  <c r="CX12" i="23"/>
  <c r="CY12" i="23" s="1"/>
  <c r="CZ12" i="23"/>
  <c r="DA12" i="23"/>
  <c r="DI12" i="23" s="1"/>
  <c r="DB12" i="23"/>
  <c r="DC12" i="23"/>
  <c r="DD12" i="23"/>
  <c r="DJ12" i="23"/>
  <c r="DK12" i="23"/>
  <c r="DL12" i="23"/>
  <c r="DQ12" i="23"/>
  <c r="DR12" i="23"/>
  <c r="DS12" i="23"/>
  <c r="DX12" i="23"/>
  <c r="DY12" i="23"/>
  <c r="DZ12" i="23"/>
  <c r="EE12" i="23"/>
  <c r="EF12" i="23"/>
  <c r="EG12" i="23"/>
  <c r="EL12" i="23"/>
  <c r="EM12" i="23"/>
  <c r="EN12" i="23"/>
  <c r="ES12" i="23"/>
  <c r="ET12" i="23"/>
  <c r="EU12" i="23"/>
  <c r="EZ12" i="23"/>
  <c r="FA12" i="23"/>
  <c r="FB12" i="23"/>
  <c r="FG12" i="23"/>
  <c r="FH12" i="23"/>
  <c r="FI12" i="23"/>
  <c r="FN12" i="23"/>
  <c r="FO12" i="23"/>
  <c r="FP12" i="23"/>
  <c r="FU12" i="23"/>
  <c r="FV12" i="23"/>
  <c r="FW12" i="23"/>
  <c r="GB12" i="23"/>
  <c r="GC12" i="23"/>
  <c r="GD12" i="23"/>
  <c r="AC13" i="23"/>
  <c r="AD13" i="23"/>
  <c r="AE13" i="23"/>
  <c r="AF13" i="23"/>
  <c r="AG13" i="23"/>
  <c r="CX13" i="23"/>
  <c r="CY13" i="23"/>
  <c r="CZ13" i="23"/>
  <c r="DA13" i="23"/>
  <c r="DI13" i="23" s="1"/>
  <c r="DB13" i="23"/>
  <c r="DC13" i="23"/>
  <c r="DD13" i="23"/>
  <c r="DJ13" i="23"/>
  <c r="DK13" i="23"/>
  <c r="DL13" i="23"/>
  <c r="DQ13" i="23"/>
  <c r="DR13" i="23"/>
  <c r="DS13" i="23"/>
  <c r="DX13" i="23"/>
  <c r="DZ13" i="23" s="1"/>
  <c r="DY13" i="23"/>
  <c r="EE13" i="23"/>
  <c r="EF13" i="23"/>
  <c r="EG13" i="23"/>
  <c r="EL13" i="23"/>
  <c r="EM13" i="23"/>
  <c r="EN13" i="23"/>
  <c r="ES13" i="23"/>
  <c r="ET13" i="23"/>
  <c r="EU13" i="23"/>
  <c r="EZ13" i="23"/>
  <c r="FA13" i="23"/>
  <c r="FB13" i="23"/>
  <c r="FG13" i="23"/>
  <c r="FH13" i="23"/>
  <c r="FI13" i="23"/>
  <c r="FN13" i="23"/>
  <c r="FO13" i="23"/>
  <c r="FP13" i="23"/>
  <c r="FU13" i="23"/>
  <c r="FV13" i="23"/>
  <c r="FW13" i="23"/>
  <c r="GB13" i="23"/>
  <c r="GC13" i="23"/>
  <c r="GD13" i="23"/>
  <c r="AC14" i="23"/>
  <c r="AD14" i="23"/>
  <c r="CX14" i="23"/>
  <c r="DB14" i="23"/>
  <c r="DC14" i="23"/>
  <c r="DD14" i="23"/>
  <c r="DF14" i="23"/>
  <c r="DE14" i="23" s="1"/>
  <c r="DJ14" i="23"/>
  <c r="DK14" i="23"/>
  <c r="DL14" i="23"/>
  <c r="DN14" i="23"/>
  <c r="DQ14" i="23"/>
  <c r="DS14" i="23" s="1"/>
  <c r="DR14" i="23"/>
  <c r="DX14" i="23"/>
  <c r="DY14" i="23"/>
  <c r="DZ14" i="23"/>
  <c r="EE14" i="23"/>
  <c r="EF14" i="23"/>
  <c r="EG14" i="23"/>
  <c r="EL14" i="23"/>
  <c r="EM14" i="23"/>
  <c r="EN14" i="23"/>
  <c r="ES14" i="23"/>
  <c r="ET14" i="23"/>
  <c r="EU14" i="23"/>
  <c r="EZ14" i="23"/>
  <c r="FA14" i="23"/>
  <c r="FB14" i="23"/>
  <c r="FG14" i="23"/>
  <c r="FH14" i="23"/>
  <c r="FI14" i="23"/>
  <c r="FN14" i="23"/>
  <c r="FO14" i="23"/>
  <c r="FP14" i="23"/>
  <c r="FU14" i="23"/>
  <c r="FV14" i="23"/>
  <c r="FW14" i="23"/>
  <c r="GB14" i="23"/>
  <c r="GC14" i="23"/>
  <c r="GD14" i="23"/>
  <c r="AC15" i="23"/>
  <c r="AD15" i="23"/>
  <c r="AE15" i="23"/>
  <c r="AG15" i="23" s="1"/>
  <c r="CX15" i="23"/>
  <c r="CY15" i="23"/>
  <c r="AF15" i="23" s="1"/>
  <c r="CZ15" i="23"/>
  <c r="DA15" i="23"/>
  <c r="DI15" i="23" s="1"/>
  <c r="DG15" i="23" s="1"/>
  <c r="DB15" i="23"/>
  <c r="DC15" i="23"/>
  <c r="DD15" i="23"/>
  <c r="DJ15" i="23"/>
  <c r="DK15" i="23"/>
  <c r="DL15" i="23"/>
  <c r="DP15" i="23"/>
  <c r="DO15" i="23" s="1"/>
  <c r="DQ15" i="23"/>
  <c r="DR15" i="23"/>
  <c r="DS15" i="23"/>
  <c r="DW15" i="23"/>
  <c r="ED15" i="23" s="1"/>
  <c r="DX15" i="23"/>
  <c r="DY15" i="23"/>
  <c r="DZ15" i="23"/>
  <c r="EE15" i="23"/>
  <c r="EF15" i="23"/>
  <c r="EG15" i="23"/>
  <c r="EL15" i="23"/>
  <c r="EM15" i="23"/>
  <c r="EN15" i="23"/>
  <c r="ES15" i="23"/>
  <c r="ET15" i="23"/>
  <c r="EU15" i="23"/>
  <c r="EZ15" i="23"/>
  <c r="FA15" i="23"/>
  <c r="FB15" i="23"/>
  <c r="FG15" i="23"/>
  <c r="FH15" i="23"/>
  <c r="FI15" i="23"/>
  <c r="FN15" i="23"/>
  <c r="FO15" i="23"/>
  <c r="FP15" i="23"/>
  <c r="FU15" i="23"/>
  <c r="FV15" i="23"/>
  <c r="FW15" i="23"/>
  <c r="GB15" i="23"/>
  <c r="GC15" i="23"/>
  <c r="GD15" i="23"/>
  <c r="AC16" i="23"/>
  <c r="AD16" i="23"/>
  <c r="AF16" i="23"/>
  <c r="CX16" i="23"/>
  <c r="CY16" i="23" s="1"/>
  <c r="DA16" i="23"/>
  <c r="DI16" i="23" s="1"/>
  <c r="DG16" i="23" s="1"/>
  <c r="DB16" i="23"/>
  <c r="DC16" i="23"/>
  <c r="DD16" i="23"/>
  <c r="DJ16" i="23"/>
  <c r="DK16" i="23"/>
  <c r="DL16" i="23"/>
  <c r="DP16" i="23"/>
  <c r="DW16" i="23" s="1"/>
  <c r="DQ16" i="23"/>
  <c r="DR16" i="23"/>
  <c r="DS16" i="23" s="1"/>
  <c r="DX16" i="23"/>
  <c r="DY16" i="23"/>
  <c r="DZ16" i="23"/>
  <c r="EE16" i="23"/>
  <c r="EF16" i="23"/>
  <c r="EG16" i="23"/>
  <c r="EL16" i="23"/>
  <c r="EM16" i="23"/>
  <c r="EN16" i="23"/>
  <c r="ES16" i="23"/>
  <c r="ET16" i="23"/>
  <c r="EU16" i="23"/>
  <c r="EZ16" i="23"/>
  <c r="FA16" i="23"/>
  <c r="FB16" i="23"/>
  <c r="FG16" i="23"/>
  <c r="FH16" i="23"/>
  <c r="FI16" i="23"/>
  <c r="FN16" i="23"/>
  <c r="FO16" i="23"/>
  <c r="FP16" i="23"/>
  <c r="FU16" i="23"/>
  <c r="FV16" i="23"/>
  <c r="FW16" i="23"/>
  <c r="GB16" i="23"/>
  <c r="GC16" i="23"/>
  <c r="GD16" i="23"/>
  <c r="AC17" i="23"/>
  <c r="AD17" i="23"/>
  <c r="CX17" i="23"/>
  <c r="DB17" i="23"/>
  <c r="DC17" i="23"/>
  <c r="DD17" i="23"/>
  <c r="DF17" i="23"/>
  <c r="DJ17" i="23"/>
  <c r="DK17" i="23"/>
  <c r="DL17" i="23"/>
  <c r="DQ17" i="23"/>
  <c r="DS17" i="23" s="1"/>
  <c r="DR17" i="23"/>
  <c r="DX17" i="23"/>
  <c r="DY17" i="23"/>
  <c r="DZ17" i="23"/>
  <c r="EE17" i="23"/>
  <c r="EF17" i="23"/>
  <c r="EG17" i="23"/>
  <c r="EL17" i="23"/>
  <c r="EM17" i="23"/>
  <c r="EN17" i="23"/>
  <c r="ES17" i="23"/>
  <c r="ET17" i="23"/>
  <c r="EU17" i="23"/>
  <c r="EZ17" i="23"/>
  <c r="FA17" i="23"/>
  <c r="FB17" i="23"/>
  <c r="FG17" i="23"/>
  <c r="FH17" i="23"/>
  <c r="FI17" i="23"/>
  <c r="FN17" i="23"/>
  <c r="FO17" i="23"/>
  <c r="FP17" i="23"/>
  <c r="FU17" i="23"/>
  <c r="FV17" i="23"/>
  <c r="FW17" i="23"/>
  <c r="GB17" i="23"/>
  <c r="GC17" i="23"/>
  <c r="GD17" i="23"/>
  <c r="AC18" i="23"/>
  <c r="AD18" i="23"/>
  <c r="AF18" i="23"/>
  <c r="AH18" i="23"/>
  <c r="CX18" i="23"/>
  <c r="CZ18" i="23" s="1"/>
  <c r="CY18" i="23"/>
  <c r="DA18" i="23"/>
  <c r="DB18" i="23"/>
  <c r="DC18" i="23"/>
  <c r="DD18" i="23" s="1"/>
  <c r="DF18" i="23"/>
  <c r="DI18" i="23"/>
  <c r="DP18" i="23" s="1"/>
  <c r="DJ18" i="23"/>
  <c r="DL18" i="23" s="1"/>
  <c r="DK18" i="23"/>
  <c r="DQ18" i="23"/>
  <c r="DS18" i="23" s="1"/>
  <c r="DR18" i="23"/>
  <c r="DX18" i="23"/>
  <c r="DY18" i="23"/>
  <c r="DZ18" i="23"/>
  <c r="EE18" i="23"/>
  <c r="EF18" i="23"/>
  <c r="EG18" i="23"/>
  <c r="EL18" i="23"/>
  <c r="EM18" i="23"/>
  <c r="EN18" i="23"/>
  <c r="ES18" i="23"/>
  <c r="ET18" i="23"/>
  <c r="EU18" i="23"/>
  <c r="EZ18" i="23"/>
  <c r="FA18" i="23"/>
  <c r="FB18" i="23"/>
  <c r="FG18" i="23"/>
  <c r="FH18" i="23"/>
  <c r="FI18" i="23"/>
  <c r="FN18" i="23"/>
  <c r="FO18" i="23"/>
  <c r="FP18" i="23"/>
  <c r="FU18" i="23"/>
  <c r="FV18" i="23"/>
  <c r="FW18" i="23"/>
  <c r="GB18" i="23"/>
  <c r="GC18" i="23"/>
  <c r="GD18" i="23"/>
  <c r="AC19" i="23"/>
  <c r="AD19" i="23"/>
  <c r="CX19" i="23"/>
  <c r="DB19" i="23"/>
  <c r="DC19" i="23"/>
  <c r="DD19" i="23"/>
  <c r="DJ19" i="23"/>
  <c r="DK19" i="23"/>
  <c r="DL19" i="23"/>
  <c r="DQ19" i="23"/>
  <c r="DR19" i="23"/>
  <c r="DS19" i="23"/>
  <c r="DX19" i="23"/>
  <c r="DZ19" i="23" s="1"/>
  <c r="DY19" i="23"/>
  <c r="EE19" i="23"/>
  <c r="EF19" i="23"/>
  <c r="EG19" i="23"/>
  <c r="EL19" i="23"/>
  <c r="EM19" i="23"/>
  <c r="EN19" i="23"/>
  <c r="ES19" i="23"/>
  <c r="ET19" i="23"/>
  <c r="EU19" i="23"/>
  <c r="EZ19" i="23"/>
  <c r="FA19" i="23"/>
  <c r="FB19" i="23"/>
  <c r="FG19" i="23"/>
  <c r="FH19" i="23"/>
  <c r="FI19" i="23"/>
  <c r="FN19" i="23"/>
  <c r="FO19" i="23"/>
  <c r="FP19" i="23"/>
  <c r="FU19" i="23"/>
  <c r="FV19" i="23"/>
  <c r="FW19" i="23"/>
  <c r="GB19" i="23"/>
  <c r="GC19" i="23"/>
  <c r="GD19" i="23"/>
  <c r="AC20" i="23"/>
  <c r="AD20" i="23"/>
  <c r="CX20" i="23"/>
  <c r="DB20" i="23"/>
  <c r="DC20" i="23"/>
  <c r="DD20" i="23"/>
  <c r="DJ20" i="23"/>
  <c r="DL20" i="23" s="1"/>
  <c r="DK20" i="23"/>
  <c r="DQ20" i="23"/>
  <c r="DR20" i="23"/>
  <c r="DS20" i="23"/>
  <c r="DX20" i="23"/>
  <c r="DY20" i="23"/>
  <c r="EE20" i="23"/>
  <c r="EF20" i="23"/>
  <c r="EG20" i="23"/>
  <c r="EL20" i="23"/>
  <c r="EM20" i="23"/>
  <c r="EN20" i="23"/>
  <c r="ES20" i="23"/>
  <c r="ET20" i="23"/>
  <c r="EU20" i="23"/>
  <c r="EZ20" i="23"/>
  <c r="FA20" i="23"/>
  <c r="FB20" i="23"/>
  <c r="FG20" i="23"/>
  <c r="FH20" i="23"/>
  <c r="FI20" i="23"/>
  <c r="FN20" i="23"/>
  <c r="FO20" i="23"/>
  <c r="FP20" i="23"/>
  <c r="FU20" i="23"/>
  <c r="FV20" i="23"/>
  <c r="FW20" i="23"/>
  <c r="GB20" i="23"/>
  <c r="GC20" i="23"/>
  <c r="GD20" i="23"/>
  <c r="AC21" i="23"/>
  <c r="AD21" i="23"/>
  <c r="CX21" i="23"/>
  <c r="CY21" i="23"/>
  <c r="CZ21" i="23"/>
  <c r="DA21" i="23"/>
  <c r="DI21" i="23" s="1"/>
  <c r="DB21" i="23"/>
  <c r="DD21" i="23" s="1"/>
  <c r="DC21" i="23"/>
  <c r="DJ21" i="23"/>
  <c r="DK21" i="23"/>
  <c r="DL21" i="23"/>
  <c r="DQ21" i="23"/>
  <c r="DR21" i="23"/>
  <c r="DS21" i="23"/>
  <c r="DX21" i="23"/>
  <c r="DY21" i="23"/>
  <c r="EE21" i="23"/>
  <c r="EF21" i="23"/>
  <c r="EG21" i="23"/>
  <c r="EL21" i="23"/>
  <c r="EM21" i="23"/>
  <c r="EN21" i="23"/>
  <c r="ES21" i="23"/>
  <c r="ET21" i="23"/>
  <c r="EU21" i="23"/>
  <c r="EZ21" i="23"/>
  <c r="FA21" i="23"/>
  <c r="FB21" i="23"/>
  <c r="FG21" i="23"/>
  <c r="FH21" i="23"/>
  <c r="FI21" i="23"/>
  <c r="FN21" i="23"/>
  <c r="FO21" i="23"/>
  <c r="FP21" i="23"/>
  <c r="FU21" i="23"/>
  <c r="FV21" i="23"/>
  <c r="FW21" i="23"/>
  <c r="GB21" i="23"/>
  <c r="GC21" i="23"/>
  <c r="GD21" i="23"/>
  <c r="AC22" i="23"/>
  <c r="AD22" i="23"/>
  <c r="DF22" i="23" s="1"/>
  <c r="CX22" i="23"/>
  <c r="CY22" i="23"/>
  <c r="CZ22" i="23"/>
  <c r="DA22" i="23"/>
  <c r="DB22" i="23"/>
  <c r="DD22" i="23" s="1"/>
  <c r="DC22" i="23"/>
  <c r="DI22" i="23"/>
  <c r="DP22" i="23" s="1"/>
  <c r="DO22" i="23" s="1"/>
  <c r="DJ22" i="23"/>
  <c r="DK22" i="23"/>
  <c r="DL22" i="23"/>
  <c r="DQ22" i="23"/>
  <c r="DR22" i="23"/>
  <c r="DS22" i="23"/>
  <c r="DW22" i="23"/>
  <c r="ED22" i="23" s="1"/>
  <c r="DX22" i="23"/>
  <c r="DY22" i="23"/>
  <c r="DZ22" i="23" s="1"/>
  <c r="EE22" i="23"/>
  <c r="EF22" i="23"/>
  <c r="EG22" i="23"/>
  <c r="EL22" i="23"/>
  <c r="EM22" i="23"/>
  <c r="EN22" i="23"/>
  <c r="ES22" i="23"/>
  <c r="ET22" i="23"/>
  <c r="EU22" i="23"/>
  <c r="EZ22" i="23"/>
  <c r="FA22" i="23"/>
  <c r="FB22" i="23"/>
  <c r="FG22" i="23"/>
  <c r="FH22" i="23"/>
  <c r="FI22" i="23"/>
  <c r="FN22" i="23"/>
  <c r="FO22" i="23"/>
  <c r="FP22" i="23"/>
  <c r="FU22" i="23"/>
  <c r="FV22" i="23"/>
  <c r="FW22" i="23"/>
  <c r="GB22" i="23"/>
  <c r="GC22" i="23"/>
  <c r="GD22" i="23"/>
  <c r="AC23" i="23"/>
  <c r="AD23" i="23"/>
  <c r="AE23" i="23"/>
  <c r="AF23" i="23"/>
  <c r="AH23" i="23" s="1"/>
  <c r="AG23" i="23"/>
  <c r="CX23" i="23"/>
  <c r="CY23" i="23"/>
  <c r="CZ23" i="23"/>
  <c r="DA23" i="23"/>
  <c r="DB23" i="23"/>
  <c r="DC23" i="23"/>
  <c r="DD23" i="23"/>
  <c r="DF23" i="23"/>
  <c r="DN23" i="23" s="1"/>
  <c r="DG23" i="23"/>
  <c r="DI23" i="23"/>
  <c r="DJ23" i="23"/>
  <c r="DK23" i="23"/>
  <c r="DL23" i="23"/>
  <c r="DP23" i="23"/>
  <c r="DQ23" i="23"/>
  <c r="DS23" i="23" s="1"/>
  <c r="DR23" i="23"/>
  <c r="DX23" i="23"/>
  <c r="DY23" i="23"/>
  <c r="DZ23" i="23"/>
  <c r="EE23" i="23"/>
  <c r="EF23" i="23"/>
  <c r="EG23" i="23"/>
  <c r="EL23" i="23"/>
  <c r="EM23" i="23"/>
  <c r="EN23" i="23"/>
  <c r="ES23" i="23"/>
  <c r="ET23" i="23"/>
  <c r="EU23" i="23"/>
  <c r="EZ23" i="23"/>
  <c r="FA23" i="23"/>
  <c r="FB23" i="23"/>
  <c r="FG23" i="23"/>
  <c r="FH23" i="23"/>
  <c r="FI23" i="23"/>
  <c r="FN23" i="23"/>
  <c r="FO23" i="23"/>
  <c r="FP23" i="23"/>
  <c r="FU23" i="23"/>
  <c r="FV23" i="23"/>
  <c r="FW23" i="23"/>
  <c r="GB23" i="23"/>
  <c r="GC23" i="23"/>
  <c r="GD23" i="23"/>
  <c r="AC24" i="23"/>
  <c r="AD24" i="23"/>
  <c r="CX24" i="23"/>
  <c r="DB24" i="23"/>
  <c r="DC24" i="23"/>
  <c r="DD24" i="23" s="1"/>
  <c r="DF24" i="23"/>
  <c r="DJ24" i="23"/>
  <c r="DL24" i="23" s="1"/>
  <c r="DK24" i="23"/>
  <c r="DQ24" i="23"/>
  <c r="DR24" i="23"/>
  <c r="DS24" i="23"/>
  <c r="DX24" i="23"/>
  <c r="DY24" i="23"/>
  <c r="DZ24" i="23"/>
  <c r="EE24" i="23"/>
  <c r="EF24" i="23"/>
  <c r="EG24" i="23"/>
  <c r="EL24" i="23"/>
  <c r="EM24" i="23"/>
  <c r="EN24" i="23"/>
  <c r="ES24" i="23"/>
  <c r="ET24" i="23"/>
  <c r="EU24" i="23"/>
  <c r="EZ24" i="23"/>
  <c r="FA24" i="23"/>
  <c r="FB24" i="23"/>
  <c r="FG24" i="23"/>
  <c r="FH24" i="23"/>
  <c r="FI24" i="23"/>
  <c r="FN24" i="23"/>
  <c r="FO24" i="23"/>
  <c r="FP24" i="23"/>
  <c r="FU24" i="23"/>
  <c r="FV24" i="23"/>
  <c r="FW24" i="23"/>
  <c r="GB24" i="23"/>
  <c r="GC24" i="23"/>
  <c r="GD24" i="23"/>
  <c r="AC25" i="23"/>
  <c r="AD25" i="23"/>
  <c r="CX25" i="23"/>
  <c r="CY25" i="23"/>
  <c r="CZ25" i="23"/>
  <c r="DB25" i="23"/>
  <c r="DC25" i="23"/>
  <c r="DD25" i="23"/>
  <c r="DF25" i="23"/>
  <c r="DE25" i="23" s="1"/>
  <c r="DJ25" i="23"/>
  <c r="DK25" i="23"/>
  <c r="DL25" i="23"/>
  <c r="DN25" i="23" s="1"/>
  <c r="DU25" i="23" s="1"/>
  <c r="EB25" i="23" s="1"/>
  <c r="DM25" i="23"/>
  <c r="DQ25" i="23"/>
  <c r="DS25" i="23" s="1"/>
  <c r="DR25" i="23"/>
  <c r="DT25" i="23"/>
  <c r="DX25" i="23"/>
  <c r="DY25" i="23"/>
  <c r="DZ25" i="23"/>
  <c r="EE25" i="23"/>
  <c r="EF25" i="23"/>
  <c r="EG25" i="23"/>
  <c r="EL25" i="23"/>
  <c r="EM25" i="23"/>
  <c r="EN25" i="23"/>
  <c r="ES25" i="23"/>
  <c r="ET25" i="23"/>
  <c r="EU25" i="23"/>
  <c r="EZ25" i="23"/>
  <c r="FA25" i="23"/>
  <c r="FB25" i="23"/>
  <c r="FG25" i="23"/>
  <c r="FH25" i="23"/>
  <c r="FI25" i="23"/>
  <c r="FN25" i="23"/>
  <c r="FO25" i="23"/>
  <c r="FP25" i="23"/>
  <c r="FU25" i="23"/>
  <c r="FV25" i="23"/>
  <c r="FW25" i="23"/>
  <c r="GB25" i="23"/>
  <c r="GC25" i="23"/>
  <c r="GD25" i="23"/>
  <c r="AC26" i="23"/>
  <c r="AD26" i="23"/>
  <c r="CX26" i="23"/>
  <c r="CY26" i="23"/>
  <c r="CZ26" i="23"/>
  <c r="DA26" i="23"/>
  <c r="DB26" i="23"/>
  <c r="DC26" i="23"/>
  <c r="DI26" i="23"/>
  <c r="DJ26" i="23"/>
  <c r="DK26" i="23"/>
  <c r="DQ26" i="23"/>
  <c r="DR26" i="23"/>
  <c r="DS26" i="23"/>
  <c r="DX26" i="23"/>
  <c r="DY26" i="23"/>
  <c r="DZ26" i="23"/>
  <c r="EE26" i="23"/>
  <c r="EF26" i="23"/>
  <c r="EG26" i="23"/>
  <c r="EL26" i="23"/>
  <c r="EM26" i="23"/>
  <c r="EN26" i="23"/>
  <c r="ES26" i="23"/>
  <c r="ET26" i="23"/>
  <c r="EU26" i="23"/>
  <c r="EZ26" i="23"/>
  <c r="FA26" i="23"/>
  <c r="FB26" i="23"/>
  <c r="FG26" i="23"/>
  <c r="FH26" i="23"/>
  <c r="FI26" i="23"/>
  <c r="FN26" i="23"/>
  <c r="FO26" i="23"/>
  <c r="FP26" i="23"/>
  <c r="FU26" i="23"/>
  <c r="FV26" i="23"/>
  <c r="FW26" i="23"/>
  <c r="GB26" i="23"/>
  <c r="GC26" i="23"/>
  <c r="GD26" i="23"/>
  <c r="AC27" i="23"/>
  <c r="AD27" i="23"/>
  <c r="CX27" i="23"/>
  <c r="CY27" i="23"/>
  <c r="CZ27" i="23"/>
  <c r="DA27" i="23"/>
  <c r="DB27" i="23"/>
  <c r="DD27" i="23" s="1"/>
  <c r="DF27" i="23" s="1"/>
  <c r="DC27" i="23"/>
  <c r="DI27" i="23"/>
  <c r="DJ27" i="23"/>
  <c r="DK27" i="23"/>
  <c r="DL27" i="23"/>
  <c r="DQ27" i="23"/>
  <c r="DR27" i="23"/>
  <c r="DS27" i="23" s="1"/>
  <c r="DX27" i="23"/>
  <c r="DY27" i="23"/>
  <c r="DZ27" i="23"/>
  <c r="EE27" i="23"/>
  <c r="EF27" i="23"/>
  <c r="EG27" i="23"/>
  <c r="EL27" i="23"/>
  <c r="EM27" i="23"/>
  <c r="EN27" i="23"/>
  <c r="ES27" i="23"/>
  <c r="ET27" i="23"/>
  <c r="EU27" i="23"/>
  <c r="EZ27" i="23"/>
  <c r="FA27" i="23"/>
  <c r="FB27" i="23"/>
  <c r="FG27" i="23"/>
  <c r="FH27" i="23"/>
  <c r="FI27" i="23"/>
  <c r="FN27" i="23"/>
  <c r="FO27" i="23"/>
  <c r="FP27" i="23"/>
  <c r="FU27" i="23"/>
  <c r="FV27" i="23"/>
  <c r="FW27" i="23"/>
  <c r="GB27" i="23"/>
  <c r="GC27" i="23"/>
  <c r="GD27" i="23"/>
  <c r="AC28" i="23"/>
  <c r="AD28" i="23"/>
  <c r="CX28" i="23"/>
  <c r="CY28" i="23" s="1"/>
  <c r="CZ28" i="23"/>
  <c r="DA28" i="23"/>
  <c r="DI28" i="23" s="1"/>
  <c r="DB28" i="23"/>
  <c r="DD28" i="23" s="1"/>
  <c r="DF28" i="23" s="1"/>
  <c r="DC28" i="23"/>
  <c r="DJ28" i="23"/>
  <c r="DK28" i="23"/>
  <c r="DL28" i="23"/>
  <c r="DQ28" i="23"/>
  <c r="DR28" i="23"/>
  <c r="DS28" i="23"/>
  <c r="DX28" i="23"/>
  <c r="DY28" i="23"/>
  <c r="DZ28" i="23"/>
  <c r="EE28" i="23"/>
  <c r="EF28" i="23"/>
  <c r="EG28" i="23"/>
  <c r="EL28" i="23"/>
  <c r="EM28" i="23"/>
  <c r="EN28" i="23"/>
  <c r="ES28" i="23"/>
  <c r="ET28" i="23"/>
  <c r="EU28" i="23"/>
  <c r="EZ28" i="23"/>
  <c r="FA28" i="23"/>
  <c r="FB28" i="23"/>
  <c r="FG28" i="23"/>
  <c r="FH28" i="23"/>
  <c r="FI28" i="23"/>
  <c r="FN28" i="23"/>
  <c r="FO28" i="23"/>
  <c r="FP28" i="23"/>
  <c r="FU28" i="23"/>
  <c r="FV28" i="23"/>
  <c r="FW28" i="23"/>
  <c r="GB28" i="23"/>
  <c r="GC28" i="23"/>
  <c r="GD28" i="23"/>
  <c r="AC29" i="23"/>
  <c r="AD29" i="23"/>
  <c r="CX29" i="23"/>
  <c r="CZ29" i="23" s="1"/>
  <c r="DB29" i="23"/>
  <c r="DC29" i="23"/>
  <c r="DD29" i="23"/>
  <c r="DF29" i="23"/>
  <c r="DE29" i="23" s="1"/>
  <c r="DJ29" i="23"/>
  <c r="DK29" i="23"/>
  <c r="DL29" i="23"/>
  <c r="DN29" i="23"/>
  <c r="DQ29" i="23"/>
  <c r="DR29" i="23"/>
  <c r="DS29" i="23" s="1"/>
  <c r="DX29" i="23"/>
  <c r="DY29" i="23"/>
  <c r="EE29" i="23"/>
  <c r="EF29" i="23"/>
  <c r="EG29" i="23"/>
  <c r="EL29" i="23"/>
  <c r="EM29" i="23"/>
  <c r="EN29" i="23"/>
  <c r="ES29" i="23"/>
  <c r="ET29" i="23"/>
  <c r="EU29" i="23"/>
  <c r="EZ29" i="23"/>
  <c r="FA29" i="23"/>
  <c r="FB29" i="23"/>
  <c r="FG29" i="23"/>
  <c r="FH29" i="23"/>
  <c r="FI29" i="23"/>
  <c r="FN29" i="23"/>
  <c r="FO29" i="23"/>
  <c r="FP29" i="23"/>
  <c r="FU29" i="23"/>
  <c r="FV29" i="23"/>
  <c r="FW29" i="23"/>
  <c r="GB29" i="23"/>
  <c r="GC29" i="23"/>
  <c r="GD29" i="23"/>
  <c r="AC30" i="23"/>
  <c r="AD30" i="23"/>
  <c r="CX30" i="23"/>
  <c r="CZ30" i="23" s="1"/>
  <c r="CY30" i="23"/>
  <c r="AE30" i="23" s="1"/>
  <c r="AG30" i="23" s="1"/>
  <c r="DA30" i="23"/>
  <c r="DB30" i="23"/>
  <c r="DC30" i="23"/>
  <c r="DD30" i="23"/>
  <c r="DF30" i="23"/>
  <c r="DN30" i="23" s="1"/>
  <c r="DI30" i="23"/>
  <c r="DP30" i="23" s="1"/>
  <c r="DO30" i="23" s="1"/>
  <c r="DJ30" i="23"/>
  <c r="DK30" i="23"/>
  <c r="DL30" i="23"/>
  <c r="DQ30" i="23"/>
  <c r="DR30" i="23"/>
  <c r="DS30" i="23"/>
  <c r="DX30" i="23"/>
  <c r="DY30" i="23"/>
  <c r="DZ30" i="23"/>
  <c r="EE30" i="23"/>
  <c r="EF30" i="23"/>
  <c r="EG30" i="23"/>
  <c r="EL30" i="23"/>
  <c r="EM30" i="23"/>
  <c r="EN30" i="23"/>
  <c r="ES30" i="23"/>
  <c r="ET30" i="23"/>
  <c r="EU30" i="23"/>
  <c r="EZ30" i="23"/>
  <c r="FA30" i="23"/>
  <c r="FB30" i="23"/>
  <c r="FG30" i="23"/>
  <c r="FH30" i="23"/>
  <c r="FI30" i="23"/>
  <c r="FN30" i="23"/>
  <c r="FO30" i="23"/>
  <c r="FP30" i="23"/>
  <c r="FU30" i="23"/>
  <c r="FV30" i="23"/>
  <c r="FW30" i="23"/>
  <c r="GB30" i="23"/>
  <c r="GC30" i="23"/>
  <c r="GD30" i="23"/>
  <c r="AC31" i="23"/>
  <c r="AD31" i="23"/>
  <c r="DF31" i="23" s="1"/>
  <c r="AE31" i="23"/>
  <c r="AF31" i="23"/>
  <c r="AG31" i="23"/>
  <c r="AH31" i="23"/>
  <c r="CX31" i="23"/>
  <c r="CY31" i="23"/>
  <c r="CZ31" i="23"/>
  <c r="DA31" i="23"/>
  <c r="DB31" i="23"/>
  <c r="DC31" i="23"/>
  <c r="DD31" i="23"/>
  <c r="DI31" i="23"/>
  <c r="DP31" i="23" s="1"/>
  <c r="DJ31" i="23"/>
  <c r="DL31" i="23" s="1"/>
  <c r="DK31" i="23"/>
  <c r="DQ31" i="23"/>
  <c r="DR31" i="23"/>
  <c r="DS31" i="23"/>
  <c r="DX31" i="23"/>
  <c r="DY31" i="23"/>
  <c r="DZ31" i="23"/>
  <c r="EE31" i="23"/>
  <c r="EF31" i="23"/>
  <c r="EG31" i="23"/>
  <c r="EL31" i="23"/>
  <c r="EM31" i="23"/>
  <c r="EN31" i="23"/>
  <c r="ES31" i="23"/>
  <c r="ET31" i="23"/>
  <c r="EU31" i="23"/>
  <c r="EZ31" i="23"/>
  <c r="FA31" i="23"/>
  <c r="FB31" i="23"/>
  <c r="FG31" i="23"/>
  <c r="FH31" i="23"/>
  <c r="FI31" i="23"/>
  <c r="FN31" i="23"/>
  <c r="FO31" i="23"/>
  <c r="FP31" i="23"/>
  <c r="FU31" i="23"/>
  <c r="FV31" i="23"/>
  <c r="FW31" i="23"/>
  <c r="GB31" i="23"/>
  <c r="GC31" i="23"/>
  <c r="GD31" i="23"/>
  <c r="AC32" i="23"/>
  <c r="AD32" i="23"/>
  <c r="CX32" i="23"/>
  <c r="CY32" i="23" s="1"/>
  <c r="DB32" i="23"/>
  <c r="DC32" i="23"/>
  <c r="DJ32" i="23"/>
  <c r="DK32" i="23"/>
  <c r="DL32" i="23"/>
  <c r="DQ32" i="23"/>
  <c r="DR32" i="23"/>
  <c r="DS32" i="23"/>
  <c r="DX32" i="23"/>
  <c r="DY32" i="23"/>
  <c r="DZ32" i="23"/>
  <c r="EE32" i="23"/>
  <c r="EF32" i="23"/>
  <c r="EG32" i="23"/>
  <c r="EL32" i="23"/>
  <c r="EM32" i="23"/>
  <c r="EN32" i="23"/>
  <c r="ES32" i="23"/>
  <c r="ET32" i="23"/>
  <c r="EU32" i="23"/>
  <c r="EZ32" i="23"/>
  <c r="FA32" i="23"/>
  <c r="FB32" i="23"/>
  <c r="FG32" i="23"/>
  <c r="FH32" i="23"/>
  <c r="FI32" i="23"/>
  <c r="FN32" i="23"/>
  <c r="FO32" i="23"/>
  <c r="FP32" i="23"/>
  <c r="FU32" i="23"/>
  <c r="FV32" i="23"/>
  <c r="FW32" i="23"/>
  <c r="GB32" i="23"/>
  <c r="GC32" i="23"/>
  <c r="GD32" i="23"/>
  <c r="DN31" i="23" l="1"/>
  <c r="DE31" i="23"/>
  <c r="DZ20" i="23"/>
  <c r="DE10" i="23"/>
  <c r="CY24" i="23"/>
  <c r="CZ24" i="23"/>
  <c r="EI25" i="23"/>
  <c r="EA25" i="23"/>
  <c r="AH16" i="23"/>
  <c r="DF16" i="23"/>
  <c r="DM30" i="23"/>
  <c r="DU30" i="23"/>
  <c r="AE28" i="23"/>
  <c r="AG28" i="23" s="1"/>
  <c r="AF28" i="23"/>
  <c r="AH28" i="23" s="1"/>
  <c r="DO16" i="23"/>
  <c r="DU29" i="23"/>
  <c r="DG31" i="23"/>
  <c r="DM29" i="23"/>
  <c r="CY19" i="23"/>
  <c r="CZ19" i="23"/>
  <c r="CY20" i="23"/>
  <c r="CZ20" i="23"/>
  <c r="DE24" i="23"/>
  <c r="DN24" i="23"/>
  <c r="DM10" i="23"/>
  <c r="DU10" i="23"/>
  <c r="DG30" i="23"/>
  <c r="DU23" i="23"/>
  <c r="DM23" i="23"/>
  <c r="DV16" i="23"/>
  <c r="ED16" i="23"/>
  <c r="DE30" i="23"/>
  <c r="DE23" i="23"/>
  <c r="DW18" i="23"/>
  <c r="DO18" i="23"/>
  <c r="EC15" i="23"/>
  <c r="EK15" i="23"/>
  <c r="DF12" i="23"/>
  <c r="AH12" i="23"/>
  <c r="AH11" i="23"/>
  <c r="DN17" i="23"/>
  <c r="DE17" i="23"/>
  <c r="DF13" i="23"/>
  <c r="AH13" i="23"/>
  <c r="EK22" i="23"/>
  <c r="EC22" i="23"/>
  <c r="DP28" i="23"/>
  <c r="DG28" i="23"/>
  <c r="DV22" i="23"/>
  <c r="DG18" i="23"/>
  <c r="DV15" i="23"/>
  <c r="DE18" i="23"/>
  <c r="DN18" i="23"/>
  <c r="DW30" i="23"/>
  <c r="AH30" i="23"/>
  <c r="DU14" i="23"/>
  <c r="DM14" i="23"/>
  <c r="DE28" i="23"/>
  <c r="DN28" i="23"/>
  <c r="AE32" i="23"/>
  <c r="AG32" i="23" s="1"/>
  <c r="AF32" i="23"/>
  <c r="AH32" i="23" s="1"/>
  <c r="DA32" i="23"/>
  <c r="DI32" i="23" s="1"/>
  <c r="DG27" i="23"/>
  <c r="DP27" i="23"/>
  <c r="DG21" i="23"/>
  <c r="DP21" i="23"/>
  <c r="DO31" i="23"/>
  <c r="DW31" i="23"/>
  <c r="DE27" i="23"/>
  <c r="DN27" i="23"/>
  <c r="AE21" i="23"/>
  <c r="AG21" i="23" s="1"/>
  <c r="AF21" i="23"/>
  <c r="AH21" i="23" s="1"/>
  <c r="DF15" i="23"/>
  <c r="AH15" i="23"/>
  <c r="DL26" i="23"/>
  <c r="DP13" i="23"/>
  <c r="DG13" i="23"/>
  <c r="DD26" i="23"/>
  <c r="DF26" i="23" s="1"/>
  <c r="ED11" i="23"/>
  <c r="DG11" i="23"/>
  <c r="DF21" i="23"/>
  <c r="DG10" i="23"/>
  <c r="DP10" i="23"/>
  <c r="DG26" i="23"/>
  <c r="DP26" i="23"/>
  <c r="DZ10" i="23"/>
  <c r="DG22" i="23"/>
  <c r="DD32" i="23"/>
  <c r="DF32" i="23" s="1"/>
  <c r="DF20" i="23"/>
  <c r="CY14" i="23"/>
  <c r="CZ14" i="23"/>
  <c r="DD11" i="23"/>
  <c r="DF11" i="23" s="1"/>
  <c r="DO23" i="23"/>
  <c r="DW23" i="23"/>
  <c r="DF19" i="23"/>
  <c r="CZ32" i="23"/>
  <c r="AF30" i="23"/>
  <c r="CY29" i="23"/>
  <c r="AE26" i="23"/>
  <c r="AG26" i="23" s="1"/>
  <c r="AF26" i="23"/>
  <c r="AH26" i="23" s="1"/>
  <c r="DT9" i="23"/>
  <c r="EB9" i="23"/>
  <c r="DA9" i="23"/>
  <c r="AE9" i="23"/>
  <c r="AG9" i="23" s="1"/>
  <c r="AF9" i="23"/>
  <c r="AH9" i="23" s="1"/>
  <c r="DN22" i="23"/>
  <c r="DE22" i="23"/>
  <c r="AE27" i="23"/>
  <c r="AG27" i="23" s="1"/>
  <c r="AF27" i="23"/>
  <c r="AH27" i="23" s="1"/>
  <c r="AF10" i="23"/>
  <c r="AE10" i="23"/>
  <c r="AG10" i="23" s="1"/>
  <c r="DZ29" i="23"/>
  <c r="AE18" i="23"/>
  <c r="AG18" i="23" s="1"/>
  <c r="CY17" i="23"/>
  <c r="CZ17" i="23"/>
  <c r="DP12" i="23"/>
  <c r="DG12" i="23"/>
  <c r="AH10" i="23"/>
  <c r="DZ21" i="23"/>
  <c r="DA25" i="23"/>
  <c r="DI25" i="23" s="1"/>
  <c r="AE25" i="23"/>
  <c r="AG25" i="23" s="1"/>
  <c r="AF25" i="23"/>
  <c r="AH25" i="23" s="1"/>
  <c r="AE22" i="23"/>
  <c r="AG22" i="23" s="1"/>
  <c r="AF22" i="23"/>
  <c r="AH22" i="23" s="1"/>
  <c r="CZ16" i="23"/>
  <c r="AE16" i="23" s="1"/>
  <c r="AG16" i="23" s="1"/>
  <c r="CZ11" i="23"/>
  <c r="AE11" i="23" s="1"/>
  <c r="AG11" i="23" s="1"/>
  <c r="DE11" i="23" l="1"/>
  <c r="DN11" i="23"/>
  <c r="DE26" i="23"/>
  <c r="DN26" i="23"/>
  <c r="DU28" i="23"/>
  <c r="DM28" i="23"/>
  <c r="DN20" i="23"/>
  <c r="DE20" i="23"/>
  <c r="DT30" i="23"/>
  <c r="EB30" i="23"/>
  <c r="DI7" i="23"/>
  <c r="DI9" i="23"/>
  <c r="EI9" i="23"/>
  <c r="EA9" i="23"/>
  <c r="DE16" i="23"/>
  <c r="DN16" i="23"/>
  <c r="EH25" i="23"/>
  <c r="EP25" i="23"/>
  <c r="DA29" i="23"/>
  <c r="DI29" i="23" s="1"/>
  <c r="AF29" i="23"/>
  <c r="AH29" i="23" s="1"/>
  <c r="AE29" i="23"/>
  <c r="AG29" i="23" s="1"/>
  <c r="DO21" i="23"/>
  <c r="DW21" i="23"/>
  <c r="AE20" i="23"/>
  <c r="AG20" i="23" s="1"/>
  <c r="AF20" i="23"/>
  <c r="AH20" i="23" s="1"/>
  <c r="DA20" i="23"/>
  <c r="DI20" i="23" s="1"/>
  <c r="DV18" i="23"/>
  <c r="ED18" i="23"/>
  <c r="EJ22" i="23"/>
  <c r="ER22" i="23"/>
  <c r="EK16" i="23"/>
  <c r="EC16" i="23"/>
  <c r="DW26" i="23"/>
  <c r="DO26" i="23"/>
  <c r="DE12" i="23"/>
  <c r="DN12" i="23"/>
  <c r="ED31" i="23"/>
  <c r="DV31" i="23"/>
  <c r="DA17" i="23"/>
  <c r="DI17" i="23" s="1"/>
  <c r="AE17" i="23"/>
  <c r="AG17" i="23" s="1"/>
  <c r="AF17" i="23"/>
  <c r="AH17" i="23" s="1"/>
  <c r="DE19" i="23"/>
  <c r="DN19" i="23"/>
  <c r="DW27" i="23"/>
  <c r="DO27" i="23"/>
  <c r="AE19" i="23"/>
  <c r="AG19" i="23" s="1"/>
  <c r="AF19" i="23"/>
  <c r="AH19" i="23" s="1"/>
  <c r="DA19" i="23"/>
  <c r="DI19" i="23" s="1"/>
  <c r="DT29" i="23"/>
  <c r="EB29" i="23"/>
  <c r="DO13" i="23"/>
  <c r="DW13" i="23"/>
  <c r="DU22" i="23"/>
  <c r="DM22" i="23"/>
  <c r="DN13" i="23"/>
  <c r="DE13" i="23"/>
  <c r="DP25" i="23"/>
  <c r="DG25" i="23"/>
  <c r="DN15" i="23"/>
  <c r="DE15" i="23"/>
  <c r="DU17" i="23"/>
  <c r="DM17" i="23"/>
  <c r="DE32" i="23"/>
  <c r="DN32" i="23"/>
  <c r="DU27" i="23"/>
  <c r="DM27" i="23"/>
  <c r="DO12" i="23"/>
  <c r="DW12" i="23"/>
  <c r="DU24" i="23"/>
  <c r="DM24" i="23"/>
  <c r="AE24" i="23"/>
  <c r="AG24" i="23" s="1"/>
  <c r="DA24" i="23"/>
  <c r="DI24" i="23" s="1"/>
  <c r="AF24" i="23"/>
  <c r="AH24" i="23" s="1"/>
  <c r="EK11" i="23"/>
  <c r="EC11" i="23"/>
  <c r="DW28" i="23"/>
  <c r="DO28" i="23"/>
  <c r="AE14" i="23"/>
  <c r="AG14" i="23" s="1"/>
  <c r="AF14" i="23"/>
  <c r="AH14" i="23" s="1"/>
  <c r="DA14" i="23"/>
  <c r="DI14" i="23" s="1"/>
  <c r="DT23" i="23"/>
  <c r="EB23" i="23"/>
  <c r="DT14" i="23"/>
  <c r="EB14" i="23"/>
  <c r="EB10" i="23"/>
  <c r="DT10" i="23"/>
  <c r="ED30" i="23"/>
  <c r="DV30" i="23"/>
  <c r="DM18" i="23"/>
  <c r="DU18" i="23"/>
  <c r="ER15" i="23"/>
  <c r="EJ15" i="23"/>
  <c r="DO10" i="23"/>
  <c r="DW10" i="23"/>
  <c r="DN21" i="23"/>
  <c r="DE21" i="23"/>
  <c r="ED23" i="23"/>
  <c r="DV23" i="23"/>
  <c r="DG32" i="23"/>
  <c r="DP32" i="23"/>
  <c r="DM31" i="23"/>
  <c r="DU31" i="23"/>
  <c r="DT17" i="23" l="1"/>
  <c r="EB17" i="23"/>
  <c r="DV28" i="23"/>
  <c r="ED28" i="23"/>
  <c r="EC18" i="23"/>
  <c r="EK18" i="23"/>
  <c r="EJ11" i="23"/>
  <c r="ER11" i="23"/>
  <c r="DG24" i="23"/>
  <c r="DP24" i="23"/>
  <c r="DM13" i="23"/>
  <c r="DU13" i="23"/>
  <c r="ED21" i="23"/>
  <c r="DV21" i="23"/>
  <c r="DT24" i="23"/>
  <c r="EB24" i="23"/>
  <c r="DM32" i="23"/>
  <c r="DU32" i="23"/>
  <c r="EH9" i="23"/>
  <c r="EP9" i="23"/>
  <c r="DV27" i="23"/>
  <c r="ED27" i="23"/>
  <c r="DU19" i="23"/>
  <c r="DM19" i="23"/>
  <c r="DP20" i="23"/>
  <c r="DG20" i="23"/>
  <c r="DW25" i="23"/>
  <c r="DO25" i="23"/>
  <c r="DM20" i="23"/>
  <c r="DU20" i="23"/>
  <c r="EA10" i="23"/>
  <c r="EI10" i="23"/>
  <c r="DT28" i="23"/>
  <c r="EB28" i="23"/>
  <c r="DV12" i="23"/>
  <c r="ED12" i="23"/>
  <c r="DG29" i="23"/>
  <c r="DP29" i="23"/>
  <c r="DP14" i="23"/>
  <c r="DG14" i="23"/>
  <c r="DU16" i="23"/>
  <c r="DM16" i="23"/>
  <c r="EY22" i="23"/>
  <c r="EQ22" i="23"/>
  <c r="DM15" i="23"/>
  <c r="DU15" i="23"/>
  <c r="EI30" i="23"/>
  <c r="EA30" i="23"/>
  <c r="DW32" i="23"/>
  <c r="DO32" i="23"/>
  <c r="DU12" i="23"/>
  <c r="DM12" i="23"/>
  <c r="EI23" i="23"/>
  <c r="EA23" i="23"/>
  <c r="EA29" i="23"/>
  <c r="EI29" i="23"/>
  <c r="EO25" i="23"/>
  <c r="EW25" i="23"/>
  <c r="DU11" i="23"/>
  <c r="DM11" i="23"/>
  <c r="DG19" i="23"/>
  <c r="DP19" i="23"/>
  <c r="DM21" i="23"/>
  <c r="DU21" i="23"/>
  <c r="EJ16" i="23"/>
  <c r="ER16" i="23"/>
  <c r="ED10" i="23"/>
  <c r="DV10" i="23"/>
  <c r="DG9" i="23"/>
  <c r="DP9" i="23"/>
  <c r="EY15" i="23"/>
  <c r="EQ15" i="23"/>
  <c r="EB18" i="23"/>
  <c r="DT18" i="23"/>
  <c r="EC30" i="23"/>
  <c r="EK30" i="23"/>
  <c r="DP17" i="23"/>
  <c r="DG17" i="23"/>
  <c r="DT31" i="23"/>
  <c r="EB31" i="23"/>
  <c r="DT22" i="23"/>
  <c r="EB22" i="23"/>
  <c r="EK31" i="23"/>
  <c r="EC31" i="23"/>
  <c r="EI14" i="23"/>
  <c r="EA14" i="23"/>
  <c r="ED13" i="23"/>
  <c r="DV13" i="23"/>
  <c r="DM26" i="23"/>
  <c r="DU26" i="23"/>
  <c r="EK23" i="23"/>
  <c r="EC23" i="23"/>
  <c r="DT27" i="23"/>
  <c r="EB27" i="23"/>
  <c r="DV26" i="23"/>
  <c r="ED26" i="23"/>
  <c r="EB21" i="23" l="1"/>
  <c r="DT21" i="23"/>
  <c r="DW19" i="23"/>
  <c r="DO19" i="23"/>
  <c r="DT11" i="23"/>
  <c r="EB11" i="23"/>
  <c r="EX22" i="23"/>
  <c r="FF22" i="23"/>
  <c r="EI18" i="23"/>
  <c r="EA18" i="23"/>
  <c r="EB19" i="23"/>
  <c r="DT19" i="23"/>
  <c r="EI31" i="23"/>
  <c r="EA31" i="23"/>
  <c r="EH10" i="23"/>
  <c r="EP10" i="23"/>
  <c r="EI27" i="23"/>
  <c r="EA27" i="23"/>
  <c r="FD25" i="23"/>
  <c r="EV25" i="23"/>
  <c r="DO20" i="23"/>
  <c r="DW20" i="23"/>
  <c r="EP29" i="23"/>
  <c r="EH29" i="23"/>
  <c r="EC13" i="23"/>
  <c r="EK13" i="23"/>
  <c r="FF15" i="23"/>
  <c r="EX15" i="23"/>
  <c r="DW9" i="23"/>
  <c r="DO9" i="23"/>
  <c r="EC27" i="23"/>
  <c r="EK27" i="23"/>
  <c r="EB12" i="23"/>
  <c r="DT12" i="23"/>
  <c r="EA24" i="23"/>
  <c r="EI24" i="23"/>
  <c r="EB15" i="23"/>
  <c r="DT15" i="23"/>
  <c r="DW17" i="23"/>
  <c r="DO17" i="23"/>
  <c r="EJ30" i="23"/>
  <c r="ER30" i="23"/>
  <c r="EJ23" i="23"/>
  <c r="ER23" i="23"/>
  <c r="DV25" i="23"/>
  <c r="ED25" i="23"/>
  <c r="DT16" i="23"/>
  <c r="EB16" i="23"/>
  <c r="EQ11" i="23"/>
  <c r="EY11" i="23"/>
  <c r="DW14" i="23"/>
  <c r="DO14" i="23"/>
  <c r="DW29" i="23"/>
  <c r="DO29" i="23"/>
  <c r="EH14" i="23"/>
  <c r="EP14" i="23"/>
  <c r="EC12" i="23"/>
  <c r="EK12" i="23"/>
  <c r="EK28" i="23"/>
  <c r="EC28" i="23"/>
  <c r="EJ31" i="23"/>
  <c r="ER31" i="23"/>
  <c r="EI22" i="23"/>
  <c r="EA22" i="23"/>
  <c r="EY16" i="23"/>
  <c r="EQ16" i="23"/>
  <c r="EI28" i="23"/>
  <c r="EA28" i="23"/>
  <c r="EB32" i="23"/>
  <c r="DT32" i="23"/>
  <c r="EI17" i="23"/>
  <c r="EA17" i="23"/>
  <c r="EK26" i="23"/>
  <c r="EC26" i="23"/>
  <c r="EH30" i="23"/>
  <c r="EP30" i="23"/>
  <c r="EB20" i="23"/>
  <c r="DT20" i="23"/>
  <c r="EC21" i="23"/>
  <c r="EK21" i="23"/>
  <c r="EB13" i="23"/>
  <c r="DT13" i="23"/>
  <c r="EB26" i="23"/>
  <c r="DT26" i="23"/>
  <c r="DW24" i="23"/>
  <c r="DO24" i="23"/>
  <c r="ER18" i="23"/>
  <c r="EJ18" i="23"/>
  <c r="EP23" i="23"/>
  <c r="EH23" i="23"/>
  <c r="EW9" i="23"/>
  <c r="EO9" i="23"/>
  <c r="EC10" i="23"/>
  <c r="EK10" i="23"/>
  <c r="ED32" i="23"/>
  <c r="DV32" i="23"/>
  <c r="EW10" i="23" l="1"/>
  <c r="EO10" i="23"/>
  <c r="EH22" i="23"/>
  <c r="EP22" i="23"/>
  <c r="ER10" i="23"/>
  <c r="EJ10" i="23"/>
  <c r="EY23" i="23"/>
  <c r="EQ23" i="23"/>
  <c r="EV9" i="23"/>
  <c r="FD9" i="23"/>
  <c r="ER13" i="23"/>
  <c r="EJ13" i="23"/>
  <c r="EO14" i="23"/>
  <c r="EW14" i="23"/>
  <c r="EQ18" i="23"/>
  <c r="EY18" i="23"/>
  <c r="ER21" i="23"/>
  <c r="EJ21" i="23"/>
  <c r="EJ27" i="23"/>
  <c r="ER27" i="23"/>
  <c r="EQ31" i="23"/>
  <c r="EY31" i="23"/>
  <c r="EH31" i="23"/>
  <c r="EP31" i="23"/>
  <c r="EA19" i="23"/>
  <c r="EI19" i="23"/>
  <c r="ER12" i="23"/>
  <c r="EJ12" i="23"/>
  <c r="EO23" i="23"/>
  <c r="EW23" i="23"/>
  <c r="DV17" i="23"/>
  <c r="ED17" i="23"/>
  <c r="EA11" i="23"/>
  <c r="EI11" i="23"/>
  <c r="EA15" i="23"/>
  <c r="EI15" i="23"/>
  <c r="DV14" i="23"/>
  <c r="ED14" i="23"/>
  <c r="FC25" i="23"/>
  <c r="FK25" i="23"/>
  <c r="DV19" i="23"/>
  <c r="ED19" i="23"/>
  <c r="EC32" i="23"/>
  <c r="EK32" i="23"/>
  <c r="EA20" i="23"/>
  <c r="EI20" i="23"/>
  <c r="EW30" i="23"/>
  <c r="EO30" i="23"/>
  <c r="FM15" i="23"/>
  <c r="FE15" i="23"/>
  <c r="EY30" i="23"/>
  <c r="EQ30" i="23"/>
  <c r="ER26" i="23"/>
  <c r="EJ26" i="23"/>
  <c r="EP18" i="23"/>
  <c r="EH18" i="23"/>
  <c r="FM22" i="23"/>
  <c r="FE22" i="23"/>
  <c r="DV29" i="23"/>
  <c r="ED29" i="23"/>
  <c r="EI26" i="23"/>
  <c r="EA26" i="23"/>
  <c r="FF11" i="23"/>
  <c r="EX11" i="23"/>
  <c r="EI16" i="23"/>
  <c r="EA16" i="23"/>
  <c r="EK25" i="23"/>
  <c r="EC25" i="23"/>
  <c r="DV9" i="23"/>
  <c r="ED9" i="23"/>
  <c r="EJ28" i="23"/>
  <c r="ER28" i="23"/>
  <c r="EH17" i="23"/>
  <c r="EP17" i="23"/>
  <c r="EO29" i="23"/>
  <c r="EW29" i="23"/>
  <c r="ED20" i="23"/>
  <c r="DV20" i="23"/>
  <c r="DV24" i="23"/>
  <c r="ED24" i="23"/>
  <c r="EA32" i="23"/>
  <c r="EI32" i="23"/>
  <c r="EP24" i="23"/>
  <c r="EH24" i="23"/>
  <c r="EH28" i="23"/>
  <c r="EP28" i="23"/>
  <c r="EA13" i="23"/>
  <c r="EI13" i="23"/>
  <c r="EX16" i="23"/>
  <c r="FF16" i="23"/>
  <c r="EA12" i="23"/>
  <c r="EI12" i="23"/>
  <c r="EH27" i="23"/>
  <c r="EP27" i="23"/>
  <c r="EA21" i="23"/>
  <c r="EI21" i="23"/>
  <c r="EP21" i="23" l="1"/>
  <c r="EH21" i="23"/>
  <c r="EP20" i="23"/>
  <c r="EH20" i="23"/>
  <c r="EC20" i="23"/>
  <c r="EK20" i="23"/>
  <c r="ER32" i="23"/>
  <c r="EJ32" i="23"/>
  <c r="EC19" i="23"/>
  <c r="EK19" i="23"/>
  <c r="EP26" i="23"/>
  <c r="EH26" i="23"/>
  <c r="EC29" i="23"/>
  <c r="EK29" i="23"/>
  <c r="EQ12" i="23"/>
  <c r="EY12" i="23"/>
  <c r="FE16" i="23"/>
  <c r="FM16" i="23"/>
  <c r="EY28" i="23"/>
  <c r="EQ28" i="23"/>
  <c r="EC9" i="23"/>
  <c r="EK9" i="23"/>
  <c r="FF31" i="23"/>
  <c r="EX31" i="23"/>
  <c r="EQ10" i="23"/>
  <c r="EY10" i="23"/>
  <c r="EY27" i="23"/>
  <c r="EQ27" i="23"/>
  <c r="EX30" i="23"/>
  <c r="FF30" i="23"/>
  <c r="EK17" i="23"/>
  <c r="EC17" i="23"/>
  <c r="FE11" i="23"/>
  <c r="FM11" i="23"/>
  <c r="EO27" i="23"/>
  <c r="EW27" i="23"/>
  <c r="FD14" i="23"/>
  <c r="EV14" i="23"/>
  <c r="EV29" i="23"/>
  <c r="FD29" i="23"/>
  <c r="EO17" i="23"/>
  <c r="EW17" i="23"/>
  <c r="FK9" i="23"/>
  <c r="FC9" i="23"/>
  <c r="FJ25" i="23"/>
  <c r="FR25" i="23"/>
  <c r="EW28" i="23"/>
  <c r="EO28" i="23"/>
  <c r="EY26" i="23"/>
  <c r="EQ26" i="23"/>
  <c r="EH15" i="23"/>
  <c r="EP15" i="23"/>
  <c r="EP11" i="23"/>
  <c r="EH11" i="23"/>
  <c r="EK24" i="23"/>
  <c r="EC24" i="23"/>
  <c r="FF18" i="23"/>
  <c r="EX18" i="23"/>
  <c r="EV30" i="23"/>
  <c r="FD30" i="23"/>
  <c r="EV23" i="23"/>
  <c r="FD23" i="23"/>
  <c r="EP12" i="23"/>
  <c r="EH12" i="23"/>
  <c r="EQ13" i="23"/>
  <c r="EY13" i="23"/>
  <c r="EP19" i="23"/>
  <c r="EH19" i="23"/>
  <c r="FL22" i="23"/>
  <c r="FT22" i="23"/>
  <c r="EP13" i="23"/>
  <c r="EH13" i="23"/>
  <c r="EW31" i="23"/>
  <c r="EO31" i="23"/>
  <c r="EO18" i="23"/>
  <c r="EW18" i="23"/>
  <c r="FF23" i="23"/>
  <c r="EX23" i="23"/>
  <c r="EK14" i="23"/>
  <c r="EC14" i="23"/>
  <c r="EW22" i="23"/>
  <c r="EO22" i="23"/>
  <c r="EO24" i="23"/>
  <c r="EW24" i="23"/>
  <c r="EJ25" i="23"/>
  <c r="ER25" i="23"/>
  <c r="EP32" i="23"/>
  <c r="EH32" i="23"/>
  <c r="EH16" i="23"/>
  <c r="EP16" i="23"/>
  <c r="FL15" i="23"/>
  <c r="FT15" i="23"/>
  <c r="EQ21" i="23"/>
  <c r="EY21" i="23"/>
  <c r="EV10" i="23"/>
  <c r="FD10" i="23"/>
  <c r="FK10" i="23" l="1"/>
  <c r="FC10" i="23"/>
  <c r="EW12" i="23"/>
  <c r="EO12" i="23"/>
  <c r="FF21" i="23"/>
  <c r="EX21" i="23"/>
  <c r="EJ29" i="23"/>
  <c r="ER29" i="23"/>
  <c r="FR9" i="23"/>
  <c r="FJ9" i="23"/>
  <c r="EO16" i="23"/>
  <c r="EW16" i="23"/>
  <c r="FE18" i="23"/>
  <c r="FM18" i="23"/>
  <c r="EX12" i="23"/>
  <c r="FF12" i="23"/>
  <c r="EV28" i="23"/>
  <c r="FD28" i="23"/>
  <c r="FM30" i="23"/>
  <c r="FE30" i="23"/>
  <c r="FE23" i="23"/>
  <c r="FM23" i="23"/>
  <c r="FC30" i="23"/>
  <c r="FK30" i="23"/>
  <c r="EO26" i="23"/>
  <c r="EW26" i="23"/>
  <c r="EX10" i="23"/>
  <c r="FF10" i="23"/>
  <c r="EO13" i="23"/>
  <c r="EW13" i="23"/>
  <c r="FE31" i="23"/>
  <c r="FM31" i="23"/>
  <c r="EY25" i="23"/>
  <c r="EQ25" i="23"/>
  <c r="FC14" i="23"/>
  <c r="FK14" i="23"/>
  <c r="EO15" i="23"/>
  <c r="EW15" i="23"/>
  <c r="EX28" i="23"/>
  <c r="FF28" i="23"/>
  <c r="EW20" i="23"/>
  <c r="EO20" i="23"/>
  <c r="EJ14" i="23"/>
  <c r="ER14" i="23"/>
  <c r="EJ17" i="23"/>
  <c r="ER17" i="23"/>
  <c r="FK23" i="23"/>
  <c r="FC23" i="23"/>
  <c r="GA15" i="23"/>
  <c r="FS15" i="23"/>
  <c r="EX27" i="23"/>
  <c r="FF27" i="23"/>
  <c r="FD17" i="23"/>
  <c r="EV17" i="23"/>
  <c r="EO32" i="23"/>
  <c r="EW32" i="23"/>
  <c r="GA22" i="23"/>
  <c r="FS22" i="23"/>
  <c r="ER20" i="23"/>
  <c r="EJ20" i="23"/>
  <c r="EO11" i="23"/>
  <c r="EW11" i="23"/>
  <c r="FD24" i="23"/>
  <c r="EV24" i="23"/>
  <c r="FF13" i="23"/>
  <c r="EX13" i="23"/>
  <c r="FT11" i="23"/>
  <c r="FL11" i="23"/>
  <c r="FT16" i="23"/>
  <c r="FL16" i="23"/>
  <c r="FY25" i="23"/>
  <c r="FQ25" i="23"/>
  <c r="FD18" i="23"/>
  <c r="EV18" i="23"/>
  <c r="ER19" i="23"/>
  <c r="EJ19" i="23"/>
  <c r="FD31" i="23"/>
  <c r="EV31" i="23"/>
  <c r="FK29" i="23"/>
  <c r="FC29" i="23"/>
  <c r="ER24" i="23"/>
  <c r="EJ24" i="23"/>
  <c r="EQ32" i="23"/>
  <c r="EY32" i="23"/>
  <c r="ER9" i="23"/>
  <c r="EJ9" i="23"/>
  <c r="FD27" i="23"/>
  <c r="EV27" i="23"/>
  <c r="EW19" i="23"/>
  <c r="EO19" i="23"/>
  <c r="EV22" i="23"/>
  <c r="FD22" i="23"/>
  <c r="FF26" i="23"/>
  <c r="EX26" i="23"/>
  <c r="EW21" i="23"/>
  <c r="EO21" i="23"/>
  <c r="FC24" i="23" l="1"/>
  <c r="FK24" i="23"/>
  <c r="FD11" i="23"/>
  <c r="EV11" i="23"/>
  <c r="FE26" i="23"/>
  <c r="FM26" i="23"/>
  <c r="EY14" i="23"/>
  <c r="EQ14" i="23"/>
  <c r="FK18" i="23"/>
  <c r="FC18" i="23"/>
  <c r="FY9" i="23"/>
  <c r="FQ9" i="23"/>
  <c r="FD32" i="23"/>
  <c r="EV32" i="23"/>
  <c r="FX25" i="23"/>
  <c r="GF25" i="23"/>
  <c r="FM12" i="23"/>
  <c r="FE12" i="23"/>
  <c r="FJ23" i="23"/>
  <c r="FR23" i="23"/>
  <c r="EY17" i="23"/>
  <c r="EQ17" i="23"/>
  <c r="FC31" i="23"/>
  <c r="FK31" i="23"/>
  <c r="EV19" i="23"/>
  <c r="FD19" i="23"/>
  <c r="FM28" i="23"/>
  <c r="FE28" i="23"/>
  <c r="FD15" i="23"/>
  <c r="EV15" i="23"/>
  <c r="EY9" i="23"/>
  <c r="EQ9" i="23"/>
  <c r="FF32" i="23"/>
  <c r="EX32" i="23"/>
  <c r="FE27" i="23"/>
  <c r="FM27" i="23"/>
  <c r="FR14" i="23"/>
  <c r="FJ14" i="23"/>
  <c r="FS11" i="23"/>
  <c r="GA11" i="23"/>
  <c r="FL30" i="23"/>
  <c r="FT30" i="23"/>
  <c r="EV12" i="23"/>
  <c r="FD12" i="23"/>
  <c r="FL31" i="23"/>
  <c r="FT31" i="23"/>
  <c r="FR29" i="23"/>
  <c r="FJ29" i="23"/>
  <c r="FT18" i="23"/>
  <c r="FL18" i="23"/>
  <c r="FD16" i="23"/>
  <c r="EV16" i="23"/>
  <c r="EY20" i="23"/>
  <c r="EQ20" i="23"/>
  <c r="FD26" i="23"/>
  <c r="EV26" i="23"/>
  <c r="GH22" i="23"/>
  <c r="FZ22" i="23"/>
  <c r="EY29" i="23"/>
  <c r="EQ29" i="23"/>
  <c r="FT23" i="23"/>
  <c r="FL23" i="23"/>
  <c r="FS16" i="23"/>
  <c r="GA16" i="23"/>
  <c r="FC28" i="23"/>
  <c r="FK28" i="23"/>
  <c r="EV21" i="23"/>
  <c r="FD21" i="23"/>
  <c r="EV13" i="23"/>
  <c r="FD13" i="23"/>
  <c r="FK22" i="23"/>
  <c r="FC22" i="23"/>
  <c r="FM10" i="23"/>
  <c r="FE10" i="23"/>
  <c r="EQ19" i="23"/>
  <c r="EY19" i="23"/>
  <c r="EV20" i="23"/>
  <c r="FD20" i="23"/>
  <c r="FJ30" i="23"/>
  <c r="FR30" i="23"/>
  <c r="FC27" i="23"/>
  <c r="FK27" i="23"/>
  <c r="FC17" i="23"/>
  <c r="FK17" i="23"/>
  <c r="FM21" i="23"/>
  <c r="FE21" i="23"/>
  <c r="EQ24" i="23"/>
  <c r="EY24" i="23"/>
  <c r="FE13" i="23"/>
  <c r="FM13" i="23"/>
  <c r="FZ15" i="23"/>
  <c r="GH15" i="23"/>
  <c r="EX25" i="23"/>
  <c r="FF25" i="23"/>
  <c r="FR10" i="23"/>
  <c r="FJ10" i="23"/>
  <c r="GE25" i="23" l="1"/>
  <c r="CM25" i="23"/>
  <c r="FY29" i="23"/>
  <c r="FQ29" i="23"/>
  <c r="FE25" i="23"/>
  <c r="FM25" i="23"/>
  <c r="FS31" i="23"/>
  <c r="GA31" i="23"/>
  <c r="GA23" i="23"/>
  <c r="FS23" i="23"/>
  <c r="FF19" i="23"/>
  <c r="EX19" i="23"/>
  <c r="FJ31" i="23"/>
  <c r="FR31" i="23"/>
  <c r="GH16" i="23"/>
  <c r="FZ16" i="23"/>
  <c r="FY10" i="23"/>
  <c r="FQ10" i="23"/>
  <c r="GG15" i="23"/>
  <c r="CN15" i="23" s="1"/>
  <c r="GI15" i="23"/>
  <c r="CO15" i="23" s="1"/>
  <c r="FX9" i="23"/>
  <c r="GF9" i="23"/>
  <c r="GA30" i="23"/>
  <c r="FS30" i="23"/>
  <c r="FF24" i="23"/>
  <c r="EX24" i="23"/>
  <c r="FR22" i="23"/>
  <c r="FJ22" i="23"/>
  <c r="FT26" i="23"/>
  <c r="FL26" i="23"/>
  <c r="FQ14" i="23"/>
  <c r="FY14" i="23"/>
  <c r="FC11" i="23"/>
  <c r="FK11" i="23"/>
  <c r="FK15" i="23"/>
  <c r="FC15" i="23"/>
  <c r="FF29" i="23"/>
  <c r="EX29" i="23"/>
  <c r="FT13" i="23"/>
  <c r="FL13" i="23"/>
  <c r="GG22" i="23"/>
  <c r="CN22" i="23" s="1"/>
  <c r="GI22" i="23"/>
  <c r="CO22" i="23" s="1"/>
  <c r="GH11" i="23"/>
  <c r="FZ11" i="23"/>
  <c r="FC26" i="23"/>
  <c r="FK26" i="23"/>
  <c r="FF14" i="23"/>
  <c r="EX14" i="23"/>
  <c r="EX17" i="23"/>
  <c r="FF17" i="23"/>
  <c r="FR17" i="23"/>
  <c r="FJ17" i="23"/>
  <c r="FQ23" i="23"/>
  <c r="FY23" i="23"/>
  <c r="FR27" i="23"/>
  <c r="FJ27" i="23"/>
  <c r="FR28" i="23"/>
  <c r="FJ28" i="23"/>
  <c r="FJ24" i="23"/>
  <c r="FR24" i="23"/>
  <c r="FQ30" i="23"/>
  <c r="FY30" i="23"/>
  <c r="EX9" i="23"/>
  <c r="FF9" i="23"/>
  <c r="FK20" i="23"/>
  <c r="FC20" i="23"/>
  <c r="FK32" i="23"/>
  <c r="FC32" i="23"/>
  <c r="FK12" i="23"/>
  <c r="FC12" i="23"/>
  <c r="FL28" i="23"/>
  <c r="FT28" i="23"/>
  <c r="FC19" i="23"/>
  <c r="FK19" i="23"/>
  <c r="FL10" i="23"/>
  <c r="FT10" i="23"/>
  <c r="FJ18" i="23"/>
  <c r="FR18" i="23"/>
  <c r="FC13" i="23"/>
  <c r="FK13" i="23"/>
  <c r="FL21" i="23"/>
  <c r="FT21" i="23"/>
  <c r="EX20" i="23"/>
  <c r="FF20" i="23"/>
  <c r="FK21" i="23"/>
  <c r="FC21" i="23"/>
  <c r="FT27" i="23"/>
  <c r="FL27" i="23"/>
  <c r="FK16" i="23"/>
  <c r="FC16" i="23"/>
  <c r="FS18" i="23"/>
  <c r="GA18" i="23"/>
  <c r="FE32" i="23"/>
  <c r="FM32" i="23"/>
  <c r="FL12" i="23"/>
  <c r="FT12" i="23"/>
  <c r="FM9" i="23" l="1"/>
  <c r="FE9" i="23"/>
  <c r="GI16" i="23"/>
  <c r="CO16" i="23" s="1"/>
  <c r="GG16" i="23"/>
  <c r="CN16" i="23" s="1"/>
  <c r="GF30" i="23"/>
  <c r="FX30" i="23"/>
  <c r="GA26" i="23"/>
  <c r="FS26" i="23"/>
  <c r="GA10" i="23"/>
  <c r="FS10" i="23"/>
  <c r="FQ22" i="23"/>
  <c r="FY22" i="23"/>
  <c r="FE24" i="23"/>
  <c r="FM24" i="23"/>
  <c r="GA12" i="23"/>
  <c r="FS12" i="23"/>
  <c r="GF14" i="23"/>
  <c r="FX14" i="23"/>
  <c r="FR26" i="23"/>
  <c r="FJ26" i="23"/>
  <c r="FQ24" i="23"/>
  <c r="FY24" i="23"/>
  <c r="FM19" i="23"/>
  <c r="FE19" i="23"/>
  <c r="FR19" i="23"/>
  <c r="FJ19" i="23"/>
  <c r="FR16" i="23"/>
  <c r="FJ16" i="23"/>
  <c r="FQ28" i="23"/>
  <c r="FY28" i="23"/>
  <c r="GF29" i="23"/>
  <c r="FX29" i="23"/>
  <c r="FR13" i="23"/>
  <c r="FJ13" i="23"/>
  <c r="FE14" i="23"/>
  <c r="FM14" i="23"/>
  <c r="FY18" i="23"/>
  <c r="FQ18" i="23"/>
  <c r="FY31" i="23"/>
  <c r="FQ31" i="23"/>
  <c r="GH18" i="23"/>
  <c r="FZ18" i="23"/>
  <c r="FS28" i="23"/>
  <c r="GA28" i="23"/>
  <c r="FZ31" i="23"/>
  <c r="GH31" i="23"/>
  <c r="FS27" i="23"/>
  <c r="GA27" i="23"/>
  <c r="FQ27" i="23"/>
  <c r="FY27" i="23"/>
  <c r="GH30" i="23"/>
  <c r="FZ30" i="23"/>
  <c r="FT25" i="23"/>
  <c r="FL25" i="23"/>
  <c r="FJ12" i="23"/>
  <c r="FR12" i="23"/>
  <c r="FM29" i="23"/>
  <c r="FE29" i="23"/>
  <c r="FR32" i="23"/>
  <c r="FJ32" i="23"/>
  <c r="FJ15" i="23"/>
  <c r="FR15" i="23"/>
  <c r="GA21" i="23"/>
  <c r="FS21" i="23"/>
  <c r="FE17" i="23"/>
  <c r="FM17" i="23"/>
  <c r="FR11" i="23"/>
  <c r="FJ11" i="23"/>
  <c r="FT32" i="23"/>
  <c r="FL32" i="23"/>
  <c r="GG11" i="23"/>
  <c r="CN11" i="23" s="1"/>
  <c r="GI11" i="23"/>
  <c r="CO11" i="23" s="1"/>
  <c r="FZ23" i="23"/>
  <c r="GH23" i="23"/>
  <c r="FS13" i="23"/>
  <c r="GA13" i="23"/>
  <c r="GF23" i="23"/>
  <c r="FX23" i="23"/>
  <c r="GE9" i="23"/>
  <c r="CM9" i="23"/>
  <c r="FR21" i="23"/>
  <c r="FJ21" i="23"/>
  <c r="FM20" i="23"/>
  <c r="FE20" i="23"/>
  <c r="FQ17" i="23"/>
  <c r="FY17" i="23"/>
  <c r="FJ20" i="23"/>
  <c r="FR20" i="23"/>
  <c r="FX10" i="23"/>
  <c r="GF10" i="23"/>
  <c r="CL25" i="23"/>
  <c r="GI23" i="23" l="1"/>
  <c r="CO23" i="23" s="1"/>
  <c r="GG23" i="23"/>
  <c r="CN23" i="23" s="1"/>
  <c r="FZ10" i="23"/>
  <c r="GH10" i="23"/>
  <c r="FQ12" i="23"/>
  <c r="FY12" i="23"/>
  <c r="GF17" i="23"/>
  <c r="FX17" i="23"/>
  <c r="FL19" i="23"/>
  <c r="FT19" i="23"/>
  <c r="FX24" i="23"/>
  <c r="GF24" i="23"/>
  <c r="GH21" i="23"/>
  <c r="FZ21" i="23"/>
  <c r="GE29" i="23"/>
  <c r="CM29" i="23"/>
  <c r="GE23" i="23"/>
  <c r="CM23" i="23"/>
  <c r="CQ23" i="23" s="1"/>
  <c r="GG31" i="23"/>
  <c r="CN31" i="23" s="1"/>
  <c r="GI31" i="23"/>
  <c r="CO31" i="23" s="1"/>
  <c r="FT24" i="23"/>
  <c r="FL24" i="23"/>
  <c r="GE10" i="23"/>
  <c r="CM10" i="23"/>
  <c r="GF31" i="23"/>
  <c r="FX31" i="23"/>
  <c r="FS32" i="23"/>
  <c r="GA32" i="23"/>
  <c r="GA25" i="23"/>
  <c r="FS25" i="23"/>
  <c r="GE30" i="23"/>
  <c r="CM30" i="23"/>
  <c r="CQ30" i="23" s="1"/>
  <c r="FT14" i="23"/>
  <c r="FL14" i="23"/>
  <c r="FQ11" i="23"/>
  <c r="FY11" i="23"/>
  <c r="CL9" i="23"/>
  <c r="GH27" i="23"/>
  <c r="FZ27" i="23"/>
  <c r="FZ12" i="23"/>
  <c r="GH12" i="23"/>
  <c r="FY15" i="23"/>
  <c r="FQ15" i="23"/>
  <c r="GF28" i="23"/>
  <c r="FX28" i="23"/>
  <c r="GH13" i="23"/>
  <c r="FZ13" i="23"/>
  <c r="GF22" i="23"/>
  <c r="FX22" i="23"/>
  <c r="FQ20" i="23"/>
  <c r="FY20" i="23"/>
  <c r="GG18" i="23"/>
  <c r="CN18" i="23" s="1"/>
  <c r="GI18" i="23"/>
  <c r="CO18" i="23" s="1"/>
  <c r="FX18" i="23"/>
  <c r="GF18" i="23"/>
  <c r="GG30" i="23"/>
  <c r="CN30" i="23" s="1"/>
  <c r="GI30" i="23"/>
  <c r="CO30" i="23" s="1"/>
  <c r="FY26" i="23"/>
  <c r="FQ26" i="23"/>
  <c r="FQ21" i="23"/>
  <c r="FY21" i="23"/>
  <c r="GF27" i="23"/>
  <c r="FX27" i="23"/>
  <c r="GH28" i="23"/>
  <c r="FZ28" i="23"/>
  <c r="FY32" i="23"/>
  <c r="FQ32" i="23"/>
  <c r="FQ16" i="23"/>
  <c r="FY16" i="23"/>
  <c r="FT29" i="23"/>
  <c r="FL29" i="23"/>
  <c r="FY19" i="23"/>
  <c r="FQ19" i="23"/>
  <c r="FZ26" i="23"/>
  <c r="GH26" i="23"/>
  <c r="FL20" i="23"/>
  <c r="FT20" i="23"/>
  <c r="FT17" i="23"/>
  <c r="FL17" i="23"/>
  <c r="FQ13" i="23"/>
  <c r="FY13" i="23"/>
  <c r="GE14" i="23"/>
  <c r="CM14" i="23"/>
  <c r="FT9" i="23"/>
  <c r="FL9" i="23"/>
  <c r="CM27" i="23" l="1"/>
  <c r="GE27" i="23"/>
  <c r="FS20" i="23"/>
  <c r="GA20" i="23"/>
  <c r="GE28" i="23"/>
  <c r="CM28" i="23"/>
  <c r="GI12" i="23"/>
  <c r="CO12" i="23" s="1"/>
  <c r="GG12" i="23"/>
  <c r="CN12" i="23" s="1"/>
  <c r="GF19" i="23"/>
  <c r="FX19" i="23"/>
  <c r="GG27" i="23"/>
  <c r="CN27" i="23" s="1"/>
  <c r="GI27" i="23"/>
  <c r="CO27" i="23" s="1"/>
  <c r="GF12" i="23"/>
  <c r="FX12" i="23"/>
  <c r="CL29" i="23"/>
  <c r="GF21" i="23"/>
  <c r="FX21" i="23"/>
  <c r="FZ25" i="23"/>
  <c r="GH25" i="23"/>
  <c r="CM24" i="23"/>
  <c r="GE24" i="23"/>
  <c r="CQ10" i="23"/>
  <c r="FS9" i="23"/>
  <c r="GA9" i="23"/>
  <c r="CP30" i="23"/>
  <c r="CS30" i="23" s="1"/>
  <c r="CL30" i="23"/>
  <c r="GG21" i="23"/>
  <c r="CN21" i="23" s="1"/>
  <c r="GI21" i="23"/>
  <c r="CO21" i="23" s="1"/>
  <c r="GF15" i="23"/>
  <c r="FX15" i="23"/>
  <c r="FS19" i="23"/>
  <c r="GA19" i="23"/>
  <c r="GE17" i="23"/>
  <c r="CM17" i="23"/>
  <c r="GA24" i="23"/>
  <c r="FS24" i="23"/>
  <c r="FX11" i="23"/>
  <c r="GF11" i="23"/>
  <c r="GF13" i="23"/>
  <c r="FX13" i="23"/>
  <c r="FS17" i="23"/>
  <c r="GA17" i="23"/>
  <c r="GG13" i="23"/>
  <c r="CN13" i="23" s="1"/>
  <c r="GI13" i="23"/>
  <c r="CO13" i="23" s="1"/>
  <c r="GI26" i="23"/>
  <c r="CO26" i="23" s="1"/>
  <c r="GG26" i="23"/>
  <c r="CN26" i="23" s="1"/>
  <c r="FZ32" i="23"/>
  <c r="GH32" i="23"/>
  <c r="FX26" i="23"/>
  <c r="GF26" i="23"/>
  <c r="GE31" i="23"/>
  <c r="CM31" i="23"/>
  <c r="CQ31" i="23" s="1"/>
  <c r="GE18" i="23"/>
  <c r="CM18" i="23"/>
  <c r="CQ18" i="23" s="1"/>
  <c r="GA29" i="23"/>
  <c r="FS29" i="23"/>
  <c r="CP10" i="23"/>
  <c r="CS10" i="23" s="1"/>
  <c r="CL10" i="23"/>
  <c r="GF16" i="23"/>
  <c r="FX16" i="23"/>
  <c r="CL14" i="23"/>
  <c r="GF20" i="23"/>
  <c r="FX20" i="23"/>
  <c r="GG10" i="23"/>
  <c r="CN10" i="23" s="1"/>
  <c r="GI10" i="23"/>
  <c r="CO10" i="23" s="1"/>
  <c r="FX32" i="23"/>
  <c r="GF32" i="23"/>
  <c r="GI28" i="23"/>
  <c r="CO28" i="23" s="1"/>
  <c r="GG28" i="23"/>
  <c r="CN28" i="23" s="1"/>
  <c r="GE22" i="23"/>
  <c r="CM22" i="23"/>
  <c r="CQ22" i="23" s="1"/>
  <c r="FS14" i="23"/>
  <c r="GA14" i="23"/>
  <c r="CL23" i="23"/>
  <c r="CP23" i="23"/>
  <c r="CS23" i="23" s="1"/>
  <c r="FZ17" i="23" l="1"/>
  <c r="GH17" i="23"/>
  <c r="CM16" i="23"/>
  <c r="CQ16" i="23" s="1"/>
  <c r="GE16" i="23"/>
  <c r="CM12" i="23"/>
  <c r="CQ12" i="23" s="1"/>
  <c r="GE12" i="23"/>
  <c r="GH29" i="23"/>
  <c r="FZ29" i="23"/>
  <c r="CM19" i="23"/>
  <c r="GE19" i="23"/>
  <c r="GE11" i="23"/>
  <c r="CM11" i="23"/>
  <c r="CQ11" i="23" s="1"/>
  <c r="CQ28" i="23"/>
  <c r="GH24" i="23"/>
  <c r="FZ24" i="23"/>
  <c r="GI32" i="23"/>
  <c r="CO32" i="23" s="1"/>
  <c r="GG32" i="23"/>
  <c r="CN32" i="23" s="1"/>
  <c r="CP27" i="23"/>
  <c r="CS27" i="23" s="1"/>
  <c r="CL27" i="23"/>
  <c r="GE15" i="23"/>
  <c r="CM15" i="23"/>
  <c r="CQ15" i="23" s="1"/>
  <c r="CL22" i="23"/>
  <c r="CP22" i="23"/>
  <c r="CS22" i="23" s="1"/>
  <c r="CM13" i="23"/>
  <c r="CQ13" i="23" s="1"/>
  <c r="GE13" i="23"/>
  <c r="GH9" i="23"/>
  <c r="FZ9" i="23"/>
  <c r="GI25" i="23"/>
  <c r="CO25" i="23" s="1"/>
  <c r="CQ25" i="23" s="1"/>
  <c r="GG25" i="23"/>
  <c r="CM20" i="23"/>
  <c r="GE20" i="23"/>
  <c r="GH19" i="23"/>
  <c r="FZ19" i="23"/>
  <c r="GE21" i="23"/>
  <c r="CM21" i="23"/>
  <c r="CQ21" i="23" s="1"/>
  <c r="CQ27" i="23"/>
  <c r="FZ14" i="23"/>
  <c r="GH14" i="23"/>
  <c r="CP18" i="23"/>
  <c r="CS18" i="23" s="1"/>
  <c r="CL18" i="23"/>
  <c r="GE32" i="23"/>
  <c r="CM32" i="23"/>
  <c r="CL24" i="23"/>
  <c r="CP31" i="23"/>
  <c r="CS31" i="23" s="1"/>
  <c r="CL31" i="23"/>
  <c r="CL28" i="23"/>
  <c r="CP28" i="23"/>
  <c r="CS28" i="23" s="1"/>
  <c r="CM26" i="23"/>
  <c r="CQ26" i="23" s="1"/>
  <c r="GE26" i="23"/>
  <c r="GH20" i="23"/>
  <c r="FZ20" i="23"/>
  <c r="CL17" i="23"/>
  <c r="CL32" i="23" l="1"/>
  <c r="CP32" i="23"/>
  <c r="CS32" i="23" s="1"/>
  <c r="GI24" i="23"/>
  <c r="CO24" i="23" s="1"/>
  <c r="CQ24" i="23" s="1"/>
  <c r="GG24" i="23"/>
  <c r="GI9" i="23"/>
  <c r="CO9" i="23" s="1"/>
  <c r="CQ9" i="23" s="1"/>
  <c r="GG9" i="23"/>
  <c r="CP13" i="23"/>
  <c r="CS13" i="23" s="1"/>
  <c r="CL13" i="23"/>
  <c r="GG14" i="23"/>
  <c r="GI14" i="23"/>
  <c r="CO14" i="23" s="1"/>
  <c r="CQ14" i="23" s="1"/>
  <c r="CL12" i="23"/>
  <c r="CP12" i="23"/>
  <c r="CS12" i="23" s="1"/>
  <c r="GG20" i="23"/>
  <c r="CN20" i="23" s="1"/>
  <c r="GI20" i="23"/>
  <c r="CO20" i="23" s="1"/>
  <c r="CQ20" i="23" s="1"/>
  <c r="CP26" i="23"/>
  <c r="CS26" i="23" s="1"/>
  <c r="CL26" i="23"/>
  <c r="CP21" i="23"/>
  <c r="CS21" i="23" s="1"/>
  <c r="CL21" i="23"/>
  <c r="CN25" i="23"/>
  <c r="CP25" i="23"/>
  <c r="CS25" i="23" s="1"/>
  <c r="CQ32" i="23"/>
  <c r="CL19" i="23"/>
  <c r="CP19" i="23"/>
  <c r="CS19" i="23" s="1"/>
  <c r="CL15" i="23"/>
  <c r="CP15" i="23"/>
  <c r="CS15" i="23" s="1"/>
  <c r="GI17" i="23"/>
  <c r="CO17" i="23" s="1"/>
  <c r="CQ17" i="23" s="1"/>
  <c r="GG17" i="23"/>
  <c r="CP20" i="23"/>
  <c r="CS20" i="23" s="1"/>
  <c r="CL20" i="23"/>
  <c r="CP11" i="23"/>
  <c r="CS11" i="23" s="1"/>
  <c r="CL11" i="23"/>
  <c r="GG29" i="23"/>
  <c r="GI29" i="23"/>
  <c r="CO29" i="23" s="1"/>
  <c r="CQ29" i="23" s="1"/>
  <c r="CL16" i="23"/>
  <c r="CP16" i="23"/>
  <c r="CS16" i="23" s="1"/>
  <c r="GI19" i="23"/>
  <c r="CO19" i="23" s="1"/>
  <c r="CQ19" i="23" s="1"/>
  <c r="GG19" i="23"/>
  <c r="CN19" i="23" s="1"/>
  <c r="CN14" i="23" l="1"/>
  <c r="CP14" i="23"/>
  <c r="CS14" i="23" s="1"/>
  <c r="CN29" i="23"/>
  <c r="CP29" i="23"/>
  <c r="CS29" i="23" s="1"/>
  <c r="CN17" i="23"/>
  <c r="CP17" i="23"/>
  <c r="CS17" i="23" s="1"/>
  <c r="CN9" i="23"/>
  <c r="CP9" i="23"/>
  <c r="CS9" i="23" s="1"/>
  <c r="CN24" i="23"/>
  <c r="CP24" i="23"/>
  <c r="CS24" i="23" s="1"/>
  <c r="CS96" i="23" l="1"/>
  <c r="CU96" i="23"/>
  <c r="GD26" i="22" l="1"/>
  <c r="GC26" i="22"/>
  <c r="GB26" i="22"/>
  <c r="FW26" i="22"/>
  <c r="FV26" i="22"/>
  <c r="FU26" i="22"/>
  <c r="FP26" i="22"/>
  <c r="FO26" i="22"/>
  <c r="FN26" i="22"/>
  <c r="FI26" i="22"/>
  <c r="FH26" i="22"/>
  <c r="FG26" i="22"/>
  <c r="FB26" i="22"/>
  <c r="FA26" i="22"/>
  <c r="EZ26" i="22"/>
  <c r="EU26" i="22"/>
  <c r="ET26" i="22"/>
  <c r="ES26" i="22"/>
  <c r="EN26" i="22"/>
  <c r="EM26" i="22"/>
  <c r="EL26" i="22"/>
  <c r="EG26" i="22"/>
  <c r="EF26" i="22"/>
  <c r="EE26" i="22"/>
  <c r="DZ26" i="22"/>
  <c r="DY26" i="22"/>
  <c r="DX26" i="22"/>
  <c r="DS26" i="22"/>
  <c r="DR26" i="22"/>
  <c r="DQ26" i="22"/>
  <c r="DK26" i="22"/>
  <c r="DJ26" i="22"/>
  <c r="DL26" i="22" s="1"/>
  <c r="DF26" i="22"/>
  <c r="DC26" i="22"/>
  <c r="DB26" i="22"/>
  <c r="DD26" i="22" s="1"/>
  <c r="CZ26" i="22"/>
  <c r="CX26" i="22"/>
  <c r="CY26" i="22" s="1"/>
  <c r="AD26" i="22"/>
  <c r="AC26" i="22"/>
  <c r="GD25" i="22"/>
  <c r="GC25" i="22"/>
  <c r="GB25" i="22"/>
  <c r="FW25" i="22"/>
  <c r="FV25" i="22"/>
  <c r="FU25" i="22"/>
  <c r="FP25" i="22"/>
  <c r="FO25" i="22"/>
  <c r="FN25" i="22"/>
  <c r="FI25" i="22"/>
  <c r="FH25" i="22"/>
  <c r="FG25" i="22"/>
  <c r="FB25" i="22"/>
  <c r="FA25" i="22"/>
  <c r="EZ25" i="22"/>
  <c r="EU25" i="22"/>
  <c r="ET25" i="22"/>
  <c r="ES25" i="22"/>
  <c r="EN25" i="22"/>
  <c r="EM25" i="22"/>
  <c r="EL25" i="22"/>
  <c r="EG25" i="22"/>
  <c r="EF25" i="22"/>
  <c r="EE25" i="22"/>
  <c r="DZ25" i="22"/>
  <c r="DY25" i="22"/>
  <c r="DX25" i="22"/>
  <c r="DS25" i="22"/>
  <c r="DR25" i="22"/>
  <c r="DQ25" i="22"/>
  <c r="DK25" i="22"/>
  <c r="DJ25" i="22"/>
  <c r="DL25" i="22" s="1"/>
  <c r="DC25" i="22"/>
  <c r="DB25" i="22"/>
  <c r="DD25" i="22" s="1"/>
  <c r="CX25" i="22"/>
  <c r="AD25" i="22"/>
  <c r="AC25" i="22"/>
  <c r="GD24" i="22"/>
  <c r="GC24" i="22"/>
  <c r="GB24" i="22"/>
  <c r="FW24" i="22"/>
  <c r="FV24" i="22"/>
  <c r="FU24" i="22"/>
  <c r="FP24" i="22"/>
  <c r="FO24" i="22"/>
  <c r="FN24" i="22"/>
  <c r="FI24" i="22"/>
  <c r="FH24" i="22"/>
  <c r="FG24" i="22"/>
  <c r="FB24" i="22"/>
  <c r="FA24" i="22"/>
  <c r="EZ24" i="22"/>
  <c r="EU24" i="22"/>
  <c r="ET24" i="22"/>
  <c r="ES24" i="22"/>
  <c r="EN24" i="22"/>
  <c r="EM24" i="22"/>
  <c r="EL24" i="22"/>
  <c r="EG24" i="22"/>
  <c r="EF24" i="22"/>
  <c r="EE24" i="22"/>
  <c r="DZ24" i="22"/>
  <c r="DY24" i="22"/>
  <c r="DX24" i="22"/>
  <c r="DS24" i="22"/>
  <c r="DR24" i="22"/>
  <c r="DQ24" i="22"/>
  <c r="DK24" i="22"/>
  <c r="DL24" i="22" s="1"/>
  <c r="DJ24" i="22"/>
  <c r="DC24" i="22"/>
  <c r="DB24" i="22"/>
  <c r="DD24" i="22" s="1"/>
  <c r="DF24" i="22" s="1"/>
  <c r="CY24" i="22"/>
  <c r="DA24" i="22" s="1"/>
  <c r="DI24" i="22" s="1"/>
  <c r="CX24" i="22"/>
  <c r="CZ24" i="22" s="1"/>
  <c r="AE24" i="22" s="1"/>
  <c r="AG24" i="22" s="1"/>
  <c r="AF24" i="22"/>
  <c r="AD24" i="22"/>
  <c r="AH24" i="22" s="1"/>
  <c r="AC24" i="22"/>
  <c r="GD23" i="22"/>
  <c r="GC23" i="22"/>
  <c r="GB23" i="22"/>
  <c r="FW23" i="22"/>
  <c r="FV23" i="22"/>
  <c r="FU23" i="22"/>
  <c r="FP23" i="22"/>
  <c r="FO23" i="22"/>
  <c r="FN23" i="22"/>
  <c r="FI23" i="22"/>
  <c r="FH23" i="22"/>
  <c r="FG23" i="22"/>
  <c r="FB23" i="22"/>
  <c r="FA23" i="22"/>
  <c r="EZ23" i="22"/>
  <c r="EU23" i="22"/>
  <c r="ET23" i="22"/>
  <c r="ES23" i="22"/>
  <c r="EN23" i="22"/>
  <c r="EM23" i="22"/>
  <c r="EL23" i="22"/>
  <c r="EG23" i="22"/>
  <c r="EF23" i="22"/>
  <c r="EE23" i="22"/>
  <c r="DZ23" i="22"/>
  <c r="DY23" i="22"/>
  <c r="DX23" i="22"/>
  <c r="DR23" i="22"/>
  <c r="DS23" i="22" s="1"/>
  <c r="DQ23" i="22"/>
  <c r="DK23" i="22"/>
  <c r="DL23" i="22" s="1"/>
  <c r="DJ23" i="22"/>
  <c r="DC23" i="22"/>
  <c r="DB23" i="22"/>
  <c r="DD23" i="22" s="1"/>
  <c r="CX23" i="22"/>
  <c r="CZ23" i="22" s="1"/>
  <c r="AD23" i="22"/>
  <c r="AC23" i="22"/>
  <c r="GD22" i="22"/>
  <c r="GC22" i="22"/>
  <c r="GB22" i="22"/>
  <c r="FW22" i="22"/>
  <c r="FV22" i="22"/>
  <c r="FU22" i="22"/>
  <c r="FP22" i="22"/>
  <c r="FO22" i="22"/>
  <c r="FN22" i="22"/>
  <c r="FI22" i="22"/>
  <c r="FH22" i="22"/>
  <c r="FG22" i="22"/>
  <c r="FB22" i="22"/>
  <c r="FA22" i="22"/>
  <c r="EZ22" i="22"/>
  <c r="EU22" i="22"/>
  <c r="ET22" i="22"/>
  <c r="ES22" i="22"/>
  <c r="EN22" i="22"/>
  <c r="EM22" i="22"/>
  <c r="EL22" i="22"/>
  <c r="EG22" i="22"/>
  <c r="EF22" i="22"/>
  <c r="EE22" i="22"/>
  <c r="DZ22" i="22"/>
  <c r="DY22" i="22"/>
  <c r="DX22" i="22"/>
  <c r="DR22" i="22"/>
  <c r="DQ22" i="22"/>
  <c r="DS22" i="22" s="1"/>
  <c r="DL22" i="22"/>
  <c r="DK22" i="22"/>
  <c r="DJ22" i="22"/>
  <c r="DC22" i="22"/>
  <c r="DB22" i="22"/>
  <c r="DD22" i="22" s="1"/>
  <c r="CX22" i="22"/>
  <c r="AD22" i="22"/>
  <c r="DF22" i="22" s="1"/>
  <c r="AC22" i="22"/>
  <c r="GD21" i="22"/>
  <c r="GC21" i="22"/>
  <c r="GB21" i="22"/>
  <c r="FW21" i="22"/>
  <c r="FV21" i="22"/>
  <c r="FU21" i="22"/>
  <c r="FP21" i="22"/>
  <c r="FO21" i="22"/>
  <c r="FN21" i="22"/>
  <c r="FI21" i="22"/>
  <c r="FH21" i="22"/>
  <c r="FG21" i="22"/>
  <c r="FB21" i="22"/>
  <c r="FA21" i="22"/>
  <c r="EZ21" i="22"/>
  <c r="EU21" i="22"/>
  <c r="ET21" i="22"/>
  <c r="ES21" i="22"/>
  <c r="EN21" i="22"/>
  <c r="EM21" i="22"/>
  <c r="EL21" i="22"/>
  <c r="EG21" i="22"/>
  <c r="EF21" i="22"/>
  <c r="EE21" i="22"/>
  <c r="DZ21" i="22"/>
  <c r="DY21" i="22"/>
  <c r="DX21" i="22"/>
  <c r="DU21" i="22"/>
  <c r="DR21" i="22"/>
  <c r="DQ21" i="22"/>
  <c r="DS21" i="22" s="1"/>
  <c r="DN21" i="22"/>
  <c r="DM21" i="22"/>
  <c r="DK21" i="22"/>
  <c r="DJ21" i="22"/>
  <c r="DL21" i="22" s="1"/>
  <c r="DF21" i="22"/>
  <c r="DE21" i="22"/>
  <c r="DD21" i="22"/>
  <c r="DC21" i="22"/>
  <c r="DB21" i="22"/>
  <c r="CX21" i="22"/>
  <c r="CZ21" i="22" s="1"/>
  <c r="AD21" i="22"/>
  <c r="AC21" i="22"/>
  <c r="GD20" i="22"/>
  <c r="GC20" i="22"/>
  <c r="GB20" i="22"/>
  <c r="FW20" i="22"/>
  <c r="FV20" i="22"/>
  <c r="FU20" i="22"/>
  <c r="FP20" i="22"/>
  <c r="FO20" i="22"/>
  <c r="FN20" i="22"/>
  <c r="FI20" i="22"/>
  <c r="FH20" i="22"/>
  <c r="FG20" i="22"/>
  <c r="FB20" i="22"/>
  <c r="FA20" i="22"/>
  <c r="EZ20" i="22"/>
  <c r="EU20" i="22"/>
  <c r="ET20" i="22"/>
  <c r="ES20" i="22"/>
  <c r="EN20" i="22"/>
  <c r="EM20" i="22"/>
  <c r="EL20" i="22"/>
  <c r="EG20" i="22"/>
  <c r="EF20" i="22"/>
  <c r="EE20" i="22"/>
  <c r="DZ20" i="22"/>
  <c r="DY20" i="22"/>
  <c r="DX20" i="22"/>
  <c r="DR20" i="22"/>
  <c r="DQ20" i="22"/>
  <c r="DS20" i="22" s="1"/>
  <c r="DK20" i="22"/>
  <c r="DL20" i="22" s="1"/>
  <c r="DJ20" i="22"/>
  <c r="DC20" i="22"/>
  <c r="DB20" i="22"/>
  <c r="DD20" i="22" s="1"/>
  <c r="CZ20" i="22"/>
  <c r="CX20" i="22"/>
  <c r="CY20" i="22" s="1"/>
  <c r="DA20" i="22" s="1"/>
  <c r="DI20" i="22" s="1"/>
  <c r="AD20" i="22"/>
  <c r="AC20" i="22"/>
  <c r="GD19" i="22"/>
  <c r="GC19" i="22"/>
  <c r="GB19" i="22"/>
  <c r="FW19" i="22"/>
  <c r="FV19" i="22"/>
  <c r="FU19" i="22"/>
  <c r="FP19" i="22"/>
  <c r="FO19" i="22"/>
  <c r="FN19" i="22"/>
  <c r="FI19" i="22"/>
  <c r="FH19" i="22"/>
  <c r="FG19" i="22"/>
  <c r="FB19" i="22"/>
  <c r="FA19" i="22"/>
  <c r="EZ19" i="22"/>
  <c r="EU19" i="22"/>
  <c r="ET19" i="22"/>
  <c r="ES19" i="22"/>
  <c r="EN19" i="22"/>
  <c r="EM19" i="22"/>
  <c r="EL19" i="22"/>
  <c r="EG19" i="22"/>
  <c r="EF19" i="22"/>
  <c r="EE19" i="22"/>
  <c r="DZ19" i="22"/>
  <c r="DY19" i="22"/>
  <c r="DX19" i="22"/>
  <c r="DR19" i="22"/>
  <c r="DQ19" i="22"/>
  <c r="DS19" i="22" s="1"/>
  <c r="DK19" i="22"/>
  <c r="DJ19" i="22"/>
  <c r="DL19" i="22" s="1"/>
  <c r="DC19" i="22"/>
  <c r="DB19" i="22"/>
  <c r="DD19" i="22" s="1"/>
  <c r="DF19" i="22" s="1"/>
  <c r="CZ19" i="22"/>
  <c r="CX19" i="22"/>
  <c r="CY19" i="22" s="1"/>
  <c r="AF19" i="22"/>
  <c r="AH19" i="22" s="1"/>
  <c r="AD19" i="22"/>
  <c r="AC19" i="22"/>
  <c r="GD18" i="22"/>
  <c r="GC18" i="22"/>
  <c r="GB18" i="22"/>
  <c r="FW18" i="22"/>
  <c r="FV18" i="22"/>
  <c r="FU18" i="22"/>
  <c r="FP18" i="22"/>
  <c r="FO18" i="22"/>
  <c r="FN18" i="22"/>
  <c r="FI18" i="22"/>
  <c r="FH18" i="22"/>
  <c r="FG18" i="22"/>
  <c r="FB18" i="22"/>
  <c r="FA18" i="22"/>
  <c r="EZ18" i="22"/>
  <c r="EU18" i="22"/>
  <c r="ET18" i="22"/>
  <c r="ES18" i="22"/>
  <c r="EN18" i="22"/>
  <c r="EM18" i="22"/>
  <c r="EL18" i="22"/>
  <c r="EG18" i="22"/>
  <c r="EF18" i="22"/>
  <c r="EE18" i="22"/>
  <c r="DY18" i="22"/>
  <c r="DX18" i="22"/>
  <c r="DZ18" i="22" s="1"/>
  <c r="DR18" i="22"/>
  <c r="DQ18" i="22"/>
  <c r="DS18" i="22" s="1"/>
  <c r="DK18" i="22"/>
  <c r="DJ18" i="22"/>
  <c r="DL18" i="22" s="1"/>
  <c r="DC18" i="22"/>
  <c r="DB18" i="22"/>
  <c r="DD18" i="22" s="1"/>
  <c r="DF18" i="22" s="1"/>
  <c r="CX18" i="22"/>
  <c r="CZ18" i="22" s="1"/>
  <c r="AD18" i="22"/>
  <c r="AC18" i="22"/>
  <c r="GD17" i="22"/>
  <c r="GC17" i="22"/>
  <c r="GB17" i="22"/>
  <c r="FW17" i="22"/>
  <c r="FV17" i="22"/>
  <c r="FU17" i="22"/>
  <c r="FP17" i="22"/>
  <c r="FO17" i="22"/>
  <c r="FN17" i="22"/>
  <c r="FI17" i="22"/>
  <c r="FH17" i="22"/>
  <c r="FG17" i="22"/>
  <c r="FB17" i="22"/>
  <c r="FA17" i="22"/>
  <c r="EZ17" i="22"/>
  <c r="EU17" i="22"/>
  <c r="ET17" i="22"/>
  <c r="ES17" i="22"/>
  <c r="EN17" i="22"/>
  <c r="EM17" i="22"/>
  <c r="EL17" i="22"/>
  <c r="EG17" i="22"/>
  <c r="EF17" i="22"/>
  <c r="EE17" i="22"/>
  <c r="DY17" i="22"/>
  <c r="DX17" i="22"/>
  <c r="DZ17" i="22" s="1"/>
  <c r="DR17" i="22"/>
  <c r="DQ17" i="22"/>
  <c r="DS17" i="22" s="1"/>
  <c r="DN17" i="22"/>
  <c r="DM17" i="22" s="1"/>
  <c r="DK17" i="22"/>
  <c r="DJ17" i="22"/>
  <c r="DL17" i="22" s="1"/>
  <c r="DC17" i="22"/>
  <c r="DB17" i="22"/>
  <c r="DD17" i="22" s="1"/>
  <c r="CX17" i="22"/>
  <c r="CZ17" i="22" s="1"/>
  <c r="AD17" i="22"/>
  <c r="DF17" i="22" s="1"/>
  <c r="DE17" i="22" s="1"/>
  <c r="AC17" i="22"/>
  <c r="GD16" i="22"/>
  <c r="GC16" i="22"/>
  <c r="GB16" i="22"/>
  <c r="FW16" i="22"/>
  <c r="FV16" i="22"/>
  <c r="FU16" i="22"/>
  <c r="FP16" i="22"/>
  <c r="FO16" i="22"/>
  <c r="FN16" i="22"/>
  <c r="FI16" i="22"/>
  <c r="FH16" i="22"/>
  <c r="FG16" i="22"/>
  <c r="FB16" i="22"/>
  <c r="FA16" i="22"/>
  <c r="EZ16" i="22"/>
  <c r="EU16" i="22"/>
  <c r="ET16" i="22"/>
  <c r="ES16" i="22"/>
  <c r="EN16" i="22"/>
  <c r="EM16" i="22"/>
  <c r="EL16" i="22"/>
  <c r="EG16" i="22"/>
  <c r="EF16" i="22"/>
  <c r="EE16" i="22"/>
  <c r="DZ16" i="22"/>
  <c r="DY16" i="22"/>
  <c r="DX16" i="22"/>
  <c r="DS16" i="22"/>
  <c r="DR16" i="22"/>
  <c r="DQ16" i="22"/>
  <c r="DP16" i="22"/>
  <c r="DK16" i="22"/>
  <c r="DJ16" i="22"/>
  <c r="DL16" i="22" s="1"/>
  <c r="DN16" i="22" s="1"/>
  <c r="DI16" i="22"/>
  <c r="DG16" i="22" s="1"/>
  <c r="DD16" i="22"/>
  <c r="DC16" i="22"/>
  <c r="DB16" i="22"/>
  <c r="CY16" i="22"/>
  <c r="DA16" i="22" s="1"/>
  <c r="CX16" i="22"/>
  <c r="CZ16" i="22" s="1"/>
  <c r="AE16" i="22" s="1"/>
  <c r="AG16" i="22" s="1"/>
  <c r="AH16" i="22"/>
  <c r="AF16" i="22"/>
  <c r="AD16" i="22"/>
  <c r="DF16" i="22" s="1"/>
  <c r="DE16" i="22" s="1"/>
  <c r="AC16" i="22"/>
  <c r="GD15" i="22"/>
  <c r="GC15" i="22"/>
  <c r="GB15" i="22"/>
  <c r="FW15" i="22"/>
  <c r="FV15" i="22"/>
  <c r="FU15" i="22"/>
  <c r="FP15" i="22"/>
  <c r="FO15" i="22"/>
  <c r="FN15" i="22"/>
  <c r="FI15" i="22"/>
  <c r="FH15" i="22"/>
  <c r="FG15" i="22"/>
  <c r="FB15" i="22"/>
  <c r="FA15" i="22"/>
  <c r="EZ15" i="22"/>
  <c r="EU15" i="22"/>
  <c r="ET15" i="22"/>
  <c r="ES15" i="22"/>
  <c r="EN15" i="22"/>
  <c r="EM15" i="22"/>
  <c r="EL15" i="22"/>
  <c r="EG15" i="22"/>
  <c r="EF15" i="22"/>
  <c r="EE15" i="22"/>
  <c r="DZ15" i="22"/>
  <c r="DY15" i="22"/>
  <c r="DX15" i="22"/>
  <c r="DR15" i="22"/>
  <c r="DQ15" i="22"/>
  <c r="DS15" i="22" s="1"/>
  <c r="DL15" i="22"/>
  <c r="DK15" i="22"/>
  <c r="DJ15" i="22"/>
  <c r="DC15" i="22"/>
  <c r="DB15" i="22"/>
  <c r="DD15" i="22" s="1"/>
  <c r="CX15" i="22"/>
  <c r="CZ15" i="22" s="1"/>
  <c r="AD15" i="22"/>
  <c r="AC15" i="22"/>
  <c r="GD14" i="22"/>
  <c r="GC14" i="22"/>
  <c r="GB14" i="22"/>
  <c r="FW14" i="22"/>
  <c r="FV14" i="22"/>
  <c r="FU14" i="22"/>
  <c r="FP14" i="22"/>
  <c r="FO14" i="22"/>
  <c r="FN14" i="22"/>
  <c r="FI14" i="22"/>
  <c r="FH14" i="22"/>
  <c r="FG14" i="22"/>
  <c r="FB14" i="22"/>
  <c r="FA14" i="22"/>
  <c r="EZ14" i="22"/>
  <c r="EU14" i="22"/>
  <c r="ET14" i="22"/>
  <c r="ES14" i="22"/>
  <c r="EN14" i="22"/>
  <c r="EM14" i="22"/>
  <c r="EL14" i="22"/>
  <c r="EF14" i="22"/>
  <c r="EE14" i="22"/>
  <c r="EG14" i="22" s="1"/>
  <c r="DY14" i="22"/>
  <c r="DX14" i="22"/>
  <c r="DR14" i="22"/>
  <c r="DQ14" i="22"/>
  <c r="DS14" i="22" s="1"/>
  <c r="DL14" i="22"/>
  <c r="DK14" i="22"/>
  <c r="DJ14" i="22"/>
  <c r="DC14" i="22"/>
  <c r="DB14" i="22"/>
  <c r="DD14" i="22" s="1"/>
  <c r="CZ14" i="22"/>
  <c r="CY14" i="22"/>
  <c r="DA14" i="22" s="1"/>
  <c r="DI14" i="22" s="1"/>
  <c r="CX14" i="22"/>
  <c r="AD14" i="22"/>
  <c r="AC14" i="22"/>
  <c r="GD13" i="22"/>
  <c r="GC13" i="22"/>
  <c r="GB13" i="22"/>
  <c r="FW13" i="22"/>
  <c r="FV13" i="22"/>
  <c r="FU13" i="22"/>
  <c r="FP13" i="22"/>
  <c r="FO13" i="22"/>
  <c r="FN13" i="22"/>
  <c r="FI13" i="22"/>
  <c r="FH13" i="22"/>
  <c r="FG13" i="22"/>
  <c r="FB13" i="22"/>
  <c r="FA13" i="22"/>
  <c r="EZ13" i="22"/>
  <c r="EU13" i="22"/>
  <c r="ET13" i="22"/>
  <c r="ES13" i="22"/>
  <c r="EN13" i="22"/>
  <c r="EM13" i="22"/>
  <c r="EL13" i="22"/>
  <c r="EF13" i="22"/>
  <c r="EE13" i="22"/>
  <c r="EG13" i="22" s="1"/>
  <c r="DY13" i="22"/>
  <c r="DX13" i="22"/>
  <c r="DZ13" i="22" s="1"/>
  <c r="DR13" i="22"/>
  <c r="DQ13" i="22"/>
  <c r="DK13" i="22"/>
  <c r="DJ13" i="22"/>
  <c r="DL13" i="22" s="1"/>
  <c r="DF13" i="22"/>
  <c r="DD13" i="22"/>
  <c r="DC13" i="22"/>
  <c r="DB13" i="22"/>
  <c r="CX13" i="22"/>
  <c r="CZ13" i="22" s="1"/>
  <c r="AD13" i="22"/>
  <c r="AC13" i="22"/>
  <c r="GD12" i="22"/>
  <c r="GC12" i="22"/>
  <c r="GB12" i="22"/>
  <c r="FW12" i="22"/>
  <c r="FV12" i="22"/>
  <c r="FU12" i="22"/>
  <c r="FP12" i="22"/>
  <c r="FO12" i="22"/>
  <c r="FN12" i="22"/>
  <c r="FI12" i="22"/>
  <c r="FH12" i="22"/>
  <c r="FG12" i="22"/>
  <c r="FB12" i="22"/>
  <c r="FA12" i="22"/>
  <c r="EZ12" i="22"/>
  <c r="EU12" i="22"/>
  <c r="ET12" i="22"/>
  <c r="ES12" i="22"/>
  <c r="EN12" i="22"/>
  <c r="EM12" i="22"/>
  <c r="EL12" i="22"/>
  <c r="EG12" i="22"/>
  <c r="EF12" i="22"/>
  <c r="EE12" i="22"/>
  <c r="DY12" i="22"/>
  <c r="DX12" i="22"/>
  <c r="DZ12" i="22" s="1"/>
  <c r="DS12" i="22"/>
  <c r="DR12" i="22"/>
  <c r="DQ12" i="22"/>
  <c r="DL12" i="22"/>
  <c r="DK12" i="22"/>
  <c r="DJ12" i="22"/>
  <c r="DC12" i="22"/>
  <c r="DB12" i="22"/>
  <c r="DD12" i="22" s="1"/>
  <c r="CX12" i="22"/>
  <c r="AD12" i="22"/>
  <c r="AC12" i="22"/>
  <c r="GD11" i="22"/>
  <c r="GC11" i="22"/>
  <c r="GB11" i="22"/>
  <c r="FW11" i="22"/>
  <c r="FV11" i="22"/>
  <c r="FU11" i="22"/>
  <c r="FP11" i="22"/>
  <c r="FO11" i="22"/>
  <c r="FN11" i="22"/>
  <c r="FI11" i="22"/>
  <c r="FH11" i="22"/>
  <c r="FG11" i="22"/>
  <c r="FB11" i="22"/>
  <c r="FA11" i="22"/>
  <c r="EZ11" i="22"/>
  <c r="EU11" i="22"/>
  <c r="ET11" i="22"/>
  <c r="ES11" i="22"/>
  <c r="EN11" i="22"/>
  <c r="EM11" i="22"/>
  <c r="EL11" i="22"/>
  <c r="EG11" i="22"/>
  <c r="EF11" i="22"/>
  <c r="EE11" i="22"/>
  <c r="DY11" i="22"/>
  <c r="DX11" i="22"/>
  <c r="DZ11" i="22" s="1"/>
  <c r="DR11" i="22"/>
  <c r="DQ11" i="22"/>
  <c r="DS11" i="22" s="1"/>
  <c r="DK11" i="22"/>
  <c r="DL11" i="22" s="1"/>
  <c r="DJ11" i="22"/>
  <c r="DF11" i="22"/>
  <c r="DN11" i="22" s="1"/>
  <c r="DE11" i="22"/>
  <c r="DC11" i="22"/>
  <c r="DB11" i="22"/>
  <c r="DD11" i="22" s="1"/>
  <c r="DA11" i="22"/>
  <c r="DI11" i="22" s="1"/>
  <c r="CZ11" i="22"/>
  <c r="CX11" i="22"/>
  <c r="CY11" i="22" s="1"/>
  <c r="AH11" i="22"/>
  <c r="AG11" i="22"/>
  <c r="AF11" i="22"/>
  <c r="AE11" i="22"/>
  <c r="AD11" i="22"/>
  <c r="AC11" i="22"/>
  <c r="GD10" i="22"/>
  <c r="GC10" i="22"/>
  <c r="GB10" i="22"/>
  <c r="FW10" i="22"/>
  <c r="FV10" i="22"/>
  <c r="FU10" i="22"/>
  <c r="FP10" i="22"/>
  <c r="FO10" i="22"/>
  <c r="FN10" i="22"/>
  <c r="FI10" i="22"/>
  <c r="FH10" i="22"/>
  <c r="FG10" i="22"/>
  <c r="FB10" i="22"/>
  <c r="FA10" i="22"/>
  <c r="EZ10" i="22"/>
  <c r="EU10" i="22"/>
  <c r="ET10" i="22"/>
  <c r="ES10" i="22"/>
  <c r="EN10" i="22"/>
  <c r="EM10" i="22"/>
  <c r="EL10" i="22"/>
  <c r="EF10" i="22"/>
  <c r="EE10" i="22"/>
  <c r="EG10" i="22" s="1"/>
  <c r="DZ10" i="22"/>
  <c r="DY10" i="22"/>
  <c r="DX10" i="22"/>
  <c r="DR10" i="22"/>
  <c r="DQ10" i="22"/>
  <c r="DS10" i="22" s="1"/>
  <c r="DK10" i="22"/>
  <c r="DL10" i="22" s="1"/>
  <c r="DJ10" i="22"/>
  <c r="DC10" i="22"/>
  <c r="DB10" i="22"/>
  <c r="CX10" i="22"/>
  <c r="CZ10" i="22" s="1"/>
  <c r="AD10" i="22"/>
  <c r="AC10" i="22"/>
  <c r="GD9" i="22"/>
  <c r="GC9" i="22"/>
  <c r="GB9" i="22"/>
  <c r="FW9" i="22"/>
  <c r="FV9" i="22"/>
  <c r="FU9" i="22"/>
  <c r="FP9" i="22"/>
  <c r="FO9" i="22"/>
  <c r="FN9" i="22"/>
  <c r="FI9" i="22"/>
  <c r="FH9" i="22"/>
  <c r="FG9" i="22"/>
  <c r="FB9" i="22"/>
  <c r="FA9" i="22"/>
  <c r="EZ9" i="22"/>
  <c r="EU9" i="22"/>
  <c r="ET9" i="22"/>
  <c r="ES9" i="22"/>
  <c r="EN9" i="22"/>
  <c r="EM9" i="22"/>
  <c r="EL9" i="22"/>
  <c r="EG9" i="22"/>
  <c r="EF9" i="22"/>
  <c r="EE9" i="22"/>
  <c r="DY9" i="22"/>
  <c r="DX9" i="22"/>
  <c r="DZ9" i="22" s="1"/>
  <c r="DR9" i="22"/>
  <c r="DQ9" i="22"/>
  <c r="DS9" i="22" s="1"/>
  <c r="DK9" i="22"/>
  <c r="DJ9" i="22"/>
  <c r="DL9" i="22" s="1"/>
  <c r="DC9" i="22"/>
  <c r="DB9" i="22"/>
  <c r="CX9" i="22"/>
  <c r="CZ9" i="22" s="1"/>
  <c r="AD9" i="22"/>
  <c r="AC9" i="22"/>
  <c r="DN24" i="22" l="1"/>
  <c r="DE24" i="22"/>
  <c r="DG14" i="22"/>
  <c r="DP14" i="22"/>
  <c r="DG20" i="22"/>
  <c r="DP20" i="22"/>
  <c r="DU16" i="22"/>
  <c r="DM16" i="22"/>
  <c r="DF23" i="22"/>
  <c r="DN13" i="22"/>
  <c r="DE13" i="22"/>
  <c r="DE19" i="22"/>
  <c r="DN19" i="22"/>
  <c r="DP11" i="22"/>
  <c r="DG11" i="22"/>
  <c r="CY15" i="22"/>
  <c r="CZ22" i="22"/>
  <c r="CY22" i="22"/>
  <c r="DU17" i="22"/>
  <c r="DT21" i="22"/>
  <c r="EB21" i="22"/>
  <c r="DE26" i="22"/>
  <c r="DN26" i="22"/>
  <c r="DO16" i="22"/>
  <c r="DW16" i="22"/>
  <c r="CZ12" i="22"/>
  <c r="CY12" i="22"/>
  <c r="AE20" i="22"/>
  <c r="AG20" i="22" s="1"/>
  <c r="AF20" i="22"/>
  <c r="AH20" i="22" s="1"/>
  <c r="AF14" i="22"/>
  <c r="AH14" i="22" s="1"/>
  <c r="AE14" i="22"/>
  <c r="AG14" i="22" s="1"/>
  <c r="DS13" i="22"/>
  <c r="DF20" i="22"/>
  <c r="AF26" i="22"/>
  <c r="AH26" i="22" s="1"/>
  <c r="AE26" i="22"/>
  <c r="AG26" i="22" s="1"/>
  <c r="CY9" i="22"/>
  <c r="DP24" i="22"/>
  <c r="DG24" i="22"/>
  <c r="CY18" i="22"/>
  <c r="DA26" i="22"/>
  <c r="DI26" i="22" s="1"/>
  <c r="DF14" i="22"/>
  <c r="CY17" i="22"/>
  <c r="CY23" i="22"/>
  <c r="DE18" i="22"/>
  <c r="DN18" i="22"/>
  <c r="AE19" i="22"/>
  <c r="AG19" i="22" s="1"/>
  <c r="DA19" i="22"/>
  <c r="DI19" i="22" s="1"/>
  <c r="CY13" i="22"/>
  <c r="CY25" i="22"/>
  <c r="CZ25" i="22"/>
  <c r="DM11" i="22"/>
  <c r="DU11" i="22"/>
  <c r="DD9" i="22"/>
  <c r="DF9" i="22" s="1"/>
  <c r="DZ14" i="22"/>
  <c r="DF25" i="22"/>
  <c r="CY10" i="22"/>
  <c r="DD10" i="22"/>
  <c r="DF10" i="22" s="1"/>
  <c r="DF15" i="22"/>
  <c r="DN22" i="22"/>
  <c r="DE22" i="22"/>
  <c r="DF12" i="22"/>
  <c r="CY21" i="22"/>
  <c r="DN15" i="22" l="1"/>
  <c r="DE15" i="22"/>
  <c r="DM19" i="22"/>
  <c r="DU19" i="22"/>
  <c r="DN14" i="22"/>
  <c r="DE14" i="22"/>
  <c r="DP26" i="22"/>
  <c r="DG26" i="22"/>
  <c r="AF18" i="22"/>
  <c r="AH18" i="22" s="1"/>
  <c r="DA18" i="22"/>
  <c r="DI18" i="22" s="1"/>
  <c r="AE18" i="22"/>
  <c r="AG18" i="22" s="1"/>
  <c r="DU26" i="22"/>
  <c r="DM26" i="22"/>
  <c r="DW20" i="22"/>
  <c r="DO20" i="22"/>
  <c r="DW14" i="22"/>
  <c r="DO14" i="22"/>
  <c r="DP19" i="22"/>
  <c r="DG19" i="22"/>
  <c r="AF22" i="22"/>
  <c r="AH22" i="22" s="1"/>
  <c r="AE22" i="22"/>
  <c r="AG22" i="22" s="1"/>
  <c r="DA22" i="22"/>
  <c r="DI22" i="22" s="1"/>
  <c r="DM22" i="22"/>
  <c r="DU22" i="22"/>
  <c r="DO11" i="22"/>
  <c r="DW11" i="22"/>
  <c r="DE10" i="22"/>
  <c r="DN10" i="22"/>
  <c r="AE12" i="22"/>
  <c r="AG12" i="22" s="1"/>
  <c r="DA12" i="22"/>
  <c r="DI12" i="22" s="1"/>
  <c r="AF12" i="22"/>
  <c r="AH12" i="22" s="1"/>
  <c r="DN25" i="22"/>
  <c r="DE25" i="22"/>
  <c r="DM13" i="22"/>
  <c r="DU13" i="22"/>
  <c r="DE23" i="22"/>
  <c r="DN23" i="22"/>
  <c r="DT11" i="22"/>
  <c r="EB11" i="22"/>
  <c r="DT16" i="22"/>
  <c r="EB16" i="22"/>
  <c r="EI21" i="22"/>
  <c r="EA21" i="22"/>
  <c r="DA25" i="22"/>
  <c r="DI25" i="22" s="1"/>
  <c r="AF25" i="22"/>
  <c r="AH25" i="22" s="1"/>
  <c r="AE25" i="22"/>
  <c r="AG25" i="22" s="1"/>
  <c r="AE21" i="22"/>
  <c r="AG21" i="22" s="1"/>
  <c r="DA21" i="22"/>
  <c r="DI21" i="22" s="1"/>
  <c r="AF21" i="22"/>
  <c r="AH21" i="22" s="1"/>
  <c r="DE12" i="22"/>
  <c r="DN12" i="22"/>
  <c r="DN20" i="22"/>
  <c r="DE20" i="22"/>
  <c r="AF23" i="22"/>
  <c r="AH23" i="22" s="1"/>
  <c r="DA23" i="22"/>
  <c r="DI23" i="22" s="1"/>
  <c r="AE23" i="22"/>
  <c r="AG23" i="22" s="1"/>
  <c r="AF17" i="22"/>
  <c r="AH17" i="22" s="1"/>
  <c r="AE17" i="22"/>
  <c r="AG17" i="22" s="1"/>
  <c r="DA17" i="22"/>
  <c r="DI17" i="22" s="1"/>
  <c r="AF10" i="22"/>
  <c r="AH10" i="22" s="1"/>
  <c r="DA10" i="22"/>
  <c r="DI10" i="22" s="1"/>
  <c r="AE10" i="22"/>
  <c r="AG10" i="22" s="1"/>
  <c r="ED16" i="22"/>
  <c r="DV16" i="22"/>
  <c r="DE9" i="22"/>
  <c r="DN9" i="22"/>
  <c r="DO24" i="22"/>
  <c r="DW24" i="22"/>
  <c r="AE9" i="22"/>
  <c r="AG9" i="22" s="1"/>
  <c r="AF9" i="22"/>
  <c r="AH9" i="22" s="1"/>
  <c r="DA9" i="22"/>
  <c r="AE13" i="22"/>
  <c r="AG13" i="22" s="1"/>
  <c r="DA13" i="22"/>
  <c r="DI13" i="22" s="1"/>
  <c r="AF13" i="22"/>
  <c r="AH13" i="22" s="1"/>
  <c r="EB17" i="22"/>
  <c r="DT17" i="22"/>
  <c r="DU18" i="22"/>
  <c r="DM18" i="22"/>
  <c r="AF15" i="22"/>
  <c r="AH15" i="22" s="1"/>
  <c r="AE15" i="22"/>
  <c r="AG15" i="22" s="1"/>
  <c r="DA15" i="22"/>
  <c r="DI15" i="22" s="1"/>
  <c r="DM24" i="22"/>
  <c r="DU24" i="22"/>
  <c r="DU25" i="22" l="1"/>
  <c r="DM25" i="22"/>
  <c r="ED20" i="22"/>
  <c r="DV20" i="22"/>
  <c r="DP10" i="22"/>
  <c r="DG10" i="22"/>
  <c r="DT26" i="22"/>
  <c r="EB26" i="22"/>
  <c r="EI11" i="22"/>
  <c r="EA11" i="22"/>
  <c r="DG22" i="22"/>
  <c r="DP22" i="22"/>
  <c r="DU23" i="22"/>
  <c r="DM23" i="22"/>
  <c r="DT13" i="22"/>
  <c r="EB13" i="22"/>
  <c r="DU10" i="22"/>
  <c r="DM10" i="22"/>
  <c r="EA17" i="22"/>
  <c r="EI17" i="22"/>
  <c r="DG17" i="22"/>
  <c r="DP17" i="22"/>
  <c r="DP18" i="22"/>
  <c r="DG18" i="22"/>
  <c r="DG13" i="22"/>
  <c r="DP13" i="22"/>
  <c r="EA16" i="22"/>
  <c r="EI16" i="22"/>
  <c r="EB22" i="22"/>
  <c r="DT22" i="22"/>
  <c r="DI9" i="22"/>
  <c r="DI7" i="22"/>
  <c r="DO26" i="22"/>
  <c r="DW26" i="22"/>
  <c r="DM14" i="22"/>
  <c r="DU14" i="22"/>
  <c r="DM20" i="22"/>
  <c r="DU20" i="22"/>
  <c r="DT19" i="22"/>
  <c r="EB19" i="22"/>
  <c r="DU9" i="22"/>
  <c r="DM9" i="22"/>
  <c r="DO19" i="22"/>
  <c r="DW19" i="22"/>
  <c r="DP21" i="22"/>
  <c r="DG21" i="22"/>
  <c r="ED14" i="22"/>
  <c r="DV14" i="22"/>
  <c r="EK16" i="22"/>
  <c r="EC16" i="22"/>
  <c r="DG12" i="22"/>
  <c r="DP12" i="22"/>
  <c r="EB18" i="22"/>
  <c r="DT18" i="22"/>
  <c r="DP25" i="22"/>
  <c r="DG25" i="22"/>
  <c r="EH21" i="22"/>
  <c r="EP21" i="22"/>
  <c r="DV11" i="22"/>
  <c r="ED11" i="22"/>
  <c r="DG23" i="22"/>
  <c r="DP23" i="22"/>
  <c r="ED24" i="22"/>
  <c r="DV24" i="22"/>
  <c r="EB24" i="22"/>
  <c r="DT24" i="22"/>
  <c r="DU12" i="22"/>
  <c r="DM12" i="22"/>
  <c r="DG15" i="22"/>
  <c r="DP15" i="22"/>
  <c r="DU15" i="22"/>
  <c r="DM15" i="22"/>
  <c r="EC24" i="22" l="1"/>
  <c r="EK24" i="22"/>
  <c r="EC14" i="22"/>
  <c r="EK14" i="22"/>
  <c r="DO21" i="22"/>
  <c r="DW21" i="22"/>
  <c r="EA22" i="22"/>
  <c r="EI22" i="22"/>
  <c r="DV19" i="22"/>
  <c r="ED19" i="22"/>
  <c r="EH16" i="22"/>
  <c r="EP16" i="22"/>
  <c r="EW21" i="22"/>
  <c r="EO21" i="22"/>
  <c r="DO25" i="22"/>
  <c r="DW25" i="22"/>
  <c r="EP17" i="22"/>
  <c r="EH17" i="22"/>
  <c r="EI13" i="22"/>
  <c r="EA13" i="22"/>
  <c r="DG9" i="22"/>
  <c r="DP9" i="22"/>
  <c r="DW23" i="22"/>
  <c r="DO23" i="22"/>
  <c r="EB23" i="22"/>
  <c r="DT23" i="22"/>
  <c r="EC11" i="22"/>
  <c r="EK11" i="22"/>
  <c r="DO22" i="22"/>
  <c r="DW22" i="22"/>
  <c r="DO13" i="22"/>
  <c r="DW13" i="22"/>
  <c r="EB9" i="22"/>
  <c r="DT9" i="22"/>
  <c r="EH11" i="22"/>
  <c r="EP11" i="22"/>
  <c r="EA19" i="22"/>
  <c r="EI19" i="22"/>
  <c r="EI26" i="22"/>
  <c r="EA26" i="22"/>
  <c r="EB15" i="22"/>
  <c r="DT15" i="22"/>
  <c r="DO18" i="22"/>
  <c r="DW18" i="22"/>
  <c r="DW15" i="22"/>
  <c r="DO15" i="22"/>
  <c r="EB20" i="22"/>
  <c r="DT20" i="22"/>
  <c r="DW17" i="22"/>
  <c r="DO17" i="22"/>
  <c r="EI18" i="22"/>
  <c r="EA18" i="22"/>
  <c r="DW10" i="22"/>
  <c r="DO10" i="22"/>
  <c r="DW12" i="22"/>
  <c r="DO12" i="22"/>
  <c r="EB14" i="22"/>
  <c r="DT14" i="22"/>
  <c r="EB12" i="22"/>
  <c r="DT12" i="22"/>
  <c r="EC20" i="22"/>
  <c r="EK20" i="22"/>
  <c r="DV26" i="22"/>
  <c r="ED26" i="22"/>
  <c r="EA24" i="22"/>
  <c r="EI24" i="22"/>
  <c r="EJ16" i="22"/>
  <c r="ER16" i="22"/>
  <c r="EB10" i="22"/>
  <c r="DT10" i="22"/>
  <c r="EB25" i="22"/>
  <c r="DT25" i="22"/>
  <c r="DV25" i="22" l="1"/>
  <c r="ED25" i="22"/>
  <c r="ED22" i="22"/>
  <c r="DV22" i="22"/>
  <c r="FD21" i="22"/>
  <c r="EV21" i="22"/>
  <c r="EJ11" i="22"/>
  <c r="ER11" i="22"/>
  <c r="EA12" i="22"/>
  <c r="EI12" i="22"/>
  <c r="EC19" i="22"/>
  <c r="EK19" i="22"/>
  <c r="EI23" i="22"/>
  <c r="EA23" i="22"/>
  <c r="ED12" i="22"/>
  <c r="DV12" i="22"/>
  <c r="ED21" i="22"/>
  <c r="DV21" i="22"/>
  <c r="DV10" i="22"/>
  <c r="ED10" i="22"/>
  <c r="EQ16" i="22"/>
  <c r="EY16" i="22"/>
  <c r="EH18" i="22"/>
  <c r="EP18" i="22"/>
  <c r="EH13" i="22"/>
  <c r="EP13" i="22"/>
  <c r="ED13" i="22"/>
  <c r="DV13" i="22"/>
  <c r="ER20" i="22"/>
  <c r="EJ20" i="22"/>
  <c r="EW16" i="22"/>
  <c r="EO16" i="22"/>
  <c r="EA14" i="22"/>
  <c r="EI14" i="22"/>
  <c r="EH22" i="22"/>
  <c r="EP22" i="22"/>
  <c r="EA25" i="22"/>
  <c r="EI25" i="22"/>
  <c r="DV23" i="22"/>
  <c r="ED23" i="22"/>
  <c r="DW9" i="22"/>
  <c r="DO9" i="22"/>
  <c r="EI10" i="22"/>
  <c r="EA10" i="22"/>
  <c r="ER14" i="22"/>
  <c r="EJ14" i="22"/>
  <c r="EH24" i="22"/>
  <c r="EP24" i="22"/>
  <c r="ER24" i="22"/>
  <c r="EJ24" i="22"/>
  <c r="EK26" i="22"/>
  <c r="EC26" i="22"/>
  <c r="EA20" i="22"/>
  <c r="EI20" i="22"/>
  <c r="ED15" i="22"/>
  <c r="DV15" i="22"/>
  <c r="DV18" i="22"/>
  <c r="ED18" i="22"/>
  <c r="EA15" i="22"/>
  <c r="EI15" i="22"/>
  <c r="EP26" i="22"/>
  <c r="EH26" i="22"/>
  <c r="EP19" i="22"/>
  <c r="EH19" i="22"/>
  <c r="EO11" i="22"/>
  <c r="EW11" i="22"/>
  <c r="DV17" i="22"/>
  <c r="ED17" i="22"/>
  <c r="EA9" i="22"/>
  <c r="EI9" i="22"/>
  <c r="EO17" i="22"/>
  <c r="EW17" i="22"/>
  <c r="EO19" i="22" l="1"/>
  <c r="EW19" i="22"/>
  <c r="FD16" i="22"/>
  <c r="EV16" i="22"/>
  <c r="EH23" i="22"/>
  <c r="EP23" i="22"/>
  <c r="EC13" i="22"/>
  <c r="EK13" i="22"/>
  <c r="EW13" i="22"/>
  <c r="EO13" i="22"/>
  <c r="DV9" i="22"/>
  <c r="ED9" i="22"/>
  <c r="EK23" i="22"/>
  <c r="EC23" i="22"/>
  <c r="EP9" i="22"/>
  <c r="EH9" i="22"/>
  <c r="EX16" i="22"/>
  <c r="FF16" i="22"/>
  <c r="EC22" i="22"/>
  <c r="EK22" i="22"/>
  <c r="EQ14" i="22"/>
  <c r="EY14" i="22"/>
  <c r="EP10" i="22"/>
  <c r="EH10" i="22"/>
  <c r="EK18" i="22"/>
  <c r="EC18" i="22"/>
  <c r="EP12" i="22"/>
  <c r="EH12" i="22"/>
  <c r="EW18" i="22"/>
  <c r="EO18" i="22"/>
  <c r="EP20" i="22"/>
  <c r="EH20" i="22"/>
  <c r="FC21" i="22"/>
  <c r="FK21" i="22"/>
  <c r="EK10" i="22"/>
  <c r="EC10" i="22"/>
  <c r="EJ26" i="22"/>
  <c r="ER26" i="22"/>
  <c r="EV11" i="22"/>
  <c r="FD11" i="22"/>
  <c r="EP14" i="22"/>
  <c r="EH14" i="22"/>
  <c r="EK25" i="22"/>
  <c r="EC25" i="22"/>
  <c r="EW24" i="22"/>
  <c r="EO24" i="22"/>
  <c r="EK12" i="22"/>
  <c r="EC12" i="22"/>
  <c r="EW26" i="22"/>
  <c r="EO26" i="22"/>
  <c r="EY20" i="22"/>
  <c r="EQ20" i="22"/>
  <c r="EP15" i="22"/>
  <c r="EH15" i="22"/>
  <c r="ER19" i="22"/>
  <c r="EJ19" i="22"/>
  <c r="EV17" i="22"/>
  <c r="FD17" i="22"/>
  <c r="EY11" i="22"/>
  <c r="EQ11" i="22"/>
  <c r="EK15" i="22"/>
  <c r="EC15" i="22"/>
  <c r="EP25" i="22"/>
  <c r="EH25" i="22"/>
  <c r="EC17" i="22"/>
  <c r="EK17" i="22"/>
  <c r="EW22" i="22"/>
  <c r="EO22" i="22"/>
  <c r="EQ24" i="22"/>
  <c r="EY24" i="22"/>
  <c r="EK21" i="22"/>
  <c r="EC21" i="22"/>
  <c r="ER12" i="22" l="1"/>
  <c r="EJ12" i="22"/>
  <c r="EV24" i="22"/>
  <c r="FD24" i="22"/>
  <c r="FF11" i="22"/>
  <c r="EX11" i="22"/>
  <c r="EO14" i="22"/>
  <c r="EW14" i="22"/>
  <c r="FK11" i="22"/>
  <c r="FC11" i="22"/>
  <c r="EO10" i="22"/>
  <c r="EW10" i="22"/>
  <c r="EW15" i="22"/>
  <c r="EO15" i="22"/>
  <c r="EO9" i="22"/>
  <c r="EW9" i="22"/>
  <c r="ER15" i="22"/>
  <c r="EJ15" i="22"/>
  <c r="EJ23" i="22"/>
  <c r="ER23" i="22"/>
  <c r="EC9" i="22"/>
  <c r="EK9" i="22"/>
  <c r="ER25" i="22"/>
  <c r="EJ25" i="22"/>
  <c r="EV13" i="22"/>
  <c r="FD13" i="22"/>
  <c r="EJ21" i="22"/>
  <c r="ER21" i="22"/>
  <c r="EQ19" i="22"/>
  <c r="EY19" i="22"/>
  <c r="EX24" i="22"/>
  <c r="FF24" i="22"/>
  <c r="FF14" i="22"/>
  <c r="EX14" i="22"/>
  <c r="ER22" i="22"/>
  <c r="EJ22" i="22"/>
  <c r="EV22" i="22"/>
  <c r="FD22" i="22"/>
  <c r="FF20" i="22"/>
  <c r="EX20" i="22"/>
  <c r="FK16" i="22"/>
  <c r="FC16" i="22"/>
  <c r="ER17" i="22"/>
  <c r="EJ17" i="22"/>
  <c r="FJ21" i="22"/>
  <c r="FR21" i="22"/>
  <c r="FM16" i="22"/>
  <c r="FE16" i="22"/>
  <c r="EV19" i="22"/>
  <c r="FD19" i="22"/>
  <c r="EO25" i="22"/>
  <c r="EW25" i="22"/>
  <c r="EO20" i="22"/>
  <c r="EW20" i="22"/>
  <c r="EV18" i="22"/>
  <c r="FD18" i="22"/>
  <c r="EO12" i="22"/>
  <c r="EW12" i="22"/>
  <c r="FK17" i="22"/>
  <c r="FC17" i="22"/>
  <c r="ER18" i="22"/>
  <c r="EJ18" i="22"/>
  <c r="EJ13" i="22"/>
  <c r="ER13" i="22"/>
  <c r="EY26" i="22"/>
  <c r="EQ26" i="22"/>
  <c r="EW23" i="22"/>
  <c r="EO23" i="22"/>
  <c r="ER10" i="22"/>
  <c r="EJ10" i="22"/>
  <c r="EV26" i="22"/>
  <c r="FD26" i="22"/>
  <c r="FM24" i="22" l="1"/>
  <c r="FE24" i="22"/>
  <c r="FF19" i="22"/>
  <c r="EX19" i="22"/>
  <c r="FC13" i="22"/>
  <c r="FK13" i="22"/>
  <c r="FJ16" i="22"/>
  <c r="FR16" i="22"/>
  <c r="EQ25" i="22"/>
  <c r="EY25" i="22"/>
  <c r="EY10" i="22"/>
  <c r="EQ10" i="22"/>
  <c r="EY13" i="22"/>
  <c r="EQ13" i="22"/>
  <c r="EV9" i="22"/>
  <c r="FD9" i="22"/>
  <c r="FQ21" i="22"/>
  <c r="FY21" i="22"/>
  <c r="EV10" i="22"/>
  <c r="FD10" i="22"/>
  <c r="EQ17" i="22"/>
  <c r="EY17" i="22"/>
  <c r="FD12" i="22"/>
  <c r="EV12" i="22"/>
  <c r="FJ11" i="22"/>
  <c r="FR11" i="22"/>
  <c r="EV20" i="22"/>
  <c r="FD20" i="22"/>
  <c r="FK22" i="22"/>
  <c r="FC22" i="22"/>
  <c r="FK24" i="22"/>
  <c r="FC24" i="22"/>
  <c r="FD23" i="22"/>
  <c r="EV23" i="22"/>
  <c r="FK19" i="22"/>
  <c r="FC19" i="22"/>
  <c r="FT16" i="22"/>
  <c r="FL16" i="22"/>
  <c r="EY18" i="22"/>
  <c r="EQ18" i="22"/>
  <c r="FD15" i="22"/>
  <c r="EV15" i="22"/>
  <c r="EY21" i="22"/>
  <c r="EQ21" i="22"/>
  <c r="FJ17" i="22"/>
  <c r="FR17" i="22"/>
  <c r="FK26" i="22"/>
  <c r="FC26" i="22"/>
  <c r="FK18" i="22"/>
  <c r="FC18" i="22"/>
  <c r="EV14" i="22"/>
  <c r="FD14" i="22"/>
  <c r="FE20" i="22"/>
  <c r="FM20" i="22"/>
  <c r="ER9" i="22"/>
  <c r="EJ9" i="22"/>
  <c r="FE11" i="22"/>
  <c r="FM11" i="22"/>
  <c r="FD25" i="22"/>
  <c r="EV25" i="22"/>
  <c r="EY23" i="22"/>
  <c r="EQ23" i="22"/>
  <c r="EQ22" i="22"/>
  <c r="EY22" i="22"/>
  <c r="EX26" i="22"/>
  <c r="FF26" i="22"/>
  <c r="FM14" i="22"/>
  <c r="FE14" i="22"/>
  <c r="EQ15" i="22"/>
  <c r="EY15" i="22"/>
  <c r="EY12" i="22"/>
  <c r="EQ12" i="22"/>
  <c r="FJ24" i="22" l="1"/>
  <c r="FR24" i="22"/>
  <c r="FY17" i="22"/>
  <c r="FQ17" i="22"/>
  <c r="FJ22" i="22"/>
  <c r="FR22" i="22"/>
  <c r="FF21" i="22"/>
  <c r="EX21" i="22"/>
  <c r="FC15" i="22"/>
  <c r="FK15" i="22"/>
  <c r="EX18" i="22"/>
  <c r="FF18" i="22"/>
  <c r="FR13" i="22"/>
  <c r="FJ13" i="22"/>
  <c r="EX22" i="22"/>
  <c r="FF22" i="22"/>
  <c r="FC9" i="22"/>
  <c r="FK9" i="22"/>
  <c r="FR26" i="22"/>
  <c r="FJ26" i="22"/>
  <c r="FC25" i="22"/>
  <c r="FK25" i="22"/>
  <c r="FF10" i="22"/>
  <c r="EX10" i="22"/>
  <c r="FY11" i="22"/>
  <c r="FQ11" i="22"/>
  <c r="FY16" i="22"/>
  <c r="FQ16" i="22"/>
  <c r="FF12" i="22"/>
  <c r="EX12" i="22"/>
  <c r="FC12" i="22"/>
  <c r="FK12" i="22"/>
  <c r="EX15" i="22"/>
  <c r="FF15" i="22"/>
  <c r="FJ19" i="22"/>
  <c r="FR19" i="22"/>
  <c r="FE19" i="22"/>
  <c r="FM19" i="22"/>
  <c r="FM26" i="22"/>
  <c r="FE26" i="22"/>
  <c r="GF21" i="22"/>
  <c r="FX21" i="22"/>
  <c r="EX23" i="22"/>
  <c r="FF23" i="22"/>
  <c r="EX13" i="22"/>
  <c r="FF13" i="22"/>
  <c r="FC20" i="22"/>
  <c r="FK20" i="22"/>
  <c r="FL11" i="22"/>
  <c r="FT11" i="22"/>
  <c r="FF25" i="22"/>
  <c r="EX25" i="22"/>
  <c r="EQ9" i="22"/>
  <c r="EY9" i="22"/>
  <c r="FT20" i="22"/>
  <c r="FL20" i="22"/>
  <c r="EX17" i="22"/>
  <c r="FF17" i="22"/>
  <c r="GA16" i="22"/>
  <c r="FS16" i="22"/>
  <c r="FC14" i="22"/>
  <c r="FK14" i="22"/>
  <c r="FK10" i="22"/>
  <c r="FC10" i="22"/>
  <c r="FT14" i="22"/>
  <c r="FL14" i="22"/>
  <c r="FR18" i="22"/>
  <c r="FJ18" i="22"/>
  <c r="FC23" i="22"/>
  <c r="FK23" i="22"/>
  <c r="FL24" i="22"/>
  <c r="FT24" i="22"/>
  <c r="FR20" i="22" l="1"/>
  <c r="FJ20" i="22"/>
  <c r="FM13" i="22"/>
  <c r="FE13" i="22"/>
  <c r="FE12" i="22"/>
  <c r="FM12" i="22"/>
  <c r="GF16" i="22"/>
  <c r="FX16" i="22"/>
  <c r="FX11" i="22"/>
  <c r="GF11" i="22"/>
  <c r="FE10" i="22"/>
  <c r="FM10" i="22"/>
  <c r="FM22" i="22"/>
  <c r="FE22" i="22"/>
  <c r="FJ14" i="22"/>
  <c r="FR14" i="22"/>
  <c r="FM18" i="22"/>
  <c r="FE18" i="22"/>
  <c r="FE17" i="22"/>
  <c r="FM17" i="22"/>
  <c r="FR15" i="22"/>
  <c r="FJ15" i="22"/>
  <c r="GE21" i="22"/>
  <c r="CM21" i="22"/>
  <c r="GA24" i="22"/>
  <c r="FS24" i="22"/>
  <c r="FT26" i="22"/>
  <c r="FL26" i="22"/>
  <c r="FR23" i="22"/>
  <c r="FJ23" i="22"/>
  <c r="FL19" i="22"/>
  <c r="FT19" i="22"/>
  <c r="FY22" i="22"/>
  <c r="FQ22" i="22"/>
  <c r="FY19" i="22"/>
  <c r="FQ19" i="22"/>
  <c r="FE25" i="22"/>
  <c r="FM25" i="22"/>
  <c r="FX17" i="22"/>
  <c r="GF17" i="22"/>
  <c r="GA11" i="22"/>
  <c r="FS11" i="22"/>
  <c r="FM15" i="22"/>
  <c r="FE15" i="22"/>
  <c r="FR9" i="22"/>
  <c r="FJ9" i="22"/>
  <c r="FQ24" i="22"/>
  <c r="FY24" i="22"/>
  <c r="FR12" i="22"/>
  <c r="FJ12" i="22"/>
  <c r="FR10" i="22"/>
  <c r="FJ10" i="22"/>
  <c r="FQ13" i="22"/>
  <c r="FY13" i="22"/>
  <c r="FE23" i="22"/>
  <c r="FM23" i="22"/>
  <c r="GH16" i="22"/>
  <c r="FZ16" i="22"/>
  <c r="FS20" i="22"/>
  <c r="GA20" i="22"/>
  <c r="FM21" i="22"/>
  <c r="FE21" i="22"/>
  <c r="FF9" i="22"/>
  <c r="EX9" i="22"/>
  <c r="FJ25" i="22"/>
  <c r="FR25" i="22"/>
  <c r="FQ18" i="22"/>
  <c r="FY18" i="22"/>
  <c r="FQ26" i="22"/>
  <c r="FY26" i="22"/>
  <c r="FS14" i="22"/>
  <c r="GA14" i="22"/>
  <c r="FY14" i="22" l="1"/>
  <c r="FQ14" i="22"/>
  <c r="FT21" i="22"/>
  <c r="FL21" i="22"/>
  <c r="FL22" i="22"/>
  <c r="FT22" i="22"/>
  <c r="GH20" i="22"/>
  <c r="FZ20" i="22"/>
  <c r="FL10" i="22"/>
  <c r="FT10" i="22"/>
  <c r="FT15" i="22"/>
  <c r="FL15" i="22"/>
  <c r="GE11" i="22"/>
  <c r="CM11" i="22"/>
  <c r="FZ11" i="22"/>
  <c r="GH11" i="22"/>
  <c r="FZ14" i="22"/>
  <c r="GH14" i="22"/>
  <c r="FT23" i="22"/>
  <c r="FL23" i="22"/>
  <c r="GF26" i="22"/>
  <c r="FX26" i="22"/>
  <c r="FT25" i="22"/>
  <c r="FL25" i="22"/>
  <c r="FQ10" i="22"/>
  <c r="FY10" i="22"/>
  <c r="FX19" i="22"/>
  <c r="GF19" i="22"/>
  <c r="FT13" i="22"/>
  <c r="FL13" i="22"/>
  <c r="GA19" i="22"/>
  <c r="FS19" i="22"/>
  <c r="FM9" i="22"/>
  <c r="FE9" i="22"/>
  <c r="FQ23" i="22"/>
  <c r="FY23" i="22"/>
  <c r="GG16" i="22"/>
  <c r="CN16" i="22" s="1"/>
  <c r="GI16" i="22"/>
  <c r="CO16" i="22" s="1"/>
  <c r="GE16" i="22"/>
  <c r="CM16" i="22"/>
  <c r="CQ16" i="22" s="1"/>
  <c r="GF13" i="22"/>
  <c r="FX13" i="22"/>
  <c r="FL12" i="22"/>
  <c r="FT12" i="22"/>
  <c r="GF18" i="22"/>
  <c r="FX18" i="22"/>
  <c r="FY25" i="22"/>
  <c r="FQ25" i="22"/>
  <c r="GF24" i="22"/>
  <c r="FX24" i="22"/>
  <c r="FQ9" i="22"/>
  <c r="FY9" i="22"/>
  <c r="GA26" i="22"/>
  <c r="FS26" i="22"/>
  <c r="FZ24" i="22"/>
  <c r="GH24" i="22"/>
  <c r="CM17" i="22"/>
  <c r="GE17" i="22"/>
  <c r="CL21" i="22"/>
  <c r="FQ15" i="22"/>
  <c r="FY15" i="22"/>
  <c r="FL17" i="22"/>
  <c r="FT17" i="22"/>
  <c r="FY12" i="22"/>
  <c r="FQ12" i="22"/>
  <c r="GF22" i="22"/>
  <c r="FX22" i="22"/>
  <c r="FL18" i="22"/>
  <c r="FT18" i="22"/>
  <c r="FQ20" i="22"/>
  <c r="FY20" i="22"/>
  <c r="GG11" i="22" l="1"/>
  <c r="CN11" i="22" s="1"/>
  <c r="GI11" i="22"/>
  <c r="CO11" i="22" s="1"/>
  <c r="GF15" i="22"/>
  <c r="FX15" i="22"/>
  <c r="GE18" i="22"/>
  <c r="CM18" i="22"/>
  <c r="FS12" i="22"/>
  <c r="GA12" i="22"/>
  <c r="CL17" i="22"/>
  <c r="FS15" i="22"/>
  <c r="GA15" i="22"/>
  <c r="GE13" i="22"/>
  <c r="CM13" i="22"/>
  <c r="GA10" i="22"/>
  <c r="FS10" i="22"/>
  <c r="GI24" i="22"/>
  <c r="CO24" i="22" s="1"/>
  <c r="GG24" i="22"/>
  <c r="CN24" i="22" s="1"/>
  <c r="FS18" i="22"/>
  <c r="GA18" i="22"/>
  <c r="GI20" i="22"/>
  <c r="CO20" i="22" s="1"/>
  <c r="GG20" i="22"/>
  <c r="CN20" i="22" s="1"/>
  <c r="GE26" i="22"/>
  <c r="CM26" i="22"/>
  <c r="FS23" i="22"/>
  <c r="GA23" i="22"/>
  <c r="FS21" i="22"/>
  <c r="GA21" i="22"/>
  <c r="FX25" i="22"/>
  <c r="GF25" i="22"/>
  <c r="FZ19" i="22"/>
  <c r="GH19" i="22"/>
  <c r="CP11" i="22"/>
  <c r="CS11" i="22" s="1"/>
  <c r="CL11" i="22"/>
  <c r="GE19" i="22"/>
  <c r="CM19" i="22"/>
  <c r="GF10" i="22"/>
  <c r="FX10" i="22"/>
  <c r="GF20" i="22"/>
  <c r="FX20" i="22"/>
  <c r="CL16" i="22"/>
  <c r="CP16" i="22"/>
  <c r="CS16" i="22" s="1"/>
  <c r="FX12" i="22"/>
  <c r="GF12" i="22"/>
  <c r="GE24" i="22"/>
  <c r="CM24" i="22"/>
  <c r="CQ24" i="22" s="1"/>
  <c r="GI14" i="22"/>
  <c r="CO14" i="22" s="1"/>
  <c r="GG14" i="22"/>
  <c r="CN14" i="22" s="1"/>
  <c r="CQ11" i="22"/>
  <c r="FS13" i="22"/>
  <c r="GA13" i="22"/>
  <c r="GA25" i="22"/>
  <c r="FS25" i="22"/>
  <c r="GH26" i="22"/>
  <c r="FZ26" i="22"/>
  <c r="GA22" i="22"/>
  <c r="FS22" i="22"/>
  <c r="FX9" i="22"/>
  <c r="GF9" i="22"/>
  <c r="GE22" i="22"/>
  <c r="CM22" i="22"/>
  <c r="FX23" i="22"/>
  <c r="GF23" i="22"/>
  <c r="GA17" i="22"/>
  <c r="FS17" i="22"/>
  <c r="FL9" i="22"/>
  <c r="FT9" i="22"/>
  <c r="FX14" i="22"/>
  <c r="GF14" i="22"/>
  <c r="CM12" i="22" l="1"/>
  <c r="GE12" i="22"/>
  <c r="FZ22" i="22"/>
  <c r="GH22" i="22"/>
  <c r="FZ12" i="22"/>
  <c r="GH12" i="22"/>
  <c r="GG26" i="22"/>
  <c r="CN26" i="22" s="1"/>
  <c r="GI26" i="22"/>
  <c r="CO26" i="22" s="1"/>
  <c r="GE10" i="22"/>
  <c r="CM10" i="22"/>
  <c r="GH18" i="22"/>
  <c r="FZ18" i="22"/>
  <c r="CM15" i="22"/>
  <c r="GE15" i="22"/>
  <c r="CL24" i="22"/>
  <c r="CP24" i="22"/>
  <c r="CS24" i="22" s="1"/>
  <c r="GH21" i="22"/>
  <c r="FZ21" i="22"/>
  <c r="CL26" i="22"/>
  <c r="FS9" i="22"/>
  <c r="GA9" i="22"/>
  <c r="CM23" i="22"/>
  <c r="GE23" i="22"/>
  <c r="GH10" i="22"/>
  <c r="FZ10" i="22"/>
  <c r="CM25" i="22"/>
  <c r="GE25" i="22"/>
  <c r="CL13" i="22"/>
  <c r="CL22" i="22"/>
  <c r="GE9" i="22"/>
  <c r="CM9" i="22"/>
  <c r="GH15" i="22"/>
  <c r="FZ15" i="22"/>
  <c r="GH23" i="22"/>
  <c r="FZ23" i="22"/>
  <c r="CQ26" i="22"/>
  <c r="CM20" i="22"/>
  <c r="CQ20" i="22" s="1"/>
  <c r="GE20" i="22"/>
  <c r="CM14" i="22"/>
  <c r="CQ14" i="22" s="1"/>
  <c r="GE14" i="22"/>
  <c r="FZ25" i="22"/>
  <c r="GH25" i="22"/>
  <c r="CL18" i="22"/>
  <c r="FZ13" i="22"/>
  <c r="GH13" i="22"/>
  <c r="CL19" i="22"/>
  <c r="GH17" i="22"/>
  <c r="FZ17" i="22"/>
  <c r="GI19" i="22"/>
  <c r="CO19" i="22" s="1"/>
  <c r="CQ19" i="22" s="1"/>
  <c r="GG19" i="22"/>
  <c r="CN19" i="22" s="1"/>
  <c r="CL15" i="22" l="1"/>
  <c r="GG18" i="22"/>
  <c r="GI18" i="22"/>
  <c r="CO18" i="22" s="1"/>
  <c r="CQ18" i="22" s="1"/>
  <c r="GI23" i="22"/>
  <c r="CO23" i="22" s="1"/>
  <c r="CQ23" i="22" s="1"/>
  <c r="GG23" i="22"/>
  <c r="CN23" i="22" s="1"/>
  <c r="FZ9" i="22"/>
  <c r="GH9" i="22"/>
  <c r="GG17" i="22"/>
  <c r="GI17" i="22"/>
  <c r="CO17" i="22" s="1"/>
  <c r="CQ17" i="22" s="1"/>
  <c r="CP19" i="22"/>
  <c r="CS19" i="22" s="1"/>
  <c r="GI15" i="22"/>
  <c r="CO15" i="22" s="1"/>
  <c r="CQ15" i="22" s="1"/>
  <c r="GG15" i="22"/>
  <c r="CN15" i="22" s="1"/>
  <c r="GI12" i="22"/>
  <c r="CO12" i="22" s="1"/>
  <c r="CQ12" i="22" s="1"/>
  <c r="GG12" i="22"/>
  <c r="CN12" i="22" s="1"/>
  <c r="CL9" i="22"/>
  <c r="GI21" i="22"/>
  <c r="CO21" i="22" s="1"/>
  <c r="CQ21" i="22" s="1"/>
  <c r="GG21" i="22"/>
  <c r="CL12" i="22"/>
  <c r="CP12" i="22"/>
  <c r="CS12" i="22" s="1"/>
  <c r="CL25" i="22"/>
  <c r="CP20" i="22"/>
  <c r="CS20" i="22" s="1"/>
  <c r="CL20" i="22"/>
  <c r="CL23" i="22"/>
  <c r="CP23" i="22"/>
  <c r="CS23" i="22" s="1"/>
  <c r="CP26" i="22"/>
  <c r="CS26" i="22" s="1"/>
  <c r="GI13" i="22"/>
  <c r="CO13" i="22" s="1"/>
  <c r="CQ13" i="22" s="1"/>
  <c r="GG13" i="22"/>
  <c r="GI22" i="22"/>
  <c r="CO22" i="22" s="1"/>
  <c r="CQ22" i="22" s="1"/>
  <c r="GG22" i="22"/>
  <c r="CP14" i="22"/>
  <c r="CS14" i="22" s="1"/>
  <c r="CL14" i="22"/>
  <c r="GG10" i="22"/>
  <c r="CN10" i="22" s="1"/>
  <c r="GI10" i="22"/>
  <c r="CO10" i="22" s="1"/>
  <c r="CQ10" i="22"/>
  <c r="CL10" i="22"/>
  <c r="CP10" i="22"/>
  <c r="CS10" i="22" s="1"/>
  <c r="GI25" i="22"/>
  <c r="CO25" i="22" s="1"/>
  <c r="CQ25" i="22" s="1"/>
  <c r="GG25" i="22"/>
  <c r="CN25" i="22" s="1"/>
  <c r="CN17" i="22" l="1"/>
  <c r="CP17" i="22"/>
  <c r="CS17" i="22" s="1"/>
  <c r="GG9" i="22"/>
  <c r="GI9" i="22"/>
  <c r="CO9" i="22" s="1"/>
  <c r="CQ9" i="22" s="1"/>
  <c r="CP25" i="22"/>
  <c r="CS25" i="22" s="1"/>
  <c r="CN21" i="22"/>
  <c r="CP21" i="22"/>
  <c r="CS21" i="22" s="1"/>
  <c r="CN18" i="22"/>
  <c r="CP18" i="22"/>
  <c r="CS18" i="22" s="1"/>
  <c r="CN22" i="22"/>
  <c r="CP22" i="22"/>
  <c r="CS22" i="22" s="1"/>
  <c r="CP15" i="22"/>
  <c r="CS15" i="22" s="1"/>
  <c r="CN13" i="22"/>
  <c r="CP13" i="22"/>
  <c r="CS13" i="22" s="1"/>
  <c r="CN9" i="22" l="1"/>
  <c r="CP9" i="22"/>
  <c r="CS9" i="22" s="1"/>
  <c r="CU101" i="22" l="1"/>
  <c r="CS101" i="22"/>
  <c r="AC9" i="20" l="1"/>
  <c r="AD9" i="20"/>
  <c r="CX9" i="20"/>
  <c r="CZ9" i="20" s="1"/>
  <c r="CY9" i="20"/>
  <c r="DB9" i="20"/>
  <c r="DC9" i="20"/>
  <c r="DD9" i="20"/>
  <c r="DF9" i="20"/>
  <c r="DE9" i="20" s="1"/>
  <c r="DJ9" i="20"/>
  <c r="DK9" i="20"/>
  <c r="DL9" i="20"/>
  <c r="DN9" i="20" s="1"/>
  <c r="DQ9" i="20"/>
  <c r="DR9" i="20"/>
  <c r="DS9" i="20"/>
  <c r="DX9" i="20"/>
  <c r="DY9" i="20"/>
  <c r="DZ9" i="20"/>
  <c r="EE9" i="20"/>
  <c r="EF9" i="20"/>
  <c r="EL9" i="20"/>
  <c r="EM9" i="20"/>
  <c r="EN9" i="20"/>
  <c r="ES9" i="20"/>
  <c r="ET9" i="20"/>
  <c r="EU9" i="20"/>
  <c r="EZ9" i="20"/>
  <c r="FA9" i="20"/>
  <c r="FB9" i="20"/>
  <c r="FG9" i="20"/>
  <c r="FH9" i="20"/>
  <c r="FI9" i="20"/>
  <c r="FN9" i="20"/>
  <c r="FO9" i="20"/>
  <c r="FP9" i="20"/>
  <c r="FU9" i="20"/>
  <c r="FV9" i="20"/>
  <c r="FW9" i="20"/>
  <c r="GB9" i="20"/>
  <c r="GC9" i="20"/>
  <c r="GD9" i="20"/>
  <c r="AC10" i="20"/>
  <c r="AD10" i="20"/>
  <c r="CX10" i="20"/>
  <c r="CY10" i="20"/>
  <c r="CZ10" i="20"/>
  <c r="DB10" i="20"/>
  <c r="DC10" i="20"/>
  <c r="DD10" i="20"/>
  <c r="DF10" i="20"/>
  <c r="DJ10" i="20"/>
  <c r="DL10" i="20" s="1"/>
  <c r="DK10" i="20"/>
  <c r="DQ10" i="20"/>
  <c r="DR10" i="20"/>
  <c r="DS10" i="20"/>
  <c r="DX10" i="20"/>
  <c r="DY10" i="20"/>
  <c r="DZ10" i="20"/>
  <c r="EE10" i="20"/>
  <c r="EF10" i="20"/>
  <c r="EG10" i="20"/>
  <c r="EL10" i="20"/>
  <c r="EM10" i="20"/>
  <c r="EN10" i="20"/>
  <c r="ES10" i="20"/>
  <c r="ET10" i="20"/>
  <c r="EU10" i="20"/>
  <c r="EZ10" i="20"/>
  <c r="FA10" i="20"/>
  <c r="FB10" i="20"/>
  <c r="FG10" i="20"/>
  <c r="FH10" i="20"/>
  <c r="FI10" i="20"/>
  <c r="FN10" i="20"/>
  <c r="FO10" i="20"/>
  <c r="FP10" i="20"/>
  <c r="FU10" i="20"/>
  <c r="FV10" i="20"/>
  <c r="FW10" i="20"/>
  <c r="GB10" i="20"/>
  <c r="GC10" i="20"/>
  <c r="GD10" i="20"/>
  <c r="AC11" i="20"/>
  <c r="AD11" i="20"/>
  <c r="AE11" i="20"/>
  <c r="AG11" i="20" s="1"/>
  <c r="CX11" i="20"/>
  <c r="CY11" i="20"/>
  <c r="AF11" i="20" s="1"/>
  <c r="CZ11" i="20"/>
  <c r="DA11" i="20"/>
  <c r="DB11" i="20"/>
  <c r="DC11" i="20"/>
  <c r="DI11" i="20"/>
  <c r="DG11" i="20" s="1"/>
  <c r="DJ11" i="20"/>
  <c r="DK11" i="20"/>
  <c r="DL11" i="20"/>
  <c r="DP11" i="20"/>
  <c r="DW11" i="20" s="1"/>
  <c r="DV11" i="20" s="1"/>
  <c r="DQ11" i="20"/>
  <c r="DR11" i="20"/>
  <c r="DS11" i="20"/>
  <c r="DX11" i="20"/>
  <c r="DY11" i="20"/>
  <c r="DZ11" i="20"/>
  <c r="EE11" i="20"/>
  <c r="EF11" i="20"/>
  <c r="EG11" i="20"/>
  <c r="EL11" i="20"/>
  <c r="EM11" i="20"/>
  <c r="EN11" i="20"/>
  <c r="ES11" i="20"/>
  <c r="ET11" i="20"/>
  <c r="EU11" i="20"/>
  <c r="EZ11" i="20"/>
  <c r="FA11" i="20"/>
  <c r="FB11" i="20"/>
  <c r="FG11" i="20"/>
  <c r="FH11" i="20"/>
  <c r="FI11" i="20"/>
  <c r="FN11" i="20"/>
  <c r="FO11" i="20"/>
  <c r="FP11" i="20"/>
  <c r="FU11" i="20"/>
  <c r="FV11" i="20"/>
  <c r="FW11" i="20"/>
  <c r="GB11" i="20"/>
  <c r="GC11" i="20"/>
  <c r="GD11" i="20"/>
  <c r="AC12" i="20"/>
  <c r="AD12" i="20"/>
  <c r="AE12" i="20"/>
  <c r="AF12" i="20"/>
  <c r="AG12" i="20"/>
  <c r="AH12" i="20"/>
  <c r="CX12" i="20"/>
  <c r="CY12" i="20"/>
  <c r="CZ12" i="20"/>
  <c r="DA12" i="20"/>
  <c r="DB12" i="20"/>
  <c r="DD12" i="20" s="1"/>
  <c r="DF12" i="20" s="1"/>
  <c r="DC12" i="20"/>
  <c r="DI12" i="20"/>
  <c r="DP12" i="20" s="1"/>
  <c r="DO12" i="20" s="1"/>
  <c r="DJ12" i="20"/>
  <c r="DK12" i="20"/>
  <c r="DL12" i="20"/>
  <c r="DQ12" i="20"/>
  <c r="DR12" i="20"/>
  <c r="DS12" i="20"/>
  <c r="DW12" i="20"/>
  <c r="ED12" i="20" s="1"/>
  <c r="DX12" i="20"/>
  <c r="DY12" i="20"/>
  <c r="DZ12" i="20"/>
  <c r="EE12" i="20"/>
  <c r="EF12" i="20"/>
  <c r="EG12" i="20"/>
  <c r="EL12" i="20"/>
  <c r="EM12" i="20"/>
  <c r="EN12" i="20"/>
  <c r="ES12" i="20"/>
  <c r="ET12" i="20"/>
  <c r="EU12" i="20"/>
  <c r="EZ12" i="20"/>
  <c r="FA12" i="20"/>
  <c r="FB12" i="20"/>
  <c r="FG12" i="20"/>
  <c r="FH12" i="20"/>
  <c r="FI12" i="20"/>
  <c r="FN12" i="20"/>
  <c r="FO12" i="20"/>
  <c r="FP12" i="20"/>
  <c r="FU12" i="20"/>
  <c r="FV12" i="20"/>
  <c r="FW12" i="20"/>
  <c r="GB12" i="20"/>
  <c r="GC12" i="20"/>
  <c r="GD12" i="20"/>
  <c r="AC13" i="20"/>
  <c r="AD13" i="20"/>
  <c r="DF13" i="20" s="1"/>
  <c r="DE13" i="20" s="1"/>
  <c r="CX13" i="20"/>
  <c r="DB13" i="20"/>
  <c r="DC13" i="20"/>
  <c r="DD13" i="20"/>
  <c r="DJ13" i="20"/>
  <c r="DK13" i="20"/>
  <c r="DL13" i="20"/>
  <c r="DN13" i="20"/>
  <c r="DU13" i="20" s="1"/>
  <c r="DQ13" i="20"/>
  <c r="DR13" i="20"/>
  <c r="DS13" i="20"/>
  <c r="DX13" i="20"/>
  <c r="DY13" i="20"/>
  <c r="DZ13" i="20"/>
  <c r="EE13" i="20"/>
  <c r="EF13" i="20"/>
  <c r="EG13" i="20"/>
  <c r="EL13" i="20"/>
  <c r="EM13" i="20"/>
  <c r="EN13" i="20"/>
  <c r="ES13" i="20"/>
  <c r="ET13" i="20"/>
  <c r="EU13" i="20"/>
  <c r="EZ13" i="20"/>
  <c r="FA13" i="20"/>
  <c r="FB13" i="20"/>
  <c r="FG13" i="20"/>
  <c r="FH13" i="20"/>
  <c r="FI13" i="20"/>
  <c r="FN13" i="20"/>
  <c r="FO13" i="20"/>
  <c r="FP13" i="20"/>
  <c r="FU13" i="20"/>
  <c r="FV13" i="20"/>
  <c r="FW13" i="20"/>
  <c r="GB13" i="20"/>
  <c r="GC13" i="20"/>
  <c r="GD13" i="20"/>
  <c r="AC14" i="20"/>
  <c r="AD14" i="20"/>
  <c r="CX14" i="20"/>
  <c r="CY14" i="20"/>
  <c r="CZ14" i="20"/>
  <c r="DA14" i="20"/>
  <c r="DI14" i="20" s="1"/>
  <c r="DG14" i="20" s="1"/>
  <c r="DB14" i="20"/>
  <c r="DC14" i="20"/>
  <c r="DD14" i="20"/>
  <c r="DF14" i="20"/>
  <c r="DE14" i="20" s="1"/>
  <c r="DJ14" i="20"/>
  <c r="DK14" i="20"/>
  <c r="DL14" i="20"/>
  <c r="DN14" i="20"/>
  <c r="DP14" i="20"/>
  <c r="DW14" i="20" s="1"/>
  <c r="DQ14" i="20"/>
  <c r="DS14" i="20" s="1"/>
  <c r="DR14" i="20"/>
  <c r="DX14" i="20"/>
  <c r="DY14" i="20"/>
  <c r="DZ14" i="20"/>
  <c r="EE14" i="20"/>
  <c r="EF14" i="20"/>
  <c r="EG14" i="20"/>
  <c r="EL14" i="20"/>
  <c r="EM14" i="20"/>
  <c r="EN14" i="20"/>
  <c r="ES14" i="20"/>
  <c r="ET14" i="20"/>
  <c r="EU14" i="20"/>
  <c r="EZ14" i="20"/>
  <c r="FA14" i="20"/>
  <c r="FB14" i="20"/>
  <c r="FG14" i="20"/>
  <c r="FH14" i="20"/>
  <c r="FI14" i="20"/>
  <c r="FN14" i="20"/>
  <c r="FO14" i="20"/>
  <c r="FP14" i="20"/>
  <c r="FU14" i="20"/>
  <c r="FV14" i="20"/>
  <c r="FW14" i="20"/>
  <c r="GB14" i="20"/>
  <c r="GC14" i="20"/>
  <c r="GD14" i="20"/>
  <c r="AC15" i="20"/>
  <c r="AD15" i="20"/>
  <c r="AF15" i="20"/>
  <c r="AH15" i="20"/>
  <c r="CX15" i="20"/>
  <c r="CY15" i="20"/>
  <c r="CZ15" i="20"/>
  <c r="AE15" i="20" s="1"/>
  <c r="AG15" i="20" s="1"/>
  <c r="DA15" i="20"/>
  <c r="DB15" i="20"/>
  <c r="DC15" i="20"/>
  <c r="DD15" i="20"/>
  <c r="DF15" i="20"/>
  <c r="DI15" i="20"/>
  <c r="DP15" i="20" s="1"/>
  <c r="DJ15" i="20"/>
  <c r="DK15" i="20"/>
  <c r="DL15" i="20"/>
  <c r="DQ15" i="20"/>
  <c r="DR15" i="20"/>
  <c r="DS15" i="20"/>
  <c r="DX15" i="20"/>
  <c r="DY15" i="20"/>
  <c r="DZ15" i="20"/>
  <c r="EE15" i="20"/>
  <c r="EF15" i="20"/>
  <c r="EG15" i="20"/>
  <c r="EL15" i="20"/>
  <c r="EM15" i="20"/>
  <c r="EN15" i="20"/>
  <c r="ES15" i="20"/>
  <c r="ET15" i="20"/>
  <c r="EU15" i="20"/>
  <c r="EZ15" i="20"/>
  <c r="FA15" i="20"/>
  <c r="FB15" i="20"/>
  <c r="FG15" i="20"/>
  <c r="FH15" i="20"/>
  <c r="FI15" i="20"/>
  <c r="FN15" i="20"/>
  <c r="FO15" i="20"/>
  <c r="FP15" i="20"/>
  <c r="FU15" i="20"/>
  <c r="FV15" i="20"/>
  <c r="FW15" i="20"/>
  <c r="GB15" i="20"/>
  <c r="GC15" i="20"/>
  <c r="GD15" i="20"/>
  <c r="AC16" i="20"/>
  <c r="AD16" i="20"/>
  <c r="AE16" i="20"/>
  <c r="AF16" i="20"/>
  <c r="AG16" i="20"/>
  <c r="CX16" i="20"/>
  <c r="CY16" i="20"/>
  <c r="CZ16" i="20"/>
  <c r="DA16" i="20"/>
  <c r="DI16" i="20" s="1"/>
  <c r="DB16" i="20"/>
  <c r="DC16" i="20"/>
  <c r="DD16" i="20"/>
  <c r="DJ16" i="20"/>
  <c r="DK16" i="20"/>
  <c r="DL16" i="20"/>
  <c r="DQ16" i="20"/>
  <c r="DR16" i="20"/>
  <c r="DS16" i="20"/>
  <c r="DX16" i="20"/>
  <c r="DY16" i="20"/>
  <c r="DZ16" i="20"/>
  <c r="EE16" i="20"/>
  <c r="EF16" i="20"/>
  <c r="EG16" i="20"/>
  <c r="EL16" i="20"/>
  <c r="EM16" i="20"/>
  <c r="EN16" i="20"/>
  <c r="ES16" i="20"/>
  <c r="ET16" i="20"/>
  <c r="EU16" i="20"/>
  <c r="EZ16" i="20"/>
  <c r="FA16" i="20"/>
  <c r="FB16" i="20"/>
  <c r="FG16" i="20"/>
  <c r="FH16" i="20"/>
  <c r="FI16" i="20"/>
  <c r="FN16" i="20"/>
  <c r="FO16" i="20"/>
  <c r="FP16" i="20"/>
  <c r="FU16" i="20"/>
  <c r="FV16" i="20"/>
  <c r="FW16" i="20"/>
  <c r="GB16" i="20"/>
  <c r="GC16" i="20"/>
  <c r="GD16" i="20"/>
  <c r="AC17" i="20"/>
  <c r="AD17" i="20"/>
  <c r="CX17" i="20"/>
  <c r="CZ17" i="20" s="1"/>
  <c r="CY17" i="20"/>
  <c r="DB17" i="20"/>
  <c r="DC17" i="20"/>
  <c r="DD17" i="20"/>
  <c r="DF17" i="20" s="1"/>
  <c r="DN17" i="20" s="1"/>
  <c r="DM17" i="20" s="1"/>
  <c r="DE17" i="20"/>
  <c r="DJ17" i="20"/>
  <c r="DK17" i="20"/>
  <c r="DL17" i="20"/>
  <c r="DQ17" i="20"/>
  <c r="DR17" i="20"/>
  <c r="DS17" i="20"/>
  <c r="DU17" i="20"/>
  <c r="DX17" i="20"/>
  <c r="DY17" i="20"/>
  <c r="DZ17" i="20"/>
  <c r="EE17" i="20"/>
  <c r="EF17" i="20"/>
  <c r="EG17" i="20"/>
  <c r="EL17" i="20"/>
  <c r="EM17" i="20"/>
  <c r="EN17" i="20"/>
  <c r="ES17" i="20"/>
  <c r="ET17" i="20"/>
  <c r="EU17" i="20"/>
  <c r="EZ17" i="20"/>
  <c r="FA17" i="20"/>
  <c r="FB17" i="20"/>
  <c r="FG17" i="20"/>
  <c r="FH17" i="20"/>
  <c r="FI17" i="20"/>
  <c r="FN17" i="20"/>
  <c r="FO17" i="20"/>
  <c r="FP17" i="20"/>
  <c r="FU17" i="20"/>
  <c r="FV17" i="20"/>
  <c r="FW17" i="20"/>
  <c r="GB17" i="20"/>
  <c r="GC17" i="20"/>
  <c r="GD17" i="20"/>
  <c r="AC18" i="20"/>
  <c r="AD18" i="20"/>
  <c r="AE18" i="20"/>
  <c r="AF18" i="20"/>
  <c r="AG18" i="20"/>
  <c r="AH18" i="20"/>
  <c r="CX18" i="20"/>
  <c r="CY18" i="20"/>
  <c r="CZ18" i="20"/>
  <c r="DA18" i="20"/>
  <c r="DB18" i="20"/>
  <c r="DC18" i="20"/>
  <c r="DD18" i="20"/>
  <c r="DF18" i="20"/>
  <c r="DN18" i="20" s="1"/>
  <c r="DG18" i="20"/>
  <c r="DI18" i="20"/>
  <c r="DP18" i="20" s="1"/>
  <c r="DJ18" i="20"/>
  <c r="DL18" i="20" s="1"/>
  <c r="DK18" i="20"/>
  <c r="DQ18" i="20"/>
  <c r="DR18" i="20"/>
  <c r="DS18" i="20"/>
  <c r="DX18" i="20"/>
  <c r="DY18" i="20"/>
  <c r="DZ18" i="20"/>
  <c r="EE18" i="20"/>
  <c r="EF18" i="20"/>
  <c r="EG18" i="20"/>
  <c r="EL18" i="20"/>
  <c r="EM18" i="20"/>
  <c r="EN18" i="20"/>
  <c r="ES18" i="20"/>
  <c r="ET18" i="20"/>
  <c r="EU18" i="20"/>
  <c r="EZ18" i="20"/>
  <c r="FA18" i="20"/>
  <c r="FB18" i="20"/>
  <c r="FG18" i="20"/>
  <c r="FH18" i="20"/>
  <c r="FI18" i="20"/>
  <c r="FN18" i="20"/>
  <c r="FO18" i="20"/>
  <c r="FP18" i="20"/>
  <c r="FU18" i="20"/>
  <c r="FV18" i="20"/>
  <c r="FW18" i="20"/>
  <c r="GB18" i="20"/>
  <c r="GC18" i="20"/>
  <c r="GD18" i="20"/>
  <c r="AC19" i="20"/>
  <c r="AD19" i="20"/>
  <c r="CX19" i="20"/>
  <c r="CY19" i="20" s="1"/>
  <c r="DB19" i="20"/>
  <c r="DC19" i="20"/>
  <c r="DJ19" i="20"/>
  <c r="DK19" i="20"/>
  <c r="DL19" i="20"/>
  <c r="DQ19" i="20"/>
  <c r="DR19" i="20"/>
  <c r="DS19" i="20"/>
  <c r="DX19" i="20"/>
  <c r="DY19" i="20"/>
  <c r="DZ19" i="20"/>
  <c r="EE19" i="20"/>
  <c r="EF19" i="20"/>
  <c r="EG19" i="20"/>
  <c r="EL19" i="20"/>
  <c r="EM19" i="20"/>
  <c r="EN19" i="20"/>
  <c r="ES19" i="20"/>
  <c r="ET19" i="20"/>
  <c r="EU19" i="20"/>
  <c r="EZ19" i="20"/>
  <c r="FA19" i="20"/>
  <c r="FB19" i="20"/>
  <c r="FG19" i="20"/>
  <c r="FH19" i="20"/>
  <c r="FI19" i="20"/>
  <c r="FN19" i="20"/>
  <c r="FO19" i="20"/>
  <c r="FP19" i="20"/>
  <c r="FU19" i="20"/>
  <c r="FV19" i="20"/>
  <c r="FW19" i="20"/>
  <c r="GB19" i="20"/>
  <c r="GC19" i="20"/>
  <c r="GD19" i="20"/>
  <c r="AC20" i="20"/>
  <c r="AD20" i="20"/>
  <c r="AE20" i="20"/>
  <c r="AG20" i="20" s="1"/>
  <c r="CX20" i="20"/>
  <c r="CY20" i="20" s="1"/>
  <c r="CZ20" i="20"/>
  <c r="DB20" i="20"/>
  <c r="DC20" i="20"/>
  <c r="DD20" i="20"/>
  <c r="DJ20" i="20"/>
  <c r="DK20" i="20"/>
  <c r="DL20" i="20"/>
  <c r="DQ20" i="20"/>
  <c r="DR20" i="20"/>
  <c r="DS20" i="20"/>
  <c r="DX20" i="20"/>
  <c r="DY20" i="20"/>
  <c r="DZ20" i="20"/>
  <c r="EE20" i="20"/>
  <c r="EF20" i="20"/>
  <c r="EG20" i="20"/>
  <c r="EL20" i="20"/>
  <c r="EM20" i="20"/>
  <c r="EN20" i="20"/>
  <c r="ES20" i="20"/>
  <c r="ET20" i="20"/>
  <c r="EU20" i="20"/>
  <c r="EZ20" i="20"/>
  <c r="FA20" i="20"/>
  <c r="FB20" i="20"/>
  <c r="FG20" i="20"/>
  <c r="FH20" i="20"/>
  <c r="FI20" i="20"/>
  <c r="FN20" i="20"/>
  <c r="FO20" i="20"/>
  <c r="FP20" i="20"/>
  <c r="FU20" i="20"/>
  <c r="FV20" i="20"/>
  <c r="FW20" i="20"/>
  <c r="GB20" i="20"/>
  <c r="GC20" i="20"/>
  <c r="GD20" i="20"/>
  <c r="AC21" i="20"/>
  <c r="AD21" i="20"/>
  <c r="DF21" i="20" s="1"/>
  <c r="DN21" i="20" s="1"/>
  <c r="DM21" i="20" s="1"/>
  <c r="CX21" i="20"/>
  <c r="DB21" i="20"/>
  <c r="DC21" i="20"/>
  <c r="DD21" i="20"/>
  <c r="DJ21" i="20"/>
  <c r="DK21" i="20"/>
  <c r="DL21" i="20"/>
  <c r="DQ21" i="20"/>
  <c r="DR21" i="20"/>
  <c r="DS21" i="20"/>
  <c r="DX21" i="20"/>
  <c r="DZ21" i="20" s="1"/>
  <c r="DY21" i="20"/>
  <c r="EE21" i="20"/>
  <c r="EF21" i="20"/>
  <c r="EG21" i="20"/>
  <c r="EL21" i="20"/>
  <c r="EM21" i="20"/>
  <c r="EN21" i="20"/>
  <c r="ES21" i="20"/>
  <c r="ET21" i="20"/>
  <c r="EU21" i="20"/>
  <c r="EZ21" i="20"/>
  <c r="FA21" i="20"/>
  <c r="FB21" i="20"/>
  <c r="FG21" i="20"/>
  <c r="FH21" i="20"/>
  <c r="FI21" i="20"/>
  <c r="FN21" i="20"/>
  <c r="FO21" i="20"/>
  <c r="FP21" i="20"/>
  <c r="FU21" i="20"/>
  <c r="FV21" i="20"/>
  <c r="FW21" i="20"/>
  <c r="GB21" i="20"/>
  <c r="GC21" i="20"/>
  <c r="GD21" i="20"/>
  <c r="AC22" i="20"/>
  <c r="AD22" i="20"/>
  <c r="CX22" i="20"/>
  <c r="CY22" i="20"/>
  <c r="CZ22" i="20"/>
  <c r="DA22" i="20"/>
  <c r="DI22" i="20" s="1"/>
  <c r="DP22" i="20" s="1"/>
  <c r="DO22" i="20" s="1"/>
  <c r="DB22" i="20"/>
  <c r="DC22" i="20"/>
  <c r="DD22" i="20"/>
  <c r="DF22" i="20"/>
  <c r="DJ22" i="20"/>
  <c r="DK22" i="20"/>
  <c r="DL22" i="20"/>
  <c r="DQ22" i="20"/>
  <c r="DR22" i="20"/>
  <c r="DX22" i="20"/>
  <c r="DY22" i="20"/>
  <c r="DZ22" i="20"/>
  <c r="EE22" i="20"/>
  <c r="EF22" i="20"/>
  <c r="EG22" i="20"/>
  <c r="EL22" i="20"/>
  <c r="EM22" i="20"/>
  <c r="EN22" i="20"/>
  <c r="ES22" i="20"/>
  <c r="ET22" i="20"/>
  <c r="EU22" i="20"/>
  <c r="EZ22" i="20"/>
  <c r="FA22" i="20"/>
  <c r="FB22" i="20"/>
  <c r="FG22" i="20"/>
  <c r="FH22" i="20"/>
  <c r="FI22" i="20"/>
  <c r="FN22" i="20"/>
  <c r="FO22" i="20"/>
  <c r="FP22" i="20"/>
  <c r="FU22" i="20"/>
  <c r="FV22" i="20"/>
  <c r="FW22" i="20"/>
  <c r="GB22" i="20"/>
  <c r="GC22" i="20"/>
  <c r="GD22" i="20"/>
  <c r="AF19" i="20" l="1"/>
  <c r="DA19" i="20"/>
  <c r="DI19" i="20" s="1"/>
  <c r="DN12" i="20"/>
  <c r="DE12" i="20"/>
  <c r="DE22" i="20"/>
  <c r="DN22" i="20"/>
  <c r="AH16" i="20"/>
  <c r="DF16" i="20"/>
  <c r="DU21" i="20"/>
  <c r="AH11" i="20"/>
  <c r="DF11" i="20"/>
  <c r="DU9" i="20"/>
  <c r="DM9" i="20"/>
  <c r="DM13" i="20"/>
  <c r="DO11" i="20"/>
  <c r="EB13" i="20"/>
  <c r="DT13" i="20"/>
  <c r="DM18" i="20"/>
  <c r="DU18" i="20"/>
  <c r="EC12" i="20"/>
  <c r="EK12" i="20"/>
  <c r="DV12" i="20"/>
  <c r="DA10" i="20"/>
  <c r="DI10" i="20" s="1"/>
  <c r="AE10" i="20"/>
  <c r="AG10" i="20" s="1"/>
  <c r="AF10" i="20"/>
  <c r="AH10" i="20" s="1"/>
  <c r="DF20" i="20"/>
  <c r="DE18" i="20"/>
  <c r="DA17" i="20"/>
  <c r="DI17" i="20" s="1"/>
  <c r="AE17" i="20"/>
  <c r="AG17" i="20" s="1"/>
  <c r="AF17" i="20"/>
  <c r="AH17" i="20" s="1"/>
  <c r="DV14" i="20"/>
  <c r="ED14" i="20"/>
  <c r="DO14" i="20"/>
  <c r="DU14" i="20"/>
  <c r="DM14" i="20"/>
  <c r="DT17" i="20"/>
  <c r="EB17" i="20"/>
  <c r="CY13" i="20"/>
  <c r="CZ13" i="20"/>
  <c r="DW22" i="20"/>
  <c r="DE21" i="20"/>
  <c r="ED11" i="20"/>
  <c r="DD19" i="20"/>
  <c r="DF19" i="20" s="1"/>
  <c r="EG9" i="20"/>
  <c r="AE9" i="20"/>
  <c r="AG9" i="20" s="1"/>
  <c r="DA9" i="20"/>
  <c r="AF9" i="20"/>
  <c r="AH9" i="20" s="1"/>
  <c r="CY21" i="20"/>
  <c r="CZ21" i="20"/>
  <c r="CZ19" i="20"/>
  <c r="AE19" i="20" s="1"/>
  <c r="AG19" i="20" s="1"/>
  <c r="DG22" i="20"/>
  <c r="DO18" i="20"/>
  <c r="DW18" i="20"/>
  <c r="AE14" i="20"/>
  <c r="AG14" i="20" s="1"/>
  <c r="AF14" i="20"/>
  <c r="AH14" i="20" s="1"/>
  <c r="DG16" i="20"/>
  <c r="DP16" i="20"/>
  <c r="DO15" i="20"/>
  <c r="DW15" i="20"/>
  <c r="DA20" i="20"/>
  <c r="DI20" i="20" s="1"/>
  <c r="AF20" i="20"/>
  <c r="AH20" i="20" s="1"/>
  <c r="DG15" i="20"/>
  <c r="AF22" i="20"/>
  <c r="AH22" i="20" s="1"/>
  <c r="AE22" i="20"/>
  <c r="AG22" i="20" s="1"/>
  <c r="AH19" i="20"/>
  <c r="DS22" i="20"/>
  <c r="DD11" i="20"/>
  <c r="DN15" i="20"/>
  <c r="DN10" i="20"/>
  <c r="DE15" i="20"/>
  <c r="DE10" i="20"/>
  <c r="DG12" i="20"/>
  <c r="DE19" i="20" l="1"/>
  <c r="DN19" i="20"/>
  <c r="DP20" i="20"/>
  <c r="DG20" i="20"/>
  <c r="DT9" i="20"/>
  <c r="EB9" i="20"/>
  <c r="DE20" i="20"/>
  <c r="DN20" i="20"/>
  <c r="DV22" i="20"/>
  <c r="ED22" i="20"/>
  <c r="DM10" i="20"/>
  <c r="DU10" i="20"/>
  <c r="DG10" i="20"/>
  <c r="DP10" i="20"/>
  <c r="DM15" i="20"/>
  <c r="DU15" i="20"/>
  <c r="DU22" i="20"/>
  <c r="DM22" i="20"/>
  <c r="DM12" i="20"/>
  <c r="DU12" i="20"/>
  <c r="DI7" i="20"/>
  <c r="DI9" i="20"/>
  <c r="DG17" i="20"/>
  <c r="DP17" i="20"/>
  <c r="ED15" i="20"/>
  <c r="DV15" i="20"/>
  <c r="DE11" i="20"/>
  <c r="DN11" i="20"/>
  <c r="DW16" i="20"/>
  <c r="DO16" i="20"/>
  <c r="EB21" i="20"/>
  <c r="DT21" i="20"/>
  <c r="ED18" i="20"/>
  <c r="DV18" i="20"/>
  <c r="ER12" i="20"/>
  <c r="EJ12" i="20"/>
  <c r="EB18" i="20"/>
  <c r="DT18" i="20"/>
  <c r="DA21" i="20"/>
  <c r="DI21" i="20" s="1"/>
  <c r="AE21" i="20"/>
  <c r="AG21" i="20" s="1"/>
  <c r="AF21" i="20"/>
  <c r="AH21" i="20" s="1"/>
  <c r="EK14" i="20"/>
  <c r="EC14" i="20"/>
  <c r="DG19" i="20"/>
  <c r="DP19" i="20"/>
  <c r="EK11" i="20"/>
  <c r="EC11" i="20"/>
  <c r="DE16" i="20"/>
  <c r="DN16" i="20"/>
  <c r="DA13" i="20"/>
  <c r="DI13" i="20" s="1"/>
  <c r="AE13" i="20"/>
  <c r="AG13" i="20" s="1"/>
  <c r="AF13" i="20"/>
  <c r="AH13" i="20" s="1"/>
  <c r="EI17" i="20"/>
  <c r="EA17" i="20"/>
  <c r="DT14" i="20"/>
  <c r="EB14" i="20"/>
  <c r="EA13" i="20"/>
  <c r="EI13" i="20"/>
  <c r="DT15" i="20" l="1"/>
  <c r="EB15" i="20"/>
  <c r="EA21" i="20"/>
  <c r="EI21" i="20"/>
  <c r="EJ11" i="20"/>
  <c r="ER11" i="20"/>
  <c r="DW10" i="20"/>
  <c r="DO10" i="20"/>
  <c r="DW19" i="20"/>
  <c r="DO19" i="20"/>
  <c r="DV16" i="20"/>
  <c r="ED16" i="20"/>
  <c r="DU11" i="20"/>
  <c r="DM11" i="20"/>
  <c r="EB10" i="20"/>
  <c r="DT10" i="20"/>
  <c r="EP13" i="20"/>
  <c r="EH13" i="20"/>
  <c r="EJ14" i="20"/>
  <c r="ER14" i="20"/>
  <c r="EK22" i="20"/>
  <c r="EC22" i="20"/>
  <c r="EC15" i="20"/>
  <c r="EK15" i="20"/>
  <c r="EI14" i="20"/>
  <c r="EA14" i="20"/>
  <c r="DO17" i="20"/>
  <c r="DW17" i="20"/>
  <c r="DU20" i="20"/>
  <c r="DM20" i="20"/>
  <c r="DG21" i="20"/>
  <c r="DP21" i="20"/>
  <c r="DG9" i="20"/>
  <c r="DP9" i="20"/>
  <c r="EI9" i="20"/>
  <c r="EA9" i="20"/>
  <c r="EH17" i="20"/>
  <c r="EP17" i="20"/>
  <c r="EA18" i="20"/>
  <c r="EI18" i="20"/>
  <c r="EB12" i="20"/>
  <c r="DT12" i="20"/>
  <c r="EQ12" i="20"/>
  <c r="EY12" i="20"/>
  <c r="DO20" i="20"/>
  <c r="DW20" i="20"/>
  <c r="DG13" i="20"/>
  <c r="DP13" i="20"/>
  <c r="DU19" i="20"/>
  <c r="DM19" i="20"/>
  <c r="DU16" i="20"/>
  <c r="DM16" i="20"/>
  <c r="EC18" i="20"/>
  <c r="EK18" i="20"/>
  <c r="DT22" i="20"/>
  <c r="EB22" i="20"/>
  <c r="DO13" i="20" l="1"/>
  <c r="DW13" i="20"/>
  <c r="ED20" i="20"/>
  <c r="DV20" i="20"/>
  <c r="DT11" i="20"/>
  <c r="EB11" i="20"/>
  <c r="ED17" i="20"/>
  <c r="DV17" i="20"/>
  <c r="EH14" i="20"/>
  <c r="EP14" i="20"/>
  <c r="EI22" i="20"/>
  <c r="EA22" i="20"/>
  <c r="ER15" i="20"/>
  <c r="EJ15" i="20"/>
  <c r="ER18" i="20"/>
  <c r="EJ18" i="20"/>
  <c r="EH9" i="20"/>
  <c r="EP9" i="20"/>
  <c r="EA15" i="20"/>
  <c r="EI15" i="20"/>
  <c r="DO21" i="20"/>
  <c r="DW21" i="20"/>
  <c r="EA10" i="20"/>
  <c r="EI10" i="20"/>
  <c r="EB20" i="20"/>
  <c r="DT20" i="20"/>
  <c r="EX12" i="20"/>
  <c r="FF12" i="20"/>
  <c r="EK16" i="20"/>
  <c r="EC16" i="20"/>
  <c r="EA12" i="20"/>
  <c r="EI12" i="20"/>
  <c r="DV19" i="20"/>
  <c r="ED19" i="20"/>
  <c r="EP18" i="20"/>
  <c r="EH18" i="20"/>
  <c r="ED10" i="20"/>
  <c r="DV10" i="20"/>
  <c r="EW17" i="20"/>
  <c r="EO17" i="20"/>
  <c r="EQ11" i="20"/>
  <c r="EY11" i="20"/>
  <c r="EJ22" i="20"/>
  <c r="ER22" i="20"/>
  <c r="EY14" i="20"/>
  <c r="EQ14" i="20"/>
  <c r="EP21" i="20"/>
  <c r="EH21" i="20"/>
  <c r="DT16" i="20"/>
  <c r="EB16" i="20"/>
  <c r="DO9" i="20"/>
  <c r="DW9" i="20"/>
  <c r="EB19" i="20"/>
  <c r="DT19" i="20"/>
  <c r="EO13" i="20"/>
  <c r="EW13" i="20"/>
  <c r="EH12" i="20" l="1"/>
  <c r="EP12" i="20"/>
  <c r="EX14" i="20"/>
  <c r="FF14" i="20"/>
  <c r="EQ15" i="20"/>
  <c r="EY15" i="20"/>
  <c r="EY22" i="20"/>
  <c r="EQ22" i="20"/>
  <c r="EA20" i="20"/>
  <c r="EI20" i="20"/>
  <c r="EP10" i="20"/>
  <c r="EH10" i="20"/>
  <c r="FD17" i="20"/>
  <c r="EV17" i="20"/>
  <c r="EK17" i="20"/>
  <c r="EC17" i="20"/>
  <c r="ED21" i="20"/>
  <c r="DV21" i="20"/>
  <c r="EC10" i="20"/>
  <c r="EK10" i="20"/>
  <c r="EP15" i="20"/>
  <c r="EH15" i="20"/>
  <c r="EO18" i="20"/>
  <c r="EW18" i="20"/>
  <c r="EC20" i="20"/>
  <c r="EK20" i="20"/>
  <c r="EI16" i="20"/>
  <c r="EA16" i="20"/>
  <c r="EK19" i="20"/>
  <c r="EC19" i="20"/>
  <c r="EW9" i="20"/>
  <c r="EO9" i="20"/>
  <c r="DV13" i="20"/>
  <c r="ED13" i="20"/>
  <c r="EO21" i="20"/>
  <c r="EW21" i="20"/>
  <c r="EQ18" i="20"/>
  <c r="EY18" i="20"/>
  <c r="EJ16" i="20"/>
  <c r="ER16" i="20"/>
  <c r="FM12" i="20"/>
  <c r="FE12" i="20"/>
  <c r="EP22" i="20"/>
  <c r="EH22" i="20"/>
  <c r="FF11" i="20"/>
  <c r="EX11" i="20"/>
  <c r="EW14" i="20"/>
  <c r="EO14" i="20"/>
  <c r="FD13" i="20"/>
  <c r="EV13" i="20"/>
  <c r="EA11" i="20"/>
  <c r="EI11" i="20"/>
  <c r="EI19" i="20"/>
  <c r="EA19" i="20"/>
  <c r="DV9" i="20"/>
  <c r="ED9" i="20"/>
  <c r="EV9" i="20" l="1"/>
  <c r="FD9" i="20"/>
  <c r="EP16" i="20"/>
  <c r="EH16" i="20"/>
  <c r="EK9" i="20"/>
  <c r="EC9" i="20"/>
  <c r="EY16" i="20"/>
  <c r="EQ16" i="20"/>
  <c r="EH19" i="20"/>
  <c r="EP19" i="20"/>
  <c r="EW12" i="20"/>
  <c r="EO12" i="20"/>
  <c r="EV14" i="20"/>
  <c r="FD14" i="20"/>
  <c r="EJ17" i="20"/>
  <c r="ER17" i="20"/>
  <c r="FE11" i="20"/>
  <c r="FM11" i="20"/>
  <c r="EJ19" i="20"/>
  <c r="ER19" i="20"/>
  <c r="FK17" i="20"/>
  <c r="FC17" i="20"/>
  <c r="EW22" i="20"/>
  <c r="EO22" i="20"/>
  <c r="EO10" i="20"/>
  <c r="EW10" i="20"/>
  <c r="ER20" i="20"/>
  <c r="EJ20" i="20"/>
  <c r="EH20" i="20"/>
  <c r="EP20" i="20"/>
  <c r="FL12" i="20"/>
  <c r="FT12" i="20"/>
  <c r="FD18" i="20"/>
  <c r="EV18" i="20"/>
  <c r="EX22" i="20"/>
  <c r="FF22" i="20"/>
  <c r="FF18" i="20"/>
  <c r="EX18" i="20"/>
  <c r="FF15" i="20"/>
  <c r="EX15" i="20"/>
  <c r="EO15" i="20"/>
  <c r="EW15" i="20"/>
  <c r="EP11" i="20"/>
  <c r="EH11" i="20"/>
  <c r="FD21" i="20"/>
  <c r="EV21" i="20"/>
  <c r="ER10" i="20"/>
  <c r="EJ10" i="20"/>
  <c r="FM14" i="20"/>
  <c r="FE14" i="20"/>
  <c r="EK13" i="20"/>
  <c r="EC13" i="20"/>
  <c r="FC13" i="20"/>
  <c r="FK13" i="20"/>
  <c r="EK21" i="20"/>
  <c r="EC21" i="20"/>
  <c r="EQ10" i="20" l="1"/>
  <c r="EY10" i="20"/>
  <c r="FK14" i="20"/>
  <c r="FC14" i="20"/>
  <c r="GA12" i="20"/>
  <c r="FS12" i="20"/>
  <c r="FC21" i="20"/>
  <c r="FK21" i="20"/>
  <c r="EV10" i="20"/>
  <c r="FD10" i="20"/>
  <c r="EV22" i="20"/>
  <c r="FD22" i="20"/>
  <c r="FE18" i="20"/>
  <c r="FM18" i="20"/>
  <c r="ER13" i="20"/>
  <c r="EJ13" i="20"/>
  <c r="EO16" i="20"/>
  <c r="EW16" i="20"/>
  <c r="EY17" i="20"/>
  <c r="EQ17" i="20"/>
  <c r="EW20" i="20"/>
  <c r="EO20" i="20"/>
  <c r="EO11" i="20"/>
  <c r="EW11" i="20"/>
  <c r="EQ20" i="20"/>
  <c r="EY20" i="20"/>
  <c r="EV12" i="20"/>
  <c r="FD12" i="20"/>
  <c r="EV15" i="20"/>
  <c r="FD15" i="20"/>
  <c r="EO19" i="20"/>
  <c r="EW19" i="20"/>
  <c r="ER21" i="20"/>
  <c r="EJ21" i="20"/>
  <c r="FE15" i="20"/>
  <c r="FM15" i="20"/>
  <c r="FF16" i="20"/>
  <c r="EX16" i="20"/>
  <c r="FJ13" i="20"/>
  <c r="FR13" i="20"/>
  <c r="FM22" i="20"/>
  <c r="FE22" i="20"/>
  <c r="FT11" i="20"/>
  <c r="FL11" i="20"/>
  <c r="FK9" i="20"/>
  <c r="FC9" i="20"/>
  <c r="FJ17" i="20"/>
  <c r="FR17" i="20"/>
  <c r="EJ9" i="20"/>
  <c r="ER9" i="20"/>
  <c r="EY19" i="20"/>
  <c r="EQ19" i="20"/>
  <c r="FL14" i="20"/>
  <c r="FT14" i="20"/>
  <c r="FK18" i="20"/>
  <c r="FC18" i="20"/>
  <c r="FL18" i="20" l="1"/>
  <c r="FT18" i="20"/>
  <c r="FK22" i="20"/>
  <c r="FC22" i="20"/>
  <c r="FD19" i="20"/>
  <c r="EV19" i="20"/>
  <c r="EQ13" i="20"/>
  <c r="EY13" i="20"/>
  <c r="FS11" i="20"/>
  <c r="GA11" i="20"/>
  <c r="FK10" i="20"/>
  <c r="FC10" i="20"/>
  <c r="FY13" i="20"/>
  <c r="FQ13" i="20"/>
  <c r="FJ18" i="20"/>
  <c r="FR18" i="20"/>
  <c r="FE16" i="20"/>
  <c r="FM16" i="20"/>
  <c r="FR14" i="20"/>
  <c r="FJ14" i="20"/>
  <c r="FY17" i="20"/>
  <c r="FQ17" i="20"/>
  <c r="FK15" i="20"/>
  <c r="FC15" i="20"/>
  <c r="EX20" i="20"/>
  <c r="FF20" i="20"/>
  <c r="FD11" i="20"/>
  <c r="EV11" i="20"/>
  <c r="FS14" i="20"/>
  <c r="GA14" i="20"/>
  <c r="GH12" i="20"/>
  <c r="FZ12" i="20"/>
  <c r="EX19" i="20"/>
  <c r="FF19" i="20"/>
  <c r="EY9" i="20"/>
  <c r="EQ9" i="20"/>
  <c r="FD16" i="20"/>
  <c r="EV16" i="20"/>
  <c r="FF10" i="20"/>
  <c r="EX10" i="20"/>
  <c r="FR9" i="20"/>
  <c r="FJ9" i="20"/>
  <c r="FK12" i="20"/>
  <c r="FC12" i="20"/>
  <c r="FT22" i="20"/>
  <c r="FL22" i="20"/>
  <c r="FR21" i="20"/>
  <c r="FJ21" i="20"/>
  <c r="EV20" i="20"/>
  <c r="FD20" i="20"/>
  <c r="FL15" i="20"/>
  <c r="FT15" i="20"/>
  <c r="EX17" i="20"/>
  <c r="FF17" i="20"/>
  <c r="EQ21" i="20"/>
  <c r="EY21" i="20"/>
  <c r="FY21" i="20" l="1"/>
  <c r="FQ21" i="20"/>
  <c r="FC11" i="20"/>
  <c r="FK11" i="20"/>
  <c r="GH11" i="20"/>
  <c r="FZ11" i="20"/>
  <c r="FF21" i="20"/>
  <c r="EX21" i="20"/>
  <c r="FM17" i="20"/>
  <c r="FE17" i="20"/>
  <c r="GG12" i="20"/>
  <c r="CN12" i="20" s="1"/>
  <c r="GI12" i="20"/>
  <c r="CO12" i="20" s="1"/>
  <c r="GA22" i="20"/>
  <c r="FS22" i="20"/>
  <c r="FJ10" i="20"/>
  <c r="FR10" i="20"/>
  <c r="FQ9" i="20"/>
  <c r="FY9" i="20"/>
  <c r="FC19" i="20"/>
  <c r="FK19" i="20"/>
  <c r="EX9" i="20"/>
  <c r="FF9" i="20"/>
  <c r="FQ14" i="20"/>
  <c r="FY14" i="20"/>
  <c r="FR22" i="20"/>
  <c r="FJ22" i="20"/>
  <c r="FY18" i="20"/>
  <c r="FQ18" i="20"/>
  <c r="GH14" i="20"/>
  <c r="FZ14" i="20"/>
  <c r="FX13" i="20"/>
  <c r="GF13" i="20"/>
  <c r="FJ12" i="20"/>
  <c r="FR12" i="20"/>
  <c r="FM20" i="20"/>
  <c r="FE20" i="20"/>
  <c r="FM10" i="20"/>
  <c r="FE10" i="20"/>
  <c r="FC16" i="20"/>
  <c r="FK16" i="20"/>
  <c r="GA15" i="20"/>
  <c r="FS15" i="20"/>
  <c r="FK20" i="20"/>
  <c r="FC20" i="20"/>
  <c r="FE19" i="20"/>
  <c r="FM19" i="20"/>
  <c r="FT16" i="20"/>
  <c r="FL16" i="20"/>
  <c r="GA18" i="20"/>
  <c r="FS18" i="20"/>
  <c r="FF13" i="20"/>
  <c r="EX13" i="20"/>
  <c r="FJ15" i="20"/>
  <c r="FR15" i="20"/>
  <c r="GF17" i="20"/>
  <c r="FX17" i="20"/>
  <c r="CM13" i="20" l="1"/>
  <c r="GE13" i="20"/>
  <c r="GG14" i="20"/>
  <c r="CN14" i="20" s="1"/>
  <c r="GI14" i="20"/>
  <c r="CO14" i="20" s="1"/>
  <c r="FJ20" i="20"/>
  <c r="FR20" i="20"/>
  <c r="FQ22" i="20"/>
  <c r="FY22" i="20"/>
  <c r="FM9" i="20"/>
  <c r="FE9" i="20"/>
  <c r="FE13" i="20"/>
  <c r="FM13" i="20"/>
  <c r="FS16" i="20"/>
  <c r="GA16" i="20"/>
  <c r="FT19" i="20"/>
  <c r="FL19" i="20"/>
  <c r="GH22" i="20"/>
  <c r="FZ22" i="20"/>
  <c r="FX18" i="20"/>
  <c r="GF18" i="20"/>
  <c r="FL17" i="20"/>
  <c r="FT17" i="20"/>
  <c r="FR16" i="20"/>
  <c r="FJ16" i="20"/>
  <c r="GE17" i="20"/>
  <c r="CM17" i="20"/>
  <c r="FE21" i="20"/>
  <c r="FM21" i="20"/>
  <c r="FR19" i="20"/>
  <c r="FJ19" i="20"/>
  <c r="FQ12" i="20"/>
  <c r="FY12" i="20"/>
  <c r="GF9" i="20"/>
  <c r="FX9" i="20"/>
  <c r="FY10" i="20"/>
  <c r="FQ10" i="20"/>
  <c r="FZ15" i="20"/>
  <c r="GH15" i="20"/>
  <c r="GF14" i="20"/>
  <c r="FX14" i="20"/>
  <c r="FY15" i="20"/>
  <c r="FQ15" i="20"/>
  <c r="FL10" i="20"/>
  <c r="FT10" i="20"/>
  <c r="GG11" i="20"/>
  <c r="CN11" i="20" s="1"/>
  <c r="GI11" i="20"/>
  <c r="CO11" i="20" s="1"/>
  <c r="FR11" i="20"/>
  <c r="FJ11" i="20"/>
  <c r="FL20" i="20"/>
  <c r="FT20" i="20"/>
  <c r="FZ18" i="20"/>
  <c r="GH18" i="20"/>
  <c r="FX21" i="20"/>
  <c r="GF21" i="20"/>
  <c r="FQ11" i="20" l="1"/>
  <c r="FY11" i="20"/>
  <c r="FS19" i="20"/>
  <c r="GA19" i="20"/>
  <c r="GH16" i="20"/>
  <c r="FZ16" i="20"/>
  <c r="FQ19" i="20"/>
  <c r="FY19" i="20"/>
  <c r="GA10" i="20"/>
  <c r="FS10" i="20"/>
  <c r="FT13" i="20"/>
  <c r="FL13" i="20"/>
  <c r="CL17" i="20"/>
  <c r="GF22" i="20"/>
  <c r="FX22" i="20"/>
  <c r="GE14" i="20"/>
  <c r="CM14" i="20"/>
  <c r="CQ14" i="20" s="1"/>
  <c r="GA17" i="20"/>
  <c r="FS17" i="20"/>
  <c r="CM18" i="20"/>
  <c r="GE18" i="20"/>
  <c r="FX10" i="20"/>
  <c r="GF10" i="20"/>
  <c r="GA20" i="20"/>
  <c r="FS20" i="20"/>
  <c r="CL13" i="20"/>
  <c r="GF12" i="20"/>
  <c r="FX12" i="20"/>
  <c r="FT21" i="20"/>
  <c r="FL21" i="20"/>
  <c r="FX15" i="20"/>
  <c r="GF15" i="20"/>
  <c r="FL9" i="20"/>
  <c r="FT9" i="20"/>
  <c r="FY16" i="20"/>
  <c r="FQ16" i="20"/>
  <c r="CM21" i="20"/>
  <c r="GE21" i="20"/>
  <c r="GG15" i="20"/>
  <c r="CN15" i="20" s="1"/>
  <c r="GI15" i="20"/>
  <c r="CO15" i="20" s="1"/>
  <c r="FQ20" i="20"/>
  <c r="FY20" i="20"/>
  <c r="GG18" i="20"/>
  <c r="CN18" i="20" s="1"/>
  <c r="GI18" i="20"/>
  <c r="CO18" i="20" s="1"/>
  <c r="GE9" i="20"/>
  <c r="CM9" i="20"/>
  <c r="GG22" i="20"/>
  <c r="CN22" i="20" s="1"/>
  <c r="GI22" i="20"/>
  <c r="CO22" i="20" s="1"/>
  <c r="GA13" i="20" l="1"/>
  <c r="FS13" i="20"/>
  <c r="GH20" i="20"/>
  <c r="FZ20" i="20"/>
  <c r="CL21" i="20"/>
  <c r="GE10" i="20"/>
  <c r="CM10" i="20"/>
  <c r="FZ10" i="20"/>
  <c r="GH10" i="20"/>
  <c r="CL9" i="20"/>
  <c r="CM12" i="20"/>
  <c r="CQ12" i="20" s="1"/>
  <c r="GE12" i="20"/>
  <c r="CP18" i="20"/>
  <c r="CS18" i="20" s="1"/>
  <c r="CL18" i="20"/>
  <c r="FX16" i="20"/>
  <c r="GF16" i="20"/>
  <c r="GA9" i="20"/>
  <c r="FS9" i="20"/>
  <c r="GE15" i="20"/>
  <c r="CM15" i="20"/>
  <c r="CQ15" i="20" s="1"/>
  <c r="GE22" i="20"/>
  <c r="CM22" i="20"/>
  <c r="CQ22" i="20" s="1"/>
  <c r="GF20" i="20"/>
  <c r="FX20" i="20"/>
  <c r="FX19" i="20"/>
  <c r="GF19" i="20"/>
  <c r="GI16" i="20"/>
  <c r="CO16" i="20" s="1"/>
  <c r="GG16" i="20"/>
  <c r="CN16" i="20" s="1"/>
  <c r="FZ17" i="20"/>
  <c r="GH17" i="20"/>
  <c r="CL14" i="20"/>
  <c r="CP14" i="20"/>
  <c r="CS14" i="20" s="1"/>
  <c r="FX11" i="20"/>
  <c r="GF11" i="20"/>
  <c r="FS21" i="20"/>
  <c r="GA21" i="20"/>
  <c r="CQ18" i="20"/>
  <c r="GH19" i="20"/>
  <c r="FZ19" i="20"/>
  <c r="CL12" i="20" l="1"/>
  <c r="CP12" i="20"/>
  <c r="CS12" i="20" s="1"/>
  <c r="GE19" i="20"/>
  <c r="CM19" i="20"/>
  <c r="GE20" i="20"/>
  <c r="CM20" i="20"/>
  <c r="GG10" i="20"/>
  <c r="CN10" i="20" s="1"/>
  <c r="GI10" i="20"/>
  <c r="CO10" i="20" s="1"/>
  <c r="CQ10" i="20" s="1"/>
  <c r="GG19" i="20"/>
  <c r="CN19" i="20" s="1"/>
  <c r="GI19" i="20"/>
  <c r="CO19" i="20" s="1"/>
  <c r="FZ21" i="20"/>
  <c r="GH21" i="20"/>
  <c r="GH9" i="20"/>
  <c r="FZ9" i="20"/>
  <c r="CM16" i="20"/>
  <c r="CQ16" i="20" s="1"/>
  <c r="GE16" i="20"/>
  <c r="CL10" i="20"/>
  <c r="GE11" i="20"/>
  <c r="CM11" i="20"/>
  <c r="CQ11" i="20" s="1"/>
  <c r="CL22" i="20"/>
  <c r="CP22" i="20"/>
  <c r="CS22" i="20" s="1"/>
  <c r="CL15" i="20"/>
  <c r="CP15" i="20"/>
  <c r="CS15" i="20" s="1"/>
  <c r="GG20" i="20"/>
  <c r="CN20" i="20" s="1"/>
  <c r="GI20" i="20"/>
  <c r="CO20" i="20" s="1"/>
  <c r="GG17" i="20"/>
  <c r="GI17" i="20"/>
  <c r="CO17" i="20" s="1"/>
  <c r="CQ17" i="20" s="1"/>
  <c r="FZ13" i="20"/>
  <c r="GH13" i="20"/>
  <c r="GG21" i="20" l="1"/>
  <c r="GI21" i="20"/>
  <c r="CO21" i="20" s="1"/>
  <c r="CQ21" i="20" s="1"/>
  <c r="GG13" i="20"/>
  <c r="GI13" i="20"/>
  <c r="CO13" i="20" s="1"/>
  <c r="CQ13" i="20" s="1"/>
  <c r="CN17" i="20"/>
  <c r="CP17" i="20"/>
  <c r="CS17" i="20" s="1"/>
  <c r="CL11" i="20"/>
  <c r="CP11" i="20"/>
  <c r="CS11" i="20" s="1"/>
  <c r="CP10" i="20"/>
  <c r="CS10" i="20" s="1"/>
  <c r="CL16" i="20"/>
  <c r="CP16" i="20"/>
  <c r="CS16" i="20" s="1"/>
  <c r="GG9" i="20"/>
  <c r="GI9" i="20"/>
  <c r="CO9" i="20" s="1"/>
  <c r="CQ9" i="20" s="1"/>
  <c r="CQ20" i="20"/>
  <c r="CL20" i="20"/>
  <c r="CP20" i="20"/>
  <c r="CS20" i="20" s="1"/>
  <c r="CQ19" i="20"/>
  <c r="CL19" i="20"/>
  <c r="CP19" i="20"/>
  <c r="CS19" i="20" s="1"/>
  <c r="CN9" i="20" l="1"/>
  <c r="CP9" i="20"/>
  <c r="CS9" i="20" s="1"/>
  <c r="CN13" i="20"/>
  <c r="CP13" i="20"/>
  <c r="CS13" i="20" s="1"/>
  <c r="CN21" i="20"/>
  <c r="CP21" i="20"/>
  <c r="CS21" i="20" s="1"/>
  <c r="CS97" i="20" l="1"/>
  <c r="CU97" i="20"/>
  <c r="AC9" i="19" l="1"/>
  <c r="AD9" i="19"/>
  <c r="CX9" i="19"/>
  <c r="CY9" i="19"/>
  <c r="CZ9" i="19"/>
  <c r="DB9" i="19"/>
  <c r="DC9" i="19"/>
  <c r="DD9" i="19"/>
  <c r="DF9" i="19"/>
  <c r="DE9" i="19" s="1"/>
  <c r="DJ9" i="19"/>
  <c r="DK9" i="19"/>
  <c r="DL9" i="19"/>
  <c r="DN9" i="19" s="1"/>
  <c r="DQ9" i="19"/>
  <c r="DR9" i="19"/>
  <c r="DS9" i="19"/>
  <c r="DX9" i="19"/>
  <c r="DY9" i="19"/>
  <c r="DZ9" i="19"/>
  <c r="EE9" i="19"/>
  <c r="EF9" i="19"/>
  <c r="EG9" i="19"/>
  <c r="EL9" i="19"/>
  <c r="EM9" i="19"/>
  <c r="EN9" i="19"/>
  <c r="ES9" i="19"/>
  <c r="ET9" i="19"/>
  <c r="EU9" i="19"/>
  <c r="EZ9" i="19"/>
  <c r="FA9" i="19"/>
  <c r="FB9" i="19"/>
  <c r="FG9" i="19"/>
  <c r="FH9" i="19"/>
  <c r="FI9" i="19"/>
  <c r="FN9" i="19"/>
  <c r="FO9" i="19"/>
  <c r="FP9" i="19"/>
  <c r="FU9" i="19"/>
  <c r="FV9" i="19"/>
  <c r="FW9" i="19"/>
  <c r="GB9" i="19"/>
  <c r="GC9" i="19"/>
  <c r="GD9" i="19"/>
  <c r="AC10" i="19"/>
  <c r="AD10" i="19"/>
  <c r="AE10" i="19"/>
  <c r="AF10" i="19"/>
  <c r="AG10" i="19"/>
  <c r="AH10" i="19"/>
  <c r="CX10" i="19"/>
  <c r="CY10" i="19"/>
  <c r="CZ10" i="19"/>
  <c r="DA10" i="19"/>
  <c r="DB10" i="19"/>
  <c r="DC10" i="19"/>
  <c r="DD10" i="19"/>
  <c r="DF10" i="19"/>
  <c r="DN10" i="19" s="1"/>
  <c r="DG10" i="19"/>
  <c r="DI10" i="19"/>
  <c r="DP10" i="19" s="1"/>
  <c r="DO10" i="19" s="1"/>
  <c r="DJ10" i="19"/>
  <c r="DL10" i="19" s="1"/>
  <c r="DK10" i="19"/>
  <c r="DQ10" i="19"/>
  <c r="DR10" i="19"/>
  <c r="DS10" i="19"/>
  <c r="DW10" i="19"/>
  <c r="ED10" i="19" s="1"/>
  <c r="DX10" i="19"/>
  <c r="DY10" i="19"/>
  <c r="DZ10" i="19"/>
  <c r="EE10" i="19"/>
  <c r="EF10" i="19"/>
  <c r="EG10" i="19"/>
  <c r="EL10" i="19"/>
  <c r="EM10" i="19"/>
  <c r="EN10" i="19"/>
  <c r="ES10" i="19"/>
  <c r="ET10" i="19"/>
  <c r="EU10" i="19"/>
  <c r="EZ10" i="19"/>
  <c r="FA10" i="19"/>
  <c r="FB10" i="19"/>
  <c r="FG10" i="19"/>
  <c r="FH10" i="19"/>
  <c r="FI10" i="19"/>
  <c r="FN10" i="19"/>
  <c r="FO10" i="19"/>
  <c r="FP10" i="19"/>
  <c r="FU10" i="19"/>
  <c r="FV10" i="19"/>
  <c r="FW10" i="19"/>
  <c r="GB10" i="19"/>
  <c r="GC10" i="19"/>
  <c r="GD10" i="19"/>
  <c r="AC11" i="19"/>
  <c r="AD11" i="19"/>
  <c r="CX11" i="19"/>
  <c r="CY11" i="19"/>
  <c r="AF11" i="19" s="1"/>
  <c r="AH11" i="19" s="1"/>
  <c r="CZ11" i="19"/>
  <c r="DA11" i="19"/>
  <c r="DI11" i="19" s="1"/>
  <c r="DG11" i="19" s="1"/>
  <c r="DB11" i="19"/>
  <c r="DC11" i="19"/>
  <c r="DD11" i="19" s="1"/>
  <c r="DF11" i="19" s="1"/>
  <c r="DJ11" i="19"/>
  <c r="DK11" i="19"/>
  <c r="DL11" i="19"/>
  <c r="DP11" i="19"/>
  <c r="DW11" i="19" s="1"/>
  <c r="DQ11" i="19"/>
  <c r="DR11" i="19"/>
  <c r="DS11" i="19"/>
  <c r="DX11" i="19"/>
  <c r="DY11" i="19"/>
  <c r="DZ11" i="19"/>
  <c r="EE11" i="19"/>
  <c r="EF11" i="19"/>
  <c r="EG11" i="19"/>
  <c r="EL11" i="19"/>
  <c r="EM11" i="19"/>
  <c r="EN11" i="19"/>
  <c r="ES11" i="19"/>
  <c r="ET11" i="19"/>
  <c r="EU11" i="19"/>
  <c r="EZ11" i="19"/>
  <c r="FA11" i="19"/>
  <c r="FB11" i="19"/>
  <c r="FG11" i="19"/>
  <c r="FH11" i="19"/>
  <c r="FI11" i="19"/>
  <c r="FN11" i="19"/>
  <c r="FO11" i="19"/>
  <c r="FP11" i="19"/>
  <c r="FU11" i="19"/>
  <c r="FV11" i="19"/>
  <c r="FW11" i="19"/>
  <c r="GB11" i="19"/>
  <c r="GC11" i="19"/>
  <c r="GD11" i="19"/>
  <c r="AC12" i="19"/>
  <c r="AD12" i="19"/>
  <c r="CX12" i="19"/>
  <c r="CY12" i="19" s="1"/>
  <c r="DB12" i="19"/>
  <c r="DC12" i="19"/>
  <c r="DD12" i="19"/>
  <c r="DF12" i="19"/>
  <c r="DE12" i="19" s="1"/>
  <c r="DJ12" i="19"/>
  <c r="DK12" i="19"/>
  <c r="DL12" i="19"/>
  <c r="DN12" i="19"/>
  <c r="DU12" i="19" s="1"/>
  <c r="DT12" i="19" s="1"/>
  <c r="DQ12" i="19"/>
  <c r="DR12" i="19"/>
  <c r="DS12" i="19"/>
  <c r="DX12" i="19"/>
  <c r="DY12" i="19"/>
  <c r="DZ12" i="19"/>
  <c r="EE12" i="19"/>
  <c r="EF12" i="19"/>
  <c r="EG12" i="19"/>
  <c r="EL12" i="19"/>
  <c r="EM12" i="19"/>
  <c r="EN12" i="19"/>
  <c r="ES12" i="19"/>
  <c r="ET12" i="19"/>
  <c r="EU12" i="19"/>
  <c r="EZ12" i="19"/>
  <c r="FA12" i="19"/>
  <c r="FB12" i="19"/>
  <c r="FG12" i="19"/>
  <c r="FH12" i="19"/>
  <c r="FI12" i="19"/>
  <c r="FN12" i="19"/>
  <c r="FO12" i="19"/>
  <c r="FP12" i="19"/>
  <c r="FU12" i="19"/>
  <c r="FV12" i="19"/>
  <c r="FW12" i="19"/>
  <c r="GB12" i="19"/>
  <c r="GC12" i="19"/>
  <c r="GD12" i="19"/>
  <c r="AC13" i="19"/>
  <c r="AD13" i="19"/>
  <c r="AE13" i="19"/>
  <c r="AF13" i="19"/>
  <c r="AG13" i="19"/>
  <c r="AH13" i="19"/>
  <c r="CX13" i="19"/>
  <c r="CY13" i="19"/>
  <c r="CZ13" i="19"/>
  <c r="DA13" i="19"/>
  <c r="DI13" i="19" s="1"/>
  <c r="DP13" i="19" s="1"/>
  <c r="DO13" i="19" s="1"/>
  <c r="DB13" i="19"/>
  <c r="DC13" i="19"/>
  <c r="DD13" i="19"/>
  <c r="DF13" i="19"/>
  <c r="DN13" i="19" s="1"/>
  <c r="DM13" i="19" s="1"/>
  <c r="DG13" i="19"/>
  <c r="DJ13" i="19"/>
  <c r="DK13" i="19"/>
  <c r="DL13" i="19"/>
  <c r="DQ13" i="19"/>
  <c r="DR13" i="19"/>
  <c r="DS13" i="19"/>
  <c r="DU13" i="19"/>
  <c r="EB13" i="19" s="1"/>
  <c r="EA13" i="19" s="1"/>
  <c r="DW13" i="19"/>
  <c r="ED13" i="19" s="1"/>
  <c r="EC13" i="19" s="1"/>
  <c r="DX13" i="19"/>
  <c r="DY13" i="19"/>
  <c r="DZ13" i="19"/>
  <c r="EE13" i="19"/>
  <c r="EF13" i="19"/>
  <c r="EG13" i="19"/>
  <c r="EK13" i="19"/>
  <c r="ER13" i="19" s="1"/>
  <c r="EQ13" i="19" s="1"/>
  <c r="EL13" i="19"/>
  <c r="EM13" i="19"/>
  <c r="EN13" i="19"/>
  <c r="ES13" i="19"/>
  <c r="ET13" i="19"/>
  <c r="EU13" i="19"/>
  <c r="EZ13" i="19"/>
  <c r="FA13" i="19"/>
  <c r="FB13" i="19"/>
  <c r="FG13" i="19"/>
  <c r="FH13" i="19"/>
  <c r="FI13" i="19"/>
  <c r="FN13" i="19"/>
  <c r="FO13" i="19"/>
  <c r="FP13" i="19"/>
  <c r="FU13" i="19"/>
  <c r="FV13" i="19"/>
  <c r="FW13" i="19"/>
  <c r="GB13" i="19"/>
  <c r="GC13" i="19"/>
  <c r="GD13" i="19"/>
  <c r="AC14" i="19"/>
  <c r="AD14" i="19"/>
  <c r="AF14" i="19"/>
  <c r="AH14" i="19"/>
  <c r="CX14" i="19"/>
  <c r="CY14" i="19"/>
  <c r="CZ14" i="19"/>
  <c r="AE14" i="19" s="1"/>
  <c r="AG14" i="19" s="1"/>
  <c r="DA14" i="19"/>
  <c r="DI14" i="19" s="1"/>
  <c r="DG14" i="19" s="1"/>
  <c r="DB14" i="19"/>
  <c r="DD14" i="19" s="1"/>
  <c r="DF14" i="19" s="1"/>
  <c r="DE14" i="19" s="1"/>
  <c r="DC14" i="19"/>
  <c r="DJ14" i="19"/>
  <c r="DK14" i="19"/>
  <c r="DL14" i="19"/>
  <c r="DN14" i="19"/>
  <c r="DP14" i="19"/>
  <c r="DW14" i="19" s="1"/>
  <c r="DV14" i="19" s="1"/>
  <c r="DQ14" i="19"/>
  <c r="DS14" i="19" s="1"/>
  <c r="DR14" i="19"/>
  <c r="DX14" i="19"/>
  <c r="DY14" i="19"/>
  <c r="DZ14" i="19"/>
  <c r="EE14" i="19"/>
  <c r="EF14" i="19"/>
  <c r="EG14" i="19"/>
  <c r="EL14" i="19"/>
  <c r="EM14" i="19"/>
  <c r="EN14" i="19"/>
  <c r="ES14" i="19"/>
  <c r="ET14" i="19"/>
  <c r="EU14" i="19"/>
  <c r="EZ14" i="19"/>
  <c r="FA14" i="19"/>
  <c r="FB14" i="19"/>
  <c r="FG14" i="19"/>
  <c r="FH14" i="19"/>
  <c r="FI14" i="19"/>
  <c r="FN14" i="19"/>
  <c r="FO14" i="19"/>
  <c r="FP14" i="19"/>
  <c r="FU14" i="19"/>
  <c r="FV14" i="19"/>
  <c r="FW14" i="19"/>
  <c r="GB14" i="19"/>
  <c r="GC14" i="19"/>
  <c r="GD14" i="19"/>
  <c r="DU9" i="19" l="1"/>
  <c r="DM9" i="19"/>
  <c r="DT13" i="19"/>
  <c r="DU14" i="19"/>
  <c r="DV11" i="19"/>
  <c r="ED11" i="19"/>
  <c r="DO11" i="19"/>
  <c r="DN11" i="19"/>
  <c r="DE11" i="19"/>
  <c r="DV10" i="19"/>
  <c r="DA9" i="19"/>
  <c r="AE9" i="19"/>
  <c r="AG9" i="19" s="1"/>
  <c r="AF9" i="19"/>
  <c r="AH9" i="19" s="1"/>
  <c r="ED14" i="19"/>
  <c r="DE13" i="19"/>
  <c r="EB12" i="19"/>
  <c r="DU10" i="19"/>
  <c r="DM10" i="19"/>
  <c r="DM14" i="19"/>
  <c r="EJ13" i="19"/>
  <c r="EC10" i="19"/>
  <c r="EK10" i="19"/>
  <c r="EY13" i="19"/>
  <c r="DO14" i="19"/>
  <c r="DE10" i="19"/>
  <c r="DM12" i="19"/>
  <c r="EI13" i="19"/>
  <c r="DV13" i="19"/>
  <c r="AE12" i="19"/>
  <c r="AG12" i="19" s="1"/>
  <c r="AF12" i="19"/>
  <c r="AH12" i="19" s="1"/>
  <c r="DA12" i="19"/>
  <c r="DI12" i="19" s="1"/>
  <c r="AE11" i="19"/>
  <c r="AG11" i="19" s="1"/>
  <c r="CZ12" i="19"/>
  <c r="DG12" i="19" l="1"/>
  <c r="DP12" i="19"/>
  <c r="EI12" i="19"/>
  <c r="EA12" i="19"/>
  <c r="EK14" i="19"/>
  <c r="EC14" i="19"/>
  <c r="FF13" i="19"/>
  <c r="EX13" i="19"/>
  <c r="EP13" i="19"/>
  <c r="EH13" i="19"/>
  <c r="DU11" i="19"/>
  <c r="DM11" i="19"/>
  <c r="EJ10" i="19"/>
  <c r="ER10" i="19"/>
  <c r="DT14" i="19"/>
  <c r="EB14" i="19"/>
  <c r="DI7" i="19"/>
  <c r="DI9" i="19"/>
  <c r="EK11" i="19"/>
  <c r="EC11" i="19"/>
  <c r="DT10" i="19"/>
  <c r="EB10" i="19"/>
  <c r="DT9" i="19"/>
  <c r="EB9" i="19"/>
  <c r="EI14" i="19" l="1"/>
  <c r="EA14" i="19"/>
  <c r="EQ10" i="19"/>
  <c r="EY10" i="19"/>
  <c r="EO13" i="19"/>
  <c r="EW13" i="19"/>
  <c r="EA9" i="19"/>
  <c r="EI9" i="19"/>
  <c r="FE13" i="19"/>
  <c r="FM13" i="19"/>
  <c r="EJ14" i="19"/>
  <c r="ER14" i="19"/>
  <c r="EB11" i="19"/>
  <c r="DT11" i="19"/>
  <c r="DO12" i="19"/>
  <c r="DW12" i="19"/>
  <c r="EA10" i="19"/>
  <c r="EI10" i="19"/>
  <c r="ER11" i="19"/>
  <c r="EJ11" i="19"/>
  <c r="EH12" i="19"/>
  <c r="EP12" i="19"/>
  <c r="DG9" i="19"/>
  <c r="DP9" i="19"/>
  <c r="FL13" i="19" l="1"/>
  <c r="FT13" i="19"/>
  <c r="DV12" i="19"/>
  <c r="ED12" i="19"/>
  <c r="EY14" i="19"/>
  <c r="EQ14" i="19"/>
  <c r="DW9" i="19"/>
  <c r="DO9" i="19"/>
  <c r="EW12" i="19"/>
  <c r="EO12" i="19"/>
  <c r="EX10" i="19"/>
  <c r="FF10" i="19"/>
  <c r="EA11" i="19"/>
  <c r="EI11" i="19"/>
  <c r="EH9" i="19"/>
  <c r="EP9" i="19"/>
  <c r="EV13" i="19"/>
  <c r="FD13" i="19"/>
  <c r="EQ11" i="19"/>
  <c r="EY11" i="19"/>
  <c r="EH10" i="19"/>
  <c r="EP10" i="19"/>
  <c r="EP14" i="19"/>
  <c r="EH14" i="19"/>
  <c r="EW9" i="19" l="1"/>
  <c r="EO9" i="19"/>
  <c r="EP11" i="19"/>
  <c r="EH11" i="19"/>
  <c r="FM10" i="19"/>
  <c r="FE10" i="19"/>
  <c r="EO14" i="19"/>
  <c r="EW14" i="19"/>
  <c r="DV9" i="19"/>
  <c r="ED9" i="19"/>
  <c r="EK12" i="19"/>
  <c r="EC12" i="19"/>
  <c r="GA13" i="19"/>
  <c r="FS13" i="19"/>
  <c r="FD12" i="19"/>
  <c r="EV12" i="19"/>
  <c r="EW10" i="19"/>
  <c r="EO10" i="19"/>
  <c r="FF14" i="19"/>
  <c r="EX14" i="19"/>
  <c r="FF11" i="19"/>
  <c r="EX11" i="19"/>
  <c r="FK13" i="19"/>
  <c r="FC13" i="19"/>
  <c r="EJ12" i="19" l="1"/>
  <c r="ER12" i="19"/>
  <c r="FD14" i="19"/>
  <c r="EV14" i="19"/>
  <c r="FK12" i="19"/>
  <c r="FC12" i="19"/>
  <c r="FL10" i="19"/>
  <c r="FT10" i="19"/>
  <c r="FZ13" i="19"/>
  <c r="GH13" i="19"/>
  <c r="EK9" i="19"/>
  <c r="EC9" i="19"/>
  <c r="FJ13" i="19"/>
  <c r="FR13" i="19"/>
  <c r="FE11" i="19"/>
  <c r="FM11" i="19"/>
  <c r="FE14" i="19"/>
  <c r="FM14" i="19"/>
  <c r="EO11" i="19"/>
  <c r="EW11" i="19"/>
  <c r="EV10" i="19"/>
  <c r="FD10" i="19"/>
  <c r="FD9" i="19"/>
  <c r="EV9" i="19"/>
  <c r="FC9" i="19" l="1"/>
  <c r="FK9" i="19"/>
  <c r="FY13" i="19"/>
  <c r="FQ13" i="19"/>
  <c r="EJ9" i="19"/>
  <c r="ER9" i="19"/>
  <c r="FR12" i="19"/>
  <c r="FJ12" i="19"/>
  <c r="FC14" i="19"/>
  <c r="FK14" i="19"/>
  <c r="EY12" i="19"/>
  <c r="EQ12" i="19"/>
  <c r="FT11" i="19"/>
  <c r="FL11" i="19"/>
  <c r="GI13" i="19"/>
  <c r="CO13" i="19" s="1"/>
  <c r="GG13" i="19"/>
  <c r="CN13" i="19" s="1"/>
  <c r="GA10" i="19"/>
  <c r="FS10" i="19"/>
  <c r="FK10" i="19"/>
  <c r="FC10" i="19"/>
  <c r="FD11" i="19"/>
  <c r="EV11" i="19"/>
  <c r="FT14" i="19"/>
  <c r="FL14" i="19"/>
  <c r="EX12" i="19" l="1"/>
  <c r="FF12" i="19"/>
  <c r="EY9" i="19"/>
  <c r="EQ9" i="19"/>
  <c r="FR14" i="19"/>
  <c r="FJ14" i="19"/>
  <c r="FS14" i="19"/>
  <c r="GA14" i="19"/>
  <c r="FR9" i="19"/>
  <c r="FJ9" i="19"/>
  <c r="FS11" i="19"/>
  <c r="GA11" i="19"/>
  <c r="FQ12" i="19"/>
  <c r="FY12" i="19"/>
  <c r="FC11" i="19"/>
  <c r="FK11" i="19"/>
  <c r="FJ10" i="19"/>
  <c r="FR10" i="19"/>
  <c r="FX13" i="19"/>
  <c r="GF13" i="19"/>
  <c r="FZ10" i="19"/>
  <c r="GH10" i="19"/>
  <c r="FJ11" i="19" l="1"/>
  <c r="FR11" i="19"/>
  <c r="GH11" i="19"/>
  <c r="FZ11" i="19"/>
  <c r="GF12" i="19"/>
  <c r="FX12" i="19"/>
  <c r="FQ9" i="19"/>
  <c r="FY9" i="19"/>
  <c r="FQ14" i="19"/>
  <c r="FY14" i="19"/>
  <c r="FF9" i="19"/>
  <c r="EX9" i="19"/>
  <c r="FM12" i="19"/>
  <c r="FE12" i="19"/>
  <c r="GH14" i="19"/>
  <c r="FZ14" i="19"/>
  <c r="GG10" i="19"/>
  <c r="CN10" i="19" s="1"/>
  <c r="GI10" i="19"/>
  <c r="CO10" i="19" s="1"/>
  <c r="CM13" i="19"/>
  <c r="CQ13" i="19" s="1"/>
  <c r="GE13" i="19"/>
  <c r="FQ10" i="19"/>
  <c r="FY10" i="19"/>
  <c r="GI14" i="19" l="1"/>
  <c r="CO14" i="19" s="1"/>
  <c r="GG14" i="19"/>
  <c r="CN14" i="19" s="1"/>
  <c r="FL12" i="19"/>
  <c r="FT12" i="19"/>
  <c r="FM9" i="19"/>
  <c r="FE9" i="19"/>
  <c r="GF9" i="19"/>
  <c r="FX9" i="19"/>
  <c r="FX10" i="19"/>
  <c r="GF10" i="19"/>
  <c r="CP13" i="19"/>
  <c r="CS13" i="19" s="1"/>
  <c r="CL13" i="19"/>
  <c r="GG11" i="19"/>
  <c r="CN11" i="19" s="1"/>
  <c r="GI11" i="19"/>
  <c r="CO11" i="19" s="1"/>
  <c r="FQ11" i="19"/>
  <c r="FY11" i="19"/>
  <c r="GF14" i="19"/>
  <c r="FX14" i="19"/>
  <c r="GE12" i="19"/>
  <c r="CM12" i="19"/>
  <c r="CL12" i="19" l="1"/>
  <c r="GE9" i="19"/>
  <c r="CM9" i="19"/>
  <c r="FX11" i="19"/>
  <c r="GF11" i="19"/>
  <c r="GE10" i="19"/>
  <c r="CM10" i="19"/>
  <c r="CQ10" i="19" s="1"/>
  <c r="FT9" i="19"/>
  <c r="FL9" i="19"/>
  <c r="GA12" i="19"/>
  <c r="FS12" i="19"/>
  <c r="GE14" i="19"/>
  <c r="CM14" i="19"/>
  <c r="CQ14" i="19" s="1"/>
  <c r="CL14" i="19" l="1"/>
  <c r="CP14" i="19"/>
  <c r="CS14" i="19" s="1"/>
  <c r="FS9" i="19"/>
  <c r="GA9" i="19"/>
  <c r="GH12" i="19"/>
  <c r="FZ12" i="19"/>
  <c r="CM11" i="19"/>
  <c r="CQ11" i="19" s="1"/>
  <c r="GE11" i="19"/>
  <c r="CP10" i="19"/>
  <c r="CS10" i="19" s="1"/>
  <c r="CL10" i="19"/>
  <c r="CL9" i="19"/>
  <c r="CL11" i="19" l="1"/>
  <c r="CP11" i="19"/>
  <c r="CS11" i="19" s="1"/>
  <c r="GI12" i="19"/>
  <c r="CO12" i="19" s="1"/>
  <c r="CQ12" i="19" s="1"/>
  <c r="GG12" i="19"/>
  <c r="GH9" i="19"/>
  <c r="FZ9" i="19"/>
  <c r="GG9" i="19" l="1"/>
  <c r="GI9" i="19"/>
  <c r="CO9" i="19" s="1"/>
  <c r="CQ9" i="19" s="1"/>
  <c r="CN12" i="19"/>
  <c r="CP12" i="19"/>
  <c r="CS12" i="19" s="1"/>
  <c r="CN9" i="19" l="1"/>
  <c r="CP9" i="19"/>
  <c r="CS9" i="19" s="1"/>
  <c r="CS97" i="19" l="1"/>
  <c r="CU97" i="19"/>
  <c r="AC9" i="18" l="1"/>
  <c r="AD9" i="18"/>
  <c r="CX9" i="18"/>
  <c r="CZ9" i="18" s="1"/>
  <c r="CY9" i="18"/>
  <c r="DB9" i="18"/>
  <c r="DC9" i="18"/>
  <c r="DD9" i="18"/>
  <c r="DF9" i="18"/>
  <c r="DE9" i="18" s="1"/>
  <c r="DJ9" i="18"/>
  <c r="DK9" i="18"/>
  <c r="DL9" i="18"/>
  <c r="DN9" i="18"/>
  <c r="DU9" i="18" s="1"/>
  <c r="DT9" i="18" s="1"/>
  <c r="DQ9" i="18"/>
  <c r="DR9" i="18"/>
  <c r="DS9" i="18"/>
  <c r="DX9" i="18"/>
  <c r="DY9" i="18"/>
  <c r="DZ9" i="18"/>
  <c r="EB9" i="18"/>
  <c r="EI9" i="18" s="1"/>
  <c r="EE9" i="18"/>
  <c r="EF9" i="18"/>
  <c r="EG9" i="18"/>
  <c r="EL9" i="18"/>
  <c r="EM9" i="18"/>
  <c r="EN9" i="18"/>
  <c r="ES9" i="18"/>
  <c r="ET9" i="18"/>
  <c r="EU9" i="18"/>
  <c r="EZ9" i="18"/>
  <c r="FA9" i="18"/>
  <c r="FB9" i="18"/>
  <c r="FG9" i="18"/>
  <c r="FH9" i="18"/>
  <c r="FI9" i="18"/>
  <c r="FN9" i="18"/>
  <c r="FO9" i="18"/>
  <c r="FP9" i="18"/>
  <c r="FU9" i="18"/>
  <c r="FV9" i="18"/>
  <c r="FW9" i="18"/>
  <c r="GB9" i="18"/>
  <c r="GC9" i="18"/>
  <c r="GD9" i="18"/>
  <c r="AC10" i="18"/>
  <c r="AD10" i="18"/>
  <c r="AE10" i="18"/>
  <c r="AG10" i="18" s="1"/>
  <c r="AF10" i="18"/>
  <c r="CX10" i="18"/>
  <c r="CY10" i="18"/>
  <c r="CZ10" i="18"/>
  <c r="DA10" i="18"/>
  <c r="DB10" i="18"/>
  <c r="DC10" i="18"/>
  <c r="DD10" i="18"/>
  <c r="DF10" i="18"/>
  <c r="DN10" i="18" s="1"/>
  <c r="DM10" i="18" s="1"/>
  <c r="DI10" i="18"/>
  <c r="DP10" i="18" s="1"/>
  <c r="DJ10" i="18"/>
  <c r="DL10" i="18" s="1"/>
  <c r="DK10" i="18"/>
  <c r="DQ10" i="18"/>
  <c r="DR10" i="18"/>
  <c r="DS10" i="18"/>
  <c r="DX10" i="18"/>
  <c r="DY10" i="18"/>
  <c r="DZ10" i="18"/>
  <c r="EE10" i="18"/>
  <c r="EF10" i="18"/>
  <c r="EG10" i="18"/>
  <c r="EL10" i="18"/>
  <c r="EM10" i="18"/>
  <c r="EN10" i="18"/>
  <c r="ES10" i="18"/>
  <c r="ET10" i="18"/>
  <c r="EU10" i="18"/>
  <c r="EZ10" i="18"/>
  <c r="FA10" i="18"/>
  <c r="FB10" i="18"/>
  <c r="FG10" i="18"/>
  <c r="FH10" i="18"/>
  <c r="FI10" i="18"/>
  <c r="FN10" i="18"/>
  <c r="FO10" i="18"/>
  <c r="FP10" i="18"/>
  <c r="FU10" i="18"/>
  <c r="FV10" i="18"/>
  <c r="FW10" i="18"/>
  <c r="GB10" i="18"/>
  <c r="GC10" i="18"/>
  <c r="GD10" i="18"/>
  <c r="AC11" i="18"/>
  <c r="AD11" i="18"/>
  <c r="AE11" i="18"/>
  <c r="AG11" i="18" s="1"/>
  <c r="CX11" i="18"/>
  <c r="CY11" i="18"/>
  <c r="AF11" i="18" s="1"/>
  <c r="CZ11" i="18"/>
  <c r="DA11" i="18"/>
  <c r="DI11" i="18" s="1"/>
  <c r="DG11" i="18" s="1"/>
  <c r="DB11" i="18"/>
  <c r="DC11" i="18"/>
  <c r="DJ11" i="18"/>
  <c r="DK11" i="18"/>
  <c r="DL11" i="18"/>
  <c r="DP11" i="18"/>
  <c r="DQ11" i="18"/>
  <c r="DS11" i="18" s="1"/>
  <c r="DR11" i="18"/>
  <c r="DX11" i="18"/>
  <c r="DY11" i="18"/>
  <c r="DZ11" i="18"/>
  <c r="EE11" i="18"/>
  <c r="EF11" i="18"/>
  <c r="EG11" i="18"/>
  <c r="EL11" i="18"/>
  <c r="EM11" i="18"/>
  <c r="EN11" i="18"/>
  <c r="ES11" i="18"/>
  <c r="ET11" i="18"/>
  <c r="EU11" i="18"/>
  <c r="EZ11" i="18"/>
  <c r="FA11" i="18"/>
  <c r="FB11" i="18"/>
  <c r="FG11" i="18"/>
  <c r="FH11" i="18"/>
  <c r="FI11" i="18"/>
  <c r="FN11" i="18"/>
  <c r="FO11" i="18"/>
  <c r="FP11" i="18"/>
  <c r="FU11" i="18"/>
  <c r="FV11" i="18"/>
  <c r="FW11" i="18"/>
  <c r="GB11" i="18"/>
  <c r="GC11" i="18"/>
  <c r="GD11" i="18"/>
  <c r="AC12" i="18"/>
  <c r="AD12" i="18"/>
  <c r="AE12" i="18"/>
  <c r="AF12" i="18"/>
  <c r="AG12" i="18"/>
  <c r="AH12" i="18"/>
  <c r="CX12" i="18"/>
  <c r="CY12" i="18"/>
  <c r="CZ12" i="18"/>
  <c r="DA12" i="18"/>
  <c r="DB12" i="18"/>
  <c r="DC12" i="18"/>
  <c r="DD12" i="18"/>
  <c r="DF12" i="18"/>
  <c r="DN12" i="18" s="1"/>
  <c r="DI12" i="18"/>
  <c r="DP12" i="18" s="1"/>
  <c r="DO12" i="18" s="1"/>
  <c r="DJ12" i="18"/>
  <c r="DK12" i="18"/>
  <c r="DL12" i="18"/>
  <c r="DQ12" i="18"/>
  <c r="DR12" i="18"/>
  <c r="DS12" i="18"/>
  <c r="DX12" i="18"/>
  <c r="DY12" i="18"/>
  <c r="DZ12" i="18"/>
  <c r="EE12" i="18"/>
  <c r="EF12" i="18"/>
  <c r="EG12" i="18"/>
  <c r="EL12" i="18"/>
  <c r="EM12" i="18"/>
  <c r="EN12" i="18"/>
  <c r="ES12" i="18"/>
  <c r="ET12" i="18"/>
  <c r="EU12" i="18"/>
  <c r="EZ12" i="18"/>
  <c r="FA12" i="18"/>
  <c r="FB12" i="18"/>
  <c r="FG12" i="18"/>
  <c r="FH12" i="18"/>
  <c r="FI12" i="18"/>
  <c r="FN12" i="18"/>
  <c r="FO12" i="18"/>
  <c r="FP12" i="18"/>
  <c r="FU12" i="18"/>
  <c r="FV12" i="18"/>
  <c r="FW12" i="18"/>
  <c r="GB12" i="18"/>
  <c r="GC12" i="18"/>
  <c r="GD12" i="18"/>
  <c r="AC13" i="18"/>
  <c r="AD13" i="18"/>
  <c r="AE13" i="18"/>
  <c r="AF13" i="18"/>
  <c r="AG13" i="18"/>
  <c r="CX13" i="18"/>
  <c r="CY13" i="18"/>
  <c r="CZ13" i="18"/>
  <c r="DA13" i="18"/>
  <c r="DI13" i="18" s="1"/>
  <c r="DP13" i="18" s="1"/>
  <c r="DW13" i="18" s="1"/>
  <c r="DB13" i="18"/>
  <c r="DC13" i="18"/>
  <c r="DD13" i="18"/>
  <c r="DG13" i="18"/>
  <c r="DJ13" i="18"/>
  <c r="DK13" i="18"/>
  <c r="DL13" i="18"/>
  <c r="DQ13" i="18"/>
  <c r="DR13" i="18"/>
  <c r="DS13" i="18"/>
  <c r="DX13" i="18"/>
  <c r="DZ13" i="18" s="1"/>
  <c r="DY13" i="18"/>
  <c r="EE13" i="18"/>
  <c r="EF13" i="18"/>
  <c r="EG13" i="18"/>
  <c r="EL13" i="18"/>
  <c r="EM13" i="18"/>
  <c r="EN13" i="18"/>
  <c r="ES13" i="18"/>
  <c r="ET13" i="18"/>
  <c r="EU13" i="18"/>
  <c r="EZ13" i="18"/>
  <c r="FA13" i="18"/>
  <c r="FB13" i="18"/>
  <c r="FG13" i="18"/>
  <c r="FH13" i="18"/>
  <c r="FI13" i="18"/>
  <c r="FN13" i="18"/>
  <c r="FO13" i="18"/>
  <c r="FP13" i="18"/>
  <c r="FU13" i="18"/>
  <c r="FV13" i="18"/>
  <c r="FW13" i="18"/>
  <c r="GB13" i="18"/>
  <c r="GC13" i="18"/>
  <c r="GD13" i="18"/>
  <c r="AC14" i="18"/>
  <c r="AD14" i="18"/>
  <c r="CX14" i="18"/>
  <c r="CY14" i="18"/>
  <c r="CZ14" i="18"/>
  <c r="DA14" i="18"/>
  <c r="DB14" i="18"/>
  <c r="DC14" i="18"/>
  <c r="DD14" i="18"/>
  <c r="DF14" i="18"/>
  <c r="DE14" i="18" s="1"/>
  <c r="DI14" i="18"/>
  <c r="DG14" i="18" s="1"/>
  <c r="DJ14" i="18"/>
  <c r="DK14" i="18"/>
  <c r="DL14" i="18"/>
  <c r="DN14" i="18"/>
  <c r="DQ14" i="18"/>
  <c r="DR14" i="18"/>
  <c r="DX14" i="18"/>
  <c r="DY14" i="18"/>
  <c r="DZ14" i="18"/>
  <c r="EE14" i="18"/>
  <c r="EF14" i="18"/>
  <c r="EG14" i="18"/>
  <c r="EL14" i="18"/>
  <c r="EM14" i="18"/>
  <c r="EN14" i="18"/>
  <c r="ES14" i="18"/>
  <c r="ET14" i="18"/>
  <c r="EU14" i="18"/>
  <c r="EZ14" i="18"/>
  <c r="FA14" i="18"/>
  <c r="FB14" i="18"/>
  <c r="FG14" i="18"/>
  <c r="FH14" i="18"/>
  <c r="FI14" i="18"/>
  <c r="FN14" i="18"/>
  <c r="FO14" i="18"/>
  <c r="FP14" i="18"/>
  <c r="FU14" i="18"/>
  <c r="FV14" i="18"/>
  <c r="FW14" i="18"/>
  <c r="GB14" i="18"/>
  <c r="GC14" i="18"/>
  <c r="GD14" i="18"/>
  <c r="AC15" i="18"/>
  <c r="AD15" i="18"/>
  <c r="AE15" i="18"/>
  <c r="AF15" i="18"/>
  <c r="AG15" i="18"/>
  <c r="AH15" i="18"/>
  <c r="CX15" i="18"/>
  <c r="CY15" i="18"/>
  <c r="CZ15" i="18"/>
  <c r="DA15" i="18"/>
  <c r="DB15" i="18"/>
  <c r="DC15" i="18"/>
  <c r="DD15" i="18"/>
  <c r="DF15" i="18"/>
  <c r="DI15" i="18"/>
  <c r="DP15" i="18" s="1"/>
  <c r="DO15" i="18" s="1"/>
  <c r="DJ15" i="18"/>
  <c r="DK15" i="18"/>
  <c r="DL15" i="18"/>
  <c r="DQ15" i="18"/>
  <c r="DR15" i="18"/>
  <c r="DS15" i="18"/>
  <c r="DX15" i="18"/>
  <c r="DY15" i="18"/>
  <c r="DZ15" i="18"/>
  <c r="EE15" i="18"/>
  <c r="EF15" i="18"/>
  <c r="EG15" i="18"/>
  <c r="EL15" i="18"/>
  <c r="EM15" i="18"/>
  <c r="EN15" i="18"/>
  <c r="ES15" i="18"/>
  <c r="ET15" i="18"/>
  <c r="EU15" i="18"/>
  <c r="EZ15" i="18"/>
  <c r="FA15" i="18"/>
  <c r="FB15" i="18"/>
  <c r="FG15" i="18"/>
  <c r="FH15" i="18"/>
  <c r="FI15" i="18"/>
  <c r="FN15" i="18"/>
  <c r="FO15" i="18"/>
  <c r="FP15" i="18"/>
  <c r="FU15" i="18"/>
  <c r="FV15" i="18"/>
  <c r="FW15" i="18"/>
  <c r="GB15" i="18"/>
  <c r="GC15" i="18"/>
  <c r="GD15" i="18"/>
  <c r="AC16" i="18"/>
  <c r="AD16" i="18"/>
  <c r="CX16" i="18"/>
  <c r="CZ16" i="18" s="1"/>
  <c r="CY16" i="18"/>
  <c r="DB16" i="18"/>
  <c r="DC16" i="18"/>
  <c r="DD16" i="18"/>
  <c r="DJ16" i="18"/>
  <c r="DK16" i="18"/>
  <c r="DL16" i="18"/>
  <c r="DQ16" i="18"/>
  <c r="DR16" i="18"/>
  <c r="DS16" i="18"/>
  <c r="DX16" i="18"/>
  <c r="DY16" i="18"/>
  <c r="DZ16" i="18"/>
  <c r="EE16" i="18"/>
  <c r="EF16" i="18"/>
  <c r="EG16" i="18"/>
  <c r="EL16" i="18"/>
  <c r="EM16" i="18"/>
  <c r="EN16" i="18"/>
  <c r="ES16" i="18"/>
  <c r="ET16" i="18"/>
  <c r="EU16" i="18"/>
  <c r="EZ16" i="18"/>
  <c r="FA16" i="18"/>
  <c r="FB16" i="18"/>
  <c r="FG16" i="18"/>
  <c r="FH16" i="18"/>
  <c r="FI16" i="18"/>
  <c r="FN16" i="18"/>
  <c r="FO16" i="18"/>
  <c r="FP16" i="18"/>
  <c r="FU16" i="18"/>
  <c r="FV16" i="18"/>
  <c r="FW16" i="18"/>
  <c r="GB16" i="18"/>
  <c r="GC16" i="18"/>
  <c r="GD16" i="18"/>
  <c r="AC17" i="18"/>
  <c r="AD17" i="18"/>
  <c r="CX17" i="18"/>
  <c r="DB17" i="18"/>
  <c r="DC17" i="18"/>
  <c r="DD17" i="18"/>
  <c r="DF17" i="18"/>
  <c r="DE17" i="18" s="1"/>
  <c r="DJ17" i="18"/>
  <c r="DK17" i="18"/>
  <c r="DL17" i="18"/>
  <c r="DN17" i="18"/>
  <c r="DU17" i="18" s="1"/>
  <c r="DT17" i="18" s="1"/>
  <c r="DQ17" i="18"/>
  <c r="DR17" i="18"/>
  <c r="DS17" i="18"/>
  <c r="DX17" i="18"/>
  <c r="DY17" i="18"/>
  <c r="DZ17" i="18"/>
  <c r="EE17" i="18"/>
  <c r="EF17" i="18"/>
  <c r="EL17" i="18"/>
  <c r="EM17" i="18"/>
  <c r="EN17" i="18"/>
  <c r="ES17" i="18"/>
  <c r="ET17" i="18"/>
  <c r="EU17" i="18"/>
  <c r="EZ17" i="18"/>
  <c r="FA17" i="18"/>
  <c r="FB17" i="18"/>
  <c r="FG17" i="18"/>
  <c r="FH17" i="18"/>
  <c r="FI17" i="18"/>
  <c r="FN17" i="18"/>
  <c r="FO17" i="18"/>
  <c r="FP17" i="18"/>
  <c r="FU17" i="18"/>
  <c r="FV17" i="18"/>
  <c r="FW17" i="18"/>
  <c r="GB17" i="18"/>
  <c r="GC17" i="18"/>
  <c r="GD17" i="18"/>
  <c r="AC18" i="18"/>
  <c r="AD18" i="18"/>
  <c r="AF18" i="18"/>
  <c r="AH18" i="18"/>
  <c r="CX18" i="18"/>
  <c r="CY18" i="18"/>
  <c r="CZ18" i="18"/>
  <c r="AE18" i="18" s="1"/>
  <c r="AG18" i="18" s="1"/>
  <c r="DA18" i="18"/>
  <c r="DI18" i="18" s="1"/>
  <c r="DB18" i="18"/>
  <c r="DC18" i="18"/>
  <c r="DD18" i="18"/>
  <c r="DF18" i="18"/>
  <c r="DE18" i="18" s="1"/>
  <c r="DJ18" i="18"/>
  <c r="DL18" i="18" s="1"/>
  <c r="DK18" i="18"/>
  <c r="DQ18" i="18"/>
  <c r="DR18" i="18"/>
  <c r="DS18" i="18"/>
  <c r="DX18" i="18"/>
  <c r="DY18" i="18"/>
  <c r="DZ18" i="18"/>
  <c r="EE18" i="18"/>
  <c r="EF18" i="18"/>
  <c r="EG18" i="18"/>
  <c r="EL18" i="18"/>
  <c r="EM18" i="18"/>
  <c r="EN18" i="18"/>
  <c r="ES18" i="18"/>
  <c r="ET18" i="18"/>
  <c r="EU18" i="18"/>
  <c r="EZ18" i="18"/>
  <c r="FA18" i="18"/>
  <c r="FB18" i="18"/>
  <c r="FG18" i="18"/>
  <c r="FH18" i="18"/>
  <c r="FI18" i="18"/>
  <c r="FN18" i="18"/>
  <c r="FO18" i="18"/>
  <c r="FP18" i="18"/>
  <c r="FU18" i="18"/>
  <c r="FV18" i="18"/>
  <c r="FW18" i="18"/>
  <c r="GB18" i="18"/>
  <c r="GC18" i="18"/>
  <c r="GD18" i="18"/>
  <c r="DM12" i="18" l="1"/>
  <c r="DU12" i="18"/>
  <c r="DW11" i="18"/>
  <c r="DO11" i="18"/>
  <c r="ED13" i="18"/>
  <c r="DV13" i="18"/>
  <c r="AH13" i="18"/>
  <c r="EA9" i="18"/>
  <c r="DO13" i="18"/>
  <c r="CZ17" i="18"/>
  <c r="CY17" i="18"/>
  <c r="DG10" i="18"/>
  <c r="DU14" i="18"/>
  <c r="DM14" i="18"/>
  <c r="DA16" i="18"/>
  <c r="DI16" i="18" s="1"/>
  <c r="AE16" i="18"/>
  <c r="AG16" i="18" s="1"/>
  <c r="AF16" i="18"/>
  <c r="DO10" i="18"/>
  <c r="DW10" i="18"/>
  <c r="EH9" i="18"/>
  <c r="EP9" i="18"/>
  <c r="DP18" i="18"/>
  <c r="DG18" i="18"/>
  <c r="AH10" i="18"/>
  <c r="AH11" i="18"/>
  <c r="DE10" i="18"/>
  <c r="DF13" i="18"/>
  <c r="EG17" i="18"/>
  <c r="DE12" i="18"/>
  <c r="DN15" i="18"/>
  <c r="DU10" i="18"/>
  <c r="AE14" i="18"/>
  <c r="AG14" i="18" s="1"/>
  <c r="AF14" i="18"/>
  <c r="AH14" i="18" s="1"/>
  <c r="DM17" i="18"/>
  <c r="DG12" i="18"/>
  <c r="AE9" i="18"/>
  <c r="AG9" i="18" s="1"/>
  <c r="DA9" i="18"/>
  <c r="AF9" i="18"/>
  <c r="AH9" i="18" s="1"/>
  <c r="AH16" i="18"/>
  <c r="DF16" i="18"/>
  <c r="DG15" i="18"/>
  <c r="DW12" i="18"/>
  <c r="EB17" i="18"/>
  <c r="DE15" i="18"/>
  <c r="DD11" i="18"/>
  <c r="DF11" i="18" s="1"/>
  <c r="DN18" i="18"/>
  <c r="DM9" i="18"/>
  <c r="DW15" i="18"/>
  <c r="DS14" i="18"/>
  <c r="DP14" i="18"/>
  <c r="DE11" i="18" l="1"/>
  <c r="DN11" i="18"/>
  <c r="EB10" i="18"/>
  <c r="DT10" i="18"/>
  <c r="DN13" i="18"/>
  <c r="DE13" i="18"/>
  <c r="DG16" i="18"/>
  <c r="DP16" i="18"/>
  <c r="EI17" i="18"/>
  <c r="EA17" i="18"/>
  <c r="AE17" i="18"/>
  <c r="AG17" i="18" s="1"/>
  <c r="DA17" i="18"/>
  <c r="DI17" i="18" s="1"/>
  <c r="AF17" i="18"/>
  <c r="AH17" i="18" s="1"/>
  <c r="DE16" i="18"/>
  <c r="DN16" i="18"/>
  <c r="DI7" i="18"/>
  <c r="DI9" i="18"/>
  <c r="EW9" i="18"/>
  <c r="EO9" i="18"/>
  <c r="DW14" i="18"/>
  <c r="DO14" i="18"/>
  <c r="ED10" i="18"/>
  <c r="DV10" i="18"/>
  <c r="DV11" i="18"/>
  <c r="ED11" i="18"/>
  <c r="DM15" i="18"/>
  <c r="DU15" i="18"/>
  <c r="DV12" i="18"/>
  <c r="ED12" i="18"/>
  <c r="DO18" i="18"/>
  <c r="DW18" i="18"/>
  <c r="DT12" i="18"/>
  <c r="EB12" i="18"/>
  <c r="DM18" i="18"/>
  <c r="DU18" i="18"/>
  <c r="DT14" i="18"/>
  <c r="EB14" i="18"/>
  <c r="EC13" i="18"/>
  <c r="EK13" i="18"/>
  <c r="ED15" i="18"/>
  <c r="DV15" i="18"/>
  <c r="DU16" i="18" l="1"/>
  <c r="DM16" i="18"/>
  <c r="DG17" i="18"/>
  <c r="DP17" i="18"/>
  <c r="EC15" i="18"/>
  <c r="EK15" i="18"/>
  <c r="ER13" i="18"/>
  <c r="EJ13" i="18"/>
  <c r="EC10" i="18"/>
  <c r="EK10" i="18"/>
  <c r="DM13" i="18"/>
  <c r="DU13" i="18"/>
  <c r="DV14" i="18"/>
  <c r="ED14" i="18"/>
  <c r="EC12" i="18"/>
  <c r="EK12" i="18"/>
  <c r="DT15" i="18"/>
  <c r="EB15" i="18"/>
  <c r="EK11" i="18"/>
  <c r="EC11" i="18"/>
  <c r="EI14" i="18"/>
  <c r="EA14" i="18"/>
  <c r="FD9" i="18"/>
  <c r="EV9" i="18"/>
  <c r="DU11" i="18"/>
  <c r="DM11" i="18"/>
  <c r="ED18" i="18"/>
  <c r="DV18" i="18"/>
  <c r="EH17" i="18"/>
  <c r="EP17" i="18"/>
  <c r="DW16" i="18"/>
  <c r="DO16" i="18"/>
  <c r="EB18" i="18"/>
  <c r="DT18" i="18"/>
  <c r="EA10" i="18"/>
  <c r="EI10" i="18"/>
  <c r="EI12" i="18"/>
  <c r="EA12" i="18"/>
  <c r="DP9" i="18"/>
  <c r="DG9" i="18"/>
  <c r="EJ12" i="18" l="1"/>
  <c r="ER12" i="18"/>
  <c r="EW17" i="18"/>
  <c r="EO17" i="18"/>
  <c r="FC9" i="18"/>
  <c r="FK9" i="18"/>
  <c r="EC18" i="18"/>
  <c r="EK18" i="18"/>
  <c r="DT11" i="18"/>
  <c r="EB11" i="18"/>
  <c r="ER11" i="18"/>
  <c r="EJ11" i="18"/>
  <c r="EK14" i="18"/>
  <c r="EC14" i="18"/>
  <c r="EB13" i="18"/>
  <c r="DT13" i="18"/>
  <c r="EQ13" i="18"/>
  <c r="EY13" i="18"/>
  <c r="EJ15" i="18"/>
  <c r="ER15" i="18"/>
  <c r="EH14" i="18"/>
  <c r="EP14" i="18"/>
  <c r="DO17" i="18"/>
  <c r="DW17" i="18"/>
  <c r="EA15" i="18"/>
  <c r="EI15" i="18"/>
  <c r="ED16" i="18"/>
  <c r="DV16" i="18"/>
  <c r="ER10" i="18"/>
  <c r="EJ10" i="18"/>
  <c r="DW9" i="18"/>
  <c r="DO9" i="18"/>
  <c r="EH12" i="18"/>
  <c r="EP12" i="18"/>
  <c r="EP10" i="18"/>
  <c r="EH10" i="18"/>
  <c r="EA18" i="18"/>
  <c r="EI18" i="18"/>
  <c r="EB16" i="18"/>
  <c r="DT16" i="18"/>
  <c r="DV9" i="18" l="1"/>
  <c r="ED9" i="18"/>
  <c r="EY11" i="18"/>
  <c r="EQ11" i="18"/>
  <c r="EH15" i="18"/>
  <c r="EP15" i="18"/>
  <c r="DV17" i="18"/>
  <c r="ED17" i="18"/>
  <c r="EA16" i="18"/>
  <c r="EI16" i="18"/>
  <c r="EO14" i="18"/>
  <c r="EW14" i="18"/>
  <c r="EQ15" i="18"/>
  <c r="EY15" i="18"/>
  <c r="EJ14" i="18"/>
  <c r="ER14" i="18"/>
  <c r="EO10" i="18"/>
  <c r="EW10" i="18"/>
  <c r="FD17" i="18"/>
  <c r="EV17" i="18"/>
  <c r="EA11" i="18"/>
  <c r="EI11" i="18"/>
  <c r="EH18" i="18"/>
  <c r="EP18" i="18"/>
  <c r="EW12" i="18"/>
  <c r="EO12" i="18"/>
  <c r="FF13" i="18"/>
  <c r="EX13" i="18"/>
  <c r="EY12" i="18"/>
  <c r="EQ12" i="18"/>
  <c r="EA13" i="18"/>
  <c r="EI13" i="18"/>
  <c r="EQ10" i="18"/>
  <c r="EY10" i="18"/>
  <c r="EC16" i="18"/>
  <c r="EK16" i="18"/>
  <c r="ER18" i="18"/>
  <c r="EJ18" i="18"/>
  <c r="FR9" i="18"/>
  <c r="FJ9" i="18"/>
  <c r="EX12" i="18" l="1"/>
  <c r="FF12" i="18"/>
  <c r="EP16" i="18"/>
  <c r="EH16" i="18"/>
  <c r="EK17" i="18"/>
  <c r="EC17" i="18"/>
  <c r="EW15" i="18"/>
  <c r="EO15" i="18"/>
  <c r="ER16" i="18"/>
  <c r="EJ16" i="18"/>
  <c r="EP13" i="18"/>
  <c r="EH13" i="18"/>
  <c r="EW18" i="18"/>
  <c r="EO18" i="18"/>
  <c r="EP11" i="18"/>
  <c r="EH11" i="18"/>
  <c r="FC17" i="18"/>
  <c r="FK17" i="18"/>
  <c r="FF11" i="18"/>
  <c r="EX11" i="18"/>
  <c r="EY14" i="18"/>
  <c r="EQ14" i="18"/>
  <c r="EX15" i="18"/>
  <c r="FF15" i="18"/>
  <c r="FD14" i="18"/>
  <c r="EV14" i="18"/>
  <c r="FE13" i="18"/>
  <c r="FM13" i="18"/>
  <c r="FQ9" i="18"/>
  <c r="FY9" i="18"/>
  <c r="EX10" i="18"/>
  <c r="FF10" i="18"/>
  <c r="EV10" i="18"/>
  <c r="FD10" i="18"/>
  <c r="EK9" i="18"/>
  <c r="EC9" i="18"/>
  <c r="EV12" i="18"/>
  <c r="FD12" i="18"/>
  <c r="EQ18" i="18"/>
  <c r="EY18" i="18"/>
  <c r="EV18" i="18" l="1"/>
  <c r="FD18" i="18"/>
  <c r="FC14" i="18"/>
  <c r="FK14" i="18"/>
  <c r="FM15" i="18"/>
  <c r="FE15" i="18"/>
  <c r="EV15" i="18"/>
  <c r="FD15" i="18"/>
  <c r="FE10" i="18"/>
  <c r="FM10" i="18"/>
  <c r="EO11" i="18"/>
  <c r="EW11" i="18"/>
  <c r="EO13" i="18"/>
  <c r="EW13" i="18"/>
  <c r="EX18" i="18"/>
  <c r="FF18" i="18"/>
  <c r="EJ9" i="18"/>
  <c r="ER9" i="18"/>
  <c r="FE11" i="18"/>
  <c r="FM11" i="18"/>
  <c r="EO16" i="18"/>
  <c r="EW16" i="18"/>
  <c r="GF9" i="18"/>
  <c r="FX9" i="18"/>
  <c r="FL13" i="18"/>
  <c r="FT13" i="18"/>
  <c r="EQ16" i="18"/>
  <c r="EY16" i="18"/>
  <c r="FK12" i="18"/>
  <c r="FC12" i="18"/>
  <c r="EX14" i="18"/>
  <c r="FF14" i="18"/>
  <c r="FK10" i="18"/>
  <c r="FC10" i="18"/>
  <c r="FR17" i="18"/>
  <c r="FJ17" i="18"/>
  <c r="FM12" i="18"/>
  <c r="FE12" i="18"/>
  <c r="EJ17" i="18"/>
  <c r="ER17" i="18"/>
  <c r="FE18" i="18" l="1"/>
  <c r="FM18" i="18"/>
  <c r="FF16" i="18"/>
  <c r="EX16" i="18"/>
  <c r="FK15" i="18"/>
  <c r="FC15" i="18"/>
  <c r="FL15" i="18"/>
  <c r="FT15" i="18"/>
  <c r="FT11" i="18"/>
  <c r="FL11" i="18"/>
  <c r="FR14" i="18"/>
  <c r="FJ14" i="18"/>
  <c r="FM14" i="18"/>
  <c r="FE14" i="18"/>
  <c r="EV13" i="18"/>
  <c r="FD13" i="18"/>
  <c r="FD11" i="18"/>
  <c r="EV11" i="18"/>
  <c r="FL10" i="18"/>
  <c r="FT10" i="18"/>
  <c r="FD16" i="18"/>
  <c r="EV16" i="18"/>
  <c r="FQ17" i="18"/>
  <c r="FY17" i="18"/>
  <c r="FR12" i="18"/>
  <c r="FJ12" i="18"/>
  <c r="EY17" i="18"/>
  <c r="EQ17" i="18"/>
  <c r="GE9" i="18"/>
  <c r="CM9" i="18"/>
  <c r="EY9" i="18"/>
  <c r="EQ9" i="18"/>
  <c r="FK18" i="18"/>
  <c r="FC18" i="18"/>
  <c r="GA13" i="18"/>
  <c r="FS13" i="18"/>
  <c r="FL12" i="18"/>
  <c r="FT12" i="18"/>
  <c r="FJ10" i="18"/>
  <c r="FR10" i="18"/>
  <c r="FT14" i="18" l="1"/>
  <c r="FL14" i="18"/>
  <c r="FQ14" i="18"/>
  <c r="FY14" i="18"/>
  <c r="FS11" i="18"/>
  <c r="GA11" i="18"/>
  <c r="GA10" i="18"/>
  <c r="FS10" i="18"/>
  <c r="FK13" i="18"/>
  <c r="FC13" i="18"/>
  <c r="FY10" i="18"/>
  <c r="FQ10" i="18"/>
  <c r="FJ15" i="18"/>
  <c r="FR15" i="18"/>
  <c r="FZ13" i="18"/>
  <c r="GH13" i="18"/>
  <c r="FE16" i="18"/>
  <c r="FM16" i="18"/>
  <c r="EX9" i="18"/>
  <c r="FF9" i="18"/>
  <c r="CL9" i="18"/>
  <c r="GF17" i="18"/>
  <c r="FX17" i="18"/>
  <c r="FC16" i="18"/>
  <c r="FK16" i="18"/>
  <c r="FL18" i="18"/>
  <c r="FT18" i="18"/>
  <c r="EX17" i="18"/>
  <c r="FF17" i="18"/>
  <c r="FY12" i="18"/>
  <c r="FQ12" i="18"/>
  <c r="GA15" i="18"/>
  <c r="FS15" i="18"/>
  <c r="GA12" i="18"/>
  <c r="FS12" i="18"/>
  <c r="FJ18" i="18"/>
  <c r="FR18" i="18"/>
  <c r="FC11" i="18"/>
  <c r="FK11" i="18"/>
  <c r="GF12" i="18" l="1"/>
  <c r="FX12" i="18"/>
  <c r="FR16" i="18"/>
  <c r="FJ16" i="18"/>
  <c r="FR11" i="18"/>
  <c r="FJ11" i="18"/>
  <c r="FZ10" i="18"/>
  <c r="GH10" i="18"/>
  <c r="FZ12" i="18"/>
  <c r="GH12" i="18"/>
  <c r="FY15" i="18"/>
  <c r="FQ15" i="18"/>
  <c r="GA18" i="18"/>
  <c r="FS18" i="18"/>
  <c r="GE17" i="18"/>
  <c r="CM17" i="18"/>
  <c r="FT16" i="18"/>
  <c r="FL16" i="18"/>
  <c r="FM17" i="18"/>
  <c r="FE17" i="18"/>
  <c r="FY18" i="18"/>
  <c r="FQ18" i="18"/>
  <c r="FM9" i="18"/>
  <c r="FE9" i="18"/>
  <c r="FZ15" i="18"/>
  <c r="GH15" i="18"/>
  <c r="FS14" i="18"/>
  <c r="GA14" i="18"/>
  <c r="FX10" i="18"/>
  <c r="GF10" i="18"/>
  <c r="FJ13" i="18"/>
  <c r="FR13" i="18"/>
  <c r="GH11" i="18"/>
  <c r="FZ11" i="18"/>
  <c r="GF14" i="18"/>
  <c r="FX14" i="18"/>
  <c r="GG13" i="18"/>
  <c r="CN13" i="18" s="1"/>
  <c r="GI13" i="18"/>
  <c r="CO13" i="18" s="1"/>
  <c r="FY13" i="18" l="1"/>
  <c r="FQ13" i="18"/>
  <c r="GH14" i="18"/>
  <c r="FZ14" i="18"/>
  <c r="GI12" i="18"/>
  <c r="CO12" i="18" s="1"/>
  <c r="GG12" i="18"/>
  <c r="CN12" i="18" s="1"/>
  <c r="FT9" i="18"/>
  <c r="FL9" i="18"/>
  <c r="CL17" i="18"/>
  <c r="GF15" i="18"/>
  <c r="FX15" i="18"/>
  <c r="FX18" i="18"/>
  <c r="GF18" i="18"/>
  <c r="GE14" i="18"/>
  <c r="CM14" i="18"/>
  <c r="FT17" i="18"/>
  <c r="FL17" i="18"/>
  <c r="FQ16" i="18"/>
  <c r="FY16" i="18"/>
  <c r="FZ18" i="18"/>
  <c r="GH18" i="18"/>
  <c r="FQ11" i="18"/>
  <c r="FY11" i="18"/>
  <c r="GE10" i="18"/>
  <c r="CM10" i="18"/>
  <c r="GG15" i="18"/>
  <c r="CN15" i="18" s="1"/>
  <c r="GI15" i="18"/>
  <c r="CO15" i="18" s="1"/>
  <c r="GG10" i="18"/>
  <c r="CN10" i="18" s="1"/>
  <c r="GI10" i="18"/>
  <c r="CO10" i="18" s="1"/>
  <c r="GG11" i="18"/>
  <c r="CN11" i="18" s="1"/>
  <c r="GI11" i="18"/>
  <c r="CO11" i="18" s="1"/>
  <c r="FS16" i="18"/>
  <c r="GA16" i="18"/>
  <c r="GE12" i="18"/>
  <c r="CM12" i="18"/>
  <c r="CQ12" i="18" s="1"/>
  <c r="CL14" i="18" l="1"/>
  <c r="CQ10" i="18"/>
  <c r="CL12" i="18"/>
  <c r="CP12" i="18"/>
  <c r="CS12" i="18" s="1"/>
  <c r="FX16" i="18"/>
  <c r="GF16" i="18"/>
  <c r="GE15" i="18"/>
  <c r="CM15" i="18"/>
  <c r="CQ15" i="18" s="1"/>
  <c r="GI18" i="18"/>
  <c r="CO18" i="18" s="1"/>
  <c r="GG18" i="18"/>
  <c r="CN18" i="18" s="1"/>
  <c r="GH16" i="18"/>
  <c r="FZ16" i="18"/>
  <c r="GI14" i="18"/>
  <c r="CO14" i="18" s="1"/>
  <c r="CQ14" i="18" s="1"/>
  <c r="GG14" i="18"/>
  <c r="CN14" i="18" s="1"/>
  <c r="CM18" i="18"/>
  <c r="CQ18" i="18" s="1"/>
  <c r="GE18" i="18"/>
  <c r="CP10" i="18"/>
  <c r="CS10" i="18" s="1"/>
  <c r="CL10" i="18"/>
  <c r="FX11" i="18"/>
  <c r="GF11" i="18"/>
  <c r="GA9" i="18"/>
  <c r="FS9" i="18"/>
  <c r="FS17" i="18"/>
  <c r="GA17" i="18"/>
  <c r="FX13" i="18"/>
  <c r="GF13" i="18"/>
  <c r="GH9" i="18" l="1"/>
  <c r="FZ9" i="18"/>
  <c r="CM16" i="18"/>
  <c r="GE16" i="18"/>
  <c r="CM11" i="18"/>
  <c r="CQ11" i="18" s="1"/>
  <c r="GE11" i="18"/>
  <c r="CM13" i="18"/>
  <c r="CQ13" i="18" s="1"/>
  <c r="GE13" i="18"/>
  <c r="CP14" i="18"/>
  <c r="CS14" i="18" s="1"/>
  <c r="GI16" i="18"/>
  <c r="CO16" i="18" s="1"/>
  <c r="GG16" i="18"/>
  <c r="CN16" i="18" s="1"/>
  <c r="GH17" i="18"/>
  <c r="FZ17" i="18"/>
  <c r="CL15" i="18"/>
  <c r="CP15" i="18"/>
  <c r="CS15" i="18" s="1"/>
  <c r="CP18" i="18"/>
  <c r="CS18" i="18" s="1"/>
  <c r="CL18" i="18"/>
  <c r="CP16" i="18" l="1"/>
  <c r="CS16" i="18" s="1"/>
  <c r="CL16" i="18"/>
  <c r="CL11" i="18"/>
  <c r="CP11" i="18"/>
  <c r="CS11" i="18" s="1"/>
  <c r="CQ16" i="18"/>
  <c r="GG17" i="18"/>
  <c r="GI17" i="18"/>
  <c r="CO17" i="18" s="1"/>
  <c r="CQ17" i="18" s="1"/>
  <c r="CP13" i="18"/>
  <c r="CS13" i="18" s="1"/>
  <c r="CL13" i="18"/>
  <c r="GG9" i="18"/>
  <c r="GI9" i="18"/>
  <c r="CO9" i="18" s="1"/>
  <c r="CQ9" i="18" s="1"/>
  <c r="CN9" i="18" l="1"/>
  <c r="CP9" i="18"/>
  <c r="CS9" i="18" s="1"/>
  <c r="CN17" i="18"/>
  <c r="CP17" i="18"/>
  <c r="CS17" i="18" s="1"/>
  <c r="CS20" i="18" l="1"/>
  <c r="CU20" i="18"/>
  <c r="AC9" i="17" l="1"/>
  <c r="AD9" i="17"/>
  <c r="CX9" i="17"/>
  <c r="CZ9" i="17" s="1"/>
  <c r="CY9" i="17"/>
  <c r="DB9" i="17"/>
  <c r="DC9" i="17"/>
  <c r="DD9" i="17"/>
  <c r="DF9" i="17"/>
  <c r="DE9" i="17" s="1"/>
  <c r="DJ9" i="17"/>
  <c r="DK9" i="17"/>
  <c r="DL9" i="17"/>
  <c r="DN9" i="17"/>
  <c r="DQ9" i="17"/>
  <c r="DR9" i="17"/>
  <c r="DS9" i="17" s="1"/>
  <c r="DX9" i="17"/>
  <c r="DY9" i="17"/>
  <c r="EE9" i="17"/>
  <c r="EF9" i="17"/>
  <c r="EL9" i="17"/>
  <c r="EN9" i="17" s="1"/>
  <c r="EM9" i="17"/>
  <c r="ES9" i="17"/>
  <c r="ET9" i="17"/>
  <c r="EU9" i="17"/>
  <c r="EZ9" i="17"/>
  <c r="FA9" i="17"/>
  <c r="FB9" i="17"/>
  <c r="FG9" i="17"/>
  <c r="FH9" i="17"/>
  <c r="FI9" i="17"/>
  <c r="FN9" i="17"/>
  <c r="FO9" i="17"/>
  <c r="FP9" i="17"/>
  <c r="FU9" i="17"/>
  <c r="FV9" i="17"/>
  <c r="FW9" i="17"/>
  <c r="GB9" i="17"/>
  <c r="GC9" i="17"/>
  <c r="GD9" i="17"/>
  <c r="AC10" i="17"/>
  <c r="AD10" i="17"/>
  <c r="CX10" i="17"/>
  <c r="CY10" i="17"/>
  <c r="CZ10" i="17"/>
  <c r="DA10" i="17"/>
  <c r="DI10" i="17" s="1"/>
  <c r="DG10" i="17" s="1"/>
  <c r="DB10" i="17"/>
  <c r="DC10" i="17"/>
  <c r="DD10" i="17"/>
  <c r="DF10" i="17" s="1"/>
  <c r="DJ10" i="17"/>
  <c r="DL10" i="17" s="1"/>
  <c r="DK10" i="17"/>
  <c r="DQ10" i="17"/>
  <c r="DR10" i="17"/>
  <c r="DS10" i="17"/>
  <c r="DX10" i="17"/>
  <c r="DY10" i="17"/>
  <c r="DZ10" i="17"/>
  <c r="EE10" i="17"/>
  <c r="EF10" i="17"/>
  <c r="EG10" i="17" s="1"/>
  <c r="EL10" i="17"/>
  <c r="EN10" i="17" s="1"/>
  <c r="EM10" i="17"/>
  <c r="ES10" i="17"/>
  <c r="ET10" i="17"/>
  <c r="EU10" i="17"/>
  <c r="EZ10" i="17"/>
  <c r="FA10" i="17"/>
  <c r="FB10" i="17"/>
  <c r="FG10" i="17"/>
  <c r="FH10" i="17"/>
  <c r="FI10" i="17"/>
  <c r="FN10" i="17"/>
  <c r="FO10" i="17"/>
  <c r="FP10" i="17"/>
  <c r="FU10" i="17"/>
  <c r="FV10" i="17"/>
  <c r="FW10" i="17"/>
  <c r="GB10" i="17"/>
  <c r="GC10" i="17"/>
  <c r="GD10" i="17"/>
  <c r="AC11" i="17"/>
  <c r="AD11" i="17"/>
  <c r="CX11" i="17"/>
  <c r="DB11" i="17"/>
  <c r="DC11" i="17"/>
  <c r="DJ11" i="17"/>
  <c r="DK11" i="17"/>
  <c r="DL11" i="17"/>
  <c r="DQ11" i="17"/>
  <c r="DR11" i="17"/>
  <c r="DX11" i="17"/>
  <c r="DY11" i="17"/>
  <c r="DZ11" i="17" s="1"/>
  <c r="EE11" i="17"/>
  <c r="EF11" i="17"/>
  <c r="EG11" i="17"/>
  <c r="EL11" i="17"/>
  <c r="EM11" i="17"/>
  <c r="EN11" i="17"/>
  <c r="ES11" i="17"/>
  <c r="ET11" i="17"/>
  <c r="EU11" i="17"/>
  <c r="EZ11" i="17"/>
  <c r="FA11" i="17"/>
  <c r="FB11" i="17"/>
  <c r="FG11" i="17"/>
  <c r="FH11" i="17"/>
  <c r="FI11" i="17"/>
  <c r="FN11" i="17"/>
  <c r="FO11" i="17"/>
  <c r="FP11" i="17"/>
  <c r="FU11" i="17"/>
  <c r="FV11" i="17"/>
  <c r="FW11" i="17"/>
  <c r="GB11" i="17"/>
  <c r="GC11" i="17"/>
  <c r="GD11" i="17"/>
  <c r="AC12" i="17"/>
  <c r="AD12" i="17"/>
  <c r="AF12" i="17"/>
  <c r="CX12" i="17"/>
  <c r="CY12" i="17" s="1"/>
  <c r="DA12" i="17"/>
  <c r="DB12" i="17"/>
  <c r="DC12" i="17"/>
  <c r="DD12" i="17"/>
  <c r="DI12" i="17"/>
  <c r="DP12" i="17" s="1"/>
  <c r="DJ12" i="17"/>
  <c r="DK12" i="17"/>
  <c r="DL12" i="17" s="1"/>
  <c r="DQ12" i="17"/>
  <c r="DR12" i="17"/>
  <c r="DS12" i="17"/>
  <c r="DX12" i="17"/>
  <c r="DY12" i="17"/>
  <c r="DZ12" i="17"/>
  <c r="EE12" i="17"/>
  <c r="EG12" i="17" s="1"/>
  <c r="EF12" i="17"/>
  <c r="EL12" i="17"/>
  <c r="EM12" i="17"/>
  <c r="EN12" i="17"/>
  <c r="ES12" i="17"/>
  <c r="ET12" i="17"/>
  <c r="EU12" i="17"/>
  <c r="EZ12" i="17"/>
  <c r="FA12" i="17"/>
  <c r="FB12" i="17"/>
  <c r="FG12" i="17"/>
  <c r="FH12" i="17"/>
  <c r="FI12" i="17"/>
  <c r="FN12" i="17"/>
  <c r="FO12" i="17"/>
  <c r="FP12" i="17"/>
  <c r="FU12" i="17"/>
  <c r="FV12" i="17"/>
  <c r="FW12" i="17"/>
  <c r="GB12" i="17"/>
  <c r="GC12" i="17"/>
  <c r="GD12" i="17"/>
  <c r="AC13" i="17"/>
  <c r="AD13" i="17"/>
  <c r="CX13" i="17"/>
  <c r="DB13" i="17"/>
  <c r="DC13" i="17"/>
  <c r="DD13" i="17"/>
  <c r="DF13" i="17" s="1"/>
  <c r="DN13" i="17" s="1"/>
  <c r="DE13" i="17"/>
  <c r="DJ13" i="17"/>
  <c r="DK13" i="17"/>
  <c r="DL13" i="17"/>
  <c r="DQ13" i="17"/>
  <c r="DR13" i="17"/>
  <c r="DS13" i="17" s="1"/>
  <c r="DX13" i="17"/>
  <c r="DZ13" i="17" s="1"/>
  <c r="DY13" i="17"/>
  <c r="EE13" i="17"/>
  <c r="EF13" i="17"/>
  <c r="EG13" i="17"/>
  <c r="EL13" i="17"/>
  <c r="EM13" i="17"/>
  <c r="EN13" i="17"/>
  <c r="ES13" i="17"/>
  <c r="ET13" i="17"/>
  <c r="EU13" i="17"/>
  <c r="EZ13" i="17"/>
  <c r="FA13" i="17"/>
  <c r="FB13" i="17"/>
  <c r="FG13" i="17"/>
  <c r="FH13" i="17"/>
  <c r="FI13" i="17"/>
  <c r="FN13" i="17"/>
  <c r="FO13" i="17"/>
  <c r="FP13" i="17"/>
  <c r="FU13" i="17"/>
  <c r="FV13" i="17"/>
  <c r="FW13" i="17"/>
  <c r="GB13" i="17"/>
  <c r="GC13" i="17"/>
  <c r="GD13" i="17"/>
  <c r="AC14" i="17"/>
  <c r="AD14" i="17"/>
  <c r="CX14" i="17"/>
  <c r="CY14" i="17"/>
  <c r="CZ14" i="17"/>
  <c r="DA14" i="17"/>
  <c r="DI14" i="17" s="1"/>
  <c r="DP14" i="17" s="1"/>
  <c r="DO14" i="17" s="1"/>
  <c r="DB14" i="17"/>
  <c r="DD14" i="17" s="1"/>
  <c r="DF14" i="17" s="1"/>
  <c r="DC14" i="17"/>
  <c r="DG14" i="17"/>
  <c r="DJ14" i="17"/>
  <c r="DK14" i="17"/>
  <c r="DL14" i="17"/>
  <c r="DQ14" i="17"/>
  <c r="DR14" i="17"/>
  <c r="DX14" i="17"/>
  <c r="DY14" i="17"/>
  <c r="DZ14" i="17"/>
  <c r="EE14" i="17"/>
  <c r="EF14" i="17"/>
  <c r="EG14" i="17"/>
  <c r="EL14" i="17"/>
  <c r="EM14" i="17"/>
  <c r="EN14" i="17"/>
  <c r="ES14" i="17"/>
  <c r="ET14" i="17"/>
  <c r="EU14" i="17"/>
  <c r="EZ14" i="17"/>
  <c r="FA14" i="17"/>
  <c r="FB14" i="17"/>
  <c r="FG14" i="17"/>
  <c r="FH14" i="17"/>
  <c r="FI14" i="17"/>
  <c r="FN14" i="17"/>
  <c r="FO14" i="17"/>
  <c r="FP14" i="17"/>
  <c r="FU14" i="17"/>
  <c r="FV14" i="17"/>
  <c r="FW14" i="17"/>
  <c r="GB14" i="17"/>
  <c r="GC14" i="17"/>
  <c r="GD14" i="17"/>
  <c r="AC15" i="17"/>
  <c r="AD15" i="17"/>
  <c r="DF15" i="17" s="1"/>
  <c r="AE15" i="17"/>
  <c r="AG15" i="17" s="1"/>
  <c r="AF15" i="17"/>
  <c r="CX15" i="17"/>
  <c r="CY15" i="17"/>
  <c r="CZ15" i="17"/>
  <c r="DA15" i="17"/>
  <c r="DB15" i="17"/>
  <c r="DC15" i="17"/>
  <c r="DD15" i="17"/>
  <c r="DI15" i="17"/>
  <c r="DP15" i="17" s="1"/>
  <c r="DJ15" i="17"/>
  <c r="DK15" i="17"/>
  <c r="DQ15" i="17"/>
  <c r="DR15" i="17"/>
  <c r="DS15" i="17" s="1"/>
  <c r="DX15" i="17"/>
  <c r="DY15" i="17"/>
  <c r="DZ15" i="17"/>
  <c r="EE15" i="17"/>
  <c r="EF15" i="17"/>
  <c r="EG15" i="17" s="1"/>
  <c r="EL15" i="17"/>
  <c r="EM15" i="17"/>
  <c r="EN15" i="17"/>
  <c r="ES15" i="17"/>
  <c r="ET15" i="17"/>
  <c r="EU15" i="17"/>
  <c r="EZ15" i="17"/>
  <c r="FA15" i="17"/>
  <c r="FB15" i="17"/>
  <c r="FG15" i="17"/>
  <c r="FH15" i="17"/>
  <c r="FI15" i="17"/>
  <c r="FN15" i="17"/>
  <c r="FO15" i="17"/>
  <c r="FP15" i="17"/>
  <c r="FU15" i="17"/>
  <c r="FV15" i="17"/>
  <c r="FW15" i="17"/>
  <c r="GB15" i="17"/>
  <c r="GC15" i="17"/>
  <c r="GD15" i="17"/>
  <c r="AC16" i="17"/>
  <c r="AD16" i="17"/>
  <c r="CX16" i="17"/>
  <c r="DB16" i="17"/>
  <c r="DC16" i="17"/>
  <c r="DD16" i="17"/>
  <c r="DJ16" i="17"/>
  <c r="DK16" i="17"/>
  <c r="DL16" i="17"/>
  <c r="DQ16" i="17"/>
  <c r="DR16" i="17"/>
  <c r="DX16" i="17"/>
  <c r="DY16" i="17"/>
  <c r="DZ16" i="17"/>
  <c r="EE16" i="17"/>
  <c r="EF16" i="17"/>
  <c r="EG16" i="17"/>
  <c r="EL16" i="17"/>
  <c r="EM16" i="17"/>
  <c r="EN16" i="17"/>
  <c r="ES16" i="17"/>
  <c r="ET16" i="17"/>
  <c r="EU16" i="17"/>
  <c r="EZ16" i="17"/>
  <c r="FA16" i="17"/>
  <c r="FB16" i="17"/>
  <c r="FG16" i="17"/>
  <c r="FH16" i="17"/>
  <c r="FI16" i="17"/>
  <c r="FN16" i="17"/>
  <c r="FO16" i="17"/>
  <c r="FP16" i="17"/>
  <c r="FU16" i="17"/>
  <c r="FV16" i="17"/>
  <c r="FW16" i="17"/>
  <c r="GB16" i="17"/>
  <c r="GC16" i="17"/>
  <c r="GD16" i="17"/>
  <c r="AC17" i="17"/>
  <c r="AD17" i="17"/>
  <c r="AE17" i="17"/>
  <c r="AF17" i="17"/>
  <c r="AG17" i="17"/>
  <c r="AH17" i="17"/>
  <c r="CX17" i="17"/>
  <c r="CZ17" i="17" s="1"/>
  <c r="CY17" i="17"/>
  <c r="DA17" i="17" s="1"/>
  <c r="DB17" i="17"/>
  <c r="DC17" i="17"/>
  <c r="DD17" i="17"/>
  <c r="DF17" i="17" s="1"/>
  <c r="DI17" i="17"/>
  <c r="DP17" i="17" s="1"/>
  <c r="DJ17" i="17"/>
  <c r="DK17" i="17"/>
  <c r="DL17" i="17"/>
  <c r="DQ17" i="17"/>
  <c r="DS17" i="17" s="1"/>
  <c r="DR17" i="17"/>
  <c r="DX17" i="17"/>
  <c r="DY17" i="17"/>
  <c r="DZ17" i="17"/>
  <c r="EE17" i="17"/>
  <c r="EF17" i="17"/>
  <c r="EG17" i="17"/>
  <c r="EL17" i="17"/>
  <c r="EM17" i="17"/>
  <c r="EN17" i="17"/>
  <c r="ES17" i="17"/>
  <c r="ET17" i="17"/>
  <c r="EU17" i="17"/>
  <c r="EZ17" i="17"/>
  <c r="FA17" i="17"/>
  <c r="FB17" i="17"/>
  <c r="FG17" i="17"/>
  <c r="FH17" i="17"/>
  <c r="FI17" i="17"/>
  <c r="FN17" i="17"/>
  <c r="FO17" i="17"/>
  <c r="FP17" i="17"/>
  <c r="FU17" i="17"/>
  <c r="FV17" i="17"/>
  <c r="FW17" i="17"/>
  <c r="GB17" i="17"/>
  <c r="GC17" i="17"/>
  <c r="GD17" i="17"/>
  <c r="AC18" i="17"/>
  <c r="AD18" i="17"/>
  <c r="AE18" i="17"/>
  <c r="AG18" i="17" s="1"/>
  <c r="AF18" i="17"/>
  <c r="CX18" i="17"/>
  <c r="CY18" i="17"/>
  <c r="CZ18" i="17"/>
  <c r="DA18" i="17"/>
  <c r="DI18" i="17" s="1"/>
  <c r="DP18" i="17" s="1"/>
  <c r="DO18" i="17" s="1"/>
  <c r="DB18" i="17"/>
  <c r="DC18" i="17"/>
  <c r="DD18" i="17"/>
  <c r="DF18" i="17"/>
  <c r="DN18" i="17" s="1"/>
  <c r="DM18" i="17" s="1"/>
  <c r="DG18" i="17"/>
  <c r="DJ18" i="17"/>
  <c r="DL18" i="17" s="1"/>
  <c r="DK18" i="17"/>
  <c r="DQ18" i="17"/>
  <c r="DR18" i="17"/>
  <c r="DS18" i="17"/>
  <c r="DX18" i="17"/>
  <c r="DY18" i="17"/>
  <c r="DZ18" i="17"/>
  <c r="EE18" i="17"/>
  <c r="EF18" i="17"/>
  <c r="EG18" i="17"/>
  <c r="EL18" i="17"/>
  <c r="EM18" i="17"/>
  <c r="EN18" i="17"/>
  <c r="ES18" i="17"/>
  <c r="ET18" i="17"/>
  <c r="EU18" i="17"/>
  <c r="EZ18" i="17"/>
  <c r="FA18" i="17"/>
  <c r="FB18" i="17"/>
  <c r="FG18" i="17"/>
  <c r="FH18" i="17"/>
  <c r="FI18" i="17"/>
  <c r="FN18" i="17"/>
  <c r="FO18" i="17"/>
  <c r="FP18" i="17"/>
  <c r="FU18" i="17"/>
  <c r="FV18" i="17"/>
  <c r="FW18" i="17"/>
  <c r="GB18" i="17"/>
  <c r="GC18" i="17"/>
  <c r="GD18" i="17"/>
  <c r="AC19" i="17"/>
  <c r="AD19" i="17"/>
  <c r="CX19" i="17"/>
  <c r="CY19" i="17"/>
  <c r="CZ19" i="17"/>
  <c r="DA19" i="17"/>
  <c r="DI19" i="17" s="1"/>
  <c r="DB19" i="17"/>
  <c r="DD19" i="17" s="1"/>
  <c r="DC19" i="17"/>
  <c r="DJ19" i="17"/>
  <c r="DK19" i="17"/>
  <c r="DL19" i="17"/>
  <c r="DQ19" i="17"/>
  <c r="DR19" i="17"/>
  <c r="DS19" i="17"/>
  <c r="DX19" i="17"/>
  <c r="DY19" i="17"/>
  <c r="DZ19" i="17"/>
  <c r="EE19" i="17"/>
  <c r="EF19" i="17"/>
  <c r="EG19" i="17"/>
  <c r="EL19" i="17"/>
  <c r="EM19" i="17"/>
  <c r="EN19" i="17"/>
  <c r="ES19" i="17"/>
  <c r="ET19" i="17"/>
  <c r="EU19" i="17"/>
  <c r="EZ19" i="17"/>
  <c r="FA19" i="17"/>
  <c r="FB19" i="17"/>
  <c r="FG19" i="17"/>
  <c r="FH19" i="17"/>
  <c r="FI19" i="17"/>
  <c r="FN19" i="17"/>
  <c r="FO19" i="17"/>
  <c r="FP19" i="17"/>
  <c r="FU19" i="17"/>
  <c r="FV19" i="17"/>
  <c r="FW19" i="17"/>
  <c r="GB19" i="17"/>
  <c r="GC19" i="17"/>
  <c r="GD19" i="17"/>
  <c r="AC20" i="17"/>
  <c r="AD20" i="17"/>
  <c r="AF20" i="17"/>
  <c r="CX20" i="17"/>
  <c r="CY20" i="17" s="1"/>
  <c r="DA20" i="17"/>
  <c r="DI20" i="17" s="1"/>
  <c r="DP20" i="17" s="1"/>
  <c r="DO20" i="17" s="1"/>
  <c r="DB20" i="17"/>
  <c r="DC20" i="17"/>
  <c r="DD20" i="17"/>
  <c r="DF20" i="17"/>
  <c r="DN20" i="17" s="1"/>
  <c r="DM20" i="17" s="1"/>
  <c r="DG20" i="17"/>
  <c r="DJ20" i="17"/>
  <c r="DL20" i="17" s="1"/>
  <c r="DK20" i="17"/>
  <c r="DQ20" i="17"/>
  <c r="DR20" i="17"/>
  <c r="DS20" i="17"/>
  <c r="DX20" i="17"/>
  <c r="DY20" i="17"/>
  <c r="DZ20" i="17"/>
  <c r="EE20" i="17"/>
  <c r="EF20" i="17"/>
  <c r="EG20" i="17"/>
  <c r="EL20" i="17"/>
  <c r="EM20" i="17"/>
  <c r="EN20" i="17"/>
  <c r="ES20" i="17"/>
  <c r="ET20" i="17"/>
  <c r="EU20" i="17"/>
  <c r="EZ20" i="17"/>
  <c r="FA20" i="17"/>
  <c r="FB20" i="17"/>
  <c r="FG20" i="17"/>
  <c r="FH20" i="17"/>
  <c r="FI20" i="17"/>
  <c r="FN20" i="17"/>
  <c r="FO20" i="17"/>
  <c r="FP20" i="17"/>
  <c r="FU20" i="17"/>
  <c r="FV20" i="17"/>
  <c r="FW20" i="17"/>
  <c r="GB20" i="17"/>
  <c r="GC20" i="17"/>
  <c r="GD20" i="17"/>
  <c r="AC21" i="17"/>
  <c r="AD21" i="17"/>
  <c r="CX21" i="17"/>
  <c r="CY21" i="17"/>
  <c r="CZ21" i="17"/>
  <c r="DB21" i="17"/>
  <c r="DD21" i="17" s="1"/>
  <c r="DC21" i="17"/>
  <c r="DF21" i="17"/>
  <c r="DJ21" i="17"/>
  <c r="DK21" i="17"/>
  <c r="DL21" i="17"/>
  <c r="DQ21" i="17"/>
  <c r="DR21" i="17"/>
  <c r="DS21" i="17"/>
  <c r="DX21" i="17"/>
  <c r="DY21" i="17"/>
  <c r="DZ21" i="17"/>
  <c r="EE21" i="17"/>
  <c r="EF21" i="17"/>
  <c r="EG21" i="17"/>
  <c r="EL21" i="17"/>
  <c r="EM21" i="17"/>
  <c r="EN21" i="17"/>
  <c r="ES21" i="17"/>
  <c r="ET21" i="17"/>
  <c r="EU21" i="17"/>
  <c r="EZ21" i="17"/>
  <c r="FA21" i="17"/>
  <c r="FB21" i="17"/>
  <c r="FG21" i="17"/>
  <c r="FH21" i="17"/>
  <c r="FI21" i="17"/>
  <c r="FN21" i="17"/>
  <c r="FO21" i="17"/>
  <c r="FP21" i="17"/>
  <c r="FU21" i="17"/>
  <c r="FV21" i="17"/>
  <c r="FW21" i="17"/>
  <c r="GB21" i="17"/>
  <c r="GC21" i="17"/>
  <c r="GD21" i="17"/>
  <c r="AC22" i="17"/>
  <c r="AD22" i="17"/>
  <c r="CX22" i="17"/>
  <c r="CY22" i="17"/>
  <c r="CZ22" i="17"/>
  <c r="DA22" i="17"/>
  <c r="DI22" i="17" s="1"/>
  <c r="DG22" i="17" s="1"/>
  <c r="DB22" i="17"/>
  <c r="DD22" i="17" s="1"/>
  <c r="DF22" i="17" s="1"/>
  <c r="DE22" i="17" s="1"/>
  <c r="DC22" i="17"/>
  <c r="DJ22" i="17"/>
  <c r="DK22" i="17"/>
  <c r="DL22" i="17"/>
  <c r="DN22" i="17"/>
  <c r="DU22" i="17" s="1"/>
  <c r="DP22" i="17"/>
  <c r="DW22" i="17" s="1"/>
  <c r="DQ22" i="17"/>
  <c r="DR22" i="17"/>
  <c r="DS22" i="17"/>
  <c r="DX22" i="17"/>
  <c r="DY22" i="17"/>
  <c r="DZ22" i="17"/>
  <c r="EE22" i="17"/>
  <c r="EF22" i="17"/>
  <c r="EG22" i="17"/>
  <c r="EL22" i="17"/>
  <c r="EM22" i="17"/>
  <c r="EN22" i="17"/>
  <c r="ES22" i="17"/>
  <c r="ET22" i="17"/>
  <c r="EU22" i="17"/>
  <c r="EZ22" i="17"/>
  <c r="FA22" i="17"/>
  <c r="FB22" i="17"/>
  <c r="FG22" i="17"/>
  <c r="FH22" i="17"/>
  <c r="FI22" i="17"/>
  <c r="FN22" i="17"/>
  <c r="FO22" i="17"/>
  <c r="FP22" i="17"/>
  <c r="FU22" i="17"/>
  <c r="FV22" i="17"/>
  <c r="FW22" i="17"/>
  <c r="GB22" i="17"/>
  <c r="GC22" i="17"/>
  <c r="GD22" i="17"/>
  <c r="AC23" i="17"/>
  <c r="AD23" i="17"/>
  <c r="CX23" i="17"/>
  <c r="CY23" i="17"/>
  <c r="CZ23" i="17"/>
  <c r="DA23" i="17"/>
  <c r="DB23" i="17"/>
  <c r="DD23" i="17" s="1"/>
  <c r="DF23" i="17" s="1"/>
  <c r="DC23" i="17"/>
  <c r="DI23" i="17"/>
  <c r="DJ23" i="17"/>
  <c r="DK23" i="17"/>
  <c r="DQ23" i="17"/>
  <c r="DR23" i="17"/>
  <c r="DS23" i="17"/>
  <c r="DX23" i="17"/>
  <c r="DY23" i="17"/>
  <c r="DZ23" i="17"/>
  <c r="EE23" i="17"/>
  <c r="EF23" i="17"/>
  <c r="EG23" i="17"/>
  <c r="EL23" i="17"/>
  <c r="EM23" i="17"/>
  <c r="EN23" i="17"/>
  <c r="ES23" i="17"/>
  <c r="ET23" i="17"/>
  <c r="EU23" i="17"/>
  <c r="EZ23" i="17"/>
  <c r="FA23" i="17"/>
  <c r="FB23" i="17"/>
  <c r="FG23" i="17"/>
  <c r="FH23" i="17"/>
  <c r="FI23" i="17"/>
  <c r="FN23" i="17"/>
  <c r="FO23" i="17"/>
  <c r="FP23" i="17"/>
  <c r="FU23" i="17"/>
  <c r="FV23" i="17"/>
  <c r="FW23" i="17"/>
  <c r="GB23" i="17"/>
  <c r="GC23" i="17"/>
  <c r="GD23" i="17"/>
  <c r="AC24" i="17"/>
  <c r="AD24" i="17"/>
  <c r="CX24" i="17"/>
  <c r="DB24" i="17"/>
  <c r="DC24" i="17"/>
  <c r="DJ24" i="17"/>
  <c r="DL24" i="17" s="1"/>
  <c r="DK24" i="17"/>
  <c r="DQ24" i="17"/>
  <c r="DR24" i="17"/>
  <c r="DS24" i="17"/>
  <c r="DX24" i="17"/>
  <c r="DY24" i="17"/>
  <c r="DZ24" i="17"/>
  <c r="EE24" i="17"/>
  <c r="EF24" i="17"/>
  <c r="EG24" i="17"/>
  <c r="EL24" i="17"/>
  <c r="EM24" i="17"/>
  <c r="EN24" i="17"/>
  <c r="ES24" i="17"/>
  <c r="ET24" i="17"/>
  <c r="EU24" i="17"/>
  <c r="EZ24" i="17"/>
  <c r="FA24" i="17"/>
  <c r="FB24" i="17"/>
  <c r="FG24" i="17"/>
  <c r="FH24" i="17"/>
  <c r="FI24" i="17"/>
  <c r="FN24" i="17"/>
  <c r="FO24" i="17"/>
  <c r="FP24" i="17"/>
  <c r="FU24" i="17"/>
  <c r="FV24" i="17"/>
  <c r="FW24" i="17"/>
  <c r="GB24" i="17"/>
  <c r="GC24" i="17"/>
  <c r="GD24" i="17"/>
  <c r="AC25" i="17"/>
  <c r="AD25" i="17"/>
  <c r="AE25" i="17"/>
  <c r="AF25" i="17"/>
  <c r="AH25" i="17" s="1"/>
  <c r="AG25" i="17"/>
  <c r="CX25" i="17"/>
  <c r="CZ25" i="17" s="1"/>
  <c r="CY25" i="17"/>
  <c r="DA25" i="17" s="1"/>
  <c r="DB25" i="17"/>
  <c r="DC25" i="17"/>
  <c r="DD25" i="17"/>
  <c r="DF25" i="17"/>
  <c r="DE25" i="17" s="1"/>
  <c r="DI25" i="17"/>
  <c r="DP25" i="17" s="1"/>
  <c r="DW25" i="17" s="1"/>
  <c r="DJ25" i="17"/>
  <c r="DK25" i="17"/>
  <c r="DO25" i="17"/>
  <c r="DQ25" i="17"/>
  <c r="DS25" i="17" s="1"/>
  <c r="DR25" i="17"/>
  <c r="DX25" i="17"/>
  <c r="DY25" i="17"/>
  <c r="DZ25" i="17"/>
  <c r="EE25" i="17"/>
  <c r="EF25" i="17"/>
  <c r="EG25" i="17"/>
  <c r="EL25" i="17"/>
  <c r="EM25" i="17"/>
  <c r="EN25" i="17"/>
  <c r="ES25" i="17"/>
  <c r="ET25" i="17"/>
  <c r="EU25" i="17"/>
  <c r="EZ25" i="17"/>
  <c r="FA25" i="17"/>
  <c r="FB25" i="17"/>
  <c r="FG25" i="17"/>
  <c r="FH25" i="17"/>
  <c r="FI25" i="17"/>
  <c r="FN25" i="17"/>
  <c r="FO25" i="17"/>
  <c r="FP25" i="17"/>
  <c r="FU25" i="17"/>
  <c r="FV25" i="17"/>
  <c r="FW25" i="17"/>
  <c r="GB25" i="17"/>
  <c r="GC25" i="17"/>
  <c r="GD25" i="17"/>
  <c r="AC26" i="17"/>
  <c r="AD26" i="17"/>
  <c r="DF26" i="17" s="1"/>
  <c r="DN26" i="17" s="1"/>
  <c r="CX26" i="17"/>
  <c r="DB26" i="17"/>
  <c r="DC26" i="17"/>
  <c r="DD26" i="17"/>
  <c r="DJ26" i="17"/>
  <c r="DL26" i="17" s="1"/>
  <c r="DK26" i="17"/>
  <c r="DQ26" i="17"/>
  <c r="DR26" i="17"/>
  <c r="DX26" i="17"/>
  <c r="DY26" i="17"/>
  <c r="DZ26" i="17"/>
  <c r="EE26" i="17"/>
  <c r="EF26" i="17"/>
  <c r="EG26" i="17"/>
  <c r="EL26" i="17"/>
  <c r="EM26" i="17"/>
  <c r="EN26" i="17"/>
  <c r="ES26" i="17"/>
  <c r="ET26" i="17"/>
  <c r="EU26" i="17"/>
  <c r="EZ26" i="17"/>
  <c r="FA26" i="17"/>
  <c r="FB26" i="17"/>
  <c r="FG26" i="17"/>
  <c r="FH26" i="17"/>
  <c r="FI26" i="17"/>
  <c r="FN26" i="17"/>
  <c r="FO26" i="17"/>
  <c r="FP26" i="17"/>
  <c r="FU26" i="17"/>
  <c r="FV26" i="17"/>
  <c r="FW26" i="17"/>
  <c r="GB26" i="17"/>
  <c r="GC26" i="17"/>
  <c r="GD26" i="17"/>
  <c r="AC27" i="17"/>
  <c r="AD27" i="17"/>
  <c r="CX27" i="17"/>
  <c r="CY27" i="17" s="1"/>
  <c r="DB27" i="17"/>
  <c r="DC27" i="17"/>
  <c r="DJ27" i="17"/>
  <c r="DK27" i="17"/>
  <c r="DL27" i="17"/>
  <c r="DQ27" i="17"/>
  <c r="DR27" i="17"/>
  <c r="DS27" i="17"/>
  <c r="DX27" i="17"/>
  <c r="DY27" i="17"/>
  <c r="DZ27" i="17"/>
  <c r="EE27" i="17"/>
  <c r="EF27" i="17"/>
  <c r="EG27" i="17"/>
  <c r="EL27" i="17"/>
  <c r="EM27" i="17"/>
  <c r="EN27" i="17"/>
  <c r="ES27" i="17"/>
  <c r="ET27" i="17"/>
  <c r="EU27" i="17"/>
  <c r="EZ27" i="17"/>
  <c r="FA27" i="17"/>
  <c r="FB27" i="17"/>
  <c r="FG27" i="17"/>
  <c r="FH27" i="17"/>
  <c r="FI27" i="17"/>
  <c r="FN27" i="17"/>
  <c r="FO27" i="17"/>
  <c r="FP27" i="17"/>
  <c r="FU27" i="17"/>
  <c r="FV27" i="17"/>
  <c r="FW27" i="17"/>
  <c r="GB27" i="17"/>
  <c r="GC27" i="17"/>
  <c r="GD27" i="17"/>
  <c r="AC28" i="17"/>
  <c r="AD28" i="17"/>
  <c r="CX28" i="17"/>
  <c r="DB28" i="17"/>
  <c r="DC28" i="17"/>
  <c r="DD28" i="17"/>
  <c r="DF28" i="17" s="1"/>
  <c r="DE28" i="17"/>
  <c r="DJ28" i="17"/>
  <c r="DK28" i="17"/>
  <c r="DL28" i="17" s="1"/>
  <c r="DQ28" i="17"/>
  <c r="DR28" i="17"/>
  <c r="DS28" i="17"/>
  <c r="DX28" i="17"/>
  <c r="DY28" i="17"/>
  <c r="DZ28" i="17"/>
  <c r="EE28" i="17"/>
  <c r="EF28" i="17"/>
  <c r="EG28" i="17"/>
  <c r="EL28" i="17"/>
  <c r="EM28" i="17"/>
  <c r="EN28" i="17"/>
  <c r="ES28" i="17"/>
  <c r="ET28" i="17"/>
  <c r="EU28" i="17"/>
  <c r="EZ28" i="17"/>
  <c r="FA28" i="17"/>
  <c r="FB28" i="17"/>
  <c r="FG28" i="17"/>
  <c r="FH28" i="17"/>
  <c r="FI28" i="17"/>
  <c r="FN28" i="17"/>
  <c r="FO28" i="17"/>
  <c r="FP28" i="17"/>
  <c r="FU28" i="17"/>
  <c r="FV28" i="17"/>
  <c r="FW28" i="17"/>
  <c r="GB28" i="17"/>
  <c r="GC28" i="17"/>
  <c r="GD28" i="17"/>
  <c r="AC29" i="17"/>
  <c r="AD29" i="17"/>
  <c r="DF29" i="17" s="1"/>
  <c r="AE29" i="17"/>
  <c r="AF29" i="17"/>
  <c r="AG29" i="17"/>
  <c r="AH29" i="17"/>
  <c r="CX29" i="17"/>
  <c r="CY29" i="17"/>
  <c r="CZ29" i="17"/>
  <c r="DA29" i="17"/>
  <c r="DB29" i="17"/>
  <c r="DC29" i="17"/>
  <c r="DD29" i="17"/>
  <c r="DI29" i="17"/>
  <c r="DP29" i="17" s="1"/>
  <c r="DO29" i="17" s="1"/>
  <c r="DJ29" i="17"/>
  <c r="DK29" i="17"/>
  <c r="DL29" i="17"/>
  <c r="DQ29" i="17"/>
  <c r="DR29" i="17"/>
  <c r="DS29" i="17"/>
  <c r="DX29" i="17"/>
  <c r="DY29" i="17"/>
  <c r="DZ29" i="17"/>
  <c r="EE29" i="17"/>
  <c r="EF29" i="17"/>
  <c r="EG29" i="17"/>
  <c r="EL29" i="17"/>
  <c r="EM29" i="17"/>
  <c r="EN29" i="17"/>
  <c r="ES29" i="17"/>
  <c r="ET29" i="17"/>
  <c r="EU29" i="17"/>
  <c r="EZ29" i="17"/>
  <c r="FA29" i="17"/>
  <c r="FB29" i="17"/>
  <c r="FG29" i="17"/>
  <c r="FH29" i="17"/>
  <c r="FI29" i="17"/>
  <c r="FN29" i="17"/>
  <c r="FO29" i="17"/>
  <c r="FP29" i="17"/>
  <c r="FU29" i="17"/>
  <c r="FV29" i="17"/>
  <c r="FW29" i="17"/>
  <c r="GB29" i="17"/>
  <c r="GC29" i="17"/>
  <c r="GD29" i="17"/>
  <c r="AC30" i="17"/>
  <c r="AD30" i="17"/>
  <c r="AE30" i="17"/>
  <c r="AF30" i="17"/>
  <c r="AG30" i="17"/>
  <c r="CX30" i="17"/>
  <c r="CY30" i="17"/>
  <c r="CZ30" i="17"/>
  <c r="DA30" i="17"/>
  <c r="DB30" i="17"/>
  <c r="DC30" i="17"/>
  <c r="DD30" i="17"/>
  <c r="DI30" i="17"/>
  <c r="DJ30" i="17"/>
  <c r="DK30" i="17"/>
  <c r="DL30" i="17"/>
  <c r="DQ30" i="17"/>
  <c r="DR30" i="17"/>
  <c r="DS30" i="17"/>
  <c r="DX30" i="17"/>
  <c r="DY30" i="17"/>
  <c r="DZ30" i="17"/>
  <c r="EE30" i="17"/>
  <c r="EF30" i="17"/>
  <c r="EG30" i="17"/>
  <c r="EL30" i="17"/>
  <c r="EM30" i="17"/>
  <c r="EN30" i="17"/>
  <c r="ES30" i="17"/>
  <c r="ET30" i="17"/>
  <c r="EU30" i="17"/>
  <c r="EZ30" i="17"/>
  <c r="FA30" i="17"/>
  <c r="FB30" i="17"/>
  <c r="FG30" i="17"/>
  <c r="FH30" i="17"/>
  <c r="FI30" i="17"/>
  <c r="FN30" i="17"/>
  <c r="FO30" i="17"/>
  <c r="FP30" i="17"/>
  <c r="FU30" i="17"/>
  <c r="FV30" i="17"/>
  <c r="FW30" i="17"/>
  <c r="GB30" i="17"/>
  <c r="GC30" i="17"/>
  <c r="GD30" i="17"/>
  <c r="AC31" i="17"/>
  <c r="AD31" i="17"/>
  <c r="AE31" i="17"/>
  <c r="AG31" i="17" s="1"/>
  <c r="CX31" i="17"/>
  <c r="CY31" i="17"/>
  <c r="DA31" i="17" s="1"/>
  <c r="CZ31" i="17"/>
  <c r="DB31" i="17"/>
  <c r="DC31" i="17"/>
  <c r="DD31" i="17"/>
  <c r="DI31" i="17"/>
  <c r="DP31" i="17" s="1"/>
  <c r="DO31" i="17" s="1"/>
  <c r="DJ31" i="17"/>
  <c r="DL31" i="17" s="1"/>
  <c r="DK31" i="17"/>
  <c r="DQ31" i="17"/>
  <c r="DR31" i="17"/>
  <c r="DS31" i="17"/>
  <c r="DX31" i="17"/>
  <c r="DY31" i="17"/>
  <c r="DZ31" i="17"/>
  <c r="EE31" i="17"/>
  <c r="EF31" i="17"/>
  <c r="EG31" i="17"/>
  <c r="EL31" i="17"/>
  <c r="EM31" i="17"/>
  <c r="EN31" i="17"/>
  <c r="ES31" i="17"/>
  <c r="ET31" i="17"/>
  <c r="EU31" i="17"/>
  <c r="EZ31" i="17"/>
  <c r="FA31" i="17"/>
  <c r="FB31" i="17"/>
  <c r="FG31" i="17"/>
  <c r="FH31" i="17"/>
  <c r="FI31" i="17"/>
  <c r="FN31" i="17"/>
  <c r="FO31" i="17"/>
  <c r="FP31" i="17"/>
  <c r="FU31" i="17"/>
  <c r="FV31" i="17"/>
  <c r="FW31" i="17"/>
  <c r="GB31" i="17"/>
  <c r="GC31" i="17"/>
  <c r="GD31" i="17"/>
  <c r="DN29" i="17" l="1"/>
  <c r="DE29" i="17"/>
  <c r="AF27" i="17"/>
  <c r="DA27" i="17"/>
  <c r="DI27" i="17" s="1"/>
  <c r="DF31" i="17"/>
  <c r="CZ26" i="17"/>
  <c r="CY26" i="17"/>
  <c r="DN10" i="17"/>
  <c r="DE10" i="17"/>
  <c r="ED25" i="17"/>
  <c r="DV25" i="17"/>
  <c r="DE17" i="17"/>
  <c r="DN17" i="17"/>
  <c r="DU13" i="17"/>
  <c r="DM13" i="17"/>
  <c r="DN28" i="17"/>
  <c r="AH30" i="17"/>
  <c r="DF30" i="17"/>
  <c r="DM26" i="17"/>
  <c r="DU26" i="17"/>
  <c r="DE18" i="17"/>
  <c r="DO15" i="17"/>
  <c r="DW15" i="17"/>
  <c r="DG31" i="17"/>
  <c r="ED22" i="17"/>
  <c r="DV22" i="17"/>
  <c r="DE14" i="17"/>
  <c r="DN14" i="17"/>
  <c r="DT22" i="17"/>
  <c r="EB22" i="17"/>
  <c r="DW20" i="17"/>
  <c r="CY24" i="17"/>
  <c r="CZ24" i="17"/>
  <c r="AF19" i="17"/>
  <c r="AE19" i="17"/>
  <c r="AG19" i="17" s="1"/>
  <c r="DO17" i="17"/>
  <c r="DW17" i="17"/>
  <c r="DW14" i="17"/>
  <c r="CY16" i="17"/>
  <c r="CZ16" i="17"/>
  <c r="AH27" i="17"/>
  <c r="DG15" i="17"/>
  <c r="DL25" i="17"/>
  <c r="DN25" i="17" s="1"/>
  <c r="DG29" i="17"/>
  <c r="DG12" i="17"/>
  <c r="DU18" i="17"/>
  <c r="EG9" i="17"/>
  <c r="DG19" i="17"/>
  <c r="DP19" i="17"/>
  <c r="DG30" i="17"/>
  <c r="DP30" i="17"/>
  <c r="DG17" i="17"/>
  <c r="AH15" i="17"/>
  <c r="DL23" i="17"/>
  <c r="DE15" i="17"/>
  <c r="DL15" i="17"/>
  <c r="DN15" i="17" s="1"/>
  <c r="AH12" i="17"/>
  <c r="DE20" i="17"/>
  <c r="CY28" i="17"/>
  <c r="CZ28" i="17"/>
  <c r="AE10" i="17"/>
  <c r="AG10" i="17" s="1"/>
  <c r="AF10" i="17"/>
  <c r="DO12" i="17"/>
  <c r="DW12" i="17"/>
  <c r="DW18" i="17"/>
  <c r="DM22" i="17"/>
  <c r="AE14" i="17"/>
  <c r="AG14" i="17" s="1"/>
  <c r="AF14" i="17"/>
  <c r="AH14" i="17" s="1"/>
  <c r="DA9" i="17"/>
  <c r="AE9" i="17"/>
  <c r="AG9" i="17" s="1"/>
  <c r="AF9" i="17"/>
  <c r="AH9" i="17" s="1"/>
  <c r="DE26" i="17"/>
  <c r="DP10" i="17"/>
  <c r="DG23" i="17"/>
  <c r="DP23" i="17"/>
  <c r="DN23" i="17"/>
  <c r="DE23" i="17"/>
  <c r="DO22" i="17"/>
  <c r="DG25" i="17"/>
  <c r="AE23" i="17"/>
  <c r="AG23" i="17" s="1"/>
  <c r="AF23" i="17"/>
  <c r="AH23" i="17" s="1"/>
  <c r="DS16" i="17"/>
  <c r="DF12" i="17"/>
  <c r="DW31" i="17"/>
  <c r="DU20" i="17"/>
  <c r="AE21" i="17"/>
  <c r="AG21" i="17" s="1"/>
  <c r="AF21" i="17"/>
  <c r="AH21" i="17" s="1"/>
  <c r="DA21" i="17"/>
  <c r="DI21" i="17" s="1"/>
  <c r="DZ9" i="17"/>
  <c r="AF31" i="17"/>
  <c r="AH31" i="17" s="1"/>
  <c r="DW29" i="17"/>
  <c r="DD27" i="17"/>
  <c r="DF27" i="17" s="1"/>
  <c r="DD11" i="17"/>
  <c r="DE21" i="17"/>
  <c r="DN21" i="17"/>
  <c r="DU9" i="17"/>
  <c r="CZ27" i="17"/>
  <c r="AE27" i="17" s="1"/>
  <c r="AG27" i="17" s="1"/>
  <c r="DM9" i="17"/>
  <c r="AH20" i="17"/>
  <c r="DF16" i="17"/>
  <c r="AH18" i="17"/>
  <c r="AE22" i="17"/>
  <c r="AG22" i="17" s="1"/>
  <c r="AF22" i="17"/>
  <c r="AH22" i="17" s="1"/>
  <c r="CY11" i="17"/>
  <c r="CZ11" i="17"/>
  <c r="DF11" i="17"/>
  <c r="DS11" i="17"/>
  <c r="CY13" i="17"/>
  <c r="CZ13" i="17"/>
  <c r="DS26" i="17"/>
  <c r="AH10" i="17"/>
  <c r="DD24" i="17"/>
  <c r="DS14" i="17"/>
  <c r="DF24" i="17"/>
  <c r="AH19" i="17"/>
  <c r="DF19" i="17"/>
  <c r="CZ20" i="17"/>
  <c r="AE20" i="17" s="1"/>
  <c r="AG20" i="17" s="1"/>
  <c r="CZ12" i="17"/>
  <c r="AE12" i="17" s="1"/>
  <c r="AG12" i="17" s="1"/>
  <c r="DE27" i="17" l="1"/>
  <c r="DN27" i="17"/>
  <c r="DM15" i="17"/>
  <c r="DU15" i="17"/>
  <c r="DM23" i="17"/>
  <c r="DU23" i="17"/>
  <c r="DO23" i="17"/>
  <c r="DW23" i="17"/>
  <c r="DM25" i="17"/>
  <c r="DU25" i="17"/>
  <c r="AF11" i="17"/>
  <c r="AH11" i="17" s="1"/>
  <c r="DA11" i="17"/>
  <c r="DI11" i="17" s="1"/>
  <c r="AE11" i="17"/>
  <c r="AG11" i="17" s="1"/>
  <c r="EC25" i="17"/>
  <c r="EK25" i="17"/>
  <c r="DE24" i="17"/>
  <c r="DN24" i="17"/>
  <c r="ED15" i="17"/>
  <c r="DV15" i="17"/>
  <c r="ED31" i="17"/>
  <c r="DV31" i="17"/>
  <c r="DV17" i="17"/>
  <c r="ED17" i="17"/>
  <c r="ED12" i="17"/>
  <c r="DV12" i="17"/>
  <c r="DE11" i="17"/>
  <c r="DN11" i="17"/>
  <c r="EI22" i="17"/>
  <c r="EA22" i="17"/>
  <c r="DU17" i="17"/>
  <c r="DM17" i="17"/>
  <c r="DG21" i="17"/>
  <c r="DP21" i="17"/>
  <c r="DE19" i="17"/>
  <c r="DN19" i="17"/>
  <c r="EK22" i="17"/>
  <c r="EC22" i="17"/>
  <c r="DE16" i="17"/>
  <c r="DN16" i="17"/>
  <c r="DA26" i="17"/>
  <c r="DI26" i="17" s="1"/>
  <c r="AE26" i="17"/>
  <c r="AG26" i="17" s="1"/>
  <c r="AF26" i="17"/>
  <c r="AH26" i="17" s="1"/>
  <c r="ED14" i="17"/>
  <c r="DV14" i="17"/>
  <c r="DN31" i="17"/>
  <c r="DE31" i="17"/>
  <c r="DO30" i="17"/>
  <c r="DW30" i="17"/>
  <c r="EB9" i="17"/>
  <c r="DT9" i="17"/>
  <c r="DE30" i="17"/>
  <c r="DN30" i="17"/>
  <c r="DA13" i="17"/>
  <c r="DI13" i="17" s="1"/>
  <c r="AE13" i="17"/>
  <c r="AG13" i="17" s="1"/>
  <c r="AF13" i="17"/>
  <c r="AH13" i="17" s="1"/>
  <c r="DA24" i="17"/>
  <c r="DI24" i="17" s="1"/>
  <c r="AE24" i="17"/>
  <c r="AG24" i="17" s="1"/>
  <c r="AF24" i="17"/>
  <c r="AH24" i="17" s="1"/>
  <c r="DM28" i="17"/>
  <c r="DU28" i="17"/>
  <c r="DT13" i="17"/>
  <c r="EB13" i="17"/>
  <c r="ED29" i="17"/>
  <c r="DV29" i="17"/>
  <c r="AE28" i="17"/>
  <c r="AG28" i="17" s="1"/>
  <c r="AF28" i="17"/>
  <c r="AH28" i="17" s="1"/>
  <c r="DA28" i="17"/>
  <c r="DI28" i="17" s="1"/>
  <c r="DU14" i="17"/>
  <c r="DM14" i="17"/>
  <c r="DO10" i="17"/>
  <c r="DW10" i="17"/>
  <c r="DM10" i="17"/>
  <c r="DU10" i="17"/>
  <c r="DT20" i="17"/>
  <c r="EB20" i="17"/>
  <c r="DI7" i="17"/>
  <c r="DI9" i="17"/>
  <c r="DA16" i="17"/>
  <c r="DI16" i="17" s="1"/>
  <c r="AE16" i="17"/>
  <c r="AG16" i="17" s="1"/>
  <c r="AF16" i="17"/>
  <c r="AH16" i="17" s="1"/>
  <c r="DN12" i="17"/>
  <c r="DE12" i="17"/>
  <c r="EB26" i="17"/>
  <c r="DT26" i="17"/>
  <c r="ED18" i="17"/>
  <c r="DV18" i="17"/>
  <c r="DP27" i="17"/>
  <c r="DG27" i="17"/>
  <c r="DW19" i="17"/>
  <c r="DO19" i="17"/>
  <c r="DU21" i="17"/>
  <c r="DM21" i="17"/>
  <c r="EB18" i="17"/>
  <c r="DT18" i="17"/>
  <c r="ED20" i="17"/>
  <c r="DV20" i="17"/>
  <c r="DM29" i="17"/>
  <c r="DU29" i="17"/>
  <c r="EB17" i="17" l="1"/>
  <c r="DT17" i="17"/>
  <c r="DG9" i="17"/>
  <c r="DP9" i="17"/>
  <c r="DM31" i="17"/>
  <c r="DU31" i="17"/>
  <c r="EP22" i="17"/>
  <c r="EH22" i="17"/>
  <c r="EB21" i="17"/>
  <c r="DT21" i="17"/>
  <c r="DU11" i="17"/>
  <c r="DM11" i="17"/>
  <c r="EJ25" i="17"/>
  <c r="ER25" i="17"/>
  <c r="EA13" i="17"/>
  <c r="EI13" i="17"/>
  <c r="EA18" i="17"/>
  <c r="EI18" i="17"/>
  <c r="EB28" i="17"/>
  <c r="DT28" i="17"/>
  <c r="DP11" i="17"/>
  <c r="DG11" i="17"/>
  <c r="EI20" i="17"/>
  <c r="EA20" i="17"/>
  <c r="EK14" i="17"/>
  <c r="EC14" i="17"/>
  <c r="DT25" i="17"/>
  <c r="EB25" i="17"/>
  <c r="DV19" i="17"/>
  <c r="ED19" i="17"/>
  <c r="DG24" i="17"/>
  <c r="DP24" i="17"/>
  <c r="DP26" i="17"/>
  <c r="DG26" i="17"/>
  <c r="EC12" i="17"/>
  <c r="EK12" i="17"/>
  <c r="ED23" i="17"/>
  <c r="DV23" i="17"/>
  <c r="DW27" i="17"/>
  <c r="DO27" i="17"/>
  <c r="ED10" i="17"/>
  <c r="DV10" i="17"/>
  <c r="DU16" i="17"/>
  <c r="DM16" i="17"/>
  <c r="EC17" i="17"/>
  <c r="EK17" i="17"/>
  <c r="EC18" i="17"/>
  <c r="EK18" i="17"/>
  <c r="DT14" i="17"/>
  <c r="EB14" i="17"/>
  <c r="EJ22" i="17"/>
  <c r="ER22" i="17"/>
  <c r="EC31" i="17"/>
  <c r="EK31" i="17"/>
  <c r="DP28" i="17"/>
  <c r="DG28" i="17"/>
  <c r="DU19" i="17"/>
  <c r="DM19" i="17"/>
  <c r="DU27" i="17"/>
  <c r="DM27" i="17"/>
  <c r="ED30" i="17"/>
  <c r="DV30" i="17"/>
  <c r="EC20" i="17"/>
  <c r="EK20" i="17"/>
  <c r="EC29" i="17"/>
  <c r="EK29" i="17"/>
  <c r="DG16" i="17"/>
  <c r="DP16" i="17"/>
  <c r="EB10" i="17"/>
  <c r="DT10" i="17"/>
  <c r="DT23" i="17"/>
  <c r="EB23" i="17"/>
  <c r="DP13" i="17"/>
  <c r="DG13" i="17"/>
  <c r="DU30" i="17"/>
  <c r="DM30" i="17"/>
  <c r="DT15" i="17"/>
  <c r="EB15" i="17"/>
  <c r="EA26" i="17"/>
  <c r="EI26" i="17"/>
  <c r="DT29" i="17"/>
  <c r="EB29" i="17"/>
  <c r="EC15" i="17"/>
  <c r="EK15" i="17"/>
  <c r="DU12" i="17"/>
  <c r="DM12" i="17"/>
  <c r="EI9" i="17"/>
  <c r="EA9" i="17"/>
  <c r="DW21" i="17"/>
  <c r="DO21" i="17"/>
  <c r="DU24" i="17"/>
  <c r="DM24" i="17"/>
  <c r="ER18" i="17" l="1"/>
  <c r="EJ18" i="17"/>
  <c r="EB27" i="17"/>
  <c r="DT27" i="17"/>
  <c r="EJ14" i="17"/>
  <c r="ER14" i="17"/>
  <c r="EJ20" i="17"/>
  <c r="ER20" i="17"/>
  <c r="ER17" i="17"/>
  <c r="EJ17" i="17"/>
  <c r="EK30" i="17"/>
  <c r="EC30" i="17"/>
  <c r="DT11" i="17"/>
  <c r="EB11" i="17"/>
  <c r="DO13" i="17"/>
  <c r="DW13" i="17"/>
  <c r="EA21" i="17"/>
  <c r="EI21" i="17"/>
  <c r="EH9" i="17"/>
  <c r="EP9" i="17"/>
  <c r="DT31" i="17"/>
  <c r="EB31" i="17"/>
  <c r="EH26" i="17"/>
  <c r="EP26" i="17"/>
  <c r="EP13" i="17"/>
  <c r="EH13" i="17"/>
  <c r="EK19" i="17"/>
  <c r="EC19" i="17"/>
  <c r="EB30" i="17"/>
  <c r="DT30" i="17"/>
  <c r="EC10" i="17"/>
  <c r="EK10" i="17"/>
  <c r="EI23" i="17"/>
  <c r="EA23" i="17"/>
  <c r="DO28" i="17"/>
  <c r="DW28" i="17"/>
  <c r="EH20" i="17"/>
  <c r="EP20" i="17"/>
  <c r="EB12" i="17"/>
  <c r="DT12" i="17"/>
  <c r="EC23" i="17"/>
  <c r="EK23" i="17"/>
  <c r="DW16" i="17"/>
  <c r="DO16" i="17"/>
  <c r="EY22" i="17"/>
  <c r="EQ22" i="17"/>
  <c r="EI29" i="17"/>
  <c r="EA29" i="17"/>
  <c r="ER29" i="17"/>
  <c r="EJ29" i="17"/>
  <c r="EI14" i="17"/>
  <c r="EA14" i="17"/>
  <c r="EH18" i="17"/>
  <c r="EP18" i="17"/>
  <c r="DW24" i="17"/>
  <c r="DO24" i="17"/>
  <c r="EI15" i="17"/>
  <c r="EA15" i="17"/>
  <c r="EY25" i="17"/>
  <c r="EQ25" i="17"/>
  <c r="EI25" i="17"/>
  <c r="EA25" i="17"/>
  <c r="DT24" i="17"/>
  <c r="EB24" i="17"/>
  <c r="DT16" i="17"/>
  <c r="EB16" i="17"/>
  <c r="DV21" i="17"/>
  <c r="ED21" i="17"/>
  <c r="EB19" i="17"/>
  <c r="DT19" i="17"/>
  <c r="DV27" i="17"/>
  <c r="ED27" i="17"/>
  <c r="EW22" i="17"/>
  <c r="EO22" i="17"/>
  <c r="EJ31" i="17"/>
  <c r="ER31" i="17"/>
  <c r="EA10" i="17"/>
  <c r="EI10" i="17"/>
  <c r="DW11" i="17"/>
  <c r="DO11" i="17"/>
  <c r="ER15" i="17"/>
  <c r="EJ15" i="17"/>
  <c r="ER12" i="17"/>
  <c r="EJ12" i="17"/>
  <c r="DW9" i="17"/>
  <c r="DO9" i="17"/>
  <c r="EA28" i="17"/>
  <c r="EI28" i="17"/>
  <c r="DO26" i="17"/>
  <c r="DW26" i="17"/>
  <c r="EI17" i="17"/>
  <c r="EA17" i="17"/>
  <c r="ED13" i="17" l="1"/>
  <c r="DV13" i="17"/>
  <c r="EH10" i="17"/>
  <c r="EP10" i="17"/>
  <c r="EH25" i="17"/>
  <c r="EP25" i="17"/>
  <c r="EJ30" i="17"/>
  <c r="ER30" i="17"/>
  <c r="EH15" i="17"/>
  <c r="EP15" i="17"/>
  <c r="EP28" i="17"/>
  <c r="EH28" i="17"/>
  <c r="EW26" i="17"/>
  <c r="EO26" i="17"/>
  <c r="DV24" i="17"/>
  <c r="ED24" i="17"/>
  <c r="EA24" i="17"/>
  <c r="EI24" i="17"/>
  <c r="DV11" i="17"/>
  <c r="ED11" i="17"/>
  <c r="DV16" i="17"/>
  <c r="ED16" i="17"/>
  <c r="EC27" i="17"/>
  <c r="EK27" i="17"/>
  <c r="EI12" i="17"/>
  <c r="EA12" i="17"/>
  <c r="DV9" i="17"/>
  <c r="ED9" i="17"/>
  <c r="EI30" i="17"/>
  <c r="EA30" i="17"/>
  <c r="EH17" i="17"/>
  <c r="EP17" i="17"/>
  <c r="ED26" i="17"/>
  <c r="DV26" i="17"/>
  <c r="EO13" i="17"/>
  <c r="EW13" i="17"/>
  <c r="EW20" i="17"/>
  <c r="EO20" i="17"/>
  <c r="EI31" i="17"/>
  <c r="EA31" i="17"/>
  <c r="DV28" i="17"/>
  <c r="ED28" i="17"/>
  <c r="EA16" i="17"/>
  <c r="EI16" i="17"/>
  <c r="EP21" i="17"/>
  <c r="EH21" i="17"/>
  <c r="ER10" i="17"/>
  <c r="EJ10" i="17"/>
  <c r="EH29" i="17"/>
  <c r="EP29" i="17"/>
  <c r="EI11" i="17"/>
  <c r="EA11" i="17"/>
  <c r="EX22" i="17"/>
  <c r="FF22" i="17"/>
  <c r="EY31" i="17"/>
  <c r="EQ31" i="17"/>
  <c r="EX25" i="17"/>
  <c r="FF25" i="17"/>
  <c r="ER19" i="17"/>
  <c r="EJ19" i="17"/>
  <c r="EJ23" i="17"/>
  <c r="ER23" i="17"/>
  <c r="EV22" i="17"/>
  <c r="FD22" i="17"/>
  <c r="EY17" i="17"/>
  <c r="EQ17" i="17"/>
  <c r="EY20" i="17"/>
  <c r="EQ20" i="17"/>
  <c r="EO18" i="17"/>
  <c r="EW18" i="17"/>
  <c r="EY14" i="17"/>
  <c r="EQ14" i="17"/>
  <c r="EA19" i="17"/>
  <c r="EI19" i="17"/>
  <c r="EC21" i="17"/>
  <c r="EK21" i="17"/>
  <c r="EW9" i="17"/>
  <c r="EO9" i="17"/>
  <c r="EQ12" i="17"/>
  <c r="EY12" i="17"/>
  <c r="EH14" i="17"/>
  <c r="EP14" i="17"/>
  <c r="EI27" i="17"/>
  <c r="EA27" i="17"/>
  <c r="EY15" i="17"/>
  <c r="EQ15" i="17"/>
  <c r="EY29" i="17"/>
  <c r="EQ29" i="17"/>
  <c r="EH23" i="17"/>
  <c r="EP23" i="17"/>
  <c r="EQ18" i="17"/>
  <c r="EY18" i="17"/>
  <c r="FF12" i="17" l="1"/>
  <c r="EX12" i="17"/>
  <c r="EC24" i="17"/>
  <c r="EK24" i="17"/>
  <c r="EY23" i="17"/>
  <c r="EQ23" i="17"/>
  <c r="EH30" i="17"/>
  <c r="EP30" i="17"/>
  <c r="EC9" i="17"/>
  <c r="EK9" i="17"/>
  <c r="EO23" i="17"/>
  <c r="EW23" i="17"/>
  <c r="FM25" i="17"/>
  <c r="FE25" i="17"/>
  <c r="EX31" i="17"/>
  <c r="FF31" i="17"/>
  <c r="EQ10" i="17"/>
  <c r="EY10" i="17"/>
  <c r="EP16" i="17"/>
  <c r="EH16" i="17"/>
  <c r="EH19" i="17"/>
  <c r="EP19" i="17"/>
  <c r="EC28" i="17"/>
  <c r="EK28" i="17"/>
  <c r="EP12" i="17"/>
  <c r="EH12" i="17"/>
  <c r="EX29" i="17"/>
  <c r="FF29" i="17"/>
  <c r="FD18" i="17"/>
  <c r="EV18" i="17"/>
  <c r="EX15" i="17"/>
  <c r="FF15" i="17"/>
  <c r="FD13" i="17"/>
  <c r="EV13" i="17"/>
  <c r="EH11" i="17"/>
  <c r="EP11" i="17"/>
  <c r="FK22" i="17"/>
  <c r="FC22" i="17"/>
  <c r="EO21" i="17"/>
  <c r="EW21" i="17"/>
  <c r="EJ21" i="17"/>
  <c r="ER21" i="17"/>
  <c r="EQ19" i="17"/>
  <c r="EY19" i="17"/>
  <c r="EW15" i="17"/>
  <c r="EO15" i="17"/>
  <c r="EJ27" i="17"/>
  <c r="ER27" i="17"/>
  <c r="FF14" i="17"/>
  <c r="EX14" i="17"/>
  <c r="FM22" i="17"/>
  <c r="FE22" i="17"/>
  <c r="EW25" i="17"/>
  <c r="EO25" i="17"/>
  <c r="EV20" i="17"/>
  <c r="FD20" i="17"/>
  <c r="EW10" i="17"/>
  <c r="EO10" i="17"/>
  <c r="EO14" i="17"/>
  <c r="EW14" i="17"/>
  <c r="EW29" i="17"/>
  <c r="EO29" i="17"/>
  <c r="EP24" i="17"/>
  <c r="EH24" i="17"/>
  <c r="EW17" i="17"/>
  <c r="EO17" i="17"/>
  <c r="EV9" i="17"/>
  <c r="FD9" i="17"/>
  <c r="FD26" i="17"/>
  <c r="EV26" i="17"/>
  <c r="EX18" i="17"/>
  <c r="FF18" i="17"/>
  <c r="EW28" i="17"/>
  <c r="EO28" i="17"/>
  <c r="EY30" i="17"/>
  <c r="EQ30" i="17"/>
  <c r="EH31" i="17"/>
  <c r="EP31" i="17"/>
  <c r="EK16" i="17"/>
  <c r="EC16" i="17"/>
  <c r="EK11" i="17"/>
  <c r="EC11" i="17"/>
  <c r="EH27" i="17"/>
  <c r="EP27" i="17"/>
  <c r="EX20" i="17"/>
  <c r="FF20" i="17"/>
  <c r="EX17" i="17"/>
  <c r="FF17" i="17"/>
  <c r="EC26" i="17"/>
  <c r="EK26" i="17"/>
  <c r="EK13" i="17"/>
  <c r="EC13" i="17"/>
  <c r="EY27" i="17" l="1"/>
  <c r="EQ27" i="17"/>
  <c r="FM31" i="17"/>
  <c r="FE31" i="17"/>
  <c r="EV29" i="17"/>
  <c r="FD29" i="17"/>
  <c r="FE29" i="17"/>
  <c r="FM29" i="17"/>
  <c r="EW12" i="17"/>
  <c r="EO12" i="17"/>
  <c r="FK20" i="17"/>
  <c r="FC20" i="17"/>
  <c r="FM15" i="17"/>
  <c r="FE15" i="17"/>
  <c r="EO24" i="17"/>
  <c r="EW24" i="17"/>
  <c r="FL25" i="17"/>
  <c r="FT25" i="17"/>
  <c r="FD14" i="17"/>
  <c r="EV14" i="17"/>
  <c r="EJ13" i="17"/>
  <c r="ER13" i="17"/>
  <c r="ER9" i="17"/>
  <c r="EJ9" i="17"/>
  <c r="FD10" i="17"/>
  <c r="EV10" i="17"/>
  <c r="FM18" i="17"/>
  <c r="FE18" i="17"/>
  <c r="EW30" i="17"/>
  <c r="EO30" i="17"/>
  <c r="FJ22" i="17"/>
  <c r="FR22" i="17"/>
  <c r="FF23" i="17"/>
  <c r="EX23" i="17"/>
  <c r="EW27" i="17"/>
  <c r="EO27" i="17"/>
  <c r="FL22" i="17"/>
  <c r="FT22" i="17"/>
  <c r="EO16" i="17"/>
  <c r="EW16" i="17"/>
  <c r="EJ16" i="17"/>
  <c r="ER16" i="17"/>
  <c r="EW31" i="17"/>
  <c r="EO31" i="17"/>
  <c r="EV15" i="17"/>
  <c r="FD15" i="17"/>
  <c r="FD23" i="17"/>
  <c r="EV23" i="17"/>
  <c r="ER26" i="17"/>
  <c r="EJ26" i="17"/>
  <c r="EV28" i="17"/>
  <c r="FD28" i="17"/>
  <c r="EV21" i="17"/>
  <c r="FD21" i="17"/>
  <c r="FM20" i="17"/>
  <c r="FE20" i="17"/>
  <c r="EO19" i="17"/>
  <c r="EW19" i="17"/>
  <c r="FC26" i="17"/>
  <c r="FK26" i="17"/>
  <c r="FC9" i="17"/>
  <c r="FK9" i="17"/>
  <c r="ER24" i="17"/>
  <c r="EJ24" i="17"/>
  <c r="EX10" i="17"/>
  <c r="FF10" i="17"/>
  <c r="FC18" i="17"/>
  <c r="FK18" i="17"/>
  <c r="FF19" i="17"/>
  <c r="EX19" i="17"/>
  <c r="EX30" i="17"/>
  <c r="FF30" i="17"/>
  <c r="EQ21" i="17"/>
  <c r="EY21" i="17"/>
  <c r="FM17" i="17"/>
  <c r="FE17" i="17"/>
  <c r="ER28" i="17"/>
  <c r="EJ28" i="17"/>
  <c r="EV25" i="17"/>
  <c r="FD25" i="17"/>
  <c r="EO11" i="17"/>
  <c r="EW11" i="17"/>
  <c r="EJ11" i="17"/>
  <c r="ER11" i="17"/>
  <c r="FD17" i="17"/>
  <c r="EV17" i="17"/>
  <c r="FE14" i="17"/>
  <c r="FM14" i="17"/>
  <c r="FC13" i="17"/>
  <c r="FK13" i="17"/>
  <c r="FM12" i="17"/>
  <c r="FE12" i="17"/>
  <c r="FD24" i="17" l="1"/>
  <c r="EV24" i="17"/>
  <c r="FK15" i="17"/>
  <c r="FC15" i="17"/>
  <c r="EQ28" i="17"/>
  <c r="EY28" i="17"/>
  <c r="FL15" i="17"/>
  <c r="FT15" i="17"/>
  <c r="FJ26" i="17"/>
  <c r="FR26" i="17"/>
  <c r="FL17" i="17"/>
  <c r="FT17" i="17"/>
  <c r="FR20" i="17"/>
  <c r="FJ20" i="17"/>
  <c r="EQ16" i="17"/>
  <c r="EY16" i="17"/>
  <c r="FM30" i="17"/>
  <c r="FE30" i="17"/>
  <c r="FK25" i="17"/>
  <c r="FC25" i="17"/>
  <c r="EV31" i="17"/>
  <c r="FD31" i="17"/>
  <c r="FF21" i="17"/>
  <c r="EX21" i="17"/>
  <c r="FT14" i="17"/>
  <c r="FL14" i="17"/>
  <c r="FT29" i="17"/>
  <c r="FL29" i="17"/>
  <c r="FL20" i="17"/>
  <c r="FT20" i="17"/>
  <c r="GA22" i="17"/>
  <c r="FS22" i="17"/>
  <c r="FC17" i="17"/>
  <c r="FK17" i="17"/>
  <c r="EV27" i="17"/>
  <c r="FD27" i="17"/>
  <c r="FC14" i="17"/>
  <c r="FK14" i="17"/>
  <c r="FL31" i="17"/>
  <c r="FT31" i="17"/>
  <c r="FK23" i="17"/>
  <c r="FC23" i="17"/>
  <c r="FD30" i="17"/>
  <c r="EV30" i="17"/>
  <c r="FL12" i="17"/>
  <c r="FT12" i="17"/>
  <c r="FT18" i="17"/>
  <c r="FL18" i="17"/>
  <c r="FD19" i="17"/>
  <c r="EV19" i="17"/>
  <c r="FC10" i="17"/>
  <c r="FK10" i="17"/>
  <c r="FD16" i="17"/>
  <c r="EV16" i="17"/>
  <c r="FC21" i="17"/>
  <c r="FK21" i="17"/>
  <c r="EQ13" i="17"/>
  <c r="EY13" i="17"/>
  <c r="FR18" i="17"/>
  <c r="FJ18" i="17"/>
  <c r="FD11" i="17"/>
  <c r="EV11" i="17"/>
  <c r="FM10" i="17"/>
  <c r="FE10" i="17"/>
  <c r="FS25" i="17"/>
  <c r="GA25" i="17"/>
  <c r="FQ22" i="17"/>
  <c r="FY22" i="17"/>
  <c r="EQ24" i="17"/>
  <c r="EY24" i="17"/>
  <c r="FR9" i="17"/>
  <c r="FJ9" i="17"/>
  <c r="FJ13" i="17"/>
  <c r="FR13" i="17"/>
  <c r="EV12" i="17"/>
  <c r="FD12" i="17"/>
  <c r="EY9" i="17"/>
  <c r="EQ9" i="17"/>
  <c r="FK29" i="17"/>
  <c r="FC29" i="17"/>
  <c r="FE19" i="17"/>
  <c r="FM19" i="17"/>
  <c r="EY11" i="17"/>
  <c r="EQ11" i="17"/>
  <c r="FK28" i="17"/>
  <c r="FC28" i="17"/>
  <c r="EQ26" i="17"/>
  <c r="EY26" i="17"/>
  <c r="FM23" i="17"/>
  <c r="FE23" i="17"/>
  <c r="EX27" i="17"/>
  <c r="FF27" i="17"/>
  <c r="FF16" i="17" l="1"/>
  <c r="EX16" i="17"/>
  <c r="FT10" i="17"/>
  <c r="FL10" i="17"/>
  <c r="EX9" i="17"/>
  <c r="FF9" i="17"/>
  <c r="GA29" i="17"/>
  <c r="FS29" i="17"/>
  <c r="FF13" i="17"/>
  <c r="EX13" i="17"/>
  <c r="GA15" i="17"/>
  <c r="FS15" i="17"/>
  <c r="FS18" i="17"/>
  <c r="GA18" i="17"/>
  <c r="GA20" i="17"/>
  <c r="FS20" i="17"/>
  <c r="FQ20" i="17"/>
  <c r="FY20" i="17"/>
  <c r="FC30" i="17"/>
  <c r="FK30" i="17"/>
  <c r="FY26" i="17"/>
  <c r="FQ26" i="17"/>
  <c r="FJ23" i="17"/>
  <c r="FR23" i="17"/>
  <c r="FF26" i="17"/>
  <c r="EX26" i="17"/>
  <c r="GA31" i="17"/>
  <c r="FS31" i="17"/>
  <c r="FJ14" i="17"/>
  <c r="FR14" i="17"/>
  <c r="FJ28" i="17"/>
  <c r="FR28" i="17"/>
  <c r="FJ25" i="17"/>
  <c r="FR25" i="17"/>
  <c r="FJ15" i="17"/>
  <c r="FR15" i="17"/>
  <c r="FJ29" i="17"/>
  <c r="FR29" i="17"/>
  <c r="GA12" i="17"/>
  <c r="FS12" i="17"/>
  <c r="FM27" i="17"/>
  <c r="FE27" i="17"/>
  <c r="FQ13" i="17"/>
  <c r="FY13" i="17"/>
  <c r="FY9" i="17"/>
  <c r="FQ9" i="17"/>
  <c r="FE21" i="17"/>
  <c r="FM21" i="17"/>
  <c r="EX24" i="17"/>
  <c r="FF24" i="17"/>
  <c r="FK31" i="17"/>
  <c r="FC31" i="17"/>
  <c r="GF22" i="17"/>
  <c r="FX22" i="17"/>
  <c r="FC27" i="17"/>
  <c r="FK27" i="17"/>
  <c r="FF11" i="17"/>
  <c r="EX11" i="17"/>
  <c r="FL19" i="17"/>
  <c r="FT19" i="17"/>
  <c r="FZ25" i="17"/>
  <c r="GH25" i="17"/>
  <c r="FR17" i="17"/>
  <c r="FJ17" i="17"/>
  <c r="GH22" i="17"/>
  <c r="FZ22" i="17"/>
  <c r="FC11" i="17"/>
  <c r="FK11" i="17"/>
  <c r="FK12" i="17"/>
  <c r="FC12" i="17"/>
  <c r="FS17" i="17"/>
  <c r="GA17" i="17"/>
  <c r="FY18" i="17"/>
  <c r="FQ18" i="17"/>
  <c r="FL23" i="17"/>
  <c r="FT23" i="17"/>
  <c r="GA14" i="17"/>
  <c r="FS14" i="17"/>
  <c r="FR21" i="17"/>
  <c r="FJ21" i="17"/>
  <c r="EX28" i="17"/>
  <c r="FF28" i="17"/>
  <c r="FC16" i="17"/>
  <c r="FK16" i="17"/>
  <c r="FR10" i="17"/>
  <c r="FJ10" i="17"/>
  <c r="FC19" i="17"/>
  <c r="FK19" i="17"/>
  <c r="FT30" i="17"/>
  <c r="FL30" i="17"/>
  <c r="FC24" i="17"/>
  <c r="FK24" i="17"/>
  <c r="FQ28" i="17" l="1"/>
  <c r="FY28" i="17"/>
  <c r="FZ20" i="17"/>
  <c r="GH20" i="17"/>
  <c r="FS19" i="17"/>
  <c r="GA19" i="17"/>
  <c r="GH31" i="17"/>
  <c r="FZ31" i="17"/>
  <c r="FT27" i="17"/>
  <c r="FL27" i="17"/>
  <c r="FT21" i="17"/>
  <c r="FL21" i="17"/>
  <c r="GG25" i="17"/>
  <c r="CN25" i="17" s="1"/>
  <c r="GI25" i="17"/>
  <c r="CO25" i="17" s="1"/>
  <c r="FZ14" i="17"/>
  <c r="GH14" i="17"/>
  <c r="FE26" i="17"/>
  <c r="FM26" i="17"/>
  <c r="FR19" i="17"/>
  <c r="FJ19" i="17"/>
  <c r="FR27" i="17"/>
  <c r="FJ27" i="17"/>
  <c r="FZ12" i="17"/>
  <c r="GH12" i="17"/>
  <c r="FM9" i="17"/>
  <c r="FE9" i="17"/>
  <c r="GE22" i="17"/>
  <c r="CM22" i="17"/>
  <c r="CQ22" i="17" s="1"/>
  <c r="FX26" i="17"/>
  <c r="GF26" i="17"/>
  <c r="FJ16" i="17"/>
  <c r="FR16" i="17"/>
  <c r="FY15" i="17"/>
  <c r="FQ15" i="17"/>
  <c r="FJ31" i="17"/>
  <c r="FR31" i="17"/>
  <c r="FS10" i="17"/>
  <c r="GA10" i="17"/>
  <c r="FY17" i="17"/>
  <c r="FQ17" i="17"/>
  <c r="FQ14" i="17"/>
  <c r="FY14" i="17"/>
  <c r="FX9" i="17"/>
  <c r="GF9" i="17"/>
  <c r="GA23" i="17"/>
  <c r="FS23" i="17"/>
  <c r="FS30" i="17"/>
  <c r="GA30" i="17"/>
  <c r="FE11" i="17"/>
  <c r="FM11" i="17"/>
  <c r="FZ17" i="17"/>
  <c r="GH17" i="17"/>
  <c r="FZ29" i="17"/>
  <c r="GH29" i="17"/>
  <c r="FQ29" i="17"/>
  <c r="FY29" i="17"/>
  <c r="FY10" i="17"/>
  <c r="FQ10" i="17"/>
  <c r="FE24" i="17"/>
  <c r="FM24" i="17"/>
  <c r="FY25" i="17"/>
  <c r="FQ25" i="17"/>
  <c r="FX20" i="17"/>
  <c r="GF20" i="17"/>
  <c r="FY21" i="17"/>
  <c r="FQ21" i="17"/>
  <c r="GH18" i="17"/>
  <c r="FZ18" i="17"/>
  <c r="FJ24" i="17"/>
  <c r="FR24" i="17"/>
  <c r="FX13" i="17"/>
  <c r="GF13" i="17"/>
  <c r="FZ15" i="17"/>
  <c r="GH15" i="17"/>
  <c r="FX18" i="17"/>
  <c r="GF18" i="17"/>
  <c r="FE13" i="17"/>
  <c r="FM13" i="17"/>
  <c r="FY23" i="17"/>
  <c r="FQ23" i="17"/>
  <c r="FR12" i="17"/>
  <c r="FJ12" i="17"/>
  <c r="FR11" i="17"/>
  <c r="FJ11" i="17"/>
  <c r="FR30" i="17"/>
  <c r="FJ30" i="17"/>
  <c r="FM28" i="17"/>
  <c r="FE28" i="17"/>
  <c r="GG22" i="17"/>
  <c r="CN22" i="17" s="1"/>
  <c r="GI22" i="17"/>
  <c r="CO22" i="17" s="1"/>
  <c r="FE16" i="17"/>
  <c r="FM16" i="17"/>
  <c r="FY16" i="17" l="1"/>
  <c r="FQ16" i="17"/>
  <c r="FT13" i="17"/>
  <c r="FL13" i="17"/>
  <c r="CM26" i="17"/>
  <c r="GE26" i="17"/>
  <c r="GF25" i="17"/>
  <c r="FX25" i="17"/>
  <c r="FT16" i="17"/>
  <c r="FL16" i="17"/>
  <c r="FT9" i="17"/>
  <c r="FL9" i="17"/>
  <c r="GF29" i="17"/>
  <c r="FX29" i="17"/>
  <c r="CM20" i="17"/>
  <c r="GE20" i="17"/>
  <c r="GF23" i="17"/>
  <c r="FX23" i="17"/>
  <c r="FZ23" i="17"/>
  <c r="GH23" i="17"/>
  <c r="GE9" i="17"/>
  <c r="CM9" i="17"/>
  <c r="CL22" i="17"/>
  <c r="CP22" i="17"/>
  <c r="CS22" i="17" s="1"/>
  <c r="CM13" i="17"/>
  <c r="GE13" i="17"/>
  <c r="GI31" i="17"/>
  <c r="CO31" i="17" s="1"/>
  <c r="GG31" i="17"/>
  <c r="CN31" i="17" s="1"/>
  <c r="FY24" i="17"/>
  <c r="FQ24" i="17"/>
  <c r="FZ10" i="17"/>
  <c r="GH10" i="17"/>
  <c r="FQ27" i="17"/>
  <c r="FY27" i="17"/>
  <c r="FQ11" i="17"/>
  <c r="FY11" i="17"/>
  <c r="FQ19" i="17"/>
  <c r="FY19" i="17"/>
  <c r="GH30" i="17"/>
  <c r="FZ30" i="17"/>
  <c r="FT24" i="17"/>
  <c r="FL24" i="17"/>
  <c r="GI15" i="17"/>
  <c r="CO15" i="17" s="1"/>
  <c r="GG15" i="17"/>
  <c r="CN15" i="17" s="1"/>
  <c r="FX10" i="17"/>
  <c r="GF10" i="17"/>
  <c r="GG12" i="17"/>
  <c r="CN12" i="17" s="1"/>
  <c r="GI12" i="17"/>
  <c r="CO12" i="17" s="1"/>
  <c r="GF17" i="17"/>
  <c r="FX17" i="17"/>
  <c r="GG29" i="17"/>
  <c r="CN29" i="17" s="1"/>
  <c r="GI29" i="17"/>
  <c r="CO29" i="17" s="1"/>
  <c r="GH19" i="17"/>
  <c r="FZ19" i="17"/>
  <c r="FQ31" i="17"/>
  <c r="FY31" i="17"/>
  <c r="FT11" i="17"/>
  <c r="FL11" i="17"/>
  <c r="FT26" i="17"/>
  <c r="FL26" i="17"/>
  <c r="GF28" i="17"/>
  <c r="FX28" i="17"/>
  <c r="GG14" i="17"/>
  <c r="CN14" i="17" s="1"/>
  <c r="GI14" i="17"/>
  <c r="CO14" i="17" s="1"/>
  <c r="CM18" i="17"/>
  <c r="GE18" i="17"/>
  <c r="FS21" i="17"/>
  <c r="GA21" i="17"/>
  <c r="GF14" i="17"/>
  <c r="FX14" i="17"/>
  <c r="FS27" i="17"/>
  <c r="GA27" i="17"/>
  <c r="FL28" i="17"/>
  <c r="FT28" i="17"/>
  <c r="FY30" i="17"/>
  <c r="FQ30" i="17"/>
  <c r="GI17" i="17"/>
  <c r="CO17" i="17" s="1"/>
  <c r="GG17" i="17"/>
  <c r="CN17" i="17" s="1"/>
  <c r="GI20" i="17"/>
  <c r="CO20" i="17" s="1"/>
  <c r="GG20" i="17"/>
  <c r="CN20" i="17" s="1"/>
  <c r="GG18" i="17"/>
  <c r="CN18" i="17" s="1"/>
  <c r="GI18" i="17"/>
  <c r="CO18" i="17" s="1"/>
  <c r="FY12" i="17"/>
  <c r="FQ12" i="17"/>
  <c r="FX21" i="17"/>
  <c r="GF21" i="17"/>
  <c r="GF15" i="17"/>
  <c r="FX15" i="17"/>
  <c r="CL20" i="17" l="1"/>
  <c r="CP20" i="17"/>
  <c r="CS20" i="17" s="1"/>
  <c r="CQ20" i="17"/>
  <c r="GE10" i="17"/>
  <c r="CM10" i="17"/>
  <c r="GE25" i="17"/>
  <c r="CM25" i="17"/>
  <c r="CQ25" i="17" s="1"/>
  <c r="GE29" i="17"/>
  <c r="CM29" i="17"/>
  <c r="CQ29" i="17" s="1"/>
  <c r="GF30" i="17"/>
  <c r="FX30" i="17"/>
  <c r="FS9" i="17"/>
  <c r="GA9" i="17"/>
  <c r="FS11" i="17"/>
  <c r="GA11" i="17"/>
  <c r="FS16" i="17"/>
  <c r="GA16" i="17"/>
  <c r="GH27" i="17"/>
  <c r="FZ27" i="17"/>
  <c r="GG30" i="17"/>
  <c r="CN30" i="17" s="1"/>
  <c r="GI30" i="17"/>
  <c r="CO30" i="17" s="1"/>
  <c r="CM21" i="17"/>
  <c r="GE21" i="17"/>
  <c r="GE14" i="17"/>
  <c r="CM14" i="17"/>
  <c r="CQ14" i="17" s="1"/>
  <c r="GH21" i="17"/>
  <c r="FZ21" i="17"/>
  <c r="GG23" i="17"/>
  <c r="CN23" i="17" s="1"/>
  <c r="GI23" i="17"/>
  <c r="CO23" i="17" s="1"/>
  <c r="GF12" i="17"/>
  <c r="FX12" i="17"/>
  <c r="GA13" i="17"/>
  <c r="FS13" i="17"/>
  <c r="FX19" i="17"/>
  <c r="GF19" i="17"/>
  <c r="FX11" i="17"/>
  <c r="GF11" i="17"/>
  <c r="CP18" i="17"/>
  <c r="CS18" i="17" s="1"/>
  <c r="CL18" i="17"/>
  <c r="GF27" i="17"/>
  <c r="FX27" i="17"/>
  <c r="GG10" i="17"/>
  <c r="CN10" i="17" s="1"/>
  <c r="GI10" i="17"/>
  <c r="CO10" i="17" s="1"/>
  <c r="GE28" i="17"/>
  <c r="CM28" i="17"/>
  <c r="FX24" i="17"/>
  <c r="GF24" i="17"/>
  <c r="GA26" i="17"/>
  <c r="FS26" i="17"/>
  <c r="GA28" i="17"/>
  <c r="FS28" i="17"/>
  <c r="CL13" i="17"/>
  <c r="FS24" i="17"/>
  <c r="GA24" i="17"/>
  <c r="FX31" i="17"/>
  <c r="GF31" i="17"/>
  <c r="CM15" i="17"/>
  <c r="CQ15" i="17" s="1"/>
  <c r="GE15" i="17"/>
  <c r="CL26" i="17"/>
  <c r="GG19" i="17"/>
  <c r="CN19" i="17" s="1"/>
  <c r="GI19" i="17"/>
  <c r="CO19" i="17" s="1"/>
  <c r="CL9" i="17"/>
  <c r="CQ18" i="17"/>
  <c r="GE17" i="17"/>
  <c r="CM17" i="17"/>
  <c r="CQ17" i="17" s="1"/>
  <c r="GE23" i="17"/>
  <c r="CM23" i="17"/>
  <c r="FX16" i="17"/>
  <c r="GF16" i="17"/>
  <c r="GE12" i="17" l="1"/>
  <c r="CM12" i="17"/>
  <c r="CQ12" i="17" s="1"/>
  <c r="CL21" i="17"/>
  <c r="CP15" i="17"/>
  <c r="CS15" i="17" s="1"/>
  <c r="CL15" i="17"/>
  <c r="FZ9" i="17"/>
  <c r="GH9" i="17"/>
  <c r="GG21" i="17"/>
  <c r="CN21" i="17" s="1"/>
  <c r="GI21" i="17"/>
  <c r="CO21" i="17" s="1"/>
  <c r="CM27" i="17"/>
  <c r="CQ27" i="17" s="1"/>
  <c r="GE27" i="17"/>
  <c r="CQ23" i="17"/>
  <c r="CP14" i="17"/>
  <c r="CS14" i="17" s="1"/>
  <c r="CL14" i="17"/>
  <c r="CM11" i="17"/>
  <c r="GE11" i="17"/>
  <c r="CL25" i="17"/>
  <c r="CP25" i="17"/>
  <c r="CS25" i="17" s="1"/>
  <c r="CM19" i="17"/>
  <c r="CQ19" i="17" s="1"/>
  <c r="GE19" i="17"/>
  <c r="FZ28" i="17"/>
  <c r="GH28" i="17"/>
  <c r="CM31" i="17"/>
  <c r="CQ31" i="17" s="1"/>
  <c r="GE31" i="17"/>
  <c r="CP23" i="17"/>
  <c r="CS23" i="17" s="1"/>
  <c r="CL23" i="17"/>
  <c r="CL17" i="17"/>
  <c r="CP17" i="17"/>
  <c r="CS17" i="17" s="1"/>
  <c r="CQ21" i="17"/>
  <c r="FZ26" i="17"/>
  <c r="GH26" i="17"/>
  <c r="FZ13" i="17"/>
  <c r="GH13" i="17"/>
  <c r="GI27" i="17"/>
  <c r="CO27" i="17" s="1"/>
  <c r="GG27" i="17"/>
  <c r="CN27" i="17" s="1"/>
  <c r="GH11" i="17"/>
  <c r="FZ11" i="17"/>
  <c r="CL28" i="17"/>
  <c r="CM16" i="17"/>
  <c r="GE16" i="17"/>
  <c r="GE30" i="17"/>
  <c r="CM30" i="17"/>
  <c r="CQ30" i="17" s="1"/>
  <c r="FZ24" i="17"/>
  <c r="GH24" i="17"/>
  <c r="CP29" i="17"/>
  <c r="CS29" i="17" s="1"/>
  <c r="CL29" i="17"/>
  <c r="CQ10" i="17"/>
  <c r="CP10" i="17"/>
  <c r="CS10" i="17" s="1"/>
  <c r="CL10" i="17"/>
  <c r="CM24" i="17"/>
  <c r="GE24" i="17"/>
  <c r="FZ16" i="17"/>
  <c r="GH16" i="17"/>
  <c r="CL27" i="17" l="1"/>
  <c r="CP27" i="17"/>
  <c r="CS27" i="17" s="1"/>
  <c r="CL30" i="17"/>
  <c r="CP30" i="17"/>
  <c r="CS30" i="17" s="1"/>
  <c r="CL16" i="17"/>
  <c r="CL24" i="17"/>
  <c r="GI24" i="17"/>
  <c r="CO24" i="17" s="1"/>
  <c r="GG24" i="17"/>
  <c r="CN24" i="17" s="1"/>
  <c r="GI16" i="17"/>
  <c r="CO16" i="17" s="1"/>
  <c r="CQ16" i="17" s="1"/>
  <c r="GG16" i="17"/>
  <c r="CN16" i="17" s="1"/>
  <c r="CP31" i="17"/>
  <c r="CS31" i="17" s="1"/>
  <c r="CL31" i="17"/>
  <c r="CQ24" i="17"/>
  <c r="CP21" i="17"/>
  <c r="CS21" i="17" s="1"/>
  <c r="CL11" i="17"/>
  <c r="GI9" i="17"/>
  <c r="CO9" i="17" s="1"/>
  <c r="CQ9" i="17" s="1"/>
  <c r="GG9" i="17"/>
  <c r="GI28" i="17"/>
  <c r="CO28" i="17" s="1"/>
  <c r="CQ28" i="17" s="1"/>
  <c r="GG28" i="17"/>
  <c r="GG11" i="17"/>
  <c r="CN11" i="17" s="1"/>
  <c r="GI11" i="17"/>
  <c r="CO11" i="17" s="1"/>
  <c r="CL19" i="17"/>
  <c r="CP19" i="17"/>
  <c r="CS19" i="17" s="1"/>
  <c r="GG13" i="17"/>
  <c r="GI13" i="17"/>
  <c r="CO13" i="17" s="1"/>
  <c r="CQ13" i="17" s="1"/>
  <c r="GI26" i="17"/>
  <c r="CO26" i="17" s="1"/>
  <c r="CQ26" i="17" s="1"/>
  <c r="GG26" i="17"/>
  <c r="CQ11" i="17"/>
  <c r="CL12" i="17"/>
  <c r="CP12" i="17"/>
  <c r="CS12" i="17" s="1"/>
  <c r="CN26" i="17" l="1"/>
  <c r="CP26" i="17"/>
  <c r="CS26" i="17" s="1"/>
  <c r="CP24" i="17"/>
  <c r="CS24" i="17" s="1"/>
  <c r="CN28" i="17"/>
  <c r="CP28" i="17"/>
  <c r="CS28" i="17" s="1"/>
  <c r="CN9" i="17"/>
  <c r="CP9" i="17"/>
  <c r="CS9" i="17" s="1"/>
  <c r="CN13" i="17"/>
  <c r="CP13" i="17"/>
  <c r="CS13" i="17" s="1"/>
  <c r="CP16" i="17"/>
  <c r="CS16" i="17" s="1"/>
  <c r="CP11" i="17"/>
  <c r="CS11" i="17" s="1"/>
  <c r="AC9" i="16" l="1"/>
  <c r="AD9" i="16"/>
  <c r="CX9" i="16"/>
  <c r="CZ9" i="16" s="1"/>
  <c r="CY9" i="16"/>
  <c r="DB9" i="16"/>
  <c r="DC9" i="16"/>
  <c r="DD9" i="16"/>
  <c r="DF9" i="16"/>
  <c r="DE9" i="16" s="1"/>
  <c r="DJ9" i="16"/>
  <c r="DK9" i="16"/>
  <c r="DL9" i="16"/>
  <c r="DN9" i="16"/>
  <c r="DU9" i="16" s="1"/>
  <c r="DQ9" i="16"/>
  <c r="DR9" i="16"/>
  <c r="DS9" i="16"/>
  <c r="DX9" i="16"/>
  <c r="DY9" i="16"/>
  <c r="DZ9" i="16"/>
  <c r="EE9" i="16"/>
  <c r="EF9" i="16"/>
  <c r="EG9" i="16"/>
  <c r="EL9" i="16"/>
  <c r="EM9" i="16"/>
  <c r="EN9" i="16"/>
  <c r="ES9" i="16"/>
  <c r="ET9" i="16"/>
  <c r="EU9" i="16"/>
  <c r="EZ9" i="16"/>
  <c r="FA9" i="16"/>
  <c r="FB9" i="16"/>
  <c r="FG9" i="16"/>
  <c r="FH9" i="16"/>
  <c r="FI9" i="16"/>
  <c r="FN9" i="16"/>
  <c r="FO9" i="16"/>
  <c r="FP9" i="16"/>
  <c r="FU9" i="16"/>
  <c r="FV9" i="16"/>
  <c r="FW9" i="16"/>
  <c r="GB9" i="16"/>
  <c r="GC9" i="16"/>
  <c r="GD9" i="16"/>
  <c r="AC10" i="16"/>
  <c r="AD10" i="16"/>
  <c r="CX10" i="16"/>
  <c r="CY10" i="16"/>
  <c r="AE10" i="16" s="1"/>
  <c r="AG10" i="16" s="1"/>
  <c r="CZ10" i="16"/>
  <c r="DA10" i="16"/>
  <c r="DB10" i="16"/>
  <c r="DC10" i="16"/>
  <c r="DD10" i="16"/>
  <c r="DF10" i="16"/>
  <c r="DI10" i="16"/>
  <c r="DP10" i="16" s="1"/>
  <c r="DJ10" i="16"/>
  <c r="DL10" i="16" s="1"/>
  <c r="DK10" i="16"/>
  <c r="DQ10" i="16"/>
  <c r="DS10" i="16" s="1"/>
  <c r="DR10" i="16"/>
  <c r="DX10" i="16"/>
  <c r="DY10" i="16"/>
  <c r="DZ10" i="16"/>
  <c r="EE10" i="16"/>
  <c r="EF10" i="16"/>
  <c r="EG10" i="16"/>
  <c r="EL10" i="16"/>
  <c r="EM10" i="16"/>
  <c r="EN10" i="16"/>
  <c r="ES10" i="16"/>
  <c r="ET10" i="16"/>
  <c r="EU10" i="16"/>
  <c r="EZ10" i="16"/>
  <c r="FA10" i="16"/>
  <c r="FB10" i="16"/>
  <c r="FG10" i="16"/>
  <c r="FH10" i="16"/>
  <c r="FI10" i="16"/>
  <c r="FN10" i="16"/>
  <c r="FO10" i="16"/>
  <c r="FP10" i="16"/>
  <c r="FU10" i="16"/>
  <c r="FV10" i="16"/>
  <c r="FW10" i="16"/>
  <c r="GB10" i="16"/>
  <c r="GC10" i="16"/>
  <c r="GD10" i="16"/>
  <c r="AC11" i="16"/>
  <c r="AD11" i="16"/>
  <c r="AE11" i="16"/>
  <c r="AG11" i="16" s="1"/>
  <c r="CX11" i="16"/>
  <c r="CY11" i="16"/>
  <c r="AF11" i="16" s="1"/>
  <c r="CZ11" i="16"/>
  <c r="DA11" i="16"/>
  <c r="DI11" i="16" s="1"/>
  <c r="DB11" i="16"/>
  <c r="DC11" i="16"/>
  <c r="DJ11" i="16"/>
  <c r="DK11" i="16"/>
  <c r="DL11" i="16"/>
  <c r="DQ11" i="16"/>
  <c r="DR11" i="16"/>
  <c r="DS11" i="16"/>
  <c r="DX11" i="16"/>
  <c r="DY11" i="16"/>
  <c r="DZ11" i="16"/>
  <c r="EE11" i="16"/>
  <c r="EF11" i="16"/>
  <c r="EG11" i="16"/>
  <c r="EL11" i="16"/>
  <c r="EM11" i="16"/>
  <c r="EN11" i="16"/>
  <c r="ES11" i="16"/>
  <c r="ET11" i="16"/>
  <c r="EU11" i="16"/>
  <c r="EZ11" i="16"/>
  <c r="FA11" i="16"/>
  <c r="FB11" i="16"/>
  <c r="FG11" i="16"/>
  <c r="FH11" i="16"/>
  <c r="FI11" i="16"/>
  <c r="FN11" i="16"/>
  <c r="FO11" i="16"/>
  <c r="FP11" i="16"/>
  <c r="FU11" i="16"/>
  <c r="FV11" i="16"/>
  <c r="FW11" i="16"/>
  <c r="GB11" i="16"/>
  <c r="GC11" i="16"/>
  <c r="GD11" i="16"/>
  <c r="AC12" i="16"/>
  <c r="AD12" i="16"/>
  <c r="CX12" i="16"/>
  <c r="CY12" i="16" s="1"/>
  <c r="CZ12" i="16"/>
  <c r="DB12" i="16"/>
  <c r="DC12" i="16"/>
  <c r="DD12" i="16"/>
  <c r="DJ12" i="16"/>
  <c r="DK12" i="16"/>
  <c r="DL12" i="16"/>
  <c r="DQ12" i="16"/>
  <c r="DR12" i="16"/>
  <c r="DS12" i="16"/>
  <c r="DX12" i="16"/>
  <c r="DY12" i="16"/>
  <c r="DZ12" i="16"/>
  <c r="EE12" i="16"/>
  <c r="EF12" i="16"/>
  <c r="EG12" i="16"/>
  <c r="EL12" i="16"/>
  <c r="EM12" i="16"/>
  <c r="EN12" i="16"/>
  <c r="ES12" i="16"/>
  <c r="ET12" i="16"/>
  <c r="EU12" i="16"/>
  <c r="EZ12" i="16"/>
  <c r="FA12" i="16"/>
  <c r="FB12" i="16"/>
  <c r="FG12" i="16"/>
  <c r="FH12" i="16"/>
  <c r="FI12" i="16"/>
  <c r="FN12" i="16"/>
  <c r="FO12" i="16"/>
  <c r="FP12" i="16"/>
  <c r="FU12" i="16"/>
  <c r="FV12" i="16"/>
  <c r="FW12" i="16"/>
  <c r="GB12" i="16"/>
  <c r="GC12" i="16"/>
  <c r="GD12" i="16"/>
  <c r="GD12" i="15"/>
  <c r="GC12" i="15"/>
  <c r="GB12" i="15"/>
  <c r="FW12" i="15"/>
  <c r="FV12" i="15"/>
  <c r="FU12" i="15"/>
  <c r="FP12" i="15"/>
  <c r="FO12" i="15"/>
  <c r="FN12" i="15"/>
  <c r="FI12" i="15"/>
  <c r="FH12" i="15"/>
  <c r="FG12" i="15"/>
  <c r="FB12" i="15"/>
  <c r="FA12" i="15"/>
  <c r="EZ12" i="15"/>
  <c r="EU12" i="15"/>
  <c r="ET12" i="15"/>
  <c r="ES12" i="15"/>
  <c r="EN12" i="15"/>
  <c r="EM12" i="15"/>
  <c r="EL12" i="15"/>
  <c r="EG12" i="15"/>
  <c r="EF12" i="15"/>
  <c r="EE12" i="15"/>
  <c r="DZ12" i="15"/>
  <c r="DY12" i="15"/>
  <c r="DX12" i="15"/>
  <c r="DS12" i="15"/>
  <c r="DR12" i="15"/>
  <c r="DQ12" i="15"/>
  <c r="DL12" i="15"/>
  <c r="DN12" i="15" s="1"/>
  <c r="DK12" i="15"/>
  <c r="DJ12" i="15"/>
  <c r="DF12" i="15"/>
  <c r="DE12" i="15" s="1"/>
  <c r="DD12" i="15"/>
  <c r="DC12" i="15"/>
  <c r="DB12" i="15"/>
  <c r="CZ12" i="15"/>
  <c r="CY12" i="15"/>
  <c r="DA12" i="15" s="1"/>
  <c r="DI12" i="15" s="1"/>
  <c r="CX12" i="15"/>
  <c r="AD12" i="15"/>
  <c r="AC12" i="15"/>
  <c r="GD11" i="15"/>
  <c r="GC11" i="15"/>
  <c r="GB11" i="15"/>
  <c r="FW11" i="15"/>
  <c r="FV11" i="15"/>
  <c r="FU11" i="15"/>
  <c r="FP11" i="15"/>
  <c r="FO11" i="15"/>
  <c r="FN11" i="15"/>
  <c r="FI11" i="15"/>
  <c r="FH11" i="15"/>
  <c r="FG11" i="15"/>
  <c r="FB11" i="15"/>
  <c r="FA11" i="15"/>
  <c r="EZ11" i="15"/>
  <c r="EU11" i="15"/>
  <c r="ET11" i="15"/>
  <c r="ES11" i="15"/>
  <c r="EN11" i="15"/>
  <c r="EM11" i="15"/>
  <c r="EL11" i="15"/>
  <c r="EG11" i="15"/>
  <c r="EF11" i="15"/>
  <c r="EE11" i="15"/>
  <c r="DZ11" i="15"/>
  <c r="DY11" i="15"/>
  <c r="DX11" i="15"/>
  <c r="DS11" i="15"/>
  <c r="DR11" i="15"/>
  <c r="DQ11" i="15"/>
  <c r="DL11" i="15"/>
  <c r="DK11" i="15"/>
  <c r="DJ11" i="15"/>
  <c r="DF11" i="15"/>
  <c r="DN11" i="15" s="1"/>
  <c r="DE11" i="15"/>
  <c r="DD11" i="15"/>
  <c r="DC11" i="15"/>
  <c r="DB11" i="15"/>
  <c r="DA11" i="15"/>
  <c r="DI11" i="15" s="1"/>
  <c r="CZ11" i="15"/>
  <c r="CY11" i="15"/>
  <c r="CX11" i="15"/>
  <c r="AH11" i="15"/>
  <c r="AG11" i="15"/>
  <c r="AF11" i="15"/>
  <c r="AE11" i="15"/>
  <c r="AD11" i="15"/>
  <c r="AC11" i="15"/>
  <c r="GD10" i="15"/>
  <c r="GC10" i="15"/>
  <c r="GB10" i="15"/>
  <c r="FW10" i="15"/>
  <c r="FV10" i="15"/>
  <c r="FU10" i="15"/>
  <c r="FP10" i="15"/>
  <c r="FO10" i="15"/>
  <c r="FN10" i="15"/>
  <c r="FI10" i="15"/>
  <c r="FH10" i="15"/>
  <c r="FG10" i="15"/>
  <c r="FB10" i="15"/>
  <c r="FA10" i="15"/>
  <c r="EZ10" i="15"/>
  <c r="EU10" i="15"/>
  <c r="ET10" i="15"/>
  <c r="ES10" i="15"/>
  <c r="EN10" i="15"/>
  <c r="EM10" i="15"/>
  <c r="EL10" i="15"/>
  <c r="EG10" i="15"/>
  <c r="EF10" i="15"/>
  <c r="EE10" i="15"/>
  <c r="DZ10" i="15"/>
  <c r="DY10" i="15"/>
  <c r="DX10" i="15"/>
  <c r="DS10" i="15"/>
  <c r="DR10" i="15"/>
  <c r="DQ10" i="15"/>
  <c r="DL10" i="15"/>
  <c r="DN10" i="15" s="1"/>
  <c r="DK10" i="15"/>
  <c r="DJ10" i="15"/>
  <c r="DF10" i="15"/>
  <c r="DE10" i="15"/>
  <c r="DD10" i="15"/>
  <c r="DC10" i="15"/>
  <c r="DB10" i="15"/>
  <c r="CZ10" i="15"/>
  <c r="AE10" i="15" s="1"/>
  <c r="AG10" i="15" s="1"/>
  <c r="CY10" i="15"/>
  <c r="DA10" i="15" s="1"/>
  <c r="DI10" i="15" s="1"/>
  <c r="CX10" i="15"/>
  <c r="AH10" i="15"/>
  <c r="AF10" i="15"/>
  <c r="AD10" i="15"/>
  <c r="AC10" i="15"/>
  <c r="GD9" i="15"/>
  <c r="GC9" i="15"/>
  <c r="GB9" i="15"/>
  <c r="FW9" i="15"/>
  <c r="FV9" i="15"/>
  <c r="FU9" i="15"/>
  <c r="FP9" i="15"/>
  <c r="FO9" i="15"/>
  <c r="FN9" i="15"/>
  <c r="FI9" i="15"/>
  <c r="FH9" i="15"/>
  <c r="FG9" i="15"/>
  <c r="FB9" i="15"/>
  <c r="FA9" i="15"/>
  <c r="EZ9" i="15"/>
  <c r="EU9" i="15"/>
  <c r="ET9" i="15"/>
  <c r="ES9" i="15"/>
  <c r="EN9" i="15"/>
  <c r="EM9" i="15"/>
  <c r="EL9" i="15"/>
  <c r="EG9" i="15"/>
  <c r="EF9" i="15"/>
  <c r="EE9" i="15"/>
  <c r="DZ9" i="15"/>
  <c r="DY9" i="15"/>
  <c r="DX9" i="15"/>
  <c r="DS9" i="15"/>
  <c r="DR9" i="15"/>
  <c r="DQ9" i="15"/>
  <c r="DL9" i="15"/>
  <c r="DK9" i="15"/>
  <c r="DJ9" i="15"/>
  <c r="DD9" i="15"/>
  <c r="DF9" i="15" s="1"/>
  <c r="DC9" i="15"/>
  <c r="DB9" i="15"/>
  <c r="DA9" i="15"/>
  <c r="DI9" i="15" s="1"/>
  <c r="CZ9" i="15"/>
  <c r="CY9" i="15"/>
  <c r="AE9" i="15" s="1"/>
  <c r="AG9" i="15" s="1"/>
  <c r="CX9" i="15"/>
  <c r="AD9" i="15"/>
  <c r="AC9" i="15"/>
  <c r="AC9" i="14"/>
  <c r="AD9" i="14"/>
  <c r="CX9" i="14"/>
  <c r="CZ9" i="14" s="1"/>
  <c r="DB9" i="14"/>
  <c r="DC9" i="14"/>
  <c r="DD9" i="14"/>
  <c r="DF9" i="14"/>
  <c r="DE9" i="14" s="1"/>
  <c r="DJ9" i="14"/>
  <c r="DK9" i="14"/>
  <c r="DL9" i="14"/>
  <c r="DN9" i="14"/>
  <c r="DM9" i="14" s="1"/>
  <c r="DQ9" i="14"/>
  <c r="DR9" i="14"/>
  <c r="DS9" i="14"/>
  <c r="DX9" i="14"/>
  <c r="DY9" i="14"/>
  <c r="DZ9" i="14"/>
  <c r="EE9" i="14"/>
  <c r="EF9" i="14"/>
  <c r="EG9" i="14"/>
  <c r="EL9" i="14"/>
  <c r="EM9" i="14"/>
  <c r="EN9" i="14"/>
  <c r="ES9" i="14"/>
  <c r="ET9" i="14"/>
  <c r="EU9" i="14"/>
  <c r="EZ9" i="14"/>
  <c r="FA9" i="14"/>
  <c r="FB9" i="14"/>
  <c r="FG9" i="14"/>
  <c r="FH9" i="14"/>
  <c r="FI9" i="14"/>
  <c r="FN9" i="14"/>
  <c r="FO9" i="14"/>
  <c r="FP9" i="14"/>
  <c r="FU9" i="14"/>
  <c r="FV9" i="14"/>
  <c r="FW9" i="14"/>
  <c r="GB9" i="14"/>
  <c r="GC9" i="14"/>
  <c r="GD9" i="14"/>
  <c r="AC10" i="14"/>
  <c r="AD10" i="14"/>
  <c r="CX10" i="14"/>
  <c r="CY10" i="14" s="1"/>
  <c r="DB10" i="14"/>
  <c r="DC10" i="14"/>
  <c r="DD10" i="14"/>
  <c r="DF10" i="14"/>
  <c r="DE10" i="14" s="1"/>
  <c r="DJ10" i="14"/>
  <c r="DL10" i="14" s="1"/>
  <c r="DK10" i="14"/>
  <c r="DQ10" i="14"/>
  <c r="DR10" i="14"/>
  <c r="DS10" i="14"/>
  <c r="DX10" i="14"/>
  <c r="DY10" i="14"/>
  <c r="DZ10" i="14"/>
  <c r="EE10" i="14"/>
  <c r="EF10" i="14"/>
  <c r="EG10" i="14"/>
  <c r="EL10" i="14"/>
  <c r="EM10" i="14"/>
  <c r="EN10" i="14"/>
  <c r="ES10" i="14"/>
  <c r="ET10" i="14"/>
  <c r="EU10" i="14"/>
  <c r="EZ10" i="14"/>
  <c r="FA10" i="14"/>
  <c r="FB10" i="14"/>
  <c r="FG10" i="14"/>
  <c r="FH10" i="14"/>
  <c r="FI10" i="14"/>
  <c r="FN10" i="14"/>
  <c r="FO10" i="14"/>
  <c r="FP10" i="14"/>
  <c r="FU10" i="14"/>
  <c r="FV10" i="14"/>
  <c r="FW10" i="14"/>
  <c r="GB10" i="14"/>
  <c r="GC10" i="14"/>
  <c r="GD10" i="14"/>
  <c r="AC9" i="13"/>
  <c r="AD9" i="13"/>
  <c r="CX9" i="13"/>
  <c r="CZ9" i="13" s="1"/>
  <c r="DB9" i="13"/>
  <c r="DC9" i="13"/>
  <c r="DD9" i="13"/>
  <c r="DF9" i="13"/>
  <c r="DE9" i="13" s="1"/>
  <c r="DJ9" i="13"/>
  <c r="DK9" i="13"/>
  <c r="DL9" i="13"/>
  <c r="DN9" i="13"/>
  <c r="DM9" i="13" s="1"/>
  <c r="DQ9" i="13"/>
  <c r="DR9" i="13"/>
  <c r="DS9" i="13"/>
  <c r="DX9" i="13"/>
  <c r="DY9" i="13"/>
  <c r="DZ9" i="13"/>
  <c r="EE9" i="13"/>
  <c r="EF9" i="13"/>
  <c r="EG9" i="13"/>
  <c r="EL9" i="13"/>
  <c r="EM9" i="13"/>
  <c r="EN9" i="13"/>
  <c r="ES9" i="13"/>
  <c r="ET9" i="13"/>
  <c r="EU9" i="13"/>
  <c r="EZ9" i="13"/>
  <c r="FA9" i="13"/>
  <c r="FB9" i="13"/>
  <c r="FG9" i="13"/>
  <c r="FH9" i="13"/>
  <c r="FI9" i="13"/>
  <c r="FN9" i="13"/>
  <c r="FO9" i="13"/>
  <c r="FP9" i="13"/>
  <c r="FU9" i="13"/>
  <c r="FV9" i="13"/>
  <c r="FW9" i="13"/>
  <c r="GB9" i="13"/>
  <c r="GC9" i="13"/>
  <c r="GD9" i="13"/>
  <c r="AC10" i="13"/>
  <c r="AD10" i="13"/>
  <c r="CX10" i="13"/>
  <c r="CY10" i="13" s="1"/>
  <c r="DB10" i="13"/>
  <c r="DC10" i="13"/>
  <c r="DD10" i="13"/>
  <c r="DF10" i="13"/>
  <c r="DE10" i="13" s="1"/>
  <c r="DJ10" i="13"/>
  <c r="DL10" i="13" s="1"/>
  <c r="DK10" i="13"/>
  <c r="DQ10" i="13"/>
  <c r="DR10" i="13"/>
  <c r="DS10" i="13"/>
  <c r="DX10" i="13"/>
  <c r="DY10" i="13"/>
  <c r="DZ10" i="13"/>
  <c r="EE10" i="13"/>
  <c r="EF10" i="13"/>
  <c r="EG10" i="13"/>
  <c r="EL10" i="13"/>
  <c r="EM10" i="13"/>
  <c r="EN10" i="13"/>
  <c r="ES10" i="13"/>
  <c r="ET10" i="13"/>
  <c r="EU10" i="13"/>
  <c r="EZ10" i="13"/>
  <c r="FA10" i="13"/>
  <c r="FB10" i="13"/>
  <c r="FG10" i="13"/>
  <c r="FH10" i="13"/>
  <c r="FI10" i="13"/>
  <c r="FN10" i="13"/>
  <c r="FO10" i="13"/>
  <c r="FP10" i="13"/>
  <c r="FU10" i="13"/>
  <c r="FV10" i="13"/>
  <c r="FW10" i="13"/>
  <c r="GB10" i="13"/>
  <c r="GC10" i="13"/>
  <c r="GD10" i="13"/>
  <c r="AH11" i="16" l="1"/>
  <c r="AE12" i="16"/>
  <c r="AG12" i="16" s="1"/>
  <c r="AF12" i="16"/>
  <c r="DA12" i="16"/>
  <c r="DI12" i="16" s="1"/>
  <c r="AH12" i="16"/>
  <c r="DN10" i="16"/>
  <c r="DT9" i="16"/>
  <c r="EB9" i="16"/>
  <c r="DO10" i="16"/>
  <c r="DW10" i="16"/>
  <c r="AF9" i="16"/>
  <c r="AH9" i="16" s="1"/>
  <c r="DA9" i="16"/>
  <c r="AE9" i="16"/>
  <c r="AG9" i="16" s="1"/>
  <c r="DD11" i="16"/>
  <c r="DF11" i="16" s="1"/>
  <c r="DG11" i="16"/>
  <c r="DP11" i="16"/>
  <c r="DM9" i="16"/>
  <c r="DE10" i="16"/>
  <c r="AF10" i="16"/>
  <c r="AH10" i="16" s="1"/>
  <c r="DF12" i="16"/>
  <c r="DG10" i="16"/>
  <c r="DN9" i="15"/>
  <c r="DE9" i="15"/>
  <c r="DU10" i="15"/>
  <c r="DM10" i="15"/>
  <c r="DU12" i="15"/>
  <c r="DM12" i="15"/>
  <c r="DG12" i="15"/>
  <c r="DP12" i="15"/>
  <c r="DG9" i="15"/>
  <c r="DP9" i="15"/>
  <c r="DM11" i="15"/>
  <c r="DU11" i="15"/>
  <c r="DP10" i="15"/>
  <c r="DG10" i="15"/>
  <c r="DG11" i="15"/>
  <c r="DP11" i="15"/>
  <c r="DI7" i="15"/>
  <c r="AE12" i="15"/>
  <c r="AG12" i="15" s="1"/>
  <c r="AF9" i="15"/>
  <c r="AH9" i="15" s="1"/>
  <c r="AF12" i="15"/>
  <c r="AH12" i="15" s="1"/>
  <c r="DA10" i="14"/>
  <c r="DI10" i="14" s="1"/>
  <c r="AF10" i="14"/>
  <c r="AH10" i="14" s="1"/>
  <c r="CY9" i="14"/>
  <c r="DU9" i="14"/>
  <c r="DN10" i="14"/>
  <c r="CZ10" i="14"/>
  <c r="AE10" i="14" s="1"/>
  <c r="AG10" i="14" s="1"/>
  <c r="DA10" i="13"/>
  <c r="DI10" i="13" s="1"/>
  <c r="AF10" i="13"/>
  <c r="AH10" i="13" s="1"/>
  <c r="DN10" i="13"/>
  <c r="CY9" i="13"/>
  <c r="CZ10" i="13"/>
  <c r="AE10" i="13" s="1"/>
  <c r="AG10" i="13" s="1"/>
  <c r="DU9" i="13"/>
  <c r="DE11" i="16" l="1"/>
  <c r="DN11" i="16"/>
  <c r="DM10" i="16"/>
  <c r="DU10" i="16"/>
  <c r="ED10" i="16"/>
  <c r="DV10" i="16"/>
  <c r="DW11" i="16"/>
  <c r="DO11" i="16"/>
  <c r="DI7" i="16"/>
  <c r="DI9" i="16"/>
  <c r="EI9" i="16"/>
  <c r="EA9" i="16"/>
  <c r="DE12" i="16"/>
  <c r="DN12" i="16"/>
  <c r="DP12" i="16"/>
  <c r="DG12" i="16"/>
  <c r="EB12" i="15"/>
  <c r="DT12" i="15"/>
  <c r="EB11" i="15"/>
  <c r="DT11" i="15"/>
  <c r="DW12" i="15"/>
  <c r="DO12" i="15"/>
  <c r="DW9" i="15"/>
  <c r="DO9" i="15"/>
  <c r="DT10" i="15"/>
  <c r="EB10" i="15"/>
  <c r="DO11" i="15"/>
  <c r="DW11" i="15"/>
  <c r="DW10" i="15"/>
  <c r="DO10" i="15"/>
  <c r="DU9" i="15"/>
  <c r="DM9" i="15"/>
  <c r="DU10" i="14"/>
  <c r="DM10" i="14"/>
  <c r="DA9" i="14"/>
  <c r="AE9" i="14"/>
  <c r="AG9" i="14" s="1"/>
  <c r="AF9" i="14"/>
  <c r="AH9" i="14" s="1"/>
  <c r="EB9" i="14"/>
  <c r="DT9" i="14"/>
  <c r="DP10" i="14"/>
  <c r="DG10" i="14"/>
  <c r="AE9" i="13"/>
  <c r="AG9" i="13" s="1"/>
  <c r="DA9" i="13"/>
  <c r="AF9" i="13"/>
  <c r="AH9" i="13" s="1"/>
  <c r="EB9" i="13"/>
  <c r="DT9" i="13"/>
  <c r="DU10" i="13"/>
  <c r="DM10" i="13"/>
  <c r="DG10" i="13"/>
  <c r="DP10" i="13"/>
  <c r="DU12" i="16" l="1"/>
  <c r="DM12" i="16"/>
  <c r="DG9" i="16"/>
  <c r="DP9" i="16"/>
  <c r="DV11" i="16"/>
  <c r="ED11" i="16"/>
  <c r="EC10" i="16"/>
  <c r="EK10" i="16"/>
  <c r="DU11" i="16"/>
  <c r="DM11" i="16"/>
  <c r="DO12" i="16"/>
  <c r="DW12" i="16"/>
  <c r="EH9" i="16"/>
  <c r="EP9" i="16"/>
  <c r="EB10" i="16"/>
  <c r="DT10" i="16"/>
  <c r="DT9" i="15"/>
  <c r="EB9" i="15"/>
  <c r="EI10" i="15"/>
  <c r="EA10" i="15"/>
  <c r="ED10" i="15"/>
  <c r="DV10" i="15"/>
  <c r="DV11" i="15"/>
  <c r="ED11" i="15"/>
  <c r="DV9" i="15"/>
  <c r="ED9" i="15"/>
  <c r="DV12" i="15"/>
  <c r="ED12" i="15"/>
  <c r="EI11" i="15"/>
  <c r="EA11" i="15"/>
  <c r="EA12" i="15"/>
  <c r="EI12" i="15"/>
  <c r="DW10" i="14"/>
  <c r="DO10" i="14"/>
  <c r="EI9" i="14"/>
  <c r="EA9" i="14"/>
  <c r="DI7" i="14"/>
  <c r="DI9" i="14"/>
  <c r="DT10" i="14"/>
  <c r="EB10" i="14"/>
  <c r="DO10" i="13"/>
  <c r="DW10" i="13"/>
  <c r="DT10" i="13"/>
  <c r="EB10" i="13"/>
  <c r="EI9" i="13"/>
  <c r="EA9" i="13"/>
  <c r="DI7" i="13"/>
  <c r="DI9" i="13"/>
  <c r="EA10" i="16" l="1"/>
  <c r="EI10" i="16"/>
  <c r="ER10" i="16"/>
  <c r="EJ10" i="16"/>
  <c r="DW9" i="16"/>
  <c r="DO9" i="16"/>
  <c r="EW9" i="16"/>
  <c r="EO9" i="16"/>
  <c r="DV12" i="16"/>
  <c r="ED12" i="16"/>
  <c r="EB11" i="16"/>
  <c r="DT11" i="16"/>
  <c r="EK11" i="16"/>
  <c r="EC11" i="16"/>
  <c r="DT12" i="16"/>
  <c r="EB12" i="16"/>
  <c r="EK9" i="15"/>
  <c r="EC9" i="15"/>
  <c r="EP11" i="15"/>
  <c r="EH11" i="15"/>
  <c r="EH12" i="15"/>
  <c r="EP12" i="15"/>
  <c r="EK12" i="15"/>
  <c r="EC12" i="15"/>
  <c r="EA9" i="15"/>
  <c r="EI9" i="15"/>
  <c r="EC11" i="15"/>
  <c r="EK11" i="15"/>
  <c r="EK10" i="15"/>
  <c r="EC10" i="15"/>
  <c r="EH10" i="15"/>
  <c r="EP10" i="15"/>
  <c r="EA10" i="14"/>
  <c r="EI10" i="14"/>
  <c r="DG9" i="14"/>
  <c r="DP9" i="14"/>
  <c r="EH9" i="14"/>
  <c r="EP9" i="14"/>
  <c r="DV10" i="14"/>
  <c r="ED10" i="14"/>
  <c r="DG9" i="13"/>
  <c r="DP9" i="13"/>
  <c r="EH9" i="13"/>
  <c r="EP9" i="13"/>
  <c r="EA10" i="13"/>
  <c r="EI10" i="13"/>
  <c r="ED10" i="13"/>
  <c r="DV10" i="13"/>
  <c r="EA12" i="16" l="1"/>
  <c r="EI12" i="16"/>
  <c r="ER11" i="16"/>
  <c r="EJ11" i="16"/>
  <c r="EA11" i="16"/>
  <c r="EI11" i="16"/>
  <c r="DV9" i="16"/>
  <c r="ED9" i="16"/>
  <c r="EK12" i="16"/>
  <c r="EC12" i="16"/>
  <c r="FD9" i="16"/>
  <c r="EV9" i="16"/>
  <c r="EQ10" i="16"/>
  <c r="EY10" i="16"/>
  <c r="EH10" i="16"/>
  <c r="EP10" i="16"/>
  <c r="ER10" i="15"/>
  <c r="EJ10" i="15"/>
  <c r="EW10" i="15"/>
  <c r="EO10" i="15"/>
  <c r="ER11" i="15"/>
  <c r="EJ11" i="15"/>
  <c r="EP9" i="15"/>
  <c r="EH9" i="15"/>
  <c r="ER12" i="15"/>
  <c r="EJ12" i="15"/>
  <c r="EO12" i="15"/>
  <c r="EW12" i="15"/>
  <c r="EO11" i="15"/>
  <c r="EW11" i="15"/>
  <c r="EJ9" i="15"/>
  <c r="ER9" i="15"/>
  <c r="EK10" i="14"/>
  <c r="EC10" i="14"/>
  <c r="EW9" i="14"/>
  <c r="EO9" i="14"/>
  <c r="DW9" i="14"/>
  <c r="DO9" i="14"/>
  <c r="EH10" i="14"/>
  <c r="EP10" i="14"/>
  <c r="EC10" i="13"/>
  <c r="EK10" i="13"/>
  <c r="EH10" i="13"/>
  <c r="EP10" i="13"/>
  <c r="EW9" i="13"/>
  <c r="EO9" i="13"/>
  <c r="DW9" i="13"/>
  <c r="DO9" i="13"/>
  <c r="FC9" i="16" l="1"/>
  <c r="FK9" i="16"/>
  <c r="ER12" i="16"/>
  <c r="EJ12" i="16"/>
  <c r="EW10" i="16"/>
  <c r="EO10" i="16"/>
  <c r="EX10" i="16"/>
  <c r="FF10" i="16"/>
  <c r="EK9" i="16"/>
  <c r="EC9" i="16"/>
  <c r="EP11" i="16"/>
  <c r="EH11" i="16"/>
  <c r="EQ11" i="16"/>
  <c r="EY11" i="16"/>
  <c r="EH12" i="16"/>
  <c r="EP12" i="16"/>
  <c r="EQ9" i="15"/>
  <c r="EY9" i="15"/>
  <c r="FD12" i="15"/>
  <c r="EV12" i="15"/>
  <c r="FD11" i="15"/>
  <c r="EV11" i="15"/>
  <c r="EY12" i="15"/>
  <c r="EQ12" i="15"/>
  <c r="EO9" i="15"/>
  <c r="EW9" i="15"/>
  <c r="EQ11" i="15"/>
  <c r="EY11" i="15"/>
  <c r="EV10" i="15"/>
  <c r="FD10" i="15"/>
  <c r="EY10" i="15"/>
  <c r="EQ10" i="15"/>
  <c r="EW10" i="14"/>
  <c r="EO10" i="14"/>
  <c r="ED9" i="14"/>
  <c r="DV9" i="14"/>
  <c r="FD9" i="14"/>
  <c r="EV9" i="14"/>
  <c r="ER10" i="14"/>
  <c r="EJ10" i="14"/>
  <c r="DV9" i="13"/>
  <c r="ED9" i="13"/>
  <c r="FD9" i="13"/>
  <c r="EV9" i="13"/>
  <c r="EW10" i="13"/>
  <c r="EO10" i="13"/>
  <c r="ER10" i="13"/>
  <c r="EJ10" i="13"/>
  <c r="EW12" i="16" l="1"/>
  <c r="EO12" i="16"/>
  <c r="FF11" i="16"/>
  <c r="EX11" i="16"/>
  <c r="FM10" i="16"/>
  <c r="FE10" i="16"/>
  <c r="EY12" i="16"/>
  <c r="EQ12" i="16"/>
  <c r="EW11" i="16"/>
  <c r="EO11" i="16"/>
  <c r="EJ9" i="16"/>
  <c r="ER9" i="16"/>
  <c r="EV10" i="16"/>
  <c r="FD10" i="16"/>
  <c r="FJ9" i="16"/>
  <c r="FR9" i="16"/>
  <c r="EX12" i="15"/>
  <c r="FF12" i="15"/>
  <c r="EX10" i="15"/>
  <c r="FF10" i="15"/>
  <c r="FC10" i="15"/>
  <c r="FK10" i="15"/>
  <c r="FF11" i="15"/>
  <c r="EX11" i="15"/>
  <c r="FD9" i="15"/>
  <c r="EV9" i="15"/>
  <c r="FK11" i="15"/>
  <c r="FC11" i="15"/>
  <c r="FC12" i="15"/>
  <c r="FK12" i="15"/>
  <c r="EX9" i="15"/>
  <c r="FF9" i="15"/>
  <c r="EQ10" i="14"/>
  <c r="EY10" i="14"/>
  <c r="FC9" i="14"/>
  <c r="FK9" i="14"/>
  <c r="EK9" i="14"/>
  <c r="EC9" i="14"/>
  <c r="EV10" i="14"/>
  <c r="FD10" i="14"/>
  <c r="EQ10" i="13"/>
  <c r="EY10" i="13"/>
  <c r="EV10" i="13"/>
  <c r="FD10" i="13"/>
  <c r="FC9" i="13"/>
  <c r="FK9" i="13"/>
  <c r="EC9" i="13"/>
  <c r="EK9" i="13"/>
  <c r="FQ9" i="16" l="1"/>
  <c r="FY9" i="16"/>
  <c r="FK10" i="16"/>
  <c r="FC10" i="16"/>
  <c r="EY9" i="16"/>
  <c r="EQ9" i="16"/>
  <c r="FE11" i="16"/>
  <c r="FM11" i="16"/>
  <c r="FD11" i="16"/>
  <c r="EV11" i="16"/>
  <c r="EX12" i="16"/>
  <c r="FF12" i="16"/>
  <c r="FL10" i="16"/>
  <c r="FT10" i="16"/>
  <c r="EV12" i="16"/>
  <c r="FD12" i="16"/>
  <c r="FR12" i="15"/>
  <c r="FJ12" i="15"/>
  <c r="FJ11" i="15"/>
  <c r="FR11" i="15"/>
  <c r="FR10" i="15"/>
  <c r="FJ10" i="15"/>
  <c r="FE9" i="15"/>
  <c r="FM9" i="15"/>
  <c r="FC9" i="15"/>
  <c r="FK9" i="15"/>
  <c r="FE11" i="15"/>
  <c r="FM11" i="15"/>
  <c r="FM10" i="15"/>
  <c r="FE10" i="15"/>
  <c r="FE12" i="15"/>
  <c r="FM12" i="15"/>
  <c r="FK10" i="14"/>
  <c r="FC10" i="14"/>
  <c r="EJ9" i="14"/>
  <c r="ER9" i="14"/>
  <c r="FR9" i="14"/>
  <c r="FJ9" i="14"/>
  <c r="EX10" i="14"/>
  <c r="FF10" i="14"/>
  <c r="EJ9" i="13"/>
  <c r="ER9" i="13"/>
  <c r="FJ9" i="13"/>
  <c r="FR9" i="13"/>
  <c r="FK10" i="13"/>
  <c r="FC10" i="13"/>
  <c r="EX10" i="13"/>
  <c r="FF10" i="13"/>
  <c r="FK12" i="16" l="1"/>
  <c r="FC12" i="16"/>
  <c r="GA10" i="16"/>
  <c r="FS10" i="16"/>
  <c r="FM12" i="16"/>
  <c r="FE12" i="16"/>
  <c r="FT11" i="16"/>
  <c r="FL11" i="16"/>
  <c r="GF9" i="16"/>
  <c r="FX9" i="16"/>
  <c r="FC11" i="16"/>
  <c r="FK11" i="16"/>
  <c r="EX9" i="16"/>
  <c r="FF9" i="16"/>
  <c r="FJ10" i="16"/>
  <c r="FR10" i="16"/>
  <c r="FT12" i="15"/>
  <c r="FL12" i="15"/>
  <c r="FL10" i="15"/>
  <c r="FT10" i="15"/>
  <c r="FT11" i="15"/>
  <c r="FL11" i="15"/>
  <c r="FJ9" i="15"/>
  <c r="FR9" i="15"/>
  <c r="FT9" i="15"/>
  <c r="FL9" i="15"/>
  <c r="FQ10" i="15"/>
  <c r="FY10" i="15"/>
  <c r="FY11" i="15"/>
  <c r="FQ11" i="15"/>
  <c r="FQ12" i="15"/>
  <c r="FY12" i="15"/>
  <c r="FM10" i="14"/>
  <c r="FE10" i="14"/>
  <c r="FQ9" i="14"/>
  <c r="FY9" i="14"/>
  <c r="EY9" i="14"/>
  <c r="EQ9" i="14"/>
  <c r="FR10" i="14"/>
  <c r="FJ10" i="14"/>
  <c r="FM10" i="13"/>
  <c r="FE10" i="13"/>
  <c r="FJ10" i="13"/>
  <c r="FR10" i="13"/>
  <c r="FY9" i="13"/>
  <c r="FQ9" i="13"/>
  <c r="EY9" i="13"/>
  <c r="EQ9" i="13"/>
  <c r="GE9" i="16" l="1"/>
  <c r="CM9" i="16"/>
  <c r="FS11" i="16"/>
  <c r="GA11" i="16"/>
  <c r="FL12" i="16"/>
  <c r="FT12" i="16"/>
  <c r="FY10" i="16"/>
  <c r="FQ10" i="16"/>
  <c r="FM9" i="16"/>
  <c r="FE9" i="16"/>
  <c r="FR11" i="16"/>
  <c r="FJ11" i="16"/>
  <c r="FZ10" i="16"/>
  <c r="GH10" i="16"/>
  <c r="FR12" i="16"/>
  <c r="FJ12" i="16"/>
  <c r="FX11" i="15"/>
  <c r="GF11" i="15"/>
  <c r="GF12" i="15"/>
  <c r="FX12" i="15"/>
  <c r="FX10" i="15"/>
  <c r="GF10" i="15"/>
  <c r="GA9" i="15"/>
  <c r="FS9" i="15"/>
  <c r="FQ9" i="15"/>
  <c r="FY9" i="15"/>
  <c r="GA11" i="15"/>
  <c r="FS11" i="15"/>
  <c r="GA10" i="15"/>
  <c r="FS10" i="15"/>
  <c r="FS12" i="15"/>
  <c r="GA12" i="15"/>
  <c r="FY10" i="14"/>
  <c r="FQ10" i="14"/>
  <c r="EX9" i="14"/>
  <c r="FF9" i="14"/>
  <c r="FX9" i="14"/>
  <c r="GF9" i="14"/>
  <c r="FL10" i="14"/>
  <c r="FT10" i="14"/>
  <c r="EX9" i="13"/>
  <c r="FF9" i="13"/>
  <c r="FX9" i="13"/>
  <c r="GF9" i="13"/>
  <c r="FQ10" i="13"/>
  <c r="FY10" i="13"/>
  <c r="FL10" i="13"/>
  <c r="FT10" i="13"/>
  <c r="FQ12" i="16" l="1"/>
  <c r="FY12" i="16"/>
  <c r="FQ11" i="16"/>
  <c r="FY11" i="16"/>
  <c r="FT9" i="16"/>
  <c r="FL9" i="16"/>
  <c r="FX10" i="16"/>
  <c r="GF10" i="16"/>
  <c r="GG10" i="16"/>
  <c r="CN10" i="16" s="1"/>
  <c r="GI10" i="16"/>
  <c r="CO10" i="16" s="1"/>
  <c r="GA12" i="16"/>
  <c r="FS12" i="16"/>
  <c r="GH11" i="16"/>
  <c r="FZ11" i="16"/>
  <c r="CL9" i="16"/>
  <c r="GH9" i="15"/>
  <c r="FZ9" i="15"/>
  <c r="GH12" i="15"/>
  <c r="FZ12" i="15"/>
  <c r="FZ10" i="15"/>
  <c r="GH10" i="15"/>
  <c r="FZ11" i="15"/>
  <c r="GH11" i="15"/>
  <c r="FX9" i="15"/>
  <c r="GF9" i="15"/>
  <c r="GE10" i="15"/>
  <c r="CM10" i="15"/>
  <c r="CM12" i="15"/>
  <c r="GE12" i="15"/>
  <c r="CM11" i="15"/>
  <c r="GE11" i="15"/>
  <c r="GA10" i="14"/>
  <c r="FS10" i="14"/>
  <c r="CM9" i="14"/>
  <c r="GE9" i="14"/>
  <c r="FM9" i="14"/>
  <c r="FE9" i="14"/>
  <c r="GF10" i="14"/>
  <c r="FX10" i="14"/>
  <c r="FS10" i="13"/>
  <c r="GA10" i="13"/>
  <c r="FX10" i="13"/>
  <c r="GF10" i="13"/>
  <c r="CM9" i="13"/>
  <c r="GE9" i="13"/>
  <c r="FM9" i="13"/>
  <c r="FE9" i="13"/>
  <c r="GG11" i="16" l="1"/>
  <c r="CN11" i="16" s="1"/>
  <c r="GI11" i="16"/>
  <c r="CO11" i="16" s="1"/>
  <c r="GH12" i="16"/>
  <c r="FZ12" i="16"/>
  <c r="CM10" i="16"/>
  <c r="CQ10" i="16" s="1"/>
  <c r="GE10" i="16"/>
  <c r="FX11" i="16"/>
  <c r="GF11" i="16"/>
  <c r="FS9" i="16"/>
  <c r="GA9" i="16"/>
  <c r="GF12" i="16"/>
  <c r="FX12" i="16"/>
  <c r="CL12" i="15"/>
  <c r="CL10" i="15"/>
  <c r="CL11" i="15"/>
  <c r="CQ10" i="15"/>
  <c r="GI12" i="15"/>
  <c r="CO12" i="15" s="1"/>
  <c r="GG12" i="15"/>
  <c r="CN12" i="15" s="1"/>
  <c r="CQ12" i="15"/>
  <c r="CM9" i="15"/>
  <c r="CQ9" i="15" s="1"/>
  <c r="GE9" i="15"/>
  <c r="GI11" i="15"/>
  <c r="CO11" i="15" s="1"/>
  <c r="CQ11" i="15" s="1"/>
  <c r="GG11" i="15"/>
  <c r="CN11" i="15" s="1"/>
  <c r="GG10" i="15"/>
  <c r="CN10" i="15" s="1"/>
  <c r="GI10" i="15"/>
  <c r="CO10" i="15" s="1"/>
  <c r="GG9" i="15"/>
  <c r="CN9" i="15" s="1"/>
  <c r="GI9" i="15"/>
  <c r="CO9" i="15" s="1"/>
  <c r="CM10" i="14"/>
  <c r="GE10" i="14"/>
  <c r="FT9" i="14"/>
  <c r="FL9" i="14"/>
  <c r="CL9" i="14"/>
  <c r="FZ10" i="14"/>
  <c r="GH10" i="14"/>
  <c r="FT9" i="13"/>
  <c r="FL9" i="13"/>
  <c r="CL9" i="13"/>
  <c r="GE10" i="13"/>
  <c r="CM10" i="13"/>
  <c r="GH10" i="13"/>
  <c r="FZ10" i="13"/>
  <c r="GE12" i="16" l="1"/>
  <c r="CM12" i="16"/>
  <c r="GH9" i="16"/>
  <c r="FZ9" i="16"/>
  <c r="CM11" i="16"/>
  <c r="CQ11" i="16" s="1"/>
  <c r="GE11" i="16"/>
  <c r="CL10" i="16"/>
  <c r="CP10" i="16"/>
  <c r="CS10" i="16" s="1"/>
  <c r="GG12" i="16"/>
  <c r="CN12" i="16" s="1"/>
  <c r="GI12" i="16"/>
  <c r="CO12" i="16" s="1"/>
  <c r="CP9" i="15"/>
  <c r="CS9" i="15" s="1"/>
  <c r="CL9" i="15"/>
  <c r="CP12" i="15"/>
  <c r="CS12" i="15" s="1"/>
  <c r="CP11" i="15"/>
  <c r="CS11" i="15" s="1"/>
  <c r="CP10" i="15"/>
  <c r="CS10" i="15" s="1"/>
  <c r="FS9" i="14"/>
  <c r="GA9" i="14"/>
  <c r="CL10" i="14"/>
  <c r="GG10" i="14"/>
  <c r="CN10" i="14" s="1"/>
  <c r="GI10" i="14"/>
  <c r="CO10" i="14" s="1"/>
  <c r="CQ10" i="14"/>
  <c r="GI10" i="13"/>
  <c r="CO10" i="13" s="1"/>
  <c r="GG10" i="13"/>
  <c r="CN10" i="13" s="1"/>
  <c r="CQ10" i="13"/>
  <c r="CL10" i="13"/>
  <c r="CP10" i="13"/>
  <c r="CS10" i="13" s="1"/>
  <c r="FS9" i="13"/>
  <c r="GA9" i="13"/>
  <c r="CL11" i="16" l="1"/>
  <c r="CP11" i="16"/>
  <c r="CS11" i="16" s="1"/>
  <c r="GI9" i="16"/>
  <c r="CO9" i="16" s="1"/>
  <c r="CQ9" i="16" s="1"/>
  <c r="GG9" i="16"/>
  <c r="CQ12" i="16"/>
  <c r="CP12" i="16"/>
  <c r="CS12" i="16" s="1"/>
  <c r="CL12" i="16"/>
  <c r="CU102" i="15"/>
  <c r="CS102" i="15"/>
  <c r="CP10" i="14"/>
  <c r="CS10" i="14" s="1"/>
  <c r="GH9" i="14"/>
  <c r="FZ9" i="14"/>
  <c r="GH9" i="13"/>
  <c r="FZ9" i="13"/>
  <c r="CN9" i="16" l="1"/>
  <c r="CP9" i="16"/>
  <c r="CS9" i="16" s="1"/>
  <c r="GI9" i="14"/>
  <c r="CO9" i="14" s="1"/>
  <c r="CQ9" i="14" s="1"/>
  <c r="GG9" i="14"/>
  <c r="GG9" i="13"/>
  <c r="GI9" i="13"/>
  <c r="CO9" i="13" s="1"/>
  <c r="CQ9" i="13" s="1"/>
  <c r="CS13" i="16" l="1"/>
  <c r="CU13" i="16"/>
  <c r="CN9" i="14"/>
  <c r="CP9" i="14"/>
  <c r="CS9" i="14" s="1"/>
  <c r="CN9" i="13"/>
  <c r="CP9" i="13"/>
  <c r="CS9" i="13" s="1"/>
  <c r="CS101" i="14" l="1"/>
  <c r="CU101" i="14"/>
  <c r="CS101" i="13"/>
  <c r="CU101" i="13"/>
  <c r="AC9" i="12" l="1"/>
  <c r="AD9" i="12"/>
  <c r="AE9" i="12"/>
  <c r="AF9" i="12"/>
  <c r="AG9" i="12"/>
  <c r="AH9" i="12"/>
  <c r="CL9" i="12"/>
  <c r="CM9" i="12"/>
  <c r="CQ9" i="12" s="1"/>
  <c r="CN9" i="12"/>
  <c r="CO9" i="12"/>
  <c r="CP9" i="12"/>
  <c r="CS9" i="12"/>
  <c r="CS99" i="12" s="1"/>
  <c r="AC10" i="12"/>
  <c r="AD10" i="12"/>
  <c r="AH10" i="12" s="1"/>
  <c r="AE10" i="12"/>
  <c r="AG10" i="12" s="1"/>
  <c r="AF10" i="12"/>
  <c r="CL10" i="12"/>
  <c r="CM10" i="12"/>
  <c r="CQ10" i="12" s="1"/>
  <c r="CN10" i="12"/>
  <c r="CO10" i="12"/>
  <c r="CP10" i="12"/>
  <c r="CS10" i="12" s="1"/>
  <c r="AC11" i="12"/>
  <c r="AD11" i="12"/>
  <c r="AE11" i="12"/>
  <c r="AF11" i="12"/>
  <c r="AG11" i="12"/>
  <c r="AH11" i="12"/>
  <c r="CL11" i="12"/>
  <c r="CM11" i="12"/>
  <c r="CN11" i="12"/>
  <c r="CO11" i="12"/>
  <c r="CP11" i="12"/>
  <c r="CQ11" i="12"/>
  <c r="CS11" i="12"/>
  <c r="AC12" i="12"/>
  <c r="AD12" i="12"/>
  <c r="AE12" i="12"/>
  <c r="AF12" i="12"/>
  <c r="AG12" i="12"/>
  <c r="AH12" i="12"/>
  <c r="CL12" i="12"/>
  <c r="CM12" i="12"/>
  <c r="CQ12" i="12" s="1"/>
  <c r="CN12" i="12"/>
  <c r="CO12" i="12"/>
  <c r="CP12" i="12"/>
  <c r="CS12" i="12"/>
  <c r="AC13" i="12"/>
  <c r="AD13" i="12"/>
  <c r="AH13" i="12" s="1"/>
  <c r="AE13" i="12"/>
  <c r="AG13" i="12" s="1"/>
  <c r="AF13" i="12"/>
  <c r="CL13" i="12"/>
  <c r="CM13" i="12"/>
  <c r="CN13" i="12"/>
  <c r="CO13" i="12"/>
  <c r="CP13" i="12"/>
  <c r="CS13" i="12" s="1"/>
  <c r="CQ13" i="12"/>
  <c r="AC14" i="12"/>
  <c r="AD14" i="12"/>
  <c r="AE14" i="12"/>
  <c r="AF14" i="12"/>
  <c r="AG14" i="12"/>
  <c r="AH14" i="12"/>
  <c r="CL14" i="12"/>
  <c r="CM14" i="12"/>
  <c r="CN14" i="12"/>
  <c r="CO14" i="12"/>
  <c r="CP14" i="12"/>
  <c r="CQ14" i="12"/>
  <c r="CS14" i="12"/>
  <c r="AC15" i="12"/>
  <c r="AD15" i="12"/>
  <c r="AH15" i="12" s="1"/>
  <c r="AE15" i="12"/>
  <c r="AF15" i="12"/>
  <c r="AG15" i="12"/>
  <c r="CL15" i="12"/>
  <c r="CM15" i="12"/>
  <c r="CQ15" i="12" s="1"/>
  <c r="CN15" i="12"/>
  <c r="CO15" i="12"/>
  <c r="CP15" i="12"/>
  <c r="CS15" i="12"/>
  <c r="AC16" i="12"/>
  <c r="AD16" i="12"/>
  <c r="AH16" i="12" s="1"/>
  <c r="AE16" i="12"/>
  <c r="AF16" i="12"/>
  <c r="AG16" i="12"/>
  <c r="CL16" i="12"/>
  <c r="CM16" i="12"/>
  <c r="CN16" i="12"/>
  <c r="CO16" i="12"/>
  <c r="CP16" i="12"/>
  <c r="CQ16" i="12"/>
  <c r="CS16" i="12"/>
  <c r="CU99" i="12" l="1"/>
  <c r="AC9" i="11" l="1"/>
  <c r="AD9" i="11"/>
  <c r="CX9" i="11"/>
  <c r="CZ9" i="11" s="1"/>
  <c r="CY9" i="11"/>
  <c r="DB9" i="11"/>
  <c r="DC9" i="11"/>
  <c r="DD9" i="11"/>
  <c r="DF9" i="11" s="1"/>
  <c r="DN9" i="11" s="1"/>
  <c r="DU9" i="11" s="1"/>
  <c r="DE9" i="11"/>
  <c r="DJ9" i="11"/>
  <c r="DK9" i="11"/>
  <c r="DL9" i="11"/>
  <c r="DQ9" i="11"/>
  <c r="DR9" i="11"/>
  <c r="DS9" i="11"/>
  <c r="DX9" i="11"/>
  <c r="DZ9" i="11" s="1"/>
  <c r="DY9" i="11"/>
  <c r="EE9" i="11"/>
  <c r="EF9" i="11"/>
  <c r="EL9" i="11"/>
  <c r="EM9" i="11"/>
  <c r="EN9" i="11"/>
  <c r="ES9" i="11"/>
  <c r="ET9" i="11"/>
  <c r="EU9" i="11"/>
  <c r="EZ9" i="11"/>
  <c r="FA9" i="11"/>
  <c r="FB9" i="11"/>
  <c r="FG9" i="11"/>
  <c r="FH9" i="11"/>
  <c r="FI9" i="11"/>
  <c r="FN9" i="11"/>
  <c r="FO9" i="11"/>
  <c r="FP9" i="11"/>
  <c r="FU9" i="11"/>
  <c r="FV9" i="11"/>
  <c r="FW9" i="11"/>
  <c r="GB9" i="11"/>
  <c r="GC9" i="11"/>
  <c r="GD9" i="11"/>
  <c r="AC10" i="11"/>
  <c r="AD10" i="11"/>
  <c r="CX10" i="11"/>
  <c r="CY10" i="11"/>
  <c r="CZ10" i="11"/>
  <c r="DB10" i="11"/>
  <c r="DC10" i="11"/>
  <c r="DD10" i="11"/>
  <c r="DF10" i="11"/>
  <c r="DJ10" i="11"/>
  <c r="DL10" i="11" s="1"/>
  <c r="DK10" i="11"/>
  <c r="DQ10" i="11"/>
  <c r="DR10" i="11"/>
  <c r="DX10" i="11"/>
  <c r="DY10" i="11"/>
  <c r="DZ10" i="11"/>
  <c r="EE10" i="11"/>
  <c r="EF10" i="11"/>
  <c r="EG10" i="11"/>
  <c r="EL10" i="11"/>
  <c r="EM10" i="11"/>
  <c r="EN10" i="11"/>
  <c r="ES10" i="11"/>
  <c r="ET10" i="11"/>
  <c r="EU10" i="11"/>
  <c r="EZ10" i="11"/>
  <c r="FA10" i="11"/>
  <c r="FB10" i="11"/>
  <c r="FG10" i="11"/>
  <c r="FH10" i="11"/>
  <c r="FI10" i="11"/>
  <c r="FN10" i="11"/>
  <c r="FO10" i="11"/>
  <c r="FP10" i="11"/>
  <c r="FU10" i="11"/>
  <c r="FV10" i="11"/>
  <c r="FW10" i="11"/>
  <c r="GB10" i="11"/>
  <c r="GC10" i="11"/>
  <c r="GD10" i="11"/>
  <c r="AC11" i="11"/>
  <c r="AD11" i="11"/>
  <c r="CX11" i="11"/>
  <c r="CY11" i="11" s="1"/>
  <c r="AE11" i="11" s="1"/>
  <c r="AG11" i="11" s="1"/>
  <c r="CZ11" i="11"/>
  <c r="DB11" i="11"/>
  <c r="DD11" i="11" s="1"/>
  <c r="DC11" i="11"/>
  <c r="DJ11" i="11"/>
  <c r="DK11" i="11"/>
  <c r="DL11" i="11" s="1"/>
  <c r="DQ11" i="11"/>
  <c r="DR11" i="11"/>
  <c r="DS11" i="11"/>
  <c r="DX11" i="11"/>
  <c r="DY11" i="11"/>
  <c r="DZ11" i="11"/>
  <c r="EE11" i="11"/>
  <c r="EF11" i="11"/>
  <c r="EG11" i="11"/>
  <c r="EL11" i="11"/>
  <c r="EM11" i="11"/>
  <c r="EN11" i="11"/>
  <c r="ES11" i="11"/>
  <c r="ET11" i="11"/>
  <c r="EU11" i="11"/>
  <c r="EZ11" i="11"/>
  <c r="FA11" i="11"/>
  <c r="FB11" i="11"/>
  <c r="FG11" i="11"/>
  <c r="FH11" i="11"/>
  <c r="FI11" i="11"/>
  <c r="FN11" i="11"/>
  <c r="FO11" i="11"/>
  <c r="FP11" i="11"/>
  <c r="FU11" i="11"/>
  <c r="FV11" i="11"/>
  <c r="FW11" i="11"/>
  <c r="GB11" i="11"/>
  <c r="GC11" i="11"/>
  <c r="GD11" i="11"/>
  <c r="AC12" i="11"/>
  <c r="AD12" i="11"/>
  <c r="CS12" i="11"/>
  <c r="CX12" i="11"/>
  <c r="DB12" i="11"/>
  <c r="DC12" i="11"/>
  <c r="DD12" i="11" s="1"/>
  <c r="DJ12" i="11"/>
  <c r="DK12" i="11"/>
  <c r="DL12" i="11"/>
  <c r="DQ12" i="11"/>
  <c r="DR12" i="11"/>
  <c r="DS12" i="11"/>
  <c r="DX12" i="11"/>
  <c r="DY12" i="11"/>
  <c r="DZ12" i="11"/>
  <c r="EE12" i="11"/>
  <c r="EF12" i="11"/>
  <c r="EG12" i="11"/>
  <c r="EL12" i="11"/>
  <c r="EM12" i="11"/>
  <c r="EN12" i="11"/>
  <c r="ES12" i="11"/>
  <c r="ET12" i="11"/>
  <c r="EU12" i="11"/>
  <c r="EZ12" i="11"/>
  <c r="FA12" i="11"/>
  <c r="FB12" i="11"/>
  <c r="FG12" i="11"/>
  <c r="FH12" i="11"/>
  <c r="FI12" i="11"/>
  <c r="FN12" i="11"/>
  <c r="FO12" i="11"/>
  <c r="FP12" i="11"/>
  <c r="FU12" i="11"/>
  <c r="FV12" i="11"/>
  <c r="FW12" i="11"/>
  <c r="GB12" i="11"/>
  <c r="GC12" i="11"/>
  <c r="GD12" i="11"/>
  <c r="AC13" i="11"/>
  <c r="AD13" i="11"/>
  <c r="CX13" i="11"/>
  <c r="CZ13" i="11" s="1"/>
  <c r="CY13" i="11"/>
  <c r="DB13" i="11"/>
  <c r="DC13" i="11"/>
  <c r="DD13" i="11"/>
  <c r="DF13" i="11"/>
  <c r="DN13" i="11" s="1"/>
  <c r="DJ13" i="11"/>
  <c r="DL13" i="11" s="1"/>
  <c r="DK13" i="11"/>
  <c r="DQ13" i="11"/>
  <c r="DR13" i="11"/>
  <c r="DS13" i="11"/>
  <c r="DX13" i="11"/>
  <c r="DY13" i="11"/>
  <c r="EE13" i="11"/>
  <c r="EG13" i="11" s="1"/>
  <c r="EF13" i="11"/>
  <c r="EL13" i="11"/>
  <c r="EM13" i="11"/>
  <c r="EN13" i="11"/>
  <c r="ES13" i="11"/>
  <c r="ET13" i="11"/>
  <c r="EU13" i="11"/>
  <c r="EZ13" i="11"/>
  <c r="FA13" i="11"/>
  <c r="FB13" i="11"/>
  <c r="FG13" i="11"/>
  <c r="FH13" i="11"/>
  <c r="FI13" i="11"/>
  <c r="FN13" i="11"/>
  <c r="FO13" i="11"/>
  <c r="FP13" i="11"/>
  <c r="FU13" i="11"/>
  <c r="FV13" i="11"/>
  <c r="FW13" i="11"/>
  <c r="GB13" i="11"/>
  <c r="GC13" i="11"/>
  <c r="GD13" i="11"/>
  <c r="AC14" i="11"/>
  <c r="AD14" i="11"/>
  <c r="CX14" i="11"/>
  <c r="CY14" i="11" s="1"/>
  <c r="DB14" i="11"/>
  <c r="DD14" i="11" s="1"/>
  <c r="DC14" i="11"/>
  <c r="DJ14" i="11"/>
  <c r="DL14" i="11" s="1"/>
  <c r="DK14" i="11"/>
  <c r="DQ14" i="11"/>
  <c r="DR14" i="11"/>
  <c r="DX14" i="11"/>
  <c r="DY14" i="11"/>
  <c r="DZ14" i="11"/>
  <c r="EE14" i="11"/>
  <c r="EG14" i="11" s="1"/>
  <c r="EF14" i="11"/>
  <c r="EL14" i="11"/>
  <c r="EM14" i="11"/>
  <c r="EN14" i="11"/>
  <c r="ES14" i="11"/>
  <c r="ET14" i="11"/>
  <c r="EU14" i="11"/>
  <c r="EZ14" i="11"/>
  <c r="FA14" i="11"/>
  <c r="FB14" i="11"/>
  <c r="FG14" i="11"/>
  <c r="FH14" i="11"/>
  <c r="FI14" i="11"/>
  <c r="FN14" i="11"/>
  <c r="FO14" i="11"/>
  <c r="FP14" i="11"/>
  <c r="FU14" i="11"/>
  <c r="FV14" i="11"/>
  <c r="FW14" i="11"/>
  <c r="GB14" i="11"/>
  <c r="GC14" i="11"/>
  <c r="GD14" i="11"/>
  <c r="AC15" i="11"/>
  <c r="AD15" i="11"/>
  <c r="AF15" i="11"/>
  <c r="CX15" i="11"/>
  <c r="CY15" i="11" s="1"/>
  <c r="DA15" i="11" s="1"/>
  <c r="DB15" i="11"/>
  <c r="DC15" i="11"/>
  <c r="DD15" i="11"/>
  <c r="DF15" i="11"/>
  <c r="DI15" i="11"/>
  <c r="DJ15" i="11"/>
  <c r="DL15" i="11" s="1"/>
  <c r="DK15" i="11"/>
  <c r="DQ15" i="11"/>
  <c r="DR15" i="11"/>
  <c r="DS15" i="11" s="1"/>
  <c r="DX15" i="11"/>
  <c r="DY15" i="11"/>
  <c r="DZ15" i="11"/>
  <c r="EE15" i="11"/>
  <c r="EF15" i="11"/>
  <c r="EG15" i="11"/>
  <c r="EL15" i="11"/>
  <c r="EM15" i="11"/>
  <c r="EN15" i="11"/>
  <c r="ES15" i="11"/>
  <c r="ET15" i="11"/>
  <c r="EU15" i="11"/>
  <c r="EZ15" i="11"/>
  <c r="FA15" i="11"/>
  <c r="FB15" i="11"/>
  <c r="FG15" i="11"/>
  <c r="FH15" i="11"/>
  <c r="FI15" i="11"/>
  <c r="FN15" i="11"/>
  <c r="FO15" i="11"/>
  <c r="FP15" i="11"/>
  <c r="FU15" i="11"/>
  <c r="FV15" i="11"/>
  <c r="FW15" i="11"/>
  <c r="GB15" i="11"/>
  <c r="GC15" i="11"/>
  <c r="GD15" i="11"/>
  <c r="AC16" i="11"/>
  <c r="AD16" i="11"/>
  <c r="CX16" i="11"/>
  <c r="DB16" i="11"/>
  <c r="DC16" i="11"/>
  <c r="DD16" i="11"/>
  <c r="DF16" i="11"/>
  <c r="DE16" i="11" s="1"/>
  <c r="DJ16" i="11"/>
  <c r="DK16" i="11"/>
  <c r="DL16" i="11"/>
  <c r="DQ16" i="11"/>
  <c r="DR16" i="11"/>
  <c r="DS16" i="11"/>
  <c r="DX16" i="11"/>
  <c r="DZ16" i="11" s="1"/>
  <c r="DY16" i="11"/>
  <c r="EE16" i="11"/>
  <c r="EF16" i="11"/>
  <c r="EG16" i="11"/>
  <c r="EL16" i="11"/>
  <c r="EM16" i="11"/>
  <c r="EN16" i="11"/>
  <c r="ES16" i="11"/>
  <c r="ET16" i="11"/>
  <c r="EU16" i="11"/>
  <c r="EZ16" i="11"/>
  <c r="FA16" i="11"/>
  <c r="FB16" i="11"/>
  <c r="FG16" i="11"/>
  <c r="FH16" i="11"/>
  <c r="FI16" i="11"/>
  <c r="FN16" i="11"/>
  <c r="FO16" i="11"/>
  <c r="FP16" i="11"/>
  <c r="FU16" i="11"/>
  <c r="FV16" i="11"/>
  <c r="FW16" i="11"/>
  <c r="GB16" i="11"/>
  <c r="GC16" i="11"/>
  <c r="GD16" i="11"/>
  <c r="AC17" i="11"/>
  <c r="AD17" i="11"/>
  <c r="CX17" i="11"/>
  <c r="CY17" i="11"/>
  <c r="CZ17" i="11"/>
  <c r="DB17" i="11"/>
  <c r="DD17" i="11" s="1"/>
  <c r="DC17" i="11"/>
  <c r="DF17" i="11"/>
  <c r="DE17" i="11" s="1"/>
  <c r="DJ17" i="11"/>
  <c r="DK17" i="11"/>
  <c r="DL17" i="11"/>
  <c r="DM17" i="11"/>
  <c r="DN17" i="11"/>
  <c r="DU17" i="11" s="1"/>
  <c r="DT17" i="11" s="1"/>
  <c r="DQ17" i="11"/>
  <c r="DR17" i="11"/>
  <c r="DS17" i="11"/>
  <c r="DX17" i="11"/>
  <c r="DY17" i="11"/>
  <c r="DZ17" i="11"/>
  <c r="EB17" i="11"/>
  <c r="EI17" i="11" s="1"/>
  <c r="EE17" i="11"/>
  <c r="EF17" i="11"/>
  <c r="EG17" i="11"/>
  <c r="EL17" i="11"/>
  <c r="EM17" i="11"/>
  <c r="EN17" i="11"/>
  <c r="ES17" i="11"/>
  <c r="ET17" i="11"/>
  <c r="EU17" i="11"/>
  <c r="EZ17" i="11"/>
  <c r="FA17" i="11"/>
  <c r="FB17" i="11"/>
  <c r="FG17" i="11"/>
  <c r="FH17" i="11"/>
  <c r="FI17" i="11"/>
  <c r="FN17" i="11"/>
  <c r="FO17" i="11"/>
  <c r="FP17" i="11"/>
  <c r="FU17" i="11"/>
  <c r="FV17" i="11"/>
  <c r="FW17" i="11"/>
  <c r="GB17" i="11"/>
  <c r="GC17" i="11"/>
  <c r="GD17" i="11"/>
  <c r="AC18" i="11"/>
  <c r="AD18" i="11"/>
  <c r="CX18" i="11"/>
  <c r="CY18" i="11"/>
  <c r="CZ18" i="11"/>
  <c r="DB18" i="11"/>
  <c r="DC18" i="11"/>
  <c r="DD18" i="11"/>
  <c r="DF18" i="11"/>
  <c r="DN18" i="11" s="1"/>
  <c r="DJ18" i="11"/>
  <c r="DL18" i="11" s="1"/>
  <c r="DK18" i="11"/>
  <c r="DQ18" i="11"/>
  <c r="DR18" i="11"/>
  <c r="DS18" i="11"/>
  <c r="DX18" i="11"/>
  <c r="DY18" i="11"/>
  <c r="DZ18" i="11" s="1"/>
  <c r="EE18" i="11"/>
  <c r="EF18" i="11"/>
  <c r="EG18" i="11"/>
  <c r="EL18" i="11"/>
  <c r="EM18" i="11"/>
  <c r="EN18" i="11"/>
  <c r="ES18" i="11"/>
  <c r="ET18" i="11"/>
  <c r="EU18" i="11"/>
  <c r="EZ18" i="11"/>
  <c r="FA18" i="11"/>
  <c r="FB18" i="11"/>
  <c r="FG18" i="11"/>
  <c r="FH18" i="11"/>
  <c r="FI18" i="11"/>
  <c r="FN18" i="11"/>
  <c r="FO18" i="11"/>
  <c r="FP18" i="11"/>
  <c r="FU18" i="11"/>
  <c r="FV18" i="11"/>
  <c r="FW18" i="11"/>
  <c r="GB18" i="11"/>
  <c r="GC18" i="11"/>
  <c r="GD18" i="11"/>
  <c r="AC19" i="11"/>
  <c r="AD19" i="11"/>
  <c r="CX19" i="11"/>
  <c r="CZ19" i="11" s="1"/>
  <c r="DB19" i="11"/>
  <c r="DC19" i="11"/>
  <c r="DD19" i="11"/>
  <c r="DJ19" i="11"/>
  <c r="DL19" i="11" s="1"/>
  <c r="DK19" i="11"/>
  <c r="DQ19" i="11"/>
  <c r="DR19" i="11"/>
  <c r="DS19" i="11"/>
  <c r="DX19" i="11"/>
  <c r="DY19" i="11"/>
  <c r="DZ19" i="11"/>
  <c r="EE19" i="11"/>
  <c r="EF19" i="11"/>
  <c r="EG19" i="11"/>
  <c r="EL19" i="11"/>
  <c r="EM19" i="11"/>
  <c r="EN19" i="11"/>
  <c r="ES19" i="11"/>
  <c r="ET19" i="11"/>
  <c r="EU19" i="11"/>
  <c r="EZ19" i="11"/>
  <c r="FA19" i="11"/>
  <c r="FB19" i="11"/>
  <c r="FG19" i="11"/>
  <c r="FH19" i="11"/>
  <c r="FI19" i="11"/>
  <c r="FN19" i="11"/>
  <c r="FO19" i="11"/>
  <c r="FP19" i="11"/>
  <c r="FU19" i="11"/>
  <c r="FV19" i="11"/>
  <c r="FW19" i="11"/>
  <c r="GB19" i="11"/>
  <c r="GC19" i="11"/>
  <c r="GD19" i="11"/>
  <c r="AC20" i="11"/>
  <c r="AD20" i="11"/>
  <c r="CX20" i="11"/>
  <c r="DB20" i="11"/>
  <c r="DC20" i="11"/>
  <c r="DD20" i="11"/>
  <c r="DE20" i="11"/>
  <c r="DF20" i="11"/>
  <c r="DN20" i="11" s="1"/>
  <c r="DJ20" i="11"/>
  <c r="DK20" i="11"/>
  <c r="DQ20" i="11"/>
  <c r="DR20" i="11"/>
  <c r="DS20" i="11"/>
  <c r="DX20" i="11"/>
  <c r="DY20" i="11"/>
  <c r="DZ20" i="11"/>
  <c r="EE20" i="11"/>
  <c r="EG20" i="11" s="1"/>
  <c r="EF20" i="11"/>
  <c r="EL20" i="11"/>
  <c r="EN20" i="11" s="1"/>
  <c r="EM20" i="11"/>
  <c r="ES20" i="11"/>
  <c r="ET20" i="11"/>
  <c r="EU20" i="11"/>
  <c r="EZ20" i="11"/>
  <c r="FA20" i="11"/>
  <c r="FB20" i="11"/>
  <c r="FG20" i="11"/>
  <c r="FH20" i="11"/>
  <c r="FI20" i="11"/>
  <c r="FN20" i="11"/>
  <c r="FO20" i="11"/>
  <c r="FP20" i="11"/>
  <c r="FU20" i="11"/>
  <c r="FV20" i="11"/>
  <c r="FW20" i="11"/>
  <c r="GB20" i="11"/>
  <c r="GC20" i="11"/>
  <c r="GD20" i="11"/>
  <c r="AC21" i="11"/>
  <c r="AD21" i="11"/>
  <c r="CX21" i="11"/>
  <c r="DB21" i="11"/>
  <c r="DC21" i="11"/>
  <c r="DF21" i="11"/>
  <c r="DE21" i="11" s="1"/>
  <c r="DJ21" i="11"/>
  <c r="DL21" i="11" s="1"/>
  <c r="DK21" i="11"/>
  <c r="DQ21" i="11"/>
  <c r="DR21" i="11"/>
  <c r="DS21" i="11"/>
  <c r="DX21" i="11"/>
  <c r="DY21" i="11"/>
  <c r="EE21" i="11"/>
  <c r="EF21" i="11"/>
  <c r="EG21" i="11"/>
  <c r="EL21" i="11"/>
  <c r="EM21" i="11"/>
  <c r="EN21" i="11"/>
  <c r="ES21" i="11"/>
  <c r="ET21" i="11"/>
  <c r="EU21" i="11"/>
  <c r="EZ21" i="11"/>
  <c r="FA21" i="11"/>
  <c r="FB21" i="11"/>
  <c r="FG21" i="11"/>
  <c r="FH21" i="11"/>
  <c r="FI21" i="11"/>
  <c r="FN21" i="11"/>
  <c r="FO21" i="11"/>
  <c r="FP21" i="11"/>
  <c r="FU21" i="11"/>
  <c r="FV21" i="11"/>
  <c r="FW21" i="11"/>
  <c r="GB21" i="11"/>
  <c r="GC21" i="11"/>
  <c r="GD21" i="11"/>
  <c r="AC22" i="11"/>
  <c r="AD22" i="11"/>
  <c r="CX22" i="11"/>
  <c r="CY22" i="11"/>
  <c r="CZ22" i="11"/>
  <c r="DA22" i="11"/>
  <c r="DI22" i="11" s="1"/>
  <c r="DB22" i="11"/>
  <c r="DD22" i="11" s="1"/>
  <c r="DC22" i="11"/>
  <c r="DF22" i="11"/>
  <c r="DE22" i="11" s="1"/>
  <c r="DJ22" i="11"/>
  <c r="DK22" i="11"/>
  <c r="DN22" i="11"/>
  <c r="DQ22" i="11"/>
  <c r="DR22" i="11"/>
  <c r="DS22" i="11"/>
  <c r="DX22" i="11"/>
  <c r="DZ22" i="11" s="1"/>
  <c r="DY22" i="11"/>
  <c r="EE22" i="11"/>
  <c r="EF22" i="11"/>
  <c r="EG22" i="11"/>
  <c r="EL22" i="11"/>
  <c r="EM22" i="11"/>
  <c r="EN22" i="11"/>
  <c r="ES22" i="11"/>
  <c r="ET22" i="11"/>
  <c r="EU22" i="11"/>
  <c r="EZ22" i="11"/>
  <c r="FA22" i="11"/>
  <c r="FB22" i="11"/>
  <c r="FG22" i="11"/>
  <c r="FH22" i="11"/>
  <c r="FI22" i="11"/>
  <c r="FN22" i="11"/>
  <c r="FO22" i="11"/>
  <c r="FP22" i="11"/>
  <c r="FU22" i="11"/>
  <c r="FV22" i="11"/>
  <c r="FW22" i="11"/>
  <c r="GB22" i="11"/>
  <c r="GC22" i="11"/>
  <c r="GD22" i="11"/>
  <c r="AC23" i="11"/>
  <c r="AD23" i="11"/>
  <c r="DF23" i="11" s="1"/>
  <c r="CX23" i="11"/>
  <c r="CY23" i="11" s="1"/>
  <c r="AE23" i="11" s="1"/>
  <c r="AG23" i="11" s="1"/>
  <c r="CZ23" i="11"/>
  <c r="DA23" i="11"/>
  <c r="DI23" i="11" s="1"/>
  <c r="DB23" i="11"/>
  <c r="DC23" i="11"/>
  <c r="DD23" i="11"/>
  <c r="DJ23" i="11"/>
  <c r="DK23" i="11"/>
  <c r="DQ23" i="11"/>
  <c r="DR23" i="11"/>
  <c r="DS23" i="11" s="1"/>
  <c r="DX23" i="11"/>
  <c r="DY23" i="11"/>
  <c r="DZ23" i="11"/>
  <c r="EE23" i="11"/>
  <c r="EF23" i="11"/>
  <c r="EG23" i="11"/>
  <c r="EL23" i="11"/>
  <c r="EM23" i="11"/>
  <c r="EN23" i="11"/>
  <c r="ES23" i="11"/>
  <c r="ET23" i="11"/>
  <c r="EU23" i="11"/>
  <c r="EZ23" i="11"/>
  <c r="FA23" i="11"/>
  <c r="FB23" i="11"/>
  <c r="FG23" i="11"/>
  <c r="FH23" i="11"/>
  <c r="FI23" i="11"/>
  <c r="FN23" i="11"/>
  <c r="FO23" i="11"/>
  <c r="FP23" i="11"/>
  <c r="FU23" i="11"/>
  <c r="FV23" i="11"/>
  <c r="FW23" i="11"/>
  <c r="GB23" i="11"/>
  <c r="GC23" i="11"/>
  <c r="GD23" i="11"/>
  <c r="AC24" i="11"/>
  <c r="AD24" i="11"/>
  <c r="CX24" i="11"/>
  <c r="CY24" i="11" s="1"/>
  <c r="CZ24" i="11"/>
  <c r="DA24" i="11"/>
  <c r="DB24" i="11"/>
  <c r="DC24" i="11"/>
  <c r="DD24" i="11"/>
  <c r="DE24" i="11"/>
  <c r="DF24" i="11"/>
  <c r="DJ24" i="11"/>
  <c r="DK24" i="11"/>
  <c r="DL24" i="11"/>
  <c r="DN24" i="11"/>
  <c r="DU24" i="11" s="1"/>
  <c r="DQ24" i="11"/>
  <c r="DS24" i="11" s="1"/>
  <c r="DR24" i="11"/>
  <c r="DX24" i="11"/>
  <c r="DY24" i="11"/>
  <c r="DZ24" i="11" s="1"/>
  <c r="EE24" i="11"/>
  <c r="EF24" i="11"/>
  <c r="EG24" i="11"/>
  <c r="EL24" i="11"/>
  <c r="EM24" i="11"/>
  <c r="EN24" i="11"/>
  <c r="ES24" i="11"/>
  <c r="ET24" i="11"/>
  <c r="EU24" i="11"/>
  <c r="EZ24" i="11"/>
  <c r="FA24" i="11"/>
  <c r="FB24" i="11"/>
  <c r="FG24" i="11"/>
  <c r="FH24" i="11"/>
  <c r="FI24" i="11"/>
  <c r="FN24" i="11"/>
  <c r="FO24" i="11"/>
  <c r="FP24" i="11"/>
  <c r="FU24" i="11"/>
  <c r="FV24" i="11"/>
  <c r="FW24" i="11"/>
  <c r="GB24" i="11"/>
  <c r="GC24" i="11"/>
  <c r="GD24" i="11"/>
  <c r="AC25" i="11"/>
  <c r="AD25" i="11"/>
  <c r="CX25" i="11"/>
  <c r="CY25" i="11"/>
  <c r="CZ25" i="11"/>
  <c r="DB25" i="11"/>
  <c r="DC25" i="11"/>
  <c r="DD25" i="11"/>
  <c r="DF25" i="11"/>
  <c r="DN25" i="11" s="1"/>
  <c r="DM25" i="11" s="1"/>
  <c r="DJ25" i="11"/>
  <c r="DK25" i="11"/>
  <c r="DL25" i="11" s="1"/>
  <c r="DQ25" i="11"/>
  <c r="DR25" i="11"/>
  <c r="DS25" i="11"/>
  <c r="DU25" i="11"/>
  <c r="DX25" i="11"/>
  <c r="DY25" i="11"/>
  <c r="EE25" i="11"/>
  <c r="EG25" i="11" s="1"/>
  <c r="EF25" i="11"/>
  <c r="EL25" i="11"/>
  <c r="EM25" i="11"/>
  <c r="EN25" i="11"/>
  <c r="ES25" i="11"/>
  <c r="ET25" i="11"/>
  <c r="EU25" i="11"/>
  <c r="EZ25" i="11"/>
  <c r="FA25" i="11"/>
  <c r="FB25" i="11"/>
  <c r="FG25" i="11"/>
  <c r="FH25" i="11"/>
  <c r="FI25" i="11"/>
  <c r="FN25" i="11"/>
  <c r="FO25" i="11"/>
  <c r="FP25" i="11"/>
  <c r="FU25" i="11"/>
  <c r="FV25" i="11"/>
  <c r="FW25" i="11"/>
  <c r="GB25" i="11"/>
  <c r="GC25" i="11"/>
  <c r="GD25" i="11"/>
  <c r="AC26" i="11"/>
  <c r="AD26" i="11"/>
  <c r="CX26" i="11"/>
  <c r="CY26" i="11"/>
  <c r="AF26" i="11" s="1"/>
  <c r="CZ26" i="11"/>
  <c r="DA26" i="11"/>
  <c r="DB26" i="11"/>
  <c r="DC26" i="11"/>
  <c r="DD26" i="11"/>
  <c r="DF26" i="11"/>
  <c r="DN26" i="11" s="1"/>
  <c r="DM26" i="11" s="1"/>
  <c r="DI26" i="11"/>
  <c r="DG26" i="11" s="1"/>
  <c r="DJ26" i="11"/>
  <c r="DL26" i="11" s="1"/>
  <c r="DK26" i="11"/>
  <c r="DQ26" i="11"/>
  <c r="DR26" i="11"/>
  <c r="DS26" i="11"/>
  <c r="DX26" i="11"/>
  <c r="DY26" i="11"/>
  <c r="DZ26" i="11" s="1"/>
  <c r="EE26" i="11"/>
  <c r="EG26" i="11" s="1"/>
  <c r="EF26" i="11"/>
  <c r="EL26" i="11"/>
  <c r="EM26" i="11"/>
  <c r="EN26" i="11" s="1"/>
  <c r="ES26" i="11"/>
  <c r="ET26" i="11"/>
  <c r="EU26" i="11"/>
  <c r="EZ26" i="11"/>
  <c r="FA26" i="11"/>
  <c r="FB26" i="11"/>
  <c r="FG26" i="11"/>
  <c r="FH26" i="11"/>
  <c r="FI26" i="11"/>
  <c r="FN26" i="11"/>
  <c r="FO26" i="11"/>
  <c r="FP26" i="11"/>
  <c r="FU26" i="11"/>
  <c r="FV26" i="11"/>
  <c r="FW26" i="11"/>
  <c r="GB26" i="11"/>
  <c r="GC26" i="11"/>
  <c r="GD26" i="11"/>
  <c r="AC27" i="11"/>
  <c r="AD27" i="11"/>
  <c r="AE27" i="11"/>
  <c r="AG27" i="11" s="1"/>
  <c r="CX27" i="11"/>
  <c r="CY27" i="11"/>
  <c r="AF27" i="11" s="1"/>
  <c r="CZ27" i="11"/>
  <c r="DA27" i="11"/>
  <c r="DI27" i="11" s="1"/>
  <c r="DB27" i="11"/>
  <c r="DC27" i="11"/>
  <c r="DD27" i="11"/>
  <c r="DJ27" i="11"/>
  <c r="DK27" i="11"/>
  <c r="DL27" i="11" s="1"/>
  <c r="DQ27" i="11"/>
  <c r="DS27" i="11" s="1"/>
  <c r="DR27" i="11"/>
  <c r="DX27" i="11"/>
  <c r="DY27" i="11"/>
  <c r="DZ27" i="11" s="1"/>
  <c r="EE27" i="11"/>
  <c r="EG27" i="11" s="1"/>
  <c r="EF27" i="11"/>
  <c r="EL27" i="11"/>
  <c r="EM27" i="11"/>
  <c r="EN27" i="11"/>
  <c r="ES27" i="11"/>
  <c r="ET27" i="11"/>
  <c r="EU27" i="11"/>
  <c r="EZ27" i="11"/>
  <c r="FA27" i="11"/>
  <c r="FB27" i="11"/>
  <c r="FG27" i="11"/>
  <c r="FH27" i="11"/>
  <c r="FI27" i="11"/>
  <c r="FN27" i="11"/>
  <c r="FO27" i="11"/>
  <c r="FP27" i="11"/>
  <c r="FU27" i="11"/>
  <c r="FV27" i="11"/>
  <c r="FW27" i="11"/>
  <c r="GB27" i="11"/>
  <c r="GC27" i="11"/>
  <c r="GD27" i="11"/>
  <c r="AC28" i="11"/>
  <c r="AD28" i="11"/>
  <c r="DF28" i="11" s="1"/>
  <c r="DE28" i="11" s="1"/>
  <c r="AE28" i="11"/>
  <c r="AF28" i="11"/>
  <c r="AG28" i="11"/>
  <c r="AH28" i="11"/>
  <c r="CX28" i="11"/>
  <c r="CY28" i="11" s="1"/>
  <c r="DA28" i="11" s="1"/>
  <c r="CZ28" i="11"/>
  <c r="DB28" i="11"/>
  <c r="DC28" i="11"/>
  <c r="DD28" i="11"/>
  <c r="DI28" i="11"/>
  <c r="DJ28" i="11"/>
  <c r="DK28" i="11"/>
  <c r="DN28" i="11"/>
  <c r="DQ28" i="11"/>
  <c r="DS28" i="11" s="1"/>
  <c r="DR28" i="11"/>
  <c r="DX28" i="11"/>
  <c r="DY28" i="11"/>
  <c r="DZ28" i="11"/>
  <c r="EE28" i="11"/>
  <c r="EF28" i="11"/>
  <c r="EG28" i="11"/>
  <c r="EL28" i="11"/>
  <c r="EM28" i="11"/>
  <c r="EN28" i="11"/>
  <c r="ES28" i="11"/>
  <c r="ET28" i="11"/>
  <c r="EU28" i="11"/>
  <c r="EZ28" i="11"/>
  <c r="FA28" i="11"/>
  <c r="FB28" i="11"/>
  <c r="FG28" i="11"/>
  <c r="FH28" i="11"/>
  <c r="FI28" i="11"/>
  <c r="FN28" i="11"/>
  <c r="FO28" i="11"/>
  <c r="FP28" i="11"/>
  <c r="FU28" i="11"/>
  <c r="FV28" i="11"/>
  <c r="FW28" i="11"/>
  <c r="GB28" i="11"/>
  <c r="GC28" i="11"/>
  <c r="GD28" i="11"/>
  <c r="AC29" i="11"/>
  <c r="AD29" i="11"/>
  <c r="CX29" i="11"/>
  <c r="CY29" i="11" s="1"/>
  <c r="CZ29" i="11"/>
  <c r="DB29" i="11"/>
  <c r="DC29" i="11"/>
  <c r="DD29" i="11"/>
  <c r="DE29" i="11"/>
  <c r="DF29" i="11"/>
  <c r="DJ29" i="11"/>
  <c r="DK29" i="11"/>
  <c r="DL29" i="11"/>
  <c r="DM29" i="11"/>
  <c r="DN29" i="11"/>
  <c r="DQ29" i="11"/>
  <c r="DS29" i="11" s="1"/>
  <c r="DR29" i="11"/>
  <c r="DU29" i="11"/>
  <c r="DX29" i="11"/>
  <c r="DZ29" i="11" s="1"/>
  <c r="DY29" i="11"/>
  <c r="EE29" i="11"/>
  <c r="EF29" i="11"/>
  <c r="EG29" i="11"/>
  <c r="EL29" i="11"/>
  <c r="EM29" i="11"/>
  <c r="EN29" i="11"/>
  <c r="ES29" i="11"/>
  <c r="ET29" i="11"/>
  <c r="EU29" i="11"/>
  <c r="EZ29" i="11"/>
  <c r="FA29" i="11"/>
  <c r="FB29" i="11"/>
  <c r="FG29" i="11"/>
  <c r="FH29" i="11"/>
  <c r="FI29" i="11"/>
  <c r="FN29" i="11"/>
  <c r="FO29" i="11"/>
  <c r="FP29" i="11"/>
  <c r="FU29" i="11"/>
  <c r="FV29" i="11"/>
  <c r="FW29" i="11"/>
  <c r="GB29" i="11"/>
  <c r="GC29" i="11"/>
  <c r="GD29" i="11"/>
  <c r="AC30" i="11"/>
  <c r="AD30" i="11"/>
  <c r="DF30" i="11" s="1"/>
  <c r="CX30" i="11"/>
  <c r="CY30" i="11"/>
  <c r="CZ30" i="11"/>
  <c r="DA30" i="11"/>
  <c r="DI30" i="11" s="1"/>
  <c r="DB30" i="11"/>
  <c r="DD30" i="11" s="1"/>
  <c r="DC30" i="11"/>
  <c r="DJ30" i="11"/>
  <c r="DK30" i="11"/>
  <c r="DQ30" i="11"/>
  <c r="DR30" i="11"/>
  <c r="DS30" i="11"/>
  <c r="DX30" i="11"/>
  <c r="DZ30" i="11" s="1"/>
  <c r="DY30" i="11"/>
  <c r="EE30" i="11"/>
  <c r="EF30" i="11"/>
  <c r="EG30" i="11"/>
  <c r="EL30" i="11"/>
  <c r="EM30" i="11"/>
  <c r="EN30" i="11"/>
  <c r="ES30" i="11"/>
  <c r="ET30" i="11"/>
  <c r="EU30" i="11"/>
  <c r="EZ30" i="11"/>
  <c r="FA30" i="11"/>
  <c r="FB30" i="11"/>
  <c r="FG30" i="11"/>
  <c r="FH30" i="11"/>
  <c r="FI30" i="11"/>
  <c r="FN30" i="11"/>
  <c r="FO30" i="11"/>
  <c r="FP30" i="11"/>
  <c r="FU30" i="11"/>
  <c r="FV30" i="11"/>
  <c r="FW30" i="11"/>
  <c r="GB30" i="11"/>
  <c r="GC30" i="11"/>
  <c r="GD30" i="11"/>
  <c r="AC31" i="11"/>
  <c r="AD31" i="11"/>
  <c r="AF31" i="11"/>
  <c r="CX31" i="11"/>
  <c r="CY31" i="11"/>
  <c r="CZ31" i="11"/>
  <c r="AE31" i="11" s="1"/>
  <c r="AG31" i="11" s="1"/>
  <c r="DA31" i="11"/>
  <c r="DI31" i="11" s="1"/>
  <c r="DG31" i="11" s="1"/>
  <c r="DB31" i="11"/>
  <c r="DD31" i="11" s="1"/>
  <c r="DC31" i="11"/>
  <c r="DJ31" i="11"/>
  <c r="DK31" i="11"/>
  <c r="DL31" i="11"/>
  <c r="DP31" i="11"/>
  <c r="DQ31" i="11"/>
  <c r="DR31" i="11"/>
  <c r="DS31" i="11"/>
  <c r="DX31" i="11"/>
  <c r="DY31" i="11"/>
  <c r="DZ31" i="11"/>
  <c r="EE31" i="11"/>
  <c r="EF31" i="11"/>
  <c r="EG31" i="11"/>
  <c r="EL31" i="11"/>
  <c r="EM31" i="11"/>
  <c r="EN31" i="11"/>
  <c r="ES31" i="11"/>
  <c r="ET31" i="11"/>
  <c r="EU31" i="11"/>
  <c r="EZ31" i="11"/>
  <c r="FA31" i="11"/>
  <c r="FB31" i="11"/>
  <c r="FG31" i="11"/>
  <c r="FH31" i="11"/>
  <c r="FI31" i="11"/>
  <c r="FN31" i="11"/>
  <c r="FO31" i="11"/>
  <c r="FP31" i="11"/>
  <c r="FU31" i="11"/>
  <c r="FV31" i="11"/>
  <c r="FW31" i="11"/>
  <c r="GB31" i="11"/>
  <c r="GC31" i="11"/>
  <c r="GD31" i="11"/>
  <c r="AC32" i="11"/>
  <c r="AD32" i="11"/>
  <c r="DF32" i="11" s="1"/>
  <c r="DE32" i="11" s="1"/>
  <c r="CX32" i="11"/>
  <c r="DB32" i="11"/>
  <c r="DC32" i="11"/>
  <c r="DD32" i="11"/>
  <c r="DJ32" i="11"/>
  <c r="DK32" i="11"/>
  <c r="DL32" i="11"/>
  <c r="DQ32" i="11"/>
  <c r="DR32" i="11"/>
  <c r="DS32" i="11"/>
  <c r="DX32" i="11"/>
  <c r="DY32" i="11"/>
  <c r="DZ32" i="11"/>
  <c r="EE32" i="11"/>
  <c r="EG32" i="11" s="1"/>
  <c r="EF32" i="11"/>
  <c r="EL32" i="11"/>
  <c r="EM32" i="11"/>
  <c r="EN32" i="11"/>
  <c r="ES32" i="11"/>
  <c r="ET32" i="11"/>
  <c r="EU32" i="11"/>
  <c r="EZ32" i="11"/>
  <c r="FA32" i="11"/>
  <c r="FB32" i="11"/>
  <c r="FG32" i="11"/>
  <c r="FH32" i="11"/>
  <c r="FI32" i="11"/>
  <c r="FN32" i="11"/>
  <c r="FO32" i="11"/>
  <c r="FP32" i="11"/>
  <c r="FU32" i="11"/>
  <c r="FV32" i="11"/>
  <c r="FW32" i="11"/>
  <c r="GB32" i="11"/>
  <c r="GC32" i="11"/>
  <c r="GD32" i="11"/>
  <c r="DG30" i="11" l="1"/>
  <c r="DN30" i="11"/>
  <c r="DE30" i="11"/>
  <c r="AH31" i="11"/>
  <c r="DF31" i="11"/>
  <c r="DA25" i="11"/>
  <c r="DI25" i="11" s="1"/>
  <c r="AE25" i="11"/>
  <c r="AG25" i="11" s="1"/>
  <c r="AF25" i="11"/>
  <c r="AH25" i="11" s="1"/>
  <c r="EA17" i="11"/>
  <c r="DA29" i="11"/>
  <c r="DI29" i="11" s="1"/>
  <c r="AE29" i="11"/>
  <c r="AG29" i="11" s="1"/>
  <c r="AF29" i="11"/>
  <c r="AH29" i="11" s="1"/>
  <c r="DG27" i="11"/>
  <c r="DP27" i="11"/>
  <c r="EB24" i="11"/>
  <c r="DT24" i="11"/>
  <c r="CY12" i="11"/>
  <c r="CZ12" i="11"/>
  <c r="AE30" i="11"/>
  <c r="AG30" i="11" s="1"/>
  <c r="AF30" i="11"/>
  <c r="DE26" i="11"/>
  <c r="DG22" i="11"/>
  <c r="DP22" i="11"/>
  <c r="DA13" i="11"/>
  <c r="DI13" i="11" s="1"/>
  <c r="AF13" i="11"/>
  <c r="AH13" i="11" s="1"/>
  <c r="AE13" i="11"/>
  <c r="AG13" i="11" s="1"/>
  <c r="AF23" i="11"/>
  <c r="AH11" i="11"/>
  <c r="DF11" i="11"/>
  <c r="AH30" i="11"/>
  <c r="DT25" i="11"/>
  <c r="EB25" i="11"/>
  <c r="DW31" i="11"/>
  <c r="DO31" i="11"/>
  <c r="DP15" i="11"/>
  <c r="DG15" i="11"/>
  <c r="DT29" i="11"/>
  <c r="EB29" i="11"/>
  <c r="DM24" i="11"/>
  <c r="DM9" i="11"/>
  <c r="DN32" i="11"/>
  <c r="DN23" i="11"/>
  <c r="DE23" i="11"/>
  <c r="DL20" i="11"/>
  <c r="AE14" i="11"/>
  <c r="AG14" i="11" s="1"/>
  <c r="AF14" i="11"/>
  <c r="AH14" i="11" s="1"/>
  <c r="DA14" i="11"/>
  <c r="DI14" i="11" s="1"/>
  <c r="AE10" i="11"/>
  <c r="AG10" i="11" s="1"/>
  <c r="AF10" i="11"/>
  <c r="AH10" i="11" s="1"/>
  <c r="DA10" i="11"/>
  <c r="DI10" i="11" s="1"/>
  <c r="AF11" i="11"/>
  <c r="DA11" i="11"/>
  <c r="DI11" i="11" s="1"/>
  <c r="DF27" i="11"/>
  <c r="AH27" i="11"/>
  <c r="DZ13" i="11"/>
  <c r="DN10" i="11"/>
  <c r="DE10" i="11"/>
  <c r="DL30" i="11"/>
  <c r="DP30" i="11" s="1"/>
  <c r="EG9" i="11"/>
  <c r="DA9" i="11"/>
  <c r="AE9" i="11"/>
  <c r="AG9" i="11" s="1"/>
  <c r="AF9" i="11"/>
  <c r="AH9" i="11" s="1"/>
  <c r="DP23" i="11"/>
  <c r="DG23" i="11"/>
  <c r="EH17" i="11"/>
  <c r="EP17" i="11"/>
  <c r="DU28" i="11"/>
  <c r="DM28" i="11"/>
  <c r="DM18" i="11"/>
  <c r="DU18" i="11"/>
  <c r="DL28" i="11"/>
  <c r="DL23" i="11"/>
  <c r="CY19" i="11"/>
  <c r="DN16" i="11"/>
  <c r="DT9" i="11"/>
  <c r="EB9" i="11"/>
  <c r="DU26" i="11"/>
  <c r="AH26" i="11"/>
  <c r="DU22" i="11"/>
  <c r="DM22" i="11"/>
  <c r="DP26" i="11"/>
  <c r="CY21" i="11"/>
  <c r="CZ21" i="11"/>
  <c r="AE26" i="11"/>
  <c r="AG26" i="11" s="1"/>
  <c r="DE18" i="11"/>
  <c r="AE18" i="11"/>
  <c r="AG18" i="11" s="1"/>
  <c r="DA18" i="11"/>
  <c r="DI18" i="11" s="1"/>
  <c r="AF18" i="11"/>
  <c r="DD21" i="11"/>
  <c r="DS14" i="11"/>
  <c r="DM20" i="11"/>
  <c r="DU20" i="11"/>
  <c r="DP28" i="11"/>
  <c r="DG28" i="11"/>
  <c r="AH23" i="11"/>
  <c r="AH15" i="11"/>
  <c r="DI24" i="11"/>
  <c r="DL22" i="11"/>
  <c r="DF19" i="11"/>
  <c r="DM13" i="11"/>
  <c r="DU13" i="11"/>
  <c r="AH18" i="11"/>
  <c r="DA17" i="11"/>
  <c r="DI17" i="11" s="1"/>
  <c r="AE17" i="11"/>
  <c r="AG17" i="11" s="1"/>
  <c r="AF17" i="11"/>
  <c r="AH17" i="11" s="1"/>
  <c r="DE13" i="11"/>
  <c r="AE24" i="11"/>
  <c r="AG24" i="11" s="1"/>
  <c r="CY16" i="11"/>
  <c r="CZ16" i="11"/>
  <c r="DS10" i="11"/>
  <c r="CY32" i="11"/>
  <c r="CZ32" i="11"/>
  <c r="CY20" i="11"/>
  <c r="CZ20" i="11"/>
  <c r="DN15" i="11"/>
  <c r="DE15" i="11"/>
  <c r="DZ25" i="11"/>
  <c r="DF14" i="11"/>
  <c r="DE25" i="11"/>
  <c r="DN21" i="11"/>
  <c r="AF24" i="11"/>
  <c r="AH24" i="11" s="1"/>
  <c r="AE22" i="11"/>
  <c r="AG22" i="11" s="1"/>
  <c r="AF22" i="11"/>
  <c r="AH22" i="11" s="1"/>
  <c r="DZ21" i="11"/>
  <c r="CZ14" i="11"/>
  <c r="DF12" i="11"/>
  <c r="CZ15" i="11"/>
  <c r="AE15" i="11" s="1"/>
  <c r="AG15" i="11" s="1"/>
  <c r="DO30" i="11" l="1"/>
  <c r="DW30" i="11"/>
  <c r="EA24" i="11"/>
  <c r="EI24" i="11"/>
  <c r="DO27" i="11"/>
  <c r="DW27" i="11"/>
  <c r="DE11" i="11"/>
  <c r="DN11" i="11"/>
  <c r="EI9" i="11"/>
  <c r="EA9" i="11"/>
  <c r="DM21" i="11"/>
  <c r="DU21" i="11"/>
  <c r="DE14" i="11"/>
  <c r="DN14" i="11"/>
  <c r="DP17" i="11"/>
  <c r="DG17" i="11"/>
  <c r="AF19" i="11"/>
  <c r="AH19" i="11" s="1"/>
  <c r="DA19" i="11"/>
  <c r="DI19" i="11" s="1"/>
  <c r="AE19" i="11"/>
  <c r="AG19" i="11" s="1"/>
  <c r="DU32" i="11"/>
  <c r="DM32" i="11"/>
  <c r="DA16" i="11"/>
  <c r="DI16" i="11" s="1"/>
  <c r="AE16" i="11"/>
  <c r="AG16" i="11" s="1"/>
  <c r="AF16" i="11"/>
  <c r="AH16" i="11" s="1"/>
  <c r="DW28" i="11"/>
  <c r="DO28" i="11"/>
  <c r="DT20" i="11"/>
  <c r="EB20" i="11"/>
  <c r="DI7" i="11"/>
  <c r="DI9" i="11"/>
  <c r="DU16" i="11"/>
  <c r="DM16" i="11"/>
  <c r="DM23" i="11"/>
  <c r="DU23" i="11"/>
  <c r="DP29" i="11"/>
  <c r="DG29" i="11"/>
  <c r="DM10" i="11"/>
  <c r="DU10" i="11"/>
  <c r="DG13" i="11"/>
  <c r="DP13" i="11"/>
  <c r="DT22" i="11"/>
  <c r="EB22" i="11"/>
  <c r="DE27" i="11"/>
  <c r="DN27" i="11"/>
  <c r="DA20" i="11"/>
  <c r="DI20" i="11" s="1"/>
  <c r="AE20" i="11"/>
  <c r="AG20" i="11" s="1"/>
  <c r="AF20" i="11"/>
  <c r="AH20" i="11" s="1"/>
  <c r="DT28" i="11"/>
  <c r="EB28" i="11"/>
  <c r="DO15" i="11"/>
  <c r="DW15" i="11"/>
  <c r="EB26" i="11"/>
  <c r="DT26" i="11"/>
  <c r="EB13" i="11"/>
  <c r="DT13" i="11"/>
  <c r="DP25" i="11"/>
  <c r="DG25" i="11"/>
  <c r="DE12" i="11"/>
  <c r="DN12" i="11"/>
  <c r="DG24" i="11"/>
  <c r="DP24" i="11"/>
  <c r="DA21" i="11"/>
  <c r="DI21" i="11" s="1"/>
  <c r="AE21" i="11"/>
  <c r="AG21" i="11" s="1"/>
  <c r="AF21" i="11"/>
  <c r="AH21" i="11" s="1"/>
  <c r="EO17" i="11"/>
  <c r="EW17" i="11"/>
  <c r="DP10" i="11"/>
  <c r="DG10" i="11"/>
  <c r="DM30" i="11"/>
  <c r="DU30" i="11"/>
  <c r="DG14" i="11"/>
  <c r="DP14" i="11"/>
  <c r="DP18" i="11"/>
  <c r="DG18" i="11"/>
  <c r="DW22" i="11"/>
  <c r="DO22" i="11"/>
  <c r="EI29" i="11"/>
  <c r="EA29" i="11"/>
  <c r="DM15" i="11"/>
  <c r="DU15" i="11"/>
  <c r="DE31" i="11"/>
  <c r="DN31" i="11"/>
  <c r="DA32" i="11"/>
  <c r="DI32" i="11" s="1"/>
  <c r="AF32" i="11"/>
  <c r="AH32" i="11" s="1"/>
  <c r="AE32" i="11"/>
  <c r="AG32" i="11" s="1"/>
  <c r="DW26" i="11"/>
  <c r="DO26" i="11"/>
  <c r="DV31" i="11"/>
  <c r="ED31" i="11"/>
  <c r="DA12" i="11"/>
  <c r="DI12" i="11" s="1"/>
  <c r="AE12" i="11"/>
  <c r="AG12" i="11" s="1"/>
  <c r="AF12" i="11"/>
  <c r="AH12" i="11" s="1"/>
  <c r="DO23" i="11"/>
  <c r="DW23" i="11"/>
  <c r="EB18" i="11"/>
  <c r="DT18" i="11"/>
  <c r="DE19" i="11"/>
  <c r="DN19" i="11"/>
  <c r="DG11" i="11"/>
  <c r="DP11" i="11"/>
  <c r="EI25" i="11"/>
  <c r="EA25" i="11"/>
  <c r="DU14" i="11" l="1"/>
  <c r="DM14" i="11"/>
  <c r="EH29" i="11"/>
  <c r="EP29" i="11"/>
  <c r="DW24" i="11"/>
  <c r="DO24" i="11"/>
  <c r="DM27" i="11"/>
  <c r="DU27" i="11"/>
  <c r="EA20" i="11"/>
  <c r="EI20" i="11"/>
  <c r="EB21" i="11"/>
  <c r="DT21" i="11"/>
  <c r="DV22" i="11"/>
  <c r="ED22" i="11"/>
  <c r="DM12" i="11"/>
  <c r="DU12" i="11"/>
  <c r="DP12" i="11"/>
  <c r="DG12" i="11"/>
  <c r="EI22" i="11"/>
  <c r="EA22" i="11"/>
  <c r="EB15" i="11"/>
  <c r="DT15" i="11"/>
  <c r="DO17" i="11"/>
  <c r="DW17" i="11"/>
  <c r="ED23" i="11"/>
  <c r="DV23" i="11"/>
  <c r="DP20" i="11"/>
  <c r="DG20" i="11"/>
  <c r="EK31" i="11"/>
  <c r="EC31" i="11"/>
  <c r="DO18" i="11"/>
  <c r="DW18" i="11"/>
  <c r="DV28" i="11"/>
  <c r="ED28" i="11"/>
  <c r="EH9" i="11"/>
  <c r="EP9" i="11"/>
  <c r="DG21" i="11"/>
  <c r="DP21" i="11"/>
  <c r="DW14" i="11"/>
  <c r="DO14" i="11"/>
  <c r="DW13" i="11"/>
  <c r="DO13" i="11"/>
  <c r="EB30" i="11"/>
  <c r="DT30" i="11"/>
  <c r="EB10" i="11"/>
  <c r="DT10" i="11"/>
  <c r="DV27" i="11"/>
  <c r="ED27" i="11"/>
  <c r="ED26" i="11"/>
  <c r="DV26" i="11"/>
  <c r="EA13" i="11"/>
  <c r="EI13" i="11"/>
  <c r="DG16" i="11"/>
  <c r="DP16" i="11"/>
  <c r="EH25" i="11"/>
  <c r="EP25" i="11"/>
  <c r="DT32" i="11"/>
  <c r="EB32" i="11"/>
  <c r="DP32" i="11"/>
  <c r="DG32" i="11"/>
  <c r="ED15" i="11"/>
  <c r="DV15" i="11"/>
  <c r="DU19" i="11"/>
  <c r="DM19" i="11"/>
  <c r="DU31" i="11"/>
  <c r="DM31" i="11"/>
  <c r="FD17" i="11"/>
  <c r="EV17" i="11"/>
  <c r="EB23" i="11"/>
  <c r="DT23" i="11"/>
  <c r="DG19" i="11"/>
  <c r="DP19" i="11"/>
  <c r="ED30" i="11"/>
  <c r="DV30" i="11"/>
  <c r="EI18" i="11"/>
  <c r="EA18" i="11"/>
  <c r="DT16" i="11"/>
  <c r="EB16" i="11"/>
  <c r="DG9" i="11"/>
  <c r="DP9" i="11"/>
  <c r="DO25" i="11"/>
  <c r="DW25" i="11"/>
  <c r="DU11" i="11"/>
  <c r="DM11" i="11"/>
  <c r="DW11" i="11"/>
  <c r="DO11" i="11"/>
  <c r="EA26" i="11"/>
  <c r="EI26" i="11"/>
  <c r="EP24" i="11"/>
  <c r="EH24" i="11"/>
  <c r="DW10" i="11"/>
  <c r="DO10" i="11"/>
  <c r="DO29" i="11"/>
  <c r="DW29" i="11"/>
  <c r="EI28" i="11"/>
  <c r="EA28" i="11"/>
  <c r="EB12" i="11" l="1"/>
  <c r="DT12" i="11"/>
  <c r="EA10" i="11"/>
  <c r="EI10" i="11"/>
  <c r="ED10" i="11"/>
  <c r="DV10" i="11"/>
  <c r="DW32" i="11"/>
  <c r="DO32" i="11"/>
  <c r="DO20" i="11"/>
  <c r="DW20" i="11"/>
  <c r="EI32" i="11"/>
  <c r="EA32" i="11"/>
  <c r="EH20" i="11"/>
  <c r="EP20" i="11"/>
  <c r="EK22" i="11"/>
  <c r="EC22" i="11"/>
  <c r="EC15" i="11"/>
  <c r="EK15" i="11"/>
  <c r="EJ31" i="11"/>
  <c r="ER31" i="11"/>
  <c r="EH18" i="11"/>
  <c r="EP18" i="11"/>
  <c r="EA30" i="11"/>
  <c r="EI30" i="11"/>
  <c r="EA21" i="11"/>
  <c r="EI21" i="11"/>
  <c r="EO24" i="11"/>
  <c r="EW24" i="11"/>
  <c r="EC30" i="11"/>
  <c r="EK30" i="11"/>
  <c r="DV13" i="11"/>
  <c r="ED13" i="11"/>
  <c r="EC23" i="11"/>
  <c r="EK23" i="11"/>
  <c r="EC27" i="11"/>
  <c r="EK27" i="11"/>
  <c r="EW25" i="11"/>
  <c r="EO25" i="11"/>
  <c r="EW9" i="11"/>
  <c r="EO9" i="11"/>
  <c r="ED18" i="11"/>
  <c r="DV18" i="11"/>
  <c r="EA16" i="11"/>
  <c r="EI16" i="11"/>
  <c r="EP26" i="11"/>
  <c r="EH26" i="11"/>
  <c r="EP13" i="11"/>
  <c r="EH13" i="11"/>
  <c r="EB11" i="11"/>
  <c r="DT11" i="11"/>
  <c r="FC17" i="11"/>
  <c r="FK17" i="11"/>
  <c r="EP22" i="11"/>
  <c r="EH22" i="11"/>
  <c r="DO9" i="11"/>
  <c r="DW9" i="11"/>
  <c r="EH28" i="11"/>
  <c r="EP28" i="11"/>
  <c r="EB27" i="11"/>
  <c r="DT27" i="11"/>
  <c r="DW21" i="11"/>
  <c r="DO21" i="11"/>
  <c r="DV11" i="11"/>
  <c r="ED11" i="11"/>
  <c r="EA15" i="11"/>
  <c r="EI15" i="11"/>
  <c r="ED25" i="11"/>
  <c r="DV25" i="11"/>
  <c r="EC28" i="11"/>
  <c r="EK28" i="11"/>
  <c r="DT19" i="11"/>
  <c r="EB19" i="11"/>
  <c r="ED29" i="11"/>
  <c r="DV29" i="11"/>
  <c r="DW19" i="11"/>
  <c r="DO19" i="11"/>
  <c r="DV17" i="11"/>
  <c r="ED17" i="11"/>
  <c r="DV14" i="11"/>
  <c r="ED14" i="11"/>
  <c r="DW16" i="11"/>
  <c r="DO16" i="11"/>
  <c r="EI23" i="11"/>
  <c r="EA23" i="11"/>
  <c r="DV24" i="11"/>
  <c r="ED24" i="11"/>
  <c r="EO29" i="11"/>
  <c r="EW29" i="11"/>
  <c r="DT31" i="11"/>
  <c r="EB31" i="11"/>
  <c r="EK26" i="11"/>
  <c r="EC26" i="11"/>
  <c r="DO12" i="11"/>
  <c r="DW12" i="11"/>
  <c r="DT14" i="11"/>
  <c r="EB14" i="11"/>
  <c r="EK14" i="11" l="1"/>
  <c r="EC14" i="11"/>
  <c r="ED12" i="11"/>
  <c r="DV12" i="11"/>
  <c r="ER30" i="11"/>
  <c r="EJ30" i="11"/>
  <c r="DV21" i="11"/>
  <c r="ED21" i="11"/>
  <c r="FD24" i="11"/>
  <c r="EV24" i="11"/>
  <c r="ER26" i="11"/>
  <c r="EJ26" i="11"/>
  <c r="EI27" i="11"/>
  <c r="EA27" i="11"/>
  <c r="EA31" i="11"/>
  <c r="EI31" i="11"/>
  <c r="EO28" i="11"/>
  <c r="EW28" i="11"/>
  <c r="EP21" i="11"/>
  <c r="EH21" i="11"/>
  <c r="ED20" i="11"/>
  <c r="DV20" i="11"/>
  <c r="EI14" i="11"/>
  <c r="EA14" i="11"/>
  <c r="EO13" i="11"/>
  <c r="EW13" i="11"/>
  <c r="EJ22" i="11"/>
  <c r="ER22" i="11"/>
  <c r="EK17" i="11"/>
  <c r="EC17" i="11"/>
  <c r="EW20" i="11"/>
  <c r="EO20" i="11"/>
  <c r="EO26" i="11"/>
  <c r="EW26" i="11"/>
  <c r="EP16" i="11"/>
  <c r="EH16" i="11"/>
  <c r="DV19" i="11"/>
  <c r="ED19" i="11"/>
  <c r="EH32" i="11"/>
  <c r="EP32" i="11"/>
  <c r="EK29" i="11"/>
  <c r="EC29" i="11"/>
  <c r="EC18" i="11"/>
  <c r="EK18" i="11"/>
  <c r="EK11" i="11"/>
  <c r="EC11" i="11"/>
  <c r="EV29" i="11"/>
  <c r="FD29" i="11"/>
  <c r="ED9" i="11"/>
  <c r="DV9" i="11"/>
  <c r="ED32" i="11"/>
  <c r="DV32" i="11"/>
  <c r="EC24" i="11"/>
  <c r="EK24" i="11"/>
  <c r="EO18" i="11"/>
  <c r="EW18" i="11"/>
  <c r="EP10" i="11"/>
  <c r="EH10" i="11"/>
  <c r="EH23" i="11"/>
  <c r="EP23" i="11"/>
  <c r="EC25" i="11"/>
  <c r="EK25" i="11"/>
  <c r="EV9" i="11"/>
  <c r="FD9" i="11"/>
  <c r="EV25" i="11"/>
  <c r="FD25" i="11"/>
  <c r="ER27" i="11"/>
  <c r="EJ27" i="11"/>
  <c r="EP15" i="11"/>
  <c r="EH15" i="11"/>
  <c r="EJ23" i="11"/>
  <c r="ER23" i="11"/>
  <c r="EJ15" i="11"/>
  <c r="ER15" i="11"/>
  <c r="EC13" i="11"/>
  <c r="EK13" i="11"/>
  <c r="EI19" i="11"/>
  <c r="EA19" i="11"/>
  <c r="EP30" i="11"/>
  <c r="EH30" i="11"/>
  <c r="ER28" i="11"/>
  <c r="EJ28" i="11"/>
  <c r="EO22" i="11"/>
  <c r="EW22" i="11"/>
  <c r="EC10" i="11"/>
  <c r="EK10" i="11"/>
  <c r="FR17" i="11"/>
  <c r="FJ17" i="11"/>
  <c r="EY31" i="11"/>
  <c r="EQ31" i="11"/>
  <c r="DV16" i="11"/>
  <c r="ED16" i="11"/>
  <c r="EA11" i="11"/>
  <c r="EI11" i="11"/>
  <c r="EI12" i="11"/>
  <c r="EA12" i="11"/>
  <c r="FK29" i="11" l="1"/>
  <c r="FC29" i="11"/>
  <c r="EH11" i="11"/>
  <c r="EP11" i="11"/>
  <c r="EH19" i="11"/>
  <c r="EP19" i="11"/>
  <c r="EJ11" i="11"/>
  <c r="ER11" i="11"/>
  <c r="EJ17" i="11"/>
  <c r="ER17" i="11"/>
  <c r="EC16" i="11"/>
  <c r="EK16" i="11"/>
  <c r="EO23" i="11"/>
  <c r="EW23" i="11"/>
  <c r="EQ22" i="11"/>
  <c r="EY22" i="11"/>
  <c r="EQ26" i="11"/>
  <c r="EY26" i="11"/>
  <c r="EQ15" i="11"/>
  <c r="EY15" i="11"/>
  <c r="FD13" i="11"/>
  <c r="EV13" i="11"/>
  <c r="EJ25" i="11"/>
  <c r="ER25" i="11"/>
  <c r="EH27" i="11"/>
  <c r="EP27" i="11"/>
  <c r="ER13" i="11"/>
  <c r="EJ13" i="11"/>
  <c r="ER18" i="11"/>
  <c r="EJ18" i="11"/>
  <c r="FF31" i="11"/>
  <c r="EX31" i="11"/>
  <c r="EW10" i="11"/>
  <c r="EO10" i="11"/>
  <c r="EJ29" i="11"/>
  <c r="ER29" i="11"/>
  <c r="FK24" i="11"/>
  <c r="FC24" i="11"/>
  <c r="EP31" i="11"/>
  <c r="EH31" i="11"/>
  <c r="EV20" i="11"/>
  <c r="FD20" i="11"/>
  <c r="FD18" i="11"/>
  <c r="EV18" i="11"/>
  <c r="ER24" i="11"/>
  <c r="EJ24" i="11"/>
  <c r="EC20" i="11"/>
  <c r="EK20" i="11"/>
  <c r="FD22" i="11"/>
  <c r="EV22" i="11"/>
  <c r="FK9" i="11"/>
  <c r="FC9" i="11"/>
  <c r="EH12" i="11"/>
  <c r="EP12" i="11"/>
  <c r="EC21" i="11"/>
  <c r="EK21" i="11"/>
  <c r="EK19" i="11"/>
  <c r="EC19" i="11"/>
  <c r="EY27" i="11"/>
  <c r="EQ27" i="11"/>
  <c r="EK32" i="11"/>
  <c r="EC32" i="11"/>
  <c r="EO16" i="11"/>
  <c r="EW16" i="11"/>
  <c r="EO21" i="11"/>
  <c r="EW21" i="11"/>
  <c r="EC12" i="11"/>
  <c r="EK12" i="11"/>
  <c r="EO30" i="11"/>
  <c r="EW30" i="11"/>
  <c r="EY23" i="11"/>
  <c r="EQ23" i="11"/>
  <c r="FQ17" i="11"/>
  <c r="FY17" i="11"/>
  <c r="FK25" i="11"/>
  <c r="FC25" i="11"/>
  <c r="EV26" i="11"/>
  <c r="FD26" i="11"/>
  <c r="EV28" i="11"/>
  <c r="FD28" i="11"/>
  <c r="EW32" i="11"/>
  <c r="EO32" i="11"/>
  <c r="EP14" i="11"/>
  <c r="EH14" i="11"/>
  <c r="ER10" i="11"/>
  <c r="EJ10" i="11"/>
  <c r="EW15" i="11"/>
  <c r="EO15" i="11"/>
  <c r="EQ30" i="11"/>
  <c r="EY30" i="11"/>
  <c r="EQ28" i="11"/>
  <c r="EY28" i="11"/>
  <c r="EK9" i="11"/>
  <c r="EC9" i="11"/>
  <c r="EJ14" i="11"/>
  <c r="ER14" i="11"/>
  <c r="FK26" i="11" l="1"/>
  <c r="FC26" i="11"/>
  <c r="EJ9" i="11"/>
  <c r="ER9" i="11"/>
  <c r="EQ18" i="11"/>
  <c r="EY18" i="11"/>
  <c r="EX28" i="11"/>
  <c r="FF28" i="11"/>
  <c r="ER16" i="11"/>
  <c r="EJ16" i="11"/>
  <c r="FR25" i="11"/>
  <c r="FJ25" i="11"/>
  <c r="FK18" i="11"/>
  <c r="FC18" i="11"/>
  <c r="EQ13" i="11"/>
  <c r="EY13" i="11"/>
  <c r="FF30" i="11"/>
  <c r="EX30" i="11"/>
  <c r="GF17" i="11"/>
  <c r="FX17" i="11"/>
  <c r="FC20" i="11"/>
  <c r="FK20" i="11"/>
  <c r="EW27" i="11"/>
  <c r="EO27" i="11"/>
  <c r="EY17" i="11"/>
  <c r="EQ17" i="11"/>
  <c r="EQ14" i="11"/>
  <c r="EY14" i="11"/>
  <c r="FF22" i="11"/>
  <c r="EX22" i="11"/>
  <c r="EJ32" i="11"/>
  <c r="ER32" i="11"/>
  <c r="EQ24" i="11"/>
  <c r="EY24" i="11"/>
  <c r="EX27" i="11"/>
  <c r="FF27" i="11"/>
  <c r="EJ19" i="11"/>
  <c r="ER19" i="11"/>
  <c r="FK28" i="11"/>
  <c r="FC28" i="11"/>
  <c r="EQ25" i="11"/>
  <c r="EY25" i="11"/>
  <c r="EV15" i="11"/>
  <c r="FD15" i="11"/>
  <c r="FD30" i="11"/>
  <c r="EV30" i="11"/>
  <c r="ER12" i="11"/>
  <c r="EJ12" i="11"/>
  <c r="EY29" i="11"/>
  <c r="EQ29" i="11"/>
  <c r="EW11" i="11"/>
  <c r="EO11" i="11"/>
  <c r="EO14" i="11"/>
  <c r="EW14" i="11"/>
  <c r="FR9" i="11"/>
  <c r="FJ9" i="11"/>
  <c r="FD16" i="11"/>
  <c r="EV16" i="11"/>
  <c r="EV23" i="11"/>
  <c r="FD23" i="11"/>
  <c r="ER21" i="11"/>
  <c r="EJ21" i="11"/>
  <c r="EY11" i="11"/>
  <c r="EQ11" i="11"/>
  <c r="EX23" i="11"/>
  <c r="FF23" i="11"/>
  <c r="EQ10" i="11"/>
  <c r="EY10" i="11"/>
  <c r="FK13" i="11"/>
  <c r="FC13" i="11"/>
  <c r="EV21" i="11"/>
  <c r="FD21" i="11"/>
  <c r="FF26" i="11"/>
  <c r="EX26" i="11"/>
  <c r="ER20" i="11"/>
  <c r="EJ20" i="11"/>
  <c r="FE31" i="11"/>
  <c r="FM31" i="11"/>
  <c r="EW31" i="11"/>
  <c r="EO31" i="11"/>
  <c r="EW12" i="11"/>
  <c r="EO12" i="11"/>
  <c r="EO19" i="11"/>
  <c r="EW19" i="11"/>
  <c r="FJ24" i="11"/>
  <c r="FR24" i="11"/>
  <c r="FF15" i="11"/>
  <c r="EX15" i="11"/>
  <c r="EV32" i="11"/>
  <c r="FD32" i="11"/>
  <c r="FC22" i="11"/>
  <c r="FK22" i="11"/>
  <c r="EV10" i="11"/>
  <c r="FD10" i="11"/>
  <c r="FJ29" i="11"/>
  <c r="FR29" i="11"/>
  <c r="EY32" i="11" l="1"/>
  <c r="EQ32" i="11"/>
  <c r="FD31" i="11"/>
  <c r="EV31" i="11"/>
  <c r="FT31" i="11"/>
  <c r="FL31" i="11"/>
  <c r="FJ18" i="11"/>
  <c r="FR18" i="11"/>
  <c r="FR22" i="11"/>
  <c r="FJ22" i="11"/>
  <c r="FK23" i="11"/>
  <c r="FC23" i="11"/>
  <c r="FK15" i="11"/>
  <c r="FC15" i="11"/>
  <c r="FF14" i="11"/>
  <c r="EX14" i="11"/>
  <c r="EY20" i="11"/>
  <c r="EQ20" i="11"/>
  <c r="FQ25" i="11"/>
  <c r="FY25" i="11"/>
  <c r="EX25" i="11"/>
  <c r="FF25" i="11"/>
  <c r="FF13" i="11"/>
  <c r="EX13" i="11"/>
  <c r="FC32" i="11"/>
  <c r="FK32" i="11"/>
  <c r="FM26" i="11"/>
  <c r="FE26" i="11"/>
  <c r="FK16" i="11"/>
  <c r="FC16" i="11"/>
  <c r="EX17" i="11"/>
  <c r="FF17" i="11"/>
  <c r="EQ16" i="11"/>
  <c r="EY16" i="11"/>
  <c r="FE22" i="11"/>
  <c r="FM22" i="11"/>
  <c r="FQ9" i="11"/>
  <c r="FY9" i="11"/>
  <c r="FD14" i="11"/>
  <c r="EV14" i="11"/>
  <c r="FE27" i="11"/>
  <c r="FM27" i="11"/>
  <c r="EY9" i="11"/>
  <c r="EQ9" i="11"/>
  <c r="EY12" i="11"/>
  <c r="EQ12" i="11"/>
  <c r="EQ21" i="11"/>
  <c r="EY21" i="11"/>
  <c r="FJ28" i="11"/>
  <c r="FR28" i="11"/>
  <c r="FQ24" i="11"/>
  <c r="FY24" i="11"/>
  <c r="FR20" i="11"/>
  <c r="FJ20" i="11"/>
  <c r="FD19" i="11"/>
  <c r="EV19" i="11"/>
  <c r="FD11" i="11"/>
  <c r="EV11" i="11"/>
  <c r="GE17" i="11"/>
  <c r="CM17" i="11"/>
  <c r="EX11" i="11"/>
  <c r="FF11" i="11"/>
  <c r="FD27" i="11"/>
  <c r="EV27" i="11"/>
  <c r="EY19" i="11"/>
  <c r="EQ19" i="11"/>
  <c r="FM23" i="11"/>
  <c r="FE23" i="11"/>
  <c r="FF24" i="11"/>
  <c r="EX24" i="11"/>
  <c r="FY29" i="11"/>
  <c r="FQ29" i="11"/>
  <c r="FC10" i="11"/>
  <c r="FK10" i="11"/>
  <c r="FC30" i="11"/>
  <c r="FK30" i="11"/>
  <c r="FK21" i="11"/>
  <c r="FC21" i="11"/>
  <c r="FE28" i="11"/>
  <c r="FM28" i="11"/>
  <c r="FM15" i="11"/>
  <c r="FE15" i="11"/>
  <c r="EX18" i="11"/>
  <c r="FF18" i="11"/>
  <c r="FJ13" i="11"/>
  <c r="FR13" i="11"/>
  <c r="EX10" i="11"/>
  <c r="FF10" i="11"/>
  <c r="EV12" i="11"/>
  <c r="FD12" i="11"/>
  <c r="EX29" i="11"/>
  <c r="FF29" i="11"/>
  <c r="FE30" i="11"/>
  <c r="FM30" i="11"/>
  <c r="FJ26" i="11"/>
  <c r="FR26" i="11"/>
  <c r="FT28" i="11" l="1"/>
  <c r="FL28" i="11"/>
  <c r="FE14" i="11"/>
  <c r="FM14" i="11"/>
  <c r="FJ15" i="11"/>
  <c r="FR15" i="11"/>
  <c r="EX9" i="11"/>
  <c r="FF9" i="11"/>
  <c r="FJ23" i="11"/>
  <c r="FR23" i="11"/>
  <c r="FK12" i="11"/>
  <c r="FC12" i="11"/>
  <c r="FJ10" i="11"/>
  <c r="FR10" i="11"/>
  <c r="FT27" i="11"/>
  <c r="FL27" i="11"/>
  <c r="FJ32" i="11"/>
  <c r="FR32" i="11"/>
  <c r="FE17" i="11"/>
  <c r="FM17" i="11"/>
  <c r="FJ16" i="11"/>
  <c r="FR16" i="11"/>
  <c r="CL17" i="11"/>
  <c r="FL26" i="11"/>
  <c r="FT26" i="11"/>
  <c r="FC11" i="11"/>
  <c r="FK11" i="11"/>
  <c r="FQ22" i="11"/>
  <c r="FY22" i="11"/>
  <c r="FL30" i="11"/>
  <c r="FT30" i="11"/>
  <c r="FJ21" i="11"/>
  <c r="FR21" i="11"/>
  <c r="FE29" i="11"/>
  <c r="FM29" i="11"/>
  <c r="FM10" i="11"/>
  <c r="FE10" i="11"/>
  <c r="FY18" i="11"/>
  <c r="FQ18" i="11"/>
  <c r="FC19" i="11"/>
  <c r="FK19" i="11"/>
  <c r="FQ20" i="11"/>
  <c r="FY20" i="11"/>
  <c r="FM18" i="11"/>
  <c r="FE18" i="11"/>
  <c r="GF24" i="11"/>
  <c r="FX24" i="11"/>
  <c r="FL22" i="11"/>
  <c r="FT22" i="11"/>
  <c r="GF25" i="11"/>
  <c r="FX25" i="11"/>
  <c r="FY26" i="11"/>
  <c r="FQ26" i="11"/>
  <c r="FM11" i="11"/>
  <c r="FE11" i="11"/>
  <c r="FJ30" i="11"/>
  <c r="FR30" i="11"/>
  <c r="GF29" i="11"/>
  <c r="FX29" i="11"/>
  <c r="FL23" i="11"/>
  <c r="FT23" i="11"/>
  <c r="FC31" i="11"/>
  <c r="FK31" i="11"/>
  <c r="FF21" i="11"/>
  <c r="EX21" i="11"/>
  <c r="EX12" i="11"/>
  <c r="FF12" i="11"/>
  <c r="FM13" i="11"/>
  <c r="FE13" i="11"/>
  <c r="GF9" i="11"/>
  <c r="FX9" i="11"/>
  <c r="FM24" i="11"/>
  <c r="FE24" i="11"/>
  <c r="FQ28" i="11"/>
  <c r="FY28" i="11"/>
  <c r="FF16" i="11"/>
  <c r="EX16" i="11"/>
  <c r="FC27" i="11"/>
  <c r="FK27" i="11"/>
  <c r="FC14" i="11"/>
  <c r="FK14" i="11"/>
  <c r="FY13" i="11"/>
  <c r="FQ13" i="11"/>
  <c r="FM25" i="11"/>
  <c r="FE25" i="11"/>
  <c r="FS31" i="11"/>
  <c r="GA31" i="11"/>
  <c r="FL15" i="11"/>
  <c r="FT15" i="11"/>
  <c r="EX19" i="11"/>
  <c r="FF19" i="11"/>
  <c r="EX20" i="11"/>
  <c r="FF20" i="11"/>
  <c r="EX32" i="11"/>
  <c r="FF32" i="11"/>
  <c r="FY10" i="11" l="1"/>
  <c r="FQ10" i="11"/>
  <c r="FR11" i="11"/>
  <c r="FJ11" i="11"/>
  <c r="GA15" i="11"/>
  <c r="FS15" i="11"/>
  <c r="GE29" i="11"/>
  <c r="CM29" i="11"/>
  <c r="FY30" i="11"/>
  <c r="FQ30" i="11"/>
  <c r="FR19" i="11"/>
  <c r="FJ19" i="11"/>
  <c r="GA26" i="11"/>
  <c r="FS26" i="11"/>
  <c r="FQ23" i="11"/>
  <c r="FY23" i="11"/>
  <c r="FR31" i="11"/>
  <c r="FJ31" i="11"/>
  <c r="GA23" i="11"/>
  <c r="FS23" i="11"/>
  <c r="GF28" i="11"/>
  <c r="FX28" i="11"/>
  <c r="GF20" i="11"/>
  <c r="FX20" i="11"/>
  <c r="FR12" i="11"/>
  <c r="FJ12" i="11"/>
  <c r="GH31" i="11"/>
  <c r="FZ31" i="11"/>
  <c r="FT24" i="11"/>
  <c r="FL24" i="11"/>
  <c r="GA27" i="11"/>
  <c r="FS27" i="11"/>
  <c r="FT18" i="11"/>
  <c r="FL18" i="11"/>
  <c r="FM9" i="11"/>
  <c r="FE9" i="11"/>
  <c r="FX18" i="11"/>
  <c r="GF18" i="11"/>
  <c r="FL10" i="11"/>
  <c r="FT10" i="11"/>
  <c r="FX13" i="11"/>
  <c r="GF13" i="11"/>
  <c r="FM12" i="11"/>
  <c r="FE12" i="11"/>
  <c r="FL29" i="11"/>
  <c r="FT29" i="11"/>
  <c r="FL17" i="11"/>
  <c r="FT17" i="11"/>
  <c r="FT14" i="11"/>
  <c r="FL14" i="11"/>
  <c r="GA30" i="11"/>
  <c r="FS30" i="11"/>
  <c r="CM24" i="11"/>
  <c r="GE24" i="11"/>
  <c r="FE16" i="11"/>
  <c r="FM16" i="11"/>
  <c r="FX26" i="11"/>
  <c r="GF26" i="11"/>
  <c r="FR14" i="11"/>
  <c r="FJ14" i="11"/>
  <c r="CM25" i="11"/>
  <c r="GE25" i="11"/>
  <c r="FR27" i="11"/>
  <c r="FJ27" i="11"/>
  <c r="FM20" i="11"/>
  <c r="FE20" i="11"/>
  <c r="GF22" i="11"/>
  <c r="FX22" i="11"/>
  <c r="FT11" i="11"/>
  <c r="FL11" i="11"/>
  <c r="FT25" i="11"/>
  <c r="FL25" i="11"/>
  <c r="FY15" i="11"/>
  <c r="FQ15" i="11"/>
  <c r="FL13" i="11"/>
  <c r="FT13" i="11"/>
  <c r="GA22" i="11"/>
  <c r="FS22" i="11"/>
  <c r="FQ21" i="11"/>
  <c r="FY21" i="11"/>
  <c r="FY32" i="11"/>
  <c r="FQ32" i="11"/>
  <c r="FE19" i="11"/>
  <c r="FM19" i="11"/>
  <c r="GE9" i="11"/>
  <c r="CM9" i="11"/>
  <c r="FY16" i="11"/>
  <c r="FQ16" i="11"/>
  <c r="FM32" i="11"/>
  <c r="FE32" i="11"/>
  <c r="FM21" i="11"/>
  <c r="FE21" i="11"/>
  <c r="FS28" i="11"/>
  <c r="GA28" i="11"/>
  <c r="GH27" i="11" l="1"/>
  <c r="FZ27" i="11"/>
  <c r="CL25" i="11"/>
  <c r="FZ26" i="11"/>
  <c r="GH26" i="11"/>
  <c r="FL12" i="11"/>
  <c r="FT12" i="11"/>
  <c r="GI31" i="11"/>
  <c r="CO31" i="11" s="1"/>
  <c r="GG31" i="11"/>
  <c r="CN31" i="11" s="1"/>
  <c r="CM26" i="11"/>
  <c r="GE26" i="11"/>
  <c r="GE13" i="11"/>
  <c r="CM13" i="11"/>
  <c r="FS17" i="11"/>
  <c r="GA17" i="11"/>
  <c r="FY27" i="11"/>
  <c r="FQ27" i="11"/>
  <c r="FL21" i="11"/>
  <c r="FT21" i="11"/>
  <c r="FQ14" i="11"/>
  <c r="FY14" i="11"/>
  <c r="FY19" i="11"/>
  <c r="FQ19" i="11"/>
  <c r="FL32" i="11"/>
  <c r="FT32" i="11"/>
  <c r="GF15" i="11"/>
  <c r="FX15" i="11"/>
  <c r="FY12" i="11"/>
  <c r="FQ12" i="11"/>
  <c r="FX30" i="11"/>
  <c r="GF30" i="11"/>
  <c r="FX21" i="11"/>
  <c r="GF21" i="11"/>
  <c r="FS10" i="11"/>
  <c r="GA10" i="11"/>
  <c r="CL24" i="11"/>
  <c r="FT19" i="11"/>
  <c r="FL19" i="11"/>
  <c r="GH22" i="11"/>
  <c r="FZ22" i="11"/>
  <c r="CM20" i="11"/>
  <c r="GE20" i="11"/>
  <c r="CM18" i="11"/>
  <c r="GE18" i="11"/>
  <c r="GE22" i="11"/>
  <c r="CM22" i="11"/>
  <c r="FZ30" i="11"/>
  <c r="GH30" i="11"/>
  <c r="FL9" i="11"/>
  <c r="FT9" i="11"/>
  <c r="FZ23" i="11"/>
  <c r="GH23" i="11"/>
  <c r="FQ11" i="11"/>
  <c r="FY11" i="11"/>
  <c r="FX23" i="11"/>
  <c r="GF23" i="11"/>
  <c r="FZ28" i="11"/>
  <c r="GH28" i="11"/>
  <c r="FS24" i="11"/>
  <c r="GA24" i="11"/>
  <c r="FS25" i="11"/>
  <c r="GA25" i="11"/>
  <c r="CL29" i="11"/>
  <c r="FS11" i="11"/>
  <c r="GA11" i="11"/>
  <c r="CM28" i="11"/>
  <c r="GE28" i="11"/>
  <c r="GA29" i="11"/>
  <c r="FS29" i="11"/>
  <c r="FS13" i="11"/>
  <c r="GA13" i="11"/>
  <c r="FT16" i="11"/>
  <c r="FL16" i="11"/>
  <c r="FX16" i="11"/>
  <c r="GF16" i="11"/>
  <c r="CL9" i="11"/>
  <c r="FZ15" i="11"/>
  <c r="GH15" i="11"/>
  <c r="FX32" i="11"/>
  <c r="GF32" i="11"/>
  <c r="FL20" i="11"/>
  <c r="FT20" i="11"/>
  <c r="FS14" i="11"/>
  <c r="GA14" i="11"/>
  <c r="GA18" i="11"/>
  <c r="FS18" i="11"/>
  <c r="FY31" i="11"/>
  <c r="FQ31" i="11"/>
  <c r="FX10" i="11"/>
  <c r="GF10" i="11"/>
  <c r="GG28" i="11" l="1"/>
  <c r="CN28" i="11" s="1"/>
  <c r="GI28" i="11"/>
  <c r="CO28" i="11" s="1"/>
  <c r="GF12" i="11"/>
  <c r="FX12" i="11"/>
  <c r="GH13" i="11"/>
  <c r="FZ13" i="11"/>
  <c r="GH14" i="11"/>
  <c r="FZ14" i="11"/>
  <c r="FS20" i="11"/>
  <c r="GA20" i="11"/>
  <c r="GG22" i="11"/>
  <c r="CN22" i="11" s="1"/>
  <c r="GI22" i="11"/>
  <c r="CO22" i="11" s="1"/>
  <c r="CQ22" i="11" s="1"/>
  <c r="CL18" i="11"/>
  <c r="GF11" i="11"/>
  <c r="FX11" i="11"/>
  <c r="FZ29" i="11"/>
  <c r="GH29" i="11"/>
  <c r="CL28" i="11"/>
  <c r="CP28" i="11"/>
  <c r="CS28" i="11" s="1"/>
  <c r="GG23" i="11"/>
  <c r="CN23" i="11" s="1"/>
  <c r="GI23" i="11"/>
  <c r="CO23" i="11" s="1"/>
  <c r="CL20" i="11"/>
  <c r="FZ18" i="11"/>
  <c r="GH18" i="11"/>
  <c r="GE15" i="11"/>
  <c r="CM15" i="11"/>
  <c r="CQ15" i="11" s="1"/>
  <c r="GA32" i="11"/>
  <c r="FS32" i="11"/>
  <c r="CM32" i="11"/>
  <c r="GE32" i="11"/>
  <c r="CQ28" i="11"/>
  <c r="FS19" i="11"/>
  <c r="GA19" i="11"/>
  <c r="FX19" i="11"/>
  <c r="GF19" i="11"/>
  <c r="GA12" i="11"/>
  <c r="FS12" i="11"/>
  <c r="GH11" i="11"/>
  <c r="FZ11" i="11"/>
  <c r="FS9" i="11"/>
  <c r="GA9" i="11"/>
  <c r="GF14" i="11"/>
  <c r="FX14" i="11"/>
  <c r="FX31" i="11"/>
  <c r="GF31" i="11"/>
  <c r="GA16" i="11"/>
  <c r="FS16" i="11"/>
  <c r="GG15" i="11"/>
  <c r="CN15" i="11" s="1"/>
  <c r="GI15" i="11"/>
  <c r="CO15" i="11" s="1"/>
  <c r="GI26" i="11"/>
  <c r="CO26" i="11" s="1"/>
  <c r="CQ26" i="11" s="1"/>
  <c r="GG26" i="11"/>
  <c r="CN26" i="11" s="1"/>
  <c r="FS21" i="11"/>
  <c r="GA21" i="11"/>
  <c r="FZ17" i="11"/>
  <c r="GH17" i="11"/>
  <c r="CM23" i="11"/>
  <c r="CQ23" i="11" s="1"/>
  <c r="GE23" i="11"/>
  <c r="GG30" i="11"/>
  <c r="CN30" i="11" s="1"/>
  <c r="GI30" i="11"/>
  <c r="CO30" i="11" s="1"/>
  <c r="GE10" i="11"/>
  <c r="CM10" i="11"/>
  <c r="CL22" i="11"/>
  <c r="CL13" i="11"/>
  <c r="CL26" i="11"/>
  <c r="FZ10" i="11"/>
  <c r="GH10" i="11"/>
  <c r="GH25" i="11"/>
  <c r="FZ25" i="11"/>
  <c r="GE21" i="11"/>
  <c r="CM21" i="11"/>
  <c r="CM16" i="11"/>
  <c r="GE16" i="11"/>
  <c r="GH24" i="11"/>
  <c r="FZ24" i="11"/>
  <c r="CM30" i="11"/>
  <c r="CQ30" i="11" s="1"/>
  <c r="GE30" i="11"/>
  <c r="FX27" i="11"/>
  <c r="GF27" i="11"/>
  <c r="GG27" i="11"/>
  <c r="CN27" i="11" s="1"/>
  <c r="GI27" i="11"/>
  <c r="CO27" i="11" s="1"/>
  <c r="CP23" i="11" l="1"/>
  <c r="CS23" i="11" s="1"/>
  <c r="CL23" i="11"/>
  <c r="CL15" i="11"/>
  <c r="CP15" i="11"/>
  <c r="CS15" i="11" s="1"/>
  <c r="GI25" i="11"/>
  <c r="CO25" i="11" s="1"/>
  <c r="CQ25" i="11" s="1"/>
  <c r="GG25" i="11"/>
  <c r="GG11" i="11"/>
  <c r="CN11" i="11" s="1"/>
  <c r="GI11" i="11"/>
  <c r="CO11" i="11" s="1"/>
  <c r="FZ20" i="11"/>
  <c r="GH20" i="11"/>
  <c r="GI10" i="11"/>
  <c r="CO10" i="11" s="1"/>
  <c r="CQ10" i="11" s="1"/>
  <c r="GG10" i="11"/>
  <c r="CN10" i="11" s="1"/>
  <c r="GH21" i="11"/>
  <c r="FZ21" i="11"/>
  <c r="CP26" i="11"/>
  <c r="CS26" i="11" s="1"/>
  <c r="GH12" i="11"/>
  <c r="FZ12" i="11"/>
  <c r="CL21" i="11"/>
  <c r="GG17" i="11"/>
  <c r="GI17" i="11"/>
  <c r="CO17" i="11" s="1"/>
  <c r="CQ17" i="11" s="1"/>
  <c r="CM27" i="11"/>
  <c r="CQ27" i="11" s="1"/>
  <c r="GE27" i="11"/>
  <c r="CM19" i="11"/>
  <c r="GE19" i="11"/>
  <c r="GG14" i="11"/>
  <c r="CN14" i="11" s="1"/>
  <c r="GI14" i="11"/>
  <c r="CO14" i="11" s="1"/>
  <c r="FZ32" i="11"/>
  <c r="GH32" i="11"/>
  <c r="GE14" i="11"/>
  <c r="CM14" i="11"/>
  <c r="CQ14" i="11" s="1"/>
  <c r="GH9" i="11"/>
  <c r="FZ9" i="11"/>
  <c r="CP30" i="11"/>
  <c r="CS30" i="11" s="1"/>
  <c r="CL30" i="11"/>
  <c r="GH19" i="11"/>
  <c r="FZ19" i="11"/>
  <c r="GG24" i="11"/>
  <c r="GI24" i="11"/>
  <c r="CO24" i="11" s="1"/>
  <c r="CQ24" i="11" s="1"/>
  <c r="CL10" i="11"/>
  <c r="FZ16" i="11"/>
  <c r="GH16" i="11"/>
  <c r="CL32" i="11"/>
  <c r="GE12" i="11"/>
  <c r="CL12" i="11" s="1"/>
  <c r="CM12" i="11"/>
  <c r="GG29" i="11"/>
  <c r="GI29" i="11"/>
  <c r="CO29" i="11" s="1"/>
  <c r="CQ29" i="11" s="1"/>
  <c r="CL16" i="11"/>
  <c r="CM31" i="11"/>
  <c r="CQ31" i="11" s="1"/>
  <c r="GE31" i="11"/>
  <c r="GE11" i="11"/>
  <c r="CM11" i="11"/>
  <c r="CQ11" i="11" s="1"/>
  <c r="GI18" i="11"/>
  <c r="CO18" i="11" s="1"/>
  <c r="CQ18" i="11" s="1"/>
  <c r="GG18" i="11"/>
  <c r="CP22" i="11"/>
  <c r="CS22" i="11" s="1"/>
  <c r="GG13" i="11"/>
  <c r="GI13" i="11"/>
  <c r="CO13" i="11" s="1"/>
  <c r="CQ13" i="11" s="1"/>
  <c r="GG12" i="11" l="1"/>
  <c r="CN12" i="11" s="1"/>
  <c r="GI12" i="11"/>
  <c r="CO12" i="11" s="1"/>
  <c r="CL19" i="11"/>
  <c r="CP19" i="11"/>
  <c r="CS19" i="11" s="1"/>
  <c r="CN13" i="11"/>
  <c r="CP13" i="11"/>
  <c r="CS13" i="11" s="1"/>
  <c r="GG21" i="11"/>
  <c r="GI21" i="11"/>
  <c r="CO21" i="11" s="1"/>
  <c r="CQ21" i="11" s="1"/>
  <c r="CN18" i="11"/>
  <c r="CP18" i="11"/>
  <c r="CS18" i="11" s="1"/>
  <c r="GI20" i="11"/>
  <c r="CO20" i="11" s="1"/>
  <c r="CQ20" i="11" s="1"/>
  <c r="GG20" i="11"/>
  <c r="CL11" i="11"/>
  <c r="CP11" i="11"/>
  <c r="CS11" i="11" s="1"/>
  <c r="CP10" i="11"/>
  <c r="CS10" i="11" s="1"/>
  <c r="GI16" i="11"/>
  <c r="CO16" i="11" s="1"/>
  <c r="CQ16" i="11" s="1"/>
  <c r="GG16" i="11"/>
  <c r="CL27" i="11"/>
  <c r="CP27" i="11"/>
  <c r="CS27" i="11" s="1"/>
  <c r="CL31" i="11"/>
  <c r="CP31" i="11"/>
  <c r="CS31" i="11" s="1"/>
  <c r="CN24" i="11"/>
  <c r="CP24" i="11"/>
  <c r="CS24" i="11" s="1"/>
  <c r="CN25" i="11"/>
  <c r="CP25" i="11"/>
  <c r="CS25" i="11" s="1"/>
  <c r="CN17" i="11"/>
  <c r="CP17" i="11"/>
  <c r="CS17" i="11" s="1"/>
  <c r="CQ12" i="11"/>
  <c r="CP14" i="11"/>
  <c r="CS14" i="11" s="1"/>
  <c r="CL14" i="11"/>
  <c r="GI19" i="11"/>
  <c r="CO19" i="11" s="1"/>
  <c r="CQ19" i="11" s="1"/>
  <c r="GG19" i="11"/>
  <c r="CN19" i="11" s="1"/>
  <c r="CN29" i="11"/>
  <c r="CP29" i="11"/>
  <c r="CS29" i="11" s="1"/>
  <c r="GG32" i="11"/>
  <c r="GI32" i="11"/>
  <c r="CO32" i="11" s="1"/>
  <c r="CQ32" i="11" s="1"/>
  <c r="GG9" i="11"/>
  <c r="GI9" i="11"/>
  <c r="CO9" i="11" s="1"/>
  <c r="CQ9" i="11" s="1"/>
  <c r="CN20" i="11" l="1"/>
  <c r="CP20" i="11"/>
  <c r="CS20" i="11" s="1"/>
  <c r="CN21" i="11"/>
  <c r="CP21" i="11"/>
  <c r="CS21" i="11" s="1"/>
  <c r="CN32" i="11"/>
  <c r="CP32" i="11"/>
  <c r="CS32" i="11" s="1"/>
  <c r="CN16" i="11"/>
  <c r="CP16" i="11"/>
  <c r="CS16" i="11" s="1"/>
  <c r="CN9" i="11"/>
  <c r="CP9" i="11"/>
  <c r="CS9" i="11" s="1"/>
  <c r="CS89" i="11" l="1"/>
  <c r="CU89" i="11"/>
  <c r="AC9" i="10" l="1"/>
  <c r="AD9" i="10"/>
  <c r="CX9" i="10"/>
  <c r="CZ9" i="10" s="1"/>
  <c r="CY9" i="10"/>
  <c r="DB9" i="10"/>
  <c r="DC9" i="10"/>
  <c r="DD9" i="10"/>
  <c r="DF9" i="10"/>
  <c r="DE9" i="10" s="1"/>
  <c r="DJ9" i="10"/>
  <c r="DK9" i="10"/>
  <c r="DL9" i="10"/>
  <c r="DN9" i="10"/>
  <c r="DU9" i="10" s="1"/>
  <c r="DT9" i="10" s="1"/>
  <c r="DQ9" i="10"/>
  <c r="DR9" i="10"/>
  <c r="DS9" i="10"/>
  <c r="DX9" i="10"/>
  <c r="DY9" i="10"/>
  <c r="DZ9" i="10"/>
  <c r="EB9" i="10"/>
  <c r="EE9" i="10"/>
  <c r="EF9" i="10"/>
  <c r="EL9" i="10"/>
  <c r="EM9" i="10"/>
  <c r="EN9" i="10"/>
  <c r="ES9" i="10"/>
  <c r="ET9" i="10"/>
  <c r="EU9" i="10"/>
  <c r="EZ9" i="10"/>
  <c r="FA9" i="10"/>
  <c r="FB9" i="10"/>
  <c r="FG9" i="10"/>
  <c r="FH9" i="10"/>
  <c r="FI9" i="10"/>
  <c r="FN9" i="10"/>
  <c r="FO9" i="10"/>
  <c r="FP9" i="10"/>
  <c r="FU9" i="10"/>
  <c r="FV9" i="10"/>
  <c r="FW9" i="10"/>
  <c r="GB9" i="10"/>
  <c r="GC9" i="10"/>
  <c r="GD9" i="10"/>
  <c r="AC10" i="10"/>
  <c r="AD10" i="10"/>
  <c r="AE10" i="10"/>
  <c r="AF10" i="10"/>
  <c r="AG10" i="10"/>
  <c r="AH10" i="10"/>
  <c r="CX10" i="10"/>
  <c r="CY10" i="10"/>
  <c r="CZ10" i="10"/>
  <c r="DA10" i="10"/>
  <c r="DB10" i="10"/>
  <c r="DC10" i="10"/>
  <c r="DD10" i="10"/>
  <c r="DF10" i="10"/>
  <c r="DI10" i="10"/>
  <c r="DP10" i="10" s="1"/>
  <c r="DO10" i="10" s="1"/>
  <c r="DJ10" i="10"/>
  <c r="DL10" i="10" s="1"/>
  <c r="DK10" i="10"/>
  <c r="DQ10" i="10"/>
  <c r="DR10" i="10"/>
  <c r="DS10" i="10" s="1"/>
  <c r="DX10" i="10"/>
  <c r="DY10" i="10"/>
  <c r="DZ10" i="10"/>
  <c r="EE10" i="10"/>
  <c r="EF10" i="10"/>
  <c r="EG10" i="10"/>
  <c r="EL10" i="10"/>
  <c r="EM10" i="10"/>
  <c r="EN10" i="10"/>
  <c r="ES10" i="10"/>
  <c r="ET10" i="10"/>
  <c r="EU10" i="10"/>
  <c r="EZ10" i="10"/>
  <c r="FA10" i="10"/>
  <c r="FB10" i="10"/>
  <c r="FG10" i="10"/>
  <c r="FH10" i="10"/>
  <c r="FI10" i="10"/>
  <c r="FN10" i="10"/>
  <c r="FO10" i="10"/>
  <c r="FP10" i="10"/>
  <c r="FU10" i="10"/>
  <c r="FV10" i="10"/>
  <c r="FW10" i="10"/>
  <c r="GB10" i="10"/>
  <c r="GC10" i="10"/>
  <c r="GD10" i="10"/>
  <c r="AC11" i="10"/>
  <c r="AD11" i="10"/>
  <c r="CX11" i="10"/>
  <c r="CY11" i="10"/>
  <c r="AF11" i="10" s="1"/>
  <c r="CZ11" i="10"/>
  <c r="DA11" i="10"/>
  <c r="DI11" i="10" s="1"/>
  <c r="DB11" i="10"/>
  <c r="DD11" i="10" s="1"/>
  <c r="DC11" i="10"/>
  <c r="DJ11" i="10"/>
  <c r="DK11" i="10"/>
  <c r="DL11" i="10"/>
  <c r="DQ11" i="10"/>
  <c r="DR11" i="10"/>
  <c r="DS11" i="10"/>
  <c r="DX11" i="10"/>
  <c r="DY11" i="10"/>
  <c r="DZ11" i="10"/>
  <c r="EE11" i="10"/>
  <c r="EF11" i="10"/>
  <c r="EG11" i="10"/>
  <c r="EL11" i="10"/>
  <c r="EM11" i="10"/>
  <c r="EN11" i="10"/>
  <c r="ES11" i="10"/>
  <c r="ET11" i="10"/>
  <c r="EU11" i="10"/>
  <c r="EZ11" i="10"/>
  <c r="FA11" i="10"/>
  <c r="FB11" i="10"/>
  <c r="FG11" i="10"/>
  <c r="FH11" i="10"/>
  <c r="FI11" i="10"/>
  <c r="FN11" i="10"/>
  <c r="FO11" i="10"/>
  <c r="FP11" i="10"/>
  <c r="FU11" i="10"/>
  <c r="FV11" i="10"/>
  <c r="FW11" i="10"/>
  <c r="GB11" i="10"/>
  <c r="GC11" i="10"/>
  <c r="GD11" i="10"/>
  <c r="AC12" i="10"/>
  <c r="AD12" i="10"/>
  <c r="CX12" i="10"/>
  <c r="CY12" i="10" s="1"/>
  <c r="CZ12" i="10"/>
  <c r="DB12" i="10"/>
  <c r="DC12" i="10"/>
  <c r="DD12" i="10"/>
  <c r="DF12" i="10"/>
  <c r="DN12" i="10" s="1"/>
  <c r="DJ12" i="10"/>
  <c r="DK12" i="10"/>
  <c r="DL12" i="10"/>
  <c r="DQ12" i="10"/>
  <c r="DR12" i="10"/>
  <c r="DS12" i="10"/>
  <c r="DX12" i="10"/>
  <c r="DY12" i="10"/>
  <c r="DZ12" i="10"/>
  <c r="EE12" i="10"/>
  <c r="EF12" i="10"/>
  <c r="EG12" i="10"/>
  <c r="EL12" i="10"/>
  <c r="EM12" i="10"/>
  <c r="EN12" i="10"/>
  <c r="ES12" i="10"/>
  <c r="ET12" i="10"/>
  <c r="EU12" i="10"/>
  <c r="EZ12" i="10"/>
  <c r="FA12" i="10"/>
  <c r="FB12" i="10"/>
  <c r="FG12" i="10"/>
  <c r="FH12" i="10"/>
  <c r="FI12" i="10"/>
  <c r="FN12" i="10"/>
  <c r="FO12" i="10"/>
  <c r="FP12" i="10"/>
  <c r="FU12" i="10"/>
  <c r="FV12" i="10"/>
  <c r="FW12" i="10"/>
  <c r="GB12" i="10"/>
  <c r="GC12" i="10"/>
  <c r="GD12" i="10"/>
  <c r="AC13" i="10"/>
  <c r="AD13" i="10"/>
  <c r="AH13" i="10" s="1"/>
  <c r="AE13" i="10"/>
  <c r="AF13" i="10"/>
  <c r="AG13" i="10"/>
  <c r="CX13" i="10"/>
  <c r="CY13" i="10"/>
  <c r="CZ13" i="10"/>
  <c r="DA13" i="10"/>
  <c r="DI13" i="10" s="1"/>
  <c r="DB13" i="10"/>
  <c r="DC13" i="10"/>
  <c r="DD13" i="10"/>
  <c r="DG13" i="10"/>
  <c r="DJ13" i="10"/>
  <c r="DK13" i="10"/>
  <c r="DL13" i="10"/>
  <c r="DP13" i="10"/>
  <c r="DQ13" i="10"/>
  <c r="DR13" i="10"/>
  <c r="DS13" i="10"/>
  <c r="DX13" i="10"/>
  <c r="DZ13" i="10" s="1"/>
  <c r="DY13" i="10"/>
  <c r="EE13" i="10"/>
  <c r="EF13" i="10"/>
  <c r="EG13" i="10"/>
  <c r="EL13" i="10"/>
  <c r="EM13" i="10"/>
  <c r="EN13" i="10"/>
  <c r="ES13" i="10"/>
  <c r="ET13" i="10"/>
  <c r="EU13" i="10"/>
  <c r="EZ13" i="10"/>
  <c r="FA13" i="10"/>
  <c r="FB13" i="10"/>
  <c r="FG13" i="10"/>
  <c r="FH13" i="10"/>
  <c r="FI13" i="10"/>
  <c r="FN13" i="10"/>
  <c r="FO13" i="10"/>
  <c r="FP13" i="10"/>
  <c r="FU13" i="10"/>
  <c r="FV13" i="10"/>
  <c r="FW13" i="10"/>
  <c r="GB13" i="10"/>
  <c r="GC13" i="10"/>
  <c r="GD13" i="10"/>
  <c r="AC14" i="10"/>
  <c r="AD14" i="10"/>
  <c r="CX14" i="10"/>
  <c r="CY14" i="10"/>
  <c r="CZ14" i="10"/>
  <c r="DB14" i="10"/>
  <c r="DC14" i="10"/>
  <c r="DD14" i="10"/>
  <c r="DF14" i="10"/>
  <c r="DE14" i="10" s="1"/>
  <c r="DJ14" i="10"/>
  <c r="DK14" i="10"/>
  <c r="DL14" i="10"/>
  <c r="DN14" i="10"/>
  <c r="DQ14" i="10"/>
  <c r="DR14" i="10"/>
  <c r="DX14" i="10"/>
  <c r="DY14" i="10"/>
  <c r="DZ14" i="10" s="1"/>
  <c r="EE14" i="10"/>
  <c r="EF14" i="10"/>
  <c r="EG14" i="10"/>
  <c r="EL14" i="10"/>
  <c r="EM14" i="10"/>
  <c r="EN14" i="10"/>
  <c r="ES14" i="10"/>
  <c r="ET14" i="10"/>
  <c r="EU14" i="10"/>
  <c r="EZ14" i="10"/>
  <c r="FA14" i="10"/>
  <c r="FB14" i="10"/>
  <c r="FG14" i="10"/>
  <c r="FH14" i="10"/>
  <c r="FI14" i="10"/>
  <c r="FN14" i="10"/>
  <c r="FO14" i="10"/>
  <c r="FP14" i="10"/>
  <c r="FU14" i="10"/>
  <c r="FV14" i="10"/>
  <c r="FW14" i="10"/>
  <c r="GB14" i="10"/>
  <c r="GC14" i="10"/>
  <c r="GD14" i="10"/>
  <c r="DO13" i="10" l="1"/>
  <c r="DW13" i="10"/>
  <c r="DG11" i="10"/>
  <c r="DP11" i="10"/>
  <c r="DU12" i="10"/>
  <c r="DM12" i="10"/>
  <c r="EI9" i="10"/>
  <c r="AE14" i="10"/>
  <c r="AG14" i="10" s="1"/>
  <c r="AF14" i="10"/>
  <c r="AH14" i="10" s="1"/>
  <c r="EA9" i="10"/>
  <c r="DE12" i="10"/>
  <c r="DN10" i="10"/>
  <c r="AF9" i="10"/>
  <c r="AH9" i="10" s="1"/>
  <c r="DA9" i="10"/>
  <c r="AE9" i="10"/>
  <c r="AG9" i="10" s="1"/>
  <c r="DE10" i="10"/>
  <c r="DA12" i="10"/>
  <c r="DI12" i="10" s="1"/>
  <c r="AE12" i="10"/>
  <c r="AG12" i="10" s="1"/>
  <c r="AF12" i="10"/>
  <c r="AH12" i="10" s="1"/>
  <c r="DM9" i="10"/>
  <c r="EG9" i="10"/>
  <c r="DS14" i="10"/>
  <c r="DG10" i="10"/>
  <c r="DU14" i="10"/>
  <c r="DF13" i="10"/>
  <c r="DM14" i="10"/>
  <c r="AE11" i="10"/>
  <c r="AG11" i="10" s="1"/>
  <c r="AH11" i="10"/>
  <c r="DF11" i="10"/>
  <c r="DW10" i="10"/>
  <c r="DA14" i="10"/>
  <c r="DI14" i="10" s="1"/>
  <c r="ED10" i="10" l="1"/>
  <c r="DV10" i="10"/>
  <c r="DE11" i="10"/>
  <c r="DN11" i="10"/>
  <c r="DN13" i="10"/>
  <c r="DE13" i="10"/>
  <c r="DW11" i="10"/>
  <c r="DO11" i="10"/>
  <c r="ED13" i="10"/>
  <c r="DV13" i="10"/>
  <c r="DG14" i="10"/>
  <c r="DP14" i="10"/>
  <c r="DI7" i="10"/>
  <c r="DI9" i="10"/>
  <c r="DM10" i="10"/>
  <c r="DU10" i="10"/>
  <c r="DT14" i="10"/>
  <c r="EB14" i="10"/>
  <c r="EH9" i="10"/>
  <c r="EP9" i="10"/>
  <c r="DT12" i="10"/>
  <c r="EB12" i="10"/>
  <c r="DP12" i="10"/>
  <c r="DG12" i="10"/>
  <c r="EB10" i="10" l="1"/>
  <c r="DT10" i="10"/>
  <c r="EC13" i="10"/>
  <c r="EK13" i="10"/>
  <c r="DV11" i="10"/>
  <c r="ED11" i="10"/>
  <c r="DM13" i="10"/>
  <c r="DU13" i="10"/>
  <c r="DP9" i="10"/>
  <c r="DG9" i="10"/>
  <c r="EI12" i="10"/>
  <c r="EA12" i="10"/>
  <c r="EW9" i="10"/>
  <c r="EO9" i="10"/>
  <c r="EI14" i="10"/>
  <c r="EA14" i="10"/>
  <c r="DW14" i="10"/>
  <c r="DO14" i="10"/>
  <c r="DO12" i="10"/>
  <c r="DW12" i="10"/>
  <c r="DU11" i="10"/>
  <c r="DM11" i="10"/>
  <c r="EC10" i="10"/>
  <c r="EK10" i="10"/>
  <c r="FD9" i="10" l="1"/>
  <c r="EV9" i="10"/>
  <c r="ER10" i="10"/>
  <c r="EJ10" i="10"/>
  <c r="EB11" i="10"/>
  <c r="DT11" i="10"/>
  <c r="ER13" i="10"/>
  <c r="EJ13" i="10"/>
  <c r="EH14" i="10"/>
  <c r="EP14" i="10"/>
  <c r="EH12" i="10"/>
  <c r="EP12" i="10"/>
  <c r="DW9" i="10"/>
  <c r="DO9" i="10"/>
  <c r="EB13" i="10"/>
  <c r="DT13" i="10"/>
  <c r="EK11" i="10"/>
  <c r="EC11" i="10"/>
  <c r="ED12" i="10"/>
  <c r="DV12" i="10"/>
  <c r="DV14" i="10"/>
  <c r="ED14" i="10"/>
  <c r="EA10" i="10"/>
  <c r="EI10" i="10"/>
  <c r="EW12" i="10" l="1"/>
  <c r="EO12" i="10"/>
  <c r="EK12" i="10"/>
  <c r="EC12" i="10"/>
  <c r="EQ10" i="10"/>
  <c r="EY10" i="10"/>
  <c r="DV9" i="10"/>
  <c r="ED9" i="10"/>
  <c r="EO14" i="10"/>
  <c r="EW14" i="10"/>
  <c r="EP10" i="10"/>
  <c r="EH10" i="10"/>
  <c r="EK14" i="10"/>
  <c r="EC14" i="10"/>
  <c r="EA11" i="10"/>
  <c r="EI11" i="10"/>
  <c r="EA13" i="10"/>
  <c r="EI13" i="10"/>
  <c r="EQ13" i="10"/>
  <c r="EY13" i="10"/>
  <c r="ER11" i="10"/>
  <c r="EJ11" i="10"/>
  <c r="FC9" i="10"/>
  <c r="FK9" i="10"/>
  <c r="EJ14" i="10" l="1"/>
  <c r="ER14" i="10"/>
  <c r="FD14" i="10"/>
  <c r="EV14" i="10"/>
  <c r="EK9" i="10"/>
  <c r="EC9" i="10"/>
  <c r="EP11" i="10"/>
  <c r="EH11" i="10"/>
  <c r="FR9" i="10"/>
  <c r="FJ9" i="10"/>
  <c r="FF10" i="10"/>
  <c r="EX10" i="10"/>
  <c r="EP13" i="10"/>
  <c r="EH13" i="10"/>
  <c r="EW10" i="10"/>
  <c r="EO10" i="10"/>
  <c r="EQ11" i="10"/>
  <c r="EY11" i="10"/>
  <c r="FF13" i="10"/>
  <c r="EX13" i="10"/>
  <c r="EJ12" i="10"/>
  <c r="ER12" i="10"/>
  <c r="EV12" i="10"/>
  <c r="FD12" i="10"/>
  <c r="EV10" i="10" l="1"/>
  <c r="FD10" i="10"/>
  <c r="FM10" i="10"/>
  <c r="FE10" i="10"/>
  <c r="FK12" i="10"/>
  <c r="FC12" i="10"/>
  <c r="EY12" i="10"/>
  <c r="EQ12" i="10"/>
  <c r="EO13" i="10"/>
  <c r="EW13" i="10"/>
  <c r="FF11" i="10"/>
  <c r="EX11" i="10"/>
  <c r="EY14" i="10"/>
  <c r="EQ14" i="10"/>
  <c r="FQ9" i="10"/>
  <c r="FY9" i="10"/>
  <c r="EO11" i="10"/>
  <c r="EW11" i="10"/>
  <c r="EJ9" i="10"/>
  <c r="ER9" i="10"/>
  <c r="FE13" i="10"/>
  <c r="FM13" i="10"/>
  <c r="FC14" i="10"/>
  <c r="FK14" i="10"/>
  <c r="EV13" i="10" l="1"/>
  <c r="FD13" i="10"/>
  <c r="FR14" i="10"/>
  <c r="FJ14" i="10"/>
  <c r="FL13" i="10"/>
  <c r="FT13" i="10"/>
  <c r="GF9" i="10"/>
  <c r="FX9" i="10"/>
  <c r="FF14" i="10"/>
  <c r="EX14" i="10"/>
  <c r="FE11" i="10"/>
  <c r="FM11" i="10"/>
  <c r="EX12" i="10"/>
  <c r="FF12" i="10"/>
  <c r="FJ12" i="10"/>
  <c r="FR12" i="10"/>
  <c r="EY9" i="10"/>
  <c r="EQ9" i="10"/>
  <c r="FL10" i="10"/>
  <c r="FT10" i="10"/>
  <c r="FD11" i="10"/>
  <c r="EV11" i="10"/>
  <c r="FK10" i="10"/>
  <c r="FC10" i="10"/>
  <c r="FT11" i="10" l="1"/>
  <c r="FL11" i="10"/>
  <c r="FJ10" i="10"/>
  <c r="FR10" i="10"/>
  <c r="GA10" i="10"/>
  <c r="FS10" i="10"/>
  <c r="FQ14" i="10"/>
  <c r="FY14" i="10"/>
  <c r="FC11" i="10"/>
  <c r="FK11" i="10"/>
  <c r="FQ12" i="10"/>
  <c r="FY12" i="10"/>
  <c r="FM12" i="10"/>
  <c r="FE12" i="10"/>
  <c r="FM14" i="10"/>
  <c r="FE14" i="10"/>
  <c r="GE9" i="10"/>
  <c r="CM9" i="10"/>
  <c r="GA13" i="10"/>
  <c r="FS13" i="10"/>
  <c r="FK13" i="10"/>
  <c r="FC13" i="10"/>
  <c r="EX9" i="10"/>
  <c r="FF9" i="10"/>
  <c r="FT14" i="10" l="1"/>
  <c r="FL14" i="10"/>
  <c r="GF12" i="10"/>
  <c r="FX12" i="10"/>
  <c r="FM9" i="10"/>
  <c r="FE9" i="10"/>
  <c r="FZ13" i="10"/>
  <c r="GH13" i="10"/>
  <c r="GF14" i="10"/>
  <c r="FX14" i="10"/>
  <c r="FZ10" i="10"/>
  <c r="GH10" i="10"/>
  <c r="FY10" i="10"/>
  <c r="FQ10" i="10"/>
  <c r="FL12" i="10"/>
  <c r="FT12" i="10"/>
  <c r="FR11" i="10"/>
  <c r="FJ11" i="10"/>
  <c r="FJ13" i="10"/>
  <c r="FR13" i="10"/>
  <c r="CL9" i="10"/>
  <c r="FS11" i="10"/>
  <c r="GA11" i="10"/>
  <c r="GI10" i="10" l="1"/>
  <c r="CO10" i="10" s="1"/>
  <c r="GG10" i="10"/>
  <c r="CN10" i="10" s="1"/>
  <c r="GH11" i="10"/>
  <c r="FZ11" i="10"/>
  <c r="FY13" i="10"/>
  <c r="FQ13" i="10"/>
  <c r="FX10" i="10"/>
  <c r="GF10" i="10"/>
  <c r="GE14" i="10"/>
  <c r="CM14" i="10"/>
  <c r="FL9" i="10"/>
  <c r="FT9" i="10"/>
  <c r="GE12" i="10"/>
  <c r="CM12" i="10"/>
  <c r="FQ11" i="10"/>
  <c r="FY11" i="10"/>
  <c r="GG13" i="10"/>
  <c r="CN13" i="10" s="1"/>
  <c r="GI13" i="10"/>
  <c r="CO13" i="10" s="1"/>
  <c r="GA12" i="10"/>
  <c r="FS12" i="10"/>
  <c r="FS14" i="10"/>
  <c r="GA14" i="10"/>
  <c r="FS9" i="10" l="1"/>
  <c r="GA9" i="10"/>
  <c r="CM10" i="10"/>
  <c r="CQ10" i="10" s="1"/>
  <c r="GE10" i="10"/>
  <c r="GF11" i="10"/>
  <c r="FX11" i="10"/>
  <c r="CL14" i="10"/>
  <c r="GH14" i="10"/>
  <c r="FZ14" i="10"/>
  <c r="FX13" i="10"/>
  <c r="GF13" i="10"/>
  <c r="FZ12" i="10"/>
  <c r="GH12" i="10"/>
  <c r="CL12" i="10"/>
  <c r="GG11" i="10"/>
  <c r="CN11" i="10" s="1"/>
  <c r="GI11" i="10"/>
  <c r="CO11" i="10" s="1"/>
  <c r="CM13" i="10" l="1"/>
  <c r="CQ13" i="10" s="1"/>
  <c r="GE13" i="10"/>
  <c r="GG14" i="10"/>
  <c r="GI14" i="10"/>
  <c r="CO14" i="10" s="1"/>
  <c r="CQ14" i="10" s="1"/>
  <c r="GG12" i="10"/>
  <c r="GI12" i="10"/>
  <c r="CO12" i="10" s="1"/>
  <c r="CQ12" i="10" s="1"/>
  <c r="CM11" i="10"/>
  <c r="CQ11" i="10" s="1"/>
  <c r="GE11" i="10"/>
  <c r="CP10" i="10"/>
  <c r="CS10" i="10" s="1"/>
  <c r="CL10" i="10"/>
  <c r="GH9" i="10"/>
  <c r="FZ9" i="10"/>
  <c r="GG9" i="10" l="1"/>
  <c r="GI9" i="10"/>
  <c r="CO9" i="10" s="1"/>
  <c r="CQ9" i="10" s="1"/>
  <c r="CL11" i="10"/>
  <c r="CP11" i="10"/>
  <c r="CS11" i="10" s="1"/>
  <c r="CN12" i="10"/>
  <c r="CP12" i="10"/>
  <c r="CS12" i="10" s="1"/>
  <c r="CN14" i="10"/>
  <c r="CP14" i="10"/>
  <c r="CS14" i="10" s="1"/>
  <c r="CP13" i="10"/>
  <c r="CS13" i="10" s="1"/>
  <c r="CL13" i="10"/>
  <c r="CN9" i="10" l="1"/>
  <c r="CP9" i="10"/>
  <c r="CS9" i="10" s="1"/>
  <c r="CS101" i="10" l="1"/>
  <c r="CU101" i="10"/>
  <c r="DH7" i="9" l="1"/>
  <c r="AC9" i="9"/>
  <c r="AD9" i="9"/>
  <c r="CW9" i="9"/>
  <c r="CY9" i="9" s="1"/>
  <c r="CX9" i="9"/>
  <c r="DA9" i="9"/>
  <c r="DB9" i="9"/>
  <c r="DI9" i="9"/>
  <c r="DJ9" i="9"/>
  <c r="DK9" i="9"/>
  <c r="DP9" i="9"/>
  <c r="DQ9" i="9"/>
  <c r="DR9" i="9"/>
  <c r="DW9" i="9"/>
  <c r="DX9" i="9"/>
  <c r="ED9" i="9"/>
  <c r="EE9" i="9"/>
  <c r="EF9" i="9"/>
  <c r="EK9" i="9"/>
  <c r="EL9" i="9"/>
  <c r="EM9" i="9"/>
  <c r="ER9" i="9"/>
  <c r="ES9" i="9"/>
  <c r="ET9" i="9"/>
  <c r="EY9" i="9"/>
  <c r="EZ9" i="9"/>
  <c r="FA9" i="9"/>
  <c r="FF9" i="9"/>
  <c r="FG9" i="9"/>
  <c r="FH9" i="9"/>
  <c r="FM9" i="9"/>
  <c r="FN9" i="9"/>
  <c r="FO9" i="9"/>
  <c r="FT9" i="9"/>
  <c r="FU9" i="9"/>
  <c r="FV9" i="9"/>
  <c r="GA9" i="9"/>
  <c r="GB9" i="9"/>
  <c r="GC9" i="9"/>
  <c r="A10" i="9"/>
  <c r="A11" i="9" s="1"/>
  <c r="A12" i="9" s="1"/>
  <c r="AC10" i="9"/>
  <c r="AD10" i="9"/>
  <c r="DE10" i="9" s="1"/>
  <c r="DD10" i="9" s="1"/>
  <c r="CW10" i="9"/>
  <c r="CX10" i="9"/>
  <c r="AF10" i="9" s="1"/>
  <c r="AH10" i="9" s="1"/>
  <c r="CY10" i="9"/>
  <c r="CZ10" i="9"/>
  <c r="DH10" i="9" s="1"/>
  <c r="DO10" i="9" s="1"/>
  <c r="DV10" i="9" s="1"/>
  <c r="DA10" i="9"/>
  <c r="DB10" i="9"/>
  <c r="DC10" i="9"/>
  <c r="DI10" i="9"/>
  <c r="DJ10" i="9"/>
  <c r="DP10" i="9"/>
  <c r="DQ10" i="9"/>
  <c r="DW10" i="9"/>
  <c r="DX10" i="9"/>
  <c r="DY10" i="9"/>
  <c r="ED10" i="9"/>
  <c r="EE10" i="9"/>
  <c r="EF10" i="9"/>
  <c r="EK10" i="9"/>
  <c r="EL10" i="9"/>
  <c r="EM10" i="9"/>
  <c r="ER10" i="9"/>
  <c r="ES10" i="9"/>
  <c r="ET10" i="9"/>
  <c r="EY10" i="9"/>
  <c r="EZ10" i="9"/>
  <c r="FA10" i="9"/>
  <c r="FF10" i="9"/>
  <c r="FG10" i="9"/>
  <c r="FH10" i="9"/>
  <c r="FM10" i="9"/>
  <c r="FN10" i="9"/>
  <c r="FO10" i="9"/>
  <c r="FT10" i="9"/>
  <c r="FU10" i="9"/>
  <c r="FV10" i="9"/>
  <c r="GA10" i="9"/>
  <c r="GB10" i="9"/>
  <c r="GC10" i="9"/>
  <c r="AC11" i="9"/>
  <c r="AD11" i="9"/>
  <c r="CW11" i="9"/>
  <c r="CX11" i="9"/>
  <c r="CY11" i="9"/>
  <c r="CZ11" i="9"/>
  <c r="DH11" i="9" s="1"/>
  <c r="DO11" i="9" s="1"/>
  <c r="DN11" i="9" s="1"/>
  <c r="DA11" i="9"/>
  <c r="DB11" i="9"/>
  <c r="DF11" i="9"/>
  <c r="DI11" i="9"/>
  <c r="DJ11" i="9"/>
  <c r="DP11" i="9"/>
  <c r="DQ11" i="9"/>
  <c r="DR11" i="9"/>
  <c r="DW11" i="9"/>
  <c r="DX11" i="9"/>
  <c r="DY11" i="9"/>
  <c r="ED11" i="9"/>
  <c r="EE11" i="9"/>
  <c r="EF11" i="9"/>
  <c r="EK11" i="9"/>
  <c r="EL11" i="9"/>
  <c r="EM11" i="9"/>
  <c r="ER11" i="9"/>
  <c r="ES11" i="9"/>
  <c r="ET11" i="9"/>
  <c r="EY11" i="9"/>
  <c r="EZ11" i="9"/>
  <c r="FA11" i="9"/>
  <c r="FF11" i="9"/>
  <c r="FG11" i="9"/>
  <c r="FH11" i="9"/>
  <c r="FM11" i="9"/>
  <c r="FN11" i="9"/>
  <c r="FO11" i="9"/>
  <c r="FT11" i="9"/>
  <c r="FU11" i="9"/>
  <c r="FV11" i="9"/>
  <c r="GA11" i="9"/>
  <c r="GB11" i="9"/>
  <c r="GC11" i="9"/>
  <c r="AC12" i="9"/>
  <c r="AD12" i="9"/>
  <c r="CW12" i="9"/>
  <c r="CX12" i="9" s="1"/>
  <c r="CZ12" i="9" s="1"/>
  <c r="DH12" i="9" s="1"/>
  <c r="CY12" i="9"/>
  <c r="DA12" i="9"/>
  <c r="DB12" i="9"/>
  <c r="DI12" i="9"/>
  <c r="DJ12" i="9"/>
  <c r="DK12" i="9"/>
  <c r="DP12" i="9"/>
  <c r="DQ12" i="9"/>
  <c r="DR12" i="9"/>
  <c r="DW12" i="9"/>
  <c r="DX12" i="9"/>
  <c r="DY12" i="9"/>
  <c r="ED12" i="9"/>
  <c r="EE12" i="9"/>
  <c r="EF12" i="9"/>
  <c r="EK12" i="9"/>
  <c r="EL12" i="9"/>
  <c r="EM12" i="9"/>
  <c r="ER12" i="9"/>
  <c r="ES12" i="9"/>
  <c r="ET12" i="9"/>
  <c r="EY12" i="9"/>
  <c r="EZ12" i="9"/>
  <c r="FA12" i="9"/>
  <c r="FF12" i="9"/>
  <c r="FG12" i="9"/>
  <c r="FH12" i="9"/>
  <c r="FM12" i="9"/>
  <c r="FN12" i="9"/>
  <c r="FO12" i="9"/>
  <c r="FT12" i="9"/>
  <c r="FU12" i="9"/>
  <c r="FV12" i="9"/>
  <c r="GA12" i="9"/>
  <c r="GB12" i="9"/>
  <c r="GC12" i="9"/>
  <c r="A13" i="9"/>
  <c r="A14" i="9" s="1"/>
  <c r="A15" i="9" s="1"/>
  <c r="AC13" i="9"/>
  <c r="AD13" i="9"/>
  <c r="CW13" i="9"/>
  <c r="CX13" i="9"/>
  <c r="CY13" i="9"/>
  <c r="DA13" i="9"/>
  <c r="DC13" i="9" s="1"/>
  <c r="DB13" i="9"/>
  <c r="DI13" i="9"/>
  <c r="DJ13" i="9"/>
  <c r="DK13" i="9"/>
  <c r="DP13" i="9"/>
  <c r="DQ13" i="9"/>
  <c r="DR13" i="9"/>
  <c r="DW13" i="9"/>
  <c r="DX13" i="9"/>
  <c r="ED13" i="9"/>
  <c r="EE13" i="9"/>
  <c r="EF13" i="9"/>
  <c r="EK13" i="9"/>
  <c r="EL13" i="9"/>
  <c r="EM13" i="9"/>
  <c r="ER13" i="9"/>
  <c r="ES13" i="9"/>
  <c r="ET13" i="9"/>
  <c r="EY13" i="9"/>
  <c r="EZ13" i="9"/>
  <c r="FA13" i="9"/>
  <c r="FF13" i="9"/>
  <c r="FG13" i="9"/>
  <c r="FH13" i="9"/>
  <c r="FM13" i="9"/>
  <c r="FN13" i="9"/>
  <c r="FO13" i="9"/>
  <c r="FT13" i="9"/>
  <c r="FU13" i="9"/>
  <c r="FV13" i="9"/>
  <c r="GA13" i="9"/>
  <c r="GB13" i="9"/>
  <c r="GC13" i="9"/>
  <c r="AC14" i="9"/>
  <c r="AD14" i="9"/>
  <c r="CW14" i="9"/>
  <c r="CX14" i="9" s="1"/>
  <c r="CY14" i="9"/>
  <c r="CZ14" i="9"/>
  <c r="DH14" i="9" s="1"/>
  <c r="DA14" i="9"/>
  <c r="DB14" i="9"/>
  <c r="DI14" i="9"/>
  <c r="DJ14" i="9"/>
  <c r="DK14" i="9"/>
  <c r="DP14" i="9"/>
  <c r="DQ14" i="9"/>
  <c r="DR14" i="9"/>
  <c r="DW14" i="9"/>
  <c r="DY14" i="9" s="1"/>
  <c r="DX14" i="9"/>
  <c r="ED14" i="9"/>
  <c r="EE14" i="9"/>
  <c r="EF14" i="9"/>
  <c r="EK14" i="9"/>
  <c r="EL14" i="9"/>
  <c r="EM14" i="9"/>
  <c r="ER14" i="9"/>
  <c r="ES14" i="9"/>
  <c r="ET14" i="9"/>
  <c r="EY14" i="9"/>
  <c r="EZ14" i="9"/>
  <c r="FA14" i="9"/>
  <c r="FF14" i="9"/>
  <c r="FG14" i="9"/>
  <c r="FH14" i="9"/>
  <c r="FM14" i="9"/>
  <c r="FN14" i="9"/>
  <c r="FO14" i="9"/>
  <c r="FT14" i="9"/>
  <c r="FU14" i="9"/>
  <c r="FV14" i="9"/>
  <c r="GA14" i="9"/>
  <c r="GB14" i="9"/>
  <c r="GC14" i="9"/>
  <c r="AC15" i="9"/>
  <c r="AD15" i="9"/>
  <c r="CW15" i="9"/>
  <c r="CX15" i="9" s="1"/>
  <c r="CY15" i="9"/>
  <c r="DA15" i="9"/>
  <c r="DB15" i="9"/>
  <c r="DI15" i="9"/>
  <c r="DK15" i="9" s="1"/>
  <c r="DJ15" i="9"/>
  <c r="DP15" i="9"/>
  <c r="DQ15" i="9"/>
  <c r="DR15" i="9"/>
  <c r="DW15" i="9"/>
  <c r="DX15" i="9"/>
  <c r="DY15" i="9"/>
  <c r="ED15" i="9"/>
  <c r="EE15" i="9"/>
  <c r="EF15" i="9"/>
  <c r="EK15" i="9"/>
  <c r="EL15" i="9"/>
  <c r="EM15" i="9"/>
  <c r="ER15" i="9"/>
  <c r="ES15" i="9"/>
  <c r="ET15" i="9"/>
  <c r="EY15" i="9"/>
  <c r="EZ15" i="9"/>
  <c r="FA15" i="9"/>
  <c r="FF15" i="9"/>
  <c r="FG15" i="9"/>
  <c r="FH15" i="9"/>
  <c r="FM15" i="9"/>
  <c r="FN15" i="9"/>
  <c r="FO15" i="9"/>
  <c r="FT15" i="9"/>
  <c r="FU15" i="9"/>
  <c r="FV15" i="9"/>
  <c r="GA15" i="9"/>
  <c r="GB15" i="9"/>
  <c r="GC15" i="9"/>
  <c r="AC16" i="9"/>
  <c r="AD16" i="9"/>
  <c r="CW16" i="9"/>
  <c r="CX16" i="9" s="1"/>
  <c r="CZ16" i="9" s="1"/>
  <c r="CY16" i="9"/>
  <c r="DA16" i="9"/>
  <c r="DB16" i="9"/>
  <c r="DC16" i="9"/>
  <c r="DE16" i="9"/>
  <c r="DD16" i="9" s="1"/>
  <c r="DH16" i="9"/>
  <c r="DO16" i="9" s="1"/>
  <c r="DN16" i="9" s="1"/>
  <c r="DI16" i="9"/>
  <c r="DJ16" i="9"/>
  <c r="DK16" i="9" s="1"/>
  <c r="DP16" i="9"/>
  <c r="DQ16" i="9"/>
  <c r="DW16" i="9"/>
  <c r="DX16" i="9"/>
  <c r="ED16" i="9"/>
  <c r="EE16" i="9"/>
  <c r="EK16" i="9"/>
  <c r="EL16" i="9"/>
  <c r="EM16" i="9"/>
  <c r="ER16" i="9"/>
  <c r="ES16" i="9"/>
  <c r="ET16" i="9"/>
  <c r="EY16" i="9"/>
  <c r="EZ16" i="9"/>
  <c r="FA16" i="9"/>
  <c r="FF16" i="9"/>
  <c r="FG16" i="9"/>
  <c r="FH16" i="9"/>
  <c r="FM16" i="9"/>
  <c r="FN16" i="9"/>
  <c r="FO16" i="9"/>
  <c r="FT16" i="9"/>
  <c r="FU16" i="9"/>
  <c r="FV16" i="9"/>
  <c r="GA16" i="9"/>
  <c r="GB16" i="9"/>
  <c r="GC16" i="9"/>
  <c r="AC17" i="9"/>
  <c r="AD17" i="9"/>
  <c r="CW17" i="9"/>
  <c r="CX17" i="9"/>
  <c r="CY17" i="9"/>
  <c r="CZ17" i="9"/>
  <c r="DH17" i="9" s="1"/>
  <c r="DA17" i="9"/>
  <c r="DC17" i="9" s="1"/>
  <c r="DB17" i="9"/>
  <c r="DI17" i="9"/>
  <c r="DJ17" i="9"/>
  <c r="DP17" i="9"/>
  <c r="DQ17" i="9"/>
  <c r="DR17" i="9"/>
  <c r="DW17" i="9"/>
  <c r="DX17" i="9"/>
  <c r="ED17" i="9"/>
  <c r="EE17" i="9"/>
  <c r="EF17" i="9"/>
  <c r="EK17" i="9"/>
  <c r="EL17" i="9"/>
  <c r="EM17" i="9"/>
  <c r="ER17" i="9"/>
  <c r="ES17" i="9"/>
  <c r="ET17" i="9"/>
  <c r="EY17" i="9"/>
  <c r="EZ17" i="9"/>
  <c r="FA17" i="9"/>
  <c r="FF17" i="9"/>
  <c r="FG17" i="9"/>
  <c r="FH17" i="9"/>
  <c r="FM17" i="9"/>
  <c r="FN17" i="9"/>
  <c r="FO17" i="9"/>
  <c r="FT17" i="9"/>
  <c r="FU17" i="9"/>
  <c r="FV17" i="9"/>
  <c r="GA17" i="9"/>
  <c r="GB17" i="9"/>
  <c r="GC17" i="9"/>
  <c r="A18" i="9"/>
  <c r="A19" i="9" s="1"/>
  <c r="A20" i="9" s="1"/>
  <c r="A21" i="9" s="1"/>
  <c r="A22" i="9" s="1"/>
  <c r="AC18" i="9"/>
  <c r="AD18" i="9"/>
  <c r="CW18" i="9"/>
  <c r="CX18" i="9"/>
  <c r="AF18" i="9" s="1"/>
  <c r="CY18" i="9"/>
  <c r="CZ18" i="9"/>
  <c r="DA18" i="9"/>
  <c r="DB18" i="9"/>
  <c r="DH18" i="9"/>
  <c r="DO18" i="9" s="1"/>
  <c r="DI18" i="9"/>
  <c r="DJ18" i="9"/>
  <c r="DP18" i="9"/>
  <c r="DQ18" i="9"/>
  <c r="DR18" i="9"/>
  <c r="DW18" i="9"/>
  <c r="DX18" i="9"/>
  <c r="DY18" i="9" s="1"/>
  <c r="ED18" i="9"/>
  <c r="EE18" i="9"/>
  <c r="EF18" i="9"/>
  <c r="EK18" i="9"/>
  <c r="EL18" i="9"/>
  <c r="EM18" i="9"/>
  <c r="ER18" i="9"/>
  <c r="ES18" i="9"/>
  <c r="ET18" i="9"/>
  <c r="EY18" i="9"/>
  <c r="EZ18" i="9"/>
  <c r="FA18" i="9"/>
  <c r="FF18" i="9"/>
  <c r="FG18" i="9"/>
  <c r="FH18" i="9"/>
  <c r="FM18" i="9"/>
  <c r="FN18" i="9"/>
  <c r="FO18" i="9"/>
  <c r="FT18" i="9"/>
  <c r="FU18" i="9"/>
  <c r="FV18" i="9"/>
  <c r="GA18" i="9"/>
  <c r="GB18" i="9"/>
  <c r="GC18" i="9"/>
  <c r="AC19" i="9"/>
  <c r="AD19" i="9"/>
  <c r="CW19" i="9"/>
  <c r="CX19" i="9"/>
  <c r="CZ19" i="9" s="1"/>
  <c r="DH19" i="9" s="1"/>
  <c r="CY19" i="9"/>
  <c r="DA19" i="9"/>
  <c r="DC19" i="9" s="1"/>
  <c r="DB19" i="9"/>
  <c r="DI19" i="9"/>
  <c r="DJ19" i="9"/>
  <c r="DK19" i="9"/>
  <c r="DP19" i="9"/>
  <c r="DQ19" i="9"/>
  <c r="DR19" i="9"/>
  <c r="DW19" i="9"/>
  <c r="DX19" i="9"/>
  <c r="DY19" i="9" s="1"/>
  <c r="ED19" i="9"/>
  <c r="EE19" i="9"/>
  <c r="EF19" i="9"/>
  <c r="EK19" i="9"/>
  <c r="EL19" i="9"/>
  <c r="EM19" i="9" s="1"/>
  <c r="ER19" i="9"/>
  <c r="ES19" i="9"/>
  <c r="ET19" i="9"/>
  <c r="EY19" i="9"/>
  <c r="EZ19" i="9"/>
  <c r="FA19" i="9"/>
  <c r="FF19" i="9"/>
  <c r="FG19" i="9"/>
  <c r="FH19" i="9"/>
  <c r="FM19" i="9"/>
  <c r="FN19" i="9"/>
  <c r="FO19" i="9"/>
  <c r="FT19" i="9"/>
  <c r="FU19" i="9"/>
  <c r="FV19" i="9"/>
  <c r="GA19" i="9"/>
  <c r="GB19" i="9"/>
  <c r="GC19" i="9"/>
  <c r="AC20" i="9"/>
  <c r="AD20" i="9"/>
  <c r="CW20" i="9"/>
  <c r="CX20" i="9"/>
  <c r="AE20" i="9" s="1"/>
  <c r="AG20" i="9" s="1"/>
  <c r="CY20" i="9"/>
  <c r="CZ20" i="9"/>
  <c r="DH20" i="9" s="1"/>
  <c r="DA20" i="9"/>
  <c r="DB20" i="9"/>
  <c r="DC20" i="9"/>
  <c r="DI20" i="9"/>
  <c r="DJ20" i="9"/>
  <c r="DP20" i="9"/>
  <c r="DQ20" i="9"/>
  <c r="DR20" i="9"/>
  <c r="DW20" i="9"/>
  <c r="DX20" i="9"/>
  <c r="DY20" i="9"/>
  <c r="ED20" i="9"/>
  <c r="EE20" i="9"/>
  <c r="EF20" i="9"/>
  <c r="EK20" i="9"/>
  <c r="EL20" i="9"/>
  <c r="EM20" i="9"/>
  <c r="ER20" i="9"/>
  <c r="ES20" i="9"/>
  <c r="ET20" i="9"/>
  <c r="EY20" i="9"/>
  <c r="EZ20" i="9"/>
  <c r="FA20" i="9"/>
  <c r="FF20" i="9"/>
  <c r="FG20" i="9"/>
  <c r="FH20" i="9"/>
  <c r="FM20" i="9"/>
  <c r="FN20" i="9"/>
  <c r="FO20" i="9"/>
  <c r="FT20" i="9"/>
  <c r="FU20" i="9"/>
  <c r="FV20" i="9"/>
  <c r="GA20" i="9"/>
  <c r="GB20" i="9"/>
  <c r="GC20" i="9"/>
  <c r="AC21" i="9"/>
  <c r="AD21" i="9"/>
  <c r="CW21" i="9"/>
  <c r="DA21" i="9"/>
  <c r="DB21" i="9"/>
  <c r="DC21" i="9"/>
  <c r="DI21" i="9"/>
  <c r="DJ21" i="9"/>
  <c r="DK21" i="9"/>
  <c r="DP21" i="9"/>
  <c r="DQ21" i="9"/>
  <c r="DR21" i="9"/>
  <c r="DW21" i="9"/>
  <c r="DX21" i="9"/>
  <c r="DY21" i="9"/>
  <c r="ED21" i="9"/>
  <c r="EE21" i="9"/>
  <c r="EF21" i="9"/>
  <c r="EK21" i="9"/>
  <c r="EL21" i="9"/>
  <c r="EM21" i="9"/>
  <c r="ER21" i="9"/>
  <c r="ES21" i="9"/>
  <c r="ET21" i="9"/>
  <c r="EY21" i="9"/>
  <c r="EZ21" i="9"/>
  <c r="FA21" i="9"/>
  <c r="FF21" i="9"/>
  <c r="FG21" i="9"/>
  <c r="FH21" i="9"/>
  <c r="FM21" i="9"/>
  <c r="FN21" i="9"/>
  <c r="FO21" i="9"/>
  <c r="FT21" i="9"/>
  <c r="FU21" i="9"/>
  <c r="FV21" i="9"/>
  <c r="GA21" i="9"/>
  <c r="GB21" i="9"/>
  <c r="GC21" i="9"/>
  <c r="AC22" i="9"/>
  <c r="AD22" i="9"/>
  <c r="CW22" i="9"/>
  <c r="CY22" i="9" s="1"/>
  <c r="CX22" i="9"/>
  <c r="AE22" i="9" s="1"/>
  <c r="AG22" i="9" s="1"/>
  <c r="CZ22" i="9"/>
  <c r="DH22" i="9" s="1"/>
  <c r="DF22" i="9" s="1"/>
  <c r="DA22" i="9"/>
  <c r="DC22" i="9" s="1"/>
  <c r="DB22" i="9"/>
  <c r="DI22" i="9"/>
  <c r="DJ22" i="9"/>
  <c r="DK22" i="9" s="1"/>
  <c r="DP22" i="9"/>
  <c r="DQ22" i="9"/>
  <c r="DR22" i="9"/>
  <c r="DW22" i="9"/>
  <c r="DX22" i="9"/>
  <c r="DY22" i="9"/>
  <c r="ED22" i="9"/>
  <c r="EE22" i="9"/>
  <c r="EF22" i="9"/>
  <c r="EK22" i="9"/>
  <c r="EL22" i="9"/>
  <c r="EM22" i="9"/>
  <c r="ER22" i="9"/>
  <c r="ES22" i="9"/>
  <c r="ET22" i="9"/>
  <c r="EY22" i="9"/>
  <c r="EZ22" i="9"/>
  <c r="FA22" i="9"/>
  <c r="FF22" i="9"/>
  <c r="FG22" i="9"/>
  <c r="FH22" i="9"/>
  <c r="FM22" i="9"/>
  <c r="FN22" i="9"/>
  <c r="FO22" i="9"/>
  <c r="FT22" i="9"/>
  <c r="FU22" i="9"/>
  <c r="FV22" i="9"/>
  <c r="GA22" i="9"/>
  <c r="GB22" i="9"/>
  <c r="GC22" i="9"/>
  <c r="A23" i="9"/>
  <c r="A24" i="9" s="1"/>
  <c r="A25" i="9" s="1"/>
  <c r="A26" i="9" s="1"/>
  <c r="AC23" i="9"/>
  <c r="AD23" i="9"/>
  <c r="CW23" i="9"/>
  <c r="CX23" i="9"/>
  <c r="CY23" i="9"/>
  <c r="DA23" i="9"/>
  <c r="DB23" i="9"/>
  <c r="DC23" i="9"/>
  <c r="DE23" i="9" s="1"/>
  <c r="DD23" i="9"/>
  <c r="DI23" i="9"/>
  <c r="DK23" i="9" s="1"/>
  <c r="DJ23" i="9"/>
  <c r="DP23" i="9"/>
  <c r="DQ23" i="9"/>
  <c r="DW23" i="9"/>
  <c r="DX23" i="9"/>
  <c r="ED23" i="9"/>
  <c r="EE23" i="9"/>
  <c r="EF23" i="9"/>
  <c r="EK23" i="9"/>
  <c r="EL23" i="9"/>
  <c r="EM23" i="9"/>
  <c r="ER23" i="9"/>
  <c r="ES23" i="9"/>
  <c r="ET23" i="9"/>
  <c r="EY23" i="9"/>
  <c r="EZ23" i="9"/>
  <c r="FA23" i="9"/>
  <c r="FF23" i="9"/>
  <c r="FG23" i="9"/>
  <c r="FH23" i="9"/>
  <c r="FM23" i="9"/>
  <c r="FN23" i="9"/>
  <c r="FO23" i="9"/>
  <c r="FT23" i="9"/>
  <c r="FU23" i="9"/>
  <c r="FV23" i="9"/>
  <c r="GA23" i="9"/>
  <c r="GB23" i="9"/>
  <c r="GC23" i="9"/>
  <c r="AC24" i="9"/>
  <c r="AD24" i="9"/>
  <c r="DE24" i="9" s="1"/>
  <c r="DD24" i="9" s="1"/>
  <c r="CW24" i="9"/>
  <c r="CY24" i="9" s="1"/>
  <c r="DA24" i="9"/>
  <c r="DB24" i="9"/>
  <c r="DC24" i="9"/>
  <c r="DI24" i="9"/>
  <c r="DJ24" i="9"/>
  <c r="DP24" i="9"/>
  <c r="DQ24" i="9"/>
  <c r="DW24" i="9"/>
  <c r="DX24" i="9"/>
  <c r="DY24" i="9"/>
  <c r="ED24" i="9"/>
  <c r="EE24" i="9"/>
  <c r="EF24" i="9"/>
  <c r="EK24" i="9"/>
  <c r="EL24" i="9"/>
  <c r="EM24" i="9"/>
  <c r="ER24" i="9"/>
  <c r="ES24" i="9"/>
  <c r="ET24" i="9"/>
  <c r="EY24" i="9"/>
  <c r="EZ24" i="9"/>
  <c r="FA24" i="9"/>
  <c r="FF24" i="9"/>
  <c r="FG24" i="9"/>
  <c r="FH24" i="9"/>
  <c r="FM24" i="9"/>
  <c r="FN24" i="9"/>
  <c r="FO24" i="9"/>
  <c r="FT24" i="9"/>
  <c r="FU24" i="9"/>
  <c r="FV24" i="9"/>
  <c r="GA24" i="9"/>
  <c r="GB24" i="9"/>
  <c r="GC24" i="9"/>
  <c r="AC25" i="9"/>
  <c r="AD25" i="9"/>
  <c r="CW25" i="9"/>
  <c r="CX25" i="9"/>
  <c r="CY25" i="9"/>
  <c r="CZ25" i="9"/>
  <c r="DH25" i="9" s="1"/>
  <c r="DA25" i="9"/>
  <c r="DB25" i="9"/>
  <c r="DI25" i="9"/>
  <c r="DJ25" i="9"/>
  <c r="DP25" i="9"/>
  <c r="DQ25" i="9"/>
  <c r="DW25" i="9"/>
  <c r="DX25" i="9"/>
  <c r="DY25" i="9"/>
  <c r="ED25" i="9"/>
  <c r="EE25" i="9"/>
  <c r="EF25" i="9"/>
  <c r="EK25" i="9"/>
  <c r="EL25" i="9"/>
  <c r="EM25" i="9"/>
  <c r="ER25" i="9"/>
  <c r="ES25" i="9"/>
  <c r="ET25" i="9"/>
  <c r="EY25" i="9"/>
  <c r="EZ25" i="9"/>
  <c r="FA25" i="9"/>
  <c r="FF25" i="9"/>
  <c r="FG25" i="9"/>
  <c r="FH25" i="9"/>
  <c r="FM25" i="9"/>
  <c r="FN25" i="9"/>
  <c r="FO25" i="9"/>
  <c r="FT25" i="9"/>
  <c r="FU25" i="9"/>
  <c r="FV25" i="9"/>
  <c r="GA25" i="9"/>
  <c r="GB25" i="9"/>
  <c r="GC25" i="9"/>
  <c r="AC26" i="9"/>
  <c r="AD26" i="9"/>
  <c r="CW26" i="9"/>
  <c r="CY26" i="9" s="1"/>
  <c r="CX26" i="9"/>
  <c r="CZ26" i="9" s="1"/>
  <c r="DH26" i="9" s="1"/>
  <c r="DA26" i="9"/>
  <c r="DB26" i="9"/>
  <c r="DI26" i="9"/>
  <c r="DJ26" i="9"/>
  <c r="DK26" i="9"/>
  <c r="DP26" i="9"/>
  <c r="DQ26" i="9"/>
  <c r="DR26" i="9"/>
  <c r="DW26" i="9"/>
  <c r="DX26" i="9"/>
  <c r="DY26" i="9"/>
  <c r="ED26" i="9"/>
  <c r="EE26" i="9"/>
  <c r="EF26" i="9"/>
  <c r="EK26" i="9"/>
  <c r="EL26" i="9"/>
  <c r="EM26" i="9"/>
  <c r="ER26" i="9"/>
  <c r="ES26" i="9"/>
  <c r="ET26" i="9"/>
  <c r="EY26" i="9"/>
  <c r="EZ26" i="9"/>
  <c r="FA26" i="9"/>
  <c r="FF26" i="9"/>
  <c r="FG26" i="9"/>
  <c r="FH26" i="9"/>
  <c r="FM26" i="9"/>
  <c r="FN26" i="9"/>
  <c r="FO26" i="9"/>
  <c r="FT26" i="9"/>
  <c r="FU26" i="9"/>
  <c r="FV26" i="9"/>
  <c r="GA26" i="9"/>
  <c r="GB26" i="9"/>
  <c r="GC26" i="9"/>
  <c r="AC27" i="9"/>
  <c r="AD27" i="9"/>
  <c r="CW27" i="9"/>
  <c r="CX27" i="9"/>
  <c r="AF27" i="9" s="1"/>
  <c r="AH27" i="9" s="1"/>
  <c r="CY27" i="9"/>
  <c r="CZ27" i="9"/>
  <c r="DH27" i="9" s="1"/>
  <c r="DA27" i="9"/>
  <c r="DC27" i="9" s="1"/>
  <c r="DB27" i="9"/>
  <c r="DI27" i="9"/>
  <c r="DJ27" i="9"/>
  <c r="DK27" i="9"/>
  <c r="DP27" i="9"/>
  <c r="DQ27" i="9"/>
  <c r="DW27" i="9"/>
  <c r="DX27" i="9"/>
  <c r="DY27" i="9"/>
  <c r="ED27" i="9"/>
  <c r="EE27" i="9"/>
  <c r="EF27" i="9"/>
  <c r="EK27" i="9"/>
  <c r="EL27" i="9"/>
  <c r="EM27" i="9"/>
  <c r="ER27" i="9"/>
  <c r="ES27" i="9"/>
  <c r="ET27" i="9"/>
  <c r="EY27" i="9"/>
  <c r="EZ27" i="9"/>
  <c r="FA27" i="9"/>
  <c r="FF27" i="9"/>
  <c r="FG27" i="9"/>
  <c r="FH27" i="9"/>
  <c r="FM27" i="9"/>
  <c r="FN27" i="9"/>
  <c r="FO27" i="9"/>
  <c r="FT27" i="9"/>
  <c r="FU27" i="9"/>
  <c r="FV27" i="9"/>
  <c r="GA27" i="9"/>
  <c r="GB27" i="9"/>
  <c r="GC27" i="9"/>
  <c r="A28" i="9"/>
  <c r="AC28" i="9"/>
  <c r="AD28" i="9"/>
  <c r="DE28" i="9" s="1"/>
  <c r="CW28" i="9"/>
  <c r="CY28" i="9" s="1"/>
  <c r="CX28" i="9"/>
  <c r="AE28" i="9" s="1"/>
  <c r="AG28" i="9" s="1"/>
  <c r="CZ28" i="9"/>
  <c r="DH28" i="9" s="1"/>
  <c r="DA28" i="9"/>
  <c r="DC28" i="9" s="1"/>
  <c r="DB28" i="9"/>
  <c r="DI28" i="9"/>
  <c r="DJ28" i="9"/>
  <c r="DK28" i="9"/>
  <c r="DP28" i="9"/>
  <c r="DQ28" i="9"/>
  <c r="DR28" i="9"/>
  <c r="DW28" i="9"/>
  <c r="DX28" i="9"/>
  <c r="DY28" i="9"/>
  <c r="ED28" i="9"/>
  <c r="EE28" i="9"/>
  <c r="EF28" i="9"/>
  <c r="EK28" i="9"/>
  <c r="EL28" i="9"/>
  <c r="EM28" i="9"/>
  <c r="ER28" i="9"/>
  <c r="ES28" i="9"/>
  <c r="ET28" i="9"/>
  <c r="EY28" i="9"/>
  <c r="EZ28" i="9"/>
  <c r="FA28" i="9"/>
  <c r="FF28" i="9"/>
  <c r="FG28" i="9"/>
  <c r="FH28" i="9"/>
  <c r="FM28" i="9"/>
  <c r="FN28" i="9"/>
  <c r="FO28" i="9"/>
  <c r="FT28" i="9"/>
  <c r="FU28" i="9"/>
  <c r="FV28" i="9"/>
  <c r="GA28" i="9"/>
  <c r="GB28" i="9"/>
  <c r="GC28" i="9"/>
  <c r="A29" i="9"/>
  <c r="A30" i="9" s="1"/>
  <c r="A31" i="9" s="1"/>
  <c r="A32" i="9" s="1"/>
  <c r="AC29" i="9"/>
  <c r="AD29" i="9"/>
  <c r="CW29" i="9"/>
  <c r="CX29" i="9"/>
  <c r="AE29" i="9" s="1"/>
  <c r="AG29" i="9" s="1"/>
  <c r="CY29" i="9"/>
  <c r="CZ29" i="9"/>
  <c r="DH29" i="9" s="1"/>
  <c r="DO29" i="9" s="1"/>
  <c r="DA29" i="9"/>
  <c r="DB29" i="9"/>
  <c r="DC29" i="9" s="1"/>
  <c r="DI29" i="9"/>
  <c r="DJ29" i="9"/>
  <c r="DP29" i="9"/>
  <c r="DQ29" i="9"/>
  <c r="DR29" i="9"/>
  <c r="DW29" i="9"/>
  <c r="DX29" i="9"/>
  <c r="DY29" i="9"/>
  <c r="ED29" i="9"/>
  <c r="EE29" i="9"/>
  <c r="EF29" i="9"/>
  <c r="EK29" i="9"/>
  <c r="EL29" i="9"/>
  <c r="EM29" i="9"/>
  <c r="ER29" i="9"/>
  <c r="ES29" i="9"/>
  <c r="ET29" i="9"/>
  <c r="EY29" i="9"/>
  <c r="EZ29" i="9"/>
  <c r="FA29" i="9"/>
  <c r="FF29" i="9"/>
  <c r="FG29" i="9"/>
  <c r="FH29" i="9"/>
  <c r="FM29" i="9"/>
  <c r="FN29" i="9"/>
  <c r="FO29" i="9"/>
  <c r="FT29" i="9"/>
  <c r="FU29" i="9"/>
  <c r="FV29" i="9"/>
  <c r="GA29" i="9"/>
  <c r="GB29" i="9"/>
  <c r="GC29" i="9"/>
  <c r="AC30" i="9"/>
  <c r="AD30" i="9"/>
  <c r="CW30" i="9"/>
  <c r="CX30" i="9"/>
  <c r="CY30" i="9"/>
  <c r="CZ30" i="9"/>
  <c r="DH30" i="9" s="1"/>
  <c r="DO30" i="9" s="1"/>
  <c r="DN30" i="9" s="1"/>
  <c r="DA30" i="9"/>
  <c r="DB30" i="9"/>
  <c r="DI30" i="9"/>
  <c r="DJ30" i="9"/>
  <c r="DK30" i="9"/>
  <c r="DP30" i="9"/>
  <c r="DR30" i="9" s="1"/>
  <c r="DQ30" i="9"/>
  <c r="DW30" i="9"/>
  <c r="DX30" i="9"/>
  <c r="DY30" i="9"/>
  <c r="ED30" i="9"/>
  <c r="EE30" i="9"/>
  <c r="EF30" i="9"/>
  <c r="EK30" i="9"/>
  <c r="EL30" i="9"/>
  <c r="EM30" i="9"/>
  <c r="ER30" i="9"/>
  <c r="ES30" i="9"/>
  <c r="ET30" i="9"/>
  <c r="EY30" i="9"/>
  <c r="EZ30" i="9"/>
  <c r="FA30" i="9"/>
  <c r="FF30" i="9"/>
  <c r="FG30" i="9"/>
  <c r="FH30" i="9"/>
  <c r="FM30" i="9"/>
  <c r="FN30" i="9"/>
  <c r="FO30" i="9"/>
  <c r="FT30" i="9"/>
  <c r="FU30" i="9"/>
  <c r="FV30" i="9"/>
  <c r="GA30" i="9"/>
  <c r="GB30" i="9"/>
  <c r="GC30" i="9"/>
  <c r="AC31" i="9"/>
  <c r="AD31" i="9"/>
  <c r="CW31" i="9"/>
  <c r="CX31" i="9" s="1"/>
  <c r="CZ31" i="9" s="1"/>
  <c r="DH31" i="9" s="1"/>
  <c r="DA31" i="9"/>
  <c r="DB31" i="9"/>
  <c r="DI31" i="9"/>
  <c r="DJ31" i="9"/>
  <c r="DK31" i="9"/>
  <c r="DP31" i="9"/>
  <c r="DQ31" i="9"/>
  <c r="DR31" i="9"/>
  <c r="DW31" i="9"/>
  <c r="DX31" i="9"/>
  <c r="DY31" i="9"/>
  <c r="ED31" i="9"/>
  <c r="EE31" i="9"/>
  <c r="EF31" i="9"/>
  <c r="EK31" i="9"/>
  <c r="EL31" i="9"/>
  <c r="EM31" i="9"/>
  <c r="ER31" i="9"/>
  <c r="ES31" i="9"/>
  <c r="ET31" i="9"/>
  <c r="EY31" i="9"/>
  <c r="EZ31" i="9"/>
  <c r="FA31" i="9"/>
  <c r="FF31" i="9"/>
  <c r="FG31" i="9"/>
  <c r="FH31" i="9"/>
  <c r="FM31" i="9"/>
  <c r="FN31" i="9"/>
  <c r="FO31" i="9"/>
  <c r="FT31" i="9"/>
  <c r="FU31" i="9"/>
  <c r="FV31" i="9"/>
  <c r="GA31" i="9"/>
  <c r="GB31" i="9"/>
  <c r="GC31" i="9"/>
  <c r="AC32" i="9"/>
  <c r="AD32" i="9"/>
  <c r="CW32" i="9"/>
  <c r="DA32" i="9"/>
  <c r="DB32" i="9"/>
  <c r="DC32" i="9"/>
  <c r="DE32" i="9"/>
  <c r="DD32" i="9" s="1"/>
  <c r="DI32" i="9"/>
  <c r="DK32" i="9" s="1"/>
  <c r="DJ32" i="9"/>
  <c r="DP32" i="9"/>
  <c r="DQ32" i="9"/>
  <c r="DW32" i="9"/>
  <c r="DX32" i="9"/>
  <c r="DY32" i="9"/>
  <c r="ED32" i="9"/>
  <c r="EE32" i="9"/>
  <c r="EF32" i="9"/>
  <c r="EK32" i="9"/>
  <c r="EL32" i="9"/>
  <c r="EM32" i="9"/>
  <c r="ER32" i="9"/>
  <c r="ES32" i="9"/>
  <c r="ET32" i="9"/>
  <c r="EY32" i="9"/>
  <c r="EZ32" i="9"/>
  <c r="FA32" i="9"/>
  <c r="FF32" i="9"/>
  <c r="FG32" i="9"/>
  <c r="FH32" i="9"/>
  <c r="FM32" i="9"/>
  <c r="FN32" i="9"/>
  <c r="FO32" i="9"/>
  <c r="FT32" i="9"/>
  <c r="FU32" i="9"/>
  <c r="FV32" i="9"/>
  <c r="GA32" i="9"/>
  <c r="GB32" i="9"/>
  <c r="GC32" i="9"/>
  <c r="DD28" i="9" l="1"/>
  <c r="DM28" i="9"/>
  <c r="DT28" i="9" s="1"/>
  <c r="DS28" i="9" s="1"/>
  <c r="DF19" i="9"/>
  <c r="DO19" i="9"/>
  <c r="DF27" i="9"/>
  <c r="DO27" i="9"/>
  <c r="DV27" i="9" s="1"/>
  <c r="DC30" i="9"/>
  <c r="DE30" i="9" s="1"/>
  <c r="DC11" i="9"/>
  <c r="DE11" i="9" s="1"/>
  <c r="DD11" i="9" s="1"/>
  <c r="AE27" i="9"/>
  <c r="AG27" i="9" s="1"/>
  <c r="DO22" i="9"/>
  <c r="DC9" i="9"/>
  <c r="DE9" i="9" s="1"/>
  <c r="DR32" i="9"/>
  <c r="CY31" i="9"/>
  <c r="AE31" i="9" s="1"/>
  <c r="AG31" i="9" s="1"/>
  <c r="DR23" i="9"/>
  <c r="DE21" i="9"/>
  <c r="DD21" i="9" s="1"/>
  <c r="EF16" i="9"/>
  <c r="AE16" i="9"/>
  <c r="AG16" i="9" s="1"/>
  <c r="DR16" i="9"/>
  <c r="DY9" i="9"/>
  <c r="AF29" i="9"/>
  <c r="AH29" i="9" s="1"/>
  <c r="DE29" i="9"/>
  <c r="DM29" i="9" s="1"/>
  <c r="DY13" i="9"/>
  <c r="DY23" i="9"/>
  <c r="DF10" i="9"/>
  <c r="DM32" i="9"/>
  <c r="CX24" i="9"/>
  <c r="CZ24" i="9" s="1"/>
  <c r="DH24" i="9" s="1"/>
  <c r="DK25" i="9"/>
  <c r="AF22" i="9"/>
  <c r="AH22" i="9" s="1"/>
  <c r="AF28" i="9"/>
  <c r="AH28" i="9" s="1"/>
  <c r="AF20" i="9"/>
  <c r="AH20" i="9" s="1"/>
  <c r="DR10" i="9"/>
  <c r="DR27" i="9"/>
  <c r="DY17" i="9"/>
  <c r="DE27" i="9"/>
  <c r="DK29" i="9"/>
  <c r="DK10" i="9"/>
  <c r="DM10" i="9" s="1"/>
  <c r="AH18" i="9"/>
  <c r="AF16" i="9"/>
  <c r="AH16" i="9" s="1"/>
  <c r="DR25" i="9"/>
  <c r="DD29" i="9"/>
  <c r="DD30" i="9"/>
  <c r="DM30" i="9"/>
  <c r="DE13" i="9"/>
  <c r="CZ15" i="9"/>
  <c r="DH15" i="9" s="1"/>
  <c r="AE15" i="9"/>
  <c r="AG15" i="9" s="1"/>
  <c r="CX21" i="9"/>
  <c r="CY21" i="9"/>
  <c r="DC12" i="9"/>
  <c r="DE12" i="9" s="1"/>
  <c r="AF30" i="9"/>
  <c r="AH30" i="9" s="1"/>
  <c r="AE30" i="9"/>
  <c r="AG30" i="9" s="1"/>
  <c r="DN18" i="9"/>
  <c r="DV18" i="9"/>
  <c r="AF15" i="9"/>
  <c r="AH15" i="9" s="1"/>
  <c r="DF18" i="9"/>
  <c r="DN10" i="9"/>
  <c r="DE17" i="9"/>
  <c r="DM23" i="9"/>
  <c r="DC25" i="9"/>
  <c r="DE25" i="9" s="1"/>
  <c r="DE20" i="9"/>
  <c r="DO17" i="9"/>
  <c r="DF17" i="9"/>
  <c r="DV30" i="9"/>
  <c r="AE24" i="9"/>
  <c r="AG24" i="9" s="1"/>
  <c r="AF24" i="9"/>
  <c r="AH24" i="9" s="1"/>
  <c r="AE17" i="9"/>
  <c r="AG17" i="9" s="1"/>
  <c r="AF17" i="9"/>
  <c r="AH17" i="9" s="1"/>
  <c r="DF16" i="9"/>
  <c r="DO14" i="9"/>
  <c r="DF14" i="9"/>
  <c r="AF12" i="9"/>
  <c r="AH12" i="9" s="1"/>
  <c r="AE12" i="9"/>
  <c r="AG12" i="9" s="1"/>
  <c r="DM16" i="9"/>
  <c r="DU10" i="9"/>
  <c r="EC10" i="9"/>
  <c r="CX32" i="9"/>
  <c r="CY32" i="9"/>
  <c r="DF29" i="9"/>
  <c r="CZ9" i="9"/>
  <c r="DH9" i="9" s="1"/>
  <c r="AE9" i="9"/>
  <c r="AG9" i="9" s="1"/>
  <c r="AF9" i="9"/>
  <c r="AH9" i="9" s="1"/>
  <c r="DR24" i="9"/>
  <c r="DM21" i="9"/>
  <c r="DF30" i="9"/>
  <c r="EA28" i="9"/>
  <c r="DY16" i="9"/>
  <c r="DV11" i="9"/>
  <c r="DL32" i="9"/>
  <c r="DF26" i="9"/>
  <c r="DO26" i="9"/>
  <c r="DF12" i="9"/>
  <c r="DO12" i="9"/>
  <c r="DC31" i="9"/>
  <c r="DC14" i="9"/>
  <c r="DE14" i="9" s="1"/>
  <c r="DF31" i="9"/>
  <c r="DO31" i="9"/>
  <c r="DL28" i="9"/>
  <c r="DK20" i="9"/>
  <c r="DK18" i="9"/>
  <c r="AF31" i="9"/>
  <c r="DF20" i="9"/>
  <c r="DO20" i="9"/>
  <c r="DN29" i="9"/>
  <c r="DV29" i="9"/>
  <c r="DD9" i="9"/>
  <c r="DM9" i="9"/>
  <c r="DE18" i="9"/>
  <c r="DO28" i="9"/>
  <c r="DF28" i="9"/>
  <c r="AE13" i="9"/>
  <c r="AG13" i="9" s="1"/>
  <c r="AF13" i="9"/>
  <c r="AH13" i="9" s="1"/>
  <c r="CZ13" i="9"/>
  <c r="DH13" i="9" s="1"/>
  <c r="DF25" i="9"/>
  <c r="DO25" i="9"/>
  <c r="AF25" i="9"/>
  <c r="AH25" i="9" s="1"/>
  <c r="AE25" i="9"/>
  <c r="AG25" i="9" s="1"/>
  <c r="DK24" i="9"/>
  <c r="DM24" i="9" s="1"/>
  <c r="DV16" i="9"/>
  <c r="DC18" i="9"/>
  <c r="AH31" i="9"/>
  <c r="DE31" i="9"/>
  <c r="DC15" i="9"/>
  <c r="DE15" i="9" s="1"/>
  <c r="DK11" i="9"/>
  <c r="AF14" i="9"/>
  <c r="AE14" i="9"/>
  <c r="AG14" i="9" s="1"/>
  <c r="AF26" i="9"/>
  <c r="AH26" i="9" s="1"/>
  <c r="AE26" i="9"/>
  <c r="AG26" i="9" s="1"/>
  <c r="CZ23" i="9"/>
  <c r="DH23" i="9" s="1"/>
  <c r="AF23" i="9"/>
  <c r="AH23" i="9" s="1"/>
  <c r="AE23" i="9"/>
  <c r="AG23" i="9" s="1"/>
  <c r="DK17" i="9"/>
  <c r="DE22" i="9"/>
  <c r="AE19" i="9"/>
  <c r="AG19" i="9" s="1"/>
  <c r="AF19" i="9"/>
  <c r="AH19" i="9" s="1"/>
  <c r="AE18" i="9"/>
  <c r="AG18" i="9" s="1"/>
  <c r="AE11" i="9"/>
  <c r="AG11" i="9" s="1"/>
  <c r="AF11" i="9"/>
  <c r="AH11" i="9" s="1"/>
  <c r="DE19" i="9"/>
  <c r="AE10" i="9"/>
  <c r="AG10" i="9" s="1"/>
  <c r="DC26" i="9"/>
  <c r="DE26" i="9" s="1"/>
  <c r="AH14" i="9"/>
  <c r="DT10" i="9" l="1"/>
  <c r="DL10" i="9"/>
  <c r="DN22" i="9"/>
  <c r="DV22" i="9"/>
  <c r="DT32" i="9"/>
  <c r="DN27" i="9"/>
  <c r="EC27" i="9"/>
  <c r="DU27" i="9"/>
  <c r="DM11" i="9"/>
  <c r="DT11" i="9" s="1"/>
  <c r="DD27" i="9"/>
  <c r="DM27" i="9"/>
  <c r="DN19" i="9"/>
  <c r="DV19" i="9"/>
  <c r="DM12" i="9"/>
  <c r="DD12" i="9"/>
  <c r="DM15" i="9"/>
  <c r="DD15" i="9"/>
  <c r="DU30" i="9"/>
  <c r="EC30" i="9"/>
  <c r="DM14" i="9"/>
  <c r="DD14" i="9"/>
  <c r="EH28" i="9"/>
  <c r="DZ28" i="9"/>
  <c r="DT16" i="9"/>
  <c r="DL16" i="9"/>
  <c r="DM26" i="9"/>
  <c r="DD26" i="9"/>
  <c r="DN31" i="9"/>
  <c r="DV31" i="9"/>
  <c r="DL21" i="9"/>
  <c r="DT21" i="9"/>
  <c r="DM25" i="9"/>
  <c r="DD25" i="9"/>
  <c r="DN14" i="9"/>
  <c r="DV14" i="9"/>
  <c r="DT9" i="9"/>
  <c r="DL9" i="9"/>
  <c r="DN12" i="9"/>
  <c r="DV12" i="9"/>
  <c r="DT23" i="9"/>
  <c r="DL23" i="9"/>
  <c r="AF32" i="9"/>
  <c r="AH32" i="9" s="1"/>
  <c r="AE32" i="9"/>
  <c r="AG32" i="9" s="1"/>
  <c r="CZ32" i="9"/>
  <c r="DH32" i="9" s="1"/>
  <c r="DN28" i="9"/>
  <c r="DV28" i="9"/>
  <c r="DD31" i="9"/>
  <c r="DM31" i="9"/>
  <c r="DF9" i="9"/>
  <c r="DO9" i="9"/>
  <c r="DF15" i="9"/>
  <c r="DO15" i="9"/>
  <c r="DM17" i="9"/>
  <c r="DD17" i="9"/>
  <c r="DL30" i="9"/>
  <c r="DT30" i="9"/>
  <c r="DN25" i="9"/>
  <c r="DV25" i="9"/>
  <c r="DO13" i="9"/>
  <c r="DF13" i="9"/>
  <c r="DV17" i="9"/>
  <c r="DN17" i="9"/>
  <c r="DM20" i="9"/>
  <c r="DD20" i="9"/>
  <c r="DM19" i="9"/>
  <c r="DD19" i="9"/>
  <c r="DD18" i="9"/>
  <c r="DM18" i="9"/>
  <c r="CZ21" i="9"/>
  <c r="DH21" i="9" s="1"/>
  <c r="AE21" i="9"/>
  <c r="AG21" i="9" s="1"/>
  <c r="AF21" i="9"/>
  <c r="AH21" i="9" s="1"/>
  <c r="DU16" i="9"/>
  <c r="EC16" i="9"/>
  <c r="EC29" i="9"/>
  <c r="DU29" i="9"/>
  <c r="DV26" i="9"/>
  <c r="DN26" i="9"/>
  <c r="DD13" i="9"/>
  <c r="DM13" i="9"/>
  <c r="DM22" i="9"/>
  <c r="DD22" i="9"/>
  <c r="DL24" i="9"/>
  <c r="DT24" i="9"/>
  <c r="DV20" i="9"/>
  <c r="DN20" i="9"/>
  <c r="DF23" i="9"/>
  <c r="DO23" i="9"/>
  <c r="DU11" i="9"/>
  <c r="EC11" i="9"/>
  <c r="EB10" i="9"/>
  <c r="EJ10" i="9"/>
  <c r="DF24" i="9"/>
  <c r="DO24" i="9"/>
  <c r="DU18" i="9"/>
  <c r="EC18" i="9"/>
  <c r="DL29" i="9"/>
  <c r="DT29" i="9"/>
  <c r="DT27" i="9" l="1"/>
  <c r="DL27" i="9"/>
  <c r="EJ27" i="9"/>
  <c r="EB27" i="9"/>
  <c r="DS32" i="9"/>
  <c r="EA32" i="9"/>
  <c r="EC19" i="9"/>
  <c r="DU19" i="9"/>
  <c r="DL11" i="9"/>
  <c r="EC22" i="9"/>
  <c r="DU22" i="9"/>
  <c r="DS10" i="9"/>
  <c r="EA10" i="9"/>
  <c r="DT20" i="9"/>
  <c r="DL20" i="9"/>
  <c r="DL17" i="9"/>
  <c r="DT17" i="9"/>
  <c r="EB29" i="9"/>
  <c r="EJ29" i="9"/>
  <c r="EG28" i="9"/>
  <c r="EO28" i="9"/>
  <c r="EJ16" i="9"/>
  <c r="EB16" i="9"/>
  <c r="EA9" i="9"/>
  <c r="DS9" i="9"/>
  <c r="EC14" i="9"/>
  <c r="DU14" i="9"/>
  <c r="EC31" i="9"/>
  <c r="DU31" i="9"/>
  <c r="EA30" i="9"/>
  <c r="DS30" i="9"/>
  <c r="DN24" i="9"/>
  <c r="DV24" i="9"/>
  <c r="DT19" i="9"/>
  <c r="DL19" i="9"/>
  <c r="EQ10" i="9"/>
  <c r="EI10" i="9"/>
  <c r="EC26" i="9"/>
  <c r="DU26" i="9"/>
  <c r="EA23" i="9"/>
  <c r="DS23" i="9"/>
  <c r="EJ11" i="9"/>
  <c r="EB11" i="9"/>
  <c r="DS11" i="9"/>
  <c r="EA11" i="9"/>
  <c r="DV9" i="9"/>
  <c r="DN9" i="9"/>
  <c r="DL14" i="9"/>
  <c r="DT14" i="9"/>
  <c r="EC17" i="9"/>
  <c r="DU17" i="9"/>
  <c r="EB30" i="9"/>
  <c r="EJ30" i="9"/>
  <c r="DL31" i="9"/>
  <c r="DT31" i="9"/>
  <c r="DV13" i="9"/>
  <c r="DN13" i="9"/>
  <c r="DT18" i="9"/>
  <c r="DL18" i="9"/>
  <c r="DT25" i="9"/>
  <c r="DL25" i="9"/>
  <c r="EA24" i="9"/>
  <c r="DS24" i="9"/>
  <c r="DS21" i="9"/>
  <c r="EA21" i="9"/>
  <c r="EJ18" i="9"/>
  <c r="EB18" i="9"/>
  <c r="DL22" i="9"/>
  <c r="DT22" i="9"/>
  <c r="DF32" i="9"/>
  <c r="DO32" i="9"/>
  <c r="DL13" i="9"/>
  <c r="DT13" i="9"/>
  <c r="DT26" i="9"/>
  <c r="DL26" i="9"/>
  <c r="DS16" i="9"/>
  <c r="EA16" i="9"/>
  <c r="EC12" i="9"/>
  <c r="DU12" i="9"/>
  <c r="DN15" i="9"/>
  <c r="DV15" i="9"/>
  <c r="DN23" i="9"/>
  <c r="DV23" i="9"/>
  <c r="DO21" i="9"/>
  <c r="DF21" i="9"/>
  <c r="EC20" i="9"/>
  <c r="DU20" i="9"/>
  <c r="DU28" i="9"/>
  <c r="EC28" i="9"/>
  <c r="DL15" i="9"/>
  <c r="DT15" i="9"/>
  <c r="DS29" i="9"/>
  <c r="EA29" i="9"/>
  <c r="EC25" i="9"/>
  <c r="DU25" i="9"/>
  <c r="DL12" i="9"/>
  <c r="DT12" i="9"/>
  <c r="DZ10" i="9" l="1"/>
  <c r="EH10" i="9"/>
  <c r="EB22" i="9"/>
  <c r="EJ22" i="9"/>
  <c r="EB19" i="9"/>
  <c r="EJ19" i="9"/>
  <c r="DZ32" i="9"/>
  <c r="EH32" i="9"/>
  <c r="EI27" i="9"/>
  <c r="EQ27" i="9"/>
  <c r="DS27" i="9"/>
  <c r="EA27" i="9"/>
  <c r="EA12" i="9"/>
  <c r="DS12" i="9"/>
  <c r="EJ20" i="9"/>
  <c r="EB20" i="9"/>
  <c r="EC23" i="9"/>
  <c r="DU23" i="9"/>
  <c r="EB17" i="9"/>
  <c r="EJ17" i="9"/>
  <c r="EC15" i="9"/>
  <c r="DU15" i="9"/>
  <c r="EV28" i="9"/>
  <c r="EN28" i="9"/>
  <c r="EB12" i="9"/>
  <c r="EJ12" i="9"/>
  <c r="EH16" i="9"/>
  <c r="DZ16" i="9"/>
  <c r="EA17" i="9"/>
  <c r="DS17" i="9"/>
  <c r="EB28" i="9"/>
  <c r="EJ28" i="9"/>
  <c r="EB31" i="9"/>
  <c r="EJ31" i="9"/>
  <c r="EA31" i="9"/>
  <c r="DS31" i="9"/>
  <c r="DS22" i="9"/>
  <c r="EA22" i="9"/>
  <c r="DV21" i="9"/>
  <c r="DN21" i="9"/>
  <c r="EJ26" i="9"/>
  <c r="EB26" i="9"/>
  <c r="EQ16" i="9"/>
  <c r="EI16" i="9"/>
  <c r="DS14" i="9"/>
  <c r="EA14" i="9"/>
  <c r="EA19" i="9"/>
  <c r="DS19" i="9"/>
  <c r="EI29" i="9"/>
  <c r="EQ29" i="9"/>
  <c r="EH24" i="9"/>
  <c r="DZ24" i="9"/>
  <c r="EA15" i="9"/>
  <c r="DS15" i="9"/>
  <c r="EH11" i="9"/>
  <c r="DZ11" i="9"/>
  <c r="EA25" i="9"/>
  <c r="DS25" i="9"/>
  <c r="EA26" i="9"/>
  <c r="DS26" i="9"/>
  <c r="EA20" i="9"/>
  <c r="DS20" i="9"/>
  <c r="EA13" i="9"/>
  <c r="DS13" i="9"/>
  <c r="DV32" i="9"/>
  <c r="DN32" i="9"/>
  <c r="EH23" i="9"/>
  <c r="DZ23" i="9"/>
  <c r="EQ30" i="9"/>
  <c r="EI30" i="9"/>
  <c r="DZ9" i="9"/>
  <c r="EH9" i="9"/>
  <c r="EJ25" i="9"/>
  <c r="EB25" i="9"/>
  <c r="EI18" i="9"/>
  <c r="EQ18" i="9"/>
  <c r="EP10" i="9"/>
  <c r="EX10" i="9"/>
  <c r="DZ21" i="9"/>
  <c r="EH21" i="9"/>
  <c r="EH29" i="9"/>
  <c r="DZ29" i="9"/>
  <c r="DU24" i="9"/>
  <c r="EC24" i="9"/>
  <c r="DU9" i="9"/>
  <c r="EC9" i="9"/>
  <c r="DZ30" i="9"/>
  <c r="EH30" i="9"/>
  <c r="EA18" i="9"/>
  <c r="DS18" i="9"/>
  <c r="DU13" i="9"/>
  <c r="EC13" i="9"/>
  <c r="EI11" i="9"/>
  <c r="EQ11" i="9"/>
  <c r="EB14" i="9"/>
  <c r="EJ14" i="9"/>
  <c r="EH27" i="9" l="1"/>
  <c r="DZ27" i="9"/>
  <c r="EI19" i="9"/>
  <c r="EQ19" i="9"/>
  <c r="EP27" i="9"/>
  <c r="EX27" i="9"/>
  <c r="EO32" i="9"/>
  <c r="EG32" i="9"/>
  <c r="EQ22" i="9"/>
  <c r="EI22" i="9"/>
  <c r="EO10" i="9"/>
  <c r="EG10" i="9"/>
  <c r="EG11" i="9"/>
  <c r="EO11" i="9"/>
  <c r="DZ15" i="9"/>
  <c r="EH15" i="9"/>
  <c r="DZ26" i="9"/>
  <c r="EH26" i="9"/>
  <c r="DZ17" i="9"/>
  <c r="EH17" i="9"/>
  <c r="EQ20" i="9"/>
  <c r="EI20" i="9"/>
  <c r="EB24" i="9"/>
  <c r="EJ24" i="9"/>
  <c r="EQ26" i="9"/>
  <c r="EI26" i="9"/>
  <c r="EP11" i="9"/>
  <c r="EX11" i="9"/>
  <c r="DU21" i="9"/>
  <c r="EC21" i="9"/>
  <c r="EJ13" i="9"/>
  <c r="EB13" i="9"/>
  <c r="EH22" i="9"/>
  <c r="DZ22" i="9"/>
  <c r="DU32" i="9"/>
  <c r="EC32" i="9"/>
  <c r="EP29" i="9"/>
  <c r="EX29" i="9"/>
  <c r="EQ17" i="9"/>
  <c r="EI17" i="9"/>
  <c r="EQ31" i="9"/>
  <c r="EI31" i="9"/>
  <c r="DZ19" i="9"/>
  <c r="EH19" i="9"/>
  <c r="EB23" i="9"/>
  <c r="EJ23" i="9"/>
  <c r="EI28" i="9"/>
  <c r="EQ28" i="9"/>
  <c r="EH18" i="9"/>
  <c r="DZ18" i="9"/>
  <c r="EQ25" i="9"/>
  <c r="EI25" i="9"/>
  <c r="EG30" i="9"/>
  <c r="EO30" i="9"/>
  <c r="DZ14" i="9"/>
  <c r="EH14" i="9"/>
  <c r="EB9" i="9"/>
  <c r="EJ9" i="9"/>
  <c r="EI14" i="9"/>
  <c r="EQ14" i="9"/>
  <c r="EQ12" i="9"/>
  <c r="EI12" i="9"/>
  <c r="EP30" i="9"/>
  <c r="EX30" i="9"/>
  <c r="EG29" i="9"/>
  <c r="EO29" i="9"/>
  <c r="EG23" i="9"/>
  <c r="EO23" i="9"/>
  <c r="EU28" i="9"/>
  <c r="FC28" i="9"/>
  <c r="EO21" i="9"/>
  <c r="EG21" i="9"/>
  <c r="EO24" i="9"/>
  <c r="EG24" i="9"/>
  <c r="EB15" i="9"/>
  <c r="EJ15" i="9"/>
  <c r="EW10" i="9"/>
  <c r="FE10" i="9"/>
  <c r="DZ31" i="9"/>
  <c r="EH31" i="9"/>
  <c r="EX18" i="9"/>
  <c r="EP18" i="9"/>
  <c r="EH13" i="9"/>
  <c r="DZ13" i="9"/>
  <c r="DZ20" i="9"/>
  <c r="EH20" i="9"/>
  <c r="EG9" i="9"/>
  <c r="EO9" i="9"/>
  <c r="EH25" i="9"/>
  <c r="DZ25" i="9"/>
  <c r="EX16" i="9"/>
  <c r="EP16" i="9"/>
  <c r="EG16" i="9"/>
  <c r="EO16" i="9"/>
  <c r="DZ12" i="9"/>
  <c r="EH12" i="9"/>
  <c r="EN32" i="9" l="1"/>
  <c r="EV32" i="9"/>
  <c r="EW27" i="9"/>
  <c r="FE27" i="9"/>
  <c r="EX19" i="9"/>
  <c r="EP19" i="9"/>
  <c r="EN10" i="9"/>
  <c r="EV10" i="9"/>
  <c r="EP22" i="9"/>
  <c r="EX22" i="9"/>
  <c r="EG27" i="9"/>
  <c r="EO27" i="9"/>
  <c r="EN16" i="9"/>
  <c r="EV16" i="9"/>
  <c r="EX25" i="9"/>
  <c r="EP25" i="9"/>
  <c r="EQ9" i="9"/>
  <c r="EI9" i="9"/>
  <c r="EV21" i="9"/>
  <c r="EN21" i="9"/>
  <c r="EI13" i="9"/>
  <c r="EQ13" i="9"/>
  <c r="EO12" i="9"/>
  <c r="EG12" i="9"/>
  <c r="EV23" i="9"/>
  <c r="EN23" i="9"/>
  <c r="EV30" i="9"/>
  <c r="EN30" i="9"/>
  <c r="FE11" i="9"/>
  <c r="EW11" i="9"/>
  <c r="EV29" i="9"/>
  <c r="EN29" i="9"/>
  <c r="EW18" i="9"/>
  <c r="FE18" i="9"/>
  <c r="EW30" i="9"/>
  <c r="FE30" i="9"/>
  <c r="EQ24" i="9"/>
  <c r="EI24" i="9"/>
  <c r="FL10" i="9"/>
  <c r="FD10" i="9"/>
  <c r="EQ15" i="9"/>
  <c r="EI15" i="9"/>
  <c r="EJ32" i="9"/>
  <c r="EB32" i="9"/>
  <c r="EO20" i="9"/>
  <c r="EG20" i="9"/>
  <c r="FJ28" i="9"/>
  <c r="FB28" i="9"/>
  <c r="EB21" i="9"/>
  <c r="EJ21" i="9"/>
  <c r="EG13" i="9"/>
  <c r="EO13" i="9"/>
  <c r="EX17" i="9"/>
  <c r="EP17" i="9"/>
  <c r="FE29" i="9"/>
  <c r="EW29" i="9"/>
  <c r="EP26" i="9"/>
  <c r="EX26" i="9"/>
  <c r="EO31" i="9"/>
  <c r="EG31" i="9"/>
  <c r="EW16" i="9"/>
  <c r="FE16" i="9"/>
  <c r="EG18" i="9"/>
  <c r="EO18" i="9"/>
  <c r="EX28" i="9"/>
  <c r="EP28" i="9"/>
  <c r="EG25" i="9"/>
  <c r="EO25" i="9"/>
  <c r="EX12" i="9"/>
  <c r="EP12" i="9"/>
  <c r="EP20" i="9"/>
  <c r="EX20" i="9"/>
  <c r="EV9" i="9"/>
  <c r="EN9" i="9"/>
  <c r="EP14" i="9"/>
  <c r="EX14" i="9"/>
  <c r="EQ23" i="9"/>
  <c r="EI23" i="9"/>
  <c r="EG17" i="9"/>
  <c r="EO17" i="9"/>
  <c r="EG19" i="9"/>
  <c r="EO19" i="9"/>
  <c r="EO26" i="9"/>
  <c r="EG26" i="9"/>
  <c r="EV24" i="9"/>
  <c r="EN24" i="9"/>
  <c r="EO22" i="9"/>
  <c r="EG22" i="9"/>
  <c r="EO15" i="9"/>
  <c r="EG15" i="9"/>
  <c r="EO14" i="9"/>
  <c r="EG14" i="9"/>
  <c r="EN11" i="9"/>
  <c r="EV11" i="9"/>
  <c r="EX31" i="9"/>
  <c r="EP31" i="9"/>
  <c r="EW19" i="9" l="1"/>
  <c r="FE19" i="9"/>
  <c r="EW22" i="9"/>
  <c r="FE22" i="9"/>
  <c r="FD27" i="9"/>
  <c r="FL27" i="9"/>
  <c r="FC32" i="9"/>
  <c r="EU32" i="9"/>
  <c r="EV27" i="9"/>
  <c r="EN27" i="9"/>
  <c r="EU10" i="9"/>
  <c r="FC10" i="9"/>
  <c r="EN19" i="9"/>
  <c r="EV19" i="9"/>
  <c r="EV18" i="9"/>
  <c r="EN18" i="9"/>
  <c r="FD16" i="9"/>
  <c r="FL16" i="9"/>
  <c r="EU23" i="9"/>
  <c r="FC23" i="9"/>
  <c r="EI21" i="9"/>
  <c r="EQ21" i="9"/>
  <c r="FK10" i="9"/>
  <c r="FS10" i="9"/>
  <c r="FI28" i="9"/>
  <c r="FQ28" i="9"/>
  <c r="EW14" i="9"/>
  <c r="FE14" i="9"/>
  <c r="FC9" i="9"/>
  <c r="EU9" i="9"/>
  <c r="EP9" i="9"/>
  <c r="EX9" i="9"/>
  <c r="EV13" i="9"/>
  <c r="EN13" i="9"/>
  <c r="FE31" i="9"/>
  <c r="EW31" i="9"/>
  <c r="EN17" i="9"/>
  <c r="EV17" i="9"/>
  <c r="EX13" i="9"/>
  <c r="EP13" i="9"/>
  <c r="EN14" i="9"/>
  <c r="EV14" i="9"/>
  <c r="EX24" i="9"/>
  <c r="EP24" i="9"/>
  <c r="FL30" i="9"/>
  <c r="FD30" i="9"/>
  <c r="FL18" i="9"/>
  <c r="FD18" i="9"/>
  <c r="EN15" i="9"/>
  <c r="EV15" i="9"/>
  <c r="EN31" i="9"/>
  <c r="EV31" i="9"/>
  <c r="FE20" i="9"/>
  <c r="EW20" i="9"/>
  <c r="FE26" i="9"/>
  <c r="EW26" i="9"/>
  <c r="EN22" i="9"/>
  <c r="EV22" i="9"/>
  <c r="EU29" i="9"/>
  <c r="FC29" i="9"/>
  <c r="EU24" i="9"/>
  <c r="FC24" i="9"/>
  <c r="FE12" i="9"/>
  <c r="EW12" i="9"/>
  <c r="FL29" i="9"/>
  <c r="FD29" i="9"/>
  <c r="EI32" i="9"/>
  <c r="EQ32" i="9"/>
  <c r="FD11" i="9"/>
  <c r="FL11" i="9"/>
  <c r="EW25" i="9"/>
  <c r="FE25" i="9"/>
  <c r="EN25" i="9"/>
  <c r="EV25" i="9"/>
  <c r="FC16" i="9"/>
  <c r="EU16" i="9"/>
  <c r="EW28" i="9"/>
  <c r="FE28" i="9"/>
  <c r="FC11" i="9"/>
  <c r="EU11" i="9"/>
  <c r="EN12" i="9"/>
  <c r="EV12" i="9"/>
  <c r="EX23" i="9"/>
  <c r="EP23" i="9"/>
  <c r="EU21" i="9"/>
  <c r="FC21" i="9"/>
  <c r="EN20" i="9"/>
  <c r="EV20" i="9"/>
  <c r="EN26" i="9"/>
  <c r="EV26" i="9"/>
  <c r="FE17" i="9"/>
  <c r="EW17" i="9"/>
  <c r="EX15" i="9"/>
  <c r="EP15" i="9"/>
  <c r="FC30" i="9"/>
  <c r="EU30" i="9"/>
  <c r="EU27" i="9" l="1"/>
  <c r="FC27" i="9"/>
  <c r="FB10" i="9"/>
  <c r="FJ10" i="9"/>
  <c r="FL19" i="9"/>
  <c r="FD19" i="9"/>
  <c r="FB32" i="9"/>
  <c r="FJ32" i="9"/>
  <c r="FS27" i="9"/>
  <c r="FK27" i="9"/>
  <c r="FD22" i="9"/>
  <c r="FL22" i="9"/>
  <c r="FL14" i="9"/>
  <c r="FD14" i="9"/>
  <c r="FC12" i="9"/>
  <c r="EU12" i="9"/>
  <c r="FX28" i="9"/>
  <c r="FP28" i="9"/>
  <c r="EW15" i="9"/>
  <c r="FE15" i="9"/>
  <c r="FZ10" i="9"/>
  <c r="FR10" i="9"/>
  <c r="FD17" i="9"/>
  <c r="FL17" i="9"/>
  <c r="FB11" i="9"/>
  <c r="FJ11" i="9"/>
  <c r="FD12" i="9"/>
  <c r="FL12" i="9"/>
  <c r="FS18" i="9"/>
  <c r="FK18" i="9"/>
  <c r="FD31" i="9"/>
  <c r="FL31" i="9"/>
  <c r="FC26" i="9"/>
  <c r="EU26" i="9"/>
  <c r="FL28" i="9"/>
  <c r="FD28" i="9"/>
  <c r="FB24" i="9"/>
  <c r="FJ24" i="9"/>
  <c r="EP21" i="9"/>
  <c r="EX21" i="9"/>
  <c r="FS30" i="9"/>
  <c r="FK30" i="9"/>
  <c r="FC13" i="9"/>
  <c r="EU13" i="9"/>
  <c r="EP32" i="9"/>
  <c r="EX32" i="9"/>
  <c r="FB30" i="9"/>
  <c r="FJ30" i="9"/>
  <c r="FC15" i="9"/>
  <c r="EU15" i="9"/>
  <c r="FK29" i="9"/>
  <c r="FS29" i="9"/>
  <c r="FC20" i="9"/>
  <c r="EU20" i="9"/>
  <c r="EW9" i="9"/>
  <c r="FE9" i="9"/>
  <c r="FC25" i="9"/>
  <c r="EU25" i="9"/>
  <c r="EW24" i="9"/>
  <c r="FE24" i="9"/>
  <c r="FD25" i="9"/>
  <c r="FL25" i="9"/>
  <c r="FL26" i="9"/>
  <c r="FD26" i="9"/>
  <c r="FC31" i="9"/>
  <c r="EU31" i="9"/>
  <c r="FJ29" i="9"/>
  <c r="FB29" i="9"/>
  <c r="FC22" i="9"/>
  <c r="EU22" i="9"/>
  <c r="FK16" i="9"/>
  <c r="FS16" i="9"/>
  <c r="EU14" i="9"/>
  <c r="FC14" i="9"/>
  <c r="EU18" i="9"/>
  <c r="FC18" i="9"/>
  <c r="FS11" i="9"/>
  <c r="FK11" i="9"/>
  <c r="EU19" i="9"/>
  <c r="FC19" i="9"/>
  <c r="EU17" i="9"/>
  <c r="FC17" i="9"/>
  <c r="EW23" i="9"/>
  <c r="FE23" i="9"/>
  <c r="FJ23" i="9"/>
  <c r="FB23" i="9"/>
  <c r="FJ16" i="9"/>
  <c r="FB16" i="9"/>
  <c r="FJ9" i="9"/>
  <c r="FB9" i="9"/>
  <c r="FJ21" i="9"/>
  <c r="FB21" i="9"/>
  <c r="FL20" i="9"/>
  <c r="FD20" i="9"/>
  <c r="EW13" i="9"/>
  <c r="FE13" i="9"/>
  <c r="FS22" i="9" l="1"/>
  <c r="FK22" i="9"/>
  <c r="FQ32" i="9"/>
  <c r="FI32" i="9"/>
  <c r="FR27" i="9"/>
  <c r="FZ27" i="9"/>
  <c r="FS19" i="9"/>
  <c r="FK19" i="9"/>
  <c r="FJ27" i="9"/>
  <c r="FB27" i="9"/>
  <c r="FQ10" i="9"/>
  <c r="FI10" i="9"/>
  <c r="FL24" i="9"/>
  <c r="FD24" i="9"/>
  <c r="FI16" i="9"/>
  <c r="FQ16" i="9"/>
  <c r="FL23" i="9"/>
  <c r="FD23" i="9"/>
  <c r="FL9" i="9"/>
  <c r="FD9" i="9"/>
  <c r="EW21" i="9"/>
  <c r="FE21" i="9"/>
  <c r="FK17" i="9"/>
  <c r="FS17" i="9"/>
  <c r="FS20" i="9"/>
  <c r="FK20" i="9"/>
  <c r="FJ22" i="9"/>
  <c r="FB22" i="9"/>
  <c r="FB17" i="9"/>
  <c r="FJ17" i="9"/>
  <c r="FI24" i="9"/>
  <c r="FQ24" i="9"/>
  <c r="FI29" i="9"/>
  <c r="FQ29" i="9"/>
  <c r="FB20" i="9"/>
  <c r="FJ20" i="9"/>
  <c r="FY10" i="9"/>
  <c r="GG10" i="9"/>
  <c r="FS12" i="9"/>
  <c r="FK12" i="9"/>
  <c r="FZ30" i="9"/>
  <c r="FR30" i="9"/>
  <c r="FZ29" i="9"/>
  <c r="FR29" i="9"/>
  <c r="FI21" i="9"/>
  <c r="FQ21" i="9"/>
  <c r="FK28" i="9"/>
  <c r="FS28" i="9"/>
  <c r="FJ31" i="9"/>
  <c r="FB31" i="9"/>
  <c r="GE28" i="9"/>
  <c r="FW28" i="9"/>
  <c r="FJ14" i="9"/>
  <c r="FB14" i="9"/>
  <c r="FZ16" i="9"/>
  <c r="FR16" i="9"/>
  <c r="FQ23" i="9"/>
  <c r="FI23" i="9"/>
  <c r="FJ19" i="9"/>
  <c r="FB19" i="9"/>
  <c r="FZ11" i="9"/>
  <c r="FR11" i="9"/>
  <c r="FJ26" i="9"/>
  <c r="FB26" i="9"/>
  <c r="FQ30" i="9"/>
  <c r="FI30" i="9"/>
  <c r="FK26" i="9"/>
  <c r="FS26" i="9"/>
  <c r="FJ12" i="9"/>
  <c r="FB12" i="9"/>
  <c r="FJ18" i="9"/>
  <c r="FB18" i="9"/>
  <c r="FS25" i="9"/>
  <c r="FK25" i="9"/>
  <c r="FE32" i="9"/>
  <c r="EW32" i="9"/>
  <c r="FB13" i="9"/>
  <c r="FJ13" i="9"/>
  <c r="FD13" i="9"/>
  <c r="FL13" i="9"/>
  <c r="FQ11" i="9"/>
  <c r="FI11" i="9"/>
  <c r="FB25" i="9"/>
  <c r="FJ25" i="9"/>
  <c r="FD15" i="9"/>
  <c r="FL15" i="9"/>
  <c r="FI9" i="9"/>
  <c r="FQ9" i="9"/>
  <c r="FJ15" i="9"/>
  <c r="FB15" i="9"/>
  <c r="FS31" i="9"/>
  <c r="FK31" i="9"/>
  <c r="FR18" i="9"/>
  <c r="FZ18" i="9"/>
  <c r="FK14" i="9"/>
  <c r="FS14" i="9"/>
  <c r="FQ27" i="9" l="1"/>
  <c r="FI27" i="9"/>
  <c r="FP10" i="9"/>
  <c r="FX10" i="9"/>
  <c r="FZ19" i="9"/>
  <c r="FR19" i="9"/>
  <c r="FY27" i="9"/>
  <c r="GG27" i="9"/>
  <c r="FX32" i="9"/>
  <c r="FP32" i="9"/>
  <c r="FR22" i="9"/>
  <c r="FZ22" i="9"/>
  <c r="FQ25" i="9"/>
  <c r="FI25" i="9"/>
  <c r="FZ12" i="9"/>
  <c r="FR12" i="9"/>
  <c r="GG18" i="9"/>
  <c r="FY18" i="9"/>
  <c r="FP11" i="9"/>
  <c r="FX11" i="9"/>
  <c r="FR20" i="9"/>
  <c r="FZ20" i="9"/>
  <c r="FS13" i="9"/>
  <c r="FK13" i="9"/>
  <c r="GH10" i="9"/>
  <c r="GF10" i="9"/>
  <c r="CN10" i="9" s="1"/>
  <c r="FZ17" i="9"/>
  <c r="FR17" i="9"/>
  <c r="GD28" i="9"/>
  <c r="CM28" i="9"/>
  <c r="FQ13" i="9"/>
  <c r="FI13" i="9"/>
  <c r="FI20" i="9"/>
  <c r="FQ20" i="9"/>
  <c r="FL21" i="9"/>
  <c r="FD21" i="9"/>
  <c r="FZ31" i="9"/>
  <c r="FR31" i="9"/>
  <c r="FI26" i="9"/>
  <c r="FQ26" i="9"/>
  <c r="FQ31" i="9"/>
  <c r="FI31" i="9"/>
  <c r="FX29" i="9"/>
  <c r="FP29" i="9"/>
  <c r="FX9" i="9"/>
  <c r="FP9" i="9"/>
  <c r="FX24" i="9"/>
  <c r="FP24" i="9"/>
  <c r="FR25" i="9"/>
  <c r="FZ25" i="9"/>
  <c r="FQ18" i="9"/>
  <c r="FI18" i="9"/>
  <c r="FZ26" i="9"/>
  <c r="FR26" i="9"/>
  <c r="FQ14" i="9"/>
  <c r="FI14" i="9"/>
  <c r="FI22" i="9"/>
  <c r="FQ22" i="9"/>
  <c r="FX30" i="9"/>
  <c r="FP30" i="9"/>
  <c r="FZ28" i="9"/>
  <c r="FR28" i="9"/>
  <c r="FQ15" i="9"/>
  <c r="FI15" i="9"/>
  <c r="FY11" i="9"/>
  <c r="GG11" i="9"/>
  <c r="FK9" i="9"/>
  <c r="FS9" i="9"/>
  <c r="FI19" i="9"/>
  <c r="FQ19" i="9"/>
  <c r="FK23" i="9"/>
  <c r="FS23" i="9"/>
  <c r="FI17" i="9"/>
  <c r="FQ17" i="9"/>
  <c r="FS15" i="9"/>
  <c r="FK15" i="9"/>
  <c r="FZ14" i="9"/>
  <c r="FR14" i="9"/>
  <c r="FL32" i="9"/>
  <c r="FD32" i="9"/>
  <c r="FX21" i="9"/>
  <c r="FP21" i="9"/>
  <c r="FX16" i="9"/>
  <c r="FP16" i="9"/>
  <c r="FP23" i="9"/>
  <c r="FX23" i="9"/>
  <c r="FY29" i="9"/>
  <c r="GG29" i="9"/>
  <c r="FI12" i="9"/>
  <c r="FQ12" i="9"/>
  <c r="FY16" i="9"/>
  <c r="GG16" i="9"/>
  <c r="GG30" i="9"/>
  <c r="FY30" i="9"/>
  <c r="FS24" i="9"/>
  <c r="FK24" i="9"/>
  <c r="FY22" i="9" l="1"/>
  <c r="GG22" i="9"/>
  <c r="GF27" i="9"/>
  <c r="CN27" i="9" s="1"/>
  <c r="GH27" i="9"/>
  <c r="CO27" i="9" s="1"/>
  <c r="FY19" i="9"/>
  <c r="GG19" i="9"/>
  <c r="FW32" i="9"/>
  <c r="GE32" i="9"/>
  <c r="GE10" i="9"/>
  <c r="FW10" i="9"/>
  <c r="FP27" i="9"/>
  <c r="FX27" i="9"/>
  <c r="GE23" i="9"/>
  <c r="FW23" i="9"/>
  <c r="FP26" i="9"/>
  <c r="FX26" i="9"/>
  <c r="FP14" i="9"/>
  <c r="FX14" i="9"/>
  <c r="FR13" i="9"/>
  <c r="FZ13" i="9"/>
  <c r="FY25" i="9"/>
  <c r="GG25" i="9"/>
  <c r="FW21" i="9"/>
  <c r="GE21" i="9"/>
  <c r="GF30" i="9"/>
  <c r="CN30" i="9" s="1"/>
  <c r="GH30" i="9"/>
  <c r="CO30" i="9" s="1"/>
  <c r="FW24" i="9"/>
  <c r="GE24" i="9"/>
  <c r="FX12" i="9"/>
  <c r="FP12" i="9"/>
  <c r="FY26" i="9"/>
  <c r="GG26" i="9"/>
  <c r="FZ24" i="9"/>
  <c r="FR24" i="9"/>
  <c r="FP18" i="9"/>
  <c r="FX18" i="9"/>
  <c r="FP20" i="9"/>
  <c r="FX20" i="9"/>
  <c r="FS32" i="9"/>
  <c r="FK32" i="9"/>
  <c r="FP13" i="9"/>
  <c r="FX13" i="9"/>
  <c r="GE9" i="9"/>
  <c r="FW9" i="9"/>
  <c r="FZ15" i="9"/>
  <c r="FR15" i="9"/>
  <c r="FW30" i="9"/>
  <c r="GE30" i="9"/>
  <c r="FW29" i="9"/>
  <c r="GE29" i="9"/>
  <c r="FY17" i="9"/>
  <c r="GG17" i="9"/>
  <c r="FY12" i="9"/>
  <c r="GG12" i="9"/>
  <c r="FZ9" i="9"/>
  <c r="FR9" i="9"/>
  <c r="GF11" i="9"/>
  <c r="CN11" i="9" s="1"/>
  <c r="GH11" i="9"/>
  <c r="CO11" i="9" s="1"/>
  <c r="GE11" i="9"/>
  <c r="FW11" i="9"/>
  <c r="FX15" i="9"/>
  <c r="FP15" i="9"/>
  <c r="FY14" i="9"/>
  <c r="GG14" i="9"/>
  <c r="FY28" i="9"/>
  <c r="GG28" i="9"/>
  <c r="GF18" i="9"/>
  <c r="CN18" i="9" s="1"/>
  <c r="GH18" i="9"/>
  <c r="CO18" i="9" s="1"/>
  <c r="GH29" i="9"/>
  <c r="CO29" i="9" s="1"/>
  <c r="GF29" i="9"/>
  <c r="CN29" i="9" s="1"/>
  <c r="FX17" i="9"/>
  <c r="FP17" i="9"/>
  <c r="FX22" i="9"/>
  <c r="FP22" i="9"/>
  <c r="FR23" i="9"/>
  <c r="FZ23" i="9"/>
  <c r="FP19" i="9"/>
  <c r="FX19" i="9"/>
  <c r="FW16" i="9"/>
  <c r="GE16" i="9"/>
  <c r="GG31" i="9"/>
  <c r="FY31" i="9"/>
  <c r="FK21" i="9"/>
  <c r="FS21" i="9"/>
  <c r="GG20" i="9"/>
  <c r="FY20" i="9"/>
  <c r="GF16" i="9"/>
  <c r="CN16" i="9" s="1"/>
  <c r="GH16" i="9"/>
  <c r="CO16" i="9" s="1"/>
  <c r="CL28" i="9"/>
  <c r="FP31" i="9"/>
  <c r="FX31" i="9"/>
  <c r="FP25" i="9"/>
  <c r="FX25" i="9"/>
  <c r="GD32" i="9" l="1"/>
  <c r="CL32" i="9" s="1"/>
  <c r="CM32" i="9"/>
  <c r="GF22" i="9"/>
  <c r="CN22" i="9" s="1"/>
  <c r="GH22" i="9"/>
  <c r="CO22" i="9" s="1"/>
  <c r="FW27" i="9"/>
  <c r="GE27" i="9"/>
  <c r="CM10" i="9"/>
  <c r="CQ10" i="9" s="1"/>
  <c r="GD10" i="9"/>
  <c r="GH19" i="9"/>
  <c r="CO19" i="9" s="1"/>
  <c r="GF19" i="9"/>
  <c r="CN19" i="9" s="1"/>
  <c r="GF12" i="9"/>
  <c r="CN12" i="9" s="1"/>
  <c r="GH12" i="9"/>
  <c r="CO12" i="9" s="1"/>
  <c r="GE20" i="9"/>
  <c r="FW20" i="9"/>
  <c r="GD21" i="9"/>
  <c r="CM21" i="9"/>
  <c r="GF28" i="9"/>
  <c r="GH28" i="9"/>
  <c r="CO28" i="9" s="1"/>
  <c r="CQ28" i="9" s="1"/>
  <c r="FW25" i="9"/>
  <c r="GE25" i="9"/>
  <c r="GF31" i="9"/>
  <c r="CN31" i="9" s="1"/>
  <c r="GH31" i="9"/>
  <c r="CO31" i="9" s="1"/>
  <c r="GH17" i="9"/>
  <c r="CO17" i="9" s="1"/>
  <c r="GF17" i="9"/>
  <c r="CN17" i="9" s="1"/>
  <c r="GE18" i="9"/>
  <c r="FW18" i="9"/>
  <c r="GF25" i="9"/>
  <c r="CN25" i="9" s="1"/>
  <c r="GH25" i="9"/>
  <c r="CO25" i="9" s="1"/>
  <c r="GD16" i="9"/>
  <c r="CM16" i="9"/>
  <c r="CQ16" i="9" s="1"/>
  <c r="GH14" i="9"/>
  <c r="CO14" i="9" s="1"/>
  <c r="GF14" i="9"/>
  <c r="CN14" i="9" s="1"/>
  <c r="FW17" i="9"/>
  <c r="GE17" i="9"/>
  <c r="GD24" i="9"/>
  <c r="CM24" i="9"/>
  <c r="FY9" i="9"/>
  <c r="GG9" i="9"/>
  <c r="CM29" i="9"/>
  <c r="CQ29" i="9" s="1"/>
  <c r="GD29" i="9"/>
  <c r="GG24" i="9"/>
  <c r="FY24" i="9"/>
  <c r="GF26" i="9"/>
  <c r="CN26" i="9" s="1"/>
  <c r="GH26" i="9"/>
  <c r="CO26" i="9" s="1"/>
  <c r="GG23" i="9"/>
  <c r="FY23" i="9"/>
  <c r="CM11" i="9"/>
  <c r="CQ11" i="9" s="1"/>
  <c r="GD11" i="9"/>
  <c r="GG15" i="9"/>
  <c r="FY15" i="9"/>
  <c r="FW13" i="9"/>
  <c r="GE13" i="9"/>
  <c r="FZ21" i="9"/>
  <c r="FR21" i="9"/>
  <c r="CM30" i="9"/>
  <c r="CQ30" i="9" s="1"/>
  <c r="GD30" i="9"/>
  <c r="FW22" i="9"/>
  <c r="GE22" i="9"/>
  <c r="FR32" i="9"/>
  <c r="FZ32" i="9"/>
  <c r="GE31" i="9"/>
  <c r="FW31" i="9"/>
  <c r="GG13" i="9"/>
  <c r="FY13" i="9"/>
  <c r="FW19" i="9"/>
  <c r="GE19" i="9"/>
  <c r="GE14" i="9"/>
  <c r="FW14" i="9"/>
  <c r="GE15" i="9"/>
  <c r="FW15" i="9"/>
  <c r="FW26" i="9"/>
  <c r="GE26" i="9"/>
  <c r="GH20" i="9"/>
  <c r="CO20" i="9" s="1"/>
  <c r="GF20" i="9"/>
  <c r="CN20" i="9" s="1"/>
  <c r="CM9" i="9"/>
  <c r="GD9" i="9"/>
  <c r="FW12" i="9"/>
  <c r="GE12" i="9"/>
  <c r="GD23" i="9"/>
  <c r="CM23" i="9"/>
  <c r="CL10" i="9" l="1"/>
  <c r="CP10" i="9"/>
  <c r="CS10" i="9" s="1"/>
  <c r="CM27" i="9"/>
  <c r="CQ27" i="9" s="1"/>
  <c r="GD27" i="9"/>
  <c r="CP30" i="9"/>
  <c r="CS30" i="9" s="1"/>
  <c r="CL30" i="9"/>
  <c r="CM15" i="9"/>
  <c r="GD15" i="9"/>
  <c r="FY21" i="9"/>
  <c r="GG21" i="9"/>
  <c r="CM13" i="9"/>
  <c r="CQ13" i="9" s="1"/>
  <c r="GD13" i="9"/>
  <c r="CM25" i="9"/>
  <c r="CQ25" i="9" s="1"/>
  <c r="GD25" i="9"/>
  <c r="CM14" i="9"/>
  <c r="CQ14" i="9" s="1"/>
  <c r="GD14" i="9"/>
  <c r="CL24" i="9"/>
  <c r="CM19" i="9"/>
  <c r="CQ19" i="9" s="1"/>
  <c r="GD19" i="9"/>
  <c r="CM17" i="9"/>
  <c r="CQ17" i="9" s="1"/>
  <c r="GD17" i="9"/>
  <c r="GF15" i="9"/>
  <c r="CN15" i="9" s="1"/>
  <c r="GH15" i="9"/>
  <c r="CO15" i="9" s="1"/>
  <c r="CN28" i="9"/>
  <c r="CP28" i="9"/>
  <c r="CS28" i="9" s="1"/>
  <c r="CP29" i="9"/>
  <c r="CS29" i="9" s="1"/>
  <c r="CL29" i="9"/>
  <c r="GF9" i="9"/>
  <c r="CN9" i="9" s="1"/>
  <c r="GH9" i="9"/>
  <c r="CO9" i="9" s="1"/>
  <c r="CQ9" i="9" s="1"/>
  <c r="GH23" i="9"/>
  <c r="CO23" i="9" s="1"/>
  <c r="CQ23" i="9" s="1"/>
  <c r="GF23" i="9"/>
  <c r="CN23" i="9" s="1"/>
  <c r="GG32" i="9"/>
  <c r="FY32" i="9"/>
  <c r="CP11" i="9"/>
  <c r="CS11" i="9" s="1"/>
  <c r="CL11" i="9"/>
  <c r="CL23" i="9"/>
  <c r="CL21" i="9"/>
  <c r="CM31" i="9"/>
  <c r="CQ31" i="9" s="1"/>
  <c r="GD31" i="9"/>
  <c r="CL16" i="9"/>
  <c r="CP16" i="9"/>
  <c r="CS16" i="9" s="1"/>
  <c r="CL9" i="9"/>
  <c r="CM22" i="9"/>
  <c r="CQ22" i="9" s="1"/>
  <c r="GD22" i="9"/>
  <c r="GD26" i="9"/>
  <c r="CM26" i="9"/>
  <c r="CQ26" i="9" s="1"/>
  <c r="GH13" i="9"/>
  <c r="CO13" i="9" s="1"/>
  <c r="GF13" i="9"/>
  <c r="CN13" i="9" s="1"/>
  <c r="CM12" i="9"/>
  <c r="CQ12" i="9" s="1"/>
  <c r="GD12" i="9"/>
  <c r="GD20" i="9"/>
  <c r="CM20" i="9"/>
  <c r="CQ20" i="9" s="1"/>
  <c r="GF24" i="9"/>
  <c r="CN24" i="9" s="1"/>
  <c r="GH24" i="9"/>
  <c r="CO24" i="9" s="1"/>
  <c r="CQ24" i="9" s="1"/>
  <c r="CM18" i="9"/>
  <c r="CQ18" i="9" s="1"/>
  <c r="GD18" i="9"/>
  <c r="CP27" i="9" l="1"/>
  <c r="CS27" i="9" s="1"/>
  <c r="CL27" i="9"/>
  <c r="CP9" i="9"/>
  <c r="CS9" i="9" s="1"/>
  <c r="CP24" i="9"/>
  <c r="CS24" i="9" s="1"/>
  <c r="CL14" i="9"/>
  <c r="CP14" i="9"/>
  <c r="CS14" i="9" s="1"/>
  <c r="CP25" i="9"/>
  <c r="CS25" i="9" s="1"/>
  <c r="CL25" i="9"/>
  <c r="GF21" i="9"/>
  <c r="GH21" i="9"/>
  <c r="CO21" i="9" s="1"/>
  <c r="CQ21" i="9" s="1"/>
  <c r="GH32" i="9"/>
  <c r="CO32" i="9" s="1"/>
  <c r="CQ32" i="9" s="1"/>
  <c r="GF32" i="9"/>
  <c r="CP18" i="9"/>
  <c r="CS18" i="9" s="1"/>
  <c r="CL18" i="9"/>
  <c r="CP23" i="9"/>
  <c r="CS23" i="9" s="1"/>
  <c r="CP17" i="9"/>
  <c r="CS17" i="9" s="1"/>
  <c r="CL17" i="9"/>
  <c r="CQ15" i="9"/>
  <c r="CP26" i="9"/>
  <c r="CS26" i="9" s="1"/>
  <c r="CL26" i="9"/>
  <c r="CL22" i="9"/>
  <c r="CP22" i="9"/>
  <c r="CS22" i="9" s="1"/>
  <c r="CL31" i="9"/>
  <c r="CP31" i="9"/>
  <c r="CS31" i="9" s="1"/>
  <c r="CP13" i="9"/>
  <c r="CS13" i="9" s="1"/>
  <c r="CL13" i="9"/>
  <c r="CL20" i="9"/>
  <c r="CP20" i="9"/>
  <c r="CS20" i="9" s="1"/>
  <c r="CL12" i="9"/>
  <c r="CP12" i="9"/>
  <c r="CS12" i="9" s="1"/>
  <c r="CL15" i="9"/>
  <c r="CP15" i="9"/>
  <c r="CS15" i="9" s="1"/>
  <c r="CP19" i="9"/>
  <c r="CS19" i="9" s="1"/>
  <c r="CL19" i="9"/>
  <c r="CN32" i="9" l="1"/>
  <c r="CP32" i="9"/>
  <c r="CS32" i="9" s="1"/>
  <c r="CN21" i="9"/>
  <c r="CP21" i="9"/>
  <c r="CS21" i="9" s="1"/>
  <c r="CS33" i="9" s="1"/>
  <c r="CT33" i="9" l="1"/>
  <c r="AC9" i="8" l="1"/>
  <c r="AD9" i="8"/>
  <c r="CX9" i="8"/>
  <c r="CZ9" i="8" s="1"/>
  <c r="CY9" i="8"/>
  <c r="DA9" i="8" s="1"/>
  <c r="DB9" i="8"/>
  <c r="DC9" i="8"/>
  <c r="DD9" i="8"/>
  <c r="DF9" i="8"/>
  <c r="DE9" i="8" s="1"/>
  <c r="DJ9" i="8"/>
  <c r="DK9" i="8"/>
  <c r="DL9" i="8"/>
  <c r="DN9" i="8"/>
  <c r="DU9" i="8" s="1"/>
  <c r="DQ9" i="8"/>
  <c r="DR9" i="8"/>
  <c r="DS9" i="8"/>
  <c r="DX9" i="8"/>
  <c r="DY9" i="8"/>
  <c r="DZ9" i="8"/>
  <c r="EE9" i="8"/>
  <c r="EF9" i="8"/>
  <c r="EG9" i="8"/>
  <c r="EL9" i="8"/>
  <c r="EM9" i="8"/>
  <c r="EN9" i="8"/>
  <c r="ES9" i="8"/>
  <c r="ET9" i="8"/>
  <c r="EU9" i="8"/>
  <c r="EZ9" i="8"/>
  <c r="FA9" i="8"/>
  <c r="FB9" i="8"/>
  <c r="FG9" i="8"/>
  <c r="FH9" i="8"/>
  <c r="FI9" i="8"/>
  <c r="FN9" i="8"/>
  <c r="FO9" i="8"/>
  <c r="FP9" i="8"/>
  <c r="FU9" i="8"/>
  <c r="FV9" i="8"/>
  <c r="FW9" i="8"/>
  <c r="GB9" i="8"/>
  <c r="GC9" i="8"/>
  <c r="GD9" i="8"/>
  <c r="AC10" i="8"/>
  <c r="AD10" i="8"/>
  <c r="AE10" i="8"/>
  <c r="AF10" i="8"/>
  <c r="AG10" i="8"/>
  <c r="AH10" i="8"/>
  <c r="CX10" i="8"/>
  <c r="CY10" i="8"/>
  <c r="CZ10" i="8"/>
  <c r="DA10" i="8"/>
  <c r="DB10" i="8"/>
  <c r="DC10" i="8"/>
  <c r="DD10" i="8"/>
  <c r="DF10" i="8"/>
  <c r="DE10" i="8" s="1"/>
  <c r="DI10" i="8"/>
  <c r="DP10" i="8" s="1"/>
  <c r="DJ10" i="8"/>
  <c r="DL10" i="8" s="1"/>
  <c r="DK10" i="8"/>
  <c r="DQ10" i="8"/>
  <c r="DR10" i="8"/>
  <c r="DS10" i="8"/>
  <c r="DX10" i="8"/>
  <c r="DY10" i="8"/>
  <c r="DZ10" i="8"/>
  <c r="EE10" i="8"/>
  <c r="EF10" i="8"/>
  <c r="EG10" i="8"/>
  <c r="EL10" i="8"/>
  <c r="EM10" i="8"/>
  <c r="EN10" i="8"/>
  <c r="ES10" i="8"/>
  <c r="ET10" i="8"/>
  <c r="EU10" i="8"/>
  <c r="EZ10" i="8"/>
  <c r="FA10" i="8"/>
  <c r="FB10" i="8"/>
  <c r="FG10" i="8"/>
  <c r="FH10" i="8"/>
  <c r="FI10" i="8"/>
  <c r="FN10" i="8"/>
  <c r="FO10" i="8"/>
  <c r="FP10" i="8"/>
  <c r="FU10" i="8"/>
  <c r="FV10" i="8"/>
  <c r="FW10" i="8"/>
  <c r="GB10" i="8"/>
  <c r="GC10" i="8"/>
  <c r="GD10" i="8"/>
  <c r="AC11" i="8"/>
  <c r="AD11" i="8"/>
  <c r="AE11" i="8"/>
  <c r="AG11" i="8" s="1"/>
  <c r="CX11" i="8"/>
  <c r="CY11" i="8"/>
  <c r="AF11" i="8" s="1"/>
  <c r="CZ11" i="8"/>
  <c r="DA11" i="8"/>
  <c r="DI11" i="8" s="1"/>
  <c r="DB11" i="8"/>
  <c r="DD11" i="8" s="1"/>
  <c r="DC11" i="8"/>
  <c r="DJ11" i="8"/>
  <c r="DK11" i="8"/>
  <c r="DL11" i="8"/>
  <c r="DQ11" i="8"/>
  <c r="DR11" i="8"/>
  <c r="DS11" i="8"/>
  <c r="DX11" i="8"/>
  <c r="DY11" i="8"/>
  <c r="DZ11" i="8"/>
  <c r="EE11" i="8"/>
  <c r="EF11" i="8"/>
  <c r="EG11" i="8"/>
  <c r="EL11" i="8"/>
  <c r="EM11" i="8"/>
  <c r="EN11" i="8"/>
  <c r="ES11" i="8"/>
  <c r="ET11" i="8"/>
  <c r="EU11" i="8"/>
  <c r="EZ11" i="8"/>
  <c r="FA11" i="8"/>
  <c r="FB11" i="8"/>
  <c r="FG11" i="8"/>
  <c r="FH11" i="8"/>
  <c r="FI11" i="8"/>
  <c r="FN11" i="8"/>
  <c r="FO11" i="8"/>
  <c r="FP11" i="8"/>
  <c r="FU11" i="8"/>
  <c r="FV11" i="8"/>
  <c r="FW11" i="8"/>
  <c r="GB11" i="8"/>
  <c r="GC11" i="8"/>
  <c r="GD11" i="8"/>
  <c r="AC12" i="8"/>
  <c r="AD12" i="8"/>
  <c r="CX12" i="8"/>
  <c r="CY12" i="8" s="1"/>
  <c r="DB12" i="8"/>
  <c r="DC12" i="8"/>
  <c r="DD12" i="8"/>
  <c r="DF12" i="8"/>
  <c r="DE12" i="8" s="1"/>
  <c r="DJ12" i="8"/>
  <c r="DK12" i="8"/>
  <c r="DL12" i="8"/>
  <c r="DN12" i="8"/>
  <c r="DM12" i="8" s="1"/>
  <c r="DQ12" i="8"/>
  <c r="DR12" i="8"/>
  <c r="DS12" i="8"/>
  <c r="DX12" i="8"/>
  <c r="DY12" i="8"/>
  <c r="DZ12" i="8"/>
  <c r="EE12" i="8"/>
  <c r="EF12" i="8"/>
  <c r="EG12" i="8"/>
  <c r="EL12" i="8"/>
  <c r="EM12" i="8"/>
  <c r="EN12" i="8"/>
  <c r="ES12" i="8"/>
  <c r="ET12" i="8"/>
  <c r="EU12" i="8"/>
  <c r="EZ12" i="8"/>
  <c r="FA12" i="8"/>
  <c r="FB12" i="8"/>
  <c r="FG12" i="8"/>
  <c r="FH12" i="8"/>
  <c r="FI12" i="8"/>
  <c r="FN12" i="8"/>
  <c r="FO12" i="8"/>
  <c r="FP12" i="8"/>
  <c r="FU12" i="8"/>
  <c r="FV12" i="8"/>
  <c r="FW12" i="8"/>
  <c r="GB12" i="8"/>
  <c r="GC12" i="8"/>
  <c r="GD12" i="8"/>
  <c r="DP11" i="8" l="1"/>
  <c r="DG11" i="8"/>
  <c r="DT9" i="8"/>
  <c r="EB9" i="8"/>
  <c r="AH11" i="8"/>
  <c r="DO10" i="8"/>
  <c r="DW10" i="8"/>
  <c r="AE12" i="8"/>
  <c r="AG12" i="8" s="1"/>
  <c r="DA12" i="8"/>
  <c r="DI12" i="8" s="1"/>
  <c r="AF12" i="8"/>
  <c r="AH12" i="8" s="1"/>
  <c r="DI7" i="8"/>
  <c r="DI9" i="8"/>
  <c r="DG10" i="8"/>
  <c r="DM9" i="8"/>
  <c r="AF9" i="8"/>
  <c r="AH9" i="8" s="1"/>
  <c r="DF11" i="8"/>
  <c r="DU12" i="8"/>
  <c r="DN10" i="8"/>
  <c r="AE9" i="8"/>
  <c r="AG9" i="8" s="1"/>
  <c r="CZ12" i="8"/>
  <c r="DG12" i="8" l="1"/>
  <c r="DP12" i="8"/>
  <c r="EI9" i="8"/>
  <c r="EA9" i="8"/>
  <c r="DU10" i="8"/>
  <c r="DM10" i="8"/>
  <c r="DE11" i="8"/>
  <c r="DN11" i="8"/>
  <c r="DG9" i="8"/>
  <c r="DP9" i="8"/>
  <c r="DV10" i="8"/>
  <c r="ED10" i="8"/>
  <c r="DT12" i="8"/>
  <c r="EB12" i="8"/>
  <c r="DW11" i="8"/>
  <c r="DO11" i="8"/>
  <c r="EI12" i="8" l="1"/>
  <c r="EA12" i="8"/>
  <c r="EK10" i="8"/>
  <c r="EC10" i="8"/>
  <c r="DW9" i="8"/>
  <c r="DO9" i="8"/>
  <c r="EB10" i="8"/>
  <c r="DT10" i="8"/>
  <c r="EH9" i="8"/>
  <c r="EP9" i="8"/>
  <c r="ED11" i="8"/>
  <c r="DV11" i="8"/>
  <c r="DU11" i="8"/>
  <c r="DM11" i="8"/>
  <c r="DO12" i="8"/>
  <c r="DW12" i="8"/>
  <c r="EB11" i="8" l="1"/>
  <c r="DT11" i="8"/>
  <c r="EK11" i="8"/>
  <c r="EC11" i="8"/>
  <c r="EW9" i="8"/>
  <c r="EO9" i="8"/>
  <c r="DV9" i="8"/>
  <c r="ED9" i="8"/>
  <c r="DV12" i="8"/>
  <c r="ED12" i="8"/>
  <c r="EA10" i="8"/>
  <c r="EI10" i="8"/>
  <c r="ER10" i="8"/>
  <c r="EJ10" i="8"/>
  <c r="EP12" i="8"/>
  <c r="EH12" i="8"/>
  <c r="EH10" i="8" l="1"/>
  <c r="EP10" i="8"/>
  <c r="EK12" i="8"/>
  <c r="EC12" i="8"/>
  <c r="EC9" i="8"/>
  <c r="EK9" i="8"/>
  <c r="FD9" i="8"/>
  <c r="EV9" i="8"/>
  <c r="ER11" i="8"/>
  <c r="EJ11" i="8"/>
  <c r="EO12" i="8"/>
  <c r="EW12" i="8"/>
  <c r="EQ10" i="8"/>
  <c r="EY10" i="8"/>
  <c r="EA11" i="8"/>
  <c r="EI11" i="8"/>
  <c r="EP11" i="8" l="1"/>
  <c r="EH11" i="8"/>
  <c r="EX10" i="8"/>
  <c r="FF10" i="8"/>
  <c r="EV12" i="8"/>
  <c r="FD12" i="8"/>
  <c r="EQ11" i="8"/>
  <c r="EY11" i="8"/>
  <c r="FC9" i="8"/>
  <c r="FK9" i="8"/>
  <c r="ER9" i="8"/>
  <c r="EJ9" i="8"/>
  <c r="EJ12" i="8"/>
  <c r="ER12" i="8"/>
  <c r="EW10" i="8"/>
  <c r="EO10" i="8"/>
  <c r="EV10" i="8" l="1"/>
  <c r="FD10" i="8"/>
  <c r="FR9" i="8"/>
  <c r="FJ9" i="8"/>
  <c r="FF11" i="8"/>
  <c r="EX11" i="8"/>
  <c r="FK12" i="8"/>
  <c r="FC12" i="8"/>
  <c r="EY12" i="8"/>
  <c r="EQ12" i="8"/>
  <c r="EQ9" i="8"/>
  <c r="EY9" i="8"/>
  <c r="FM10" i="8"/>
  <c r="FE10" i="8"/>
  <c r="EO11" i="8"/>
  <c r="EW11" i="8"/>
  <c r="FL10" i="8" l="1"/>
  <c r="FT10" i="8"/>
  <c r="FD11" i="8"/>
  <c r="EV11" i="8"/>
  <c r="EX9" i="8"/>
  <c r="FF9" i="8"/>
  <c r="EX12" i="8"/>
  <c r="FF12" i="8"/>
  <c r="FR12" i="8"/>
  <c r="FJ12" i="8"/>
  <c r="FE11" i="8"/>
  <c r="FM11" i="8"/>
  <c r="FY9" i="8"/>
  <c r="FQ9" i="8"/>
  <c r="FC10" i="8"/>
  <c r="FK10" i="8"/>
  <c r="FX9" i="8" l="1"/>
  <c r="GF9" i="8"/>
  <c r="FE12" i="8"/>
  <c r="FM12" i="8"/>
  <c r="FR10" i="8"/>
  <c r="FJ10" i="8"/>
  <c r="FT11" i="8"/>
  <c r="FL11" i="8"/>
  <c r="FQ12" i="8"/>
  <c r="FY12" i="8"/>
  <c r="FM9" i="8"/>
  <c r="FE9" i="8"/>
  <c r="FK11" i="8"/>
  <c r="FC11" i="8"/>
  <c r="GA10" i="8"/>
  <c r="FS10" i="8"/>
  <c r="GH10" i="8" l="1"/>
  <c r="FZ10" i="8"/>
  <c r="FJ11" i="8"/>
  <c r="FR11" i="8"/>
  <c r="FT9" i="8"/>
  <c r="FL9" i="8"/>
  <c r="FT12" i="8"/>
  <c r="FL12" i="8"/>
  <c r="GE9" i="8"/>
  <c r="CM9" i="8"/>
  <c r="GF12" i="8"/>
  <c r="FX12" i="8"/>
  <c r="FS11" i="8"/>
  <c r="GA11" i="8"/>
  <c r="FY10" i="8"/>
  <c r="FQ10" i="8"/>
  <c r="FX10" i="8" l="1"/>
  <c r="GF10" i="8"/>
  <c r="GE12" i="8"/>
  <c r="CM12" i="8"/>
  <c r="CL9" i="8"/>
  <c r="GA12" i="8"/>
  <c r="FS12" i="8"/>
  <c r="GH11" i="8"/>
  <c r="FZ11" i="8"/>
  <c r="FS9" i="8"/>
  <c r="GA9" i="8"/>
  <c r="FQ11" i="8"/>
  <c r="FY11" i="8"/>
  <c r="GG10" i="8"/>
  <c r="CN10" i="8" s="1"/>
  <c r="GI10" i="8"/>
  <c r="CO10" i="8" s="1"/>
  <c r="FX11" i="8" l="1"/>
  <c r="GF11" i="8"/>
  <c r="GH9" i="8"/>
  <c r="FZ9" i="8"/>
  <c r="GH12" i="8"/>
  <c r="FZ12" i="8"/>
  <c r="CM10" i="8"/>
  <c r="CQ10" i="8" s="1"/>
  <c r="GE10" i="8"/>
  <c r="GG11" i="8"/>
  <c r="CN11" i="8" s="1"/>
  <c r="GI11" i="8"/>
  <c r="CO11" i="8" s="1"/>
  <c r="CL12" i="8"/>
  <c r="CP10" i="8" l="1"/>
  <c r="CS10" i="8" s="1"/>
  <c r="CL10" i="8"/>
  <c r="GI12" i="8"/>
  <c r="CO12" i="8" s="1"/>
  <c r="CQ12" i="8" s="1"/>
  <c r="GG12" i="8"/>
  <c r="GI9" i="8"/>
  <c r="CO9" i="8" s="1"/>
  <c r="CQ9" i="8" s="1"/>
  <c r="GG9" i="8"/>
  <c r="GE11" i="8"/>
  <c r="CM11" i="8"/>
  <c r="CQ11" i="8" s="1"/>
  <c r="CN12" i="8" l="1"/>
  <c r="CP12" i="8"/>
  <c r="CS12" i="8" s="1"/>
  <c r="CL11" i="8"/>
  <c r="CP11" i="8"/>
  <c r="CS11" i="8" s="1"/>
  <c r="CN9" i="8"/>
  <c r="CP9" i="8"/>
  <c r="CS9" i="8" s="1"/>
  <c r="CU101" i="8" l="1"/>
  <c r="CS101" i="8"/>
  <c r="AC9" i="6" l="1"/>
  <c r="AD9" i="6"/>
  <c r="CX9" i="6"/>
  <c r="CY9" i="6"/>
  <c r="CZ9" i="6"/>
  <c r="DA9" i="6"/>
  <c r="DB9" i="6"/>
  <c r="DC9" i="6"/>
  <c r="DD9" i="6"/>
  <c r="DF9" i="6"/>
  <c r="DE9" i="6" s="1"/>
  <c r="DJ9" i="6"/>
  <c r="DK9" i="6"/>
  <c r="DL9" i="6"/>
  <c r="DN9" i="6"/>
  <c r="DM9" i="6" s="1"/>
  <c r="DQ9" i="6"/>
  <c r="DR9" i="6"/>
  <c r="DX9" i="6"/>
  <c r="DY9" i="6"/>
  <c r="DZ9" i="6"/>
  <c r="EE9" i="6"/>
  <c r="EF9" i="6"/>
  <c r="EG9" i="6"/>
  <c r="EL9" i="6"/>
  <c r="EM9" i="6"/>
  <c r="EN9" i="6"/>
  <c r="ES9" i="6"/>
  <c r="ET9" i="6"/>
  <c r="EU9" i="6"/>
  <c r="EZ9" i="6"/>
  <c r="FA9" i="6"/>
  <c r="FB9" i="6"/>
  <c r="FG9" i="6"/>
  <c r="FH9" i="6"/>
  <c r="FI9" i="6"/>
  <c r="FN9" i="6"/>
  <c r="FO9" i="6"/>
  <c r="FP9" i="6"/>
  <c r="FU9" i="6"/>
  <c r="FV9" i="6"/>
  <c r="FW9" i="6"/>
  <c r="GB9" i="6"/>
  <c r="GC9" i="6"/>
  <c r="GD9" i="6"/>
  <c r="AC10" i="6"/>
  <c r="AD10" i="6"/>
  <c r="AF10" i="6"/>
  <c r="CX10" i="6"/>
  <c r="CY10" i="6" s="1"/>
  <c r="DA10" i="6"/>
  <c r="DI10" i="6" s="1"/>
  <c r="DB10" i="6"/>
  <c r="DD10" i="6" s="1"/>
  <c r="DC10" i="6"/>
  <c r="DJ10" i="6"/>
  <c r="DL10" i="6" s="1"/>
  <c r="DK10" i="6"/>
  <c r="DQ10" i="6"/>
  <c r="DR10" i="6"/>
  <c r="DS10" i="6"/>
  <c r="DX10" i="6"/>
  <c r="DY10" i="6"/>
  <c r="DZ10" i="6"/>
  <c r="EE10" i="6"/>
  <c r="EG10" i="6" s="1"/>
  <c r="EF10" i="6"/>
  <c r="EL10" i="6"/>
  <c r="EM10" i="6"/>
  <c r="EN10" i="6"/>
  <c r="ES10" i="6"/>
  <c r="ET10" i="6"/>
  <c r="EU10" i="6"/>
  <c r="EZ10" i="6"/>
  <c r="FA10" i="6"/>
  <c r="FB10" i="6"/>
  <c r="FG10" i="6"/>
  <c r="FH10" i="6"/>
  <c r="FI10" i="6"/>
  <c r="FN10" i="6"/>
  <c r="FO10" i="6"/>
  <c r="FP10" i="6"/>
  <c r="FU10" i="6"/>
  <c r="FV10" i="6"/>
  <c r="FW10" i="6"/>
  <c r="GB10" i="6"/>
  <c r="GC10" i="6"/>
  <c r="GD10" i="6"/>
  <c r="AC11" i="6"/>
  <c r="AD11" i="6"/>
  <c r="CX11" i="6"/>
  <c r="CY11" i="6" s="1"/>
  <c r="CZ11" i="6"/>
  <c r="DB11" i="6"/>
  <c r="DD11" i="6" s="1"/>
  <c r="DC11" i="6"/>
  <c r="DJ11" i="6"/>
  <c r="DL11" i="6" s="1"/>
  <c r="DK11" i="6"/>
  <c r="DQ11" i="6"/>
  <c r="DR11" i="6"/>
  <c r="DS11" i="6"/>
  <c r="DX11" i="6"/>
  <c r="DY11" i="6"/>
  <c r="DZ11" i="6"/>
  <c r="EE11" i="6"/>
  <c r="EF11" i="6"/>
  <c r="EG11" i="6"/>
  <c r="EL11" i="6"/>
  <c r="EM11" i="6"/>
  <c r="EN11" i="6"/>
  <c r="ES11" i="6"/>
  <c r="ET11" i="6"/>
  <c r="EU11" i="6"/>
  <c r="EZ11" i="6"/>
  <c r="FA11" i="6"/>
  <c r="FB11" i="6"/>
  <c r="FG11" i="6"/>
  <c r="FH11" i="6"/>
  <c r="FI11" i="6"/>
  <c r="FN11" i="6"/>
  <c r="FO11" i="6"/>
  <c r="FP11" i="6"/>
  <c r="FU11" i="6"/>
  <c r="FV11" i="6"/>
  <c r="FW11" i="6"/>
  <c r="GB11" i="6"/>
  <c r="GC11" i="6"/>
  <c r="GD11" i="6"/>
  <c r="AC12" i="6"/>
  <c r="AD12" i="6"/>
  <c r="CX12" i="6"/>
  <c r="DB12" i="6"/>
  <c r="DD12" i="6" s="1"/>
  <c r="DC12" i="6"/>
  <c r="DJ12" i="6"/>
  <c r="DK12" i="6"/>
  <c r="DL12" i="6"/>
  <c r="DQ12" i="6"/>
  <c r="DR12" i="6"/>
  <c r="DS12" i="6"/>
  <c r="DX12" i="6"/>
  <c r="DY12" i="6"/>
  <c r="DZ12" i="6"/>
  <c r="EE12" i="6"/>
  <c r="EF12" i="6"/>
  <c r="EL12" i="6"/>
  <c r="EN12" i="6" s="1"/>
  <c r="EM12" i="6"/>
  <c r="ES12" i="6"/>
  <c r="ET12" i="6"/>
  <c r="EU12" i="6"/>
  <c r="EZ12" i="6"/>
  <c r="FA12" i="6"/>
  <c r="FB12" i="6"/>
  <c r="FG12" i="6"/>
  <c r="FH12" i="6"/>
  <c r="FI12" i="6"/>
  <c r="FN12" i="6"/>
  <c r="FO12" i="6"/>
  <c r="FP12" i="6"/>
  <c r="FU12" i="6"/>
  <c r="FV12" i="6"/>
  <c r="FW12" i="6"/>
  <c r="GB12" i="6"/>
  <c r="GC12" i="6"/>
  <c r="GD12" i="6"/>
  <c r="AC13" i="6"/>
  <c r="AD13" i="6"/>
  <c r="CX13" i="6"/>
  <c r="CY13" i="6"/>
  <c r="CZ13" i="6"/>
  <c r="DB13" i="6"/>
  <c r="DD13" i="6" s="1"/>
  <c r="DF13" i="6" s="1"/>
  <c r="DE13" i="6" s="1"/>
  <c r="DC13" i="6"/>
  <c r="DJ13" i="6"/>
  <c r="DK13" i="6"/>
  <c r="DL13" i="6"/>
  <c r="DN13" i="6" s="1"/>
  <c r="DQ13" i="6"/>
  <c r="DR13" i="6"/>
  <c r="DX13" i="6"/>
  <c r="DZ13" i="6" s="1"/>
  <c r="DY13" i="6"/>
  <c r="EE13" i="6"/>
  <c r="EF13" i="6"/>
  <c r="EG13" i="6"/>
  <c r="EL13" i="6"/>
  <c r="EM13" i="6"/>
  <c r="EN13" i="6"/>
  <c r="ES13" i="6"/>
  <c r="ET13" i="6"/>
  <c r="EU13" i="6"/>
  <c r="EZ13" i="6"/>
  <c r="FA13" i="6"/>
  <c r="FB13" i="6"/>
  <c r="FG13" i="6"/>
  <c r="FH13" i="6"/>
  <c r="FI13" i="6"/>
  <c r="FN13" i="6"/>
  <c r="FO13" i="6"/>
  <c r="FP13" i="6"/>
  <c r="FU13" i="6"/>
  <c r="FV13" i="6"/>
  <c r="FW13" i="6"/>
  <c r="GB13" i="6"/>
  <c r="GC13" i="6"/>
  <c r="GD13" i="6"/>
  <c r="AC14" i="6"/>
  <c r="AD14" i="6"/>
  <c r="CX14" i="6"/>
  <c r="CY14" i="6" s="1"/>
  <c r="AF14" i="6" s="1"/>
  <c r="DA14" i="6"/>
  <c r="DB14" i="6"/>
  <c r="DD14" i="6" s="1"/>
  <c r="DC14" i="6"/>
  <c r="DI14" i="6"/>
  <c r="DJ14" i="6"/>
  <c r="DK14" i="6"/>
  <c r="DL14" i="6"/>
  <c r="DQ14" i="6"/>
  <c r="DR14" i="6"/>
  <c r="DS14" i="6"/>
  <c r="DX14" i="6"/>
  <c r="DY14" i="6"/>
  <c r="DZ14" i="6"/>
  <c r="EE14" i="6"/>
  <c r="EG14" i="6" s="1"/>
  <c r="EF14" i="6"/>
  <c r="EL14" i="6"/>
  <c r="EM14" i="6"/>
  <c r="EN14" i="6"/>
  <c r="ES14" i="6"/>
  <c r="ET14" i="6"/>
  <c r="EU14" i="6"/>
  <c r="EZ14" i="6"/>
  <c r="FA14" i="6"/>
  <c r="FB14" i="6"/>
  <c r="FG14" i="6"/>
  <c r="FH14" i="6"/>
  <c r="FI14" i="6"/>
  <c r="FN14" i="6"/>
  <c r="FO14" i="6"/>
  <c r="FP14" i="6"/>
  <c r="FU14" i="6"/>
  <c r="FV14" i="6"/>
  <c r="FW14" i="6"/>
  <c r="GB14" i="6"/>
  <c r="GC14" i="6"/>
  <c r="GD14" i="6"/>
  <c r="AC15" i="6"/>
  <c r="AD15" i="6"/>
  <c r="AE15" i="6"/>
  <c r="AG15" i="6" s="1"/>
  <c r="AF15" i="6"/>
  <c r="AH15" i="6" s="1"/>
  <c r="CX15" i="6"/>
  <c r="CZ15" i="6" s="1"/>
  <c r="CY15" i="6"/>
  <c r="DA15" i="6" s="1"/>
  <c r="DB15" i="6"/>
  <c r="DC15" i="6"/>
  <c r="DD15" i="6"/>
  <c r="DF15" i="6" s="1"/>
  <c r="DE15" i="6"/>
  <c r="DI15" i="6"/>
  <c r="DJ15" i="6"/>
  <c r="DL15" i="6" s="1"/>
  <c r="DK15" i="6"/>
  <c r="DQ15" i="6"/>
  <c r="DR15" i="6"/>
  <c r="DX15" i="6"/>
  <c r="DZ15" i="6" s="1"/>
  <c r="DY15" i="6"/>
  <c r="EE15" i="6"/>
  <c r="EG15" i="6" s="1"/>
  <c r="EF15" i="6"/>
  <c r="EL15" i="6"/>
  <c r="EN15" i="6" s="1"/>
  <c r="EM15" i="6"/>
  <c r="ES15" i="6"/>
  <c r="ET15" i="6"/>
  <c r="EU15" i="6"/>
  <c r="EZ15" i="6"/>
  <c r="FA15" i="6"/>
  <c r="FB15" i="6"/>
  <c r="FG15" i="6"/>
  <c r="FH15" i="6"/>
  <c r="FI15" i="6"/>
  <c r="FN15" i="6"/>
  <c r="FO15" i="6"/>
  <c r="FP15" i="6"/>
  <c r="FU15" i="6"/>
  <c r="FV15" i="6"/>
  <c r="FW15" i="6"/>
  <c r="GB15" i="6"/>
  <c r="GC15" i="6"/>
  <c r="GD15" i="6"/>
  <c r="AC16" i="6"/>
  <c r="AD16" i="6"/>
  <c r="CX16" i="6"/>
  <c r="CY16" i="6" s="1"/>
  <c r="AF16" i="6" s="1"/>
  <c r="CZ16" i="6"/>
  <c r="AE16" i="6" s="1"/>
  <c r="AG16" i="6" s="1"/>
  <c r="DA16" i="6"/>
  <c r="DI16" i="6" s="1"/>
  <c r="DB16" i="6"/>
  <c r="DC16" i="6"/>
  <c r="DD16" i="6"/>
  <c r="DJ16" i="6"/>
  <c r="DL16" i="6" s="1"/>
  <c r="DK16" i="6"/>
  <c r="DQ16" i="6"/>
  <c r="DS16" i="6" s="1"/>
  <c r="DR16" i="6"/>
  <c r="DX16" i="6"/>
  <c r="DY16" i="6"/>
  <c r="DZ16" i="6"/>
  <c r="EE16" i="6"/>
  <c r="EF16" i="6"/>
  <c r="EG16" i="6"/>
  <c r="EL16" i="6"/>
  <c r="EN16" i="6" s="1"/>
  <c r="EM16" i="6"/>
  <c r="ES16" i="6"/>
  <c r="ET16" i="6"/>
  <c r="EU16" i="6"/>
  <c r="EZ16" i="6"/>
  <c r="FA16" i="6"/>
  <c r="FB16" i="6"/>
  <c r="FG16" i="6"/>
  <c r="FH16" i="6"/>
  <c r="FI16" i="6"/>
  <c r="FN16" i="6"/>
  <c r="FO16" i="6"/>
  <c r="FP16" i="6"/>
  <c r="FU16" i="6"/>
  <c r="FV16" i="6"/>
  <c r="FW16" i="6"/>
  <c r="GB16" i="6"/>
  <c r="GC16" i="6"/>
  <c r="GD16" i="6"/>
  <c r="AC17" i="6"/>
  <c r="AD17" i="6"/>
  <c r="CX17" i="6"/>
  <c r="CY17" i="6" s="1"/>
  <c r="AF17" i="6" s="1"/>
  <c r="AH17" i="6" s="1"/>
  <c r="CZ17" i="6"/>
  <c r="DA17" i="6"/>
  <c r="DI17" i="6" s="1"/>
  <c r="DB17" i="6"/>
  <c r="DD17" i="6" s="1"/>
  <c r="DF17" i="6" s="1"/>
  <c r="DE17" i="6" s="1"/>
  <c r="DC17" i="6"/>
  <c r="DJ17" i="6"/>
  <c r="DK17" i="6"/>
  <c r="DL17" i="6"/>
  <c r="DN17" i="6"/>
  <c r="DQ17" i="6"/>
  <c r="DR17" i="6"/>
  <c r="DX17" i="6"/>
  <c r="DY17" i="6"/>
  <c r="DZ17" i="6" s="1"/>
  <c r="EE17" i="6"/>
  <c r="EF17" i="6"/>
  <c r="EG17" i="6"/>
  <c r="EL17" i="6"/>
  <c r="EM17" i="6"/>
  <c r="EN17" i="6"/>
  <c r="ES17" i="6"/>
  <c r="ET17" i="6"/>
  <c r="EU17" i="6"/>
  <c r="EZ17" i="6"/>
  <c r="FA17" i="6"/>
  <c r="FB17" i="6"/>
  <c r="FG17" i="6"/>
  <c r="FH17" i="6"/>
  <c r="FI17" i="6"/>
  <c r="FN17" i="6"/>
  <c r="FO17" i="6"/>
  <c r="FP17" i="6"/>
  <c r="FU17" i="6"/>
  <c r="FV17" i="6"/>
  <c r="FW17" i="6"/>
  <c r="GB17" i="6"/>
  <c r="GC17" i="6"/>
  <c r="GD17" i="6"/>
  <c r="AC18" i="6"/>
  <c r="AD18" i="6"/>
  <c r="AE18" i="6"/>
  <c r="AG18" i="6" s="1"/>
  <c r="AF18" i="6"/>
  <c r="CX18" i="6"/>
  <c r="CZ18" i="6" s="1"/>
  <c r="CY18" i="6"/>
  <c r="DA18" i="6"/>
  <c r="DB18" i="6"/>
  <c r="DC18" i="6"/>
  <c r="DD18" i="6"/>
  <c r="DF18" i="6"/>
  <c r="DI18" i="6"/>
  <c r="DJ18" i="6"/>
  <c r="DL18" i="6" s="1"/>
  <c r="DK18" i="6"/>
  <c r="DQ18" i="6"/>
  <c r="DR18" i="6"/>
  <c r="DS18" i="6" s="1"/>
  <c r="DX18" i="6"/>
  <c r="DZ18" i="6" s="1"/>
  <c r="DY18" i="6"/>
  <c r="EE18" i="6"/>
  <c r="EG18" i="6" s="1"/>
  <c r="EF18" i="6"/>
  <c r="EL18" i="6"/>
  <c r="EM18" i="6"/>
  <c r="EN18" i="6"/>
  <c r="ES18" i="6"/>
  <c r="ET18" i="6"/>
  <c r="EU18" i="6"/>
  <c r="EZ18" i="6"/>
  <c r="FA18" i="6"/>
  <c r="FB18" i="6"/>
  <c r="FG18" i="6"/>
  <c r="FH18" i="6"/>
  <c r="FI18" i="6"/>
  <c r="FN18" i="6"/>
  <c r="FO18" i="6"/>
  <c r="FP18" i="6"/>
  <c r="FU18" i="6"/>
  <c r="FV18" i="6"/>
  <c r="FW18" i="6"/>
  <c r="GB18" i="6"/>
  <c r="GC18" i="6"/>
  <c r="GD18" i="6"/>
  <c r="AC19" i="6"/>
  <c r="AD19" i="6"/>
  <c r="CX19" i="6"/>
  <c r="CY19" i="6" s="1"/>
  <c r="DB19" i="6"/>
  <c r="DC19" i="6"/>
  <c r="DD19" i="6" s="1"/>
  <c r="DF19" i="6"/>
  <c r="DE19" i="6" s="1"/>
  <c r="DJ19" i="6"/>
  <c r="DL19" i="6" s="1"/>
  <c r="DK19" i="6"/>
  <c r="DN19" i="6"/>
  <c r="DM19" i="6" s="1"/>
  <c r="DQ19" i="6"/>
  <c r="DR19" i="6"/>
  <c r="DS19" i="6"/>
  <c r="DU19" i="6"/>
  <c r="EB19" i="6" s="1"/>
  <c r="DX19" i="6"/>
  <c r="DY19" i="6"/>
  <c r="DZ19" i="6"/>
  <c r="EE19" i="6"/>
  <c r="EF19" i="6"/>
  <c r="EG19" i="6"/>
  <c r="EL19" i="6"/>
  <c r="EM19" i="6"/>
  <c r="EN19" i="6"/>
  <c r="ES19" i="6"/>
  <c r="ET19" i="6"/>
  <c r="EU19" i="6"/>
  <c r="EZ19" i="6"/>
  <c r="FA19" i="6"/>
  <c r="FB19" i="6"/>
  <c r="FG19" i="6"/>
  <c r="FH19" i="6"/>
  <c r="FI19" i="6"/>
  <c r="FN19" i="6"/>
  <c r="FO19" i="6"/>
  <c r="FP19" i="6"/>
  <c r="FU19" i="6"/>
  <c r="FV19" i="6"/>
  <c r="FW19" i="6"/>
  <c r="GB19" i="6"/>
  <c r="GC19" i="6"/>
  <c r="GD19" i="6"/>
  <c r="AC20" i="6"/>
  <c r="AD20" i="6"/>
  <c r="CX20" i="6"/>
  <c r="DB20" i="6"/>
  <c r="DD20" i="6" s="1"/>
  <c r="DC20" i="6"/>
  <c r="DJ20" i="6"/>
  <c r="DL20" i="6" s="1"/>
  <c r="DK20" i="6"/>
  <c r="DQ20" i="6"/>
  <c r="DS20" i="6" s="1"/>
  <c r="DR20" i="6"/>
  <c r="DX20" i="6"/>
  <c r="DY20" i="6"/>
  <c r="DZ20" i="6"/>
  <c r="EE20" i="6"/>
  <c r="EF20" i="6"/>
  <c r="EG20" i="6"/>
  <c r="EL20" i="6"/>
  <c r="EN20" i="6" s="1"/>
  <c r="EM20" i="6"/>
  <c r="ES20" i="6"/>
  <c r="ET20" i="6"/>
  <c r="EU20" i="6"/>
  <c r="EZ20" i="6"/>
  <c r="FA20" i="6"/>
  <c r="FB20" i="6"/>
  <c r="FG20" i="6"/>
  <c r="FH20" i="6"/>
  <c r="FI20" i="6"/>
  <c r="FN20" i="6"/>
  <c r="FO20" i="6"/>
  <c r="FP20" i="6"/>
  <c r="FU20" i="6"/>
  <c r="FV20" i="6"/>
  <c r="FW20" i="6"/>
  <c r="GB20" i="6"/>
  <c r="GC20" i="6"/>
  <c r="GD20" i="6"/>
  <c r="AC21" i="6"/>
  <c r="AD21" i="6"/>
  <c r="CX21" i="6"/>
  <c r="CZ21" i="6" s="1"/>
  <c r="DB21" i="6"/>
  <c r="DD21" i="6" s="1"/>
  <c r="DC21" i="6"/>
  <c r="DF21" i="6"/>
  <c r="DE21" i="6" s="1"/>
  <c r="DJ21" i="6"/>
  <c r="DK21" i="6"/>
  <c r="DL21" i="6"/>
  <c r="DN21" i="6"/>
  <c r="DQ21" i="6"/>
  <c r="DR21" i="6"/>
  <c r="DX21" i="6"/>
  <c r="DY21" i="6"/>
  <c r="DZ21" i="6" s="1"/>
  <c r="EE21" i="6"/>
  <c r="EF21" i="6"/>
  <c r="EG21" i="6"/>
  <c r="EL21" i="6"/>
  <c r="EM21" i="6"/>
  <c r="EN21" i="6"/>
  <c r="ES21" i="6"/>
  <c r="ET21" i="6"/>
  <c r="EU21" i="6"/>
  <c r="EZ21" i="6"/>
  <c r="FA21" i="6"/>
  <c r="FB21" i="6"/>
  <c r="FG21" i="6"/>
  <c r="FH21" i="6"/>
  <c r="FI21" i="6"/>
  <c r="FN21" i="6"/>
  <c r="FO21" i="6"/>
  <c r="FP21" i="6"/>
  <c r="FU21" i="6"/>
  <c r="FV21" i="6"/>
  <c r="FW21" i="6"/>
  <c r="GB21" i="6"/>
  <c r="GC21" i="6"/>
  <c r="GD21" i="6"/>
  <c r="AC22" i="6"/>
  <c r="AD22" i="6"/>
  <c r="AF22" i="6"/>
  <c r="CX22" i="6"/>
  <c r="CZ22" i="6" s="1"/>
  <c r="AE22" i="6" s="1"/>
  <c r="AG22" i="6" s="1"/>
  <c r="CY22" i="6"/>
  <c r="DA22" i="6"/>
  <c r="DB22" i="6"/>
  <c r="DC22" i="6"/>
  <c r="DD22" i="6"/>
  <c r="DI22" i="6"/>
  <c r="DJ22" i="6"/>
  <c r="DL22" i="6" s="1"/>
  <c r="DK22" i="6"/>
  <c r="DQ22" i="6"/>
  <c r="DR22" i="6"/>
  <c r="DS22" i="6" s="1"/>
  <c r="DX22" i="6"/>
  <c r="DY22" i="6"/>
  <c r="DZ22" i="6"/>
  <c r="EE22" i="6"/>
  <c r="EG22" i="6" s="1"/>
  <c r="EF22" i="6"/>
  <c r="EL22" i="6"/>
  <c r="EM22" i="6"/>
  <c r="EN22" i="6"/>
  <c r="ES22" i="6"/>
  <c r="EU22" i="6" s="1"/>
  <c r="ET22" i="6"/>
  <c r="EZ22" i="6"/>
  <c r="FA22" i="6"/>
  <c r="FB22" i="6"/>
  <c r="FG22" i="6"/>
  <c r="FH22" i="6"/>
  <c r="FI22" i="6"/>
  <c r="FN22" i="6"/>
  <c r="FO22" i="6"/>
  <c r="FP22" i="6"/>
  <c r="FU22" i="6"/>
  <c r="FV22" i="6"/>
  <c r="FW22" i="6"/>
  <c r="GB22" i="6"/>
  <c r="GC22" i="6"/>
  <c r="GD22" i="6"/>
  <c r="AC23" i="6"/>
  <c r="AD23" i="6"/>
  <c r="CX23" i="6"/>
  <c r="CY23" i="6" s="1"/>
  <c r="DB23" i="6"/>
  <c r="DC23" i="6"/>
  <c r="DD23" i="6" s="1"/>
  <c r="DJ23" i="6"/>
  <c r="DL23" i="6" s="1"/>
  <c r="DK23" i="6"/>
  <c r="DQ23" i="6"/>
  <c r="DR23" i="6"/>
  <c r="DS23" i="6"/>
  <c r="DX23" i="6"/>
  <c r="DZ23" i="6" s="1"/>
  <c r="DY23" i="6"/>
  <c r="EE23" i="6"/>
  <c r="EF23" i="6"/>
  <c r="EG23" i="6"/>
  <c r="EL23" i="6"/>
  <c r="EM23" i="6"/>
  <c r="EN23" i="6"/>
  <c r="ES23" i="6"/>
  <c r="EU23" i="6" s="1"/>
  <c r="ET23" i="6"/>
  <c r="EZ23" i="6"/>
  <c r="FA23" i="6"/>
  <c r="FB23" i="6"/>
  <c r="FG23" i="6"/>
  <c r="FH23" i="6"/>
  <c r="FI23" i="6"/>
  <c r="FN23" i="6"/>
  <c r="FO23" i="6"/>
  <c r="FP23" i="6"/>
  <c r="FU23" i="6"/>
  <c r="FV23" i="6"/>
  <c r="FW23" i="6"/>
  <c r="GB23" i="6"/>
  <c r="GC23" i="6"/>
  <c r="GD23" i="6"/>
  <c r="AC24" i="6"/>
  <c r="AD24" i="6"/>
  <c r="CX24" i="6"/>
  <c r="CY24" i="6"/>
  <c r="AF24" i="6" s="1"/>
  <c r="CZ24" i="6"/>
  <c r="DA24" i="6"/>
  <c r="DI24" i="6" s="1"/>
  <c r="DB24" i="6"/>
  <c r="DD24" i="6" s="1"/>
  <c r="DC24" i="6"/>
  <c r="DJ24" i="6"/>
  <c r="DK24" i="6"/>
  <c r="DL24" i="6"/>
  <c r="DQ24" i="6"/>
  <c r="DR24" i="6"/>
  <c r="DS24" i="6" s="1"/>
  <c r="DX24" i="6"/>
  <c r="DY24" i="6"/>
  <c r="DZ24" i="6" s="1"/>
  <c r="EE24" i="6"/>
  <c r="EG24" i="6" s="1"/>
  <c r="EF24" i="6"/>
  <c r="EL24" i="6"/>
  <c r="EN24" i="6" s="1"/>
  <c r="EM24" i="6"/>
  <c r="ES24" i="6"/>
  <c r="EU24" i="6" s="1"/>
  <c r="ET24" i="6"/>
  <c r="EZ24" i="6"/>
  <c r="FA24" i="6"/>
  <c r="FB24" i="6"/>
  <c r="FG24" i="6"/>
  <c r="FH24" i="6"/>
  <c r="FI24" i="6"/>
  <c r="FN24" i="6"/>
  <c r="FO24" i="6"/>
  <c r="FP24" i="6"/>
  <c r="FU24" i="6"/>
  <c r="FV24" i="6"/>
  <c r="FW24" i="6"/>
  <c r="GB24" i="6"/>
  <c r="GC24" i="6"/>
  <c r="GD24" i="6"/>
  <c r="AC25" i="6"/>
  <c r="AD25" i="6"/>
  <c r="CX25" i="6"/>
  <c r="DB25" i="6"/>
  <c r="DC25" i="6"/>
  <c r="DD25" i="6"/>
  <c r="DJ25" i="6"/>
  <c r="DL25" i="6" s="1"/>
  <c r="DK25" i="6"/>
  <c r="DQ25" i="6"/>
  <c r="DS25" i="6" s="1"/>
  <c r="DR25" i="6"/>
  <c r="DX25" i="6"/>
  <c r="DY25" i="6"/>
  <c r="EE25" i="6"/>
  <c r="EF25" i="6"/>
  <c r="EG25" i="6"/>
  <c r="EL25" i="6"/>
  <c r="EM25" i="6"/>
  <c r="EN25" i="6"/>
  <c r="ES25" i="6"/>
  <c r="ET25" i="6"/>
  <c r="EU25" i="6" s="1"/>
  <c r="EZ25" i="6"/>
  <c r="FA25" i="6"/>
  <c r="FB25" i="6"/>
  <c r="FG25" i="6"/>
  <c r="FH25" i="6"/>
  <c r="FI25" i="6"/>
  <c r="FN25" i="6"/>
  <c r="FO25" i="6"/>
  <c r="FP25" i="6"/>
  <c r="FU25" i="6"/>
  <c r="FV25" i="6"/>
  <c r="FW25" i="6"/>
  <c r="GB25" i="6"/>
  <c r="GC25" i="6"/>
  <c r="GD25" i="6"/>
  <c r="AC26" i="6"/>
  <c r="AD26" i="6"/>
  <c r="DF26" i="6" s="1"/>
  <c r="CX26" i="6"/>
  <c r="CY26" i="6" s="1"/>
  <c r="CZ26" i="6"/>
  <c r="DA26" i="6"/>
  <c r="DB26" i="6"/>
  <c r="DC26" i="6"/>
  <c r="DD26" i="6"/>
  <c r="DI26" i="6"/>
  <c r="DP26" i="6" s="1"/>
  <c r="DO26" i="6" s="1"/>
  <c r="DJ26" i="6"/>
  <c r="DL26" i="6" s="1"/>
  <c r="DK26" i="6"/>
  <c r="DQ26" i="6"/>
  <c r="DR26" i="6"/>
  <c r="DS26" i="6"/>
  <c r="DX26" i="6"/>
  <c r="DY26" i="6"/>
  <c r="DZ26" i="6"/>
  <c r="EE26" i="6"/>
  <c r="EF26" i="6"/>
  <c r="EG26" i="6"/>
  <c r="EL26" i="6"/>
  <c r="EM26" i="6"/>
  <c r="EN26" i="6"/>
  <c r="ES26" i="6"/>
  <c r="ET26" i="6"/>
  <c r="EU26" i="6"/>
  <c r="EZ26" i="6"/>
  <c r="FA26" i="6"/>
  <c r="FB26" i="6"/>
  <c r="FG26" i="6"/>
  <c r="FH26" i="6"/>
  <c r="FI26" i="6"/>
  <c r="FN26" i="6"/>
  <c r="FO26" i="6"/>
  <c r="FP26" i="6"/>
  <c r="FU26" i="6"/>
  <c r="FV26" i="6"/>
  <c r="FW26" i="6"/>
  <c r="GB26" i="6"/>
  <c r="GC26" i="6"/>
  <c r="GD26" i="6"/>
  <c r="AC27" i="6"/>
  <c r="AD27" i="6"/>
  <c r="CX27" i="6"/>
  <c r="CZ27" i="6" s="1"/>
  <c r="CY27" i="6"/>
  <c r="DA27" i="6" s="1"/>
  <c r="DI27" i="6" s="1"/>
  <c r="DB27" i="6"/>
  <c r="DC27" i="6"/>
  <c r="DD27" i="6" s="1"/>
  <c r="DJ27" i="6"/>
  <c r="DL27" i="6" s="1"/>
  <c r="DK27" i="6"/>
  <c r="DQ27" i="6"/>
  <c r="DR27" i="6"/>
  <c r="DS27" i="6"/>
  <c r="DX27" i="6"/>
  <c r="DY27" i="6"/>
  <c r="DZ27" i="6"/>
  <c r="EE27" i="6"/>
  <c r="EG27" i="6" s="1"/>
  <c r="EF27" i="6"/>
  <c r="EL27" i="6"/>
  <c r="EM27" i="6"/>
  <c r="EN27" i="6"/>
  <c r="ES27" i="6"/>
  <c r="ET27" i="6"/>
  <c r="EU27" i="6"/>
  <c r="EZ27" i="6"/>
  <c r="FA27" i="6"/>
  <c r="FB27" i="6"/>
  <c r="FG27" i="6"/>
  <c r="FH27" i="6"/>
  <c r="FI27" i="6"/>
  <c r="FN27" i="6"/>
  <c r="FO27" i="6"/>
  <c r="FP27" i="6"/>
  <c r="FU27" i="6"/>
  <c r="FV27" i="6"/>
  <c r="FW27" i="6"/>
  <c r="GB27" i="6"/>
  <c r="GC27" i="6"/>
  <c r="GD27" i="6"/>
  <c r="AC28" i="6"/>
  <c r="AD28" i="6"/>
  <c r="CX28" i="6"/>
  <c r="CY28" i="6"/>
  <c r="CZ28" i="6"/>
  <c r="DB28" i="6"/>
  <c r="DD28" i="6" s="1"/>
  <c r="DC28" i="6"/>
  <c r="DJ28" i="6"/>
  <c r="DL28" i="6" s="1"/>
  <c r="DK28" i="6"/>
  <c r="DQ28" i="6"/>
  <c r="DR28" i="6"/>
  <c r="DS28" i="6"/>
  <c r="DX28" i="6"/>
  <c r="DY28" i="6"/>
  <c r="DZ28" i="6"/>
  <c r="EE28" i="6"/>
  <c r="EF28" i="6"/>
  <c r="EL28" i="6"/>
  <c r="EN28" i="6" s="1"/>
  <c r="EM28" i="6"/>
  <c r="ES28" i="6"/>
  <c r="ET28" i="6"/>
  <c r="EU28" i="6"/>
  <c r="EZ28" i="6"/>
  <c r="FA28" i="6"/>
  <c r="FB28" i="6"/>
  <c r="FG28" i="6"/>
  <c r="FH28" i="6"/>
  <c r="FI28" i="6"/>
  <c r="FN28" i="6"/>
  <c r="FO28" i="6"/>
  <c r="FP28" i="6"/>
  <c r="FU28" i="6"/>
  <c r="FV28" i="6"/>
  <c r="FW28" i="6"/>
  <c r="GB28" i="6"/>
  <c r="GC28" i="6"/>
  <c r="GD28" i="6"/>
  <c r="AC29" i="6"/>
  <c r="AD29" i="6"/>
  <c r="CX29" i="6"/>
  <c r="DB29" i="6"/>
  <c r="DC29" i="6"/>
  <c r="DD29" i="6"/>
  <c r="DF29" i="6"/>
  <c r="DJ29" i="6"/>
  <c r="DK29" i="6"/>
  <c r="DQ29" i="6"/>
  <c r="DR29" i="6"/>
  <c r="DS29" i="6"/>
  <c r="DX29" i="6"/>
  <c r="DY29" i="6"/>
  <c r="DZ29" i="6"/>
  <c r="EE29" i="6"/>
  <c r="EF29" i="6"/>
  <c r="EL29" i="6"/>
  <c r="EM29" i="6"/>
  <c r="EN29" i="6"/>
  <c r="ES29" i="6"/>
  <c r="ET29" i="6"/>
  <c r="EU29" i="6"/>
  <c r="EZ29" i="6"/>
  <c r="FA29" i="6"/>
  <c r="FB29" i="6"/>
  <c r="FG29" i="6"/>
  <c r="FH29" i="6"/>
  <c r="FI29" i="6"/>
  <c r="FN29" i="6"/>
  <c r="FO29" i="6"/>
  <c r="FP29" i="6"/>
  <c r="FU29" i="6"/>
  <c r="FV29" i="6"/>
  <c r="FW29" i="6"/>
  <c r="GB29" i="6"/>
  <c r="GC29" i="6"/>
  <c r="GD29" i="6"/>
  <c r="AC30" i="6"/>
  <c r="AD30" i="6"/>
  <c r="CX30" i="6"/>
  <c r="CY30" i="6"/>
  <c r="CZ30" i="6"/>
  <c r="DB30" i="6"/>
  <c r="DC30" i="6"/>
  <c r="DD30" i="6" s="1"/>
  <c r="DF30" i="6"/>
  <c r="DN30" i="6" s="1"/>
  <c r="DJ30" i="6"/>
  <c r="DK30" i="6"/>
  <c r="DL30" i="6"/>
  <c r="DQ30" i="6"/>
  <c r="DR30" i="6"/>
  <c r="DX30" i="6"/>
  <c r="DY30" i="6"/>
  <c r="DZ30" i="6"/>
  <c r="EE30" i="6"/>
  <c r="EF30" i="6"/>
  <c r="EG30" i="6"/>
  <c r="EL30" i="6"/>
  <c r="EM30" i="6"/>
  <c r="EN30" i="6"/>
  <c r="ES30" i="6"/>
  <c r="ET30" i="6"/>
  <c r="EU30" i="6"/>
  <c r="EZ30" i="6"/>
  <c r="FA30" i="6"/>
  <c r="FB30" i="6"/>
  <c r="FG30" i="6"/>
  <c r="FH30" i="6"/>
  <c r="FI30" i="6"/>
  <c r="FN30" i="6"/>
  <c r="FO30" i="6"/>
  <c r="FP30" i="6"/>
  <c r="FU30" i="6"/>
  <c r="FV30" i="6"/>
  <c r="FW30" i="6"/>
  <c r="GB30" i="6"/>
  <c r="GC30" i="6"/>
  <c r="GD30" i="6"/>
  <c r="AC31" i="6"/>
  <c r="AD31" i="6"/>
  <c r="AE31" i="6"/>
  <c r="AF31" i="6"/>
  <c r="AG31" i="6"/>
  <c r="AH31" i="6"/>
  <c r="CX31" i="6"/>
  <c r="CZ31" i="6" s="1"/>
  <c r="CY31" i="6"/>
  <c r="DA31" i="6" s="1"/>
  <c r="DB31" i="6"/>
  <c r="DC31" i="6"/>
  <c r="DI31" i="6"/>
  <c r="DJ31" i="6"/>
  <c r="DK31" i="6"/>
  <c r="DL31" i="6"/>
  <c r="DQ31" i="6"/>
  <c r="DR31" i="6"/>
  <c r="DX31" i="6"/>
  <c r="DZ31" i="6" s="1"/>
  <c r="DY31" i="6"/>
  <c r="EE31" i="6"/>
  <c r="EG31" i="6" s="1"/>
  <c r="EF31" i="6"/>
  <c r="EL31" i="6"/>
  <c r="EM31" i="6"/>
  <c r="EN31" i="6"/>
  <c r="ES31" i="6"/>
  <c r="ET31" i="6"/>
  <c r="EU31" i="6"/>
  <c r="EZ31" i="6"/>
  <c r="FA31" i="6"/>
  <c r="FB31" i="6"/>
  <c r="FG31" i="6"/>
  <c r="FH31" i="6"/>
  <c r="FI31" i="6"/>
  <c r="FN31" i="6"/>
  <c r="FO31" i="6"/>
  <c r="FP31" i="6"/>
  <c r="FU31" i="6"/>
  <c r="FV31" i="6"/>
  <c r="FW31" i="6"/>
  <c r="GB31" i="6"/>
  <c r="GC31" i="6"/>
  <c r="GD31" i="6"/>
  <c r="AC32" i="6"/>
  <c r="AD32" i="6"/>
  <c r="CX32" i="6"/>
  <c r="DB32" i="6"/>
  <c r="DC32" i="6"/>
  <c r="DD32" i="6" s="1"/>
  <c r="DJ32" i="6"/>
  <c r="DL32" i="6" s="1"/>
  <c r="DK32" i="6"/>
  <c r="DQ32" i="6"/>
  <c r="DR32" i="6"/>
  <c r="DX32" i="6"/>
  <c r="DY32" i="6"/>
  <c r="EE32" i="6"/>
  <c r="EF32" i="6"/>
  <c r="EG32" i="6"/>
  <c r="EL32" i="6"/>
  <c r="EM32" i="6"/>
  <c r="EN32" i="6"/>
  <c r="ES32" i="6"/>
  <c r="ET32" i="6"/>
  <c r="EU32" i="6"/>
  <c r="EZ32" i="6"/>
  <c r="FA32" i="6"/>
  <c r="FB32" i="6"/>
  <c r="FG32" i="6"/>
  <c r="FH32" i="6"/>
  <c r="FI32" i="6"/>
  <c r="FN32" i="6"/>
  <c r="FO32" i="6"/>
  <c r="FP32" i="6"/>
  <c r="FU32" i="6"/>
  <c r="FV32" i="6"/>
  <c r="FW32" i="6"/>
  <c r="GB32" i="6"/>
  <c r="GC32" i="6"/>
  <c r="GD32" i="6"/>
  <c r="AC33" i="6"/>
  <c r="AD33" i="6"/>
  <c r="AE33" i="6"/>
  <c r="AF33" i="6"/>
  <c r="AG33" i="6"/>
  <c r="AH33" i="6"/>
  <c r="CX33" i="6"/>
  <c r="CY33" i="6"/>
  <c r="DA33" i="6" s="1"/>
  <c r="DI33" i="6" s="1"/>
  <c r="CZ33" i="6"/>
  <c r="DB33" i="6"/>
  <c r="DC33" i="6"/>
  <c r="DD33" i="6"/>
  <c r="DJ33" i="6"/>
  <c r="DL33" i="6" s="1"/>
  <c r="DK33" i="6"/>
  <c r="DQ33" i="6"/>
  <c r="DR33" i="6"/>
  <c r="DX33" i="6"/>
  <c r="DY33" i="6"/>
  <c r="DZ33" i="6"/>
  <c r="EE33" i="6"/>
  <c r="EG33" i="6" s="1"/>
  <c r="EF33" i="6"/>
  <c r="EL33" i="6"/>
  <c r="EN33" i="6" s="1"/>
  <c r="EM33" i="6"/>
  <c r="ES33" i="6"/>
  <c r="ET33" i="6"/>
  <c r="EU33" i="6"/>
  <c r="EZ33" i="6"/>
  <c r="FA33" i="6"/>
  <c r="FB33" i="6"/>
  <c r="FG33" i="6"/>
  <c r="FH33" i="6"/>
  <c r="FI33" i="6"/>
  <c r="FN33" i="6"/>
  <c r="FO33" i="6"/>
  <c r="FP33" i="6"/>
  <c r="FU33" i="6"/>
  <c r="FV33" i="6"/>
  <c r="FW33" i="6"/>
  <c r="GB33" i="6"/>
  <c r="GC33" i="6"/>
  <c r="GD33" i="6"/>
  <c r="AC34" i="6"/>
  <c r="AD34" i="6"/>
  <c r="AF34" i="6"/>
  <c r="AG34" i="6"/>
  <c r="AH34" i="6"/>
  <c r="CX34" i="6"/>
  <c r="CY34" i="6"/>
  <c r="CZ34" i="6"/>
  <c r="AE34" i="6" s="1"/>
  <c r="DA34" i="6"/>
  <c r="DB34" i="6"/>
  <c r="DC34" i="6"/>
  <c r="DD34" i="6"/>
  <c r="DF34" i="6"/>
  <c r="DE34" i="6" s="1"/>
  <c r="DI34" i="6"/>
  <c r="DJ34" i="6"/>
  <c r="DK34" i="6"/>
  <c r="DL34" i="6"/>
  <c r="DN34" i="6"/>
  <c r="DU34" i="6" s="1"/>
  <c r="DQ34" i="6"/>
  <c r="DR34" i="6"/>
  <c r="DS34" i="6" s="1"/>
  <c r="DX34" i="6"/>
  <c r="DY34" i="6"/>
  <c r="DZ34" i="6" s="1"/>
  <c r="EE34" i="6"/>
  <c r="EF34" i="6"/>
  <c r="EG34" i="6" s="1"/>
  <c r="EL34" i="6"/>
  <c r="EM34" i="6"/>
  <c r="EN34" i="6" s="1"/>
  <c r="ES34" i="6"/>
  <c r="ET34" i="6"/>
  <c r="EU34" i="6"/>
  <c r="EZ34" i="6"/>
  <c r="FA34" i="6"/>
  <c r="FB34" i="6"/>
  <c r="FG34" i="6"/>
  <c r="FH34" i="6"/>
  <c r="FI34" i="6"/>
  <c r="FN34" i="6"/>
  <c r="FO34" i="6"/>
  <c r="FP34" i="6"/>
  <c r="FU34" i="6"/>
  <c r="FV34" i="6"/>
  <c r="FW34" i="6"/>
  <c r="GB34" i="6"/>
  <c r="GC34" i="6"/>
  <c r="GD34" i="6"/>
  <c r="AC35" i="6"/>
  <c r="AD35" i="6"/>
  <c r="AE35" i="6"/>
  <c r="AG35" i="6" s="1"/>
  <c r="AH35" i="6"/>
  <c r="CX35" i="6"/>
  <c r="CY35" i="6" s="1"/>
  <c r="AF35" i="6" s="1"/>
  <c r="CZ35" i="6"/>
  <c r="DA35" i="6"/>
  <c r="DI35" i="6" s="1"/>
  <c r="DP35" i="6" s="1"/>
  <c r="DO35" i="6" s="1"/>
  <c r="DB35" i="6"/>
  <c r="DC35" i="6"/>
  <c r="DD35" i="6"/>
  <c r="DF35" i="6"/>
  <c r="DE35" i="6" s="1"/>
  <c r="DG35" i="6"/>
  <c r="DJ35" i="6"/>
  <c r="DK35" i="6"/>
  <c r="DL35" i="6"/>
  <c r="DN35" i="6"/>
  <c r="DQ35" i="6"/>
  <c r="DR35" i="6"/>
  <c r="DV35" i="6"/>
  <c r="DW35" i="6"/>
  <c r="DX35" i="6"/>
  <c r="DY35" i="6"/>
  <c r="DZ35" i="6"/>
  <c r="ED35" i="6"/>
  <c r="EE35" i="6"/>
  <c r="EG35" i="6" s="1"/>
  <c r="EF35" i="6"/>
  <c r="EL35" i="6"/>
  <c r="EN35" i="6" s="1"/>
  <c r="EM35" i="6"/>
  <c r="ES35" i="6"/>
  <c r="ET35" i="6"/>
  <c r="EU35" i="6"/>
  <c r="EZ35" i="6"/>
  <c r="FA35" i="6"/>
  <c r="FB35" i="6"/>
  <c r="FG35" i="6"/>
  <c r="FH35" i="6"/>
  <c r="FI35" i="6"/>
  <c r="FN35" i="6"/>
  <c r="FO35" i="6"/>
  <c r="FP35" i="6"/>
  <c r="FU35" i="6"/>
  <c r="FV35" i="6"/>
  <c r="FW35" i="6"/>
  <c r="GB35" i="6"/>
  <c r="GC35" i="6"/>
  <c r="GD35" i="6"/>
  <c r="AC36" i="6"/>
  <c r="AD36" i="6"/>
  <c r="AE36" i="6"/>
  <c r="AG36" i="6" s="1"/>
  <c r="CX36" i="6"/>
  <c r="CY36" i="6"/>
  <c r="AF36" i="6" s="1"/>
  <c r="CZ36" i="6"/>
  <c r="DA36" i="6"/>
  <c r="DB36" i="6"/>
  <c r="DC36" i="6"/>
  <c r="DD36" i="6"/>
  <c r="DI36" i="6"/>
  <c r="DP36" i="6" s="1"/>
  <c r="DJ36" i="6"/>
  <c r="DL36" i="6" s="1"/>
  <c r="DK36" i="6"/>
  <c r="DQ36" i="6"/>
  <c r="DS36" i="6" s="1"/>
  <c r="DR36" i="6"/>
  <c r="DX36" i="6"/>
  <c r="DY36" i="6"/>
  <c r="DZ36" i="6"/>
  <c r="EE36" i="6"/>
  <c r="EF36" i="6"/>
  <c r="EG36" i="6"/>
  <c r="EL36" i="6"/>
  <c r="EM36" i="6"/>
  <c r="EN36" i="6"/>
  <c r="ES36" i="6"/>
  <c r="ET36" i="6"/>
  <c r="EU36" i="6"/>
  <c r="EZ36" i="6"/>
  <c r="FA36" i="6"/>
  <c r="FB36" i="6"/>
  <c r="FG36" i="6"/>
  <c r="FH36" i="6"/>
  <c r="FI36" i="6"/>
  <c r="FN36" i="6"/>
  <c r="FO36" i="6"/>
  <c r="FP36" i="6"/>
  <c r="FU36" i="6"/>
  <c r="FV36" i="6"/>
  <c r="FW36" i="6"/>
  <c r="GB36" i="6"/>
  <c r="GC36" i="6"/>
  <c r="GD36" i="6"/>
  <c r="AC37" i="6"/>
  <c r="AD37" i="6"/>
  <c r="CX37" i="6"/>
  <c r="CY37" i="6"/>
  <c r="CZ37" i="6"/>
  <c r="DB37" i="6"/>
  <c r="DC37" i="6"/>
  <c r="DD37" i="6"/>
  <c r="DJ37" i="6"/>
  <c r="DK37" i="6"/>
  <c r="DL37" i="6" s="1"/>
  <c r="DQ37" i="6"/>
  <c r="DR37" i="6"/>
  <c r="DS37" i="6"/>
  <c r="DX37" i="6"/>
  <c r="DY37" i="6"/>
  <c r="DZ37" i="6"/>
  <c r="EE37" i="6"/>
  <c r="EF37" i="6"/>
  <c r="EG37" i="6"/>
  <c r="EL37" i="6"/>
  <c r="EM37" i="6"/>
  <c r="EN37" i="6"/>
  <c r="ES37" i="6"/>
  <c r="ET37" i="6"/>
  <c r="EU37" i="6"/>
  <c r="EZ37" i="6"/>
  <c r="FA37" i="6"/>
  <c r="FB37" i="6"/>
  <c r="FG37" i="6"/>
  <c r="FH37" i="6"/>
  <c r="FI37" i="6"/>
  <c r="FN37" i="6"/>
  <c r="FO37" i="6"/>
  <c r="FP37" i="6"/>
  <c r="FU37" i="6"/>
  <c r="FV37" i="6"/>
  <c r="FW37" i="6"/>
  <c r="GB37" i="6"/>
  <c r="GC37" i="6"/>
  <c r="GD37" i="6"/>
  <c r="AC38" i="6"/>
  <c r="AD38" i="6"/>
  <c r="CX38" i="6"/>
  <c r="CZ38" i="6" s="1"/>
  <c r="CY38" i="6"/>
  <c r="DA38" i="6" s="1"/>
  <c r="DI38" i="6" s="1"/>
  <c r="DB38" i="6"/>
  <c r="DD38" i="6" s="1"/>
  <c r="DF38" i="6" s="1"/>
  <c r="DC38" i="6"/>
  <c r="DJ38" i="6"/>
  <c r="DK38" i="6"/>
  <c r="DL38" i="6"/>
  <c r="DQ38" i="6"/>
  <c r="DR38" i="6"/>
  <c r="DS38" i="6"/>
  <c r="DX38" i="6"/>
  <c r="DY38" i="6"/>
  <c r="EE38" i="6"/>
  <c r="EG38" i="6" s="1"/>
  <c r="EF38" i="6"/>
  <c r="EL38" i="6"/>
  <c r="EM38" i="6"/>
  <c r="EN38" i="6"/>
  <c r="ES38" i="6"/>
  <c r="ET38" i="6"/>
  <c r="EU38" i="6"/>
  <c r="EZ38" i="6"/>
  <c r="FA38" i="6"/>
  <c r="FB38" i="6"/>
  <c r="FG38" i="6"/>
  <c r="FH38" i="6"/>
  <c r="FI38" i="6"/>
  <c r="FN38" i="6"/>
  <c r="FO38" i="6"/>
  <c r="FP38" i="6"/>
  <c r="FU38" i="6"/>
  <c r="FV38" i="6"/>
  <c r="FW38" i="6"/>
  <c r="GB38" i="6"/>
  <c r="GC38" i="6"/>
  <c r="GD38" i="6"/>
  <c r="AC39" i="6"/>
  <c r="AD39" i="6"/>
  <c r="CX39" i="6"/>
  <c r="CY39" i="6"/>
  <c r="CZ39" i="6"/>
  <c r="DA39" i="6"/>
  <c r="DI39" i="6" s="1"/>
  <c r="DB39" i="6"/>
  <c r="DC39" i="6"/>
  <c r="DD39" i="6"/>
  <c r="DJ39" i="6"/>
  <c r="DK39" i="6"/>
  <c r="DL39" i="6"/>
  <c r="DQ39" i="6"/>
  <c r="DR39" i="6"/>
  <c r="DS39" i="6"/>
  <c r="DX39" i="6"/>
  <c r="DY39" i="6"/>
  <c r="EE39" i="6"/>
  <c r="EF39" i="6"/>
  <c r="EG39" i="6"/>
  <c r="EL39" i="6"/>
  <c r="EM39" i="6"/>
  <c r="EN39" i="6"/>
  <c r="ES39" i="6"/>
  <c r="ET39" i="6"/>
  <c r="EU39" i="6"/>
  <c r="EZ39" i="6"/>
  <c r="FA39" i="6"/>
  <c r="FB39" i="6"/>
  <c r="FG39" i="6"/>
  <c r="FH39" i="6"/>
  <c r="FI39" i="6"/>
  <c r="FN39" i="6"/>
  <c r="FO39" i="6"/>
  <c r="FP39" i="6"/>
  <c r="FU39" i="6"/>
  <c r="FV39" i="6"/>
  <c r="FW39" i="6"/>
  <c r="GB39" i="6"/>
  <c r="GC39" i="6"/>
  <c r="GD39" i="6"/>
  <c r="AC40" i="6"/>
  <c r="AD40" i="6"/>
  <c r="AE40" i="6"/>
  <c r="AG40" i="6" s="1"/>
  <c r="AF40" i="6"/>
  <c r="CX40" i="6"/>
  <c r="CY40" i="6" s="1"/>
  <c r="DA40" i="6" s="1"/>
  <c r="CZ40" i="6"/>
  <c r="DB40" i="6"/>
  <c r="DC40" i="6"/>
  <c r="DD40" i="6" s="1"/>
  <c r="DF40" i="6"/>
  <c r="DE40" i="6" s="1"/>
  <c r="DI40" i="6"/>
  <c r="DP40" i="6" s="1"/>
  <c r="DW40" i="6" s="1"/>
  <c r="DV40" i="6" s="1"/>
  <c r="DJ40" i="6"/>
  <c r="DK40" i="6"/>
  <c r="DL40" i="6" s="1"/>
  <c r="DQ40" i="6"/>
  <c r="DS40" i="6" s="1"/>
  <c r="DR40" i="6"/>
  <c r="DX40" i="6"/>
  <c r="DY40" i="6"/>
  <c r="DZ40" i="6"/>
  <c r="EE40" i="6"/>
  <c r="EF40" i="6"/>
  <c r="EG40" i="6"/>
  <c r="EL40" i="6"/>
  <c r="EM40" i="6"/>
  <c r="EN40" i="6"/>
  <c r="ES40" i="6"/>
  <c r="ET40" i="6"/>
  <c r="EU40" i="6"/>
  <c r="EZ40" i="6"/>
  <c r="FA40" i="6"/>
  <c r="FB40" i="6"/>
  <c r="FG40" i="6"/>
  <c r="FH40" i="6"/>
  <c r="FI40" i="6"/>
  <c r="FN40" i="6"/>
  <c r="FO40" i="6"/>
  <c r="FP40" i="6"/>
  <c r="FU40" i="6"/>
  <c r="FV40" i="6"/>
  <c r="FW40" i="6"/>
  <c r="GB40" i="6"/>
  <c r="GC40" i="6"/>
  <c r="GD40" i="6"/>
  <c r="AC41" i="6"/>
  <c r="AD41" i="6"/>
  <c r="CX41" i="6"/>
  <c r="CY41" i="6"/>
  <c r="CZ41" i="6"/>
  <c r="DB41" i="6"/>
  <c r="DC41" i="6"/>
  <c r="DD41" i="6" s="1"/>
  <c r="DJ41" i="6"/>
  <c r="DK41" i="6"/>
  <c r="DL41" i="6"/>
  <c r="DQ41" i="6"/>
  <c r="DR41" i="6"/>
  <c r="DX41" i="6"/>
  <c r="DY41" i="6"/>
  <c r="DZ41" i="6"/>
  <c r="EE41" i="6"/>
  <c r="EF41" i="6"/>
  <c r="EG41" i="6"/>
  <c r="EL41" i="6"/>
  <c r="EM41" i="6"/>
  <c r="EN41" i="6"/>
  <c r="ES41" i="6"/>
  <c r="ET41" i="6"/>
  <c r="EU41" i="6"/>
  <c r="EZ41" i="6"/>
  <c r="FA41" i="6"/>
  <c r="FB41" i="6"/>
  <c r="FG41" i="6"/>
  <c r="FH41" i="6"/>
  <c r="FI41" i="6"/>
  <c r="FN41" i="6"/>
  <c r="FO41" i="6"/>
  <c r="FP41" i="6"/>
  <c r="FU41" i="6"/>
  <c r="FV41" i="6"/>
  <c r="FW41" i="6"/>
  <c r="GB41" i="6"/>
  <c r="GC41" i="6"/>
  <c r="GD41" i="6"/>
  <c r="AC42" i="6"/>
  <c r="AD42" i="6"/>
  <c r="CX42" i="6"/>
  <c r="CY42" i="6"/>
  <c r="CZ42" i="6"/>
  <c r="DA42" i="6"/>
  <c r="DB42" i="6"/>
  <c r="DC42" i="6"/>
  <c r="DD42" i="6"/>
  <c r="DG42" i="6"/>
  <c r="DI42" i="6"/>
  <c r="DJ42" i="6"/>
  <c r="DL42" i="6" s="1"/>
  <c r="DK42" i="6"/>
  <c r="DP42" i="6"/>
  <c r="DW42" i="6" s="1"/>
  <c r="DQ42" i="6"/>
  <c r="DR42" i="6"/>
  <c r="DS42" i="6"/>
  <c r="DX42" i="6"/>
  <c r="DY42" i="6"/>
  <c r="DZ42" i="6"/>
  <c r="EE42" i="6"/>
  <c r="EF42" i="6"/>
  <c r="EG42" i="6"/>
  <c r="EL42" i="6"/>
  <c r="EM42" i="6"/>
  <c r="EN42" i="6"/>
  <c r="ES42" i="6"/>
  <c r="ET42" i="6"/>
  <c r="EU42" i="6"/>
  <c r="EZ42" i="6"/>
  <c r="FA42" i="6"/>
  <c r="FB42" i="6"/>
  <c r="FG42" i="6"/>
  <c r="FH42" i="6"/>
  <c r="FI42" i="6"/>
  <c r="FN42" i="6"/>
  <c r="FO42" i="6"/>
  <c r="FP42" i="6"/>
  <c r="FU42" i="6"/>
  <c r="FV42" i="6"/>
  <c r="FW42" i="6"/>
  <c r="GB42" i="6"/>
  <c r="GC42" i="6"/>
  <c r="GD42" i="6"/>
  <c r="AC43" i="6"/>
  <c r="AD43" i="6"/>
  <c r="CX43" i="6"/>
  <c r="CY43" i="6"/>
  <c r="CZ43" i="6"/>
  <c r="DB43" i="6"/>
  <c r="DC43" i="6"/>
  <c r="DJ43" i="6"/>
  <c r="DK43" i="6"/>
  <c r="DL43" i="6"/>
  <c r="DQ43" i="6"/>
  <c r="DR43" i="6"/>
  <c r="DS43" i="6"/>
  <c r="DX43" i="6"/>
  <c r="DY43" i="6"/>
  <c r="DZ43" i="6"/>
  <c r="EE43" i="6"/>
  <c r="EF43" i="6"/>
  <c r="EG43" i="6"/>
  <c r="EL43" i="6"/>
  <c r="EM43" i="6"/>
  <c r="EN43" i="6"/>
  <c r="ES43" i="6"/>
  <c r="ET43" i="6"/>
  <c r="EU43" i="6"/>
  <c r="EZ43" i="6"/>
  <c r="FA43" i="6"/>
  <c r="FB43" i="6"/>
  <c r="FG43" i="6"/>
  <c r="FH43" i="6"/>
  <c r="FI43" i="6"/>
  <c r="FN43" i="6"/>
  <c r="FO43" i="6"/>
  <c r="FP43" i="6"/>
  <c r="FU43" i="6"/>
  <c r="FV43" i="6"/>
  <c r="FW43" i="6"/>
  <c r="GB43" i="6"/>
  <c r="GC43" i="6"/>
  <c r="GD43" i="6"/>
  <c r="AC44" i="6"/>
  <c r="AD44" i="6"/>
  <c r="CX44" i="6"/>
  <c r="CY44" i="6"/>
  <c r="CZ44" i="6"/>
  <c r="DB44" i="6"/>
  <c r="DC44" i="6"/>
  <c r="DD44" i="6" s="1"/>
  <c r="DJ44" i="6"/>
  <c r="DL44" i="6" s="1"/>
  <c r="DK44" i="6"/>
  <c r="DQ44" i="6"/>
  <c r="DR44" i="6"/>
  <c r="DX44" i="6"/>
  <c r="DY44" i="6"/>
  <c r="DZ44" i="6"/>
  <c r="EE44" i="6"/>
  <c r="EF44" i="6"/>
  <c r="EG44" i="6"/>
  <c r="EL44" i="6"/>
  <c r="EM44" i="6"/>
  <c r="EN44" i="6"/>
  <c r="ES44" i="6"/>
  <c r="ET44" i="6"/>
  <c r="EU44" i="6"/>
  <c r="EZ44" i="6"/>
  <c r="FA44" i="6"/>
  <c r="FB44" i="6"/>
  <c r="FG44" i="6"/>
  <c r="FH44" i="6"/>
  <c r="FI44" i="6"/>
  <c r="FN44" i="6"/>
  <c r="FO44" i="6"/>
  <c r="FP44" i="6"/>
  <c r="FU44" i="6"/>
  <c r="FV44" i="6"/>
  <c r="FW44" i="6"/>
  <c r="GB44" i="6"/>
  <c r="GC44" i="6"/>
  <c r="GD44" i="6"/>
  <c r="AC45" i="6"/>
  <c r="AD45" i="6"/>
  <c r="CX45" i="6"/>
  <c r="CY45" i="6"/>
  <c r="CZ45" i="6"/>
  <c r="DB45" i="6"/>
  <c r="DC45" i="6"/>
  <c r="DD45" i="6"/>
  <c r="DJ45" i="6"/>
  <c r="DK45" i="6"/>
  <c r="DQ45" i="6"/>
  <c r="DR45" i="6"/>
  <c r="DS45" i="6"/>
  <c r="DX45" i="6"/>
  <c r="DY45" i="6"/>
  <c r="DZ45" i="6"/>
  <c r="EE45" i="6"/>
  <c r="EF45" i="6"/>
  <c r="EG45" i="6"/>
  <c r="EL45" i="6"/>
  <c r="EM45" i="6"/>
  <c r="EN45" i="6"/>
  <c r="ES45" i="6"/>
  <c r="ET45" i="6"/>
  <c r="EU45" i="6"/>
  <c r="EZ45" i="6"/>
  <c r="FA45" i="6"/>
  <c r="FB45" i="6"/>
  <c r="FG45" i="6"/>
  <c r="FH45" i="6"/>
  <c r="FI45" i="6"/>
  <c r="FN45" i="6"/>
  <c r="FO45" i="6"/>
  <c r="FP45" i="6"/>
  <c r="FU45" i="6"/>
  <c r="FV45" i="6"/>
  <c r="FW45" i="6"/>
  <c r="GB45" i="6"/>
  <c r="GC45" i="6"/>
  <c r="GD45" i="6"/>
  <c r="AC46" i="6"/>
  <c r="AD46" i="6"/>
  <c r="DF46" i="6" s="1"/>
  <c r="DE46" i="6" s="1"/>
  <c r="CX46" i="6"/>
  <c r="CY46" i="6"/>
  <c r="CZ46" i="6"/>
  <c r="DA46" i="6"/>
  <c r="DB46" i="6"/>
  <c r="DC46" i="6"/>
  <c r="DD46" i="6"/>
  <c r="DI46" i="6"/>
  <c r="DP46" i="6" s="1"/>
  <c r="DJ46" i="6"/>
  <c r="DK46" i="6"/>
  <c r="DL46" i="6"/>
  <c r="DQ46" i="6"/>
  <c r="DR46" i="6"/>
  <c r="DS46" i="6"/>
  <c r="DX46" i="6"/>
  <c r="DY46" i="6"/>
  <c r="DZ46" i="6" s="1"/>
  <c r="EE46" i="6"/>
  <c r="EF46" i="6"/>
  <c r="EG46" i="6"/>
  <c r="EL46" i="6"/>
  <c r="EM46" i="6"/>
  <c r="EN46" i="6"/>
  <c r="ES46" i="6"/>
  <c r="ET46" i="6"/>
  <c r="EU46" i="6"/>
  <c r="EZ46" i="6"/>
  <c r="FA46" i="6"/>
  <c r="FB46" i="6"/>
  <c r="FG46" i="6"/>
  <c r="FH46" i="6"/>
  <c r="FI46" i="6"/>
  <c r="FN46" i="6"/>
  <c r="FO46" i="6"/>
  <c r="FP46" i="6"/>
  <c r="FU46" i="6"/>
  <c r="FV46" i="6"/>
  <c r="FW46" i="6"/>
  <c r="GB46" i="6"/>
  <c r="GC46" i="6"/>
  <c r="GD46" i="6"/>
  <c r="AC47" i="6"/>
  <c r="AD47" i="6"/>
  <c r="AE47" i="6"/>
  <c r="AG47" i="6"/>
  <c r="AH47" i="6"/>
  <c r="CX47" i="6"/>
  <c r="CY47" i="6" s="1"/>
  <c r="AF47" i="6" s="1"/>
  <c r="CZ47" i="6"/>
  <c r="DA47" i="6"/>
  <c r="DB47" i="6"/>
  <c r="DC47" i="6"/>
  <c r="DI47" i="6"/>
  <c r="DP47" i="6" s="1"/>
  <c r="DW47" i="6" s="1"/>
  <c r="DV47" i="6" s="1"/>
  <c r="DJ47" i="6"/>
  <c r="DK47" i="6"/>
  <c r="DL47" i="6"/>
  <c r="DO47" i="6"/>
  <c r="DQ47" i="6"/>
  <c r="DR47" i="6"/>
  <c r="DS47" i="6" s="1"/>
  <c r="DX47" i="6"/>
  <c r="DY47" i="6"/>
  <c r="DZ47" i="6"/>
  <c r="ED47" i="6"/>
  <c r="EK47" i="6" s="1"/>
  <c r="EE47" i="6"/>
  <c r="EF47" i="6"/>
  <c r="EG47" i="6" s="1"/>
  <c r="EL47" i="6"/>
  <c r="EM47" i="6"/>
  <c r="EN47" i="6"/>
  <c r="ES47" i="6"/>
  <c r="ET47" i="6"/>
  <c r="EU47" i="6"/>
  <c r="EZ47" i="6"/>
  <c r="FA47" i="6"/>
  <c r="FB47" i="6"/>
  <c r="FG47" i="6"/>
  <c r="FH47" i="6"/>
  <c r="FI47" i="6"/>
  <c r="FN47" i="6"/>
  <c r="FO47" i="6"/>
  <c r="FP47" i="6"/>
  <c r="FU47" i="6"/>
  <c r="FV47" i="6"/>
  <c r="FW47" i="6"/>
  <c r="GB47" i="6"/>
  <c r="GC47" i="6"/>
  <c r="GD47" i="6"/>
  <c r="AC48" i="6"/>
  <c r="AD48" i="6"/>
  <c r="CX48" i="6"/>
  <c r="CY48" i="6"/>
  <c r="CZ48" i="6"/>
  <c r="DA48" i="6"/>
  <c r="DI48" i="6" s="1"/>
  <c r="DG48" i="6" s="1"/>
  <c r="DB48" i="6"/>
  <c r="DC48" i="6"/>
  <c r="DD48" i="6"/>
  <c r="DJ48" i="6"/>
  <c r="DK48" i="6"/>
  <c r="DL48" i="6"/>
  <c r="DP48" i="6"/>
  <c r="DW48" i="6" s="1"/>
  <c r="DQ48" i="6"/>
  <c r="DR48" i="6"/>
  <c r="DX48" i="6"/>
  <c r="DY48" i="6"/>
  <c r="DZ48" i="6" s="1"/>
  <c r="EE48" i="6"/>
  <c r="EF48" i="6"/>
  <c r="EG48" i="6"/>
  <c r="EL48" i="6"/>
  <c r="EM48" i="6"/>
  <c r="EN48" i="6"/>
  <c r="ES48" i="6"/>
  <c r="ET48" i="6"/>
  <c r="EU48" i="6"/>
  <c r="EZ48" i="6"/>
  <c r="FA48" i="6"/>
  <c r="FB48" i="6"/>
  <c r="FG48" i="6"/>
  <c r="FH48" i="6"/>
  <c r="FI48" i="6"/>
  <c r="FN48" i="6"/>
  <c r="FO48" i="6"/>
  <c r="FP48" i="6"/>
  <c r="FU48" i="6"/>
  <c r="FV48" i="6"/>
  <c r="FW48" i="6"/>
  <c r="GB48" i="6"/>
  <c r="GC48" i="6"/>
  <c r="GD48" i="6"/>
  <c r="AC49" i="6"/>
  <c r="AD49" i="6"/>
  <c r="DF49" i="6" s="1"/>
  <c r="DE49" i="6" s="1"/>
  <c r="CX49" i="6"/>
  <c r="CY49" i="6"/>
  <c r="CZ49" i="6"/>
  <c r="DA49" i="6"/>
  <c r="DB49" i="6"/>
  <c r="DC49" i="6"/>
  <c r="DD49" i="6"/>
  <c r="DI49" i="6"/>
  <c r="DG49" i="6" s="1"/>
  <c r="DJ49" i="6"/>
  <c r="DK49" i="6"/>
  <c r="DL49" i="6"/>
  <c r="DN49" i="6"/>
  <c r="DU49" i="6" s="1"/>
  <c r="DP49" i="6"/>
  <c r="DQ49" i="6"/>
  <c r="DR49" i="6"/>
  <c r="DS49" i="6" s="1"/>
  <c r="DX49" i="6"/>
  <c r="DY49" i="6"/>
  <c r="DZ49" i="6"/>
  <c r="EE49" i="6"/>
  <c r="EF49" i="6"/>
  <c r="EG49" i="6"/>
  <c r="EL49" i="6"/>
  <c r="EM49" i="6"/>
  <c r="EN49" i="6"/>
  <c r="ES49" i="6"/>
  <c r="ET49" i="6"/>
  <c r="EU49" i="6"/>
  <c r="EZ49" i="6"/>
  <c r="FA49" i="6"/>
  <c r="FB49" i="6"/>
  <c r="FG49" i="6"/>
  <c r="FH49" i="6"/>
  <c r="FI49" i="6"/>
  <c r="FN49" i="6"/>
  <c r="FO49" i="6"/>
  <c r="FP49" i="6"/>
  <c r="FU49" i="6"/>
  <c r="FV49" i="6"/>
  <c r="FW49" i="6"/>
  <c r="GB49" i="6"/>
  <c r="GC49" i="6"/>
  <c r="GD49" i="6"/>
  <c r="AC50" i="6"/>
  <c r="AD50" i="6"/>
  <c r="CX50" i="6"/>
  <c r="CY50" i="6"/>
  <c r="CZ50" i="6"/>
  <c r="DA50" i="6"/>
  <c r="DI50" i="6" s="1"/>
  <c r="DG50" i="6" s="1"/>
  <c r="DB50" i="6"/>
  <c r="DC50" i="6"/>
  <c r="DJ50" i="6"/>
  <c r="DK50" i="6"/>
  <c r="DL50" i="6"/>
  <c r="DQ50" i="6"/>
  <c r="DR50" i="6"/>
  <c r="DS50" i="6"/>
  <c r="DX50" i="6"/>
  <c r="DY50" i="6"/>
  <c r="DZ50" i="6"/>
  <c r="EE50" i="6"/>
  <c r="EF50" i="6"/>
  <c r="EG50" i="6"/>
  <c r="EL50" i="6"/>
  <c r="EM50" i="6"/>
  <c r="EN50" i="6"/>
  <c r="ES50" i="6"/>
  <c r="ET50" i="6"/>
  <c r="EU50" i="6"/>
  <c r="EZ50" i="6"/>
  <c r="FA50" i="6"/>
  <c r="FB50" i="6"/>
  <c r="FG50" i="6"/>
  <c r="FH50" i="6"/>
  <c r="FI50" i="6"/>
  <c r="FN50" i="6"/>
  <c r="FO50" i="6"/>
  <c r="FP50" i="6"/>
  <c r="FU50" i="6"/>
  <c r="FV50" i="6"/>
  <c r="FW50" i="6"/>
  <c r="GB50" i="6"/>
  <c r="GC50" i="6"/>
  <c r="GD50" i="6"/>
  <c r="AC51" i="6"/>
  <c r="AD51" i="6"/>
  <c r="CX51" i="6"/>
  <c r="CY51" i="6"/>
  <c r="CZ51" i="6"/>
  <c r="DA51" i="6"/>
  <c r="DI51" i="6" s="1"/>
  <c r="DP51" i="6" s="1"/>
  <c r="DB51" i="6"/>
  <c r="DC51" i="6"/>
  <c r="DG51" i="6"/>
  <c r="DJ51" i="6"/>
  <c r="DK51" i="6"/>
  <c r="DL51" i="6"/>
  <c r="DQ51" i="6"/>
  <c r="DR51" i="6"/>
  <c r="DS51" i="6"/>
  <c r="DX51" i="6"/>
  <c r="DY51" i="6"/>
  <c r="DZ51" i="6"/>
  <c r="EE51" i="6"/>
  <c r="EF51" i="6"/>
  <c r="EG51" i="6"/>
  <c r="EL51" i="6"/>
  <c r="EM51" i="6"/>
  <c r="EN51" i="6"/>
  <c r="ES51" i="6"/>
  <c r="ET51" i="6"/>
  <c r="EU51" i="6"/>
  <c r="EZ51" i="6"/>
  <c r="FA51" i="6"/>
  <c r="FB51" i="6"/>
  <c r="FG51" i="6"/>
  <c r="FH51" i="6"/>
  <c r="FI51" i="6"/>
  <c r="FN51" i="6"/>
  <c r="FO51" i="6"/>
  <c r="FP51" i="6"/>
  <c r="FU51" i="6"/>
  <c r="FV51" i="6"/>
  <c r="FW51" i="6"/>
  <c r="GB51" i="6"/>
  <c r="GC51" i="6"/>
  <c r="GD51" i="6"/>
  <c r="AC52" i="6"/>
  <c r="AD52" i="6"/>
  <c r="CX52" i="6"/>
  <c r="CY52" i="6"/>
  <c r="CZ52" i="6"/>
  <c r="DA52" i="6"/>
  <c r="DB52" i="6"/>
  <c r="DC52" i="6"/>
  <c r="DD52" i="6" s="1"/>
  <c r="DI52" i="6"/>
  <c r="DP52" i="6" s="1"/>
  <c r="DJ52" i="6"/>
  <c r="DK52" i="6"/>
  <c r="DQ52" i="6"/>
  <c r="DR52" i="6"/>
  <c r="DX52" i="6"/>
  <c r="DY52" i="6"/>
  <c r="DZ52" i="6"/>
  <c r="EE52" i="6"/>
  <c r="EF52" i="6"/>
  <c r="EG52" i="6"/>
  <c r="EL52" i="6"/>
  <c r="EM52" i="6"/>
  <c r="EN52" i="6"/>
  <c r="ES52" i="6"/>
  <c r="ET52" i="6"/>
  <c r="EU52" i="6"/>
  <c r="EZ52" i="6"/>
  <c r="FA52" i="6"/>
  <c r="FB52" i="6"/>
  <c r="FG52" i="6"/>
  <c r="FH52" i="6"/>
  <c r="FI52" i="6"/>
  <c r="FN52" i="6"/>
  <c r="FO52" i="6"/>
  <c r="FP52" i="6"/>
  <c r="FU52" i="6"/>
  <c r="FV52" i="6"/>
  <c r="FW52" i="6"/>
  <c r="GB52" i="6"/>
  <c r="GC52" i="6"/>
  <c r="GD52" i="6"/>
  <c r="AC53" i="6"/>
  <c r="AD53" i="6"/>
  <c r="CX53" i="6"/>
  <c r="CY53" i="6"/>
  <c r="CZ53" i="6"/>
  <c r="DA53" i="6"/>
  <c r="DB53" i="6"/>
  <c r="DC53" i="6"/>
  <c r="DD53" i="6"/>
  <c r="DI53" i="6"/>
  <c r="DP53" i="6" s="1"/>
  <c r="DJ53" i="6"/>
  <c r="DK53" i="6"/>
  <c r="DL53" i="6"/>
  <c r="DQ53" i="6"/>
  <c r="DS53" i="6" s="1"/>
  <c r="DR53" i="6"/>
  <c r="DX53" i="6"/>
  <c r="DY53" i="6"/>
  <c r="DZ53" i="6"/>
  <c r="EE53" i="6"/>
  <c r="EF53" i="6"/>
  <c r="EG53" i="6"/>
  <c r="EL53" i="6"/>
  <c r="EM53" i="6"/>
  <c r="EN53" i="6"/>
  <c r="ES53" i="6"/>
  <c r="ET53" i="6"/>
  <c r="EU53" i="6"/>
  <c r="EZ53" i="6"/>
  <c r="FA53" i="6"/>
  <c r="FB53" i="6"/>
  <c r="FG53" i="6"/>
  <c r="FH53" i="6"/>
  <c r="FI53" i="6"/>
  <c r="FN53" i="6"/>
  <c r="FO53" i="6"/>
  <c r="FP53" i="6"/>
  <c r="FU53" i="6"/>
  <c r="FV53" i="6"/>
  <c r="FW53" i="6"/>
  <c r="GB53" i="6"/>
  <c r="GC53" i="6"/>
  <c r="GD53" i="6"/>
  <c r="AC54" i="6"/>
  <c r="AD54" i="6"/>
  <c r="AF54" i="6"/>
  <c r="AH54" i="6"/>
  <c r="CX54" i="6"/>
  <c r="CY54" i="6"/>
  <c r="CZ54" i="6"/>
  <c r="DB54" i="6"/>
  <c r="DC54" i="6"/>
  <c r="DD54" i="6"/>
  <c r="DJ54" i="6"/>
  <c r="DK54" i="6"/>
  <c r="DL54" i="6"/>
  <c r="DQ54" i="6"/>
  <c r="DR54" i="6"/>
  <c r="DS54" i="6"/>
  <c r="DX54" i="6"/>
  <c r="DY54" i="6"/>
  <c r="DZ54" i="6"/>
  <c r="EE54" i="6"/>
  <c r="EF54" i="6"/>
  <c r="EG54" i="6"/>
  <c r="EL54" i="6"/>
  <c r="EM54" i="6"/>
  <c r="EN54" i="6"/>
  <c r="ES54" i="6"/>
  <c r="ET54" i="6"/>
  <c r="EU54" i="6"/>
  <c r="EZ54" i="6"/>
  <c r="FA54" i="6"/>
  <c r="FB54" i="6"/>
  <c r="FG54" i="6"/>
  <c r="FH54" i="6"/>
  <c r="FI54" i="6"/>
  <c r="FN54" i="6"/>
  <c r="FO54" i="6"/>
  <c r="FP54" i="6"/>
  <c r="FU54" i="6"/>
  <c r="FV54" i="6"/>
  <c r="FW54" i="6"/>
  <c r="GB54" i="6"/>
  <c r="GC54" i="6"/>
  <c r="GD54" i="6"/>
  <c r="AC55" i="6"/>
  <c r="AD55" i="6"/>
  <c r="AE55" i="6"/>
  <c r="AG55" i="6" s="1"/>
  <c r="CX55" i="6"/>
  <c r="CY55" i="6"/>
  <c r="AF55" i="6" s="1"/>
  <c r="AH55" i="6" s="1"/>
  <c r="CZ55" i="6"/>
  <c r="DA55" i="6"/>
  <c r="DB55" i="6"/>
  <c r="DC55" i="6"/>
  <c r="DI55" i="6"/>
  <c r="DP55" i="6" s="1"/>
  <c r="DW55" i="6" s="1"/>
  <c r="DJ55" i="6"/>
  <c r="DL55" i="6" s="1"/>
  <c r="DK55" i="6"/>
  <c r="DQ55" i="6"/>
  <c r="DR55" i="6"/>
  <c r="DS55" i="6"/>
  <c r="DX55" i="6"/>
  <c r="DY55" i="6"/>
  <c r="DZ55" i="6"/>
  <c r="EE55" i="6"/>
  <c r="EF55" i="6"/>
  <c r="EG55" i="6"/>
  <c r="EL55" i="6"/>
  <c r="EM55" i="6"/>
  <c r="EN55" i="6"/>
  <c r="ES55" i="6"/>
  <c r="ET55" i="6"/>
  <c r="EU55" i="6"/>
  <c r="EZ55" i="6"/>
  <c r="FA55" i="6"/>
  <c r="FB55" i="6"/>
  <c r="FG55" i="6"/>
  <c r="FH55" i="6"/>
  <c r="FI55" i="6"/>
  <c r="FN55" i="6"/>
  <c r="FO55" i="6"/>
  <c r="FP55" i="6"/>
  <c r="FU55" i="6"/>
  <c r="FV55" i="6"/>
  <c r="FW55" i="6"/>
  <c r="GB55" i="6"/>
  <c r="GC55" i="6"/>
  <c r="GD55" i="6"/>
  <c r="AC56" i="6"/>
  <c r="AD56" i="6"/>
  <c r="CX56" i="6"/>
  <c r="DB56" i="6"/>
  <c r="DC56" i="6"/>
  <c r="DD56" i="6"/>
  <c r="DJ56" i="6"/>
  <c r="DK56" i="6"/>
  <c r="DL56" i="6"/>
  <c r="DQ56" i="6"/>
  <c r="DS56" i="6" s="1"/>
  <c r="DR56" i="6"/>
  <c r="DX56" i="6"/>
  <c r="DY56" i="6"/>
  <c r="DZ56" i="6"/>
  <c r="EE56" i="6"/>
  <c r="EF56" i="6"/>
  <c r="EG56" i="6"/>
  <c r="EL56" i="6"/>
  <c r="EM56" i="6"/>
  <c r="EN56" i="6"/>
  <c r="ES56" i="6"/>
  <c r="ET56" i="6"/>
  <c r="EU56" i="6"/>
  <c r="EZ56" i="6"/>
  <c r="FA56" i="6"/>
  <c r="FB56" i="6"/>
  <c r="FG56" i="6"/>
  <c r="FH56" i="6"/>
  <c r="FI56" i="6"/>
  <c r="FN56" i="6"/>
  <c r="FO56" i="6"/>
  <c r="FP56" i="6"/>
  <c r="FU56" i="6"/>
  <c r="FV56" i="6"/>
  <c r="FW56" i="6"/>
  <c r="GB56" i="6"/>
  <c r="GC56" i="6"/>
  <c r="GD56" i="6"/>
  <c r="AC57" i="6"/>
  <c r="AD57" i="6"/>
  <c r="CX57" i="6"/>
  <c r="CY57" i="6"/>
  <c r="CZ57" i="6"/>
  <c r="DA57" i="6"/>
  <c r="DB57" i="6"/>
  <c r="DC57" i="6"/>
  <c r="DD57" i="6"/>
  <c r="DI57" i="6"/>
  <c r="DG57" i="6" s="1"/>
  <c r="DJ57" i="6"/>
  <c r="DK57" i="6"/>
  <c r="DL57" i="6" s="1"/>
  <c r="DP57" i="6"/>
  <c r="DQ57" i="6"/>
  <c r="DR57" i="6"/>
  <c r="DS57" i="6"/>
  <c r="DX57" i="6"/>
  <c r="DY57" i="6"/>
  <c r="DZ57" i="6"/>
  <c r="EE57" i="6"/>
  <c r="EF57" i="6"/>
  <c r="EG57" i="6"/>
  <c r="EL57" i="6"/>
  <c r="EM57" i="6"/>
  <c r="EN57" i="6"/>
  <c r="ES57" i="6"/>
  <c r="ET57" i="6"/>
  <c r="EU57" i="6"/>
  <c r="EZ57" i="6"/>
  <c r="FA57" i="6"/>
  <c r="FB57" i="6"/>
  <c r="FG57" i="6"/>
  <c r="FH57" i="6"/>
  <c r="FI57" i="6"/>
  <c r="FN57" i="6"/>
  <c r="FO57" i="6"/>
  <c r="FP57" i="6"/>
  <c r="FU57" i="6"/>
  <c r="FV57" i="6"/>
  <c r="FW57" i="6"/>
  <c r="GB57" i="6"/>
  <c r="GC57" i="6"/>
  <c r="GD57" i="6"/>
  <c r="AC58" i="6"/>
  <c r="AD58" i="6"/>
  <c r="AE58" i="6"/>
  <c r="AG58" i="6" s="1"/>
  <c r="AF58" i="6"/>
  <c r="AH58" i="6" s="1"/>
  <c r="CX58" i="6"/>
  <c r="CY58" i="6"/>
  <c r="CZ58" i="6"/>
  <c r="DA58" i="6"/>
  <c r="DB58" i="6"/>
  <c r="DD58" i="6" s="1"/>
  <c r="DC58" i="6"/>
  <c r="DF58" i="6"/>
  <c r="DE58" i="6" s="1"/>
  <c r="DI58" i="6"/>
  <c r="DP58" i="6" s="1"/>
  <c r="DJ58" i="6"/>
  <c r="DK58" i="6"/>
  <c r="DL58" i="6"/>
  <c r="DQ58" i="6"/>
  <c r="DR58" i="6"/>
  <c r="DS58" i="6"/>
  <c r="DX58" i="6"/>
  <c r="DY58" i="6"/>
  <c r="DZ58" i="6"/>
  <c r="EE58" i="6"/>
  <c r="EF58" i="6"/>
  <c r="EG58" i="6" s="1"/>
  <c r="EL58" i="6"/>
  <c r="EM58" i="6"/>
  <c r="EN58" i="6"/>
  <c r="ES58" i="6"/>
  <c r="ET58" i="6"/>
  <c r="EU58" i="6"/>
  <c r="EZ58" i="6"/>
  <c r="FA58" i="6"/>
  <c r="FB58" i="6"/>
  <c r="FG58" i="6"/>
  <c r="FH58" i="6"/>
  <c r="FI58" i="6"/>
  <c r="FN58" i="6"/>
  <c r="FO58" i="6"/>
  <c r="FP58" i="6"/>
  <c r="FU58" i="6"/>
  <c r="FV58" i="6"/>
  <c r="FW58" i="6"/>
  <c r="GB58" i="6"/>
  <c r="GC58" i="6"/>
  <c r="GD58" i="6"/>
  <c r="AC59" i="6"/>
  <c r="AD59" i="6"/>
  <c r="DF59" i="6" s="1"/>
  <c r="CX59" i="6"/>
  <c r="DB59" i="6"/>
  <c r="DC59" i="6"/>
  <c r="DD59" i="6"/>
  <c r="DJ59" i="6"/>
  <c r="DK59" i="6"/>
  <c r="DL59" i="6"/>
  <c r="DQ59" i="6"/>
  <c r="DR59" i="6"/>
  <c r="DS59" i="6" s="1"/>
  <c r="DX59" i="6"/>
  <c r="DY59" i="6"/>
  <c r="DZ59" i="6"/>
  <c r="EE59" i="6"/>
  <c r="EF59" i="6"/>
  <c r="EG59" i="6"/>
  <c r="EL59" i="6"/>
  <c r="EM59" i="6"/>
  <c r="EN59" i="6"/>
  <c r="ES59" i="6"/>
  <c r="ET59" i="6"/>
  <c r="EU59" i="6"/>
  <c r="EZ59" i="6"/>
  <c r="FA59" i="6"/>
  <c r="FB59" i="6"/>
  <c r="FG59" i="6"/>
  <c r="FH59" i="6"/>
  <c r="FI59" i="6"/>
  <c r="FN59" i="6"/>
  <c r="FO59" i="6"/>
  <c r="FP59" i="6"/>
  <c r="FU59" i="6"/>
  <c r="FV59" i="6"/>
  <c r="FW59" i="6"/>
  <c r="GB59" i="6"/>
  <c r="GC59" i="6"/>
  <c r="GD59" i="6"/>
  <c r="AC60" i="6"/>
  <c r="AD60" i="6"/>
  <c r="AE60" i="6"/>
  <c r="AG60" i="6" s="1"/>
  <c r="AF60" i="6"/>
  <c r="AH60" i="6" s="1"/>
  <c r="CX60" i="6"/>
  <c r="CY60" i="6"/>
  <c r="CZ60" i="6"/>
  <c r="DA60" i="6"/>
  <c r="DB60" i="6"/>
  <c r="DC60" i="6"/>
  <c r="DI60" i="6"/>
  <c r="DP60" i="6" s="1"/>
  <c r="DJ60" i="6"/>
  <c r="DK60" i="6"/>
  <c r="DQ60" i="6"/>
  <c r="DR60" i="6"/>
  <c r="DS60" i="6"/>
  <c r="DX60" i="6"/>
  <c r="DY60" i="6"/>
  <c r="DZ60" i="6"/>
  <c r="EE60" i="6"/>
  <c r="EF60" i="6"/>
  <c r="EG60" i="6"/>
  <c r="EL60" i="6"/>
  <c r="EM60" i="6"/>
  <c r="EN60" i="6"/>
  <c r="ES60" i="6"/>
  <c r="ET60" i="6"/>
  <c r="EU60" i="6"/>
  <c r="EZ60" i="6"/>
  <c r="FA60" i="6"/>
  <c r="FB60" i="6"/>
  <c r="FG60" i="6"/>
  <c r="FH60" i="6"/>
  <c r="FI60" i="6"/>
  <c r="FN60" i="6"/>
  <c r="FO60" i="6"/>
  <c r="FP60" i="6"/>
  <c r="FU60" i="6"/>
  <c r="FV60" i="6"/>
  <c r="FW60" i="6"/>
  <c r="GB60" i="6"/>
  <c r="GC60" i="6"/>
  <c r="GD60" i="6"/>
  <c r="AC61" i="6"/>
  <c r="AD61" i="6"/>
  <c r="CX61" i="6"/>
  <c r="CY61" i="6"/>
  <c r="CZ61" i="6"/>
  <c r="DA61" i="6"/>
  <c r="DI61" i="6" s="1"/>
  <c r="DB61" i="6"/>
  <c r="DC61" i="6"/>
  <c r="DD61" i="6"/>
  <c r="DJ61" i="6"/>
  <c r="DK61" i="6"/>
  <c r="DL61" i="6"/>
  <c r="DQ61" i="6"/>
  <c r="DR61" i="6"/>
  <c r="DS61" i="6"/>
  <c r="DX61" i="6"/>
  <c r="DY61" i="6"/>
  <c r="DZ61" i="6"/>
  <c r="EE61" i="6"/>
  <c r="EF61" i="6"/>
  <c r="EG61" i="6"/>
  <c r="EL61" i="6"/>
  <c r="EM61" i="6"/>
  <c r="EN61" i="6"/>
  <c r="ES61" i="6"/>
  <c r="ET61" i="6"/>
  <c r="EU61" i="6"/>
  <c r="EZ61" i="6"/>
  <c r="FA61" i="6"/>
  <c r="FB61" i="6"/>
  <c r="FG61" i="6"/>
  <c r="FH61" i="6"/>
  <c r="FI61" i="6"/>
  <c r="FN61" i="6"/>
  <c r="FO61" i="6"/>
  <c r="FP61" i="6"/>
  <c r="FU61" i="6"/>
  <c r="FV61" i="6"/>
  <c r="FW61" i="6"/>
  <c r="GB61" i="6"/>
  <c r="GC61" i="6"/>
  <c r="GD61" i="6"/>
  <c r="DG38" i="6" l="1"/>
  <c r="DP38" i="6"/>
  <c r="DA19" i="6"/>
  <c r="DI19" i="6" s="1"/>
  <c r="AF19" i="6"/>
  <c r="AH19" i="6" s="1"/>
  <c r="AF23" i="6"/>
  <c r="AH23" i="6" s="1"/>
  <c r="DA23" i="6"/>
  <c r="DI23" i="6" s="1"/>
  <c r="AE23" i="6"/>
  <c r="AG23" i="6" s="1"/>
  <c r="DN59" i="6"/>
  <c r="DE59" i="6"/>
  <c r="EB49" i="6"/>
  <c r="DT49" i="6"/>
  <c r="DV55" i="6"/>
  <c r="ED55" i="6"/>
  <c r="DF39" i="6"/>
  <c r="AH39" i="6"/>
  <c r="DF10" i="6"/>
  <c r="AH10" i="6"/>
  <c r="DG55" i="6"/>
  <c r="DO49" i="6"/>
  <c r="DW49" i="6"/>
  <c r="DM34" i="6"/>
  <c r="DF52" i="6"/>
  <c r="DZ38" i="6"/>
  <c r="DE29" i="6"/>
  <c r="DM49" i="6"/>
  <c r="EA19" i="6"/>
  <c r="EI19" i="6"/>
  <c r="AF28" i="6"/>
  <c r="AH28" i="6" s="1"/>
  <c r="DA28" i="6"/>
  <c r="DI28" i="6" s="1"/>
  <c r="AE28" i="6"/>
  <c r="AG28" i="6" s="1"/>
  <c r="DT19" i="6"/>
  <c r="DF12" i="6"/>
  <c r="DG58" i="6"/>
  <c r="DG27" i="6"/>
  <c r="DP27" i="6"/>
  <c r="DD51" i="6"/>
  <c r="ED40" i="6"/>
  <c r="AE37" i="6"/>
  <c r="AG37" i="6" s="1"/>
  <c r="AF37" i="6"/>
  <c r="AH37" i="6" s="1"/>
  <c r="DA37" i="6"/>
  <c r="DI37" i="6" s="1"/>
  <c r="DW51" i="6"/>
  <c r="DO51" i="6"/>
  <c r="DW46" i="6"/>
  <c r="DO46" i="6"/>
  <c r="AF43" i="6"/>
  <c r="AH43" i="6" s="1"/>
  <c r="DA43" i="6"/>
  <c r="DI43" i="6" s="1"/>
  <c r="AE43" i="6"/>
  <c r="AG43" i="6" s="1"/>
  <c r="AF27" i="6"/>
  <c r="DG61" i="6"/>
  <c r="DP61" i="6"/>
  <c r="DS48" i="6"/>
  <c r="DG31" i="6"/>
  <c r="DP31" i="6"/>
  <c r="AE27" i="6"/>
  <c r="AG27" i="6" s="1"/>
  <c r="DP18" i="6"/>
  <c r="DG18" i="6"/>
  <c r="DP50" i="6"/>
  <c r="DI7" i="6"/>
  <c r="DI9" i="6"/>
  <c r="DO48" i="6"/>
  <c r="DO42" i="6"/>
  <c r="DP39" i="6"/>
  <c r="DG39" i="6"/>
  <c r="DO55" i="6"/>
  <c r="DO53" i="6"/>
  <c r="DW53" i="6"/>
  <c r="DS35" i="6"/>
  <c r="DU35" i="6" s="1"/>
  <c r="DM17" i="6"/>
  <c r="DG53" i="6"/>
  <c r="DN40" i="6"/>
  <c r="AE39" i="6"/>
  <c r="AG39" i="6" s="1"/>
  <c r="AF39" i="6"/>
  <c r="DE38" i="6"/>
  <c r="DN38" i="6"/>
  <c r="DM35" i="6"/>
  <c r="DE30" i="6"/>
  <c r="CZ23" i="6"/>
  <c r="DM21" i="6"/>
  <c r="AH14" i="6"/>
  <c r="DF14" i="6"/>
  <c r="DW60" i="6"/>
  <c r="DO60" i="6"/>
  <c r="DO57" i="6"/>
  <c r="DW57" i="6"/>
  <c r="DT34" i="6"/>
  <c r="EB34" i="6"/>
  <c r="DG60" i="6"/>
  <c r="AE44" i="6"/>
  <c r="AG44" i="6" s="1"/>
  <c r="AF44" i="6"/>
  <c r="AH44" i="6" s="1"/>
  <c r="DG40" i="6"/>
  <c r="DD60" i="6"/>
  <c r="DF60" i="6" s="1"/>
  <c r="CY25" i="6"/>
  <c r="CZ25" i="6"/>
  <c r="CY32" i="6"/>
  <c r="CZ32" i="6"/>
  <c r="DP34" i="6"/>
  <c r="DG34" i="6"/>
  <c r="DF24" i="6"/>
  <c r="AH24" i="6"/>
  <c r="DG36" i="6"/>
  <c r="AE13" i="6"/>
  <c r="AG13" i="6" s="1"/>
  <c r="DA13" i="6"/>
  <c r="DI13" i="6" s="1"/>
  <c r="AF13" i="6"/>
  <c r="AH13" i="6" s="1"/>
  <c r="AH27" i="6"/>
  <c r="DF27" i="6"/>
  <c r="AH40" i="6"/>
  <c r="DZ32" i="6"/>
  <c r="DE26" i="6"/>
  <c r="DN26" i="6"/>
  <c r="DM30" i="6"/>
  <c r="DF45" i="6"/>
  <c r="DZ39" i="6"/>
  <c r="DL29" i="6"/>
  <c r="DN29" i="6" s="1"/>
  <c r="DW26" i="6"/>
  <c r="CZ19" i="6"/>
  <c r="AE19" i="6" s="1"/>
  <c r="AG19" i="6" s="1"/>
  <c r="DF57" i="6"/>
  <c r="AH57" i="6"/>
  <c r="EJ47" i="6"/>
  <c r="ER47" i="6"/>
  <c r="AE38" i="6"/>
  <c r="AG38" i="6" s="1"/>
  <c r="AF38" i="6"/>
  <c r="EC47" i="6"/>
  <c r="DF36" i="6"/>
  <c r="AH36" i="6"/>
  <c r="DA30" i="6"/>
  <c r="DI30" i="6" s="1"/>
  <c r="AE30" i="6"/>
  <c r="AG30" i="6" s="1"/>
  <c r="AF30" i="6"/>
  <c r="AH30" i="6" s="1"/>
  <c r="DU13" i="6"/>
  <c r="DM13" i="6"/>
  <c r="AE50" i="6"/>
  <c r="AG50" i="6" s="1"/>
  <c r="AF50" i="6"/>
  <c r="AH50" i="6" s="1"/>
  <c r="DD55" i="6"/>
  <c r="DF55" i="6" s="1"/>
  <c r="DN46" i="6"/>
  <c r="CY12" i="6"/>
  <c r="CZ12" i="6"/>
  <c r="DO58" i="6"/>
  <c r="DW58" i="6"/>
  <c r="DL45" i="6"/>
  <c r="DW36" i="6"/>
  <c r="DO36" i="6"/>
  <c r="DN58" i="6"/>
  <c r="DF53" i="6"/>
  <c r="DL52" i="6"/>
  <c r="DG46" i="6"/>
  <c r="DW52" i="6"/>
  <c r="DO52" i="6"/>
  <c r="AF51" i="6"/>
  <c r="AH51" i="6" s="1"/>
  <c r="AE51" i="6"/>
  <c r="AG51" i="6" s="1"/>
  <c r="DS21" i="6"/>
  <c r="DU21" i="6" s="1"/>
  <c r="DF54" i="6"/>
  <c r="DG52" i="6"/>
  <c r="DV48" i="6"/>
  <c r="ED48" i="6"/>
  <c r="DV42" i="6"/>
  <c r="ED42" i="6"/>
  <c r="DZ25" i="6"/>
  <c r="AE61" i="6"/>
  <c r="AG61" i="6" s="1"/>
  <c r="AF61" i="6"/>
  <c r="AH61" i="6" s="1"/>
  <c r="DS17" i="6"/>
  <c r="DU17" i="6" s="1"/>
  <c r="DF56" i="6"/>
  <c r="DO40" i="6"/>
  <c r="DL60" i="6"/>
  <c r="DG47" i="6"/>
  <c r="DA44" i="6"/>
  <c r="DI44" i="6" s="1"/>
  <c r="DG16" i="6"/>
  <c r="DP16" i="6"/>
  <c r="AE9" i="6"/>
  <c r="AG9" i="6" s="1"/>
  <c r="AF9" i="6"/>
  <c r="AH9" i="6" s="1"/>
  <c r="DF32" i="6"/>
  <c r="DG17" i="6"/>
  <c r="DP17" i="6"/>
  <c r="AE11" i="6"/>
  <c r="AG11" i="6" s="1"/>
  <c r="AF11" i="6"/>
  <c r="DA11" i="6"/>
  <c r="DI11" i="6" s="1"/>
  <c r="DS9" i="6"/>
  <c r="DU9" i="6" s="1"/>
  <c r="CY56" i="6"/>
  <c r="CZ56" i="6"/>
  <c r="DG15" i="6"/>
  <c r="DP15" i="6"/>
  <c r="AE53" i="6"/>
  <c r="AG53" i="6" s="1"/>
  <c r="AF53" i="6"/>
  <c r="AH53" i="6" s="1"/>
  <c r="DG26" i="6"/>
  <c r="DF44" i="6"/>
  <c r="DS41" i="6"/>
  <c r="DS32" i="6"/>
  <c r="AE54" i="6"/>
  <c r="AG54" i="6" s="1"/>
  <c r="DA54" i="6"/>
  <c r="DI54" i="6" s="1"/>
  <c r="DF11" i="6"/>
  <c r="AH11" i="6"/>
  <c r="AE42" i="6"/>
  <c r="AG42" i="6" s="1"/>
  <c r="AF42" i="6"/>
  <c r="AH42" i="6" s="1"/>
  <c r="EC35" i="6"/>
  <c r="EK35" i="6"/>
  <c r="DS31" i="6"/>
  <c r="EG12" i="6"/>
  <c r="AE57" i="6"/>
  <c r="AG57" i="6" s="1"/>
  <c r="AF57" i="6"/>
  <c r="DP14" i="6"/>
  <c r="DG14" i="6"/>
  <c r="AE48" i="6"/>
  <c r="AG48" i="6" s="1"/>
  <c r="AF48" i="6"/>
  <c r="AH48" i="6" s="1"/>
  <c r="DS33" i="6"/>
  <c r="AE26" i="6"/>
  <c r="AG26" i="6" s="1"/>
  <c r="AF26" i="6"/>
  <c r="AH26" i="6" s="1"/>
  <c r="CY21" i="6"/>
  <c r="DS15" i="6"/>
  <c r="AE52" i="6"/>
  <c r="AG52" i="6" s="1"/>
  <c r="AF52" i="6"/>
  <c r="AH52" i="6" s="1"/>
  <c r="AE45" i="6"/>
  <c r="AG45" i="6" s="1"/>
  <c r="AF45" i="6"/>
  <c r="AH45" i="6" s="1"/>
  <c r="DA45" i="6"/>
  <c r="DI45" i="6" s="1"/>
  <c r="DS44" i="6"/>
  <c r="DN18" i="6"/>
  <c r="DE18" i="6"/>
  <c r="DD47" i="6"/>
  <c r="CY29" i="6"/>
  <c r="CZ29" i="6"/>
  <c r="CY59" i="6"/>
  <c r="CZ59" i="6"/>
  <c r="DS52" i="6"/>
  <c r="DG24" i="6"/>
  <c r="DP24" i="6"/>
  <c r="DF20" i="6"/>
  <c r="AE46" i="6"/>
  <c r="AG46" i="6" s="1"/>
  <c r="AF46" i="6"/>
  <c r="AH46" i="6" s="1"/>
  <c r="DS30" i="6"/>
  <c r="DU30" i="6" s="1"/>
  <c r="DN15" i="6"/>
  <c r="DP10" i="6"/>
  <c r="DG10" i="6"/>
  <c r="DF61" i="6"/>
  <c r="DD50" i="6"/>
  <c r="DF42" i="6"/>
  <c r="DF41" i="6"/>
  <c r="DF33" i="6"/>
  <c r="AE24" i="6"/>
  <c r="AG24" i="6" s="1"/>
  <c r="AE17" i="6"/>
  <c r="AG17" i="6" s="1"/>
  <c r="DF23" i="6"/>
  <c r="DF50" i="6"/>
  <c r="AE49" i="6"/>
  <c r="AG49" i="6" s="1"/>
  <c r="AF49" i="6"/>
  <c r="AH49" i="6" s="1"/>
  <c r="DD43" i="6"/>
  <c r="DF43" i="6" s="1"/>
  <c r="AH38" i="6"/>
  <c r="EG28" i="6"/>
  <c r="DF25" i="6"/>
  <c r="DF48" i="6"/>
  <c r="AE41" i="6"/>
  <c r="AG41" i="6" s="1"/>
  <c r="AF41" i="6"/>
  <c r="AH41" i="6" s="1"/>
  <c r="DA41" i="6"/>
  <c r="DI41" i="6" s="1"/>
  <c r="DP33" i="6"/>
  <c r="DG33" i="6"/>
  <c r="DD31" i="6"/>
  <c r="DF31" i="6" s="1"/>
  <c r="DF28" i="6"/>
  <c r="DF22" i="6"/>
  <c r="AH22" i="6"/>
  <c r="DF16" i="6"/>
  <c r="AH16" i="6"/>
  <c r="DF37" i="6"/>
  <c r="DP22" i="6"/>
  <c r="DG22" i="6"/>
  <c r="AH18" i="6"/>
  <c r="DS13" i="6"/>
  <c r="DF51" i="6"/>
  <c r="DF47" i="6"/>
  <c r="CY20" i="6"/>
  <c r="CZ20" i="6"/>
  <c r="EG29" i="6"/>
  <c r="CZ14" i="6"/>
  <c r="AE14" i="6" s="1"/>
  <c r="AG14" i="6" s="1"/>
  <c r="CZ10" i="6"/>
  <c r="AE10" i="6" s="1"/>
  <c r="AG10" i="6" s="1"/>
  <c r="DT17" i="6" l="1"/>
  <c r="EB17" i="6"/>
  <c r="DT21" i="6"/>
  <c r="EB21" i="6"/>
  <c r="DT30" i="6"/>
  <c r="EB30" i="6"/>
  <c r="DT9" i="6"/>
  <c r="EB9" i="6"/>
  <c r="DE55" i="6"/>
  <c r="DN55" i="6"/>
  <c r="EB35" i="6"/>
  <c r="DT35" i="6"/>
  <c r="DE43" i="6"/>
  <c r="DN43" i="6"/>
  <c r="DM29" i="6"/>
  <c r="DU29" i="6"/>
  <c r="DP45" i="6"/>
  <c r="DG45" i="6"/>
  <c r="DE54" i="6"/>
  <c r="DN54" i="6"/>
  <c r="EY47" i="6"/>
  <c r="EQ47" i="6"/>
  <c r="DU38" i="6"/>
  <c r="DM38" i="6"/>
  <c r="DG44" i="6"/>
  <c r="DP44" i="6"/>
  <c r="EH19" i="6"/>
  <c r="EP19" i="6"/>
  <c r="DE50" i="6"/>
  <c r="DN50" i="6"/>
  <c r="DE57" i="6"/>
  <c r="DN57" i="6"/>
  <c r="EA34" i="6"/>
  <c r="EI34" i="6"/>
  <c r="DV51" i="6"/>
  <c r="ED51" i="6"/>
  <c r="DE31" i="6"/>
  <c r="DN31" i="6"/>
  <c r="DE47" i="6"/>
  <c r="DN47" i="6"/>
  <c r="DN24" i="6"/>
  <c r="DE24" i="6"/>
  <c r="EC40" i="6"/>
  <c r="EK40" i="6"/>
  <c r="DE51" i="6"/>
  <c r="DN51" i="6"/>
  <c r="DV60" i="6"/>
  <c r="ED60" i="6"/>
  <c r="DE42" i="6"/>
  <c r="DN42" i="6"/>
  <c r="DP54" i="6"/>
  <c r="DG54" i="6"/>
  <c r="DO34" i="6"/>
  <c r="DW34" i="6"/>
  <c r="DG23" i="6"/>
  <c r="DP23" i="6"/>
  <c r="DG30" i="6"/>
  <c r="DP30" i="6"/>
  <c r="DV53" i="6"/>
  <c r="ED53" i="6"/>
  <c r="DE25" i="6"/>
  <c r="DN25" i="6"/>
  <c r="DA29" i="6"/>
  <c r="DI29" i="6" s="1"/>
  <c r="AF29" i="6"/>
  <c r="AH29" i="6" s="1"/>
  <c r="AE29" i="6"/>
  <c r="AG29" i="6" s="1"/>
  <c r="EC42" i="6"/>
  <c r="EK42" i="6"/>
  <c r="AE32" i="6"/>
  <c r="AG32" i="6" s="1"/>
  <c r="AF32" i="6"/>
  <c r="AH32" i="6" s="1"/>
  <c r="DA32" i="6"/>
  <c r="DI32" i="6" s="1"/>
  <c r="DE36" i="6"/>
  <c r="DN36" i="6"/>
  <c r="DO22" i="6"/>
  <c r="DW22" i="6"/>
  <c r="EC48" i="6"/>
  <c r="EK48" i="6"/>
  <c r="DA25" i="6"/>
  <c r="DI25" i="6" s="1"/>
  <c r="AE25" i="6"/>
  <c r="AG25" i="6" s="1"/>
  <c r="AF25" i="6"/>
  <c r="AH25" i="6" s="1"/>
  <c r="DE12" i="6"/>
  <c r="DN12" i="6"/>
  <c r="DE27" i="6"/>
  <c r="DN27" i="6"/>
  <c r="DG28" i="6"/>
  <c r="DP28" i="6"/>
  <c r="AF12" i="6"/>
  <c r="AH12" i="6" s="1"/>
  <c r="DA12" i="6"/>
  <c r="DI12" i="6" s="1"/>
  <c r="AE12" i="6"/>
  <c r="AG12" i="6" s="1"/>
  <c r="DV46" i="6"/>
  <c r="ED46" i="6"/>
  <c r="DW15" i="6"/>
  <c r="DO15" i="6"/>
  <c r="DM46" i="6"/>
  <c r="DU46" i="6"/>
  <c r="DN28" i="6"/>
  <c r="DE28" i="6"/>
  <c r="DG13" i="6"/>
  <c r="DP13" i="6"/>
  <c r="DW50" i="6"/>
  <c r="DO50" i="6"/>
  <c r="DV52" i="6"/>
  <c r="ED52" i="6"/>
  <c r="ED57" i="6"/>
  <c r="DV57" i="6"/>
  <c r="AE21" i="6"/>
  <c r="AG21" i="6" s="1"/>
  <c r="AF21" i="6"/>
  <c r="AH21" i="6" s="1"/>
  <c r="DA21" i="6"/>
  <c r="DI21" i="6" s="1"/>
  <c r="DN33" i="6"/>
  <c r="DE33" i="6"/>
  <c r="DP11" i="6"/>
  <c r="DG11" i="6"/>
  <c r="DU59" i="6"/>
  <c r="DM59" i="6"/>
  <c r="DE11" i="6"/>
  <c r="DN11" i="6"/>
  <c r="DE52" i="6"/>
  <c r="DN52" i="6"/>
  <c r="DE45" i="6"/>
  <c r="DN45" i="6"/>
  <c r="DO17" i="6"/>
  <c r="DW17" i="6"/>
  <c r="DN61" i="6"/>
  <c r="DE61" i="6"/>
  <c r="DV49" i="6"/>
  <c r="ED49" i="6"/>
  <c r="DM26" i="6"/>
  <c r="DU26" i="6"/>
  <c r="DG19" i="6"/>
  <c r="DP19" i="6"/>
  <c r="DE32" i="6"/>
  <c r="DN32" i="6"/>
  <c r="DN37" i="6"/>
  <c r="DE37" i="6"/>
  <c r="DO10" i="6"/>
  <c r="DW10" i="6"/>
  <c r="DM18" i="6"/>
  <c r="DU18" i="6"/>
  <c r="DO14" i="6"/>
  <c r="DW14" i="6"/>
  <c r="DE44" i="6"/>
  <c r="DN44" i="6"/>
  <c r="DV58" i="6"/>
  <c r="ED58" i="6"/>
  <c r="DE60" i="6"/>
  <c r="DN60" i="6"/>
  <c r="DW39" i="6"/>
  <c r="DO39" i="6"/>
  <c r="DG43" i="6"/>
  <c r="DP43" i="6"/>
  <c r="DO38" i="6"/>
  <c r="DW38" i="6"/>
  <c r="DN16" i="6"/>
  <c r="DE16" i="6"/>
  <c r="DW16" i="6"/>
  <c r="DO16" i="6"/>
  <c r="DG9" i="6"/>
  <c r="DP9" i="6"/>
  <c r="DE39" i="6"/>
  <c r="DN39" i="6"/>
  <c r="DN22" i="6"/>
  <c r="DE22" i="6"/>
  <c r="EC55" i="6"/>
  <c r="EK55" i="6"/>
  <c r="EJ35" i="6"/>
  <c r="ER35" i="6"/>
  <c r="DN23" i="6"/>
  <c r="DE23" i="6"/>
  <c r="DE20" i="6"/>
  <c r="DN20" i="6"/>
  <c r="DU40" i="6"/>
  <c r="DM40" i="6"/>
  <c r="DG37" i="6"/>
  <c r="DP37" i="6"/>
  <c r="AF20" i="6"/>
  <c r="AH20" i="6" s="1"/>
  <c r="DA20" i="6"/>
  <c r="DI20" i="6" s="1"/>
  <c r="AE20" i="6"/>
  <c r="AG20" i="6" s="1"/>
  <c r="DW24" i="6"/>
  <c r="DO24" i="6"/>
  <c r="AE56" i="6"/>
  <c r="AG56" i="6" s="1"/>
  <c r="AF56" i="6"/>
  <c r="AH56" i="6" s="1"/>
  <c r="DA56" i="6"/>
  <c r="DI56" i="6" s="1"/>
  <c r="DV26" i="6"/>
  <c r="ED26" i="6"/>
  <c r="DO18" i="6"/>
  <c r="DW18" i="6"/>
  <c r="EI49" i="6"/>
  <c r="EA49" i="6"/>
  <c r="DO33" i="6"/>
  <c r="DW33" i="6"/>
  <c r="DE56" i="6"/>
  <c r="DN56" i="6"/>
  <c r="DP41" i="6"/>
  <c r="DG41" i="6"/>
  <c r="DT13" i="6"/>
  <c r="EB13" i="6"/>
  <c r="DW31" i="6"/>
  <c r="DO31" i="6"/>
  <c r="DE41" i="6"/>
  <c r="DN41" i="6"/>
  <c r="DA59" i="6"/>
  <c r="DI59" i="6" s="1"/>
  <c r="AE59" i="6"/>
  <c r="AG59" i="6" s="1"/>
  <c r="AF59" i="6"/>
  <c r="AH59" i="6" s="1"/>
  <c r="DE53" i="6"/>
  <c r="DN53" i="6"/>
  <c r="DE14" i="6"/>
  <c r="DN14" i="6"/>
  <c r="DW27" i="6"/>
  <c r="DO27" i="6"/>
  <c r="DE48" i="6"/>
  <c r="DN48" i="6"/>
  <c r="DU58" i="6"/>
  <c r="DM58" i="6"/>
  <c r="DO61" i="6"/>
  <c r="DW61" i="6"/>
  <c r="DV36" i="6"/>
  <c r="ED36" i="6"/>
  <c r="DM15" i="6"/>
  <c r="DU15" i="6"/>
  <c r="DN10" i="6"/>
  <c r="DE10" i="6"/>
  <c r="DM22" i="6" l="1"/>
  <c r="DU22" i="6"/>
  <c r="DT29" i="6"/>
  <c r="EB29" i="6"/>
  <c r="DG20" i="6"/>
  <c r="DP20" i="6"/>
  <c r="EK58" i="6"/>
  <c r="EC58" i="6"/>
  <c r="DP29" i="6"/>
  <c r="DG29" i="6"/>
  <c r="DW11" i="6"/>
  <c r="DO11" i="6"/>
  <c r="DU25" i="6"/>
  <c r="DM25" i="6"/>
  <c r="DM50" i="6"/>
  <c r="DU50" i="6"/>
  <c r="DO37" i="6"/>
  <c r="DW37" i="6"/>
  <c r="DM44" i="6"/>
  <c r="DU44" i="6"/>
  <c r="DM53" i="6"/>
  <c r="DU53" i="6"/>
  <c r="ER48" i="6"/>
  <c r="EJ48" i="6"/>
  <c r="EW19" i="6"/>
  <c r="EO19" i="6"/>
  <c r="DM10" i="6"/>
  <c r="DU10" i="6"/>
  <c r="DV14" i="6"/>
  <c r="ED14" i="6"/>
  <c r="DG21" i="6"/>
  <c r="DP21" i="6"/>
  <c r="EH49" i="6"/>
  <c r="EP49" i="6"/>
  <c r="ED16" i="6"/>
  <c r="DV16" i="6"/>
  <c r="ED22" i="6"/>
  <c r="DV22" i="6"/>
  <c r="DO30" i="6"/>
  <c r="DW30" i="6"/>
  <c r="DM55" i="6"/>
  <c r="DU55" i="6"/>
  <c r="DU20" i="6"/>
  <c r="DM20" i="6"/>
  <c r="EB18" i="6"/>
  <c r="DT18" i="6"/>
  <c r="ED17" i="6"/>
  <c r="DV17" i="6"/>
  <c r="DM24" i="6"/>
  <c r="DU24" i="6"/>
  <c r="EC36" i="6"/>
  <c r="EK36" i="6"/>
  <c r="DM16" i="6"/>
  <c r="DU16" i="6"/>
  <c r="DM36" i="6"/>
  <c r="DU36" i="6"/>
  <c r="DU47" i="6"/>
  <c r="DM47" i="6"/>
  <c r="DU41" i="6"/>
  <c r="DM41" i="6"/>
  <c r="ED38" i="6"/>
  <c r="DV38" i="6"/>
  <c r="EC57" i="6"/>
  <c r="EK57" i="6"/>
  <c r="DG32" i="6"/>
  <c r="DP32" i="6"/>
  <c r="EI30" i="6"/>
  <c r="EA30" i="6"/>
  <c r="EQ35" i="6"/>
  <c r="EY35" i="6"/>
  <c r="FF47" i="6"/>
  <c r="EX47" i="6"/>
  <c r="EK51" i="6"/>
  <c r="EC51" i="6"/>
  <c r="DM11" i="6"/>
  <c r="DU11" i="6"/>
  <c r="DM27" i="6"/>
  <c r="DU27" i="6"/>
  <c r="DW54" i="6"/>
  <c r="DO54" i="6"/>
  <c r="DO41" i="6"/>
  <c r="DW41" i="6"/>
  <c r="DT59" i="6"/>
  <c r="EB59" i="6"/>
  <c r="EC60" i="6"/>
  <c r="EK60" i="6"/>
  <c r="ED27" i="6"/>
  <c r="DV27" i="6"/>
  <c r="DU39" i="6"/>
  <c r="DM39" i="6"/>
  <c r="DU28" i="6"/>
  <c r="DM28" i="6"/>
  <c r="DM14" i="6"/>
  <c r="DU14" i="6"/>
  <c r="DT46" i="6"/>
  <c r="EB46" i="6"/>
  <c r="DM51" i="6"/>
  <c r="DU51" i="6"/>
  <c r="DU43" i="6"/>
  <c r="DM43" i="6"/>
  <c r="ED33" i="6"/>
  <c r="DV33" i="6"/>
  <c r="DW9" i="6"/>
  <c r="DO9" i="6"/>
  <c r="EC49" i="6"/>
  <c r="EK49" i="6"/>
  <c r="DG25" i="6"/>
  <c r="DP25" i="6"/>
  <c r="DM33" i="6"/>
  <c r="DU33" i="6"/>
  <c r="EK53" i="6"/>
  <c r="EC53" i="6"/>
  <c r="ER40" i="6"/>
  <c r="EJ40" i="6"/>
  <c r="EB15" i="6"/>
  <c r="DT15" i="6"/>
  <c r="DT40" i="6"/>
  <c r="EB40" i="6"/>
  <c r="DM61" i="6"/>
  <c r="DU61" i="6"/>
  <c r="EC46" i="6"/>
  <c r="EK46" i="6"/>
  <c r="DW44" i="6"/>
  <c r="DO44" i="6"/>
  <c r="ED18" i="6"/>
  <c r="DV18" i="6"/>
  <c r="DP59" i="6"/>
  <c r="DG59" i="6"/>
  <c r="DW23" i="6"/>
  <c r="DO23" i="6"/>
  <c r="EI9" i="6"/>
  <c r="EA9" i="6"/>
  <c r="EK26" i="6"/>
  <c r="EC26" i="6"/>
  <c r="DU45" i="6"/>
  <c r="DM45" i="6"/>
  <c r="ED61" i="6"/>
  <c r="DV61" i="6"/>
  <c r="DU31" i="6"/>
  <c r="DM31" i="6"/>
  <c r="DM52" i="6"/>
  <c r="DU52" i="6"/>
  <c r="EI21" i="6"/>
  <c r="EA21" i="6"/>
  <c r="DT58" i="6"/>
  <c r="EB58" i="6"/>
  <c r="EI13" i="6"/>
  <c r="EA13" i="6"/>
  <c r="EJ55" i="6"/>
  <c r="ER55" i="6"/>
  <c r="DM32" i="6"/>
  <c r="DU32" i="6"/>
  <c r="DV50" i="6"/>
  <c r="ED50" i="6"/>
  <c r="ER42" i="6"/>
  <c r="EJ42" i="6"/>
  <c r="DU48" i="6"/>
  <c r="DM48" i="6"/>
  <c r="DV39" i="6"/>
  <c r="ED39" i="6"/>
  <c r="DW13" i="6"/>
  <c r="DO13" i="6"/>
  <c r="DM42" i="6"/>
  <c r="DU42" i="6"/>
  <c r="EP34" i="6"/>
  <c r="EH34" i="6"/>
  <c r="EI17" i="6"/>
  <c r="EA17" i="6"/>
  <c r="DU57" i="6"/>
  <c r="DM57" i="6"/>
  <c r="DU56" i="6"/>
  <c r="DM56" i="6"/>
  <c r="DT26" i="6"/>
  <c r="EB26" i="6"/>
  <c r="DV15" i="6"/>
  <c r="ED15" i="6"/>
  <c r="EA35" i="6"/>
  <c r="EI35" i="6"/>
  <c r="DV10" i="6"/>
  <c r="ED10" i="6"/>
  <c r="DG12" i="6"/>
  <c r="DP12" i="6"/>
  <c r="DT38" i="6"/>
  <c r="EB38" i="6"/>
  <c r="DM23" i="6"/>
  <c r="DU23" i="6"/>
  <c r="EK52" i="6"/>
  <c r="EC52" i="6"/>
  <c r="DV34" i="6"/>
  <c r="ED34" i="6"/>
  <c r="DP56" i="6"/>
  <c r="DG56" i="6"/>
  <c r="DW43" i="6"/>
  <c r="DO43" i="6"/>
  <c r="DW28" i="6"/>
  <c r="DO28" i="6"/>
  <c r="DV31" i="6"/>
  <c r="ED31" i="6"/>
  <c r="DM37" i="6"/>
  <c r="DU37" i="6"/>
  <c r="DU54" i="6"/>
  <c r="DM54" i="6"/>
  <c r="ED24" i="6"/>
  <c r="DV24" i="6"/>
  <c r="DM60" i="6"/>
  <c r="DU60" i="6"/>
  <c r="DW19" i="6"/>
  <c r="DO19" i="6"/>
  <c r="DM12" i="6"/>
  <c r="DU12" i="6"/>
  <c r="DO45" i="6"/>
  <c r="DW45" i="6"/>
  <c r="EK39" i="6" l="1"/>
  <c r="EC39" i="6"/>
  <c r="EA46" i="6"/>
  <c r="EI46" i="6"/>
  <c r="DW21" i="6"/>
  <c r="DO21" i="6"/>
  <c r="ED19" i="6"/>
  <c r="DV19" i="6"/>
  <c r="EJ53" i="6"/>
  <c r="ER53" i="6"/>
  <c r="EI26" i="6"/>
  <c r="EA26" i="6"/>
  <c r="EB33" i="6"/>
  <c r="DT33" i="6"/>
  <c r="EK14" i="6"/>
  <c r="EC14" i="6"/>
  <c r="EB48" i="6"/>
  <c r="DT48" i="6"/>
  <c r="EI18" i="6"/>
  <c r="EA18" i="6"/>
  <c r="EB11" i="6"/>
  <c r="DT11" i="6"/>
  <c r="DT56" i="6"/>
  <c r="EB56" i="6"/>
  <c r="DT28" i="6"/>
  <c r="EB28" i="6"/>
  <c r="DT20" i="6"/>
  <c r="EB20" i="6"/>
  <c r="EB23" i="6"/>
  <c r="DT23" i="6"/>
  <c r="DT55" i="6"/>
  <c r="EB55" i="6"/>
  <c r="DT54" i="6"/>
  <c r="EB54" i="6"/>
  <c r="EC61" i="6"/>
  <c r="EK61" i="6"/>
  <c r="EJ51" i="6"/>
  <c r="ER51" i="6"/>
  <c r="DT36" i="6"/>
  <c r="EB36" i="6"/>
  <c r="EH17" i="6"/>
  <c r="EP17" i="6"/>
  <c r="ED9" i="6"/>
  <c r="DV9" i="6"/>
  <c r="FE47" i="6"/>
  <c r="FM47" i="6"/>
  <c r="EY48" i="6"/>
  <c r="EQ48" i="6"/>
  <c r="EK31" i="6"/>
  <c r="EC31" i="6"/>
  <c r="DT16" i="6"/>
  <c r="EB16" i="6"/>
  <c r="DW20" i="6"/>
  <c r="DO20" i="6"/>
  <c r="EC33" i="6"/>
  <c r="EK33" i="6"/>
  <c r="EC10" i="6"/>
  <c r="EK10" i="6"/>
  <c r="EP13" i="6"/>
  <c r="EH13" i="6"/>
  <c r="EK16" i="6"/>
  <c r="EC16" i="6"/>
  <c r="DW56" i="6"/>
  <c r="DO56" i="6"/>
  <c r="DO59" i="6"/>
  <c r="DW59" i="6"/>
  <c r="EK17" i="6"/>
  <c r="EC17" i="6"/>
  <c r="EB60" i="6"/>
  <c r="DT60" i="6"/>
  <c r="DT52" i="6"/>
  <c r="EB52" i="6"/>
  <c r="EB14" i="6"/>
  <c r="DT14" i="6"/>
  <c r="EC38" i="6"/>
  <c r="EK38" i="6"/>
  <c r="DO25" i="6"/>
  <c r="DW25" i="6"/>
  <c r="EB10" i="6"/>
  <c r="DT10" i="6"/>
  <c r="EC24" i="6"/>
  <c r="EK24" i="6"/>
  <c r="EB31" i="6"/>
  <c r="DT31" i="6"/>
  <c r="DT41" i="6"/>
  <c r="EB41" i="6"/>
  <c r="EC50" i="6"/>
  <c r="EK50" i="6"/>
  <c r="EJ49" i="6"/>
  <c r="ER49" i="6"/>
  <c r="EB57" i="6"/>
  <c r="DT57" i="6"/>
  <c r="DW12" i="6"/>
  <c r="DO12" i="6"/>
  <c r="EQ55" i="6"/>
  <c r="EY55" i="6"/>
  <c r="EJ60" i="6"/>
  <c r="ER60" i="6"/>
  <c r="EX35" i="6"/>
  <c r="FF35" i="6"/>
  <c r="DT53" i="6"/>
  <c r="EB53" i="6"/>
  <c r="EW34" i="6"/>
  <c r="EO34" i="6"/>
  <c r="EJ26" i="6"/>
  <c r="ER26" i="6"/>
  <c r="EI59" i="6"/>
  <c r="EA59" i="6"/>
  <c r="EJ36" i="6"/>
  <c r="ER36" i="6"/>
  <c r="EI29" i="6"/>
  <c r="EA29" i="6"/>
  <c r="ED28" i="6"/>
  <c r="DV28" i="6"/>
  <c r="EP9" i="6"/>
  <c r="EH9" i="6"/>
  <c r="DT43" i="6"/>
  <c r="EB43" i="6"/>
  <c r="EH35" i="6"/>
  <c r="EP35" i="6"/>
  <c r="EI58" i="6"/>
  <c r="EA58" i="6"/>
  <c r="EB51" i="6"/>
  <c r="DT51" i="6"/>
  <c r="DV41" i="6"/>
  <c r="ED41" i="6"/>
  <c r="DW32" i="6"/>
  <c r="DO32" i="6"/>
  <c r="EB24" i="6"/>
  <c r="DT24" i="6"/>
  <c r="EW49" i="6"/>
  <c r="EO49" i="6"/>
  <c r="ED37" i="6"/>
  <c r="DV37" i="6"/>
  <c r="DT22" i="6"/>
  <c r="EB22" i="6"/>
  <c r="EC15" i="6"/>
  <c r="EK15" i="6"/>
  <c r="ER57" i="6"/>
  <c r="EJ57" i="6"/>
  <c r="EB50" i="6"/>
  <c r="DT50" i="6"/>
  <c r="EH21" i="6"/>
  <c r="EP21" i="6"/>
  <c r="DV54" i="6"/>
  <c r="ED54" i="6"/>
  <c r="EK34" i="6"/>
  <c r="EC34" i="6"/>
  <c r="EB27" i="6"/>
  <c r="DT27" i="6"/>
  <c r="EK18" i="6"/>
  <c r="EC18" i="6"/>
  <c r="DT25" i="6"/>
  <c r="EB25" i="6"/>
  <c r="EJ52" i="6"/>
  <c r="ER52" i="6"/>
  <c r="EQ42" i="6"/>
  <c r="EY42" i="6"/>
  <c r="ED44" i="6"/>
  <c r="DV44" i="6"/>
  <c r="DV11" i="6"/>
  <c r="ED11" i="6"/>
  <c r="EJ46" i="6"/>
  <c r="ER46" i="6"/>
  <c r="EB39" i="6"/>
  <c r="DT39" i="6"/>
  <c r="DT47" i="6"/>
  <c r="EB47" i="6"/>
  <c r="EV19" i="6"/>
  <c r="FD19" i="6"/>
  <c r="DW29" i="6"/>
  <c r="DO29" i="6"/>
  <c r="EB37" i="6"/>
  <c r="DT37" i="6"/>
  <c r="EA38" i="6"/>
  <c r="EI38" i="6"/>
  <c r="DT32" i="6"/>
  <c r="EB32" i="6"/>
  <c r="EB61" i="6"/>
  <c r="DT61" i="6"/>
  <c r="ED30" i="6"/>
  <c r="DV30" i="6"/>
  <c r="DT45" i="6"/>
  <c r="EB45" i="6"/>
  <c r="EC27" i="6"/>
  <c r="EK27" i="6"/>
  <c r="EJ58" i="6"/>
  <c r="ER58" i="6"/>
  <c r="EI40" i="6"/>
  <c r="EA40" i="6"/>
  <c r="EK22" i="6"/>
  <c r="EC22" i="6"/>
  <c r="DV45" i="6"/>
  <c r="ED45" i="6"/>
  <c r="DT42" i="6"/>
  <c r="EB42" i="6"/>
  <c r="EB44" i="6"/>
  <c r="DT44" i="6"/>
  <c r="EA15" i="6"/>
  <c r="EI15" i="6"/>
  <c r="EP30" i="6"/>
  <c r="EH30" i="6"/>
  <c r="EB12" i="6"/>
  <c r="DT12" i="6"/>
  <c r="DV43" i="6"/>
  <c r="ED43" i="6"/>
  <c r="ED13" i="6"/>
  <c r="DV13" i="6"/>
  <c r="ED23" i="6"/>
  <c r="DV23" i="6"/>
  <c r="EY40" i="6"/>
  <c r="EQ40" i="6"/>
  <c r="EK13" i="6" l="1"/>
  <c r="EC13" i="6"/>
  <c r="DV32" i="6"/>
  <c r="ED32" i="6"/>
  <c r="EA10" i="6"/>
  <c r="EI10" i="6"/>
  <c r="EC43" i="6"/>
  <c r="EK43" i="6"/>
  <c r="EK41" i="6"/>
  <c r="EC41" i="6"/>
  <c r="ED25" i="6"/>
  <c r="DV25" i="6"/>
  <c r="EA20" i="6"/>
  <c r="EI20" i="6"/>
  <c r="EA12" i="6"/>
  <c r="EI12" i="6"/>
  <c r="EI57" i="6"/>
  <c r="EA57" i="6"/>
  <c r="EK9" i="6"/>
  <c r="EC9" i="6"/>
  <c r="EI25" i="6"/>
  <c r="EA25" i="6"/>
  <c r="EY49" i="6"/>
  <c r="EQ49" i="6"/>
  <c r="ER10" i="6"/>
  <c r="EJ10" i="6"/>
  <c r="EW17" i="6"/>
  <c r="EO17" i="6"/>
  <c r="EQ53" i="6"/>
  <c r="EY53" i="6"/>
  <c r="EP58" i="6"/>
  <c r="EH58" i="6"/>
  <c r="EI47" i="6"/>
  <c r="EA47" i="6"/>
  <c r="EW35" i="6"/>
  <c r="EO35" i="6"/>
  <c r="ER50" i="6"/>
  <c r="EJ50" i="6"/>
  <c r="ER33" i="6"/>
  <c r="EJ33" i="6"/>
  <c r="EI36" i="6"/>
  <c r="EA36" i="6"/>
  <c r="EV34" i="6"/>
  <c r="FD34" i="6"/>
  <c r="EI53" i="6"/>
  <c r="EA53" i="6"/>
  <c r="EK30" i="6"/>
  <c r="EC30" i="6"/>
  <c r="EA27" i="6"/>
  <c r="EI27" i="6"/>
  <c r="EI60" i="6"/>
  <c r="EA60" i="6"/>
  <c r="EA11" i="6"/>
  <c r="EI11" i="6"/>
  <c r="EA42" i="6"/>
  <c r="EI42" i="6"/>
  <c r="EQ46" i="6"/>
  <c r="EY46" i="6"/>
  <c r="FM35" i="6"/>
  <c r="FE35" i="6"/>
  <c r="ER61" i="6"/>
  <c r="EJ61" i="6"/>
  <c r="EA61" i="6"/>
  <c r="EI61" i="6"/>
  <c r="FD49" i="6"/>
  <c r="EV49" i="6"/>
  <c r="EA31" i="6"/>
  <c r="EI31" i="6"/>
  <c r="EH18" i="6"/>
  <c r="EP18" i="6"/>
  <c r="EC11" i="6"/>
  <c r="EK11" i="6"/>
  <c r="DV59" i="6"/>
  <c r="ED59" i="6"/>
  <c r="EP38" i="6"/>
  <c r="EH38" i="6"/>
  <c r="EW21" i="6"/>
  <c r="EO21" i="6"/>
  <c r="FF55" i="6"/>
  <c r="EX55" i="6"/>
  <c r="EI55" i="6"/>
  <c r="EA55" i="6"/>
  <c r="EJ22" i="6"/>
  <c r="ER22" i="6"/>
  <c r="EC44" i="6"/>
  <c r="EK44" i="6"/>
  <c r="EH29" i="6"/>
  <c r="EP29" i="6"/>
  <c r="DV56" i="6"/>
  <c r="ED56" i="6"/>
  <c r="FF48" i="6"/>
  <c r="EX48" i="6"/>
  <c r="EJ14" i="6"/>
  <c r="ER14" i="6"/>
  <c r="EX42" i="6"/>
  <c r="FF42" i="6"/>
  <c r="EY36" i="6"/>
  <c r="EQ36" i="6"/>
  <c r="FT47" i="6"/>
  <c r="FL47" i="6"/>
  <c r="EH40" i="6"/>
  <c r="EP40" i="6"/>
  <c r="EA37" i="6"/>
  <c r="EI37" i="6"/>
  <c r="EA50" i="6"/>
  <c r="EI50" i="6"/>
  <c r="ED12" i="6"/>
  <c r="DV12" i="6"/>
  <c r="EJ16" i="6"/>
  <c r="ER16" i="6"/>
  <c r="EA23" i="6"/>
  <c r="EI23" i="6"/>
  <c r="EI33" i="6"/>
  <c r="EA33" i="6"/>
  <c r="EY58" i="6"/>
  <c r="EQ58" i="6"/>
  <c r="EY52" i="6"/>
  <c r="EQ52" i="6"/>
  <c r="ER38" i="6"/>
  <c r="EJ38" i="6"/>
  <c r="ED29" i="6"/>
  <c r="DV29" i="6"/>
  <c r="EQ57" i="6"/>
  <c r="EY57" i="6"/>
  <c r="EI51" i="6"/>
  <c r="EA51" i="6"/>
  <c r="EH59" i="6"/>
  <c r="EP59" i="6"/>
  <c r="EW13" i="6"/>
  <c r="EO13" i="6"/>
  <c r="EH26" i="6"/>
  <c r="EP26" i="6"/>
  <c r="ER27" i="6"/>
  <c r="EJ27" i="6"/>
  <c r="FK19" i="6"/>
  <c r="FC19" i="6"/>
  <c r="ER15" i="6"/>
  <c r="EJ15" i="6"/>
  <c r="EY26" i="6"/>
  <c r="EQ26" i="6"/>
  <c r="EI28" i="6"/>
  <c r="EA28" i="6"/>
  <c r="EW30" i="6"/>
  <c r="EO30" i="6"/>
  <c r="EI14" i="6"/>
  <c r="EA14" i="6"/>
  <c r="EP15" i="6"/>
  <c r="EH15" i="6"/>
  <c r="EI45" i="6"/>
  <c r="EA45" i="6"/>
  <c r="EA22" i="6"/>
  <c r="EI22" i="6"/>
  <c r="EI52" i="6"/>
  <c r="EA52" i="6"/>
  <c r="EI56" i="6"/>
  <c r="EA56" i="6"/>
  <c r="EJ18" i="6"/>
  <c r="ER18" i="6"/>
  <c r="EC19" i="6"/>
  <c r="EK19" i="6"/>
  <c r="EA43" i="6"/>
  <c r="EI43" i="6"/>
  <c r="EI41" i="6"/>
  <c r="EA41" i="6"/>
  <c r="EY51" i="6"/>
  <c r="EQ51" i="6"/>
  <c r="EI44" i="6"/>
  <c r="EA44" i="6"/>
  <c r="EI39" i="6"/>
  <c r="EA39" i="6"/>
  <c r="EK37" i="6"/>
  <c r="EC37" i="6"/>
  <c r="ED20" i="6"/>
  <c r="DV20" i="6"/>
  <c r="ED21" i="6"/>
  <c r="DV21" i="6"/>
  <c r="EI16" i="6"/>
  <c r="EA16" i="6"/>
  <c r="EP46" i="6"/>
  <c r="EH46" i="6"/>
  <c r="EX40" i="6"/>
  <c r="FF40" i="6"/>
  <c r="EJ34" i="6"/>
  <c r="ER34" i="6"/>
  <c r="EW9" i="6"/>
  <c r="EO9" i="6"/>
  <c r="EJ17" i="6"/>
  <c r="ER17" i="6"/>
  <c r="EK45" i="6"/>
  <c r="EC45" i="6"/>
  <c r="EA32" i="6"/>
  <c r="EI32" i="6"/>
  <c r="EK54" i="6"/>
  <c r="EC54" i="6"/>
  <c r="EQ60" i="6"/>
  <c r="EY60" i="6"/>
  <c r="ER24" i="6"/>
  <c r="EJ24" i="6"/>
  <c r="EA54" i="6"/>
  <c r="EI54" i="6"/>
  <c r="EC23" i="6"/>
  <c r="EK23" i="6"/>
  <c r="EI24" i="6"/>
  <c r="EA24" i="6"/>
  <c r="EK28" i="6"/>
  <c r="EC28" i="6"/>
  <c r="ER31" i="6"/>
  <c r="EJ31" i="6"/>
  <c r="EI48" i="6"/>
  <c r="EA48" i="6"/>
  <c r="EJ39" i="6"/>
  <c r="ER39" i="6"/>
  <c r="EH32" i="6" l="1"/>
  <c r="EP32" i="6"/>
  <c r="ER19" i="6"/>
  <c r="EJ19" i="6"/>
  <c r="EW59" i="6"/>
  <c r="EO59" i="6"/>
  <c r="EQ31" i="6"/>
  <c r="EY31" i="6"/>
  <c r="FD30" i="6"/>
  <c r="EV30" i="6"/>
  <c r="EW58" i="6"/>
  <c r="EO58" i="6"/>
  <c r="EH28" i="6"/>
  <c r="EP28" i="6"/>
  <c r="EV21" i="6"/>
  <c r="FD21" i="6"/>
  <c r="FF57" i="6"/>
  <c r="EX57" i="6"/>
  <c r="EH24" i="6"/>
  <c r="EP24" i="6"/>
  <c r="ER37" i="6"/>
  <c r="EJ37" i="6"/>
  <c r="EC12" i="6"/>
  <c r="EK12" i="6"/>
  <c r="FL35" i="6"/>
  <c r="FT35" i="6"/>
  <c r="FD17" i="6"/>
  <c r="EV17" i="6"/>
  <c r="EK56" i="6"/>
  <c r="EC56" i="6"/>
  <c r="FF46" i="6"/>
  <c r="EX46" i="6"/>
  <c r="EV9" i="6"/>
  <c r="FD9" i="6"/>
  <c r="EP52" i="6"/>
  <c r="EH52" i="6"/>
  <c r="EY10" i="6"/>
  <c r="EQ10" i="6"/>
  <c r="EP54" i="6"/>
  <c r="EH54" i="6"/>
  <c r="EH22" i="6"/>
  <c r="EP22" i="6"/>
  <c r="EW29" i="6"/>
  <c r="EO29" i="6"/>
  <c r="EH42" i="6"/>
  <c r="EP42" i="6"/>
  <c r="ER43" i="6"/>
  <c r="EJ43" i="6"/>
  <c r="EQ38" i="6"/>
  <c r="EY38" i="6"/>
  <c r="EY33" i="6"/>
  <c r="EQ33" i="6"/>
  <c r="FE40" i="6"/>
  <c r="FM40" i="6"/>
  <c r="EW18" i="6"/>
  <c r="EO18" i="6"/>
  <c r="EQ24" i="6"/>
  <c r="EY24" i="6"/>
  <c r="EX51" i="6"/>
  <c r="FF51" i="6"/>
  <c r="EQ27" i="6"/>
  <c r="EY27" i="6"/>
  <c r="FF52" i="6"/>
  <c r="EX52" i="6"/>
  <c r="EQ50" i="6"/>
  <c r="EY50" i="6"/>
  <c r="FF60" i="6"/>
  <c r="EX60" i="6"/>
  <c r="EW46" i="6"/>
  <c r="EO46" i="6"/>
  <c r="EP23" i="6"/>
  <c r="EH23" i="6"/>
  <c r="EH12" i="6"/>
  <c r="EP12" i="6"/>
  <c r="EK21" i="6"/>
  <c r="EC21" i="6"/>
  <c r="EY18" i="6"/>
  <c r="EQ18" i="6"/>
  <c r="EY16" i="6"/>
  <c r="EQ16" i="6"/>
  <c r="FF53" i="6"/>
  <c r="EX53" i="6"/>
  <c r="EJ28" i="6"/>
  <c r="ER28" i="6"/>
  <c r="EJ45" i="6"/>
  <c r="ER45" i="6"/>
  <c r="EP53" i="6"/>
  <c r="EH53" i="6"/>
  <c r="FK34" i="6"/>
  <c r="FC34" i="6"/>
  <c r="FF26" i="6"/>
  <c r="EX26" i="6"/>
  <c r="FE48" i="6"/>
  <c r="FM48" i="6"/>
  <c r="ER23" i="6"/>
  <c r="EJ23" i="6"/>
  <c r="EP50" i="6"/>
  <c r="EH50" i="6"/>
  <c r="EH39" i="6"/>
  <c r="EP39" i="6"/>
  <c r="EC29" i="6"/>
  <c r="EK29" i="6"/>
  <c r="EJ41" i="6"/>
  <c r="ER41" i="6"/>
  <c r="EY34" i="6"/>
  <c r="EQ34" i="6"/>
  <c r="EP37" i="6"/>
  <c r="EH37" i="6"/>
  <c r="ER11" i="6"/>
  <c r="EJ11" i="6"/>
  <c r="EH44" i="6"/>
  <c r="EP44" i="6"/>
  <c r="FR19" i="6"/>
  <c r="FJ19" i="6"/>
  <c r="EX49" i="6"/>
  <c r="FF49" i="6"/>
  <c r="EW40" i="6"/>
  <c r="EO40" i="6"/>
  <c r="EJ44" i="6"/>
  <c r="ER44" i="6"/>
  <c r="EP11" i="6"/>
  <c r="EH11" i="6"/>
  <c r="EP10" i="6"/>
  <c r="EH10" i="6"/>
  <c r="EH45" i="6"/>
  <c r="EP45" i="6"/>
  <c r="EH25" i="6"/>
  <c r="EP25" i="6"/>
  <c r="EY39" i="6"/>
  <c r="EQ39" i="6"/>
  <c r="EO26" i="6"/>
  <c r="EW26" i="6"/>
  <c r="EQ22" i="6"/>
  <c r="EY22" i="6"/>
  <c r="EP31" i="6"/>
  <c r="EH31" i="6"/>
  <c r="EC32" i="6"/>
  <c r="EK32" i="6"/>
  <c r="EH41" i="6"/>
  <c r="EP41" i="6"/>
  <c r="EO15" i="6"/>
  <c r="EW15" i="6"/>
  <c r="EX58" i="6"/>
  <c r="FF58" i="6"/>
  <c r="FS47" i="6"/>
  <c r="GA47" i="6"/>
  <c r="EP60" i="6"/>
  <c r="EH60" i="6"/>
  <c r="FD35" i="6"/>
  <c r="EV35" i="6"/>
  <c r="EJ9" i="6"/>
  <c r="ER9" i="6"/>
  <c r="EP43" i="6"/>
  <c r="EH43" i="6"/>
  <c r="EH27" i="6"/>
  <c r="EP27" i="6"/>
  <c r="FE42" i="6"/>
  <c r="FM42" i="6"/>
  <c r="EP61" i="6"/>
  <c r="EH61" i="6"/>
  <c r="FE55" i="6"/>
  <c r="FM55" i="6"/>
  <c r="EJ30" i="6"/>
  <c r="ER30" i="6"/>
  <c r="EQ14" i="6"/>
  <c r="EY14" i="6"/>
  <c r="EP20" i="6"/>
  <c r="EH20" i="6"/>
  <c r="EK20" i="6"/>
  <c r="EC20" i="6"/>
  <c r="EH51" i="6"/>
  <c r="EP51" i="6"/>
  <c r="EQ61" i="6"/>
  <c r="EY61" i="6"/>
  <c r="EY17" i="6"/>
  <c r="EQ17" i="6"/>
  <c r="EP56" i="6"/>
  <c r="EH56" i="6"/>
  <c r="EO38" i="6"/>
  <c r="EW38" i="6"/>
  <c r="EK25" i="6"/>
  <c r="EC25" i="6"/>
  <c r="EK59" i="6"/>
  <c r="EC59" i="6"/>
  <c r="EQ15" i="6"/>
  <c r="EY15" i="6"/>
  <c r="EP36" i="6"/>
  <c r="EH36" i="6"/>
  <c r="EP48" i="6"/>
  <c r="EH48" i="6"/>
  <c r="EJ54" i="6"/>
  <c r="ER54" i="6"/>
  <c r="EH16" i="6"/>
  <c r="EP16" i="6"/>
  <c r="EH14" i="6"/>
  <c r="EP14" i="6"/>
  <c r="EV13" i="6"/>
  <c r="FD13" i="6"/>
  <c r="EP33" i="6"/>
  <c r="EH33" i="6"/>
  <c r="EX36" i="6"/>
  <c r="FF36" i="6"/>
  <c r="EP55" i="6"/>
  <c r="EH55" i="6"/>
  <c r="FK49" i="6"/>
  <c r="FC49" i="6"/>
  <c r="EP47" i="6"/>
  <c r="EH47" i="6"/>
  <c r="EP57" i="6"/>
  <c r="EH57" i="6"/>
  <c r="EJ13" i="6"/>
  <c r="ER13" i="6"/>
  <c r="EW25" i="6" l="1"/>
  <c r="EO25" i="6"/>
  <c r="EX17" i="6"/>
  <c r="FF17" i="6"/>
  <c r="FE46" i="6"/>
  <c r="FM46" i="6"/>
  <c r="FT42" i="6"/>
  <c r="FL42" i="6"/>
  <c r="EW42" i="6"/>
  <c r="EO42" i="6"/>
  <c r="EJ56" i="6"/>
  <c r="ER56" i="6"/>
  <c r="EW51" i="6"/>
  <c r="EO51" i="6"/>
  <c r="EW10" i="6"/>
  <c r="EO10" i="6"/>
  <c r="FE26" i="6"/>
  <c r="FM26" i="6"/>
  <c r="EV29" i="6"/>
  <c r="FD29" i="6"/>
  <c r="EO12" i="6"/>
  <c r="EW12" i="6"/>
  <c r="FJ34" i="6"/>
  <c r="FR34" i="6"/>
  <c r="EY41" i="6"/>
  <c r="EQ41" i="6"/>
  <c r="FF31" i="6"/>
  <c r="EX31" i="6"/>
  <c r="EO31" i="6"/>
  <c r="EW31" i="6"/>
  <c r="EW53" i="6"/>
  <c r="EO53" i="6"/>
  <c r="EV18" i="6"/>
  <c r="FD18" i="6"/>
  <c r="EJ29" i="6"/>
  <c r="ER29" i="6"/>
  <c r="FD46" i="6"/>
  <c r="EV46" i="6"/>
  <c r="EY13" i="6"/>
  <c r="EQ13" i="6"/>
  <c r="EO39" i="6"/>
  <c r="EW39" i="6"/>
  <c r="EW23" i="6"/>
  <c r="EO23" i="6"/>
  <c r="FF14" i="6"/>
  <c r="EX14" i="6"/>
  <c r="FL40" i="6"/>
  <c r="FT40" i="6"/>
  <c r="EJ25" i="6"/>
  <c r="ER25" i="6"/>
  <c r="EV40" i="6"/>
  <c r="FD40" i="6"/>
  <c r="EX10" i="6"/>
  <c r="FF10" i="6"/>
  <c r="EV38" i="6"/>
  <c r="FD38" i="6"/>
  <c r="EV26" i="6"/>
  <c r="FD26" i="6"/>
  <c r="EY28" i="6"/>
  <c r="EQ28" i="6"/>
  <c r="EW24" i="6"/>
  <c r="EO24" i="6"/>
  <c r="EO60" i="6"/>
  <c r="EW60" i="6"/>
  <c r="FE60" i="6"/>
  <c r="FM60" i="6"/>
  <c r="EX33" i="6"/>
  <c r="FF33" i="6"/>
  <c r="EO52" i="6"/>
  <c r="EW52" i="6"/>
  <c r="EQ19" i="6"/>
  <c r="EY19" i="6"/>
  <c r="FM58" i="6"/>
  <c r="FE58" i="6"/>
  <c r="FK21" i="6"/>
  <c r="FC21" i="6"/>
  <c r="EQ23" i="6"/>
  <c r="EY23" i="6"/>
  <c r="FE52" i="6"/>
  <c r="FM52" i="6"/>
  <c r="EO45" i="6"/>
  <c r="EW45" i="6"/>
  <c r="EO28" i="6"/>
  <c r="EW28" i="6"/>
  <c r="EO48" i="6"/>
  <c r="EW48" i="6"/>
  <c r="EQ11" i="6"/>
  <c r="EY11" i="6"/>
  <c r="EW27" i="6"/>
  <c r="EO27" i="6"/>
  <c r="FE51" i="6"/>
  <c r="FM51" i="6"/>
  <c r="EJ21" i="6"/>
  <c r="ER21" i="6"/>
  <c r="FD58" i="6"/>
  <c r="EV58" i="6"/>
  <c r="EX15" i="6"/>
  <c r="FF15" i="6"/>
  <c r="ER32" i="6"/>
  <c r="EJ32" i="6"/>
  <c r="EX24" i="6"/>
  <c r="FF24" i="6"/>
  <c r="GA35" i="6"/>
  <c r="FS35" i="6"/>
  <c r="EJ20" i="6"/>
  <c r="ER20" i="6"/>
  <c r="EO11" i="6"/>
  <c r="EW11" i="6"/>
  <c r="EY9" i="6"/>
  <c r="EQ9" i="6"/>
  <c r="EY44" i="6"/>
  <c r="EQ44" i="6"/>
  <c r="ER12" i="6"/>
  <c r="EJ12" i="6"/>
  <c r="EO20" i="6"/>
  <c r="EW20" i="6"/>
  <c r="EX22" i="6"/>
  <c r="FF22" i="6"/>
  <c r="FC35" i="6"/>
  <c r="FK35" i="6"/>
  <c r="EV59" i="6"/>
  <c r="FD59" i="6"/>
  <c r="EQ30" i="6"/>
  <c r="EY30" i="6"/>
  <c r="FM49" i="6"/>
  <c r="FE49" i="6"/>
  <c r="EO16" i="6"/>
  <c r="EW16" i="6"/>
  <c r="FL55" i="6"/>
  <c r="FT55" i="6"/>
  <c r="FZ47" i="6"/>
  <c r="GH47" i="6"/>
  <c r="EX50" i="6"/>
  <c r="FF50" i="6"/>
  <c r="FF38" i="6"/>
  <c r="EX38" i="6"/>
  <c r="FK9" i="6"/>
  <c r="FC9" i="6"/>
  <c r="EO32" i="6"/>
  <c r="EW32" i="6"/>
  <c r="EQ54" i="6"/>
  <c r="EY54" i="6"/>
  <c r="EO44" i="6"/>
  <c r="EW44" i="6"/>
  <c r="EO47" i="6"/>
  <c r="EW47" i="6"/>
  <c r="EO61" i="6"/>
  <c r="EW61" i="6"/>
  <c r="EX16" i="6"/>
  <c r="FF16" i="6"/>
  <c r="EQ43" i="6"/>
  <c r="EY43" i="6"/>
  <c r="FF61" i="6"/>
  <c r="EX61" i="6"/>
  <c r="EV15" i="6"/>
  <c r="FD15" i="6"/>
  <c r="FL48" i="6"/>
  <c r="FT48" i="6"/>
  <c r="EX27" i="6"/>
  <c r="FF27" i="6"/>
  <c r="FR49" i="6"/>
  <c r="FJ49" i="6"/>
  <c r="FF18" i="6"/>
  <c r="EX18" i="6"/>
  <c r="EW41" i="6"/>
  <c r="EO41" i="6"/>
  <c r="EO55" i="6"/>
  <c r="EW55" i="6"/>
  <c r="EW36" i="6"/>
  <c r="EO36" i="6"/>
  <c r="EO37" i="6"/>
  <c r="EW37" i="6"/>
  <c r="FK17" i="6"/>
  <c r="FC17" i="6"/>
  <c r="FM36" i="6"/>
  <c r="FE36" i="6"/>
  <c r="EW22" i="6"/>
  <c r="EO22" i="6"/>
  <c r="EO43" i="6"/>
  <c r="EW43" i="6"/>
  <c r="EX34" i="6"/>
  <c r="FF34" i="6"/>
  <c r="FK30" i="6"/>
  <c r="FC30" i="6"/>
  <c r="EW33" i="6"/>
  <c r="EO33" i="6"/>
  <c r="EJ59" i="6"/>
  <c r="ER59" i="6"/>
  <c r="EO54" i="6"/>
  <c r="EW54" i="6"/>
  <c r="FK13" i="6"/>
  <c r="FC13" i="6"/>
  <c r="EY45" i="6"/>
  <c r="EQ45" i="6"/>
  <c r="EQ37" i="6"/>
  <c r="EY37" i="6"/>
  <c r="EW14" i="6"/>
  <c r="EO14" i="6"/>
  <c r="EO57" i="6"/>
  <c r="EW57" i="6"/>
  <c r="EO56" i="6"/>
  <c r="EW56" i="6"/>
  <c r="EX39" i="6"/>
  <c r="FF39" i="6"/>
  <c r="FY19" i="6"/>
  <c r="FQ19" i="6"/>
  <c r="EW50" i="6"/>
  <c r="EO50" i="6"/>
  <c r="FE53" i="6"/>
  <c r="FM53" i="6"/>
  <c r="FM57" i="6"/>
  <c r="FE57" i="6"/>
  <c r="FD16" i="6" l="1"/>
  <c r="EV16" i="6"/>
  <c r="GA40" i="6"/>
  <c r="FS40" i="6"/>
  <c r="FJ13" i="6"/>
  <c r="FR13" i="6"/>
  <c r="EV10" i="6"/>
  <c r="FD10" i="6"/>
  <c r="GA48" i="6"/>
  <c r="FS48" i="6"/>
  <c r="FT49" i="6"/>
  <c r="FL49" i="6"/>
  <c r="FM14" i="6"/>
  <c r="FE14" i="6"/>
  <c r="EQ59" i="6"/>
  <c r="EY59" i="6"/>
  <c r="EX30" i="6"/>
  <c r="FF30" i="6"/>
  <c r="EX28" i="6"/>
  <c r="FF28" i="6"/>
  <c r="FD56" i="6"/>
  <c r="EV56" i="6"/>
  <c r="EY20" i="6"/>
  <c r="EQ20" i="6"/>
  <c r="FD39" i="6"/>
  <c r="EV39" i="6"/>
  <c r="EV33" i="6"/>
  <c r="FD33" i="6"/>
  <c r="FD57" i="6"/>
  <c r="EV57" i="6"/>
  <c r="FF11" i="6"/>
  <c r="EX11" i="6"/>
  <c r="FC38" i="6"/>
  <c r="FK38" i="6"/>
  <c r="FS42" i="6"/>
  <c r="GA42" i="6"/>
  <c r="FE16" i="6"/>
  <c r="FM16" i="6"/>
  <c r="EV48" i="6"/>
  <c r="FD48" i="6"/>
  <c r="FT46" i="6"/>
  <c r="FL46" i="6"/>
  <c r="FD43" i="6"/>
  <c r="EV43" i="6"/>
  <c r="EY29" i="6"/>
  <c r="EQ29" i="6"/>
  <c r="FE17" i="6"/>
  <c r="FM17" i="6"/>
  <c r="FD60" i="6"/>
  <c r="EV60" i="6"/>
  <c r="FD50" i="6"/>
  <c r="EV50" i="6"/>
  <c r="FF23" i="6"/>
  <c r="EX23" i="6"/>
  <c r="FF9" i="6"/>
  <c r="EX9" i="6"/>
  <c r="FD24" i="6"/>
  <c r="EV24" i="6"/>
  <c r="FE39" i="6"/>
  <c r="FM39" i="6"/>
  <c r="FD32" i="6"/>
  <c r="EV32" i="6"/>
  <c r="EY56" i="6"/>
  <c r="EQ56" i="6"/>
  <c r="FR21" i="6"/>
  <c r="FJ21" i="6"/>
  <c r="FC59" i="6"/>
  <c r="FK59" i="6"/>
  <c r="FK26" i="6"/>
  <c r="FC26" i="6"/>
  <c r="FJ9" i="6"/>
  <c r="FR9" i="6"/>
  <c r="FT58" i="6"/>
  <c r="FL58" i="6"/>
  <c r="FF41" i="6"/>
  <c r="EX41" i="6"/>
  <c r="FF43" i="6"/>
  <c r="EX43" i="6"/>
  <c r="FF19" i="6"/>
  <c r="EX19" i="6"/>
  <c r="FM38" i="6"/>
  <c r="FE38" i="6"/>
  <c r="FM24" i="6"/>
  <c r="FE24" i="6"/>
  <c r="FM10" i="6"/>
  <c r="FE10" i="6"/>
  <c r="FD41" i="6"/>
  <c r="EV41" i="6"/>
  <c r="GI47" i="6"/>
  <c r="CO47" i="6" s="1"/>
  <c r="GG47" i="6"/>
  <c r="EY32" i="6"/>
  <c r="EQ32" i="6"/>
  <c r="EV44" i="6"/>
  <c r="FD44" i="6"/>
  <c r="FT52" i="6"/>
  <c r="FL52" i="6"/>
  <c r="FT36" i="6"/>
  <c r="FL36" i="6"/>
  <c r="FF44" i="6"/>
  <c r="EX44" i="6"/>
  <c r="EY21" i="6"/>
  <c r="EQ21" i="6"/>
  <c r="EV31" i="6"/>
  <c r="FD31" i="6"/>
  <c r="FR17" i="6"/>
  <c r="FJ17" i="6"/>
  <c r="FD51" i="6"/>
  <c r="EV51" i="6"/>
  <c r="FK15" i="6"/>
  <c r="FC15" i="6"/>
  <c r="EV11" i="6"/>
  <c r="FD11" i="6"/>
  <c r="FM31" i="6"/>
  <c r="FE31" i="6"/>
  <c r="EV36" i="6"/>
  <c r="FD36" i="6"/>
  <c r="EV27" i="6"/>
  <c r="FD27" i="6"/>
  <c r="FD42" i="6"/>
  <c r="EV42" i="6"/>
  <c r="FD55" i="6"/>
  <c r="EV55" i="6"/>
  <c r="FJ30" i="6"/>
  <c r="FR30" i="6"/>
  <c r="EX13" i="6"/>
  <c r="FF13" i="6"/>
  <c r="FM34" i="6"/>
  <c r="FE34" i="6"/>
  <c r="FE50" i="6"/>
  <c r="FM50" i="6"/>
  <c r="FD52" i="6"/>
  <c r="EV52" i="6"/>
  <c r="FD12" i="6"/>
  <c r="EV12" i="6"/>
  <c r="FF37" i="6"/>
  <c r="EX37" i="6"/>
  <c r="FD20" i="6"/>
  <c r="EV20" i="6"/>
  <c r="FM33" i="6"/>
  <c r="FE33" i="6"/>
  <c r="FK40" i="6"/>
  <c r="FC40" i="6"/>
  <c r="FT57" i="6"/>
  <c r="FL57" i="6"/>
  <c r="FT53" i="6"/>
  <c r="FL53" i="6"/>
  <c r="FD47" i="6"/>
  <c r="EV47" i="6"/>
  <c r="FS55" i="6"/>
  <c r="GA55" i="6"/>
  <c r="FM15" i="6"/>
  <c r="FE15" i="6"/>
  <c r="FD45" i="6"/>
  <c r="EV45" i="6"/>
  <c r="FT60" i="6"/>
  <c r="FL60" i="6"/>
  <c r="EY25" i="6"/>
  <c r="EQ25" i="6"/>
  <c r="FK18" i="6"/>
  <c r="FC18" i="6"/>
  <c r="FL26" i="6"/>
  <c r="FT26" i="6"/>
  <c r="FM27" i="6"/>
  <c r="FE27" i="6"/>
  <c r="FK58" i="6"/>
  <c r="FC58" i="6"/>
  <c r="FD53" i="6"/>
  <c r="EV53" i="6"/>
  <c r="FD54" i="6"/>
  <c r="EV54" i="6"/>
  <c r="FF54" i="6"/>
  <c r="EX54" i="6"/>
  <c r="FX19" i="6"/>
  <c r="GF19" i="6"/>
  <c r="FD37" i="6"/>
  <c r="EV37" i="6"/>
  <c r="FT51" i="6"/>
  <c r="FL51" i="6"/>
  <c r="EV23" i="6"/>
  <c r="FD23" i="6"/>
  <c r="FE61" i="6"/>
  <c r="FM61" i="6"/>
  <c r="FR35" i="6"/>
  <c r="FJ35" i="6"/>
  <c r="FY34" i="6"/>
  <c r="FQ34" i="6"/>
  <c r="FZ35" i="6"/>
  <c r="GH35" i="6"/>
  <c r="FM22" i="6"/>
  <c r="FE22" i="6"/>
  <c r="EV14" i="6"/>
  <c r="FD14" i="6"/>
  <c r="FC46" i="6"/>
  <c r="FK46" i="6"/>
  <c r="EV61" i="6"/>
  <c r="FD61" i="6"/>
  <c r="FD28" i="6"/>
  <c r="EV28" i="6"/>
  <c r="FK29" i="6"/>
  <c r="FC29" i="6"/>
  <c r="FM18" i="6"/>
  <c r="FE18" i="6"/>
  <c r="FF45" i="6"/>
  <c r="EX45" i="6"/>
  <c r="EV22" i="6"/>
  <c r="FD22" i="6"/>
  <c r="FQ49" i="6"/>
  <c r="FY49" i="6"/>
  <c r="EY12" i="6"/>
  <c r="EQ12" i="6"/>
  <c r="FD25" i="6"/>
  <c r="EV25" i="6"/>
  <c r="FK14" i="6" l="1"/>
  <c r="FC14" i="6"/>
  <c r="FL17" i="6"/>
  <c r="FT17" i="6"/>
  <c r="FT34" i="6"/>
  <c r="FL34" i="6"/>
  <c r="FE19" i="6"/>
  <c r="FM19" i="6"/>
  <c r="FE11" i="6"/>
  <c r="FM11" i="6"/>
  <c r="CM19" i="6"/>
  <c r="GE19" i="6"/>
  <c r="FC44" i="6"/>
  <c r="FK44" i="6"/>
  <c r="FJ40" i="6"/>
  <c r="FR40" i="6"/>
  <c r="FK57" i="6"/>
  <c r="FC57" i="6"/>
  <c r="FE45" i="6"/>
  <c r="FM45" i="6"/>
  <c r="FC43" i="6"/>
  <c r="FK43" i="6"/>
  <c r="FL18" i="6"/>
  <c r="FT18" i="6"/>
  <c r="FC20" i="6"/>
  <c r="FK20" i="6"/>
  <c r="GA58" i="6"/>
  <c r="FS58" i="6"/>
  <c r="GH48" i="6"/>
  <c r="FZ48" i="6"/>
  <c r="FK31" i="6"/>
  <c r="FC31" i="6"/>
  <c r="FR29" i="6"/>
  <c r="FJ29" i="6"/>
  <c r="FE37" i="6"/>
  <c r="FM37" i="6"/>
  <c r="FZ55" i="6"/>
  <c r="GH55" i="6"/>
  <c r="FC28" i="6"/>
  <c r="FK28" i="6"/>
  <c r="FL10" i="6"/>
  <c r="FT10" i="6"/>
  <c r="FR26" i="6"/>
  <c r="FJ26" i="6"/>
  <c r="FC61" i="6"/>
  <c r="FK61" i="6"/>
  <c r="FK23" i="6"/>
  <c r="FC23" i="6"/>
  <c r="FC36" i="6"/>
  <c r="FK36" i="6"/>
  <c r="FJ59" i="6"/>
  <c r="FR59" i="6"/>
  <c r="GH42" i="6"/>
  <c r="FZ42" i="6"/>
  <c r="FE28" i="6"/>
  <c r="FM28" i="6"/>
  <c r="FF59" i="6"/>
  <c r="EX59" i="6"/>
  <c r="GA57" i="6"/>
  <c r="FS57" i="6"/>
  <c r="FF56" i="6"/>
  <c r="EX56" i="6"/>
  <c r="FK22" i="6"/>
  <c r="FC22" i="6"/>
  <c r="FF25" i="6"/>
  <c r="EX25" i="6"/>
  <c r="FJ15" i="6"/>
  <c r="FR15" i="6"/>
  <c r="FC32" i="6"/>
  <c r="FK32" i="6"/>
  <c r="GG35" i="6"/>
  <c r="GI35" i="6"/>
  <c r="CO35" i="6" s="1"/>
  <c r="FS60" i="6"/>
  <c r="GA60" i="6"/>
  <c r="FE41" i="6"/>
  <c r="FM41" i="6"/>
  <c r="GA49" i="6"/>
  <c r="FS49" i="6"/>
  <c r="FK54" i="6"/>
  <c r="FC54" i="6"/>
  <c r="FQ17" i="6"/>
  <c r="FY17" i="6"/>
  <c r="GA46" i="6"/>
  <c r="FS46" i="6"/>
  <c r="FQ9" i="6"/>
  <c r="FY9" i="6"/>
  <c r="FK53" i="6"/>
  <c r="FC53" i="6"/>
  <c r="EX21" i="6"/>
  <c r="FF21" i="6"/>
  <c r="FC56" i="6"/>
  <c r="FK56" i="6"/>
  <c r="FC25" i="6"/>
  <c r="FK25" i="6"/>
  <c r="FL27" i="6"/>
  <c r="FT27" i="6"/>
  <c r="FC47" i="6"/>
  <c r="FK47" i="6"/>
  <c r="FC52" i="6"/>
  <c r="FK52" i="6"/>
  <c r="FE44" i="6"/>
  <c r="FM44" i="6"/>
  <c r="FT24" i="6"/>
  <c r="FL24" i="6"/>
  <c r="FK50" i="6"/>
  <c r="FC50" i="6"/>
  <c r="GH40" i="6"/>
  <c r="FZ40" i="6"/>
  <c r="GF49" i="6"/>
  <c r="FX49" i="6"/>
  <c r="FK37" i="6"/>
  <c r="FC37" i="6"/>
  <c r="FE13" i="6"/>
  <c r="FM13" i="6"/>
  <c r="FL22" i="6"/>
  <c r="FT22" i="6"/>
  <c r="EX29" i="6"/>
  <c r="FF29" i="6"/>
  <c r="FY30" i="6"/>
  <c r="FQ30" i="6"/>
  <c r="FT39" i="6"/>
  <c r="FL39" i="6"/>
  <c r="FL33" i="6"/>
  <c r="FT33" i="6"/>
  <c r="EX32" i="6"/>
  <c r="FF32" i="6"/>
  <c r="FX34" i="6"/>
  <c r="GF34" i="6"/>
  <c r="FC55" i="6"/>
  <c r="FK55" i="6"/>
  <c r="FC24" i="6"/>
  <c r="FK24" i="6"/>
  <c r="FK10" i="6"/>
  <c r="FC10" i="6"/>
  <c r="FY35" i="6"/>
  <c r="FQ35" i="6"/>
  <c r="FK42" i="6"/>
  <c r="FC42" i="6"/>
  <c r="FM9" i="6"/>
  <c r="FE9" i="6"/>
  <c r="FQ13" i="6"/>
  <c r="FY13" i="6"/>
  <c r="FJ58" i="6"/>
  <c r="FR58" i="6"/>
  <c r="FC12" i="6"/>
  <c r="FK12" i="6"/>
  <c r="FE23" i="6"/>
  <c r="FM23" i="6"/>
  <c r="FJ46" i="6"/>
  <c r="FR46" i="6"/>
  <c r="GA26" i="6"/>
  <c r="FS26" i="6"/>
  <c r="FT50" i="6"/>
  <c r="FL50" i="6"/>
  <c r="FJ38" i="6"/>
  <c r="FR38" i="6"/>
  <c r="FM30" i="6"/>
  <c r="FE30" i="6"/>
  <c r="FK11" i="6"/>
  <c r="FC11" i="6"/>
  <c r="FR18" i="6"/>
  <c r="FJ18" i="6"/>
  <c r="FS52" i="6"/>
  <c r="GA52" i="6"/>
  <c r="FE43" i="6"/>
  <c r="FM43" i="6"/>
  <c r="FL14" i="6"/>
  <c r="FT14" i="6"/>
  <c r="FK33" i="6"/>
  <c r="FC33" i="6"/>
  <c r="FE54" i="6"/>
  <c r="FM54" i="6"/>
  <c r="FC51" i="6"/>
  <c r="FK51" i="6"/>
  <c r="FK45" i="6"/>
  <c r="FC45" i="6"/>
  <c r="FC39" i="6"/>
  <c r="FK39" i="6"/>
  <c r="FK48" i="6"/>
  <c r="FC48" i="6"/>
  <c r="FL15" i="6"/>
  <c r="FT15" i="6"/>
  <c r="FK41" i="6"/>
  <c r="FC41" i="6"/>
  <c r="FF20" i="6"/>
  <c r="EX20" i="6"/>
  <c r="FL61" i="6"/>
  <c r="FT61" i="6"/>
  <c r="FK27" i="6"/>
  <c r="FC27" i="6"/>
  <c r="FT16" i="6"/>
  <c r="FL16" i="6"/>
  <c r="EX12" i="6"/>
  <c r="FF12" i="6"/>
  <c r="FS51" i="6"/>
  <c r="GA51" i="6"/>
  <c r="GA53" i="6"/>
  <c r="FS53" i="6"/>
  <c r="FL31" i="6"/>
  <c r="FT31" i="6"/>
  <c r="FS36" i="6"/>
  <c r="GA36" i="6"/>
  <c r="FL38" i="6"/>
  <c r="FT38" i="6"/>
  <c r="FQ21" i="6"/>
  <c r="FY21" i="6"/>
  <c r="FC60" i="6"/>
  <c r="FK60" i="6"/>
  <c r="FC16" i="6"/>
  <c r="FK16" i="6"/>
  <c r="GE34" i="6" l="1"/>
  <c r="CM34" i="6"/>
  <c r="FS16" i="6"/>
  <c r="GA16" i="6"/>
  <c r="FJ31" i="6"/>
  <c r="FR31" i="6"/>
  <c r="FR51" i="6"/>
  <c r="FJ51" i="6"/>
  <c r="FE32" i="6"/>
  <c r="FM32" i="6"/>
  <c r="FR27" i="6"/>
  <c r="FJ27" i="6"/>
  <c r="GH49" i="6"/>
  <c r="FZ49" i="6"/>
  <c r="GA38" i="6"/>
  <c r="FS38" i="6"/>
  <c r="GG40" i="6"/>
  <c r="GI40" i="6"/>
  <c r="CO40" i="6" s="1"/>
  <c r="FZ60" i="6"/>
  <c r="GH60" i="6"/>
  <c r="FR20" i="6"/>
  <c r="FJ20" i="6"/>
  <c r="FR33" i="6"/>
  <c r="FJ33" i="6"/>
  <c r="FS39" i="6"/>
  <c r="GA39" i="6"/>
  <c r="FT28" i="6"/>
  <c r="FL28" i="6"/>
  <c r="FX35" i="6"/>
  <c r="GF35" i="6"/>
  <c r="FL43" i="6"/>
  <c r="FT43" i="6"/>
  <c r="FE29" i="6"/>
  <c r="FM29" i="6"/>
  <c r="GI55" i="6"/>
  <c r="CO55" i="6" s="1"/>
  <c r="GG55" i="6"/>
  <c r="FL23" i="6"/>
  <c r="FT23" i="6"/>
  <c r="FL37" i="6"/>
  <c r="FT37" i="6"/>
  <c r="GA17" i="6"/>
  <c r="FS17" i="6"/>
  <c r="FJ60" i="6"/>
  <c r="FR60" i="6"/>
  <c r="FQ58" i="6"/>
  <c r="FY58" i="6"/>
  <c r="FS27" i="6"/>
  <c r="GA27" i="6"/>
  <c r="FJ54" i="6"/>
  <c r="FR54" i="6"/>
  <c r="GF13" i="6"/>
  <c r="FX13" i="6"/>
  <c r="FJ44" i="6"/>
  <c r="FR44" i="6"/>
  <c r="FL30" i="6"/>
  <c r="FT30" i="6"/>
  <c r="GG48" i="6"/>
  <c r="GI48" i="6"/>
  <c r="CO48" i="6" s="1"/>
  <c r="FY38" i="6"/>
  <c r="FQ38" i="6"/>
  <c r="FT41" i="6"/>
  <c r="FL41" i="6"/>
  <c r="GH58" i="6"/>
  <c r="FZ58" i="6"/>
  <c r="GH36" i="6"/>
  <c r="FZ36" i="6"/>
  <c r="FM21" i="6"/>
  <c r="FE21" i="6"/>
  <c r="FE20" i="6"/>
  <c r="FM20" i="6"/>
  <c r="FJ50" i="6"/>
  <c r="FR50" i="6"/>
  <c r="GA14" i="6"/>
  <c r="FS14" i="6"/>
  <c r="GA18" i="6"/>
  <c r="FS18" i="6"/>
  <c r="FR41" i="6"/>
  <c r="FJ41" i="6"/>
  <c r="FS24" i="6"/>
  <c r="GA24" i="6"/>
  <c r="GA15" i="6"/>
  <c r="FS15" i="6"/>
  <c r="FT44" i="6"/>
  <c r="FL44" i="6"/>
  <c r="FR43" i="6"/>
  <c r="FJ43" i="6"/>
  <c r="GH53" i="6"/>
  <c r="FZ53" i="6"/>
  <c r="GA22" i="6"/>
  <c r="FS22" i="6"/>
  <c r="FY59" i="6"/>
  <c r="FQ59" i="6"/>
  <c r="FZ46" i="6"/>
  <c r="GH46" i="6"/>
  <c r="FJ11" i="6"/>
  <c r="FR11" i="6"/>
  <c r="FJ23" i="6"/>
  <c r="FR23" i="6"/>
  <c r="FR61" i="6"/>
  <c r="FJ61" i="6"/>
  <c r="FE56" i="6"/>
  <c r="FM56" i="6"/>
  <c r="FS61" i="6"/>
  <c r="GA61" i="6"/>
  <c r="FQ26" i="6"/>
  <c r="FY26" i="6"/>
  <c r="GA10" i="6"/>
  <c r="FS10" i="6"/>
  <c r="FR42" i="6"/>
  <c r="FJ42" i="6"/>
  <c r="FL19" i="6"/>
  <c r="FT19" i="6"/>
  <c r="GF30" i="6"/>
  <c r="FX30" i="6"/>
  <c r="FR32" i="6"/>
  <c r="FJ32" i="6"/>
  <c r="GG42" i="6"/>
  <c r="GI42" i="6"/>
  <c r="CO42" i="6" s="1"/>
  <c r="GH51" i="6"/>
  <c r="FZ51" i="6"/>
  <c r="FT45" i="6"/>
  <c r="FL45" i="6"/>
  <c r="FJ48" i="6"/>
  <c r="FR48" i="6"/>
  <c r="FR16" i="6"/>
  <c r="FJ16" i="6"/>
  <c r="FE12" i="6"/>
  <c r="FM12" i="6"/>
  <c r="FR39" i="6"/>
  <c r="FJ39" i="6"/>
  <c r="FR12" i="6"/>
  <c r="FJ12" i="6"/>
  <c r="FJ55" i="6"/>
  <c r="FR55" i="6"/>
  <c r="FL13" i="6"/>
  <c r="FT13" i="6"/>
  <c r="FR47" i="6"/>
  <c r="FJ47" i="6"/>
  <c r="GF17" i="6"/>
  <c r="FX17" i="6"/>
  <c r="FR36" i="6"/>
  <c r="FJ36" i="6"/>
  <c r="FQ40" i="6"/>
  <c r="FY40" i="6"/>
  <c r="FR45" i="6"/>
  <c r="FJ45" i="6"/>
  <c r="FJ37" i="6"/>
  <c r="FR37" i="6"/>
  <c r="FR22" i="6"/>
  <c r="FJ22" i="6"/>
  <c r="GF21" i="6"/>
  <c r="FX21" i="6"/>
  <c r="FR25" i="6"/>
  <c r="FJ25" i="6"/>
  <c r="CM49" i="6"/>
  <c r="GE49" i="6"/>
  <c r="FT54" i="6"/>
  <c r="FL54" i="6"/>
  <c r="GA33" i="6"/>
  <c r="FS33" i="6"/>
  <c r="FJ56" i="6"/>
  <c r="FR56" i="6"/>
  <c r="FL9" i="6"/>
  <c r="FT9" i="6"/>
  <c r="FZ57" i="6"/>
  <c r="GH57" i="6"/>
  <c r="FL11" i="6"/>
  <c r="FT11" i="6"/>
  <c r="GA50" i="6"/>
  <c r="FS50" i="6"/>
  <c r="FM59" i="6"/>
  <c r="FE59" i="6"/>
  <c r="GA31" i="6"/>
  <c r="FS31" i="6"/>
  <c r="FJ28" i="6"/>
  <c r="FR28" i="6"/>
  <c r="FZ26" i="6"/>
  <c r="GH26" i="6"/>
  <c r="FJ53" i="6"/>
  <c r="FR53" i="6"/>
  <c r="FY46" i="6"/>
  <c r="FQ46" i="6"/>
  <c r="GF9" i="6"/>
  <c r="FX9" i="6"/>
  <c r="FR10" i="6"/>
  <c r="FJ10" i="6"/>
  <c r="GA34" i="6"/>
  <c r="FS34" i="6"/>
  <c r="FZ52" i="6"/>
  <c r="GH52" i="6"/>
  <c r="FJ24" i="6"/>
  <c r="FR24" i="6"/>
  <c r="FJ52" i="6"/>
  <c r="FR52" i="6"/>
  <c r="FY15" i="6"/>
  <c r="FQ15" i="6"/>
  <c r="FY18" i="6"/>
  <c r="FQ18" i="6"/>
  <c r="FE25" i="6"/>
  <c r="FM25" i="6"/>
  <c r="FQ29" i="6"/>
  <c r="FY29" i="6"/>
  <c r="FJ57" i="6"/>
  <c r="FR57" i="6"/>
  <c r="FR14" i="6"/>
  <c r="FJ14" i="6"/>
  <c r="FY16" i="6" l="1"/>
  <c r="FQ16" i="6"/>
  <c r="CM35" i="6"/>
  <c r="CQ35" i="6" s="1"/>
  <c r="GE35" i="6"/>
  <c r="CP35" i="6" s="1"/>
  <c r="CS35" i="6" s="1"/>
  <c r="GI49" i="6"/>
  <c r="CO49" i="6" s="1"/>
  <c r="GG49" i="6"/>
  <c r="CP49" i="6" s="1"/>
  <c r="CS49" i="6" s="1"/>
  <c r="FX59" i="6"/>
  <c r="GF59" i="6"/>
  <c r="GA28" i="6"/>
  <c r="FS28" i="6"/>
  <c r="FZ50" i="6"/>
  <c r="GH50" i="6"/>
  <c r="FT25" i="6"/>
  <c r="FL25" i="6"/>
  <c r="GA13" i="6"/>
  <c r="FS13" i="6"/>
  <c r="FZ14" i="6"/>
  <c r="GH14" i="6"/>
  <c r="FL32" i="6"/>
  <c r="FT32" i="6"/>
  <c r="GI51" i="6"/>
  <c r="CO51" i="6" s="1"/>
  <c r="GG51" i="6"/>
  <c r="GA30" i="6"/>
  <c r="FS30" i="6"/>
  <c r="FY55" i="6"/>
  <c r="FQ55" i="6"/>
  <c r="FX18" i="6"/>
  <c r="GF18" i="6"/>
  <c r="FY37" i="6"/>
  <c r="FQ37" i="6"/>
  <c r="FY43" i="6"/>
  <c r="FQ43" i="6"/>
  <c r="FQ31" i="6"/>
  <c r="FY31" i="6"/>
  <c r="FQ61" i="6"/>
  <c r="FY61" i="6"/>
  <c r="FL21" i="6"/>
  <c r="FT21" i="6"/>
  <c r="FZ16" i="6"/>
  <c r="GH16" i="6"/>
  <c r="GA54" i="6"/>
  <c r="FS54" i="6"/>
  <c r="FQ42" i="6"/>
  <c r="FY42" i="6"/>
  <c r="FY57" i="6"/>
  <c r="FQ57" i="6"/>
  <c r="FY41" i="6"/>
  <c r="FQ41" i="6"/>
  <c r="FL59" i="6"/>
  <c r="FT59" i="6"/>
  <c r="FY60" i="6"/>
  <c r="FQ60" i="6"/>
  <c r="GF29" i="6"/>
  <c r="FX29" i="6"/>
  <c r="FX26" i="6"/>
  <c r="GF26" i="6"/>
  <c r="FY47" i="6"/>
  <c r="FQ47" i="6"/>
  <c r="GH39" i="6"/>
  <c r="FZ39" i="6"/>
  <c r="GA11" i="6"/>
  <c r="FS11" i="6"/>
  <c r="GE9" i="6"/>
  <c r="CM9" i="6"/>
  <c r="GH61" i="6"/>
  <c r="FZ61" i="6"/>
  <c r="FQ33" i="6"/>
  <c r="FY33" i="6"/>
  <c r="FL56" i="6"/>
  <c r="FT56" i="6"/>
  <c r="FQ51" i="6"/>
  <c r="FY51" i="6"/>
  <c r="FS9" i="6"/>
  <c r="GA9" i="6"/>
  <c r="FY20" i="6"/>
  <c r="FQ20" i="6"/>
  <c r="FY32" i="6"/>
  <c r="FQ32" i="6"/>
  <c r="FY52" i="6"/>
  <c r="FQ52" i="6"/>
  <c r="FS44" i="6"/>
  <c r="GA44" i="6"/>
  <c r="FY45" i="6"/>
  <c r="FQ45" i="6"/>
  <c r="FY39" i="6"/>
  <c r="FQ39" i="6"/>
  <c r="GE30" i="6"/>
  <c r="CM30" i="6"/>
  <c r="FQ23" i="6"/>
  <c r="FY23" i="6"/>
  <c r="FY54" i="6"/>
  <c r="FQ54" i="6"/>
  <c r="FL29" i="6"/>
  <c r="FT29" i="6"/>
  <c r="GG58" i="6"/>
  <c r="GI58" i="6"/>
  <c r="CO58" i="6" s="1"/>
  <c r="FY14" i="6"/>
  <c r="FQ14" i="6"/>
  <c r="FQ36" i="6"/>
  <c r="FY36" i="6"/>
  <c r="GG46" i="6"/>
  <c r="GI46" i="6"/>
  <c r="CO46" i="6" s="1"/>
  <c r="GF58" i="6"/>
  <c r="FX58" i="6"/>
  <c r="FQ48" i="6"/>
  <c r="FY48" i="6"/>
  <c r="FZ34" i="6"/>
  <c r="GH34" i="6"/>
  <c r="CQ49" i="6"/>
  <c r="GH10" i="6"/>
  <c r="FZ10" i="6"/>
  <c r="FX38" i="6"/>
  <c r="GF38" i="6"/>
  <c r="FQ10" i="6"/>
  <c r="FY10" i="6"/>
  <c r="GA45" i="6"/>
  <c r="FS45" i="6"/>
  <c r="FQ27" i="6"/>
  <c r="FY27" i="6"/>
  <c r="GH22" i="6"/>
  <c r="FZ22" i="6"/>
  <c r="FQ50" i="6"/>
  <c r="FY50" i="6"/>
  <c r="GF46" i="6"/>
  <c r="FX46" i="6"/>
  <c r="FQ44" i="6"/>
  <c r="FY44" i="6"/>
  <c r="FY53" i="6"/>
  <c r="FQ53" i="6"/>
  <c r="FX15" i="6"/>
  <c r="GF15" i="6"/>
  <c r="FQ12" i="6"/>
  <c r="FY12" i="6"/>
  <c r="FY56" i="6"/>
  <c r="FQ56" i="6"/>
  <c r="FY28" i="6"/>
  <c r="FQ28" i="6"/>
  <c r="GF40" i="6"/>
  <c r="FX40" i="6"/>
  <c r="FT12" i="6"/>
  <c r="FL12" i="6"/>
  <c r="GA19" i="6"/>
  <c r="FS19" i="6"/>
  <c r="GH15" i="6"/>
  <c r="FZ15" i="6"/>
  <c r="GG36" i="6"/>
  <c r="GI36" i="6"/>
  <c r="CO36" i="6" s="1"/>
  <c r="GG52" i="6"/>
  <c r="GI52" i="6"/>
  <c r="CO52" i="6" s="1"/>
  <c r="GH31" i="6"/>
  <c r="FZ31" i="6"/>
  <c r="FZ38" i="6"/>
  <c r="GH38" i="6"/>
  <c r="GA41" i="6"/>
  <c r="FS41" i="6"/>
  <c r="GE17" i="6"/>
  <c r="CM17" i="6"/>
  <c r="FZ18" i="6"/>
  <c r="GH18" i="6"/>
  <c r="FQ25" i="6"/>
  <c r="FY25" i="6"/>
  <c r="FZ17" i="6"/>
  <c r="GH17" i="6"/>
  <c r="GE21" i="6"/>
  <c r="CM21" i="6"/>
  <c r="GA37" i="6"/>
  <c r="FS37" i="6"/>
  <c r="GG57" i="6"/>
  <c r="GI57" i="6"/>
  <c r="CO57" i="6" s="1"/>
  <c r="GG53" i="6"/>
  <c r="GI53" i="6"/>
  <c r="CO53" i="6" s="1"/>
  <c r="FY22" i="6"/>
  <c r="FQ22" i="6"/>
  <c r="FT20" i="6"/>
  <c r="FL20" i="6"/>
  <c r="GA23" i="6"/>
  <c r="FS23" i="6"/>
  <c r="GI60" i="6"/>
  <c r="CO60" i="6" s="1"/>
  <c r="GG60" i="6"/>
  <c r="GI26" i="6"/>
  <c r="CO26" i="6" s="1"/>
  <c r="GG26" i="6"/>
  <c r="GE13" i="6"/>
  <c r="CM13" i="6"/>
  <c r="FY24" i="6"/>
  <c r="FQ24" i="6"/>
  <c r="GH33" i="6"/>
  <c r="FZ33" i="6"/>
  <c r="FY11" i="6"/>
  <c r="FQ11" i="6"/>
  <c r="GH24" i="6"/>
  <c r="FZ24" i="6"/>
  <c r="GH27" i="6"/>
  <c r="FZ27" i="6"/>
  <c r="FS43" i="6"/>
  <c r="GA43" i="6"/>
  <c r="FX41" i="6" l="1"/>
  <c r="GF41" i="6"/>
  <c r="GF22" i="6"/>
  <c r="FX22" i="6"/>
  <c r="FZ11" i="6"/>
  <c r="GH11" i="6"/>
  <c r="GE46" i="6"/>
  <c r="CP46" i="6" s="1"/>
  <c r="CS46" i="6" s="1"/>
  <c r="CM46" i="6"/>
  <c r="CQ46" i="6" s="1"/>
  <c r="GI50" i="6"/>
  <c r="CO50" i="6" s="1"/>
  <c r="GG50" i="6"/>
  <c r="GG38" i="6"/>
  <c r="GI38" i="6"/>
  <c r="CO38" i="6" s="1"/>
  <c r="FX23" i="6"/>
  <c r="GF23" i="6"/>
  <c r="FX55" i="6"/>
  <c r="GF55" i="6"/>
  <c r="GF28" i="6"/>
  <c r="FX28" i="6"/>
  <c r="GF51" i="6"/>
  <c r="FX51" i="6"/>
  <c r="CM59" i="6"/>
  <c r="GE59" i="6"/>
  <c r="FS20" i="6"/>
  <c r="GA20" i="6"/>
  <c r="FX43" i="6"/>
  <c r="GF43" i="6"/>
  <c r="GI10" i="6"/>
  <c r="CO10" i="6" s="1"/>
  <c r="GG10" i="6"/>
  <c r="FX11" i="6"/>
  <c r="GF11" i="6"/>
  <c r="FX37" i="6"/>
  <c r="GF37" i="6"/>
  <c r="FS12" i="6"/>
  <c r="GA12" i="6"/>
  <c r="CM18" i="6"/>
  <c r="GE18" i="6"/>
  <c r="FX54" i="6"/>
  <c r="GF54" i="6"/>
  <c r="GI39" i="6"/>
  <c r="CO39" i="6" s="1"/>
  <c r="GG39" i="6"/>
  <c r="GF47" i="6"/>
  <c r="FX47" i="6"/>
  <c r="GI22" i="6"/>
  <c r="CO22" i="6" s="1"/>
  <c r="GG22" i="6"/>
  <c r="CM26" i="6"/>
  <c r="CQ26" i="6" s="1"/>
  <c r="GE26" i="6"/>
  <c r="CP26" i="6" s="1"/>
  <c r="CS26" i="6" s="1"/>
  <c r="GG31" i="6"/>
  <c r="GI31" i="6"/>
  <c r="CO31" i="6" s="1"/>
  <c r="GF36" i="6"/>
  <c r="FX36" i="6"/>
  <c r="FS32" i="6"/>
  <c r="GA32" i="6"/>
  <c r="FS59" i="6"/>
  <c r="GA59" i="6"/>
  <c r="FX31" i="6"/>
  <c r="GF31" i="6"/>
  <c r="GG14" i="6"/>
  <c r="GI14" i="6"/>
  <c r="CO14" i="6" s="1"/>
  <c r="GI24" i="6"/>
  <c r="CO24" i="6" s="1"/>
  <c r="GG24" i="6"/>
  <c r="GF44" i="6"/>
  <c r="FX44" i="6"/>
  <c r="FZ19" i="6"/>
  <c r="GH19" i="6"/>
  <c r="FS29" i="6"/>
  <c r="GA29" i="6"/>
  <c r="FX32" i="6"/>
  <c r="GF32" i="6"/>
  <c r="FS25" i="6"/>
  <c r="GA25" i="6"/>
  <c r="GG34" i="6"/>
  <c r="CP34" i="6" s="1"/>
  <c r="CS34" i="6" s="1"/>
  <c r="GI34" i="6"/>
  <c r="CO34" i="6" s="1"/>
  <c r="CQ34" i="6" s="1"/>
  <c r="GI33" i="6"/>
  <c r="CO33" i="6" s="1"/>
  <c r="GG33" i="6"/>
  <c r="GF50" i="6"/>
  <c r="FX50" i="6"/>
  <c r="GF48" i="6"/>
  <c r="FX48" i="6"/>
  <c r="GF24" i="6"/>
  <c r="FX24" i="6"/>
  <c r="FZ28" i="6"/>
  <c r="GH28" i="6"/>
  <c r="FZ37" i="6"/>
  <c r="GH37" i="6"/>
  <c r="FX27" i="6"/>
  <c r="GF27" i="6"/>
  <c r="FZ30" i="6"/>
  <c r="GH30" i="6"/>
  <c r="FX56" i="6"/>
  <c r="GF56" i="6"/>
  <c r="GF12" i="6"/>
  <c r="FX12" i="6"/>
  <c r="FX39" i="6"/>
  <c r="GF39" i="6"/>
  <c r="GH43" i="6"/>
  <c r="FZ43" i="6"/>
  <c r="FX61" i="6"/>
  <c r="GF61" i="6"/>
  <c r="GF10" i="6"/>
  <c r="FX10" i="6"/>
  <c r="FX45" i="6"/>
  <c r="GF45" i="6"/>
  <c r="GF25" i="6"/>
  <c r="FX25" i="6"/>
  <c r="GI27" i="6"/>
  <c r="CO27" i="6" s="1"/>
  <c r="GG27" i="6"/>
  <c r="GH23" i="6"/>
  <c r="FZ23" i="6"/>
  <c r="CM38" i="6"/>
  <c r="GE38" i="6"/>
  <c r="FX14" i="6"/>
  <c r="GF14" i="6"/>
  <c r="GI61" i="6"/>
  <c r="CO61" i="6" s="1"/>
  <c r="GG61" i="6"/>
  <c r="FX52" i="6"/>
  <c r="GF52" i="6"/>
  <c r="FZ13" i="6"/>
  <c r="GH13" i="6"/>
  <c r="CQ17" i="6"/>
  <c r="GF57" i="6"/>
  <c r="FX57" i="6"/>
  <c r="GF42" i="6"/>
  <c r="FX42" i="6"/>
  <c r="FZ41" i="6"/>
  <c r="GH41" i="6"/>
  <c r="FX20" i="6"/>
  <c r="GF20" i="6"/>
  <c r="GE40" i="6"/>
  <c r="CP40" i="6" s="1"/>
  <c r="CS40" i="6" s="1"/>
  <c r="CM40" i="6"/>
  <c r="CQ40" i="6" s="1"/>
  <c r="GH9" i="6"/>
  <c r="FZ9" i="6"/>
  <c r="FZ54" i="6"/>
  <c r="GH54" i="6"/>
  <c r="GI16" i="6"/>
  <c r="CO16" i="6" s="1"/>
  <c r="GG16" i="6"/>
  <c r="GE58" i="6"/>
  <c r="CP58" i="6" s="1"/>
  <c r="CS58" i="6" s="1"/>
  <c r="CM58" i="6"/>
  <c r="CQ58" i="6" s="1"/>
  <c r="GA56" i="6"/>
  <c r="FS56" i="6"/>
  <c r="FS21" i="6"/>
  <c r="GA21" i="6"/>
  <c r="GE29" i="6"/>
  <c r="CM29" i="6"/>
  <c r="GG17" i="6"/>
  <c r="CP17" i="6" s="1"/>
  <c r="CS17" i="6" s="1"/>
  <c r="GI17" i="6"/>
  <c r="CO17" i="6" s="1"/>
  <c r="FZ45" i="6"/>
  <c r="GH45" i="6"/>
  <c r="GF33" i="6"/>
  <c r="FX33" i="6"/>
  <c r="CM15" i="6"/>
  <c r="CQ15" i="6" s="1"/>
  <c r="GE15" i="6"/>
  <c r="CP15" i="6" s="1"/>
  <c r="CS15" i="6" s="1"/>
  <c r="FX60" i="6"/>
  <c r="GF60" i="6"/>
  <c r="GH44" i="6"/>
  <c r="FZ44" i="6"/>
  <c r="GG18" i="6"/>
  <c r="GI18" i="6"/>
  <c r="CO18" i="6" s="1"/>
  <c r="GI15" i="6"/>
  <c r="CO15" i="6" s="1"/>
  <c r="GG15" i="6"/>
  <c r="GF53" i="6"/>
  <c r="FX53" i="6"/>
  <c r="GF16" i="6"/>
  <c r="FX16" i="6"/>
  <c r="GI43" i="6" l="1"/>
  <c r="CO43" i="6" s="1"/>
  <c r="GG43" i="6"/>
  <c r="CP18" i="6"/>
  <c r="CS18" i="6" s="1"/>
  <c r="CM55" i="6"/>
  <c r="CQ55" i="6" s="1"/>
  <c r="GE55" i="6"/>
  <c r="CP55" i="6" s="1"/>
  <c r="CS55" i="6" s="1"/>
  <c r="GI30" i="6"/>
  <c r="CO30" i="6" s="1"/>
  <c r="CQ30" i="6" s="1"/>
  <c r="GG30" i="6"/>
  <c r="CP30" i="6" s="1"/>
  <c r="CS30" i="6" s="1"/>
  <c r="GE33" i="6"/>
  <c r="CP33" i="6" s="1"/>
  <c r="CS33" i="6" s="1"/>
  <c r="CM33" i="6"/>
  <c r="CQ33" i="6" s="1"/>
  <c r="GI45" i="6"/>
  <c r="CO45" i="6" s="1"/>
  <c r="GG45" i="6"/>
  <c r="CM45" i="6"/>
  <c r="CQ45" i="6" s="1"/>
  <c r="GE45" i="6"/>
  <c r="CP45" i="6" s="1"/>
  <c r="CS45" i="6" s="1"/>
  <c r="GH32" i="6"/>
  <c r="FZ32" i="6"/>
  <c r="FZ21" i="6"/>
  <c r="GH21" i="6"/>
  <c r="CM39" i="6"/>
  <c r="CQ39" i="6" s="1"/>
  <c r="GE39" i="6"/>
  <c r="CP39" i="6" s="1"/>
  <c r="CS39" i="6" s="1"/>
  <c r="CM24" i="6"/>
  <c r="CQ24" i="6" s="1"/>
  <c r="GE24" i="6"/>
  <c r="CP24" i="6" s="1"/>
  <c r="CS24" i="6" s="1"/>
  <c r="GI19" i="6"/>
  <c r="CO19" i="6" s="1"/>
  <c r="CQ19" i="6" s="1"/>
  <c r="GG19" i="6"/>
  <c r="CP19" i="6" s="1"/>
  <c r="CS19" i="6" s="1"/>
  <c r="GE36" i="6"/>
  <c r="CP36" i="6" s="1"/>
  <c r="CS36" i="6" s="1"/>
  <c r="CM36" i="6"/>
  <c r="CQ36" i="6" s="1"/>
  <c r="CQ18" i="6"/>
  <c r="CM51" i="6"/>
  <c r="CQ51" i="6" s="1"/>
  <c r="GE51" i="6"/>
  <c r="CP51" i="6" s="1"/>
  <c r="CS51" i="6" s="1"/>
  <c r="CM22" i="6"/>
  <c r="CQ22" i="6" s="1"/>
  <c r="GE22" i="6"/>
  <c r="CP22" i="6" s="1"/>
  <c r="CS22" i="6" s="1"/>
  <c r="CM12" i="6"/>
  <c r="GE12" i="6"/>
  <c r="CM42" i="6"/>
  <c r="CQ42" i="6" s="1"/>
  <c r="GE42" i="6"/>
  <c r="CP42" i="6" s="1"/>
  <c r="CS42" i="6" s="1"/>
  <c r="GE56" i="6"/>
  <c r="CM56" i="6"/>
  <c r="GE50" i="6"/>
  <c r="CP50" i="6" s="1"/>
  <c r="CS50" i="6" s="1"/>
  <c r="CM50" i="6"/>
  <c r="CQ50" i="6" s="1"/>
  <c r="GE44" i="6"/>
  <c r="CP44" i="6" s="1"/>
  <c r="CS44" i="6" s="1"/>
  <c r="CM44" i="6"/>
  <c r="CQ44" i="6" s="1"/>
  <c r="GE23" i="6"/>
  <c r="CP23" i="6" s="1"/>
  <c r="CS23" i="6" s="1"/>
  <c r="CM23" i="6"/>
  <c r="CQ23" i="6" s="1"/>
  <c r="CM57" i="6"/>
  <c r="CQ57" i="6" s="1"/>
  <c r="GE57" i="6"/>
  <c r="CP57" i="6" s="1"/>
  <c r="CS57" i="6" s="1"/>
  <c r="GE16" i="6"/>
  <c r="CP16" i="6" s="1"/>
  <c r="CS16" i="6" s="1"/>
  <c r="CM16" i="6"/>
  <c r="CQ16" i="6" s="1"/>
  <c r="GG13" i="6"/>
  <c r="CP13" i="6" s="1"/>
  <c r="CS13" i="6" s="1"/>
  <c r="GI13" i="6"/>
  <c r="CO13" i="6" s="1"/>
  <c r="CQ13" i="6" s="1"/>
  <c r="GE27" i="6"/>
  <c r="CP27" i="6" s="1"/>
  <c r="CS27" i="6" s="1"/>
  <c r="CM27" i="6"/>
  <c r="CQ27" i="6" s="1"/>
  <c r="GH25" i="6"/>
  <c r="FZ25" i="6"/>
  <c r="GE52" i="6"/>
  <c r="CP52" i="6" s="1"/>
  <c r="CS52" i="6" s="1"/>
  <c r="CM52" i="6"/>
  <c r="CQ52" i="6" s="1"/>
  <c r="GG37" i="6"/>
  <c r="GI37" i="6"/>
  <c r="CO37" i="6" s="1"/>
  <c r="CM53" i="6"/>
  <c r="CQ53" i="6" s="1"/>
  <c r="GE53" i="6"/>
  <c r="CP53" i="6" s="1"/>
  <c r="CS53" i="6" s="1"/>
  <c r="GE10" i="6"/>
  <c r="CP10" i="6" s="1"/>
  <c r="CS10" i="6" s="1"/>
  <c r="CM10" i="6"/>
  <c r="CQ10" i="6" s="1"/>
  <c r="CM32" i="6"/>
  <c r="GE32" i="6"/>
  <c r="GG9" i="6"/>
  <c r="CP9" i="6" s="1"/>
  <c r="CS9" i="6" s="1"/>
  <c r="GI9" i="6"/>
  <c r="CO9" i="6" s="1"/>
  <c r="CQ9" i="6" s="1"/>
  <c r="CM61" i="6"/>
  <c r="CQ61" i="6" s="1"/>
  <c r="GE61" i="6"/>
  <c r="CP61" i="6" s="1"/>
  <c r="CS61" i="6" s="1"/>
  <c r="CM20" i="6"/>
  <c r="GE20" i="6"/>
  <c r="CP38" i="6"/>
  <c r="CS38" i="6" s="1"/>
  <c r="GG44" i="6"/>
  <c r="GI44" i="6"/>
  <c r="CO44" i="6" s="1"/>
  <c r="GI41" i="6"/>
  <c r="CO41" i="6" s="1"/>
  <c r="GG41" i="6"/>
  <c r="CQ38" i="6"/>
  <c r="GH12" i="6"/>
  <c r="FZ12" i="6"/>
  <c r="CM41" i="6"/>
  <c r="CQ41" i="6" s="1"/>
  <c r="GE41" i="6"/>
  <c r="CP41" i="6" s="1"/>
  <c r="CS41" i="6" s="1"/>
  <c r="GG23" i="6"/>
  <c r="GI23" i="6"/>
  <c r="CO23" i="6" s="1"/>
  <c r="CM37" i="6"/>
  <c r="GE37" i="6"/>
  <c r="GE11" i="6"/>
  <c r="CM11" i="6"/>
  <c r="GE25" i="6"/>
  <c r="CM25" i="6"/>
  <c r="GG54" i="6"/>
  <c r="GI54" i="6"/>
  <c r="CO54" i="6" s="1"/>
  <c r="CM31" i="6"/>
  <c r="CQ31" i="6" s="1"/>
  <c r="GE31" i="6"/>
  <c r="CP31" i="6" s="1"/>
  <c r="CS31" i="6" s="1"/>
  <c r="GE43" i="6"/>
  <c r="CP43" i="6" s="1"/>
  <c r="CS43" i="6" s="1"/>
  <c r="CM43" i="6"/>
  <c r="CQ43" i="6" s="1"/>
  <c r="GE47" i="6"/>
  <c r="CP47" i="6" s="1"/>
  <c r="CS47" i="6" s="1"/>
  <c r="CM47" i="6"/>
  <c r="CQ47" i="6" s="1"/>
  <c r="FZ59" i="6"/>
  <c r="GH59" i="6"/>
  <c r="FZ20" i="6"/>
  <c r="GH20" i="6"/>
  <c r="GG28" i="6"/>
  <c r="GI28" i="6"/>
  <c r="CO28" i="6" s="1"/>
  <c r="CM54" i="6"/>
  <c r="GE54" i="6"/>
  <c r="CP54" i="6" s="1"/>
  <c r="CS54" i="6" s="1"/>
  <c r="GG11" i="6"/>
  <c r="GI11" i="6"/>
  <c r="CO11" i="6" s="1"/>
  <c r="GE14" i="6"/>
  <c r="CP14" i="6" s="1"/>
  <c r="CS14" i="6" s="1"/>
  <c r="CM14" i="6"/>
  <c r="CQ14" i="6" s="1"/>
  <c r="GH29" i="6"/>
  <c r="FZ29" i="6"/>
  <c r="CM60" i="6"/>
  <c r="CQ60" i="6" s="1"/>
  <c r="GE60" i="6"/>
  <c r="CP60" i="6" s="1"/>
  <c r="CS60" i="6" s="1"/>
  <c r="FZ56" i="6"/>
  <c r="GH56" i="6"/>
  <c r="GE48" i="6"/>
  <c r="CP48" i="6" s="1"/>
  <c r="CS48" i="6" s="1"/>
  <c r="CM48" i="6"/>
  <c r="CQ48" i="6" s="1"/>
  <c r="CM28" i="6"/>
  <c r="GE28" i="6"/>
  <c r="CP28" i="6" s="1"/>
  <c r="CS28" i="6" s="1"/>
  <c r="CQ54" i="6" l="1"/>
  <c r="CQ28" i="6"/>
  <c r="CQ11" i="6"/>
  <c r="CP11" i="6"/>
  <c r="CS11" i="6" s="1"/>
  <c r="GI20" i="6"/>
  <c r="CO20" i="6" s="1"/>
  <c r="GG20" i="6"/>
  <c r="GG29" i="6"/>
  <c r="CP29" i="6" s="1"/>
  <c r="CS29" i="6" s="1"/>
  <c r="GI29" i="6"/>
  <c r="CO29" i="6" s="1"/>
  <c r="CQ29" i="6" s="1"/>
  <c r="GI32" i="6"/>
  <c r="CO32" i="6" s="1"/>
  <c r="CQ32" i="6" s="1"/>
  <c r="GG32" i="6"/>
  <c r="CP32" i="6" s="1"/>
  <c r="CS32" i="6" s="1"/>
  <c r="CP20" i="6"/>
  <c r="CS20" i="6" s="1"/>
  <c r="CQ37" i="6"/>
  <c r="GG21" i="6"/>
  <c r="CP21" i="6" s="1"/>
  <c r="CS21" i="6" s="1"/>
  <c r="GI21" i="6"/>
  <c r="CO21" i="6" s="1"/>
  <c r="CQ21" i="6" s="1"/>
  <c r="GI12" i="6"/>
  <c r="CO12" i="6" s="1"/>
  <c r="CQ12" i="6" s="1"/>
  <c r="GG12" i="6"/>
  <c r="CQ20" i="6"/>
  <c r="GG25" i="6"/>
  <c r="CP25" i="6" s="1"/>
  <c r="CS25" i="6" s="1"/>
  <c r="GI25" i="6"/>
  <c r="CO25" i="6" s="1"/>
  <c r="CQ25" i="6" s="1"/>
  <c r="GI59" i="6"/>
  <c r="CO59" i="6" s="1"/>
  <c r="CQ59" i="6" s="1"/>
  <c r="GG59" i="6"/>
  <c r="CP59" i="6" s="1"/>
  <c r="CS59" i="6" s="1"/>
  <c r="CP12" i="6"/>
  <c r="CS12" i="6" s="1"/>
  <c r="GI56" i="6"/>
  <c r="CO56" i="6" s="1"/>
  <c r="CQ56" i="6" s="1"/>
  <c r="GG56" i="6"/>
  <c r="CP56" i="6" s="1"/>
  <c r="CS56" i="6" s="1"/>
  <c r="CP37" i="6"/>
  <c r="CS37" i="6" s="1"/>
  <c r="CU87" i="6" l="1"/>
  <c r="CS87" i="6"/>
  <c r="AC9" i="3" l="1"/>
  <c r="AD9" i="3"/>
  <c r="CX9" i="3"/>
  <c r="CZ9" i="3" s="1"/>
  <c r="CY9" i="3"/>
  <c r="DB9" i="3"/>
  <c r="DC9" i="3"/>
  <c r="DD9" i="3"/>
  <c r="DF9" i="3" s="1"/>
  <c r="DJ9" i="3"/>
  <c r="DK9" i="3"/>
  <c r="DL9" i="3"/>
  <c r="DQ9" i="3"/>
  <c r="DR9" i="3"/>
  <c r="DS9" i="3"/>
  <c r="DX9" i="3"/>
  <c r="DY9" i="3"/>
  <c r="DZ9" i="3"/>
  <c r="EE9" i="3"/>
  <c r="EF9" i="3"/>
  <c r="EG9" i="3"/>
  <c r="EL9" i="3"/>
  <c r="EM9" i="3"/>
  <c r="EN9" i="3"/>
  <c r="ES9" i="3"/>
  <c r="ET9" i="3"/>
  <c r="EU9" i="3"/>
  <c r="EZ9" i="3"/>
  <c r="FA9" i="3"/>
  <c r="FB9" i="3"/>
  <c r="FG9" i="3"/>
  <c r="FH9" i="3"/>
  <c r="FI9" i="3"/>
  <c r="FN9" i="3"/>
  <c r="FO9" i="3"/>
  <c r="FP9" i="3"/>
  <c r="FU9" i="3"/>
  <c r="FV9" i="3"/>
  <c r="FW9" i="3"/>
  <c r="GB9" i="3"/>
  <c r="GC9" i="3"/>
  <c r="GD9" i="3"/>
  <c r="AC10" i="3"/>
  <c r="AD10" i="3"/>
  <c r="CX10" i="3"/>
  <c r="DB10" i="3"/>
  <c r="DD10" i="3" s="1"/>
  <c r="DF10" i="3" s="1"/>
  <c r="DC10" i="3"/>
  <c r="DJ10" i="3"/>
  <c r="DL10" i="3" s="1"/>
  <c r="DK10" i="3"/>
  <c r="DQ10" i="3"/>
  <c r="DR10" i="3"/>
  <c r="DX10" i="3"/>
  <c r="DY10" i="3"/>
  <c r="EE10" i="3"/>
  <c r="EF10" i="3"/>
  <c r="EG10" i="3"/>
  <c r="EL10" i="3"/>
  <c r="EM10" i="3"/>
  <c r="EN10" i="3"/>
  <c r="ES10" i="3"/>
  <c r="ET10" i="3"/>
  <c r="EU10" i="3"/>
  <c r="EZ10" i="3"/>
  <c r="FA10" i="3"/>
  <c r="FB10" i="3"/>
  <c r="FG10" i="3"/>
  <c r="FH10" i="3"/>
  <c r="FI10" i="3"/>
  <c r="FN10" i="3"/>
  <c r="FO10" i="3"/>
  <c r="FP10" i="3"/>
  <c r="FU10" i="3"/>
  <c r="FV10" i="3"/>
  <c r="FW10" i="3"/>
  <c r="GB10" i="3"/>
  <c r="GC10" i="3"/>
  <c r="GD10" i="3"/>
  <c r="AC11" i="3"/>
  <c r="AD11" i="3"/>
  <c r="AE11" i="3"/>
  <c r="AG11" i="3" s="1"/>
  <c r="AF11" i="3"/>
  <c r="CX11" i="3"/>
  <c r="CY11" i="3"/>
  <c r="DA11" i="3" s="1"/>
  <c r="CZ11" i="3"/>
  <c r="DB11" i="3"/>
  <c r="DC11" i="3"/>
  <c r="DD11" i="3"/>
  <c r="DI11" i="3"/>
  <c r="DJ11" i="3"/>
  <c r="DK11" i="3"/>
  <c r="DL11" i="3"/>
  <c r="DQ11" i="3"/>
  <c r="DR11" i="3"/>
  <c r="DS11" i="3"/>
  <c r="DX11" i="3"/>
  <c r="DZ11" i="3" s="1"/>
  <c r="DY11" i="3"/>
  <c r="EE11" i="3"/>
  <c r="EF11" i="3"/>
  <c r="EG11" i="3"/>
  <c r="EL11" i="3"/>
  <c r="EM11" i="3"/>
  <c r="EN11" i="3"/>
  <c r="ES11" i="3"/>
  <c r="ET11" i="3"/>
  <c r="EU11" i="3"/>
  <c r="EZ11" i="3"/>
  <c r="FA11" i="3"/>
  <c r="FB11" i="3"/>
  <c r="FG11" i="3"/>
  <c r="FH11" i="3"/>
  <c r="FI11" i="3"/>
  <c r="FN11" i="3"/>
  <c r="FO11" i="3"/>
  <c r="FP11" i="3"/>
  <c r="FU11" i="3"/>
  <c r="FV11" i="3"/>
  <c r="FW11" i="3"/>
  <c r="GB11" i="3"/>
  <c r="GC11" i="3"/>
  <c r="GD11" i="3"/>
  <c r="AC12" i="3"/>
  <c r="AD12" i="3"/>
  <c r="CX12" i="3"/>
  <c r="DB12" i="3"/>
  <c r="DC12" i="3"/>
  <c r="DD12" i="3"/>
  <c r="DJ12" i="3"/>
  <c r="DK12" i="3"/>
  <c r="DL12" i="3"/>
  <c r="DQ12" i="3"/>
  <c r="DR12" i="3"/>
  <c r="DS12" i="3" s="1"/>
  <c r="DX12" i="3"/>
  <c r="DY12" i="3"/>
  <c r="EE12" i="3"/>
  <c r="EF12" i="3"/>
  <c r="EG12" i="3"/>
  <c r="EL12" i="3"/>
  <c r="EM12" i="3"/>
  <c r="EN12" i="3"/>
  <c r="ES12" i="3"/>
  <c r="ET12" i="3"/>
  <c r="EU12" i="3"/>
  <c r="EZ12" i="3"/>
  <c r="FA12" i="3"/>
  <c r="FB12" i="3"/>
  <c r="FG12" i="3"/>
  <c r="FH12" i="3"/>
  <c r="FI12" i="3"/>
  <c r="FN12" i="3"/>
  <c r="FO12" i="3"/>
  <c r="FP12" i="3"/>
  <c r="FU12" i="3"/>
  <c r="FV12" i="3"/>
  <c r="FW12" i="3"/>
  <c r="GB12" i="3"/>
  <c r="GC12" i="3"/>
  <c r="GD12" i="3"/>
  <c r="AC13" i="3"/>
  <c r="AD13" i="3"/>
  <c r="AF13" i="3"/>
  <c r="AH13" i="3" s="1"/>
  <c r="CX13" i="3"/>
  <c r="CY13" i="3" s="1"/>
  <c r="DA13" i="3"/>
  <c r="DB13" i="3"/>
  <c r="DC13" i="3"/>
  <c r="DD13" i="3" s="1"/>
  <c r="DF13" i="3"/>
  <c r="DN13" i="3" s="1"/>
  <c r="DG13" i="3"/>
  <c r="DI13" i="3"/>
  <c r="DP13" i="3" s="1"/>
  <c r="DJ13" i="3"/>
  <c r="DK13" i="3"/>
  <c r="DL13" i="3"/>
  <c r="DQ13" i="3"/>
  <c r="DR13" i="3"/>
  <c r="DX13" i="3"/>
  <c r="DY13" i="3"/>
  <c r="DZ13" i="3"/>
  <c r="EE13" i="3"/>
  <c r="EF13" i="3"/>
  <c r="EG13" i="3"/>
  <c r="EL13" i="3"/>
  <c r="EM13" i="3"/>
  <c r="EN13" i="3"/>
  <c r="ES13" i="3"/>
  <c r="ET13" i="3"/>
  <c r="EU13" i="3"/>
  <c r="EZ13" i="3"/>
  <c r="FA13" i="3"/>
  <c r="FB13" i="3"/>
  <c r="FG13" i="3"/>
  <c r="FH13" i="3"/>
  <c r="FI13" i="3"/>
  <c r="FN13" i="3"/>
  <c r="FO13" i="3"/>
  <c r="FP13" i="3"/>
  <c r="FU13" i="3"/>
  <c r="FV13" i="3"/>
  <c r="FW13" i="3"/>
  <c r="GB13" i="3"/>
  <c r="GC13" i="3"/>
  <c r="GD13" i="3"/>
  <c r="AC14" i="3"/>
  <c r="AD14" i="3"/>
  <c r="CX14" i="3"/>
  <c r="CY14" i="3"/>
  <c r="CZ14" i="3"/>
  <c r="DA14" i="3"/>
  <c r="DI14" i="3" s="1"/>
  <c r="DB14" i="3"/>
  <c r="DD14" i="3" s="1"/>
  <c r="DC14" i="3"/>
  <c r="DF14" i="3"/>
  <c r="DJ14" i="3"/>
  <c r="DK14" i="3"/>
  <c r="DL14" i="3"/>
  <c r="DQ14" i="3"/>
  <c r="DR14" i="3"/>
  <c r="DS14" i="3"/>
  <c r="DX14" i="3"/>
  <c r="DY14" i="3"/>
  <c r="DZ14" i="3"/>
  <c r="EE14" i="3"/>
  <c r="EF14" i="3"/>
  <c r="EG14" i="3"/>
  <c r="EL14" i="3"/>
  <c r="EM14" i="3"/>
  <c r="EN14" i="3"/>
  <c r="ES14" i="3"/>
  <c r="ET14" i="3"/>
  <c r="EU14" i="3"/>
  <c r="EZ14" i="3"/>
  <c r="FA14" i="3"/>
  <c r="FB14" i="3"/>
  <c r="FG14" i="3"/>
  <c r="FH14" i="3"/>
  <c r="FI14" i="3"/>
  <c r="FN14" i="3"/>
  <c r="FO14" i="3"/>
  <c r="FP14" i="3"/>
  <c r="FU14" i="3"/>
  <c r="FV14" i="3"/>
  <c r="FW14" i="3"/>
  <c r="GB14" i="3"/>
  <c r="GC14" i="3"/>
  <c r="GD14" i="3"/>
  <c r="AC15" i="3"/>
  <c r="AD15" i="3"/>
  <c r="AH15" i="3" s="1"/>
  <c r="AE15" i="3"/>
  <c r="AG15" i="3"/>
  <c r="CX15" i="3"/>
  <c r="CY15" i="3"/>
  <c r="AF15" i="3" s="1"/>
  <c r="CZ15" i="3"/>
  <c r="DB15" i="3"/>
  <c r="DC15" i="3"/>
  <c r="DD15" i="3"/>
  <c r="DF15" i="3"/>
  <c r="DJ15" i="3"/>
  <c r="DK15" i="3"/>
  <c r="DL15" i="3"/>
  <c r="DQ15" i="3"/>
  <c r="DR15" i="3"/>
  <c r="DS15" i="3"/>
  <c r="DX15" i="3"/>
  <c r="DY15" i="3"/>
  <c r="DZ15" i="3"/>
  <c r="EE15" i="3"/>
  <c r="EF15" i="3"/>
  <c r="EG15" i="3"/>
  <c r="EL15" i="3"/>
  <c r="EM15" i="3"/>
  <c r="EN15" i="3"/>
  <c r="ES15" i="3"/>
  <c r="ET15" i="3"/>
  <c r="EU15" i="3"/>
  <c r="EZ15" i="3"/>
  <c r="FA15" i="3"/>
  <c r="FB15" i="3"/>
  <c r="FG15" i="3"/>
  <c r="FH15" i="3"/>
  <c r="FI15" i="3"/>
  <c r="FN15" i="3"/>
  <c r="FO15" i="3"/>
  <c r="FP15" i="3"/>
  <c r="FU15" i="3"/>
  <c r="FV15" i="3"/>
  <c r="FW15" i="3"/>
  <c r="GB15" i="3"/>
  <c r="GC15" i="3"/>
  <c r="GD15" i="3"/>
  <c r="AC16" i="3"/>
  <c r="AD16" i="3"/>
  <c r="CX16" i="3"/>
  <c r="CY16" i="3"/>
  <c r="AF16" i="3" s="1"/>
  <c r="CZ16" i="3"/>
  <c r="AE16" i="3" s="1"/>
  <c r="AG16" i="3" s="1"/>
  <c r="DA16" i="3"/>
  <c r="DI16" i="3" s="1"/>
  <c r="DB16" i="3"/>
  <c r="DC16" i="3"/>
  <c r="DD16" i="3"/>
  <c r="DJ16" i="3"/>
  <c r="DK16" i="3"/>
  <c r="DL16" i="3"/>
  <c r="DQ16" i="3"/>
  <c r="DR16" i="3"/>
  <c r="DS16" i="3"/>
  <c r="DX16" i="3"/>
  <c r="DY16" i="3"/>
  <c r="DZ16" i="3"/>
  <c r="EE16" i="3"/>
  <c r="EF16" i="3"/>
  <c r="EG16" i="3"/>
  <c r="EL16" i="3"/>
  <c r="EM16" i="3"/>
  <c r="EN16" i="3"/>
  <c r="ES16" i="3"/>
  <c r="ET16" i="3"/>
  <c r="EU16" i="3"/>
  <c r="EZ16" i="3"/>
  <c r="FA16" i="3"/>
  <c r="FB16" i="3"/>
  <c r="FG16" i="3"/>
  <c r="FH16" i="3"/>
  <c r="FI16" i="3"/>
  <c r="FN16" i="3"/>
  <c r="FO16" i="3"/>
  <c r="FP16" i="3"/>
  <c r="FU16" i="3"/>
  <c r="FV16" i="3"/>
  <c r="FW16" i="3"/>
  <c r="GB16" i="3"/>
  <c r="GC16" i="3"/>
  <c r="GD16" i="3"/>
  <c r="AC17" i="3"/>
  <c r="AD17" i="3"/>
  <c r="CX17" i="3"/>
  <c r="CY17" i="3"/>
  <c r="CZ17" i="3"/>
  <c r="DB17" i="3"/>
  <c r="DC17" i="3"/>
  <c r="DD17" i="3" s="1"/>
  <c r="DF17" i="3" s="1"/>
  <c r="DJ17" i="3"/>
  <c r="DK17" i="3"/>
  <c r="DL17" i="3" s="1"/>
  <c r="DQ17" i="3"/>
  <c r="DS17" i="3" s="1"/>
  <c r="DR17" i="3"/>
  <c r="DX17" i="3"/>
  <c r="DY17" i="3"/>
  <c r="DZ17" i="3"/>
  <c r="EE17" i="3"/>
  <c r="EF17" i="3"/>
  <c r="EG17" i="3"/>
  <c r="EL17" i="3"/>
  <c r="EM17" i="3"/>
  <c r="EN17" i="3"/>
  <c r="ES17" i="3"/>
  <c r="ET17" i="3"/>
  <c r="EU17" i="3"/>
  <c r="EZ17" i="3"/>
  <c r="FA17" i="3"/>
  <c r="FB17" i="3"/>
  <c r="FG17" i="3"/>
  <c r="FH17" i="3"/>
  <c r="FI17" i="3"/>
  <c r="FN17" i="3"/>
  <c r="FO17" i="3"/>
  <c r="FP17" i="3"/>
  <c r="FU17" i="3"/>
  <c r="FV17" i="3"/>
  <c r="FW17" i="3"/>
  <c r="GB17" i="3"/>
  <c r="GC17" i="3"/>
  <c r="GD17" i="3"/>
  <c r="AC18" i="3"/>
  <c r="AD18" i="3"/>
  <c r="CX18" i="3"/>
  <c r="CY18" i="3" s="1"/>
  <c r="DA18" i="3"/>
  <c r="DB18" i="3"/>
  <c r="DC18" i="3"/>
  <c r="DD18" i="3"/>
  <c r="DF18" i="3"/>
  <c r="DE18" i="3" s="1"/>
  <c r="DI18" i="3"/>
  <c r="DP18" i="3" s="1"/>
  <c r="DJ18" i="3"/>
  <c r="DK18" i="3"/>
  <c r="DQ18" i="3"/>
  <c r="DR18" i="3"/>
  <c r="DX18" i="3"/>
  <c r="DZ18" i="3" s="1"/>
  <c r="DY18" i="3"/>
  <c r="EE18" i="3"/>
  <c r="EF18" i="3"/>
  <c r="EG18" i="3"/>
  <c r="EL18" i="3"/>
  <c r="EM18" i="3"/>
  <c r="EN18" i="3"/>
  <c r="ES18" i="3"/>
  <c r="ET18" i="3"/>
  <c r="EU18" i="3"/>
  <c r="EZ18" i="3"/>
  <c r="FA18" i="3"/>
  <c r="FB18" i="3"/>
  <c r="FG18" i="3"/>
  <c r="FH18" i="3"/>
  <c r="FI18" i="3"/>
  <c r="FN18" i="3"/>
  <c r="FO18" i="3"/>
  <c r="FP18" i="3"/>
  <c r="FU18" i="3"/>
  <c r="FV18" i="3"/>
  <c r="FW18" i="3"/>
  <c r="GB18" i="3"/>
  <c r="GC18" i="3"/>
  <c r="GD18" i="3"/>
  <c r="AC19" i="3"/>
  <c r="AD19" i="3"/>
  <c r="AE19" i="3"/>
  <c r="AG19" i="3" s="1"/>
  <c r="AF19" i="3"/>
  <c r="CX19" i="3"/>
  <c r="CY19" i="3"/>
  <c r="CZ19" i="3"/>
  <c r="DA19" i="3"/>
  <c r="DI19" i="3" s="1"/>
  <c r="DB19" i="3"/>
  <c r="DC19" i="3"/>
  <c r="DD19" i="3"/>
  <c r="DJ19" i="3"/>
  <c r="DK19" i="3"/>
  <c r="DQ19" i="3"/>
  <c r="DR19" i="3"/>
  <c r="DS19" i="3" s="1"/>
  <c r="DX19" i="3"/>
  <c r="DY19" i="3"/>
  <c r="DZ19" i="3"/>
  <c r="EE19" i="3"/>
  <c r="EF19" i="3"/>
  <c r="EG19" i="3"/>
  <c r="EL19" i="3"/>
  <c r="EM19" i="3"/>
  <c r="EN19" i="3"/>
  <c r="ES19" i="3"/>
  <c r="ET19" i="3"/>
  <c r="EU19" i="3"/>
  <c r="EZ19" i="3"/>
  <c r="FA19" i="3"/>
  <c r="FB19" i="3"/>
  <c r="FG19" i="3"/>
  <c r="FH19" i="3"/>
  <c r="FI19" i="3"/>
  <c r="FN19" i="3"/>
  <c r="FO19" i="3"/>
  <c r="FP19" i="3"/>
  <c r="FU19" i="3"/>
  <c r="FV19" i="3"/>
  <c r="FW19" i="3"/>
  <c r="GB19" i="3"/>
  <c r="GC19" i="3"/>
  <c r="GD19" i="3"/>
  <c r="AC20" i="3"/>
  <c r="AD20" i="3"/>
  <c r="CX20" i="3"/>
  <c r="DB20" i="3"/>
  <c r="DD20" i="3" s="1"/>
  <c r="DF20" i="3" s="1"/>
  <c r="DE20" i="3" s="1"/>
  <c r="DC20" i="3"/>
  <c r="DJ20" i="3"/>
  <c r="DK20" i="3"/>
  <c r="DL20" i="3"/>
  <c r="DN20" i="3" s="1"/>
  <c r="DQ20" i="3"/>
  <c r="DR20" i="3"/>
  <c r="DS20" i="3"/>
  <c r="DX20" i="3"/>
  <c r="DZ20" i="3" s="1"/>
  <c r="DY20" i="3"/>
  <c r="EE20" i="3"/>
  <c r="EF20" i="3"/>
  <c r="EG20" i="3"/>
  <c r="EL20" i="3"/>
  <c r="EM20" i="3"/>
  <c r="EN20" i="3"/>
  <c r="ES20" i="3"/>
  <c r="ET20" i="3"/>
  <c r="EU20" i="3"/>
  <c r="EZ20" i="3"/>
  <c r="FA20" i="3"/>
  <c r="FB20" i="3"/>
  <c r="FG20" i="3"/>
  <c r="FH20" i="3"/>
  <c r="FI20" i="3"/>
  <c r="FN20" i="3"/>
  <c r="FO20" i="3"/>
  <c r="FP20" i="3"/>
  <c r="FU20" i="3"/>
  <c r="FV20" i="3"/>
  <c r="FW20" i="3"/>
  <c r="GB20" i="3"/>
  <c r="GC20" i="3"/>
  <c r="GD20" i="3"/>
  <c r="AC21" i="3"/>
  <c r="AD21" i="3"/>
  <c r="AE21" i="3"/>
  <c r="AG21" i="3"/>
  <c r="AH21" i="3"/>
  <c r="CX21" i="3"/>
  <c r="CY21" i="3"/>
  <c r="AF21" i="3" s="1"/>
  <c r="CZ21" i="3"/>
  <c r="DA21" i="3"/>
  <c r="DI21" i="3" s="1"/>
  <c r="DB21" i="3"/>
  <c r="DD21" i="3" s="1"/>
  <c r="DF21" i="3" s="1"/>
  <c r="DE21" i="3" s="1"/>
  <c r="DC21" i="3"/>
  <c r="DJ21" i="3"/>
  <c r="DK21" i="3"/>
  <c r="DL21" i="3"/>
  <c r="DN21" i="3" s="1"/>
  <c r="DQ21" i="3"/>
  <c r="DR21" i="3"/>
  <c r="DS21" i="3"/>
  <c r="DX21" i="3"/>
  <c r="DZ21" i="3" s="1"/>
  <c r="DY21" i="3"/>
  <c r="EE21" i="3"/>
  <c r="EF21" i="3"/>
  <c r="EG21" i="3"/>
  <c r="EL21" i="3"/>
  <c r="EM21" i="3"/>
  <c r="EN21" i="3"/>
  <c r="ES21" i="3"/>
  <c r="ET21" i="3"/>
  <c r="EU21" i="3"/>
  <c r="EZ21" i="3"/>
  <c r="FA21" i="3"/>
  <c r="FB21" i="3"/>
  <c r="FG21" i="3"/>
  <c r="FH21" i="3"/>
  <c r="FI21" i="3"/>
  <c r="FN21" i="3"/>
  <c r="FO21" i="3"/>
  <c r="FP21" i="3"/>
  <c r="FU21" i="3"/>
  <c r="FV21" i="3"/>
  <c r="FW21" i="3"/>
  <c r="GB21" i="3"/>
  <c r="GC21" i="3"/>
  <c r="GD21" i="3"/>
  <c r="AC22" i="3"/>
  <c r="AD22" i="3"/>
  <c r="CX22" i="3"/>
  <c r="DB22" i="3"/>
  <c r="DD22" i="3" s="1"/>
  <c r="DC22" i="3"/>
  <c r="DJ22" i="3"/>
  <c r="DL22" i="3" s="1"/>
  <c r="DK22" i="3"/>
  <c r="DQ22" i="3"/>
  <c r="DR22" i="3"/>
  <c r="DS22" i="3"/>
  <c r="DX22" i="3"/>
  <c r="DZ22" i="3" s="1"/>
  <c r="DY22" i="3"/>
  <c r="EE22" i="3"/>
  <c r="EF22" i="3"/>
  <c r="EG22" i="3"/>
  <c r="EL22" i="3"/>
  <c r="EM22" i="3"/>
  <c r="EN22" i="3"/>
  <c r="ES22" i="3"/>
  <c r="ET22" i="3"/>
  <c r="EU22" i="3"/>
  <c r="EZ22" i="3"/>
  <c r="FA22" i="3"/>
  <c r="FB22" i="3"/>
  <c r="FG22" i="3"/>
  <c r="FH22" i="3"/>
  <c r="FI22" i="3"/>
  <c r="FN22" i="3"/>
  <c r="FO22" i="3"/>
  <c r="FP22" i="3"/>
  <c r="FU22" i="3"/>
  <c r="FV22" i="3"/>
  <c r="FW22" i="3"/>
  <c r="GB22" i="3"/>
  <c r="GC22" i="3"/>
  <c r="GD22" i="3"/>
  <c r="AC23" i="3"/>
  <c r="AD23" i="3"/>
  <c r="AE23" i="3"/>
  <c r="AF23" i="3"/>
  <c r="AG23" i="3"/>
  <c r="CX23" i="3"/>
  <c r="CY23" i="3"/>
  <c r="DA23" i="3" s="1"/>
  <c r="DI23" i="3" s="1"/>
  <c r="CZ23" i="3"/>
  <c r="DB23" i="3"/>
  <c r="DC23" i="3"/>
  <c r="DD23" i="3"/>
  <c r="DG23" i="3"/>
  <c r="DJ23" i="3"/>
  <c r="DL23" i="3" s="1"/>
  <c r="DK23" i="3"/>
  <c r="DP23" i="3"/>
  <c r="DQ23" i="3"/>
  <c r="DS23" i="3" s="1"/>
  <c r="DR23" i="3"/>
  <c r="DX23" i="3"/>
  <c r="DY23" i="3"/>
  <c r="DZ23" i="3"/>
  <c r="EE23" i="3"/>
  <c r="EF23" i="3"/>
  <c r="EG23" i="3"/>
  <c r="EL23" i="3"/>
  <c r="EM23" i="3"/>
  <c r="ES23" i="3"/>
  <c r="ET23" i="3"/>
  <c r="EU23" i="3"/>
  <c r="EZ23" i="3"/>
  <c r="FA23" i="3"/>
  <c r="FB23" i="3"/>
  <c r="FG23" i="3"/>
  <c r="FH23" i="3"/>
  <c r="FI23" i="3"/>
  <c r="FN23" i="3"/>
  <c r="FO23" i="3"/>
  <c r="FP23" i="3"/>
  <c r="FU23" i="3"/>
  <c r="FV23" i="3"/>
  <c r="FW23" i="3"/>
  <c r="GB23" i="3"/>
  <c r="GC23" i="3"/>
  <c r="GD23" i="3"/>
  <c r="AC24" i="3"/>
  <c r="AD24" i="3"/>
  <c r="AE24" i="3"/>
  <c r="AG24" i="3" s="1"/>
  <c r="AF24" i="3"/>
  <c r="CX24" i="3"/>
  <c r="CZ24" i="3" s="1"/>
  <c r="CY24" i="3"/>
  <c r="DA24" i="3" s="1"/>
  <c r="DI24" i="3" s="1"/>
  <c r="DB24" i="3"/>
  <c r="DC24" i="3"/>
  <c r="DD24" i="3"/>
  <c r="DJ24" i="3"/>
  <c r="DK24" i="3"/>
  <c r="DL24" i="3"/>
  <c r="DQ24" i="3"/>
  <c r="DR24" i="3"/>
  <c r="DS24" i="3"/>
  <c r="DX24" i="3"/>
  <c r="DY24" i="3"/>
  <c r="DZ24" i="3"/>
  <c r="EE24" i="3"/>
  <c r="EG24" i="3" s="1"/>
  <c r="EF24" i="3"/>
  <c r="EL24" i="3"/>
  <c r="EM24" i="3"/>
  <c r="ES24" i="3"/>
  <c r="ET24" i="3"/>
  <c r="EU24" i="3"/>
  <c r="EZ24" i="3"/>
  <c r="FA24" i="3"/>
  <c r="FB24" i="3"/>
  <c r="FG24" i="3"/>
  <c r="FH24" i="3"/>
  <c r="FI24" i="3"/>
  <c r="FN24" i="3"/>
  <c r="FO24" i="3"/>
  <c r="FP24" i="3"/>
  <c r="FU24" i="3"/>
  <c r="FV24" i="3"/>
  <c r="FW24" i="3"/>
  <c r="GB24" i="3"/>
  <c r="GC24" i="3"/>
  <c r="GD24" i="3"/>
  <c r="AC25" i="3"/>
  <c r="AD25" i="3"/>
  <c r="CX25" i="3"/>
  <c r="CY25" i="3"/>
  <c r="CZ25" i="3"/>
  <c r="DB25" i="3"/>
  <c r="DD25" i="3" s="1"/>
  <c r="DC25" i="3"/>
  <c r="DF25" i="3"/>
  <c r="DJ25" i="3"/>
  <c r="DK25" i="3"/>
  <c r="DQ25" i="3"/>
  <c r="DS25" i="3" s="1"/>
  <c r="DR25" i="3"/>
  <c r="DX25" i="3"/>
  <c r="DY25" i="3"/>
  <c r="DZ25" i="3"/>
  <c r="EE25" i="3"/>
  <c r="EF25" i="3"/>
  <c r="EG25" i="3"/>
  <c r="EL25" i="3"/>
  <c r="EM25" i="3"/>
  <c r="EN25" i="3"/>
  <c r="ES25" i="3"/>
  <c r="ET25" i="3"/>
  <c r="EU25" i="3"/>
  <c r="EZ25" i="3"/>
  <c r="FA25" i="3"/>
  <c r="FB25" i="3"/>
  <c r="FG25" i="3"/>
  <c r="FH25" i="3"/>
  <c r="FI25" i="3"/>
  <c r="FN25" i="3"/>
  <c r="FO25" i="3"/>
  <c r="FP25" i="3"/>
  <c r="FU25" i="3"/>
  <c r="FV25" i="3"/>
  <c r="FW25" i="3"/>
  <c r="GB25" i="3"/>
  <c r="GC25" i="3"/>
  <c r="GD25" i="3"/>
  <c r="AC26" i="3"/>
  <c r="AD26" i="3"/>
  <c r="CX26" i="3"/>
  <c r="CY26" i="3"/>
  <c r="CZ26" i="3"/>
  <c r="DA26" i="3"/>
  <c r="DI26" i="3" s="1"/>
  <c r="DP26" i="3" s="1"/>
  <c r="DO26" i="3" s="1"/>
  <c r="DB26" i="3"/>
  <c r="DC26" i="3"/>
  <c r="DD26" i="3"/>
  <c r="DF26" i="3"/>
  <c r="DE26" i="3" s="1"/>
  <c r="DG26" i="3"/>
  <c r="DJ26" i="3"/>
  <c r="DL26" i="3" s="1"/>
  <c r="DK26" i="3"/>
  <c r="DQ26" i="3"/>
  <c r="DR26" i="3"/>
  <c r="DS26" i="3"/>
  <c r="DX26" i="3"/>
  <c r="DY26" i="3"/>
  <c r="DZ26" i="3"/>
  <c r="EE26" i="3"/>
  <c r="EF26" i="3"/>
  <c r="EG26" i="3"/>
  <c r="EL26" i="3"/>
  <c r="EM26" i="3"/>
  <c r="EN26" i="3"/>
  <c r="ES26" i="3"/>
  <c r="ET26" i="3"/>
  <c r="EU26" i="3"/>
  <c r="EZ26" i="3"/>
  <c r="FA26" i="3"/>
  <c r="FB26" i="3"/>
  <c r="FG26" i="3"/>
  <c r="FH26" i="3"/>
  <c r="FI26" i="3"/>
  <c r="FN26" i="3"/>
  <c r="FO26" i="3"/>
  <c r="FP26" i="3"/>
  <c r="FU26" i="3"/>
  <c r="FV26" i="3"/>
  <c r="FW26" i="3"/>
  <c r="GB26" i="3"/>
  <c r="GC26" i="3"/>
  <c r="GD26" i="3"/>
  <c r="AC27" i="3"/>
  <c r="AD27" i="3"/>
  <c r="CX27" i="3"/>
  <c r="CZ27" i="3" s="1"/>
  <c r="CY27" i="3"/>
  <c r="DB27" i="3"/>
  <c r="DC27" i="3"/>
  <c r="DD27" i="3"/>
  <c r="DF27" i="3"/>
  <c r="DJ27" i="3"/>
  <c r="DK27" i="3"/>
  <c r="DL27" i="3"/>
  <c r="DQ27" i="3"/>
  <c r="DR27" i="3"/>
  <c r="DS27" i="3"/>
  <c r="DX27" i="3"/>
  <c r="DY27" i="3"/>
  <c r="DZ27" i="3"/>
  <c r="EE27" i="3"/>
  <c r="EF27" i="3"/>
  <c r="EG27" i="3"/>
  <c r="EL27" i="3"/>
  <c r="EM27" i="3"/>
  <c r="EN27" i="3"/>
  <c r="ES27" i="3"/>
  <c r="ET27" i="3"/>
  <c r="EU27" i="3"/>
  <c r="EZ27" i="3"/>
  <c r="FA27" i="3"/>
  <c r="FB27" i="3"/>
  <c r="FG27" i="3"/>
  <c r="FH27" i="3"/>
  <c r="FI27" i="3"/>
  <c r="FN27" i="3"/>
  <c r="FO27" i="3"/>
  <c r="FP27" i="3"/>
  <c r="FU27" i="3"/>
  <c r="FV27" i="3"/>
  <c r="FW27" i="3"/>
  <c r="GB27" i="3"/>
  <c r="GC27" i="3"/>
  <c r="GD27" i="3"/>
  <c r="AC28" i="3"/>
  <c r="AD28" i="3"/>
  <c r="AE28" i="3"/>
  <c r="AG28" i="3" s="1"/>
  <c r="CX28" i="3"/>
  <c r="CY28" i="3" s="1"/>
  <c r="AF28" i="3" s="1"/>
  <c r="CZ28" i="3"/>
  <c r="DA28" i="3"/>
  <c r="DI28" i="3" s="1"/>
  <c r="DB28" i="3"/>
  <c r="DD28" i="3" s="1"/>
  <c r="DC28" i="3"/>
  <c r="DJ28" i="3"/>
  <c r="DL28" i="3" s="1"/>
  <c r="DK28" i="3"/>
  <c r="DQ28" i="3"/>
  <c r="DR28" i="3"/>
  <c r="DS28" i="3"/>
  <c r="DX28" i="3"/>
  <c r="DY28" i="3"/>
  <c r="DZ28" i="3"/>
  <c r="EE28" i="3"/>
  <c r="EF28" i="3"/>
  <c r="EG28" i="3"/>
  <c r="EL28" i="3"/>
  <c r="EM28" i="3"/>
  <c r="EN28" i="3"/>
  <c r="ES28" i="3"/>
  <c r="ET28" i="3"/>
  <c r="EU28" i="3"/>
  <c r="EZ28" i="3"/>
  <c r="FA28" i="3"/>
  <c r="FB28" i="3"/>
  <c r="FG28" i="3"/>
  <c r="FH28" i="3"/>
  <c r="FI28" i="3"/>
  <c r="FN28" i="3"/>
  <c r="FO28" i="3"/>
  <c r="FP28" i="3"/>
  <c r="FU28" i="3"/>
  <c r="FV28" i="3"/>
  <c r="FW28" i="3"/>
  <c r="GB28" i="3"/>
  <c r="GC28" i="3"/>
  <c r="GD28" i="3"/>
  <c r="AC29" i="3"/>
  <c r="AD29" i="3"/>
  <c r="AF29" i="3"/>
  <c r="CX29" i="3"/>
  <c r="CY29" i="3"/>
  <c r="CZ29" i="3"/>
  <c r="DA29" i="3"/>
  <c r="DB29" i="3"/>
  <c r="DC29" i="3"/>
  <c r="DD29" i="3"/>
  <c r="DF29" i="3"/>
  <c r="DI29" i="3"/>
  <c r="DP29" i="3" s="1"/>
  <c r="DJ29" i="3"/>
  <c r="DL29" i="3" s="1"/>
  <c r="DK29" i="3"/>
  <c r="DQ29" i="3"/>
  <c r="DR29" i="3"/>
  <c r="DS29" i="3"/>
  <c r="DX29" i="3"/>
  <c r="DY29" i="3"/>
  <c r="DZ29" i="3"/>
  <c r="EE29" i="3"/>
  <c r="EG29" i="3" s="1"/>
  <c r="EF29" i="3"/>
  <c r="EL29" i="3"/>
  <c r="EM29" i="3"/>
  <c r="EN29" i="3"/>
  <c r="ES29" i="3"/>
  <c r="ET29" i="3"/>
  <c r="EU29" i="3"/>
  <c r="EZ29" i="3"/>
  <c r="FA29" i="3"/>
  <c r="FG29" i="3"/>
  <c r="FH29" i="3"/>
  <c r="FI29" i="3"/>
  <c r="FN29" i="3"/>
  <c r="FO29" i="3"/>
  <c r="FP29" i="3"/>
  <c r="FU29" i="3"/>
  <c r="FV29" i="3"/>
  <c r="FW29" i="3"/>
  <c r="GB29" i="3"/>
  <c r="GC29" i="3"/>
  <c r="GD29" i="3"/>
  <c r="AC30" i="3"/>
  <c r="AD30" i="3"/>
  <c r="AE30" i="3"/>
  <c r="AF30" i="3"/>
  <c r="AG30" i="3"/>
  <c r="CX30" i="3"/>
  <c r="CY30" i="3" s="1"/>
  <c r="CZ30" i="3"/>
  <c r="DA30" i="3"/>
  <c r="DI30" i="3" s="1"/>
  <c r="DB30" i="3"/>
  <c r="DC30" i="3"/>
  <c r="DJ30" i="3"/>
  <c r="DL30" i="3" s="1"/>
  <c r="DK30" i="3"/>
  <c r="DQ30" i="3"/>
  <c r="DR30" i="3"/>
  <c r="DS30" i="3"/>
  <c r="DX30" i="3"/>
  <c r="DZ30" i="3" s="1"/>
  <c r="DY30" i="3"/>
  <c r="EE30" i="3"/>
  <c r="EG30" i="3" s="1"/>
  <c r="EF30" i="3"/>
  <c r="EL30" i="3"/>
  <c r="EM30" i="3"/>
  <c r="EN30" i="3"/>
  <c r="ES30" i="3"/>
  <c r="ET30" i="3"/>
  <c r="EZ30" i="3"/>
  <c r="FA30" i="3"/>
  <c r="FB30" i="3"/>
  <c r="FG30" i="3"/>
  <c r="FH30" i="3"/>
  <c r="FI30" i="3"/>
  <c r="FN30" i="3"/>
  <c r="FO30" i="3"/>
  <c r="FP30" i="3"/>
  <c r="FU30" i="3"/>
  <c r="FV30" i="3"/>
  <c r="FW30" i="3"/>
  <c r="GB30" i="3"/>
  <c r="GC30" i="3"/>
  <c r="GD30" i="3"/>
  <c r="AC31" i="3"/>
  <c r="AD31" i="3"/>
  <c r="CX31" i="3"/>
  <c r="DB31" i="3"/>
  <c r="DC31" i="3"/>
  <c r="DD31" i="3"/>
  <c r="DF31" i="3"/>
  <c r="DJ31" i="3"/>
  <c r="DL31" i="3" s="1"/>
  <c r="DK31" i="3"/>
  <c r="DQ31" i="3"/>
  <c r="DR31" i="3"/>
  <c r="DS31" i="3"/>
  <c r="DX31" i="3"/>
  <c r="DY31" i="3"/>
  <c r="DZ31" i="3" s="1"/>
  <c r="EE31" i="3"/>
  <c r="EF31" i="3"/>
  <c r="EL31" i="3"/>
  <c r="EM31" i="3"/>
  <c r="ES31" i="3"/>
  <c r="ET31" i="3"/>
  <c r="EU31" i="3" s="1"/>
  <c r="EZ31" i="3"/>
  <c r="FA31" i="3"/>
  <c r="FG31" i="3"/>
  <c r="FH31" i="3"/>
  <c r="FI31" i="3"/>
  <c r="FN31" i="3"/>
  <c r="FO31" i="3"/>
  <c r="FP31" i="3"/>
  <c r="FU31" i="3"/>
  <c r="FV31" i="3"/>
  <c r="FW31" i="3"/>
  <c r="GB31" i="3"/>
  <c r="GC31" i="3"/>
  <c r="GD31" i="3"/>
  <c r="AC32" i="3"/>
  <c r="AD32" i="3"/>
  <c r="CX32" i="3"/>
  <c r="CY32" i="3"/>
  <c r="AF32" i="3" s="1"/>
  <c r="CZ32" i="3"/>
  <c r="DA32" i="3"/>
  <c r="DI32" i="3" s="1"/>
  <c r="DB32" i="3"/>
  <c r="DC32" i="3"/>
  <c r="DJ32" i="3"/>
  <c r="DK32" i="3"/>
  <c r="DL32" i="3"/>
  <c r="DQ32" i="3"/>
  <c r="DR32" i="3"/>
  <c r="DS32" i="3"/>
  <c r="DX32" i="3"/>
  <c r="DY32" i="3"/>
  <c r="DZ32" i="3"/>
  <c r="EE32" i="3"/>
  <c r="EF32" i="3"/>
  <c r="EG32" i="3" s="1"/>
  <c r="EL32" i="3"/>
  <c r="EM32" i="3"/>
  <c r="EN32" i="3"/>
  <c r="ES32" i="3"/>
  <c r="ET32" i="3"/>
  <c r="EU32" i="3"/>
  <c r="EZ32" i="3"/>
  <c r="FA32" i="3"/>
  <c r="FG32" i="3"/>
  <c r="FH32" i="3"/>
  <c r="FI32" i="3"/>
  <c r="FN32" i="3"/>
  <c r="FO32" i="3"/>
  <c r="FP32" i="3"/>
  <c r="FU32" i="3"/>
  <c r="FV32" i="3"/>
  <c r="FW32" i="3"/>
  <c r="GB32" i="3"/>
  <c r="GC32" i="3"/>
  <c r="GD32" i="3"/>
  <c r="AC33" i="3"/>
  <c r="AD33" i="3"/>
  <c r="CX33" i="3"/>
  <c r="CY33" i="3" s="1"/>
  <c r="AE33" i="3" s="1"/>
  <c r="AG33" i="3" s="1"/>
  <c r="CZ33" i="3"/>
  <c r="DA33" i="3"/>
  <c r="DI33" i="3" s="1"/>
  <c r="DB33" i="3"/>
  <c r="DD33" i="3" s="1"/>
  <c r="DC33" i="3"/>
  <c r="DJ33" i="3"/>
  <c r="DK33" i="3"/>
  <c r="DL33" i="3"/>
  <c r="DQ33" i="3"/>
  <c r="DR33" i="3"/>
  <c r="DS33" i="3"/>
  <c r="DX33" i="3"/>
  <c r="DZ33" i="3" s="1"/>
  <c r="DY33" i="3"/>
  <c r="EE33" i="3"/>
  <c r="EG33" i="3" s="1"/>
  <c r="EF33" i="3"/>
  <c r="EL33" i="3"/>
  <c r="EM33" i="3"/>
  <c r="EN33" i="3"/>
  <c r="ES33" i="3"/>
  <c r="ET33" i="3"/>
  <c r="EU33" i="3"/>
  <c r="EZ33" i="3"/>
  <c r="FA33" i="3"/>
  <c r="FB33" i="3"/>
  <c r="FG33" i="3"/>
  <c r="FI33" i="3" s="1"/>
  <c r="FH33" i="3"/>
  <c r="FN33" i="3"/>
  <c r="FO33" i="3"/>
  <c r="FP33" i="3" s="1"/>
  <c r="FU33" i="3"/>
  <c r="FV33" i="3"/>
  <c r="FW33" i="3"/>
  <c r="GB33" i="3"/>
  <c r="GC33" i="3"/>
  <c r="GD33" i="3"/>
  <c r="AC34" i="3"/>
  <c r="AD34" i="3"/>
  <c r="CX34" i="3"/>
  <c r="CY34" i="3"/>
  <c r="AF34" i="3" s="1"/>
  <c r="CZ34" i="3"/>
  <c r="DB34" i="3"/>
  <c r="DD34" i="3" s="1"/>
  <c r="DC34" i="3"/>
  <c r="DJ34" i="3"/>
  <c r="DK34" i="3"/>
  <c r="DL34" i="3"/>
  <c r="DQ34" i="3"/>
  <c r="DR34" i="3"/>
  <c r="DS34" i="3"/>
  <c r="DX34" i="3"/>
  <c r="DY34" i="3"/>
  <c r="EE34" i="3"/>
  <c r="EF34" i="3"/>
  <c r="EG34" i="3"/>
  <c r="EL34" i="3"/>
  <c r="EM34" i="3"/>
  <c r="EN34" i="3"/>
  <c r="ES34" i="3"/>
  <c r="ET34" i="3"/>
  <c r="EU34" i="3"/>
  <c r="EZ34" i="3"/>
  <c r="FA34" i="3"/>
  <c r="FB34" i="3"/>
  <c r="FG34" i="3"/>
  <c r="FH34" i="3"/>
  <c r="FI34" i="3"/>
  <c r="FN34" i="3"/>
  <c r="FO34" i="3"/>
  <c r="FP34" i="3"/>
  <c r="FU34" i="3"/>
  <c r="FV34" i="3"/>
  <c r="FW34" i="3"/>
  <c r="GB34" i="3"/>
  <c r="GC34" i="3"/>
  <c r="GD34" i="3"/>
  <c r="AC35" i="3"/>
  <c r="AD35" i="3"/>
  <c r="CX35" i="3"/>
  <c r="DB35" i="3"/>
  <c r="DC35" i="3"/>
  <c r="DD35" i="3"/>
  <c r="DJ35" i="3"/>
  <c r="DL35" i="3" s="1"/>
  <c r="DK35" i="3"/>
  <c r="DQ35" i="3"/>
  <c r="DR35" i="3"/>
  <c r="DS35" i="3"/>
  <c r="DX35" i="3"/>
  <c r="DY35" i="3"/>
  <c r="DZ35" i="3"/>
  <c r="EE35" i="3"/>
  <c r="EF35" i="3"/>
  <c r="EG35" i="3"/>
  <c r="EL35" i="3"/>
  <c r="EM35" i="3"/>
  <c r="EN35" i="3"/>
  <c r="ES35" i="3"/>
  <c r="ET35" i="3"/>
  <c r="EU35" i="3"/>
  <c r="EZ35" i="3"/>
  <c r="FA35" i="3"/>
  <c r="FB35" i="3"/>
  <c r="FG35" i="3"/>
  <c r="FH35" i="3"/>
  <c r="FI35" i="3"/>
  <c r="FN35" i="3"/>
  <c r="FO35" i="3"/>
  <c r="FP35" i="3"/>
  <c r="FU35" i="3"/>
  <c r="FV35" i="3"/>
  <c r="FW35" i="3"/>
  <c r="GB35" i="3"/>
  <c r="GC35" i="3"/>
  <c r="GD35" i="3"/>
  <c r="AC36" i="3"/>
  <c r="AD36" i="3"/>
  <c r="CX36" i="3"/>
  <c r="DB36" i="3"/>
  <c r="DC36" i="3"/>
  <c r="DD36" i="3"/>
  <c r="DF36" i="3"/>
  <c r="DE36" i="3" s="1"/>
  <c r="DJ36" i="3"/>
  <c r="DL36" i="3" s="1"/>
  <c r="DN36" i="3" s="1"/>
  <c r="DK36" i="3"/>
  <c r="DQ36" i="3"/>
  <c r="DR36" i="3"/>
  <c r="DS36" i="3"/>
  <c r="DX36" i="3"/>
  <c r="DY36" i="3"/>
  <c r="DZ36" i="3"/>
  <c r="EE36" i="3"/>
  <c r="EF36" i="3"/>
  <c r="EG36" i="3"/>
  <c r="EL36" i="3"/>
  <c r="EM36" i="3"/>
  <c r="EN36" i="3"/>
  <c r="ES36" i="3"/>
  <c r="ET36" i="3"/>
  <c r="EU36" i="3"/>
  <c r="EZ36" i="3"/>
  <c r="FA36" i="3"/>
  <c r="FB36" i="3"/>
  <c r="FG36" i="3"/>
  <c r="FH36" i="3"/>
  <c r="FI36" i="3"/>
  <c r="FN36" i="3"/>
  <c r="FO36" i="3"/>
  <c r="FP36" i="3"/>
  <c r="FU36" i="3"/>
  <c r="FV36" i="3"/>
  <c r="FW36" i="3"/>
  <c r="GB36" i="3"/>
  <c r="GC36" i="3"/>
  <c r="GD36" i="3"/>
  <c r="AC37" i="3"/>
  <c r="AD37" i="3"/>
  <c r="CX37" i="3"/>
  <c r="CY37" i="3"/>
  <c r="DA37" i="3" s="1"/>
  <c r="DI37" i="3" s="1"/>
  <c r="CZ37" i="3"/>
  <c r="DB37" i="3"/>
  <c r="DC37" i="3"/>
  <c r="DD37" i="3"/>
  <c r="DJ37" i="3"/>
  <c r="DK37" i="3"/>
  <c r="DL37" i="3"/>
  <c r="DQ37" i="3"/>
  <c r="DR37" i="3"/>
  <c r="DS37" i="3"/>
  <c r="DX37" i="3"/>
  <c r="DY37" i="3"/>
  <c r="EE37" i="3"/>
  <c r="EG37" i="3" s="1"/>
  <c r="EF37" i="3"/>
  <c r="EL37" i="3"/>
  <c r="EM37" i="3"/>
  <c r="EN37" i="3"/>
  <c r="ES37" i="3"/>
  <c r="ET37" i="3"/>
  <c r="EU37" i="3"/>
  <c r="EZ37" i="3"/>
  <c r="FA37" i="3"/>
  <c r="FB37" i="3"/>
  <c r="FG37" i="3"/>
  <c r="FH37" i="3"/>
  <c r="FI37" i="3"/>
  <c r="FN37" i="3"/>
  <c r="FO37" i="3"/>
  <c r="FP37" i="3"/>
  <c r="FU37" i="3"/>
  <c r="FV37" i="3"/>
  <c r="FW37" i="3"/>
  <c r="GB37" i="3"/>
  <c r="GC37" i="3"/>
  <c r="GD37" i="3"/>
  <c r="AC38" i="3"/>
  <c r="AD38" i="3"/>
  <c r="CX38" i="3"/>
  <c r="CY38" i="3"/>
  <c r="CZ38" i="3"/>
  <c r="DA38" i="3"/>
  <c r="DI38" i="3" s="1"/>
  <c r="DG38" i="3" s="1"/>
  <c r="DB38" i="3"/>
  <c r="DD38" i="3" s="1"/>
  <c r="DC38" i="3"/>
  <c r="DJ38" i="3"/>
  <c r="DK38" i="3"/>
  <c r="DL38" i="3"/>
  <c r="DP38" i="3"/>
  <c r="DW38" i="3" s="1"/>
  <c r="DQ38" i="3"/>
  <c r="DR38" i="3"/>
  <c r="DS38" i="3"/>
  <c r="DX38" i="3"/>
  <c r="DY38" i="3"/>
  <c r="DZ38" i="3"/>
  <c r="EE38" i="3"/>
  <c r="EF38" i="3"/>
  <c r="EG38" i="3"/>
  <c r="EL38" i="3"/>
  <c r="EM38" i="3"/>
  <c r="EN38" i="3"/>
  <c r="ES38" i="3"/>
  <c r="ET38" i="3"/>
  <c r="EU38" i="3"/>
  <c r="EZ38" i="3"/>
  <c r="FA38" i="3"/>
  <c r="FB38" i="3"/>
  <c r="FG38" i="3"/>
  <c r="FH38" i="3"/>
  <c r="FI38" i="3"/>
  <c r="FN38" i="3"/>
  <c r="FO38" i="3"/>
  <c r="FP38" i="3"/>
  <c r="FU38" i="3"/>
  <c r="FV38" i="3"/>
  <c r="FW38" i="3"/>
  <c r="GB38" i="3"/>
  <c r="GC38" i="3"/>
  <c r="GD38" i="3"/>
  <c r="CX39" i="3"/>
  <c r="CY39" i="3"/>
  <c r="CZ39" i="3"/>
  <c r="DA39" i="3"/>
  <c r="DB39" i="3"/>
  <c r="DC39" i="3"/>
  <c r="DD39" i="3"/>
  <c r="DF39" i="3"/>
  <c r="DN39" i="3" s="1"/>
  <c r="DM39" i="3" s="1"/>
  <c r="DI39" i="3"/>
  <c r="DJ39" i="3"/>
  <c r="DK39" i="3"/>
  <c r="DL39" i="3"/>
  <c r="DQ39" i="3"/>
  <c r="DR39" i="3"/>
  <c r="DS39" i="3"/>
  <c r="DX39" i="3"/>
  <c r="DY39" i="3"/>
  <c r="DZ39" i="3"/>
  <c r="EE39" i="3"/>
  <c r="EF39" i="3"/>
  <c r="EG39" i="3"/>
  <c r="EL39" i="3"/>
  <c r="EM39" i="3"/>
  <c r="EN39" i="3"/>
  <c r="ES39" i="3"/>
  <c r="ET39" i="3"/>
  <c r="EU39" i="3"/>
  <c r="EZ39" i="3"/>
  <c r="FA39" i="3"/>
  <c r="FB39" i="3"/>
  <c r="FG39" i="3"/>
  <c r="FH39" i="3"/>
  <c r="FI39" i="3"/>
  <c r="FN39" i="3"/>
  <c r="FO39" i="3"/>
  <c r="FP39" i="3"/>
  <c r="FU39" i="3"/>
  <c r="FV39" i="3"/>
  <c r="FW39" i="3"/>
  <c r="GB39" i="3"/>
  <c r="GC39" i="3"/>
  <c r="GD39" i="3"/>
  <c r="CX40" i="3"/>
  <c r="CY40" i="3"/>
  <c r="DA40" i="3" s="1"/>
  <c r="CZ40" i="3"/>
  <c r="DB40" i="3"/>
  <c r="DC40" i="3"/>
  <c r="DD40" i="3"/>
  <c r="DF40" i="3"/>
  <c r="DE40" i="3" s="1"/>
  <c r="DI40" i="3"/>
  <c r="DJ40" i="3"/>
  <c r="DK40" i="3"/>
  <c r="DL40" i="3"/>
  <c r="DN40" i="3"/>
  <c r="DU40" i="3" s="1"/>
  <c r="DQ40" i="3"/>
  <c r="DR40" i="3"/>
  <c r="DS40" i="3"/>
  <c r="DX40" i="3"/>
  <c r="DY40" i="3"/>
  <c r="DZ40" i="3"/>
  <c r="EE40" i="3"/>
  <c r="EF40" i="3"/>
  <c r="EG40" i="3"/>
  <c r="EL40" i="3"/>
  <c r="EM40" i="3"/>
  <c r="EN40" i="3"/>
  <c r="ES40" i="3"/>
  <c r="ET40" i="3"/>
  <c r="EU40" i="3"/>
  <c r="EZ40" i="3"/>
  <c r="FA40" i="3"/>
  <c r="FB40" i="3"/>
  <c r="FG40" i="3"/>
  <c r="FH40" i="3"/>
  <c r="FI40" i="3"/>
  <c r="FN40" i="3"/>
  <c r="FO40" i="3"/>
  <c r="FP40" i="3"/>
  <c r="FU40" i="3"/>
  <c r="FV40" i="3"/>
  <c r="FW40" i="3"/>
  <c r="GB40" i="3"/>
  <c r="GC40" i="3"/>
  <c r="GD40" i="3"/>
  <c r="CX41" i="3"/>
  <c r="CY41" i="3"/>
  <c r="CZ41" i="3"/>
  <c r="DA41" i="3"/>
  <c r="DI41" i="3" s="1"/>
  <c r="DP41" i="3" s="1"/>
  <c r="DB41" i="3"/>
  <c r="DC41" i="3"/>
  <c r="DD41" i="3"/>
  <c r="DF41" i="3"/>
  <c r="DG41" i="3"/>
  <c r="DJ41" i="3"/>
  <c r="DK41" i="3"/>
  <c r="DL41" i="3"/>
  <c r="DQ41" i="3"/>
  <c r="DR41" i="3"/>
  <c r="DS41" i="3"/>
  <c r="DX41" i="3"/>
  <c r="DY41" i="3"/>
  <c r="DZ41" i="3"/>
  <c r="EE41" i="3"/>
  <c r="EF41" i="3"/>
  <c r="EG41" i="3"/>
  <c r="EL41" i="3"/>
  <c r="EM41" i="3"/>
  <c r="EN41" i="3"/>
  <c r="ES41" i="3"/>
  <c r="ET41" i="3"/>
  <c r="EU41" i="3"/>
  <c r="EZ41" i="3"/>
  <c r="FA41" i="3"/>
  <c r="FB41" i="3"/>
  <c r="FG41" i="3"/>
  <c r="FH41" i="3"/>
  <c r="FI41" i="3"/>
  <c r="FN41" i="3"/>
  <c r="FO41" i="3"/>
  <c r="FP41" i="3"/>
  <c r="FU41" i="3"/>
  <c r="FV41" i="3"/>
  <c r="FW41" i="3"/>
  <c r="GB41" i="3"/>
  <c r="GC41" i="3"/>
  <c r="GD41" i="3"/>
  <c r="CX42" i="3"/>
  <c r="DB42" i="3"/>
  <c r="DC42" i="3"/>
  <c r="DD42" i="3"/>
  <c r="DE42" i="3"/>
  <c r="DF42" i="3"/>
  <c r="DJ42" i="3"/>
  <c r="DK42" i="3"/>
  <c r="DL42" i="3"/>
  <c r="DN42" i="3"/>
  <c r="DM42" i="3" s="1"/>
  <c r="DQ42" i="3"/>
  <c r="DR42" i="3"/>
  <c r="DS42" i="3"/>
  <c r="DU42" i="3"/>
  <c r="EB42" i="3" s="1"/>
  <c r="DX42" i="3"/>
  <c r="DY42" i="3"/>
  <c r="DZ42" i="3"/>
  <c r="EE42" i="3"/>
  <c r="EF42" i="3"/>
  <c r="EG42" i="3"/>
  <c r="EL42" i="3"/>
  <c r="EM42" i="3"/>
  <c r="EN42" i="3"/>
  <c r="ES42" i="3"/>
  <c r="ET42" i="3"/>
  <c r="EU42" i="3"/>
  <c r="EZ42" i="3"/>
  <c r="FA42" i="3"/>
  <c r="FB42" i="3"/>
  <c r="FG42" i="3"/>
  <c r="FH42" i="3"/>
  <c r="FI42" i="3"/>
  <c r="FN42" i="3"/>
  <c r="FO42" i="3"/>
  <c r="FP42" i="3"/>
  <c r="FU42" i="3"/>
  <c r="FV42" i="3"/>
  <c r="FW42" i="3"/>
  <c r="GB42" i="3"/>
  <c r="GC42" i="3"/>
  <c r="GD42" i="3"/>
  <c r="CX43" i="3"/>
  <c r="CY43" i="3"/>
  <c r="CZ43" i="3"/>
  <c r="DA43" i="3"/>
  <c r="DI43" i="3" s="1"/>
  <c r="DG43" i="3" s="1"/>
  <c r="DB43" i="3"/>
  <c r="DC43" i="3"/>
  <c r="DD43" i="3"/>
  <c r="DE43" i="3"/>
  <c r="DF43" i="3"/>
  <c r="DJ43" i="3"/>
  <c r="DK43" i="3"/>
  <c r="DL43" i="3"/>
  <c r="DN43" i="3"/>
  <c r="DM43" i="3" s="1"/>
  <c r="DP43" i="3"/>
  <c r="DW43" i="3" s="1"/>
  <c r="DQ43" i="3"/>
  <c r="DR43" i="3"/>
  <c r="DS43" i="3"/>
  <c r="DX43" i="3"/>
  <c r="DY43" i="3"/>
  <c r="DZ43" i="3"/>
  <c r="EE43" i="3"/>
  <c r="EF43" i="3"/>
  <c r="EG43" i="3"/>
  <c r="EL43" i="3"/>
  <c r="EM43" i="3"/>
  <c r="EN43" i="3"/>
  <c r="ES43" i="3"/>
  <c r="ET43" i="3"/>
  <c r="EU43" i="3"/>
  <c r="EZ43" i="3"/>
  <c r="FA43" i="3"/>
  <c r="FB43" i="3"/>
  <c r="FG43" i="3"/>
  <c r="FH43" i="3"/>
  <c r="FI43" i="3"/>
  <c r="FN43" i="3"/>
  <c r="FO43" i="3"/>
  <c r="FP43" i="3"/>
  <c r="FU43" i="3"/>
  <c r="FV43" i="3"/>
  <c r="FW43" i="3"/>
  <c r="GB43" i="3"/>
  <c r="GC43" i="3"/>
  <c r="GD43" i="3"/>
  <c r="CX44" i="3"/>
  <c r="CY44" i="3"/>
  <c r="CZ44" i="3"/>
  <c r="DA44" i="3"/>
  <c r="DB44" i="3"/>
  <c r="DC44" i="3"/>
  <c r="DD44" i="3"/>
  <c r="DF44" i="3"/>
  <c r="DN44" i="3" s="1"/>
  <c r="DM44" i="3" s="1"/>
  <c r="DI44" i="3"/>
  <c r="DJ44" i="3"/>
  <c r="DK44" i="3"/>
  <c r="DL44" i="3"/>
  <c r="DQ44" i="3"/>
  <c r="DR44" i="3"/>
  <c r="DS44" i="3"/>
  <c r="DX44" i="3"/>
  <c r="DY44" i="3"/>
  <c r="DZ44" i="3"/>
  <c r="EE44" i="3"/>
  <c r="EF44" i="3"/>
  <c r="EG44" i="3"/>
  <c r="EL44" i="3"/>
  <c r="EM44" i="3"/>
  <c r="EN44" i="3"/>
  <c r="ES44" i="3"/>
  <c r="ET44" i="3"/>
  <c r="EU44" i="3"/>
  <c r="EZ44" i="3"/>
  <c r="FA44" i="3"/>
  <c r="FB44" i="3"/>
  <c r="FG44" i="3"/>
  <c r="FH44" i="3"/>
  <c r="FI44" i="3"/>
  <c r="FN44" i="3"/>
  <c r="FO44" i="3"/>
  <c r="FP44" i="3"/>
  <c r="FU44" i="3"/>
  <c r="FV44" i="3"/>
  <c r="FW44" i="3"/>
  <c r="GB44" i="3"/>
  <c r="GC44" i="3"/>
  <c r="GD44" i="3"/>
  <c r="CX45" i="3"/>
  <c r="CY45" i="3"/>
  <c r="CZ45" i="3"/>
  <c r="DA45" i="3"/>
  <c r="DB45" i="3"/>
  <c r="DC45" i="3"/>
  <c r="DD45" i="3"/>
  <c r="DF45" i="3"/>
  <c r="DE45" i="3" s="1"/>
  <c r="DI45" i="3"/>
  <c r="DJ45" i="3"/>
  <c r="DK45" i="3"/>
  <c r="DL45" i="3"/>
  <c r="DN45" i="3"/>
  <c r="DU45" i="3" s="1"/>
  <c r="DT45" i="3" s="1"/>
  <c r="DQ45" i="3"/>
  <c r="DR45" i="3"/>
  <c r="DS45" i="3"/>
  <c r="DX45" i="3"/>
  <c r="DY45" i="3"/>
  <c r="DZ45" i="3"/>
  <c r="EE45" i="3"/>
  <c r="EF45" i="3"/>
  <c r="EG45" i="3"/>
  <c r="EL45" i="3"/>
  <c r="EM45" i="3"/>
  <c r="EN45" i="3"/>
  <c r="ES45" i="3"/>
  <c r="ET45" i="3"/>
  <c r="EU45" i="3"/>
  <c r="EZ45" i="3"/>
  <c r="FA45" i="3"/>
  <c r="FB45" i="3"/>
  <c r="FG45" i="3"/>
  <c r="FH45" i="3"/>
  <c r="FI45" i="3"/>
  <c r="FN45" i="3"/>
  <c r="FO45" i="3"/>
  <c r="FP45" i="3"/>
  <c r="FU45" i="3"/>
  <c r="FV45" i="3"/>
  <c r="FW45" i="3"/>
  <c r="GB45" i="3"/>
  <c r="GC45" i="3"/>
  <c r="GD45" i="3"/>
  <c r="CX46" i="3"/>
  <c r="CY46" i="3"/>
  <c r="CZ46" i="3"/>
  <c r="DA46" i="3"/>
  <c r="DI46" i="3" s="1"/>
  <c r="DB46" i="3"/>
  <c r="DC46" i="3"/>
  <c r="DD46" i="3"/>
  <c r="DF46" i="3"/>
  <c r="DN46" i="3" s="1"/>
  <c r="DM46" i="3" s="1"/>
  <c r="DJ46" i="3"/>
  <c r="DK46" i="3"/>
  <c r="DL46" i="3"/>
  <c r="DQ46" i="3"/>
  <c r="DR46" i="3"/>
  <c r="DS46" i="3"/>
  <c r="DU46" i="3"/>
  <c r="DX46" i="3"/>
  <c r="DY46" i="3"/>
  <c r="DZ46" i="3"/>
  <c r="EE46" i="3"/>
  <c r="EF46" i="3"/>
  <c r="EG46" i="3"/>
  <c r="EL46" i="3"/>
  <c r="EM46" i="3"/>
  <c r="EN46" i="3"/>
  <c r="ES46" i="3"/>
  <c r="ET46" i="3"/>
  <c r="EU46" i="3"/>
  <c r="EZ46" i="3"/>
  <c r="FA46" i="3"/>
  <c r="FB46" i="3"/>
  <c r="FG46" i="3"/>
  <c r="FH46" i="3"/>
  <c r="FI46" i="3"/>
  <c r="FN46" i="3"/>
  <c r="FO46" i="3"/>
  <c r="FP46" i="3"/>
  <c r="FU46" i="3"/>
  <c r="FV46" i="3"/>
  <c r="FW46" i="3"/>
  <c r="GB46" i="3"/>
  <c r="GC46" i="3"/>
  <c r="GD46" i="3"/>
  <c r="CX47" i="3"/>
  <c r="CY47" i="3"/>
  <c r="CZ47" i="3"/>
  <c r="DA47" i="3"/>
  <c r="DI47" i="3" s="1"/>
  <c r="DG47" i="3" s="1"/>
  <c r="DB47" i="3"/>
  <c r="DC47" i="3"/>
  <c r="DD47" i="3"/>
  <c r="DF47" i="3"/>
  <c r="DE47" i="3" s="1"/>
  <c r="DJ47" i="3"/>
  <c r="DK47" i="3"/>
  <c r="DL47" i="3"/>
  <c r="DN47" i="3"/>
  <c r="DP47" i="3"/>
  <c r="DO47" i="3" s="1"/>
  <c r="DQ47" i="3"/>
  <c r="DR47" i="3"/>
  <c r="DS47" i="3"/>
  <c r="DX47" i="3"/>
  <c r="DY47" i="3"/>
  <c r="DZ47" i="3"/>
  <c r="EE47" i="3"/>
  <c r="EF47" i="3"/>
  <c r="EG47" i="3"/>
  <c r="EL47" i="3"/>
  <c r="EM47" i="3"/>
  <c r="EN47" i="3"/>
  <c r="ES47" i="3"/>
  <c r="ET47" i="3"/>
  <c r="EU47" i="3"/>
  <c r="EZ47" i="3"/>
  <c r="FA47" i="3"/>
  <c r="FB47" i="3"/>
  <c r="FG47" i="3"/>
  <c r="FH47" i="3"/>
  <c r="FI47" i="3"/>
  <c r="FN47" i="3"/>
  <c r="FO47" i="3"/>
  <c r="FP47" i="3"/>
  <c r="FU47" i="3"/>
  <c r="FV47" i="3"/>
  <c r="FW47" i="3"/>
  <c r="GB47" i="3"/>
  <c r="GC47" i="3"/>
  <c r="GD47" i="3"/>
  <c r="CX48" i="3"/>
  <c r="CY48" i="3"/>
  <c r="CZ48" i="3"/>
  <c r="DA48" i="3"/>
  <c r="DI48" i="3" s="1"/>
  <c r="DB48" i="3"/>
  <c r="DC48" i="3"/>
  <c r="DD48" i="3"/>
  <c r="DF48" i="3"/>
  <c r="DN48" i="3" s="1"/>
  <c r="DM48" i="3" s="1"/>
  <c r="DJ48" i="3"/>
  <c r="DK48" i="3"/>
  <c r="DL48" i="3"/>
  <c r="DQ48" i="3"/>
  <c r="DR48" i="3"/>
  <c r="DS48" i="3"/>
  <c r="DU48" i="3"/>
  <c r="EB48" i="3" s="1"/>
  <c r="DX48" i="3"/>
  <c r="DY48" i="3"/>
  <c r="DZ48" i="3"/>
  <c r="EE48" i="3"/>
  <c r="EF48" i="3"/>
  <c r="EG48" i="3"/>
  <c r="EL48" i="3"/>
  <c r="EM48" i="3"/>
  <c r="EN48" i="3"/>
  <c r="ES48" i="3"/>
  <c r="ET48" i="3"/>
  <c r="EU48" i="3"/>
  <c r="EZ48" i="3"/>
  <c r="FA48" i="3"/>
  <c r="FB48" i="3"/>
  <c r="FG48" i="3"/>
  <c r="FH48" i="3"/>
  <c r="FI48" i="3"/>
  <c r="FN48" i="3"/>
  <c r="FO48" i="3"/>
  <c r="FP48" i="3"/>
  <c r="FU48" i="3"/>
  <c r="FV48" i="3"/>
  <c r="FW48" i="3"/>
  <c r="GB48" i="3"/>
  <c r="GC48" i="3"/>
  <c r="GD48" i="3"/>
  <c r="CX49" i="3"/>
  <c r="CZ49" i="3" s="1"/>
  <c r="CY49" i="3"/>
  <c r="DA49" i="3" s="1"/>
  <c r="DB49" i="3"/>
  <c r="DC49" i="3"/>
  <c r="DD49" i="3"/>
  <c r="DF49" i="3"/>
  <c r="DE49" i="3" s="1"/>
  <c r="DI49" i="3"/>
  <c r="DP49" i="3" s="1"/>
  <c r="DW49" i="3" s="1"/>
  <c r="DV49" i="3" s="1"/>
  <c r="DJ49" i="3"/>
  <c r="DK49" i="3"/>
  <c r="DL49" i="3"/>
  <c r="DN49" i="3"/>
  <c r="DU49" i="3" s="1"/>
  <c r="DT49" i="3" s="1"/>
  <c r="DO49" i="3"/>
  <c r="DQ49" i="3"/>
  <c r="DR49" i="3"/>
  <c r="DS49" i="3"/>
  <c r="DX49" i="3"/>
  <c r="DY49" i="3"/>
  <c r="DZ49" i="3"/>
  <c r="EE49" i="3"/>
  <c r="EF49" i="3"/>
  <c r="EG49" i="3"/>
  <c r="EL49" i="3"/>
  <c r="EM49" i="3"/>
  <c r="EN49" i="3"/>
  <c r="ES49" i="3"/>
  <c r="ET49" i="3"/>
  <c r="EU49" i="3"/>
  <c r="EZ49" i="3"/>
  <c r="FA49" i="3"/>
  <c r="FB49" i="3"/>
  <c r="FG49" i="3"/>
  <c r="FH49" i="3"/>
  <c r="FI49" i="3"/>
  <c r="FN49" i="3"/>
  <c r="FO49" i="3"/>
  <c r="FP49" i="3"/>
  <c r="FU49" i="3"/>
  <c r="FV49" i="3"/>
  <c r="FW49" i="3"/>
  <c r="GB49" i="3"/>
  <c r="GC49" i="3"/>
  <c r="GD49" i="3"/>
  <c r="CX50" i="3"/>
  <c r="CZ50" i="3" s="1"/>
  <c r="CY50" i="3"/>
  <c r="DA50" i="3" s="1"/>
  <c r="DI50" i="3" s="1"/>
  <c r="DG50" i="3" s="1"/>
  <c r="DB50" i="3"/>
  <c r="DC50" i="3"/>
  <c r="DD50" i="3"/>
  <c r="DF50" i="3"/>
  <c r="DN50" i="3" s="1"/>
  <c r="DU50" i="3" s="1"/>
  <c r="DT50" i="3" s="1"/>
  <c r="DJ50" i="3"/>
  <c r="DK50" i="3"/>
  <c r="DL50" i="3"/>
  <c r="DM50" i="3"/>
  <c r="DQ50" i="3"/>
  <c r="DR50" i="3"/>
  <c r="DS50" i="3"/>
  <c r="DX50" i="3"/>
  <c r="DY50" i="3"/>
  <c r="DZ50" i="3"/>
  <c r="EE50" i="3"/>
  <c r="EF50" i="3"/>
  <c r="EG50" i="3"/>
  <c r="EL50" i="3"/>
  <c r="EM50" i="3"/>
  <c r="EN50" i="3"/>
  <c r="ES50" i="3"/>
  <c r="ET50" i="3"/>
  <c r="EU50" i="3"/>
  <c r="EZ50" i="3"/>
  <c r="FA50" i="3"/>
  <c r="FB50" i="3"/>
  <c r="FG50" i="3"/>
  <c r="FH50" i="3"/>
  <c r="FI50" i="3"/>
  <c r="FN50" i="3"/>
  <c r="FO50" i="3"/>
  <c r="FP50" i="3"/>
  <c r="FU50" i="3"/>
  <c r="FV50" i="3"/>
  <c r="FW50" i="3"/>
  <c r="GB50" i="3"/>
  <c r="GC50" i="3"/>
  <c r="GD50" i="3"/>
  <c r="DU21" i="3" l="1"/>
  <c r="DM21" i="3"/>
  <c r="DP37" i="3"/>
  <c r="DG37" i="3"/>
  <c r="DN10" i="3"/>
  <c r="DE10" i="3"/>
  <c r="DP46" i="3"/>
  <c r="DG46" i="3"/>
  <c r="EI42" i="3"/>
  <c r="EA42" i="3"/>
  <c r="DU36" i="3"/>
  <c r="DM36" i="3"/>
  <c r="DF24" i="3"/>
  <c r="AH24" i="3"/>
  <c r="DU20" i="3"/>
  <c r="DM20" i="3"/>
  <c r="DT40" i="3"/>
  <c r="EB40" i="3"/>
  <c r="DM13" i="3"/>
  <c r="DU47" i="3"/>
  <c r="DM47" i="3"/>
  <c r="DE41" i="3"/>
  <c r="DN41" i="3"/>
  <c r="DM40" i="3"/>
  <c r="DE29" i="3"/>
  <c r="DN29" i="3"/>
  <c r="AF37" i="3"/>
  <c r="AH37" i="3" s="1"/>
  <c r="DD32" i="3"/>
  <c r="DF32" i="3" s="1"/>
  <c r="AH34" i="3"/>
  <c r="DF34" i="3"/>
  <c r="DP32" i="3"/>
  <c r="DG32" i="3"/>
  <c r="EB46" i="3"/>
  <c r="DT46" i="3"/>
  <c r="DT42" i="3"/>
  <c r="DW41" i="3"/>
  <c r="DO41" i="3"/>
  <c r="CY22" i="3"/>
  <c r="CZ22" i="3"/>
  <c r="EB45" i="3"/>
  <c r="AE32" i="3"/>
  <c r="AG32" i="3" s="1"/>
  <c r="AH32" i="3"/>
  <c r="DE27" i="3"/>
  <c r="DN27" i="3"/>
  <c r="DE9" i="3"/>
  <c r="DN9" i="3"/>
  <c r="FB31" i="3"/>
  <c r="DT48" i="3"/>
  <c r="CY35" i="3"/>
  <c r="CZ35" i="3"/>
  <c r="DW47" i="3"/>
  <c r="DV38" i="3"/>
  <c r="ED38" i="3"/>
  <c r="DA27" i="3"/>
  <c r="DI27" i="3" s="1"/>
  <c r="AE27" i="3"/>
  <c r="AG27" i="3" s="1"/>
  <c r="AF27" i="3"/>
  <c r="ED43" i="3"/>
  <c r="DV43" i="3"/>
  <c r="DO29" i="3"/>
  <c r="DW29" i="3"/>
  <c r="DM45" i="3"/>
  <c r="DO43" i="3"/>
  <c r="DG29" i="3"/>
  <c r="DE13" i="3"/>
  <c r="CY42" i="3"/>
  <c r="DA42" i="3" s="1"/>
  <c r="DI42" i="3" s="1"/>
  <c r="CZ42" i="3"/>
  <c r="AE34" i="3"/>
  <c r="AG34" i="3" s="1"/>
  <c r="AE37" i="3"/>
  <c r="AG37" i="3" s="1"/>
  <c r="AF33" i="3"/>
  <c r="AH33" i="3" s="1"/>
  <c r="DO18" i="3"/>
  <c r="DW18" i="3"/>
  <c r="DG45" i="3"/>
  <c r="DP45" i="3"/>
  <c r="DF37" i="3"/>
  <c r="DG19" i="3"/>
  <c r="DP19" i="3"/>
  <c r="DG18" i="3"/>
  <c r="DP48" i="3"/>
  <c r="DG48" i="3"/>
  <c r="DP40" i="3"/>
  <c r="DG40" i="3"/>
  <c r="DF33" i="3"/>
  <c r="DN26" i="3"/>
  <c r="DA17" i="3"/>
  <c r="DI17" i="3" s="1"/>
  <c r="AE17" i="3"/>
  <c r="AG17" i="3" s="1"/>
  <c r="AF17" i="3"/>
  <c r="AH17" i="3" s="1"/>
  <c r="CY36" i="3"/>
  <c r="CZ36" i="3"/>
  <c r="DM49" i="3"/>
  <c r="DE50" i="3"/>
  <c r="DU43" i="3"/>
  <c r="DP44" i="3"/>
  <c r="DG44" i="3"/>
  <c r="DP39" i="3"/>
  <c r="DG39" i="3"/>
  <c r="EB50" i="3"/>
  <c r="ED49" i="3"/>
  <c r="DO38" i="3"/>
  <c r="DE14" i="3"/>
  <c r="DN14" i="3"/>
  <c r="DP33" i="3"/>
  <c r="DG33" i="3"/>
  <c r="DF23" i="3"/>
  <c r="AH23" i="3"/>
  <c r="DN15" i="3"/>
  <c r="DE15" i="3"/>
  <c r="CY31" i="3"/>
  <c r="CZ31" i="3"/>
  <c r="EN23" i="3"/>
  <c r="DP28" i="3"/>
  <c r="DG28" i="3"/>
  <c r="EA48" i="3"/>
  <c r="EI48" i="3"/>
  <c r="DF30" i="3"/>
  <c r="AH30" i="3"/>
  <c r="EN24" i="3"/>
  <c r="EB49" i="3"/>
  <c r="DA34" i="3"/>
  <c r="DI34" i="3" s="1"/>
  <c r="AH27" i="3"/>
  <c r="DE31" i="3"/>
  <c r="DN31" i="3"/>
  <c r="DG14" i="3"/>
  <c r="DP14" i="3"/>
  <c r="DA9" i="3"/>
  <c r="AE9" i="3"/>
  <c r="AG9" i="3" s="1"/>
  <c r="AF9" i="3"/>
  <c r="AH9" i="3" s="1"/>
  <c r="DE44" i="3"/>
  <c r="DD30" i="3"/>
  <c r="DW26" i="3"/>
  <c r="DG16" i="3"/>
  <c r="DP16" i="3"/>
  <c r="DP30" i="3"/>
  <c r="DG30" i="3"/>
  <c r="EG31" i="3"/>
  <c r="DG24" i="3"/>
  <c r="DP24" i="3"/>
  <c r="DN25" i="3"/>
  <c r="DE25" i="3"/>
  <c r="DO23" i="3"/>
  <c r="DW23" i="3"/>
  <c r="AF18" i="3"/>
  <c r="DN18" i="3"/>
  <c r="FB29" i="3"/>
  <c r="DE39" i="3"/>
  <c r="AE14" i="3"/>
  <c r="AG14" i="3" s="1"/>
  <c r="AF14" i="3"/>
  <c r="AH14" i="3" s="1"/>
  <c r="DF28" i="3"/>
  <c r="AH28" i="3"/>
  <c r="DZ37" i="3"/>
  <c r="AH29" i="3"/>
  <c r="DE17" i="3"/>
  <c r="DN17" i="3"/>
  <c r="DP11" i="3"/>
  <c r="DG11" i="3"/>
  <c r="AH11" i="3"/>
  <c r="DF11" i="3"/>
  <c r="DG49" i="3"/>
  <c r="AF26" i="3"/>
  <c r="AH26" i="3" s="1"/>
  <c r="AE26" i="3"/>
  <c r="AG26" i="3" s="1"/>
  <c r="EN31" i="3"/>
  <c r="AE38" i="3"/>
  <c r="AG38" i="3" s="1"/>
  <c r="AF38" i="3"/>
  <c r="DE48" i="3"/>
  <c r="DP50" i="3"/>
  <c r="DU44" i="3"/>
  <c r="DU39" i="3"/>
  <c r="AH16" i="3"/>
  <c r="DF16" i="3"/>
  <c r="DO13" i="3"/>
  <c r="DW13" i="3"/>
  <c r="DE46" i="3"/>
  <c r="DP21" i="3"/>
  <c r="DG21" i="3"/>
  <c r="DL19" i="3"/>
  <c r="CY10" i="3"/>
  <c r="CZ10" i="3"/>
  <c r="DF38" i="3"/>
  <c r="AH38" i="3"/>
  <c r="AH19" i="3"/>
  <c r="DF19" i="3"/>
  <c r="AH18" i="3"/>
  <c r="DF35" i="3"/>
  <c r="DZ12" i="3"/>
  <c r="DZ10" i="3"/>
  <c r="DA25" i="3"/>
  <c r="DI25" i="3" s="1"/>
  <c r="AE25" i="3"/>
  <c r="AG25" i="3" s="1"/>
  <c r="AF25" i="3"/>
  <c r="AH25" i="3" s="1"/>
  <c r="CY12" i="3"/>
  <c r="CZ12" i="3"/>
  <c r="FB32" i="3"/>
  <c r="EU30" i="3"/>
  <c r="AE29" i="3"/>
  <c r="AG29" i="3" s="1"/>
  <c r="DS18" i="3"/>
  <c r="DF12" i="3"/>
  <c r="DS10" i="3"/>
  <c r="DL25" i="3"/>
  <c r="CY20" i="3"/>
  <c r="CZ20" i="3"/>
  <c r="DZ34" i="3"/>
  <c r="DL18" i="3"/>
  <c r="CZ18" i="3"/>
  <c r="AE18" i="3" s="1"/>
  <c r="AG18" i="3" s="1"/>
  <c r="DA15" i="3"/>
  <c r="DI15" i="3" s="1"/>
  <c r="CZ13" i="3"/>
  <c r="AE13" i="3" s="1"/>
  <c r="AG13" i="3" s="1"/>
  <c r="DS13" i="3"/>
  <c r="DU13" i="3" s="1"/>
  <c r="DF22" i="3"/>
  <c r="EB13" i="3" l="1"/>
  <c r="DT13" i="3"/>
  <c r="DE32" i="3"/>
  <c r="DN32" i="3"/>
  <c r="DI7" i="3"/>
  <c r="DI9" i="3"/>
  <c r="DM9" i="3"/>
  <c r="DU9" i="3"/>
  <c r="EB43" i="3"/>
  <c r="DT43" i="3"/>
  <c r="DN34" i="3"/>
  <c r="DE34" i="3"/>
  <c r="DW11" i="3"/>
  <c r="DO11" i="3"/>
  <c r="DU27" i="3"/>
  <c r="DM27" i="3"/>
  <c r="DN16" i="3"/>
  <c r="DE16" i="3"/>
  <c r="DU15" i="3"/>
  <c r="DM15" i="3"/>
  <c r="DN24" i="3"/>
  <c r="DE24" i="3"/>
  <c r="DN23" i="3"/>
  <c r="DE23" i="3"/>
  <c r="EC43" i="3"/>
  <c r="EK43" i="3"/>
  <c r="DE12" i="3"/>
  <c r="DN12" i="3"/>
  <c r="EI45" i="3"/>
  <c r="EA45" i="3"/>
  <c r="EH42" i="3"/>
  <c r="EP42" i="3"/>
  <c r="DO30" i="3"/>
  <c r="DW30" i="3"/>
  <c r="DP17" i="3"/>
  <c r="DG17" i="3"/>
  <c r="DU41" i="3"/>
  <c r="DM41" i="3"/>
  <c r="DM26" i="3"/>
  <c r="DU26" i="3"/>
  <c r="DN33" i="3"/>
  <c r="DE33" i="3"/>
  <c r="DW40" i="3"/>
  <c r="DO40" i="3"/>
  <c r="DO37" i="3"/>
  <c r="DW37" i="3"/>
  <c r="ED23" i="3"/>
  <c r="DV23" i="3"/>
  <c r="DO44" i="3"/>
  <c r="DW44" i="3"/>
  <c r="AF31" i="3"/>
  <c r="AH31" i="3" s="1"/>
  <c r="DA31" i="3"/>
  <c r="DI31" i="3" s="1"/>
  <c r="AE31" i="3"/>
  <c r="AG31" i="3" s="1"/>
  <c r="EB20" i="3"/>
  <c r="DT20" i="3"/>
  <c r="AE20" i="3"/>
  <c r="AG20" i="3" s="1"/>
  <c r="AF20" i="3"/>
  <c r="AH20" i="3" s="1"/>
  <c r="DA20" i="3"/>
  <c r="DI20" i="3" s="1"/>
  <c r="DV29" i="3"/>
  <c r="ED29" i="3"/>
  <c r="DM25" i="3"/>
  <c r="DU25" i="3"/>
  <c r="DN37" i="3"/>
  <c r="DE37" i="3"/>
  <c r="DE19" i="3"/>
  <c r="DN19" i="3"/>
  <c r="DW45" i="3"/>
  <c r="DO45" i="3"/>
  <c r="DT36" i="3"/>
  <c r="EB36" i="3"/>
  <c r="EB44" i="3"/>
  <c r="DT44" i="3"/>
  <c r="DG34" i="3"/>
  <c r="DP34" i="3"/>
  <c r="DO50" i="3"/>
  <c r="DW50" i="3"/>
  <c r="EI49" i="3"/>
  <c r="EA49" i="3"/>
  <c r="DO33" i="3"/>
  <c r="DW33" i="3"/>
  <c r="DE28" i="3"/>
  <c r="DN28" i="3"/>
  <c r="DP27" i="3"/>
  <c r="DG27" i="3"/>
  <c r="AE22" i="3"/>
  <c r="AG22" i="3" s="1"/>
  <c r="AF22" i="3"/>
  <c r="AH22" i="3" s="1"/>
  <c r="DA22" i="3"/>
  <c r="DI22" i="3" s="1"/>
  <c r="DO46" i="3"/>
  <c r="DW46" i="3"/>
  <c r="DN30" i="3"/>
  <c r="DE30" i="3"/>
  <c r="DV41" i="3"/>
  <c r="ED41" i="3"/>
  <c r="DT47" i="3"/>
  <c r="EB47" i="3"/>
  <c r="DM10" i="3"/>
  <c r="DU10" i="3"/>
  <c r="DA12" i="3"/>
  <c r="DI12" i="3" s="1"/>
  <c r="AE12" i="3"/>
  <c r="AG12" i="3" s="1"/>
  <c r="AF12" i="3"/>
  <c r="AH12" i="3" s="1"/>
  <c r="EA50" i="3"/>
  <c r="EI50" i="3"/>
  <c r="DG15" i="3"/>
  <c r="DP15" i="3"/>
  <c r="DM18" i="3"/>
  <c r="DU18" i="3"/>
  <c r="AE35" i="3"/>
  <c r="AG35" i="3" s="1"/>
  <c r="AF35" i="3"/>
  <c r="AH35" i="3" s="1"/>
  <c r="DA35" i="3"/>
  <c r="DI35" i="3" s="1"/>
  <c r="DW21" i="3"/>
  <c r="DO21" i="3"/>
  <c r="DO28" i="3"/>
  <c r="DW28" i="3"/>
  <c r="DO39" i="3"/>
  <c r="DW39" i="3"/>
  <c r="EI46" i="3"/>
  <c r="EA46" i="3"/>
  <c r="EI40" i="3"/>
  <c r="EA40" i="3"/>
  <c r="DW32" i="3"/>
  <c r="DO32" i="3"/>
  <c r="DV13" i="3"/>
  <c r="ED13" i="3"/>
  <c r="DO14" i="3"/>
  <c r="DW14" i="3"/>
  <c r="DW19" i="3"/>
  <c r="DO19" i="3"/>
  <c r="DE35" i="3"/>
  <c r="DN35" i="3"/>
  <c r="DM17" i="3"/>
  <c r="DU17" i="3"/>
  <c r="DM31" i="3"/>
  <c r="DU31" i="3"/>
  <c r="DO24" i="3"/>
  <c r="DW24" i="3"/>
  <c r="EB39" i="3"/>
  <c r="DT39" i="3"/>
  <c r="DA36" i="3"/>
  <c r="DI36" i="3" s="1"/>
  <c r="AE36" i="3"/>
  <c r="AG36" i="3" s="1"/>
  <c r="AF36" i="3"/>
  <c r="AH36" i="3" s="1"/>
  <c r="DM29" i="3"/>
  <c r="DU29" i="3"/>
  <c r="DV18" i="3"/>
  <c r="ED18" i="3"/>
  <c r="DE38" i="3"/>
  <c r="DN38" i="3"/>
  <c r="DU14" i="3"/>
  <c r="DM14" i="3"/>
  <c r="DO16" i="3"/>
  <c r="DW16" i="3"/>
  <c r="EK38" i="3"/>
  <c r="EC38" i="3"/>
  <c r="DN22" i="3"/>
  <c r="DE22" i="3"/>
  <c r="AF10" i="3"/>
  <c r="AH10" i="3" s="1"/>
  <c r="DA10" i="3"/>
  <c r="DI10" i="3" s="1"/>
  <c r="AE10" i="3"/>
  <c r="AG10" i="3" s="1"/>
  <c r="ED26" i="3"/>
  <c r="DV26" i="3"/>
  <c r="EP48" i="3"/>
  <c r="EH48" i="3"/>
  <c r="EK49" i="3"/>
  <c r="EC49" i="3"/>
  <c r="DV47" i="3"/>
  <c r="ED47" i="3"/>
  <c r="DP42" i="3"/>
  <c r="DG42" i="3"/>
  <c r="DG25" i="3"/>
  <c r="DP25" i="3"/>
  <c r="DE11" i="3"/>
  <c r="DN11" i="3"/>
  <c r="DO48" i="3"/>
  <c r="DW48" i="3"/>
  <c r="EB21" i="3"/>
  <c r="DT21" i="3"/>
  <c r="EC18" i="3" l="1"/>
  <c r="EK18" i="3"/>
  <c r="DM37" i="3"/>
  <c r="DU37" i="3"/>
  <c r="EC26" i="3"/>
  <c r="EK26" i="3"/>
  <c r="ED21" i="3"/>
  <c r="DV21" i="3"/>
  <c r="EB25" i="3"/>
  <c r="DT25" i="3"/>
  <c r="ED48" i="3"/>
  <c r="DV48" i="3"/>
  <c r="DG35" i="3"/>
  <c r="DP35" i="3"/>
  <c r="DG10" i="3"/>
  <c r="DP10" i="3"/>
  <c r="EK29" i="3"/>
  <c r="EC29" i="3"/>
  <c r="DU11" i="3"/>
  <c r="DM11" i="3"/>
  <c r="EK13" i="3"/>
  <c r="EC13" i="3"/>
  <c r="DV40" i="3"/>
  <c r="ED40" i="3"/>
  <c r="DP36" i="3"/>
  <c r="DG36" i="3"/>
  <c r="DU22" i="3"/>
  <c r="DM22" i="3"/>
  <c r="EA39" i="3"/>
  <c r="EI39" i="3"/>
  <c r="DO15" i="3"/>
  <c r="DW15" i="3"/>
  <c r="EB26" i="3"/>
  <c r="DT26" i="3"/>
  <c r="DG22" i="3"/>
  <c r="DP22" i="3"/>
  <c r="DG9" i="3"/>
  <c r="DP9" i="3"/>
  <c r="EB31" i="3"/>
  <c r="DT31" i="3"/>
  <c r="EB41" i="3"/>
  <c r="DT41" i="3"/>
  <c r="DT17" i="3"/>
  <c r="EB17" i="3"/>
  <c r="ED33" i="3"/>
  <c r="DV33" i="3"/>
  <c r="EW42" i="3"/>
  <c r="EO42" i="3"/>
  <c r="EI47" i="3"/>
  <c r="EA47" i="3"/>
  <c r="EB27" i="3"/>
  <c r="DT27" i="3"/>
  <c r="DT29" i="3"/>
  <c r="EB29" i="3"/>
  <c r="DV14" i="3"/>
  <c r="ED14" i="3"/>
  <c r="EH49" i="3"/>
  <c r="EP49" i="3"/>
  <c r="EP45" i="3"/>
  <c r="EH45" i="3"/>
  <c r="DU12" i="3"/>
  <c r="DM12" i="3"/>
  <c r="EB18" i="3"/>
  <c r="DT18" i="3"/>
  <c r="DO34" i="3"/>
  <c r="DW34" i="3"/>
  <c r="ER43" i="3"/>
  <c r="EJ43" i="3"/>
  <c r="DW25" i="3"/>
  <c r="DO25" i="3"/>
  <c r="DM33" i="3"/>
  <c r="DU33" i="3"/>
  <c r="EA43" i="3"/>
  <c r="EI43" i="3"/>
  <c r="DV32" i="3"/>
  <c r="ED32" i="3"/>
  <c r="DT9" i="3"/>
  <c r="EB9" i="3"/>
  <c r="EJ38" i="3"/>
  <c r="ER38" i="3"/>
  <c r="EA44" i="3"/>
  <c r="EI44" i="3"/>
  <c r="DO42" i="3"/>
  <c r="DW42" i="3"/>
  <c r="EP50" i="3"/>
  <c r="EH50" i="3"/>
  <c r="EA20" i="3"/>
  <c r="EI20" i="3"/>
  <c r="DG31" i="3"/>
  <c r="DP31" i="3"/>
  <c r="DM32" i="3"/>
  <c r="DU32" i="3"/>
  <c r="DT14" i="3"/>
  <c r="EB14" i="3"/>
  <c r="ED39" i="3"/>
  <c r="DV39" i="3"/>
  <c r="DO27" i="3"/>
  <c r="DW27" i="3"/>
  <c r="DV45" i="3"/>
  <c r="ED45" i="3"/>
  <c r="DW17" i="3"/>
  <c r="DO17" i="3"/>
  <c r="EJ49" i="3"/>
  <c r="ER49" i="3"/>
  <c r="DU38" i="3"/>
  <c r="DM38" i="3"/>
  <c r="DP12" i="3"/>
  <c r="DG12" i="3"/>
  <c r="DU28" i="3"/>
  <c r="DM28" i="3"/>
  <c r="DM19" i="3"/>
  <c r="DU19" i="3"/>
  <c r="ED44" i="3"/>
  <c r="DV44" i="3"/>
  <c r="ED30" i="3"/>
  <c r="DV30" i="3"/>
  <c r="EW48" i="3"/>
  <c r="EO48" i="3"/>
  <c r="EC23" i="3"/>
  <c r="EK23" i="3"/>
  <c r="EA21" i="3"/>
  <c r="EI21" i="3"/>
  <c r="DV19" i="3"/>
  <c r="ED19" i="3"/>
  <c r="ED37" i="3"/>
  <c r="DV37" i="3"/>
  <c r="EK41" i="3"/>
  <c r="EC41" i="3"/>
  <c r="DV11" i="3"/>
  <c r="ED11" i="3"/>
  <c r="DV50" i="3"/>
  <c r="ED50" i="3"/>
  <c r="DM34" i="3"/>
  <c r="DU34" i="3"/>
  <c r="DM30" i="3"/>
  <c r="DU30" i="3"/>
  <c r="DP20" i="3"/>
  <c r="DG20" i="3"/>
  <c r="ED46" i="3"/>
  <c r="DV46" i="3"/>
  <c r="ED24" i="3"/>
  <c r="DV24" i="3"/>
  <c r="DU23" i="3"/>
  <c r="DM23" i="3"/>
  <c r="ED16" i="3"/>
  <c r="DV16" i="3"/>
  <c r="EH40" i="3"/>
  <c r="EP40" i="3"/>
  <c r="EI36" i="3"/>
  <c r="EA36" i="3"/>
  <c r="EK47" i="3"/>
  <c r="EC47" i="3"/>
  <c r="DM24" i="3"/>
  <c r="DU24" i="3"/>
  <c r="EP46" i="3"/>
  <c r="EH46" i="3"/>
  <c r="DT15" i="3"/>
  <c r="EB15" i="3"/>
  <c r="DM35" i="3"/>
  <c r="DU35" i="3"/>
  <c r="ED28" i="3"/>
  <c r="DV28" i="3"/>
  <c r="EB10" i="3"/>
  <c r="DT10" i="3"/>
  <c r="DM16" i="3"/>
  <c r="DU16" i="3"/>
  <c r="EA13" i="3"/>
  <c r="EI13" i="3"/>
  <c r="EB35" i="3" l="1"/>
  <c r="DT35" i="3"/>
  <c r="DT19" i="3"/>
  <c r="EB19" i="3"/>
  <c r="EQ38" i="3"/>
  <c r="EY38" i="3"/>
  <c r="DO10" i="3"/>
  <c r="DW10" i="3"/>
  <c r="ER41" i="3"/>
  <c r="EJ41" i="3"/>
  <c r="EI18" i="3"/>
  <c r="EA18" i="3"/>
  <c r="EI15" i="3"/>
  <c r="EA15" i="3"/>
  <c r="EI9" i="3"/>
  <c r="EA9" i="3"/>
  <c r="DW35" i="3"/>
  <c r="DO35" i="3"/>
  <c r="EC24" i="3"/>
  <c r="EK24" i="3"/>
  <c r="EB28" i="3"/>
  <c r="DT28" i="3"/>
  <c r="EB12" i="3"/>
  <c r="DT12" i="3"/>
  <c r="EK19" i="3"/>
  <c r="EC19" i="3"/>
  <c r="EC32" i="3"/>
  <c r="EK32" i="3"/>
  <c r="EO46" i="3"/>
  <c r="EW46" i="3"/>
  <c r="DW12" i="3"/>
  <c r="DO12" i="3"/>
  <c r="DT22" i="3"/>
  <c r="EB22" i="3"/>
  <c r="EC48" i="3"/>
  <c r="EK48" i="3"/>
  <c r="EP43" i="3"/>
  <c r="EH43" i="3"/>
  <c r="DW20" i="3"/>
  <c r="DO20" i="3"/>
  <c r="EA41" i="3"/>
  <c r="EI41" i="3"/>
  <c r="EI25" i="3"/>
  <c r="EA25" i="3"/>
  <c r="ER23" i="3"/>
  <c r="EJ23" i="3"/>
  <c r="EB33" i="3"/>
  <c r="DT33" i="3"/>
  <c r="EK40" i="3"/>
  <c r="EC40" i="3"/>
  <c r="EK21" i="3"/>
  <c r="EC21" i="3"/>
  <c r="EA31" i="3"/>
  <c r="EI31" i="3"/>
  <c r="EB16" i="3"/>
  <c r="DT16" i="3"/>
  <c r="EA29" i="3"/>
  <c r="EI29" i="3"/>
  <c r="EV48" i="3"/>
  <c r="FD48" i="3"/>
  <c r="EO50" i="3"/>
  <c r="EW50" i="3"/>
  <c r="EO40" i="3"/>
  <c r="EW40" i="3"/>
  <c r="ED42" i="3"/>
  <c r="DV42" i="3"/>
  <c r="EA10" i="3"/>
  <c r="EI10" i="3"/>
  <c r="EC30" i="3"/>
  <c r="EK30" i="3"/>
  <c r="ED34" i="3"/>
  <c r="DV34" i="3"/>
  <c r="ED15" i="3"/>
  <c r="DV15" i="3"/>
  <c r="DT23" i="3"/>
  <c r="EB23" i="3"/>
  <c r="EC39" i="3"/>
  <c r="EK39" i="3"/>
  <c r="EV42" i="3"/>
  <c r="FD42" i="3"/>
  <c r="EA14" i="3"/>
  <c r="EI14" i="3"/>
  <c r="EH39" i="3"/>
  <c r="EP39" i="3"/>
  <c r="EC37" i="3"/>
  <c r="EK37" i="3"/>
  <c r="EC33" i="3"/>
  <c r="EK33" i="3"/>
  <c r="EB32" i="3"/>
  <c r="DT32" i="3"/>
  <c r="EI17" i="3"/>
  <c r="EA17" i="3"/>
  <c r="EC46" i="3"/>
  <c r="EK46" i="3"/>
  <c r="EO45" i="3"/>
  <c r="EW45" i="3"/>
  <c r="EB24" i="3"/>
  <c r="DT24" i="3"/>
  <c r="EP21" i="3"/>
  <c r="EH21" i="3"/>
  <c r="DW31" i="3"/>
  <c r="DO31" i="3"/>
  <c r="EW49" i="3"/>
  <c r="EO49" i="3"/>
  <c r="DT38" i="3"/>
  <c r="EB38" i="3"/>
  <c r="DW36" i="3"/>
  <c r="DO36" i="3"/>
  <c r="EP13" i="3"/>
  <c r="EH13" i="3"/>
  <c r="EB30" i="3"/>
  <c r="DT30" i="3"/>
  <c r="EY49" i="3"/>
  <c r="EQ49" i="3"/>
  <c r="EP20" i="3"/>
  <c r="EH20" i="3"/>
  <c r="EK14" i="3"/>
  <c r="EC14" i="3"/>
  <c r="EJ47" i="3"/>
  <c r="ER47" i="3"/>
  <c r="EB34" i="3"/>
  <c r="DT34" i="3"/>
  <c r="DO9" i="3"/>
  <c r="DW9" i="3"/>
  <c r="ER26" i="3"/>
  <c r="EJ26" i="3"/>
  <c r="EH36" i="3"/>
  <c r="EP36" i="3"/>
  <c r="ED17" i="3"/>
  <c r="DV17" i="3"/>
  <c r="ED25" i="3"/>
  <c r="DV25" i="3"/>
  <c r="EJ13" i="3"/>
  <c r="ER13" i="3"/>
  <c r="EK50" i="3"/>
  <c r="EC50" i="3"/>
  <c r="EK45" i="3"/>
  <c r="EC45" i="3"/>
  <c r="DO22" i="3"/>
  <c r="DW22" i="3"/>
  <c r="EB37" i="3"/>
  <c r="DT37" i="3"/>
  <c r="EY43" i="3"/>
  <c r="EQ43" i="3"/>
  <c r="EI27" i="3"/>
  <c r="EA27" i="3"/>
  <c r="EB11" i="3"/>
  <c r="DT11" i="3"/>
  <c r="EC11" i="3"/>
  <c r="EK11" i="3"/>
  <c r="DV27" i="3"/>
  <c r="ED27" i="3"/>
  <c r="EH44" i="3"/>
  <c r="EP44" i="3"/>
  <c r="ER18" i="3"/>
  <c r="EJ18" i="3"/>
  <c r="EC28" i="3"/>
  <c r="EK28" i="3"/>
  <c r="EC16" i="3"/>
  <c r="EK16" i="3"/>
  <c r="EK44" i="3"/>
  <c r="EC44" i="3"/>
  <c r="EH47" i="3"/>
  <c r="EP47" i="3"/>
  <c r="EI26" i="3"/>
  <c r="EA26" i="3"/>
  <c r="EJ29" i="3"/>
  <c r="ER29" i="3"/>
  <c r="FK42" i="3" l="1"/>
  <c r="FC42" i="3"/>
  <c r="FD40" i="3"/>
  <c r="EV40" i="3"/>
  <c r="FF43" i="3"/>
  <c r="EX43" i="3"/>
  <c r="EA33" i="3"/>
  <c r="EI33" i="3"/>
  <c r="EH9" i="3"/>
  <c r="EP9" i="3"/>
  <c r="ER28" i="3"/>
  <c r="EJ28" i="3"/>
  <c r="ER46" i="3"/>
  <c r="EJ46" i="3"/>
  <c r="ER39" i="3"/>
  <c r="EJ39" i="3"/>
  <c r="FD46" i="3"/>
  <c r="EV46" i="3"/>
  <c r="EA37" i="3"/>
  <c r="EI37" i="3"/>
  <c r="EW13" i="3"/>
  <c r="EO13" i="3"/>
  <c r="EQ23" i="3"/>
  <c r="EY23" i="3"/>
  <c r="DV9" i="3"/>
  <c r="ED9" i="3"/>
  <c r="EA23" i="3"/>
  <c r="EI23" i="3"/>
  <c r="ER32" i="3"/>
  <c r="EJ32" i="3"/>
  <c r="EY18" i="3"/>
  <c r="EQ18" i="3"/>
  <c r="DV36" i="3"/>
  <c r="ED36" i="3"/>
  <c r="EH25" i="3"/>
  <c r="EP25" i="3"/>
  <c r="EH18" i="3"/>
  <c r="EP18" i="3"/>
  <c r="EW44" i="3"/>
  <c r="EO44" i="3"/>
  <c r="EP29" i="3"/>
  <c r="EH29" i="3"/>
  <c r="EJ45" i="3"/>
  <c r="ER45" i="3"/>
  <c r="EI32" i="3"/>
  <c r="EA32" i="3"/>
  <c r="EQ41" i="3"/>
  <c r="EY41" i="3"/>
  <c r="EY29" i="3"/>
  <c r="EQ29" i="3"/>
  <c r="EY47" i="3"/>
  <c r="EQ47" i="3"/>
  <c r="ER33" i="3"/>
  <c r="EJ33" i="3"/>
  <c r="EJ50" i="3"/>
  <c r="ER50" i="3"/>
  <c r="FD49" i="3"/>
  <c r="EV49" i="3"/>
  <c r="EC34" i="3"/>
  <c r="EK34" i="3"/>
  <c r="EA16" i="3"/>
  <c r="EI16" i="3"/>
  <c r="EI12" i="3"/>
  <c r="EA12" i="3"/>
  <c r="EJ11" i="3"/>
  <c r="ER11" i="3"/>
  <c r="ER37" i="3"/>
  <c r="EJ37" i="3"/>
  <c r="EJ30" i="3"/>
  <c r="ER30" i="3"/>
  <c r="EX38" i="3"/>
  <c r="FF38" i="3"/>
  <c r="EH26" i="3"/>
  <c r="EP26" i="3"/>
  <c r="EJ14" i="3"/>
  <c r="ER14" i="3"/>
  <c r="EO43" i="3"/>
  <c r="EW43" i="3"/>
  <c r="EP10" i="3"/>
  <c r="EH10" i="3"/>
  <c r="EI11" i="3"/>
  <c r="EA11" i="3"/>
  <c r="EK25" i="3"/>
  <c r="EC25" i="3"/>
  <c r="EW20" i="3"/>
  <c r="EO20" i="3"/>
  <c r="EO21" i="3"/>
  <c r="EW21" i="3"/>
  <c r="EJ21" i="3"/>
  <c r="ER21" i="3"/>
  <c r="ER16" i="3"/>
  <c r="EJ16" i="3"/>
  <c r="EW36" i="3"/>
  <c r="EO36" i="3"/>
  <c r="FD45" i="3"/>
  <c r="EV45" i="3"/>
  <c r="EA30" i="3"/>
  <c r="EI30" i="3"/>
  <c r="ED12" i="3"/>
  <c r="DV12" i="3"/>
  <c r="FD50" i="3"/>
  <c r="EV50" i="3"/>
  <c r="EQ26" i="3"/>
  <c r="EY26" i="3"/>
  <c r="EP15" i="3"/>
  <c r="EH15" i="3"/>
  <c r="ED22" i="3"/>
  <c r="DV22" i="3"/>
  <c r="FC48" i="3"/>
  <c r="FK48" i="3"/>
  <c r="EH17" i="3"/>
  <c r="EP17" i="3"/>
  <c r="EA38" i="3"/>
  <c r="EI38" i="3"/>
  <c r="EP41" i="3"/>
  <c r="EH41" i="3"/>
  <c r="EA34" i="3"/>
  <c r="EI34" i="3"/>
  <c r="EK15" i="3"/>
  <c r="EC15" i="3"/>
  <c r="EJ19" i="3"/>
  <c r="ER19" i="3"/>
  <c r="EK27" i="3"/>
  <c r="EC27" i="3"/>
  <c r="DV10" i="3"/>
  <c r="ED10" i="3"/>
  <c r="DV20" i="3"/>
  <c r="ED20" i="3"/>
  <c r="EQ13" i="3"/>
  <c r="EY13" i="3"/>
  <c r="EP31" i="3"/>
  <c r="EH31" i="3"/>
  <c r="DV31" i="3"/>
  <c r="ED31" i="3"/>
  <c r="EA28" i="3"/>
  <c r="EI28" i="3"/>
  <c r="EW47" i="3"/>
  <c r="EO47" i="3"/>
  <c r="EW39" i="3"/>
  <c r="EO39" i="3"/>
  <c r="ER48" i="3"/>
  <c r="EJ48" i="3"/>
  <c r="EJ24" i="3"/>
  <c r="ER24" i="3"/>
  <c r="EP14" i="3"/>
  <c r="EH14" i="3"/>
  <c r="EA22" i="3"/>
  <c r="EI22" i="3"/>
  <c r="EI19" i="3"/>
  <c r="EA19" i="3"/>
  <c r="ER44" i="3"/>
  <c r="EJ44" i="3"/>
  <c r="EP27" i="3"/>
  <c r="EH27" i="3"/>
  <c r="EC17" i="3"/>
  <c r="EK17" i="3"/>
  <c r="EX49" i="3"/>
  <c r="FF49" i="3"/>
  <c r="EI24" i="3"/>
  <c r="EA24" i="3"/>
  <c r="EC42" i="3"/>
  <c r="EK42" i="3"/>
  <c r="EJ40" i="3"/>
  <c r="ER40" i="3"/>
  <c r="DV35" i="3"/>
  <c r="ED35" i="3"/>
  <c r="EA35" i="3"/>
  <c r="EI35" i="3"/>
  <c r="EY24" i="3" l="1"/>
  <c r="EQ24" i="3"/>
  <c r="EO17" i="3"/>
  <c r="EW17" i="3"/>
  <c r="EH12" i="3"/>
  <c r="EP12" i="3"/>
  <c r="FF18" i="3"/>
  <c r="EX18" i="3"/>
  <c r="EC10" i="3"/>
  <c r="EK10" i="3"/>
  <c r="EH16" i="3"/>
  <c r="EP16" i="3"/>
  <c r="EQ48" i="3"/>
  <c r="EY48" i="3"/>
  <c r="EP32" i="3"/>
  <c r="EH32" i="3"/>
  <c r="EQ46" i="3"/>
  <c r="EY46" i="3"/>
  <c r="EP23" i="3"/>
  <c r="EH23" i="3"/>
  <c r="EK22" i="3"/>
  <c r="EC22" i="3"/>
  <c r="EY28" i="3"/>
  <c r="EQ28" i="3"/>
  <c r="EQ21" i="3"/>
  <c r="EY21" i="3"/>
  <c r="EC9" i="3"/>
  <c r="EK9" i="3"/>
  <c r="EO27" i="3"/>
  <c r="EW27" i="3"/>
  <c r="EW29" i="3"/>
  <c r="EO29" i="3"/>
  <c r="EX26" i="3"/>
  <c r="FF26" i="3"/>
  <c r="FM38" i="3"/>
  <c r="FE38" i="3"/>
  <c r="EH33" i="3"/>
  <c r="EP33" i="3"/>
  <c r="EV44" i="3"/>
  <c r="FD44" i="3"/>
  <c r="EP34" i="3"/>
  <c r="EH34" i="3"/>
  <c r="EY30" i="3"/>
  <c r="EQ30" i="3"/>
  <c r="EW18" i="3"/>
  <c r="EO18" i="3"/>
  <c r="EP19" i="3"/>
  <c r="EH19" i="3"/>
  <c r="EV20" i="3"/>
  <c r="FD20" i="3"/>
  <c r="FE43" i="3"/>
  <c r="FM43" i="3"/>
  <c r="EH22" i="3"/>
  <c r="EP22" i="3"/>
  <c r="EO25" i="3"/>
  <c r="EW25" i="3"/>
  <c r="EP38" i="3"/>
  <c r="EH38" i="3"/>
  <c r="EK20" i="3"/>
  <c r="EC20" i="3"/>
  <c r="FF41" i="3"/>
  <c r="EX41" i="3"/>
  <c r="EH24" i="3"/>
  <c r="EP24" i="3"/>
  <c r="FC45" i="3"/>
  <c r="FK45" i="3"/>
  <c r="EW10" i="3"/>
  <c r="EO10" i="3"/>
  <c r="EQ39" i="3"/>
  <c r="EY39" i="3"/>
  <c r="FM49" i="3"/>
  <c r="FE49" i="3"/>
  <c r="FR48" i="3"/>
  <c r="FJ48" i="3"/>
  <c r="FD43" i="3"/>
  <c r="EV43" i="3"/>
  <c r="EV36" i="3"/>
  <c r="FD36" i="3"/>
  <c r="EY32" i="3"/>
  <c r="EQ32" i="3"/>
  <c r="ER17" i="3"/>
  <c r="EJ17" i="3"/>
  <c r="EY14" i="3"/>
  <c r="EQ14" i="3"/>
  <c r="ER34" i="3"/>
  <c r="EJ34" i="3"/>
  <c r="EQ45" i="3"/>
  <c r="EY45" i="3"/>
  <c r="FD39" i="3"/>
  <c r="EV39" i="3"/>
  <c r="ER27" i="3"/>
  <c r="EJ27" i="3"/>
  <c r="EY16" i="3"/>
  <c r="EQ16" i="3"/>
  <c r="EY19" i="3"/>
  <c r="EQ19" i="3"/>
  <c r="EW26" i="3"/>
  <c r="EO26" i="3"/>
  <c r="EW9" i="3"/>
  <c r="EO9" i="3"/>
  <c r="EV47" i="3"/>
  <c r="FD47" i="3"/>
  <c r="EO15" i="3"/>
  <c r="EW15" i="3"/>
  <c r="FC49" i="3"/>
  <c r="FK49" i="3"/>
  <c r="EH35" i="3"/>
  <c r="EP35" i="3"/>
  <c r="EP28" i="3"/>
  <c r="EH28" i="3"/>
  <c r="FD21" i="3"/>
  <c r="EV21" i="3"/>
  <c r="EQ50" i="3"/>
  <c r="EY50" i="3"/>
  <c r="FF23" i="3"/>
  <c r="EX23" i="3"/>
  <c r="EY44" i="3"/>
  <c r="EQ44" i="3"/>
  <c r="ER15" i="3"/>
  <c r="EJ15" i="3"/>
  <c r="EC35" i="3"/>
  <c r="EK35" i="3"/>
  <c r="EC31" i="3"/>
  <c r="EK31" i="3"/>
  <c r="FC50" i="3"/>
  <c r="FK50" i="3"/>
  <c r="EQ33" i="3"/>
  <c r="EY33" i="3"/>
  <c r="FD13" i="3"/>
  <c r="EV13" i="3"/>
  <c r="EY40" i="3"/>
  <c r="EQ40" i="3"/>
  <c r="EP37" i="3"/>
  <c r="EH37" i="3"/>
  <c r="EO31" i="3"/>
  <c r="EW31" i="3"/>
  <c r="EO41" i="3"/>
  <c r="EW41" i="3"/>
  <c r="EK12" i="3"/>
  <c r="EC12" i="3"/>
  <c r="ER25" i="3"/>
  <c r="EJ25" i="3"/>
  <c r="EQ37" i="3"/>
  <c r="EY37" i="3"/>
  <c r="EX47" i="3"/>
  <c r="FF47" i="3"/>
  <c r="FK40" i="3"/>
  <c r="FC40" i="3"/>
  <c r="ER42" i="3"/>
  <c r="EJ42" i="3"/>
  <c r="FF13" i="3"/>
  <c r="EX13" i="3"/>
  <c r="EH30" i="3"/>
  <c r="EP30" i="3"/>
  <c r="EY11" i="3"/>
  <c r="EQ11" i="3"/>
  <c r="EK36" i="3"/>
  <c r="EC36" i="3"/>
  <c r="EO14" i="3"/>
  <c r="EW14" i="3"/>
  <c r="EH11" i="3"/>
  <c r="EP11" i="3"/>
  <c r="EX29" i="3"/>
  <c r="FF29" i="3"/>
  <c r="FK46" i="3"/>
  <c r="FC46" i="3"/>
  <c r="FJ42" i="3"/>
  <c r="FR42" i="3"/>
  <c r="FD14" i="3" l="1"/>
  <c r="EV14" i="3"/>
  <c r="EW24" i="3"/>
  <c r="EO24" i="3"/>
  <c r="FR40" i="3"/>
  <c r="FJ40" i="3"/>
  <c r="FE23" i="3"/>
  <c r="FM23" i="3"/>
  <c r="EV10" i="3"/>
  <c r="FD10" i="3"/>
  <c r="EW11" i="3"/>
  <c r="EO11" i="3"/>
  <c r="FC20" i="3"/>
  <c r="FK20" i="3"/>
  <c r="FF37" i="3"/>
  <c r="EX37" i="3"/>
  <c r="FF33" i="3"/>
  <c r="EX33" i="3"/>
  <c r="FC21" i="3"/>
  <c r="FK21" i="3"/>
  <c r="EX19" i="3"/>
  <c r="FF19" i="3"/>
  <c r="FF32" i="3"/>
  <c r="EX32" i="3"/>
  <c r="EW19" i="3"/>
  <c r="EO19" i="3"/>
  <c r="EV29" i="3"/>
  <c r="FD29" i="3"/>
  <c r="EO32" i="3"/>
  <c r="EW32" i="3"/>
  <c r="FJ50" i="3"/>
  <c r="FR50" i="3"/>
  <c r="FK36" i="3"/>
  <c r="FC36" i="3"/>
  <c r="FD27" i="3"/>
  <c r="EV27" i="3"/>
  <c r="FF48" i="3"/>
  <c r="EX48" i="3"/>
  <c r="EJ36" i="3"/>
  <c r="ER36" i="3"/>
  <c r="EQ25" i="3"/>
  <c r="EY25" i="3"/>
  <c r="EW28" i="3"/>
  <c r="EO28" i="3"/>
  <c r="EX16" i="3"/>
  <c r="FF16" i="3"/>
  <c r="FE41" i="3"/>
  <c r="FM41" i="3"/>
  <c r="FD18" i="3"/>
  <c r="EV18" i="3"/>
  <c r="ER31" i="3"/>
  <c r="EJ31" i="3"/>
  <c r="EO35" i="3"/>
  <c r="EW35" i="3"/>
  <c r="ER9" i="3"/>
  <c r="EJ9" i="3"/>
  <c r="EO16" i="3"/>
  <c r="EW16" i="3"/>
  <c r="EX11" i="3"/>
  <c r="FF11" i="3"/>
  <c r="ER12" i="3"/>
  <c r="EJ12" i="3"/>
  <c r="EQ27" i="3"/>
  <c r="EY27" i="3"/>
  <c r="FC43" i="3"/>
  <c r="FK43" i="3"/>
  <c r="ER20" i="3"/>
  <c r="EJ20" i="3"/>
  <c r="EX30" i="3"/>
  <c r="FF30" i="3"/>
  <c r="EW30" i="3"/>
  <c r="EO30" i="3"/>
  <c r="FD41" i="3"/>
  <c r="EV41" i="3"/>
  <c r="EJ35" i="3"/>
  <c r="ER35" i="3"/>
  <c r="FR49" i="3"/>
  <c r="FJ49" i="3"/>
  <c r="FF21" i="3"/>
  <c r="EX21" i="3"/>
  <c r="ER10" i="3"/>
  <c r="EJ10" i="3"/>
  <c r="FC39" i="3"/>
  <c r="FK39" i="3"/>
  <c r="FY48" i="3"/>
  <c r="FQ48" i="3"/>
  <c r="EW38" i="3"/>
  <c r="EO38" i="3"/>
  <c r="EO34" i="3"/>
  <c r="EW34" i="3"/>
  <c r="FY42" i="3"/>
  <c r="FQ42" i="3"/>
  <c r="FD31" i="3"/>
  <c r="EV31" i="3"/>
  <c r="FD15" i="3"/>
  <c r="EV15" i="3"/>
  <c r="FF45" i="3"/>
  <c r="EX45" i="3"/>
  <c r="EV25" i="3"/>
  <c r="FD25" i="3"/>
  <c r="FK44" i="3"/>
  <c r="FC44" i="3"/>
  <c r="FE13" i="3"/>
  <c r="FM13" i="3"/>
  <c r="EQ15" i="3"/>
  <c r="EY15" i="3"/>
  <c r="FT49" i="3"/>
  <c r="FL49" i="3"/>
  <c r="FF28" i="3"/>
  <c r="EX28" i="3"/>
  <c r="FM18" i="3"/>
  <c r="FE18" i="3"/>
  <c r="FC47" i="3"/>
  <c r="FK47" i="3"/>
  <c r="EX39" i="3"/>
  <c r="FF39" i="3"/>
  <c r="EW22" i="3"/>
  <c r="EO22" i="3"/>
  <c r="EO33" i="3"/>
  <c r="EW33" i="3"/>
  <c r="EW12" i="3"/>
  <c r="EO12" i="3"/>
  <c r="FJ46" i="3"/>
  <c r="FR46" i="3"/>
  <c r="EY42" i="3"/>
  <c r="EQ42" i="3"/>
  <c r="EO37" i="3"/>
  <c r="EW37" i="3"/>
  <c r="EX44" i="3"/>
  <c r="FF44" i="3"/>
  <c r="EQ34" i="3"/>
  <c r="EY34" i="3"/>
  <c r="EJ22" i="3"/>
  <c r="ER22" i="3"/>
  <c r="FM29" i="3"/>
  <c r="FE29" i="3"/>
  <c r="FT43" i="3"/>
  <c r="FL43" i="3"/>
  <c r="FD17" i="3"/>
  <c r="EV17" i="3"/>
  <c r="EX40" i="3"/>
  <c r="FF40" i="3"/>
  <c r="EV9" i="3"/>
  <c r="FD9" i="3"/>
  <c r="FF14" i="3"/>
  <c r="EX14" i="3"/>
  <c r="FL38" i="3"/>
  <c r="FT38" i="3"/>
  <c r="EO23" i="3"/>
  <c r="EW23" i="3"/>
  <c r="FM47" i="3"/>
  <c r="FE47" i="3"/>
  <c r="FF50" i="3"/>
  <c r="EX50" i="3"/>
  <c r="FR45" i="3"/>
  <c r="FJ45" i="3"/>
  <c r="FM26" i="3"/>
  <c r="FE26" i="3"/>
  <c r="FF46" i="3"/>
  <c r="EX46" i="3"/>
  <c r="FC13" i="3"/>
  <c r="FK13" i="3"/>
  <c r="EV26" i="3"/>
  <c r="FD26" i="3"/>
  <c r="EY17" i="3"/>
  <c r="EQ17" i="3"/>
  <c r="EX24" i="3"/>
  <c r="FF24" i="3"/>
  <c r="FK9" i="3" l="1"/>
  <c r="FC9" i="3"/>
  <c r="FY50" i="3"/>
  <c r="FQ50" i="3"/>
  <c r="FK15" i="3"/>
  <c r="FC15" i="3"/>
  <c r="FE40" i="3"/>
  <c r="FM40" i="3"/>
  <c r="FE16" i="3"/>
  <c r="FM16" i="3"/>
  <c r="FL26" i="3"/>
  <c r="FT26" i="3"/>
  <c r="FC31" i="3"/>
  <c r="FK31" i="3"/>
  <c r="FY46" i="3"/>
  <c r="FQ46" i="3"/>
  <c r="EY35" i="3"/>
  <c r="EQ35" i="3"/>
  <c r="FK29" i="3"/>
  <c r="FC29" i="3"/>
  <c r="FK17" i="3"/>
  <c r="FC17" i="3"/>
  <c r="FS49" i="3"/>
  <c r="GA49" i="3"/>
  <c r="EV28" i="3"/>
  <c r="FD28" i="3"/>
  <c r="EV12" i="3"/>
  <c r="FD12" i="3"/>
  <c r="FD19" i="3"/>
  <c r="EV19" i="3"/>
  <c r="FF27" i="3"/>
  <c r="EX27" i="3"/>
  <c r="FE21" i="3"/>
  <c r="FM21" i="3"/>
  <c r="FJ20" i="3"/>
  <c r="FR20" i="3"/>
  <c r="EX42" i="3"/>
  <c r="FF42" i="3"/>
  <c r="FQ49" i="3"/>
  <c r="FY49" i="3"/>
  <c r="FQ45" i="3"/>
  <c r="FY45" i="3"/>
  <c r="GF42" i="3"/>
  <c r="GE42" i="3" s="1"/>
  <c r="FX42" i="3"/>
  <c r="EV11" i="3"/>
  <c r="FD11" i="3"/>
  <c r="FF15" i="3"/>
  <c r="EX15" i="3"/>
  <c r="FD16" i="3"/>
  <c r="EV16" i="3"/>
  <c r="FK10" i="3"/>
  <c r="FC10" i="3"/>
  <c r="FS43" i="3"/>
  <c r="GA43" i="3"/>
  <c r="FK41" i="3"/>
  <c r="FC41" i="3"/>
  <c r="FE24" i="3"/>
  <c r="FM24" i="3"/>
  <c r="FT13" i="3"/>
  <c r="FL13" i="3"/>
  <c r="EY36" i="3"/>
  <c r="EQ36" i="3"/>
  <c r="FL23" i="3"/>
  <c r="FT23" i="3"/>
  <c r="FL47" i="3"/>
  <c r="FT47" i="3"/>
  <c r="EV38" i="3"/>
  <c r="FD38" i="3"/>
  <c r="EY9" i="3"/>
  <c r="EQ9" i="3"/>
  <c r="EV23" i="3"/>
  <c r="FD23" i="3"/>
  <c r="EQ22" i="3"/>
  <c r="EY22" i="3"/>
  <c r="FD35" i="3"/>
  <c r="EV35" i="3"/>
  <c r="FE19" i="3"/>
  <c r="FM19" i="3"/>
  <c r="EX17" i="3"/>
  <c r="FF17" i="3"/>
  <c r="FX48" i="3"/>
  <c r="GF48" i="3"/>
  <c r="GE48" i="3" s="1"/>
  <c r="FC26" i="3"/>
  <c r="FK26" i="3"/>
  <c r="FF34" i="3"/>
  <c r="EX34" i="3"/>
  <c r="FM39" i="3"/>
  <c r="FE39" i="3"/>
  <c r="FJ39" i="3"/>
  <c r="FR39" i="3"/>
  <c r="FR21" i="3"/>
  <c r="FJ21" i="3"/>
  <c r="EQ20" i="3"/>
  <c r="EY20" i="3"/>
  <c r="EQ31" i="3"/>
  <c r="EY31" i="3"/>
  <c r="FC27" i="3"/>
  <c r="FK27" i="3"/>
  <c r="FD24" i="3"/>
  <c r="EV24" i="3"/>
  <c r="FR13" i="3"/>
  <c r="FJ13" i="3"/>
  <c r="FM44" i="3"/>
  <c r="FE44" i="3"/>
  <c r="FR47" i="3"/>
  <c r="FJ47" i="3"/>
  <c r="FR43" i="3"/>
  <c r="FJ43" i="3"/>
  <c r="FD37" i="3"/>
  <c r="EV37" i="3"/>
  <c r="FL41" i="3"/>
  <c r="FT41" i="3"/>
  <c r="FE46" i="3"/>
  <c r="FM46" i="3"/>
  <c r="FL18" i="3"/>
  <c r="FT18" i="3"/>
  <c r="FE37" i="3"/>
  <c r="FM37" i="3"/>
  <c r="FD32" i="3"/>
  <c r="EV32" i="3"/>
  <c r="FE28" i="3"/>
  <c r="FM28" i="3"/>
  <c r="EY12" i="3"/>
  <c r="EQ12" i="3"/>
  <c r="FM11" i="3"/>
  <c r="FE11" i="3"/>
  <c r="FD34" i="3"/>
  <c r="EV34" i="3"/>
  <c r="EX25" i="3"/>
  <c r="FF25" i="3"/>
  <c r="FE50" i="3"/>
  <c r="FM50" i="3"/>
  <c r="EV33" i="3"/>
  <c r="FD33" i="3"/>
  <c r="FL29" i="3"/>
  <c r="FT29" i="3"/>
  <c r="EV30" i="3"/>
  <c r="FD30" i="3"/>
  <c r="FE32" i="3"/>
  <c r="FM32" i="3"/>
  <c r="FM30" i="3"/>
  <c r="FE30" i="3"/>
  <c r="EV22" i="3"/>
  <c r="FD22" i="3"/>
  <c r="FJ44" i="3"/>
  <c r="FR44" i="3"/>
  <c r="FE48" i="3"/>
  <c r="FM48" i="3"/>
  <c r="FQ40" i="3"/>
  <c r="FY40" i="3"/>
  <c r="FS38" i="3"/>
  <c r="GA38" i="3"/>
  <c r="FC25" i="3"/>
  <c r="FK25" i="3"/>
  <c r="FM14" i="3"/>
  <c r="FE14" i="3"/>
  <c r="FE45" i="3"/>
  <c r="FM45" i="3"/>
  <c r="EQ10" i="3"/>
  <c r="EY10" i="3"/>
  <c r="FC18" i="3"/>
  <c r="FK18" i="3"/>
  <c r="FJ36" i="3"/>
  <c r="FR36" i="3"/>
  <c r="FM33" i="3"/>
  <c r="FE33" i="3"/>
  <c r="FC14" i="3"/>
  <c r="FK14" i="3"/>
  <c r="FM17" i="3" l="1"/>
  <c r="FE17" i="3"/>
  <c r="FE27" i="3"/>
  <c r="FM27" i="3"/>
  <c r="FT19" i="3"/>
  <c r="FL19" i="3"/>
  <c r="FJ31" i="3"/>
  <c r="FR31" i="3"/>
  <c r="FT11" i="3"/>
  <c r="FL11" i="3"/>
  <c r="FC19" i="3"/>
  <c r="FK19" i="3"/>
  <c r="FL32" i="3"/>
  <c r="FT32" i="3"/>
  <c r="FC12" i="3"/>
  <c r="FK12" i="3"/>
  <c r="FC35" i="3"/>
  <c r="FK35" i="3"/>
  <c r="FJ25" i="3"/>
  <c r="FR25" i="3"/>
  <c r="FT24" i="3"/>
  <c r="FL24" i="3"/>
  <c r="FK28" i="3"/>
  <c r="FC28" i="3"/>
  <c r="FR14" i="3"/>
  <c r="FJ14" i="3"/>
  <c r="FK23" i="3"/>
  <c r="FC23" i="3"/>
  <c r="FC22" i="3"/>
  <c r="FK22" i="3"/>
  <c r="GA41" i="3"/>
  <c r="FS41" i="3"/>
  <c r="GA23" i="3"/>
  <c r="FS23" i="3"/>
  <c r="FX46" i="3"/>
  <c r="GF46" i="3"/>
  <c r="GE46" i="3" s="1"/>
  <c r="EX20" i="3"/>
  <c r="FF20" i="3"/>
  <c r="FC11" i="3"/>
  <c r="FK11" i="3"/>
  <c r="FC37" i="3"/>
  <c r="FK37" i="3"/>
  <c r="GA26" i="3"/>
  <c r="FS26" i="3"/>
  <c r="FQ43" i="3"/>
  <c r="FY43" i="3"/>
  <c r="FC30" i="3"/>
  <c r="FK30" i="3"/>
  <c r="FY39" i="3"/>
  <c r="FQ39" i="3"/>
  <c r="FX45" i="3"/>
  <c r="GF45" i="3"/>
  <c r="GE45" i="3" s="1"/>
  <c r="FQ47" i="3"/>
  <c r="FY47" i="3"/>
  <c r="GH38" i="3"/>
  <c r="FZ38" i="3"/>
  <c r="GH49" i="3"/>
  <c r="FZ49" i="3"/>
  <c r="FL44" i="3"/>
  <c r="FT44" i="3"/>
  <c r="GF40" i="3"/>
  <c r="GE40" i="3" s="1"/>
  <c r="FX40" i="3"/>
  <c r="FT37" i="3"/>
  <c r="FL37" i="3"/>
  <c r="GH43" i="3"/>
  <c r="FZ43" i="3"/>
  <c r="FM42" i="3"/>
  <c r="FE42" i="3"/>
  <c r="FE34" i="3"/>
  <c r="FM34" i="3"/>
  <c r="FJ17" i="3"/>
  <c r="FR17" i="3"/>
  <c r="FY36" i="3"/>
  <c r="FQ36" i="3"/>
  <c r="FT50" i="3"/>
  <c r="FL50" i="3"/>
  <c r="FC38" i="3"/>
  <c r="FK38" i="3"/>
  <c r="FQ20" i="3"/>
  <c r="FY20" i="3"/>
  <c r="FM25" i="3"/>
  <c r="FE25" i="3"/>
  <c r="FF10" i="3"/>
  <c r="EX10" i="3"/>
  <c r="FF31" i="3"/>
  <c r="EX31" i="3"/>
  <c r="FC34" i="3"/>
  <c r="FK34" i="3"/>
  <c r="FE15" i="3"/>
  <c r="FM15" i="3"/>
  <c r="FT45" i="3"/>
  <c r="FL45" i="3"/>
  <c r="FL30" i="3"/>
  <c r="FT30" i="3"/>
  <c r="EX36" i="3"/>
  <c r="FF36" i="3"/>
  <c r="FL14" i="3"/>
  <c r="FT14" i="3"/>
  <c r="EX12" i="3"/>
  <c r="FF12" i="3"/>
  <c r="FY21" i="3"/>
  <c r="FQ21" i="3"/>
  <c r="FS13" i="3"/>
  <c r="GA13" i="3"/>
  <c r="FL28" i="3"/>
  <c r="FT28" i="3"/>
  <c r="EX22" i="3"/>
  <c r="FF22" i="3"/>
  <c r="FT16" i="3"/>
  <c r="FL16" i="3"/>
  <c r="GA29" i="3"/>
  <c r="FS29" i="3"/>
  <c r="GF49" i="3"/>
  <c r="GE49" i="3" s="1"/>
  <c r="FX49" i="3"/>
  <c r="FL40" i="3"/>
  <c r="FT40" i="3"/>
  <c r="FK32" i="3"/>
  <c r="FC32" i="3"/>
  <c r="FT39" i="3"/>
  <c r="FL39" i="3"/>
  <c r="FJ41" i="3"/>
  <c r="FR41" i="3"/>
  <c r="FK33" i="3"/>
  <c r="FC33" i="3"/>
  <c r="FL33" i="3"/>
  <c r="FT33" i="3"/>
  <c r="FY13" i="3"/>
  <c r="FQ13" i="3"/>
  <c r="EX9" i="3"/>
  <c r="FF9" i="3"/>
  <c r="FJ15" i="3"/>
  <c r="FR15" i="3"/>
  <c r="FT48" i="3"/>
  <c r="FL48" i="3"/>
  <c r="GA18" i="3"/>
  <c r="FS18" i="3"/>
  <c r="FJ26" i="3"/>
  <c r="FR26" i="3"/>
  <c r="FC24" i="3"/>
  <c r="FK24" i="3"/>
  <c r="FJ10" i="3"/>
  <c r="FR10" i="3"/>
  <c r="FR29" i="3"/>
  <c r="FJ29" i="3"/>
  <c r="FX50" i="3"/>
  <c r="GF50" i="3"/>
  <c r="GE50" i="3" s="1"/>
  <c r="FJ18" i="3"/>
  <c r="FR18" i="3"/>
  <c r="FQ44" i="3"/>
  <c r="FY44" i="3"/>
  <c r="FL46" i="3"/>
  <c r="FT46" i="3"/>
  <c r="FR27" i="3"/>
  <c r="FJ27" i="3"/>
  <c r="FS47" i="3"/>
  <c r="GA47" i="3"/>
  <c r="FT21" i="3"/>
  <c r="FL21" i="3"/>
  <c r="FC16" i="3"/>
  <c r="FK16" i="3"/>
  <c r="EX35" i="3"/>
  <c r="FF35" i="3"/>
  <c r="FJ9" i="3"/>
  <c r="FR9" i="3"/>
  <c r="FX20" i="3" l="1"/>
  <c r="GF20" i="3"/>
  <c r="FY29" i="3"/>
  <c r="FQ29" i="3"/>
  <c r="GA33" i="3"/>
  <c r="FS33" i="3"/>
  <c r="FJ22" i="3"/>
  <c r="FR22" i="3"/>
  <c r="FT34" i="3"/>
  <c r="FL34" i="3"/>
  <c r="FE31" i="3"/>
  <c r="FM31" i="3"/>
  <c r="FS24" i="3"/>
  <c r="GA24" i="3"/>
  <c r="FY9" i="3"/>
  <c r="FQ9" i="3"/>
  <c r="FS40" i="3"/>
  <c r="GA40" i="3"/>
  <c r="FL27" i="3"/>
  <c r="FT27" i="3"/>
  <c r="FL42" i="3"/>
  <c r="FT42" i="3"/>
  <c r="FJ16" i="3"/>
  <c r="FR16" i="3"/>
  <c r="FJ12" i="3"/>
  <c r="FR12" i="3"/>
  <c r="FX13" i="3"/>
  <c r="GF13" i="3"/>
  <c r="FS37" i="3"/>
  <c r="GA37" i="3"/>
  <c r="FR38" i="3"/>
  <c r="FJ38" i="3"/>
  <c r="GF43" i="3"/>
  <c r="GE43" i="3" s="1"/>
  <c r="FX43" i="3"/>
  <c r="FS21" i="3"/>
  <c r="GA21" i="3"/>
  <c r="GA16" i="3"/>
  <c r="FS16" i="3"/>
  <c r="GA44" i="3"/>
  <c r="FS44" i="3"/>
  <c r="FJ33" i="3"/>
  <c r="FR33" i="3"/>
  <c r="GA50" i="3"/>
  <c r="FS50" i="3"/>
  <c r="GH26" i="3"/>
  <c r="FZ26" i="3"/>
  <c r="FY26" i="3"/>
  <c r="FQ26" i="3"/>
  <c r="GA28" i="3"/>
  <c r="FS28" i="3"/>
  <c r="FR37" i="3"/>
  <c r="FJ37" i="3"/>
  <c r="FX36" i="3"/>
  <c r="GF36" i="3"/>
  <c r="FS11" i="3"/>
  <c r="GA11" i="3"/>
  <c r="GH13" i="3"/>
  <c r="FZ13" i="3"/>
  <c r="FQ17" i="3"/>
  <c r="FY17" i="3"/>
  <c r="FR11" i="3"/>
  <c r="FJ11" i="3"/>
  <c r="FY31" i="3"/>
  <c r="FQ31" i="3"/>
  <c r="FZ18" i="3"/>
  <c r="GH18" i="3"/>
  <c r="GF47" i="3"/>
  <c r="GE47" i="3" s="1"/>
  <c r="FX47" i="3"/>
  <c r="FS48" i="3"/>
  <c r="GA48" i="3"/>
  <c r="FR32" i="3"/>
  <c r="FJ32" i="3"/>
  <c r="FS19" i="3"/>
  <c r="GA19" i="3"/>
  <c r="FY18" i="3"/>
  <c r="FQ18" i="3"/>
  <c r="FM12" i="3"/>
  <c r="FE12" i="3"/>
  <c r="FY25" i="3"/>
  <c r="FQ25" i="3"/>
  <c r="FM10" i="3"/>
  <c r="FE10" i="3"/>
  <c r="FE35" i="3"/>
  <c r="FM35" i="3"/>
  <c r="FM9" i="3"/>
  <c r="FE9" i="3"/>
  <c r="GA14" i="3"/>
  <c r="FS14" i="3"/>
  <c r="FR35" i="3"/>
  <c r="FJ35" i="3"/>
  <c r="FM36" i="3"/>
  <c r="FE36" i="3"/>
  <c r="FR30" i="3"/>
  <c r="FJ30" i="3"/>
  <c r="GH29" i="3"/>
  <c r="FZ29" i="3"/>
  <c r="FZ41" i="3"/>
  <c r="GH41" i="3"/>
  <c r="FY10" i="3"/>
  <c r="FQ10" i="3"/>
  <c r="FS30" i="3"/>
  <c r="GA30" i="3"/>
  <c r="GA32" i="3"/>
  <c r="FS32" i="3"/>
  <c r="GH47" i="3"/>
  <c r="FZ47" i="3"/>
  <c r="FR24" i="3"/>
  <c r="FJ24" i="3"/>
  <c r="FM22" i="3"/>
  <c r="FE22" i="3"/>
  <c r="FR19" i="3"/>
  <c r="FJ19" i="3"/>
  <c r="FS45" i="3"/>
  <c r="GA45" i="3"/>
  <c r="FJ23" i="3"/>
  <c r="FR23" i="3"/>
  <c r="FY41" i="3"/>
  <c r="FQ41" i="3"/>
  <c r="FL15" i="3"/>
  <c r="FT15" i="3"/>
  <c r="FY27" i="3"/>
  <c r="FQ27" i="3"/>
  <c r="GG49" i="3"/>
  <c r="GI49" i="3"/>
  <c r="FQ14" i="3"/>
  <c r="FY14" i="3"/>
  <c r="GA46" i="3"/>
  <c r="FS46" i="3"/>
  <c r="FJ34" i="3"/>
  <c r="FR34" i="3"/>
  <c r="FS39" i="3"/>
  <c r="GA39" i="3"/>
  <c r="GG38" i="3"/>
  <c r="CN38" i="3" s="1"/>
  <c r="GI38" i="3"/>
  <c r="CO38" i="3" s="1"/>
  <c r="FJ28" i="3"/>
  <c r="FR28" i="3"/>
  <c r="GF44" i="3"/>
  <c r="GE44" i="3" s="1"/>
  <c r="FX44" i="3"/>
  <c r="FM20" i="3"/>
  <c r="FE20" i="3"/>
  <c r="FX21" i="3"/>
  <c r="GF21" i="3"/>
  <c r="FY15" i="3"/>
  <c r="FQ15" i="3"/>
  <c r="FL25" i="3"/>
  <c r="FT25" i="3"/>
  <c r="GI43" i="3"/>
  <c r="GG43" i="3"/>
  <c r="FX39" i="3"/>
  <c r="GF39" i="3"/>
  <c r="GE39" i="3" s="1"/>
  <c r="FZ23" i="3"/>
  <c r="GH23" i="3"/>
  <c r="FL17" i="3"/>
  <c r="FT17" i="3"/>
  <c r="FX15" i="3" l="1"/>
  <c r="GF15" i="3"/>
  <c r="FQ19" i="3"/>
  <c r="FY19" i="3"/>
  <c r="GG29" i="3"/>
  <c r="CN29" i="3" s="1"/>
  <c r="GI29" i="3"/>
  <c r="CO29" i="3" s="1"/>
  <c r="FX31" i="3"/>
  <c r="GF31" i="3"/>
  <c r="FQ38" i="3"/>
  <c r="FY38" i="3"/>
  <c r="CM21" i="3"/>
  <c r="GE21" i="3"/>
  <c r="FZ24" i="3"/>
  <c r="GH24" i="3"/>
  <c r="FL22" i="3"/>
  <c r="FT22" i="3"/>
  <c r="GG26" i="3"/>
  <c r="CN26" i="3" s="1"/>
  <c r="GI26" i="3"/>
  <c r="CO26" i="3" s="1"/>
  <c r="FX17" i="3"/>
  <c r="GF17" i="3"/>
  <c r="FT31" i="3"/>
  <c r="FL31" i="3"/>
  <c r="FQ24" i="3"/>
  <c r="FY24" i="3"/>
  <c r="GA17" i="3"/>
  <c r="FS17" i="3"/>
  <c r="FY33" i="3"/>
  <c r="FQ33" i="3"/>
  <c r="GG47" i="3"/>
  <c r="GI47" i="3"/>
  <c r="GI13" i="3"/>
  <c r="CO13" i="3" s="1"/>
  <c r="GG13" i="3"/>
  <c r="CN13" i="3" s="1"/>
  <c r="FS34" i="3"/>
  <c r="GA34" i="3"/>
  <c r="GA15" i="3"/>
  <c r="FS15" i="3"/>
  <c r="FZ14" i="3"/>
  <c r="GH14" i="3"/>
  <c r="FZ44" i="3"/>
  <c r="GH44" i="3"/>
  <c r="GH30" i="3"/>
  <c r="FZ30" i="3"/>
  <c r="FZ48" i="3"/>
  <c r="GH48" i="3"/>
  <c r="FX41" i="3"/>
  <c r="GF41" i="3"/>
  <c r="GE41" i="3" s="1"/>
  <c r="FX10" i="3"/>
  <c r="GF10" i="3"/>
  <c r="FL12" i="3"/>
  <c r="FT12" i="3"/>
  <c r="CM13" i="3"/>
  <c r="GE13" i="3"/>
  <c r="FX18" i="3"/>
  <c r="GF18" i="3"/>
  <c r="GH19" i="3"/>
  <c r="FZ19" i="3"/>
  <c r="FY12" i="3"/>
  <c r="FQ12" i="3"/>
  <c r="FQ35" i="3"/>
  <c r="FY35" i="3"/>
  <c r="FY28" i="3"/>
  <c r="FQ28" i="3"/>
  <c r="FQ16" i="3"/>
  <c r="FY16" i="3"/>
  <c r="GH32" i="3"/>
  <c r="FZ32" i="3"/>
  <c r="FL9" i="3"/>
  <c r="FT9" i="3"/>
  <c r="FZ16" i="3"/>
  <c r="GH16" i="3"/>
  <c r="FZ21" i="3"/>
  <c r="GH21" i="3"/>
  <c r="GF29" i="3"/>
  <c r="FX29" i="3"/>
  <c r="FY34" i="3"/>
  <c r="FQ34" i="3"/>
  <c r="GG41" i="3"/>
  <c r="GI41" i="3"/>
  <c r="GG18" i="3"/>
  <c r="CN18" i="3" s="1"/>
  <c r="GI18" i="3"/>
  <c r="CO18" i="3" s="1"/>
  <c r="GH40" i="3"/>
  <c r="FZ40" i="3"/>
  <c r="CM20" i="3"/>
  <c r="GE20" i="3"/>
  <c r="FZ46" i="3"/>
  <c r="GH46" i="3"/>
  <c r="FX25" i="3"/>
  <c r="GF25" i="3"/>
  <c r="FX26" i="3"/>
  <c r="GF26" i="3"/>
  <c r="FX9" i="3"/>
  <c r="GF9" i="3"/>
  <c r="GF14" i="3"/>
  <c r="FX14" i="3"/>
  <c r="GH37" i="3"/>
  <c r="FZ37" i="3"/>
  <c r="FQ30" i="3"/>
  <c r="FY30" i="3"/>
  <c r="FQ11" i="3"/>
  <c r="FY11" i="3"/>
  <c r="FL20" i="3"/>
  <c r="FT20" i="3"/>
  <c r="FL36" i="3"/>
  <c r="FT36" i="3"/>
  <c r="FZ50" i="3"/>
  <c r="GH50" i="3"/>
  <c r="FX27" i="3"/>
  <c r="GF27" i="3"/>
  <c r="GG23" i="3"/>
  <c r="CN23" i="3" s="1"/>
  <c r="GI23" i="3"/>
  <c r="CO23" i="3" s="1"/>
  <c r="GH11" i="3"/>
  <c r="FZ11" i="3"/>
  <c r="FQ22" i="3"/>
  <c r="FY22" i="3"/>
  <c r="FY32" i="3"/>
  <c r="FQ32" i="3"/>
  <c r="GE36" i="3"/>
  <c r="CM36" i="3"/>
  <c r="GA42" i="3"/>
  <c r="FS42" i="3"/>
  <c r="FZ33" i="3"/>
  <c r="GH33" i="3"/>
  <c r="FZ39" i="3"/>
  <c r="GH39" i="3"/>
  <c r="FY23" i="3"/>
  <c r="FQ23" i="3"/>
  <c r="FT35" i="3"/>
  <c r="FL35" i="3"/>
  <c r="GA27" i="3"/>
  <c r="FS27" i="3"/>
  <c r="FY37" i="3"/>
  <c r="FQ37" i="3"/>
  <c r="GA25" i="3"/>
  <c r="FS25" i="3"/>
  <c r="GH45" i="3"/>
  <c r="FZ45" i="3"/>
  <c r="FL10" i="3"/>
  <c r="FT10" i="3"/>
  <c r="FZ28" i="3"/>
  <c r="GH28" i="3"/>
  <c r="GI11" i="3" l="1"/>
  <c r="CO11" i="3" s="1"/>
  <c r="GG11" i="3"/>
  <c r="CN11" i="3" s="1"/>
  <c r="GI24" i="3"/>
  <c r="CO24" i="3" s="1"/>
  <c r="GG24" i="3"/>
  <c r="CN24" i="3" s="1"/>
  <c r="GE9" i="3"/>
  <c r="CM9" i="3"/>
  <c r="GI48" i="3"/>
  <c r="GG48" i="3"/>
  <c r="FX33" i="3"/>
  <c r="GF33" i="3"/>
  <c r="CM26" i="3"/>
  <c r="CQ26" i="3" s="1"/>
  <c r="GE26" i="3"/>
  <c r="GH17" i="3"/>
  <c r="FZ17" i="3"/>
  <c r="GE25" i="3"/>
  <c r="CM25" i="3"/>
  <c r="FX24" i="3"/>
  <c r="GF24" i="3"/>
  <c r="GI19" i="3"/>
  <c r="CO19" i="3" s="1"/>
  <c r="GG19" i="3"/>
  <c r="CN19" i="3" s="1"/>
  <c r="GG16" i="3"/>
  <c r="CN16" i="3" s="1"/>
  <c r="GI16" i="3"/>
  <c r="CO16" i="3" s="1"/>
  <c r="CL36" i="3"/>
  <c r="GE10" i="3"/>
  <c r="CM10" i="3"/>
  <c r="FS35" i="3"/>
  <c r="GA35" i="3"/>
  <c r="FX28" i="3"/>
  <c r="GF28" i="3"/>
  <c r="GG28" i="3"/>
  <c r="CN28" i="3" s="1"/>
  <c r="GI28" i="3"/>
  <c r="CO28" i="3" s="1"/>
  <c r="CL21" i="3"/>
  <c r="FX34" i="3"/>
  <c r="GF34" i="3"/>
  <c r="GI33" i="3"/>
  <c r="CO33" i="3" s="1"/>
  <c r="GG33" i="3"/>
  <c r="CN33" i="3" s="1"/>
  <c r="GF38" i="3"/>
  <c r="FX38" i="3"/>
  <c r="GF12" i="3"/>
  <c r="FX12" i="3"/>
  <c r="GG21" i="3"/>
  <c r="CN21" i="3" s="1"/>
  <c r="GI21" i="3"/>
  <c r="CO21" i="3" s="1"/>
  <c r="FZ42" i="3"/>
  <c r="GH42" i="3"/>
  <c r="GI46" i="3"/>
  <c r="GG46" i="3"/>
  <c r="GG14" i="3"/>
  <c r="CN14" i="3" s="1"/>
  <c r="GI14" i="3"/>
  <c r="CO14" i="3" s="1"/>
  <c r="FZ25" i="3"/>
  <c r="GH25" i="3"/>
  <c r="GA31" i="3"/>
  <c r="FS31" i="3"/>
  <c r="CL20" i="3"/>
  <c r="FS9" i="3"/>
  <c r="GA9" i="3"/>
  <c r="GE17" i="3"/>
  <c r="CM17" i="3"/>
  <c r="FX32" i="3"/>
  <c r="GF32" i="3"/>
  <c r="CQ13" i="3"/>
  <c r="FZ15" i="3"/>
  <c r="GH15" i="3"/>
  <c r="GF16" i="3"/>
  <c r="FX16" i="3"/>
  <c r="GA22" i="3"/>
  <c r="FS22" i="3"/>
  <c r="GI37" i="3"/>
  <c r="CO37" i="3" s="1"/>
  <c r="GG37" i="3"/>
  <c r="CN37" i="3" s="1"/>
  <c r="FX23" i="3"/>
  <c r="GF23" i="3"/>
  <c r="GE27" i="3"/>
  <c r="CM27" i="3"/>
  <c r="GA10" i="3"/>
  <c r="FS10" i="3"/>
  <c r="GI44" i="3"/>
  <c r="GG44" i="3"/>
  <c r="GG45" i="3"/>
  <c r="GI45" i="3"/>
  <c r="GF11" i="3"/>
  <c r="FX11" i="3"/>
  <c r="CP13" i="3"/>
  <c r="CS13" i="3" s="1"/>
  <c r="CL13" i="3"/>
  <c r="GF19" i="3"/>
  <c r="FX19" i="3"/>
  <c r="FX37" i="3"/>
  <c r="GF37" i="3"/>
  <c r="GF22" i="3"/>
  <c r="FX22" i="3"/>
  <c r="FX30" i="3"/>
  <c r="GF30" i="3"/>
  <c r="FS12" i="3"/>
  <c r="GA12" i="3"/>
  <c r="FZ34" i="3"/>
  <c r="GH34" i="3"/>
  <c r="GE15" i="3"/>
  <c r="CM15" i="3"/>
  <c r="GE14" i="3"/>
  <c r="CM14" i="3"/>
  <c r="CQ14" i="3" s="1"/>
  <c r="GI39" i="3"/>
  <c r="GG39" i="3"/>
  <c r="GF35" i="3"/>
  <c r="FX35" i="3"/>
  <c r="CQ21" i="3"/>
  <c r="GG50" i="3"/>
  <c r="GI50" i="3"/>
  <c r="GE29" i="3"/>
  <c r="CM29" i="3"/>
  <c r="CQ29" i="3" s="1"/>
  <c r="GI30" i="3"/>
  <c r="CO30" i="3" s="1"/>
  <c r="GG30" i="3"/>
  <c r="CN30" i="3" s="1"/>
  <c r="GA36" i="3"/>
  <c r="FS36" i="3"/>
  <c r="CM31" i="3"/>
  <c r="GE31" i="3"/>
  <c r="FS20" i="3"/>
  <c r="GA20" i="3"/>
  <c r="GE18" i="3"/>
  <c r="CM18" i="3"/>
  <c r="CQ18" i="3" s="1"/>
  <c r="GH27" i="3"/>
  <c r="FZ27" i="3"/>
  <c r="GG40" i="3"/>
  <c r="GI40" i="3"/>
  <c r="GG32" i="3"/>
  <c r="CN32" i="3" s="1"/>
  <c r="GI32" i="3"/>
  <c r="CO32" i="3" s="1"/>
  <c r="CP29" i="3" l="1"/>
  <c r="CS29" i="3" s="1"/>
  <c r="CL29" i="3"/>
  <c r="CM32" i="3"/>
  <c r="CQ32" i="3" s="1"/>
  <c r="GE32" i="3"/>
  <c r="CM28" i="3"/>
  <c r="CQ28" i="3" s="1"/>
  <c r="GE28" i="3"/>
  <c r="CQ17" i="3"/>
  <c r="GI17" i="3"/>
  <c r="CO17" i="3" s="1"/>
  <c r="GG17" i="3"/>
  <c r="CN17" i="3" s="1"/>
  <c r="CL17" i="3"/>
  <c r="CP17" i="3"/>
  <c r="CS17" i="3" s="1"/>
  <c r="GH35" i="3"/>
  <c r="FZ35" i="3"/>
  <c r="GG27" i="3"/>
  <c r="CN27" i="3" s="1"/>
  <c r="GI27" i="3"/>
  <c r="CO27" i="3" s="1"/>
  <c r="CQ27" i="3" s="1"/>
  <c r="CM37" i="3"/>
  <c r="CQ37" i="3" s="1"/>
  <c r="GE37" i="3"/>
  <c r="CM23" i="3"/>
  <c r="CQ23" i="3" s="1"/>
  <c r="GE23" i="3"/>
  <c r="CM33" i="3"/>
  <c r="CQ33" i="3" s="1"/>
  <c r="GE33" i="3"/>
  <c r="CL10" i="3"/>
  <c r="FZ31" i="3"/>
  <c r="GH31" i="3"/>
  <c r="GG15" i="3"/>
  <c r="CN15" i="3" s="1"/>
  <c r="GI15" i="3"/>
  <c r="CO15" i="3" s="1"/>
  <c r="CQ15" i="3" s="1"/>
  <c r="GI42" i="3"/>
  <c r="GG42" i="3"/>
  <c r="GE22" i="3"/>
  <c r="CM22" i="3"/>
  <c r="CM35" i="3"/>
  <c r="GE35" i="3"/>
  <c r="CP18" i="3"/>
  <c r="CS18" i="3" s="1"/>
  <c r="CL18" i="3"/>
  <c r="GE12" i="3"/>
  <c r="CM12" i="3"/>
  <c r="GH20" i="3"/>
  <c r="FZ20" i="3"/>
  <c r="CL15" i="3"/>
  <c r="GG34" i="3"/>
  <c r="CN34" i="3" s="1"/>
  <c r="GI34" i="3"/>
  <c r="CO34" i="3" s="1"/>
  <c r="CQ25" i="3"/>
  <c r="GE30" i="3"/>
  <c r="CM30" i="3"/>
  <c r="CQ30" i="3" s="1"/>
  <c r="CL25" i="3"/>
  <c r="FZ10" i="3"/>
  <c r="GH10" i="3"/>
  <c r="CL27" i="3"/>
  <c r="CP26" i="3"/>
  <c r="CS26" i="3" s="1"/>
  <c r="CL26" i="3"/>
  <c r="GH9" i="3"/>
  <c r="FZ9" i="3"/>
  <c r="GE19" i="3"/>
  <c r="CM19" i="3"/>
  <c r="CQ19" i="3" s="1"/>
  <c r="GE38" i="3"/>
  <c r="CM38" i="3"/>
  <c r="CQ38" i="3" s="1"/>
  <c r="CL31" i="3"/>
  <c r="CL14" i="3"/>
  <c r="CP14" i="3"/>
  <c r="CS14" i="3" s="1"/>
  <c r="FZ22" i="3"/>
  <c r="GH22" i="3"/>
  <c r="GI25" i="3"/>
  <c r="CO25" i="3" s="1"/>
  <c r="GG25" i="3"/>
  <c r="CN25" i="3" s="1"/>
  <c r="CL9" i="3"/>
  <c r="GE11" i="3"/>
  <c r="CM11" i="3"/>
  <c r="CQ11" i="3" s="1"/>
  <c r="CM16" i="3"/>
  <c r="CQ16" i="3" s="1"/>
  <c r="GE16" i="3"/>
  <c r="CM34" i="3"/>
  <c r="CQ34" i="3" s="1"/>
  <c r="GE34" i="3"/>
  <c r="FZ36" i="3"/>
  <c r="GH36" i="3"/>
  <c r="CM24" i="3"/>
  <c r="CQ24" i="3" s="1"/>
  <c r="GE24" i="3"/>
  <c r="FZ12" i="3"/>
  <c r="GH12" i="3"/>
  <c r="CP21" i="3"/>
  <c r="CS21" i="3" s="1"/>
  <c r="CP11" i="3" l="1"/>
  <c r="CS11" i="3" s="1"/>
  <c r="CL11" i="3"/>
  <c r="CP15" i="3"/>
  <c r="CS15" i="3" s="1"/>
  <c r="CL24" i="3"/>
  <c r="CP24" i="3"/>
  <c r="CS24" i="3" s="1"/>
  <c r="CL16" i="3"/>
  <c r="CP16" i="3"/>
  <c r="CS16" i="3" s="1"/>
  <c r="CL38" i="3"/>
  <c r="CP38" i="3"/>
  <c r="CS38" i="3" s="1"/>
  <c r="CP19" i="3"/>
  <c r="CS19" i="3" s="1"/>
  <c r="CL19" i="3"/>
  <c r="GI35" i="3"/>
  <c r="CO35" i="3" s="1"/>
  <c r="GG35" i="3"/>
  <c r="CN35" i="3" s="1"/>
  <c r="GG20" i="3"/>
  <c r="GI20" i="3"/>
  <c r="CO20" i="3" s="1"/>
  <c r="CQ20" i="3" s="1"/>
  <c r="GG31" i="3"/>
  <c r="GI31" i="3"/>
  <c r="CO31" i="3" s="1"/>
  <c r="CQ31" i="3" s="1"/>
  <c r="GI12" i="3"/>
  <c r="CO12" i="3" s="1"/>
  <c r="CQ12" i="3" s="1"/>
  <c r="GG12" i="3"/>
  <c r="CN12" i="3" s="1"/>
  <c r="GG22" i="3"/>
  <c r="CN22" i="3" s="1"/>
  <c r="GI22" i="3"/>
  <c r="CO22" i="3" s="1"/>
  <c r="CP33" i="3"/>
  <c r="CS33" i="3" s="1"/>
  <c r="CL33" i="3"/>
  <c r="CL23" i="3"/>
  <c r="CP23" i="3"/>
  <c r="CS23" i="3" s="1"/>
  <c r="GI36" i="3"/>
  <c r="CO36" i="3" s="1"/>
  <c r="CQ36" i="3" s="1"/>
  <c r="GG36" i="3"/>
  <c r="CP25" i="3"/>
  <c r="CS25" i="3" s="1"/>
  <c r="CQ22" i="3"/>
  <c r="CP37" i="3"/>
  <c r="CS37" i="3" s="1"/>
  <c r="CL37" i="3"/>
  <c r="GI9" i="3"/>
  <c r="CO9" i="3" s="1"/>
  <c r="CQ9" i="3" s="1"/>
  <c r="GG9" i="3"/>
  <c r="CP27" i="3"/>
  <c r="CS27" i="3" s="1"/>
  <c r="CL12" i="3"/>
  <c r="GG10" i="3"/>
  <c r="GI10" i="3"/>
  <c r="CO10" i="3" s="1"/>
  <c r="CQ10" i="3" s="1"/>
  <c r="CL28" i="3"/>
  <c r="CP28" i="3"/>
  <c r="CS28" i="3" s="1"/>
  <c r="CL35" i="3"/>
  <c r="CL32" i="3"/>
  <c r="CP32" i="3"/>
  <c r="CS32" i="3" s="1"/>
  <c r="CQ35" i="3"/>
  <c r="CL34" i="3"/>
  <c r="CP34" i="3"/>
  <c r="CS34" i="3" s="1"/>
  <c r="CL30" i="3"/>
  <c r="CP30" i="3"/>
  <c r="CS30" i="3" s="1"/>
  <c r="CL22" i="3"/>
  <c r="CN20" i="3" l="1"/>
  <c r="CP20" i="3"/>
  <c r="CS20" i="3" s="1"/>
  <c r="CN10" i="3"/>
  <c r="CP10" i="3"/>
  <c r="CS10" i="3" s="1"/>
  <c r="CP35" i="3"/>
  <c r="CS35" i="3" s="1"/>
  <c r="CP22" i="3"/>
  <c r="CS22" i="3" s="1"/>
  <c r="CP12" i="3"/>
  <c r="CS12" i="3" s="1"/>
  <c r="CN36" i="3"/>
  <c r="CP36" i="3"/>
  <c r="CS36" i="3" s="1"/>
  <c r="CN9" i="3"/>
  <c r="CP9" i="3"/>
  <c r="CS9" i="3" s="1"/>
  <c r="CN31" i="3"/>
  <c r="CP31" i="3"/>
  <c r="CS31" i="3" s="1"/>
  <c r="CS101" i="3" l="1"/>
  <c r="CU101" i="3"/>
  <c r="AC9" i="2" l="1"/>
  <c r="AD9" i="2"/>
  <c r="CX9" i="2"/>
  <c r="CZ9" i="2" s="1"/>
  <c r="CY9" i="2"/>
  <c r="DB9" i="2"/>
  <c r="DC9" i="2"/>
  <c r="DD9" i="2"/>
  <c r="DF9" i="2"/>
  <c r="DE9" i="2" s="1"/>
  <c r="DJ9" i="2"/>
  <c r="DK9" i="2"/>
  <c r="DL9" i="2"/>
  <c r="DN9" i="2"/>
  <c r="DQ9" i="2"/>
  <c r="DR9" i="2"/>
  <c r="DS9" i="2"/>
  <c r="DX9" i="2"/>
  <c r="DY9" i="2"/>
  <c r="DZ9" i="2"/>
  <c r="EE9" i="2"/>
  <c r="EF9" i="2"/>
  <c r="EG9" i="2"/>
  <c r="EL9" i="2"/>
  <c r="EM9" i="2"/>
  <c r="EN9" i="2"/>
  <c r="ES9" i="2"/>
  <c r="ET9" i="2"/>
  <c r="EU9" i="2"/>
  <c r="EZ9" i="2"/>
  <c r="FA9" i="2"/>
  <c r="FB9" i="2"/>
  <c r="FG9" i="2"/>
  <c r="FH9" i="2"/>
  <c r="FI9" i="2"/>
  <c r="FN9" i="2"/>
  <c r="FO9" i="2"/>
  <c r="FP9" i="2"/>
  <c r="FU9" i="2"/>
  <c r="FV9" i="2"/>
  <c r="FW9" i="2"/>
  <c r="GB9" i="2"/>
  <c r="GC9" i="2"/>
  <c r="GD9" i="2"/>
  <c r="AC10" i="2"/>
  <c r="AD10" i="2"/>
  <c r="CX10" i="2"/>
  <c r="CY10" i="2" s="1"/>
  <c r="CZ10" i="2"/>
  <c r="DB10" i="2"/>
  <c r="DC10" i="2"/>
  <c r="DD10" i="2"/>
  <c r="DF10" i="2"/>
  <c r="DN10" i="2" s="1"/>
  <c r="DM10" i="2" s="1"/>
  <c r="DJ10" i="2"/>
  <c r="DL10" i="2" s="1"/>
  <c r="DK10" i="2"/>
  <c r="DQ10" i="2"/>
  <c r="DR10" i="2"/>
  <c r="DS10" i="2"/>
  <c r="DU10" i="2"/>
  <c r="DT10" i="2" s="1"/>
  <c r="DX10" i="2"/>
  <c r="DY10" i="2"/>
  <c r="EE10" i="2"/>
  <c r="EF10" i="2"/>
  <c r="EG10" i="2"/>
  <c r="EL10" i="2"/>
  <c r="EM10" i="2"/>
  <c r="EN10" i="2"/>
  <c r="ES10" i="2"/>
  <c r="ET10" i="2"/>
  <c r="EU10" i="2"/>
  <c r="EZ10" i="2"/>
  <c r="FA10" i="2"/>
  <c r="FB10" i="2"/>
  <c r="FG10" i="2"/>
  <c r="FH10" i="2"/>
  <c r="FI10" i="2"/>
  <c r="FN10" i="2"/>
  <c r="FO10" i="2"/>
  <c r="FP10" i="2"/>
  <c r="FU10" i="2"/>
  <c r="FV10" i="2"/>
  <c r="FW10" i="2"/>
  <c r="GB10" i="2"/>
  <c r="GC10" i="2"/>
  <c r="GD10" i="2"/>
  <c r="AC11" i="2"/>
  <c r="AD11" i="2"/>
  <c r="AE11" i="2"/>
  <c r="AG11" i="2" s="1"/>
  <c r="CX11" i="2"/>
  <c r="CY11" i="2" s="1"/>
  <c r="AF11" i="2" s="1"/>
  <c r="CZ11" i="2"/>
  <c r="DA11" i="2"/>
  <c r="DB11" i="2"/>
  <c r="DD11" i="2" s="1"/>
  <c r="DC11" i="2"/>
  <c r="DI11" i="2"/>
  <c r="DP11" i="2" s="1"/>
  <c r="DJ11" i="2"/>
  <c r="DK11" i="2"/>
  <c r="DL11" i="2"/>
  <c r="DQ11" i="2"/>
  <c r="DR11" i="2"/>
  <c r="DS11" i="2" s="1"/>
  <c r="DX11" i="2"/>
  <c r="DY11" i="2"/>
  <c r="DZ11" i="2"/>
  <c r="EE11" i="2"/>
  <c r="EF11" i="2"/>
  <c r="EG11" i="2"/>
  <c r="EL11" i="2"/>
  <c r="EM11" i="2"/>
  <c r="EN11" i="2"/>
  <c r="ES11" i="2"/>
  <c r="ET11" i="2"/>
  <c r="EU11" i="2"/>
  <c r="EZ11" i="2"/>
  <c r="FA11" i="2"/>
  <c r="FB11" i="2"/>
  <c r="FG11" i="2"/>
  <c r="FH11" i="2"/>
  <c r="FI11" i="2"/>
  <c r="FN11" i="2"/>
  <c r="FO11" i="2"/>
  <c r="FP11" i="2"/>
  <c r="FU11" i="2"/>
  <c r="FV11" i="2"/>
  <c r="FW11" i="2"/>
  <c r="GB11" i="2"/>
  <c r="GC11" i="2"/>
  <c r="GD11" i="2"/>
  <c r="AC12" i="2"/>
  <c r="AD12" i="2"/>
  <c r="AF12" i="2"/>
  <c r="CX12" i="2"/>
  <c r="CY12" i="2" s="1"/>
  <c r="DA12" i="2"/>
  <c r="DI12" i="2" s="1"/>
  <c r="DB12" i="2"/>
  <c r="DC12" i="2"/>
  <c r="DD12" i="2"/>
  <c r="DJ12" i="2"/>
  <c r="DK12" i="2"/>
  <c r="DL12" i="2"/>
  <c r="DQ12" i="2"/>
  <c r="DR12" i="2"/>
  <c r="DS12" i="2"/>
  <c r="DX12" i="2"/>
  <c r="DY12" i="2"/>
  <c r="EE12" i="2"/>
  <c r="EF12" i="2"/>
  <c r="EG12" i="2"/>
  <c r="EL12" i="2"/>
  <c r="EM12" i="2"/>
  <c r="EN12" i="2"/>
  <c r="ES12" i="2"/>
  <c r="ET12" i="2"/>
  <c r="EU12" i="2"/>
  <c r="EZ12" i="2"/>
  <c r="FA12" i="2"/>
  <c r="FB12" i="2"/>
  <c r="FG12" i="2"/>
  <c r="FH12" i="2"/>
  <c r="FI12" i="2"/>
  <c r="FN12" i="2"/>
  <c r="FO12" i="2"/>
  <c r="FP12" i="2"/>
  <c r="FU12" i="2"/>
  <c r="FV12" i="2"/>
  <c r="FW12" i="2"/>
  <c r="GB12" i="2"/>
  <c r="GC12" i="2"/>
  <c r="GD12" i="2"/>
  <c r="AC13" i="2"/>
  <c r="AD13" i="2"/>
  <c r="DF13" i="2" s="1"/>
  <c r="AF13" i="2"/>
  <c r="AH13" i="2"/>
  <c r="CX13" i="2"/>
  <c r="CY13" i="2"/>
  <c r="CZ13" i="2"/>
  <c r="AE13" i="2" s="1"/>
  <c r="AG13" i="2" s="1"/>
  <c r="DA13" i="2"/>
  <c r="DI13" i="2" s="1"/>
  <c r="DP13" i="2" s="1"/>
  <c r="DO13" i="2" s="1"/>
  <c r="DB13" i="2"/>
  <c r="DC13" i="2"/>
  <c r="DD13" i="2"/>
  <c r="DG13" i="2"/>
  <c r="DJ13" i="2"/>
  <c r="DK13" i="2"/>
  <c r="DL13" i="2"/>
  <c r="DQ13" i="2"/>
  <c r="DR13" i="2"/>
  <c r="DS13" i="2"/>
  <c r="DW13" i="2"/>
  <c r="DV13" i="2" s="1"/>
  <c r="DX13" i="2"/>
  <c r="DY13" i="2"/>
  <c r="DZ13" i="2"/>
  <c r="ED13" i="2"/>
  <c r="EK13" i="2" s="1"/>
  <c r="EE13" i="2"/>
  <c r="EF13" i="2"/>
  <c r="EG13" i="2"/>
  <c r="EL13" i="2"/>
  <c r="EM13" i="2"/>
  <c r="EN13" i="2"/>
  <c r="ES13" i="2"/>
  <c r="ET13" i="2"/>
  <c r="EU13" i="2"/>
  <c r="EZ13" i="2"/>
  <c r="FA13" i="2"/>
  <c r="FB13" i="2"/>
  <c r="FG13" i="2"/>
  <c r="FH13" i="2"/>
  <c r="FI13" i="2"/>
  <c r="FN13" i="2"/>
  <c r="FO13" i="2"/>
  <c r="FP13" i="2"/>
  <c r="FU13" i="2"/>
  <c r="FV13" i="2"/>
  <c r="FW13" i="2"/>
  <c r="GB13" i="2"/>
  <c r="GC13" i="2"/>
  <c r="GD13" i="2"/>
  <c r="AC14" i="2"/>
  <c r="AD14" i="2"/>
  <c r="CX14" i="2"/>
  <c r="DB14" i="2"/>
  <c r="DD14" i="2" s="1"/>
  <c r="DC14" i="2"/>
  <c r="DF14" i="2"/>
  <c r="DE14" i="2" s="1"/>
  <c r="DJ14" i="2"/>
  <c r="DK14" i="2"/>
  <c r="DL14" i="2"/>
  <c r="DN14" i="2"/>
  <c r="DU14" i="2" s="1"/>
  <c r="DQ14" i="2"/>
  <c r="DR14" i="2"/>
  <c r="DS14" i="2"/>
  <c r="DX14" i="2"/>
  <c r="DY14" i="2"/>
  <c r="DZ14" i="2"/>
  <c r="EE14" i="2"/>
  <c r="EF14" i="2"/>
  <c r="EG14" i="2"/>
  <c r="EL14" i="2"/>
  <c r="EM14" i="2"/>
  <c r="EN14" i="2"/>
  <c r="ES14" i="2"/>
  <c r="ET14" i="2"/>
  <c r="EU14" i="2"/>
  <c r="EZ14" i="2"/>
  <c r="FA14" i="2"/>
  <c r="FB14" i="2"/>
  <c r="FG14" i="2"/>
  <c r="FH14" i="2"/>
  <c r="FI14" i="2"/>
  <c r="FN14" i="2"/>
  <c r="FO14" i="2"/>
  <c r="FP14" i="2"/>
  <c r="FU14" i="2"/>
  <c r="FV14" i="2"/>
  <c r="FW14" i="2"/>
  <c r="GB14" i="2"/>
  <c r="GC14" i="2"/>
  <c r="GD14" i="2"/>
  <c r="AC15" i="2"/>
  <c r="AD15" i="2"/>
  <c r="CX15" i="2"/>
  <c r="CY15" i="2"/>
  <c r="CZ15" i="2"/>
  <c r="DA15" i="2"/>
  <c r="DI15" i="2" s="1"/>
  <c r="DB15" i="2"/>
  <c r="DC15" i="2"/>
  <c r="DD15" i="2"/>
  <c r="DJ15" i="2"/>
  <c r="DK15" i="2"/>
  <c r="DL15" i="2"/>
  <c r="DQ15" i="2"/>
  <c r="DR15" i="2"/>
  <c r="DS15" i="2"/>
  <c r="DX15" i="2"/>
  <c r="DY15" i="2"/>
  <c r="DZ15" i="2"/>
  <c r="EE15" i="2"/>
  <c r="EF15" i="2"/>
  <c r="EG15" i="2"/>
  <c r="EL15" i="2"/>
  <c r="EM15" i="2"/>
  <c r="EN15" i="2"/>
  <c r="ES15" i="2"/>
  <c r="ET15" i="2"/>
  <c r="EU15" i="2"/>
  <c r="EZ15" i="2"/>
  <c r="FA15" i="2"/>
  <c r="FB15" i="2"/>
  <c r="FG15" i="2"/>
  <c r="FH15" i="2"/>
  <c r="FI15" i="2"/>
  <c r="FN15" i="2"/>
  <c r="FO15" i="2"/>
  <c r="FP15" i="2"/>
  <c r="FU15" i="2"/>
  <c r="FV15" i="2"/>
  <c r="FW15" i="2"/>
  <c r="GB15" i="2"/>
  <c r="GC15" i="2"/>
  <c r="GD15" i="2"/>
  <c r="AC16" i="2"/>
  <c r="AD16" i="2"/>
  <c r="CX16" i="2"/>
  <c r="CY16" i="2" s="1"/>
  <c r="AF16" i="2" s="1"/>
  <c r="CZ16" i="2"/>
  <c r="DA16" i="2"/>
  <c r="DI16" i="2" s="1"/>
  <c r="DB16" i="2"/>
  <c r="DC16" i="2"/>
  <c r="DD16" i="2"/>
  <c r="DJ16" i="2"/>
  <c r="DK16" i="2"/>
  <c r="DL16" i="2"/>
  <c r="DQ16" i="2"/>
  <c r="DR16" i="2"/>
  <c r="DS16" i="2"/>
  <c r="DX16" i="2"/>
  <c r="DY16" i="2"/>
  <c r="DZ16" i="2"/>
  <c r="EE16" i="2"/>
  <c r="EF16" i="2"/>
  <c r="EG16" i="2"/>
  <c r="EL16" i="2"/>
  <c r="EM16" i="2"/>
  <c r="EN16" i="2"/>
  <c r="ES16" i="2"/>
  <c r="ET16" i="2"/>
  <c r="EU16" i="2"/>
  <c r="EZ16" i="2"/>
  <c r="FA16" i="2"/>
  <c r="FB16" i="2"/>
  <c r="FG16" i="2"/>
  <c r="FH16" i="2"/>
  <c r="FI16" i="2"/>
  <c r="FN16" i="2"/>
  <c r="FO16" i="2"/>
  <c r="FP16" i="2"/>
  <c r="FU16" i="2"/>
  <c r="FV16" i="2"/>
  <c r="FW16" i="2"/>
  <c r="GB16" i="2"/>
  <c r="GC16" i="2"/>
  <c r="GD16" i="2"/>
  <c r="AC17" i="2"/>
  <c r="AD17" i="2"/>
  <c r="CX17" i="2"/>
  <c r="CZ17" i="2" s="1"/>
  <c r="CY17" i="2"/>
  <c r="DB17" i="2"/>
  <c r="DC17" i="2"/>
  <c r="DD17" i="2" s="1"/>
  <c r="DF17" i="2" s="1"/>
  <c r="DE17" i="2" s="1"/>
  <c r="DJ17" i="2"/>
  <c r="DK17" i="2"/>
  <c r="DL17" i="2"/>
  <c r="DN17" i="2"/>
  <c r="DU17" i="2" s="1"/>
  <c r="DT17" i="2" s="1"/>
  <c r="DQ17" i="2"/>
  <c r="DR17" i="2"/>
  <c r="DS17" i="2"/>
  <c r="DX17" i="2"/>
  <c r="DY17" i="2"/>
  <c r="DZ17" i="2"/>
  <c r="EE17" i="2"/>
  <c r="EF17" i="2"/>
  <c r="EL17" i="2"/>
  <c r="EM17" i="2"/>
  <c r="EN17" i="2"/>
  <c r="ES17" i="2"/>
  <c r="ET17" i="2"/>
  <c r="EU17" i="2"/>
  <c r="EZ17" i="2"/>
  <c r="FA17" i="2"/>
  <c r="FB17" i="2"/>
  <c r="FG17" i="2"/>
  <c r="FH17" i="2"/>
  <c r="FI17" i="2"/>
  <c r="FN17" i="2"/>
  <c r="FO17" i="2"/>
  <c r="FP17" i="2"/>
  <c r="FU17" i="2"/>
  <c r="FV17" i="2"/>
  <c r="FW17" i="2"/>
  <c r="GB17" i="2"/>
  <c r="GC17" i="2"/>
  <c r="GD17" i="2"/>
  <c r="AC18" i="2"/>
  <c r="AD18" i="2"/>
  <c r="CX18" i="2"/>
  <c r="CY18" i="2" s="1"/>
  <c r="DB18" i="2"/>
  <c r="DC18" i="2"/>
  <c r="DD18" i="2"/>
  <c r="DJ18" i="2"/>
  <c r="DL18" i="2" s="1"/>
  <c r="DK18" i="2"/>
  <c r="DQ18" i="2"/>
  <c r="DR18" i="2"/>
  <c r="DS18" i="2"/>
  <c r="DX18" i="2"/>
  <c r="DY18" i="2"/>
  <c r="DZ18" i="2"/>
  <c r="EE18" i="2"/>
  <c r="EF18" i="2"/>
  <c r="EG18" i="2"/>
  <c r="EL18" i="2"/>
  <c r="EM18" i="2"/>
  <c r="EN18" i="2"/>
  <c r="ES18" i="2"/>
  <c r="ET18" i="2"/>
  <c r="EU18" i="2"/>
  <c r="EZ18" i="2"/>
  <c r="FA18" i="2"/>
  <c r="FB18" i="2"/>
  <c r="FG18" i="2"/>
  <c r="FH18" i="2"/>
  <c r="FI18" i="2"/>
  <c r="FN18" i="2"/>
  <c r="FO18" i="2"/>
  <c r="FP18" i="2"/>
  <c r="FU18" i="2"/>
  <c r="FV18" i="2"/>
  <c r="FW18" i="2"/>
  <c r="GB18" i="2"/>
  <c r="GC18" i="2"/>
  <c r="GD18" i="2"/>
  <c r="AC19" i="2"/>
  <c r="AD19" i="2"/>
  <c r="CX19" i="2"/>
  <c r="DB19" i="2"/>
  <c r="DC19" i="2"/>
  <c r="DJ19" i="2"/>
  <c r="DK19" i="2"/>
  <c r="DL19" i="2"/>
  <c r="DQ19" i="2"/>
  <c r="DR19" i="2"/>
  <c r="DX19" i="2"/>
  <c r="DY19" i="2"/>
  <c r="DZ19" i="2"/>
  <c r="EE19" i="2"/>
  <c r="EF19" i="2"/>
  <c r="EG19" i="2"/>
  <c r="EL19" i="2"/>
  <c r="EM19" i="2"/>
  <c r="EN19" i="2"/>
  <c r="ES19" i="2"/>
  <c r="ET19" i="2"/>
  <c r="EU19" i="2"/>
  <c r="EZ19" i="2"/>
  <c r="FA19" i="2"/>
  <c r="FB19" i="2"/>
  <c r="FG19" i="2"/>
  <c r="FH19" i="2"/>
  <c r="FI19" i="2"/>
  <c r="FN19" i="2"/>
  <c r="FO19" i="2"/>
  <c r="FP19" i="2"/>
  <c r="FU19" i="2"/>
  <c r="FV19" i="2"/>
  <c r="FW19" i="2"/>
  <c r="GB19" i="2"/>
  <c r="GC19" i="2"/>
  <c r="GD19" i="2"/>
  <c r="AC20" i="2"/>
  <c r="AD20" i="2"/>
  <c r="AF20" i="2"/>
  <c r="CX20" i="2"/>
  <c r="CY20" i="2" s="1"/>
  <c r="DA20" i="2"/>
  <c r="DI20" i="2" s="1"/>
  <c r="DB20" i="2"/>
  <c r="DC20" i="2"/>
  <c r="DD20" i="2"/>
  <c r="DJ20" i="2"/>
  <c r="DK20" i="2"/>
  <c r="DL20" i="2" s="1"/>
  <c r="DQ20" i="2"/>
  <c r="DR20" i="2"/>
  <c r="DS20" i="2"/>
  <c r="DX20" i="2"/>
  <c r="DY20" i="2"/>
  <c r="DZ20" i="2"/>
  <c r="EE20" i="2"/>
  <c r="EF20" i="2"/>
  <c r="EG20" i="2"/>
  <c r="EL20" i="2"/>
  <c r="EM20" i="2"/>
  <c r="EN20" i="2"/>
  <c r="ES20" i="2"/>
  <c r="ET20" i="2"/>
  <c r="EU20" i="2"/>
  <c r="EZ20" i="2"/>
  <c r="FA20" i="2"/>
  <c r="FB20" i="2"/>
  <c r="FG20" i="2"/>
  <c r="FH20" i="2"/>
  <c r="FI20" i="2"/>
  <c r="FN20" i="2"/>
  <c r="FO20" i="2"/>
  <c r="FP20" i="2"/>
  <c r="FU20" i="2"/>
  <c r="FV20" i="2"/>
  <c r="FW20" i="2"/>
  <c r="GB20" i="2"/>
  <c r="GC20" i="2"/>
  <c r="GD20" i="2"/>
  <c r="AC21" i="2"/>
  <c r="AD21" i="2"/>
  <c r="AE21" i="2"/>
  <c r="AG21" i="2" s="1"/>
  <c r="AF21" i="2"/>
  <c r="CX21" i="2"/>
  <c r="CY21" i="2"/>
  <c r="CZ21" i="2"/>
  <c r="DA21" i="2"/>
  <c r="DI21" i="2" s="1"/>
  <c r="DP21" i="2" s="1"/>
  <c r="DO21" i="2" s="1"/>
  <c r="DB21" i="2"/>
  <c r="DC21" i="2"/>
  <c r="DD21" i="2"/>
  <c r="DF21" i="2"/>
  <c r="DN21" i="2" s="1"/>
  <c r="DM21" i="2" s="1"/>
  <c r="DJ21" i="2"/>
  <c r="DK21" i="2"/>
  <c r="DL21" i="2"/>
  <c r="DQ21" i="2"/>
  <c r="DR21" i="2"/>
  <c r="DS21" i="2"/>
  <c r="DX21" i="2"/>
  <c r="DZ21" i="2" s="1"/>
  <c r="DY21" i="2"/>
  <c r="EE21" i="2"/>
  <c r="EF21" i="2"/>
  <c r="EG21" i="2"/>
  <c r="EL21" i="2"/>
  <c r="EM21" i="2"/>
  <c r="EN21" i="2"/>
  <c r="ES21" i="2"/>
  <c r="ET21" i="2"/>
  <c r="EU21" i="2"/>
  <c r="EZ21" i="2"/>
  <c r="FA21" i="2"/>
  <c r="FB21" i="2"/>
  <c r="FG21" i="2"/>
  <c r="FH21" i="2"/>
  <c r="FI21" i="2"/>
  <c r="FN21" i="2"/>
  <c r="FO21" i="2"/>
  <c r="FP21" i="2"/>
  <c r="FU21" i="2"/>
  <c r="FV21" i="2"/>
  <c r="FW21" i="2"/>
  <c r="GB21" i="2"/>
  <c r="GC21" i="2"/>
  <c r="GD21" i="2"/>
  <c r="AC22" i="2"/>
  <c r="AD22" i="2"/>
  <c r="CX22" i="2"/>
  <c r="CY22" i="2"/>
  <c r="CZ22" i="2"/>
  <c r="DA22" i="2"/>
  <c r="DI22" i="2" s="1"/>
  <c r="DG22" i="2" s="1"/>
  <c r="DB22" i="2"/>
  <c r="DD22" i="2" s="1"/>
  <c r="DC22" i="2"/>
  <c r="DF22" i="2"/>
  <c r="DE22" i="2" s="1"/>
  <c r="DJ22" i="2"/>
  <c r="DK22" i="2"/>
  <c r="DL22" i="2"/>
  <c r="DN22" i="2"/>
  <c r="DM22" i="2" s="1"/>
  <c r="DQ22" i="2"/>
  <c r="DR22" i="2"/>
  <c r="DX22" i="2"/>
  <c r="DY22" i="2"/>
  <c r="DZ22" i="2"/>
  <c r="EE22" i="2"/>
  <c r="EF22" i="2"/>
  <c r="EG22" i="2"/>
  <c r="EL22" i="2"/>
  <c r="EM22" i="2"/>
  <c r="EN22" i="2"/>
  <c r="ES22" i="2"/>
  <c r="ET22" i="2"/>
  <c r="EU22" i="2"/>
  <c r="EZ22" i="2"/>
  <c r="FA22" i="2"/>
  <c r="FB22" i="2"/>
  <c r="FG22" i="2"/>
  <c r="FH22" i="2"/>
  <c r="FI22" i="2"/>
  <c r="FN22" i="2"/>
  <c r="FO22" i="2"/>
  <c r="FP22" i="2"/>
  <c r="FU22" i="2"/>
  <c r="FV22" i="2"/>
  <c r="FW22" i="2"/>
  <c r="GB22" i="2"/>
  <c r="GC22" i="2"/>
  <c r="GD22" i="2"/>
  <c r="AC23" i="2"/>
  <c r="AD23" i="2"/>
  <c r="CX23" i="2"/>
  <c r="CY23" i="2"/>
  <c r="CZ23" i="2"/>
  <c r="DA23" i="2"/>
  <c r="DI23" i="2" s="1"/>
  <c r="DB23" i="2"/>
  <c r="DC23" i="2"/>
  <c r="DD23" i="2"/>
  <c r="DF23" i="2"/>
  <c r="DN23" i="2" s="1"/>
  <c r="DM23" i="2" s="1"/>
  <c r="DJ23" i="2"/>
  <c r="DL23" i="2" s="1"/>
  <c r="DK23" i="2"/>
  <c r="DQ23" i="2"/>
  <c r="DR23" i="2"/>
  <c r="DS23" i="2"/>
  <c r="DX23" i="2"/>
  <c r="DY23" i="2"/>
  <c r="DZ23" i="2"/>
  <c r="EE23" i="2"/>
  <c r="EF23" i="2"/>
  <c r="EG23" i="2"/>
  <c r="EL23" i="2"/>
  <c r="EM23" i="2"/>
  <c r="EN23" i="2"/>
  <c r="ES23" i="2"/>
  <c r="ET23" i="2"/>
  <c r="EU23" i="2"/>
  <c r="EZ23" i="2"/>
  <c r="FA23" i="2"/>
  <c r="FB23" i="2"/>
  <c r="FG23" i="2"/>
  <c r="FH23" i="2"/>
  <c r="FI23" i="2"/>
  <c r="FN23" i="2"/>
  <c r="FO23" i="2"/>
  <c r="FP23" i="2"/>
  <c r="FU23" i="2"/>
  <c r="FV23" i="2"/>
  <c r="FW23" i="2"/>
  <c r="GB23" i="2"/>
  <c r="GC23" i="2"/>
  <c r="GD23" i="2"/>
  <c r="AC24" i="2"/>
  <c r="AD24" i="2"/>
  <c r="CX24" i="2"/>
  <c r="CY24" i="2"/>
  <c r="CZ24" i="2"/>
  <c r="DB24" i="2"/>
  <c r="DC24" i="2"/>
  <c r="DD24" i="2"/>
  <c r="DJ24" i="2"/>
  <c r="DK24" i="2"/>
  <c r="DQ24" i="2"/>
  <c r="DR24" i="2"/>
  <c r="DS24" i="2" s="1"/>
  <c r="DX24" i="2"/>
  <c r="DY24" i="2"/>
  <c r="DZ24" i="2"/>
  <c r="EE24" i="2"/>
  <c r="EF24" i="2"/>
  <c r="EG24" i="2"/>
  <c r="EL24" i="2"/>
  <c r="EM24" i="2"/>
  <c r="EN24" i="2"/>
  <c r="ES24" i="2"/>
  <c r="ET24" i="2"/>
  <c r="EU24" i="2"/>
  <c r="EZ24" i="2"/>
  <c r="FA24" i="2"/>
  <c r="FB24" i="2"/>
  <c r="FG24" i="2"/>
  <c r="FH24" i="2"/>
  <c r="FI24" i="2"/>
  <c r="FN24" i="2"/>
  <c r="FO24" i="2"/>
  <c r="FP24" i="2"/>
  <c r="FU24" i="2"/>
  <c r="FV24" i="2"/>
  <c r="FW24" i="2"/>
  <c r="GB24" i="2"/>
  <c r="GC24" i="2"/>
  <c r="GD24" i="2"/>
  <c r="AC25" i="2"/>
  <c r="AD25" i="2"/>
  <c r="CX25" i="2"/>
  <c r="CZ25" i="2" s="1"/>
  <c r="CY25" i="2"/>
  <c r="DB25" i="2"/>
  <c r="DC25" i="2"/>
  <c r="DD25" i="2"/>
  <c r="DF25" i="2"/>
  <c r="DN25" i="2" s="1"/>
  <c r="DM25" i="2" s="1"/>
  <c r="DJ25" i="2"/>
  <c r="DK25" i="2"/>
  <c r="DL25" i="2"/>
  <c r="DQ25" i="2"/>
  <c r="DS25" i="2" s="1"/>
  <c r="DR25" i="2"/>
  <c r="DX25" i="2"/>
  <c r="DY25" i="2"/>
  <c r="EE25" i="2"/>
  <c r="EF25" i="2"/>
  <c r="EL25" i="2"/>
  <c r="EM25" i="2"/>
  <c r="EN25" i="2"/>
  <c r="ES25" i="2"/>
  <c r="ET25" i="2"/>
  <c r="EU25" i="2"/>
  <c r="EZ25" i="2"/>
  <c r="FA25" i="2"/>
  <c r="FB25" i="2"/>
  <c r="FG25" i="2"/>
  <c r="FH25" i="2"/>
  <c r="FI25" i="2"/>
  <c r="FN25" i="2"/>
  <c r="FO25" i="2"/>
  <c r="FP25" i="2"/>
  <c r="FU25" i="2"/>
  <c r="FV25" i="2"/>
  <c r="FW25" i="2"/>
  <c r="GB25" i="2"/>
  <c r="GC25" i="2"/>
  <c r="GD25" i="2"/>
  <c r="AC26" i="2"/>
  <c r="AD26" i="2"/>
  <c r="CX26" i="2"/>
  <c r="CY26" i="2"/>
  <c r="CZ26" i="2"/>
  <c r="DA26" i="2"/>
  <c r="DI26" i="2" s="1"/>
  <c r="DB26" i="2"/>
  <c r="DC26" i="2"/>
  <c r="DJ26" i="2"/>
  <c r="DK26" i="2"/>
  <c r="DQ26" i="2"/>
  <c r="DR26" i="2"/>
  <c r="DS26" i="2"/>
  <c r="DX26" i="2"/>
  <c r="DZ26" i="2" s="1"/>
  <c r="DY26" i="2"/>
  <c r="EE26" i="2"/>
  <c r="EF26" i="2"/>
  <c r="EG26" i="2"/>
  <c r="EL26" i="2"/>
  <c r="EM26" i="2"/>
  <c r="EN26" i="2"/>
  <c r="ES26" i="2"/>
  <c r="ET26" i="2"/>
  <c r="EU26" i="2"/>
  <c r="EZ26" i="2"/>
  <c r="FA26" i="2"/>
  <c r="FB26" i="2"/>
  <c r="FG26" i="2"/>
  <c r="FH26" i="2"/>
  <c r="FI26" i="2"/>
  <c r="FN26" i="2"/>
  <c r="FO26" i="2"/>
  <c r="FP26" i="2"/>
  <c r="FU26" i="2"/>
  <c r="FV26" i="2"/>
  <c r="FW26" i="2"/>
  <c r="GB26" i="2"/>
  <c r="GC26" i="2"/>
  <c r="GD26" i="2"/>
  <c r="AC27" i="2"/>
  <c r="AD27" i="2"/>
  <c r="CX27" i="2"/>
  <c r="CY27" i="2"/>
  <c r="CZ27" i="2"/>
  <c r="DA27" i="2"/>
  <c r="DI27" i="2" s="1"/>
  <c r="DB27" i="2"/>
  <c r="DC27" i="2"/>
  <c r="DD27" i="2"/>
  <c r="DJ27" i="2"/>
  <c r="DK27" i="2"/>
  <c r="DL27" i="2"/>
  <c r="DQ27" i="2"/>
  <c r="DR27" i="2"/>
  <c r="DS27" i="2"/>
  <c r="DX27" i="2"/>
  <c r="DY27" i="2"/>
  <c r="DZ27" i="2"/>
  <c r="EE27" i="2"/>
  <c r="EF27" i="2"/>
  <c r="EG27" i="2"/>
  <c r="EL27" i="2"/>
  <c r="EM27" i="2"/>
  <c r="EN27" i="2"/>
  <c r="ES27" i="2"/>
  <c r="ET27" i="2"/>
  <c r="EU27" i="2"/>
  <c r="EZ27" i="2"/>
  <c r="FA27" i="2"/>
  <c r="FB27" i="2"/>
  <c r="FG27" i="2"/>
  <c r="FH27" i="2"/>
  <c r="FI27" i="2"/>
  <c r="FN27" i="2"/>
  <c r="FO27" i="2"/>
  <c r="FP27" i="2"/>
  <c r="FU27" i="2"/>
  <c r="FV27" i="2"/>
  <c r="FW27" i="2"/>
  <c r="GB27" i="2"/>
  <c r="GC27" i="2"/>
  <c r="GD27" i="2"/>
  <c r="AC9" i="1"/>
  <c r="AD9" i="1"/>
  <c r="CX9" i="1"/>
  <c r="CY9" i="1" s="1"/>
  <c r="CZ9" i="1"/>
  <c r="DB9" i="1"/>
  <c r="DC9" i="1"/>
  <c r="DD9" i="1"/>
  <c r="DF9" i="1"/>
  <c r="DE9" i="1" s="1"/>
  <c r="DJ9" i="1"/>
  <c r="DK9" i="1"/>
  <c r="DL9" i="1"/>
  <c r="DN9" i="1"/>
  <c r="DU9" i="1" s="1"/>
  <c r="DQ9" i="1"/>
  <c r="DS9" i="1" s="1"/>
  <c r="DR9" i="1"/>
  <c r="DX9" i="1"/>
  <c r="DY9" i="1"/>
  <c r="DZ9" i="1" s="1"/>
  <c r="EE9" i="1"/>
  <c r="EF9" i="1"/>
  <c r="EG9" i="1"/>
  <c r="EL9" i="1"/>
  <c r="EM9" i="1"/>
  <c r="EN9" i="1"/>
  <c r="ES9" i="1"/>
  <c r="ET9" i="1"/>
  <c r="EU9" i="1"/>
  <c r="EZ9" i="1"/>
  <c r="FA9" i="1"/>
  <c r="FB9" i="1"/>
  <c r="FG9" i="1"/>
  <c r="FH9" i="1"/>
  <c r="FI9" i="1"/>
  <c r="FN9" i="1"/>
  <c r="FO9" i="1"/>
  <c r="FP9" i="1"/>
  <c r="FU9" i="1"/>
  <c r="FV9" i="1"/>
  <c r="FW9" i="1"/>
  <c r="GB9" i="1"/>
  <c r="GC9" i="1"/>
  <c r="GD9" i="1"/>
  <c r="AC10" i="1"/>
  <c r="AD10" i="1"/>
  <c r="AE10" i="1"/>
  <c r="AG10" i="1" s="1"/>
  <c r="AF10" i="1"/>
  <c r="AH10" i="1" s="1"/>
  <c r="CX10" i="1"/>
  <c r="CY10" i="1"/>
  <c r="CZ10" i="1"/>
  <c r="DA10" i="1"/>
  <c r="DI10" i="1" s="1"/>
  <c r="DP10" i="1" s="1"/>
  <c r="DO10" i="1" s="1"/>
  <c r="DB10" i="1"/>
  <c r="DC10" i="1"/>
  <c r="DD10" i="1"/>
  <c r="DF10" i="1"/>
  <c r="DE10" i="1" s="1"/>
  <c r="DG10" i="1"/>
  <c r="DJ10" i="1"/>
  <c r="DK10" i="1"/>
  <c r="DQ10" i="1"/>
  <c r="DR10" i="1"/>
  <c r="DX10" i="1"/>
  <c r="DY10" i="1"/>
  <c r="DZ10" i="1"/>
  <c r="EE10" i="1"/>
  <c r="EF10" i="1"/>
  <c r="EG10" i="1"/>
  <c r="EL10" i="1"/>
  <c r="EM10" i="1"/>
  <c r="EN10" i="1"/>
  <c r="ES10" i="1"/>
  <c r="ET10" i="1"/>
  <c r="EU10" i="1"/>
  <c r="EZ10" i="1"/>
  <c r="FA10" i="1"/>
  <c r="FB10" i="1"/>
  <c r="FG10" i="1"/>
  <c r="FH10" i="1"/>
  <c r="FI10" i="1"/>
  <c r="FN10" i="1"/>
  <c r="FO10" i="1"/>
  <c r="FP10" i="1"/>
  <c r="FU10" i="1"/>
  <c r="FV10" i="1"/>
  <c r="FW10" i="1"/>
  <c r="GB10" i="1"/>
  <c r="GC10" i="1"/>
  <c r="GD10" i="1"/>
  <c r="AC11" i="1"/>
  <c r="AD11" i="1"/>
  <c r="CX11" i="1"/>
  <c r="DB11" i="1"/>
  <c r="DC11" i="1"/>
  <c r="DD11" i="1"/>
  <c r="DJ11" i="1"/>
  <c r="DK11" i="1"/>
  <c r="DL11" i="1"/>
  <c r="DQ11" i="1"/>
  <c r="DR11" i="1"/>
  <c r="DX11" i="1"/>
  <c r="DY11" i="1"/>
  <c r="DZ11" i="1"/>
  <c r="EE11" i="1"/>
  <c r="EF11" i="1"/>
  <c r="EG11" i="1"/>
  <c r="EL11" i="1"/>
  <c r="EM11" i="1"/>
  <c r="EN11" i="1"/>
  <c r="ES11" i="1"/>
  <c r="ET11" i="1"/>
  <c r="EU11" i="1"/>
  <c r="EZ11" i="1"/>
  <c r="FA11" i="1"/>
  <c r="FB11" i="1"/>
  <c r="FG11" i="1"/>
  <c r="FH11" i="1"/>
  <c r="FI11" i="1"/>
  <c r="FN11" i="1"/>
  <c r="FO11" i="1"/>
  <c r="FP11" i="1"/>
  <c r="FU11" i="1"/>
  <c r="FV11" i="1"/>
  <c r="FW11" i="1"/>
  <c r="GB11" i="1"/>
  <c r="GC11" i="1"/>
  <c r="GD11" i="1"/>
  <c r="AC12" i="1"/>
  <c r="AD12" i="1"/>
  <c r="CX12" i="1"/>
  <c r="DB12" i="1"/>
  <c r="DC12" i="1"/>
  <c r="DD12" i="1"/>
  <c r="DF12" i="1"/>
  <c r="DE12" i="1" s="1"/>
  <c r="DJ12" i="1"/>
  <c r="DK12" i="1"/>
  <c r="DL12" i="1"/>
  <c r="DN12" i="1"/>
  <c r="DM12" i="1" s="1"/>
  <c r="DQ12" i="1"/>
  <c r="DR12" i="1"/>
  <c r="DS12" i="1"/>
  <c r="DU12" i="1"/>
  <c r="DX12" i="1"/>
  <c r="DY12" i="1"/>
  <c r="DZ12" i="1"/>
  <c r="EE12" i="1"/>
  <c r="EF12" i="1"/>
  <c r="EG12" i="1"/>
  <c r="EL12" i="1"/>
  <c r="EM12" i="1"/>
  <c r="EN12" i="1"/>
  <c r="ES12" i="1"/>
  <c r="ET12" i="1"/>
  <c r="EU12" i="1"/>
  <c r="EZ12" i="1"/>
  <c r="FA12" i="1"/>
  <c r="FB12" i="1"/>
  <c r="FG12" i="1"/>
  <c r="FH12" i="1"/>
  <c r="FI12" i="1"/>
  <c r="FN12" i="1"/>
  <c r="FO12" i="1"/>
  <c r="FP12" i="1"/>
  <c r="FU12" i="1"/>
  <c r="FV12" i="1"/>
  <c r="FW12" i="1"/>
  <c r="GB12" i="1"/>
  <c r="GC12" i="1"/>
  <c r="GD12" i="1"/>
  <c r="AC13" i="1"/>
  <c r="AD13" i="1"/>
  <c r="CX13" i="1"/>
  <c r="CY13" i="1"/>
  <c r="CZ13" i="1"/>
  <c r="DA13" i="1"/>
  <c r="DI13" i="1" s="1"/>
  <c r="DB13" i="1"/>
  <c r="DD13" i="1" s="1"/>
  <c r="DC13" i="1"/>
  <c r="DJ13" i="1"/>
  <c r="DK13" i="1"/>
  <c r="DL13" i="1"/>
  <c r="DQ13" i="1"/>
  <c r="DR13" i="1"/>
  <c r="DS13" i="1"/>
  <c r="DX13" i="1"/>
  <c r="DZ13" i="1" s="1"/>
  <c r="DY13" i="1"/>
  <c r="EE13" i="1"/>
  <c r="EF13" i="1"/>
  <c r="EG13" i="1"/>
  <c r="EL13" i="1"/>
  <c r="EM13" i="1"/>
  <c r="EN13" i="1"/>
  <c r="ES13" i="1"/>
  <c r="ET13" i="1"/>
  <c r="EU13" i="1"/>
  <c r="EZ13" i="1"/>
  <c r="FA13" i="1"/>
  <c r="FB13" i="1"/>
  <c r="FG13" i="1"/>
  <c r="FH13" i="1"/>
  <c r="FI13" i="1"/>
  <c r="FN13" i="1"/>
  <c r="FO13" i="1"/>
  <c r="FP13" i="1"/>
  <c r="FU13" i="1"/>
  <c r="FV13" i="1"/>
  <c r="FW13" i="1"/>
  <c r="GB13" i="1"/>
  <c r="GC13" i="1"/>
  <c r="GD13" i="1"/>
  <c r="AC14" i="1"/>
  <c r="AD14" i="1"/>
  <c r="CX14" i="1"/>
  <c r="CZ14" i="1" s="1"/>
  <c r="CY14" i="1"/>
  <c r="DA14" i="1"/>
  <c r="DB14" i="1"/>
  <c r="DD14" i="1" s="1"/>
  <c r="DC14" i="1"/>
  <c r="DI14" i="1"/>
  <c r="DJ14" i="1"/>
  <c r="DK14" i="1"/>
  <c r="DQ14" i="1"/>
  <c r="DR14" i="1"/>
  <c r="DS14" i="1"/>
  <c r="DX14" i="1"/>
  <c r="DY14" i="1"/>
  <c r="DZ14" i="1"/>
  <c r="EE14" i="1"/>
  <c r="EF14" i="1"/>
  <c r="EG14" i="1"/>
  <c r="EL14" i="1"/>
  <c r="EM14" i="1"/>
  <c r="EN14" i="1"/>
  <c r="ES14" i="1"/>
  <c r="ET14" i="1"/>
  <c r="EU14" i="1"/>
  <c r="EZ14" i="1"/>
  <c r="FA14" i="1"/>
  <c r="FB14" i="1"/>
  <c r="FG14" i="1"/>
  <c r="FH14" i="1"/>
  <c r="FI14" i="1"/>
  <c r="FN14" i="1"/>
  <c r="FO14" i="1"/>
  <c r="FP14" i="1"/>
  <c r="FU14" i="1"/>
  <c r="FV14" i="1"/>
  <c r="FW14" i="1"/>
  <c r="GB14" i="1"/>
  <c r="GC14" i="1"/>
  <c r="GD14" i="1"/>
  <c r="AC15" i="1"/>
  <c r="AD15" i="1"/>
  <c r="DF15" i="1" s="1"/>
  <c r="AE15" i="1"/>
  <c r="AF15" i="1"/>
  <c r="AG15" i="1"/>
  <c r="AH15" i="1"/>
  <c r="CX15" i="1"/>
  <c r="CY15" i="1"/>
  <c r="DA15" i="1" s="1"/>
  <c r="CZ15" i="1"/>
  <c r="DB15" i="1"/>
  <c r="DC15" i="1"/>
  <c r="DD15" i="1"/>
  <c r="DI15" i="1"/>
  <c r="DP15" i="1" s="1"/>
  <c r="DJ15" i="1"/>
  <c r="DL15" i="1" s="1"/>
  <c r="DK15" i="1"/>
  <c r="DQ15" i="1"/>
  <c r="DR15" i="1"/>
  <c r="DS15" i="1"/>
  <c r="DX15" i="1"/>
  <c r="DY15" i="1"/>
  <c r="DZ15" i="1"/>
  <c r="EE15" i="1"/>
  <c r="EF15" i="1"/>
  <c r="EG15" i="1"/>
  <c r="EL15" i="1"/>
  <c r="EM15" i="1"/>
  <c r="EN15" i="1"/>
  <c r="ES15" i="1"/>
  <c r="ET15" i="1"/>
  <c r="EU15" i="1"/>
  <c r="EZ15" i="1"/>
  <c r="FA15" i="1"/>
  <c r="FB15" i="1"/>
  <c r="FG15" i="1"/>
  <c r="FH15" i="1"/>
  <c r="FI15" i="1"/>
  <c r="FN15" i="1"/>
  <c r="FO15" i="1"/>
  <c r="FP15" i="1"/>
  <c r="FU15" i="1"/>
  <c r="FV15" i="1"/>
  <c r="FW15" i="1"/>
  <c r="GB15" i="1"/>
  <c r="GC15" i="1"/>
  <c r="GD15" i="1"/>
  <c r="AC16" i="1"/>
  <c r="AD16" i="1"/>
  <c r="CX16" i="1"/>
  <c r="CY16" i="1"/>
  <c r="AE16" i="1" s="1"/>
  <c r="AG16" i="1" s="1"/>
  <c r="CZ16" i="1"/>
  <c r="DA16" i="1"/>
  <c r="DI16" i="1" s="1"/>
  <c r="DB16" i="1"/>
  <c r="DC16" i="1"/>
  <c r="DD16" i="1"/>
  <c r="DF16" i="1"/>
  <c r="DN16" i="1" s="1"/>
  <c r="DM16" i="1" s="1"/>
  <c r="DJ16" i="1"/>
  <c r="DK16" i="1"/>
  <c r="DL16" i="1"/>
  <c r="DQ16" i="1"/>
  <c r="DR16" i="1"/>
  <c r="DS16" i="1"/>
  <c r="DX16" i="1"/>
  <c r="DY16" i="1"/>
  <c r="DZ16" i="1"/>
  <c r="EE16" i="1"/>
  <c r="EF16" i="1"/>
  <c r="EG16" i="1"/>
  <c r="EL16" i="1"/>
  <c r="EM16" i="1"/>
  <c r="EN16" i="1"/>
  <c r="ES16" i="1"/>
  <c r="ET16" i="1"/>
  <c r="EU16" i="1"/>
  <c r="EZ16" i="1"/>
  <c r="FA16" i="1"/>
  <c r="FB16" i="1"/>
  <c r="FG16" i="1"/>
  <c r="FH16" i="1"/>
  <c r="FI16" i="1"/>
  <c r="FN16" i="1"/>
  <c r="FO16" i="1"/>
  <c r="FP16" i="1"/>
  <c r="FU16" i="1"/>
  <c r="FV16" i="1"/>
  <c r="FW16" i="1"/>
  <c r="GB16" i="1"/>
  <c r="GC16" i="1"/>
  <c r="GD16" i="1"/>
  <c r="AC17" i="1"/>
  <c r="AD17" i="1"/>
  <c r="CX17" i="1"/>
  <c r="CY17" i="1" s="1"/>
  <c r="CZ17" i="1"/>
  <c r="DB17" i="1"/>
  <c r="DC17" i="1"/>
  <c r="DD17" i="1"/>
  <c r="DF17" i="1"/>
  <c r="DE17" i="1" s="1"/>
  <c r="DJ17" i="1"/>
  <c r="DK17" i="1"/>
  <c r="DL17" i="1"/>
  <c r="DN17" i="1"/>
  <c r="DU17" i="1" s="1"/>
  <c r="DT17" i="1" s="1"/>
  <c r="DQ17" i="1"/>
  <c r="DS17" i="1" s="1"/>
  <c r="DR17" i="1"/>
  <c r="DX17" i="1"/>
  <c r="DY17" i="1"/>
  <c r="DZ17" i="1"/>
  <c r="EE17" i="1"/>
  <c r="EF17" i="1"/>
  <c r="EG17" i="1"/>
  <c r="EL17" i="1"/>
  <c r="EM17" i="1"/>
  <c r="EN17" i="1"/>
  <c r="ES17" i="1"/>
  <c r="ET17" i="1"/>
  <c r="EU17" i="1"/>
  <c r="EZ17" i="1"/>
  <c r="FA17" i="1"/>
  <c r="FB17" i="1"/>
  <c r="FG17" i="1"/>
  <c r="FH17" i="1"/>
  <c r="FI17" i="1"/>
  <c r="FN17" i="1"/>
  <c r="FO17" i="1"/>
  <c r="FP17" i="1"/>
  <c r="FU17" i="1"/>
  <c r="FV17" i="1"/>
  <c r="FW17" i="1"/>
  <c r="GB17" i="1"/>
  <c r="GC17" i="1"/>
  <c r="GD17" i="1"/>
  <c r="AC18" i="1"/>
  <c r="AD18" i="1"/>
  <c r="AE18" i="1"/>
  <c r="AG18" i="1" s="1"/>
  <c r="AF18" i="1"/>
  <c r="CX18" i="1"/>
  <c r="CY18" i="1"/>
  <c r="CZ18" i="1"/>
  <c r="DA18" i="1"/>
  <c r="DI18" i="1" s="1"/>
  <c r="DP18" i="1" s="1"/>
  <c r="DO18" i="1" s="1"/>
  <c r="DB18" i="1"/>
  <c r="DD18" i="1" s="1"/>
  <c r="DC18" i="1"/>
  <c r="DJ18" i="1"/>
  <c r="DL18" i="1" s="1"/>
  <c r="DK18" i="1"/>
  <c r="DQ18" i="1"/>
  <c r="DR18" i="1"/>
  <c r="DS18" i="1"/>
  <c r="DX18" i="1"/>
  <c r="DY18" i="1"/>
  <c r="DZ18" i="1"/>
  <c r="EE18" i="1"/>
  <c r="EF18" i="1"/>
  <c r="EG18" i="1"/>
  <c r="EL18" i="1"/>
  <c r="EM18" i="1"/>
  <c r="EN18" i="1"/>
  <c r="ES18" i="1"/>
  <c r="ET18" i="1"/>
  <c r="EU18" i="1"/>
  <c r="EZ18" i="1"/>
  <c r="FA18" i="1"/>
  <c r="FB18" i="1"/>
  <c r="FG18" i="1"/>
  <c r="FH18" i="1"/>
  <c r="FI18" i="1"/>
  <c r="FN18" i="1"/>
  <c r="FO18" i="1"/>
  <c r="FP18" i="1"/>
  <c r="FU18" i="1"/>
  <c r="FV18" i="1"/>
  <c r="FW18" i="1"/>
  <c r="GB18" i="1"/>
  <c r="GC18" i="1"/>
  <c r="GD18" i="1"/>
  <c r="AF10" i="2" l="1"/>
  <c r="AE10" i="2"/>
  <c r="AG10" i="2" s="1"/>
  <c r="DA10" i="2"/>
  <c r="DI10" i="2" s="1"/>
  <c r="ER13" i="2"/>
  <c r="EJ13" i="2"/>
  <c r="DA18" i="2"/>
  <c r="DI18" i="2" s="1"/>
  <c r="AE18" i="2"/>
  <c r="AG18" i="2" s="1"/>
  <c r="AF18" i="2"/>
  <c r="AH18" i="2" s="1"/>
  <c r="DP20" i="2"/>
  <c r="DG20" i="2"/>
  <c r="DE23" i="2"/>
  <c r="DE21" i="2"/>
  <c r="AE22" i="2"/>
  <c r="AG22" i="2" s="1"/>
  <c r="AF22" i="2"/>
  <c r="AH22" i="2" s="1"/>
  <c r="DD26" i="2"/>
  <c r="DF26" i="2" s="1"/>
  <c r="DP22" i="2"/>
  <c r="DA24" i="2"/>
  <c r="DI24" i="2" s="1"/>
  <c r="AF24" i="2"/>
  <c r="EB17" i="2"/>
  <c r="DA25" i="2"/>
  <c r="DI25" i="2" s="1"/>
  <c r="AE25" i="2"/>
  <c r="AG25" i="2" s="1"/>
  <c r="AF25" i="2"/>
  <c r="AH25" i="2" s="1"/>
  <c r="AE27" i="2"/>
  <c r="AG27" i="2" s="1"/>
  <c r="AE16" i="2"/>
  <c r="AG16" i="2" s="1"/>
  <c r="DM14" i="2"/>
  <c r="DW11" i="2"/>
  <c r="DO11" i="2"/>
  <c r="DZ10" i="2"/>
  <c r="EB10" i="2" s="1"/>
  <c r="DU9" i="2"/>
  <c r="DM9" i="2"/>
  <c r="DL24" i="2"/>
  <c r="EC13" i="2"/>
  <c r="CY14" i="2"/>
  <c r="CZ14" i="2"/>
  <c r="DP23" i="2"/>
  <c r="DG23" i="2"/>
  <c r="DF18" i="2"/>
  <c r="DS22" i="2"/>
  <c r="DG15" i="2"/>
  <c r="DP15" i="2"/>
  <c r="EG17" i="2"/>
  <c r="DP26" i="2"/>
  <c r="DG26" i="2"/>
  <c r="AF15" i="2"/>
  <c r="AH15" i="2" s="1"/>
  <c r="AE15" i="2"/>
  <c r="AG15" i="2" s="1"/>
  <c r="DE10" i="2"/>
  <c r="DA9" i="2"/>
  <c r="AE9" i="2"/>
  <c r="AG9" i="2" s="1"/>
  <c r="AF9" i="2"/>
  <c r="AH9" i="2" s="1"/>
  <c r="DU23" i="2"/>
  <c r="AH20" i="2"/>
  <c r="AF26" i="2"/>
  <c r="AH26" i="2" s="1"/>
  <c r="AE26" i="2"/>
  <c r="AG26" i="2" s="1"/>
  <c r="DA17" i="2"/>
  <c r="DI17" i="2" s="1"/>
  <c r="AE17" i="2"/>
  <c r="AG17" i="2" s="1"/>
  <c r="AF17" i="2"/>
  <c r="AH17" i="2" s="1"/>
  <c r="DG27" i="2"/>
  <c r="DP27" i="2"/>
  <c r="AH12" i="2"/>
  <c r="AE24" i="2"/>
  <c r="AG24" i="2" s="1"/>
  <c r="DU25" i="2"/>
  <c r="CY19" i="2"/>
  <c r="CZ19" i="2"/>
  <c r="CZ18" i="2"/>
  <c r="AH16" i="2"/>
  <c r="DF16" i="2"/>
  <c r="DG11" i="2"/>
  <c r="DM17" i="2"/>
  <c r="DW21" i="2"/>
  <c r="DS19" i="2"/>
  <c r="AE23" i="2"/>
  <c r="AG23" i="2" s="1"/>
  <c r="AF23" i="2"/>
  <c r="AH23" i="2" s="1"/>
  <c r="DU21" i="2"/>
  <c r="AH11" i="2"/>
  <c r="DF11" i="2"/>
  <c r="DE25" i="2"/>
  <c r="DU22" i="2"/>
  <c r="DG16" i="2"/>
  <c r="DP16" i="2"/>
  <c r="DZ25" i="2"/>
  <c r="AH21" i="2"/>
  <c r="DT14" i="2"/>
  <c r="EB14" i="2"/>
  <c r="AH24" i="2"/>
  <c r="DF24" i="2"/>
  <c r="DD19" i="2"/>
  <c r="AF27" i="2"/>
  <c r="AH27" i="2" s="1"/>
  <c r="DG21" i="2"/>
  <c r="DF20" i="2"/>
  <c r="DN13" i="2"/>
  <c r="DE13" i="2"/>
  <c r="DF12" i="2"/>
  <c r="DF19" i="2"/>
  <c r="DF15" i="2"/>
  <c r="DP12" i="2"/>
  <c r="DG12" i="2"/>
  <c r="AH10" i="2"/>
  <c r="DL26" i="2"/>
  <c r="DF27" i="2"/>
  <c r="EG25" i="2"/>
  <c r="DZ12" i="2"/>
  <c r="CZ20" i="2"/>
  <c r="AE20" i="2" s="1"/>
  <c r="AG20" i="2" s="1"/>
  <c r="CZ12" i="2"/>
  <c r="AE12" i="2" s="1"/>
  <c r="AG12" i="2" s="1"/>
  <c r="DN15" i="1"/>
  <c r="DE15" i="1"/>
  <c r="DS10" i="1"/>
  <c r="DL14" i="1"/>
  <c r="DW18" i="1"/>
  <c r="AH18" i="1"/>
  <c r="CY11" i="1"/>
  <c r="CZ11" i="1"/>
  <c r="DG16" i="1"/>
  <c r="DP16" i="1"/>
  <c r="DG13" i="1"/>
  <c r="DP13" i="1"/>
  <c r="DO15" i="1"/>
  <c r="DW15" i="1"/>
  <c r="AE13" i="1"/>
  <c r="AG13" i="1" s="1"/>
  <c r="AF13" i="1"/>
  <c r="AH13" i="1" s="1"/>
  <c r="DG18" i="1"/>
  <c r="DU16" i="1"/>
  <c r="DG15" i="1"/>
  <c r="DS11" i="1"/>
  <c r="CY12" i="1"/>
  <c r="CZ12" i="1"/>
  <c r="DM17" i="1"/>
  <c r="DG14" i="1"/>
  <c r="DP14" i="1"/>
  <c r="DE16" i="1"/>
  <c r="EB17" i="1"/>
  <c r="DL10" i="1"/>
  <c r="DN10" i="1" s="1"/>
  <c r="DT12" i="1"/>
  <c r="EB12" i="1"/>
  <c r="DT9" i="1"/>
  <c r="EB9" i="1"/>
  <c r="DF18" i="1"/>
  <c r="DA17" i="1"/>
  <c r="DI17" i="1" s="1"/>
  <c r="AF17" i="1"/>
  <c r="AH17" i="1" s="1"/>
  <c r="AE17" i="1"/>
  <c r="AG17" i="1" s="1"/>
  <c r="AE14" i="1"/>
  <c r="AG14" i="1" s="1"/>
  <c r="AF14" i="1"/>
  <c r="AH14" i="1" s="1"/>
  <c r="DA9" i="1"/>
  <c r="AE9" i="1"/>
  <c r="AG9" i="1" s="1"/>
  <c r="AF9" i="1"/>
  <c r="AH9" i="1" s="1"/>
  <c r="DF13" i="1"/>
  <c r="DW10" i="1"/>
  <c r="AF16" i="1"/>
  <c r="AH16" i="1" s="1"/>
  <c r="DF14" i="1"/>
  <c r="DM9" i="1"/>
  <c r="DF11" i="1"/>
  <c r="EA10" i="2" l="1"/>
  <c r="EI10" i="2"/>
  <c r="DI7" i="2"/>
  <c r="DI9" i="2"/>
  <c r="DT22" i="2"/>
  <c r="EB22" i="2"/>
  <c r="DE12" i="2"/>
  <c r="DN12" i="2"/>
  <c r="EB25" i="2"/>
  <c r="DT25" i="2"/>
  <c r="DT9" i="2"/>
  <c r="EB9" i="2"/>
  <c r="DO27" i="2"/>
  <c r="DW27" i="2"/>
  <c r="DV11" i="2"/>
  <c r="ED11" i="2"/>
  <c r="DO15" i="2"/>
  <c r="DW15" i="2"/>
  <c r="DN24" i="2"/>
  <c r="DE24" i="2"/>
  <c r="DG17" i="2"/>
  <c r="DP17" i="2"/>
  <c r="DG18" i="2"/>
  <c r="DP18" i="2"/>
  <c r="DG25" i="2"/>
  <c r="DP25" i="2"/>
  <c r="DO12" i="2"/>
  <c r="DW12" i="2"/>
  <c r="DT23" i="2"/>
  <c r="EB23" i="2"/>
  <c r="DO23" i="2"/>
  <c r="DW23" i="2"/>
  <c r="EI17" i="2"/>
  <c r="EA17" i="2"/>
  <c r="DG10" i="2"/>
  <c r="DP10" i="2"/>
  <c r="DW22" i="2"/>
  <c r="DO22" i="2"/>
  <c r="DE11" i="2"/>
  <c r="DN11" i="2"/>
  <c r="DM13" i="2"/>
  <c r="DU13" i="2"/>
  <c r="EB21" i="2"/>
  <c r="DT21" i="2"/>
  <c r="ED21" i="2"/>
  <c r="DV21" i="2"/>
  <c r="EQ13" i="2"/>
  <c r="EY13" i="2"/>
  <c r="DN16" i="2"/>
  <c r="DE16" i="2"/>
  <c r="DE19" i="2"/>
  <c r="DN19" i="2"/>
  <c r="AF19" i="2"/>
  <c r="AH19" i="2" s="1"/>
  <c r="DA19" i="2"/>
  <c r="DI19" i="2" s="1"/>
  <c r="AE19" i="2"/>
  <c r="AG19" i="2" s="1"/>
  <c r="DE26" i="2"/>
  <c r="DN26" i="2"/>
  <c r="DN20" i="2"/>
  <c r="DE20" i="2"/>
  <c r="DO26" i="2"/>
  <c r="DW26" i="2"/>
  <c r="DO20" i="2"/>
  <c r="DW20" i="2"/>
  <c r="DN27" i="2"/>
  <c r="DE27" i="2"/>
  <c r="DN18" i="2"/>
  <c r="DE18" i="2"/>
  <c r="EI14" i="2"/>
  <c r="EA14" i="2"/>
  <c r="DN15" i="2"/>
  <c r="DE15" i="2"/>
  <c r="DW16" i="2"/>
  <c r="DO16" i="2"/>
  <c r="AE14" i="2"/>
  <c r="AG14" i="2" s="1"/>
  <c r="AF14" i="2"/>
  <c r="AH14" i="2" s="1"/>
  <c r="DA14" i="2"/>
  <c r="DI14" i="2" s="1"/>
  <c r="DG24" i="2"/>
  <c r="DP24" i="2"/>
  <c r="DM10" i="1"/>
  <c r="DU10" i="1"/>
  <c r="EI12" i="1"/>
  <c r="EA12" i="1"/>
  <c r="ED15" i="1"/>
  <c r="DV15" i="1"/>
  <c r="DW13" i="1"/>
  <c r="DO13" i="1"/>
  <c r="DO16" i="1"/>
  <c r="DW16" i="1"/>
  <c r="DA11" i="1"/>
  <c r="DI11" i="1" s="1"/>
  <c r="AE11" i="1"/>
  <c r="AG11" i="1" s="1"/>
  <c r="AF11" i="1"/>
  <c r="AH11" i="1" s="1"/>
  <c r="DA12" i="1"/>
  <c r="DI12" i="1" s="1"/>
  <c r="AE12" i="1"/>
  <c r="AG12" i="1" s="1"/>
  <c r="AF12" i="1"/>
  <c r="AH12" i="1" s="1"/>
  <c r="EI17" i="1"/>
  <c r="EA17" i="1"/>
  <c r="DW14" i="1"/>
  <c r="DO14" i="1"/>
  <c r="DI7" i="1"/>
  <c r="DI9" i="1"/>
  <c r="DN18" i="1"/>
  <c r="DE18" i="1"/>
  <c r="EB16" i="1"/>
  <c r="DT16" i="1"/>
  <c r="ED10" i="1"/>
  <c r="DV10" i="1"/>
  <c r="DN13" i="1"/>
  <c r="DE13" i="1"/>
  <c r="DE11" i="1"/>
  <c r="DN11" i="1"/>
  <c r="ED18" i="1"/>
  <c r="DV18" i="1"/>
  <c r="DP17" i="1"/>
  <c r="DG17" i="1"/>
  <c r="DE14" i="1"/>
  <c r="DN14" i="1"/>
  <c r="EI9" i="1"/>
  <c r="EA9" i="1"/>
  <c r="DM15" i="1"/>
  <c r="DU15" i="1"/>
  <c r="ED23" i="2" l="1"/>
  <c r="DV23" i="2"/>
  <c r="ED20" i="2"/>
  <c r="DV20" i="2"/>
  <c r="ED27" i="2"/>
  <c r="DV27" i="2"/>
  <c r="ED26" i="2"/>
  <c r="DV26" i="2"/>
  <c r="EI9" i="2"/>
  <c r="EA9" i="2"/>
  <c r="DO25" i="2"/>
  <c r="DW25" i="2"/>
  <c r="DM26" i="2"/>
  <c r="DU26" i="2"/>
  <c r="EI25" i="2"/>
  <c r="EA25" i="2"/>
  <c r="DV16" i="2"/>
  <c r="ED16" i="2"/>
  <c r="DU11" i="2"/>
  <c r="DM11" i="2"/>
  <c r="DO18" i="2"/>
  <c r="DW18" i="2"/>
  <c r="DU12" i="2"/>
  <c r="DM12" i="2"/>
  <c r="DM15" i="2"/>
  <c r="DU15" i="2"/>
  <c r="DW17" i="2"/>
  <c r="DO17" i="2"/>
  <c r="ED22" i="2"/>
  <c r="DV22" i="2"/>
  <c r="DU19" i="2"/>
  <c r="DM19" i="2"/>
  <c r="DG9" i="2"/>
  <c r="DP9" i="2"/>
  <c r="DU24" i="2"/>
  <c r="DM24" i="2"/>
  <c r="DM27" i="2"/>
  <c r="DU27" i="2"/>
  <c r="FF13" i="2"/>
  <c r="EX13" i="2"/>
  <c r="EK11" i="2"/>
  <c r="EC11" i="2"/>
  <c r="DW24" i="2"/>
  <c r="DO24" i="2"/>
  <c r="EI23" i="2"/>
  <c r="EA23" i="2"/>
  <c r="EC21" i="2"/>
  <c r="EK21" i="2"/>
  <c r="DG14" i="2"/>
  <c r="DP14" i="2"/>
  <c r="ED12" i="2"/>
  <c r="DV12" i="2"/>
  <c r="EA21" i="2"/>
  <c r="EI21" i="2"/>
  <c r="DM20" i="2"/>
  <c r="DU20" i="2"/>
  <c r="EB13" i="2"/>
  <c r="DT13" i="2"/>
  <c r="DP19" i="2"/>
  <c r="DG19" i="2"/>
  <c r="EI22" i="2"/>
  <c r="EA22" i="2"/>
  <c r="EH14" i="2"/>
  <c r="EP14" i="2"/>
  <c r="DO10" i="2"/>
  <c r="DW10" i="2"/>
  <c r="DM18" i="2"/>
  <c r="DU18" i="2"/>
  <c r="ED15" i="2"/>
  <c r="DV15" i="2"/>
  <c r="EH10" i="2"/>
  <c r="EP10" i="2"/>
  <c r="DM16" i="2"/>
  <c r="DU16" i="2"/>
  <c r="EH17" i="2"/>
  <c r="EP17" i="2"/>
  <c r="DU11" i="1"/>
  <c r="DM11" i="1"/>
  <c r="DP12" i="1"/>
  <c r="DG12" i="1"/>
  <c r="EC10" i="1"/>
  <c r="EK10" i="1"/>
  <c r="DT15" i="1"/>
  <c r="EB15" i="1"/>
  <c r="ED16" i="1"/>
  <c r="DV16" i="1"/>
  <c r="EH9" i="1"/>
  <c r="EP9" i="1"/>
  <c r="ED13" i="1"/>
  <c r="DV13" i="1"/>
  <c r="DG9" i="1"/>
  <c r="DP9" i="1"/>
  <c r="DV14" i="1"/>
  <c r="ED14" i="1"/>
  <c r="EB10" i="1"/>
  <c r="DT10" i="1"/>
  <c r="DM13" i="1"/>
  <c r="DU13" i="1"/>
  <c r="DG11" i="1"/>
  <c r="DP11" i="1"/>
  <c r="EA16" i="1"/>
  <c r="EI16" i="1"/>
  <c r="DM18" i="1"/>
  <c r="DU18" i="1"/>
  <c r="DU14" i="1"/>
  <c r="DM14" i="1"/>
  <c r="EK15" i="1"/>
  <c r="EC15" i="1"/>
  <c r="DO17" i="1"/>
  <c r="DW17" i="1"/>
  <c r="EH12" i="1"/>
  <c r="EP12" i="1"/>
  <c r="EC18" i="1"/>
  <c r="EK18" i="1"/>
  <c r="EH17" i="1"/>
  <c r="EP17" i="1"/>
  <c r="EO14" i="2" l="1"/>
  <c r="EW14" i="2"/>
  <c r="EH25" i="2"/>
  <c r="EP25" i="2"/>
  <c r="EH23" i="2"/>
  <c r="EP23" i="2"/>
  <c r="EW17" i="2"/>
  <c r="EO17" i="2"/>
  <c r="ED25" i="2"/>
  <c r="DV25" i="2"/>
  <c r="DW19" i="2"/>
  <c r="DO19" i="2"/>
  <c r="DV24" i="2"/>
  <c r="ED24" i="2"/>
  <c r="DT16" i="2"/>
  <c r="EB16" i="2"/>
  <c r="EB15" i="2"/>
  <c r="DT15" i="2"/>
  <c r="EB20" i="2"/>
  <c r="DT20" i="2"/>
  <c r="EB12" i="2"/>
  <c r="DT12" i="2"/>
  <c r="EP21" i="2"/>
  <c r="EH21" i="2"/>
  <c r="ED18" i="2"/>
  <c r="DV18" i="2"/>
  <c r="EC15" i="2"/>
  <c r="EK15" i="2"/>
  <c r="EB18" i="2"/>
  <c r="DT18" i="2"/>
  <c r="EC12" i="2"/>
  <c r="EK12" i="2"/>
  <c r="DT11" i="2"/>
  <c r="EB11" i="2"/>
  <c r="DW14" i="2"/>
  <c r="DO14" i="2"/>
  <c r="DW9" i="2"/>
  <c r="DO9" i="2"/>
  <c r="EK16" i="2"/>
  <c r="EC16" i="2"/>
  <c r="EJ21" i="2"/>
  <c r="ER21" i="2"/>
  <c r="DT19" i="2"/>
  <c r="EB19" i="2"/>
  <c r="EB26" i="2"/>
  <c r="DT26" i="2"/>
  <c r="EP22" i="2"/>
  <c r="EH22" i="2"/>
  <c r="EK22" i="2"/>
  <c r="EC22" i="2"/>
  <c r="DV17" i="2"/>
  <c r="ED17" i="2"/>
  <c r="EA13" i="2"/>
  <c r="EI13" i="2"/>
  <c r="EJ11" i="2"/>
  <c r="ER11" i="2"/>
  <c r="EH9" i="2"/>
  <c r="EP9" i="2"/>
  <c r="EW10" i="2"/>
  <c r="EO10" i="2"/>
  <c r="FE13" i="2"/>
  <c r="FM13" i="2"/>
  <c r="EC26" i="2"/>
  <c r="EK26" i="2"/>
  <c r="EB27" i="2"/>
  <c r="DT27" i="2"/>
  <c r="EC27" i="2"/>
  <c r="EK27" i="2"/>
  <c r="DT24" i="2"/>
  <c r="EB24" i="2"/>
  <c r="EC20" i="2"/>
  <c r="EK20" i="2"/>
  <c r="ED10" i="2"/>
  <c r="DV10" i="2"/>
  <c r="EC23" i="2"/>
  <c r="EK23" i="2"/>
  <c r="DW9" i="1"/>
  <c r="DO9" i="1"/>
  <c r="DT14" i="1"/>
  <c r="EB14" i="1"/>
  <c r="EB18" i="1"/>
  <c r="DT18" i="1"/>
  <c r="EO17" i="1"/>
  <c r="EW17" i="1"/>
  <c r="EO9" i="1"/>
  <c r="EW9" i="1"/>
  <c r="EP16" i="1"/>
  <c r="EH16" i="1"/>
  <c r="EC16" i="1"/>
  <c r="EK16" i="1"/>
  <c r="DW11" i="1"/>
  <c r="DO11" i="1"/>
  <c r="EB13" i="1"/>
  <c r="DT13" i="1"/>
  <c r="DV17" i="1"/>
  <c r="ED17" i="1"/>
  <c r="EK14" i="1"/>
  <c r="EC14" i="1"/>
  <c r="EJ15" i="1"/>
  <c r="ER15" i="1"/>
  <c r="EC13" i="1"/>
  <c r="EK13" i="1"/>
  <c r="EA15" i="1"/>
  <c r="EI15" i="1"/>
  <c r="ER18" i="1"/>
  <c r="EJ18" i="1"/>
  <c r="ER10" i="1"/>
  <c r="EJ10" i="1"/>
  <c r="EW12" i="1"/>
  <c r="EO12" i="1"/>
  <c r="EA10" i="1"/>
  <c r="EI10" i="1"/>
  <c r="DW12" i="1"/>
  <c r="DO12" i="1"/>
  <c r="EB11" i="1"/>
  <c r="DT11" i="1"/>
  <c r="ER26" i="2" l="1"/>
  <c r="EJ26" i="2"/>
  <c r="EI16" i="2"/>
  <c r="EA16" i="2"/>
  <c r="EW22" i="2"/>
  <c r="EO22" i="2"/>
  <c r="EC24" i="2"/>
  <c r="EK24" i="2"/>
  <c r="FL13" i="2"/>
  <c r="FT13" i="2"/>
  <c r="EA18" i="2"/>
  <c r="EI18" i="2"/>
  <c r="EI19" i="2"/>
  <c r="EA19" i="2"/>
  <c r="EV10" i="2"/>
  <c r="FD10" i="2"/>
  <c r="EQ21" i="2"/>
  <c r="EY21" i="2"/>
  <c r="EC18" i="2"/>
  <c r="EK18" i="2"/>
  <c r="ER20" i="2"/>
  <c r="EJ20" i="2"/>
  <c r="EO21" i="2"/>
  <c r="EW21" i="2"/>
  <c r="ER12" i="2"/>
  <c r="EJ12" i="2"/>
  <c r="EI26" i="2"/>
  <c r="EA26" i="2"/>
  <c r="EJ23" i="2"/>
  <c r="ER23" i="2"/>
  <c r="ER15" i="2"/>
  <c r="EJ15" i="2"/>
  <c r="DV19" i="2"/>
  <c r="ED19" i="2"/>
  <c r="EW9" i="2"/>
  <c r="EO9" i="2"/>
  <c r="EC10" i="2"/>
  <c r="EK10" i="2"/>
  <c r="EK25" i="2"/>
  <c r="EC25" i="2"/>
  <c r="EQ11" i="2"/>
  <c r="EY11" i="2"/>
  <c r="EJ16" i="2"/>
  <c r="ER16" i="2"/>
  <c r="FD17" i="2"/>
  <c r="EV17" i="2"/>
  <c r="EI24" i="2"/>
  <c r="EA24" i="2"/>
  <c r="EP13" i="2"/>
  <c r="EH13" i="2"/>
  <c r="EW23" i="2"/>
  <c r="EO23" i="2"/>
  <c r="DV9" i="2"/>
  <c r="ED9" i="2"/>
  <c r="EA12" i="2"/>
  <c r="EI12" i="2"/>
  <c r="ER27" i="2"/>
  <c r="EJ27" i="2"/>
  <c r="EK17" i="2"/>
  <c r="EC17" i="2"/>
  <c r="EW25" i="2"/>
  <c r="EO25" i="2"/>
  <c r="DV14" i="2"/>
  <c r="ED14" i="2"/>
  <c r="EI20" i="2"/>
  <c r="EA20" i="2"/>
  <c r="EA11" i="2"/>
  <c r="EI11" i="2"/>
  <c r="FD14" i="2"/>
  <c r="EV14" i="2"/>
  <c r="EA27" i="2"/>
  <c r="EI27" i="2"/>
  <c r="EJ22" i="2"/>
  <c r="ER22" i="2"/>
  <c r="EA15" i="2"/>
  <c r="EI15" i="2"/>
  <c r="EJ16" i="1"/>
  <c r="ER16" i="1"/>
  <c r="FD9" i="1"/>
  <c r="EV9" i="1"/>
  <c r="DV11" i="1"/>
  <c r="ED11" i="1"/>
  <c r="EY18" i="1"/>
  <c r="EQ18" i="1"/>
  <c r="EO16" i="1"/>
  <c r="EW16" i="1"/>
  <c r="EI11" i="1"/>
  <c r="EA11" i="1"/>
  <c r="ED12" i="1"/>
  <c r="DV12" i="1"/>
  <c r="EJ14" i="1"/>
  <c r="ER14" i="1"/>
  <c r="EK17" i="1"/>
  <c r="EC17" i="1"/>
  <c r="EQ10" i="1"/>
  <c r="EY10" i="1"/>
  <c r="EH15" i="1"/>
  <c r="EP15" i="1"/>
  <c r="ER13" i="1"/>
  <c r="EJ13" i="1"/>
  <c r="EQ15" i="1"/>
  <c r="EY15" i="1"/>
  <c r="FD17" i="1"/>
  <c r="EV17" i="1"/>
  <c r="EI18" i="1"/>
  <c r="EA18" i="1"/>
  <c r="EP10" i="1"/>
  <c r="EH10" i="1"/>
  <c r="EI14" i="1"/>
  <c r="EA14" i="1"/>
  <c r="EV12" i="1"/>
  <c r="FD12" i="1"/>
  <c r="EA13" i="1"/>
  <c r="EI13" i="1"/>
  <c r="DV9" i="1"/>
  <c r="ED9" i="1"/>
  <c r="EK14" i="2" l="1"/>
  <c r="EC14" i="2"/>
  <c r="EH19" i="2"/>
  <c r="EP19" i="2"/>
  <c r="ER17" i="2"/>
  <c r="EJ17" i="2"/>
  <c r="EQ27" i="2"/>
  <c r="EY27" i="2"/>
  <c r="EQ12" i="2"/>
  <c r="EY12" i="2"/>
  <c r="EH27" i="2"/>
  <c r="EP27" i="2"/>
  <c r="FD21" i="2"/>
  <c r="EV21" i="2"/>
  <c r="EC9" i="2"/>
  <c r="EK9" i="2"/>
  <c r="EV22" i="2"/>
  <c r="FD22" i="2"/>
  <c r="FK10" i="2"/>
  <c r="FC10" i="2"/>
  <c r="EY15" i="2"/>
  <c r="EQ15" i="2"/>
  <c r="EY23" i="2"/>
  <c r="EQ23" i="2"/>
  <c r="FD25" i="2"/>
  <c r="EV25" i="2"/>
  <c r="FF11" i="2"/>
  <c r="EX11" i="2"/>
  <c r="EH24" i="2"/>
  <c r="EP24" i="2"/>
  <c r="FK17" i="2"/>
  <c r="FC17" i="2"/>
  <c r="EH15" i="2"/>
  <c r="EP15" i="2"/>
  <c r="EY16" i="2"/>
  <c r="EQ16" i="2"/>
  <c r="EH18" i="2"/>
  <c r="EP18" i="2"/>
  <c r="EH26" i="2"/>
  <c r="EP26" i="2"/>
  <c r="EY22" i="2"/>
  <c r="EQ22" i="2"/>
  <c r="FS13" i="2"/>
  <c r="GA13" i="2"/>
  <c r="EP12" i="2"/>
  <c r="EH12" i="2"/>
  <c r="EJ24" i="2"/>
  <c r="ER24" i="2"/>
  <c r="EJ25" i="2"/>
  <c r="ER25" i="2"/>
  <c r="ER10" i="2"/>
  <c r="EJ10" i="2"/>
  <c r="FC14" i="2"/>
  <c r="FK14" i="2"/>
  <c r="EY20" i="2"/>
  <c r="EQ20" i="2"/>
  <c r="EP11" i="2"/>
  <c r="EH11" i="2"/>
  <c r="ER18" i="2"/>
  <c r="EJ18" i="2"/>
  <c r="EV23" i="2"/>
  <c r="FD23" i="2"/>
  <c r="EV9" i="2"/>
  <c r="FD9" i="2"/>
  <c r="EH16" i="2"/>
  <c r="EP16" i="2"/>
  <c r="EK19" i="2"/>
  <c r="EC19" i="2"/>
  <c r="FF21" i="2"/>
  <c r="EX21" i="2"/>
  <c r="EH20" i="2"/>
  <c r="EP20" i="2"/>
  <c r="EO13" i="2"/>
  <c r="EW13" i="2"/>
  <c r="EY26" i="2"/>
  <c r="EQ26" i="2"/>
  <c r="EC12" i="1"/>
  <c r="EK12" i="1"/>
  <c r="FD16" i="1"/>
  <c r="EV16" i="1"/>
  <c r="EK9" i="1"/>
  <c r="EC9" i="1"/>
  <c r="EY14" i="1"/>
  <c r="EQ14" i="1"/>
  <c r="EO10" i="1"/>
  <c r="EW10" i="1"/>
  <c r="FK17" i="1"/>
  <c r="FC17" i="1"/>
  <c r="FF15" i="1"/>
  <c r="EX15" i="1"/>
  <c r="EP13" i="1"/>
  <c r="EH13" i="1"/>
  <c r="EC11" i="1"/>
  <c r="EK11" i="1"/>
  <c r="EQ16" i="1"/>
  <c r="EY16" i="1"/>
  <c r="EH18" i="1"/>
  <c r="EP18" i="1"/>
  <c r="EP11" i="1"/>
  <c r="EH11" i="1"/>
  <c r="EQ13" i="1"/>
  <c r="EY13" i="1"/>
  <c r="EX18" i="1"/>
  <c r="FF18" i="1"/>
  <c r="EW15" i="1"/>
  <c r="EO15" i="1"/>
  <c r="FK12" i="1"/>
  <c r="FC12" i="1"/>
  <c r="FF10" i="1"/>
  <c r="EX10" i="1"/>
  <c r="FC9" i="1"/>
  <c r="FK9" i="1"/>
  <c r="EH14" i="1"/>
  <c r="EP14" i="1"/>
  <c r="EJ17" i="1"/>
  <c r="ER17" i="1"/>
  <c r="EY24" i="2" l="1"/>
  <c r="EQ24" i="2"/>
  <c r="FJ17" i="2"/>
  <c r="FR17" i="2"/>
  <c r="FK23" i="2"/>
  <c r="FC23" i="2"/>
  <c r="EQ18" i="2"/>
  <c r="EY18" i="2"/>
  <c r="EO11" i="2"/>
  <c r="EW11" i="2"/>
  <c r="EX27" i="2"/>
  <c r="FF27" i="2"/>
  <c r="FE21" i="2"/>
  <c r="FM21" i="2"/>
  <c r="FC9" i="2"/>
  <c r="FK9" i="2"/>
  <c r="EJ9" i="2"/>
  <c r="ER9" i="2"/>
  <c r="EW12" i="2"/>
  <c r="EO12" i="2"/>
  <c r="EW27" i="2"/>
  <c r="EO27" i="2"/>
  <c r="EV13" i="2"/>
  <c r="FD13" i="2"/>
  <c r="EX12" i="2"/>
  <c r="FF12" i="2"/>
  <c r="EX22" i="2"/>
  <c r="FF22" i="2"/>
  <c r="EW26" i="2"/>
  <c r="EO26" i="2"/>
  <c r="EX23" i="2"/>
  <c r="FF23" i="2"/>
  <c r="FR14" i="2"/>
  <c r="FJ14" i="2"/>
  <c r="EY17" i="2"/>
  <c r="EQ17" i="2"/>
  <c r="EJ19" i="2"/>
  <c r="ER19" i="2"/>
  <c r="FJ10" i="2"/>
  <c r="FR10" i="2"/>
  <c r="EY25" i="2"/>
  <c r="EQ25" i="2"/>
  <c r="FC22" i="2"/>
  <c r="FK22" i="2"/>
  <c r="EO24" i="2"/>
  <c r="EW24" i="2"/>
  <c r="FC21" i="2"/>
  <c r="FK21" i="2"/>
  <c r="GH13" i="2"/>
  <c r="FZ13" i="2"/>
  <c r="EX26" i="2"/>
  <c r="FF26" i="2"/>
  <c r="FE11" i="2"/>
  <c r="FM11" i="2"/>
  <c r="FC25" i="2"/>
  <c r="FK25" i="2"/>
  <c r="EW20" i="2"/>
  <c r="EO20" i="2"/>
  <c r="FF20" i="2"/>
  <c r="EX20" i="2"/>
  <c r="EW18" i="2"/>
  <c r="EO18" i="2"/>
  <c r="EX15" i="2"/>
  <c r="FF15" i="2"/>
  <c r="EO19" i="2"/>
  <c r="EW19" i="2"/>
  <c r="EQ10" i="2"/>
  <c r="EY10" i="2"/>
  <c r="FF16" i="2"/>
  <c r="EX16" i="2"/>
  <c r="EO16" i="2"/>
  <c r="EW16" i="2"/>
  <c r="EW15" i="2"/>
  <c r="EO15" i="2"/>
  <c r="EJ14" i="2"/>
  <c r="ER14" i="2"/>
  <c r="EW13" i="1"/>
  <c r="EO13" i="1"/>
  <c r="FM15" i="1"/>
  <c r="FE15" i="1"/>
  <c r="FR12" i="1"/>
  <c r="FJ12" i="1"/>
  <c r="FJ17" i="1"/>
  <c r="FR17" i="1"/>
  <c r="FF13" i="1"/>
  <c r="EX13" i="1"/>
  <c r="FF14" i="1"/>
  <c r="EX14" i="1"/>
  <c r="EW18" i="1"/>
  <c r="EO18" i="1"/>
  <c r="FR9" i="1"/>
  <c r="FJ9" i="1"/>
  <c r="FC16" i="1"/>
  <c r="FK16" i="1"/>
  <c r="ER11" i="1"/>
  <c r="EJ11" i="1"/>
  <c r="EJ12" i="1"/>
  <c r="ER12" i="1"/>
  <c r="EV15" i="1"/>
  <c r="FD15" i="1"/>
  <c r="FE18" i="1"/>
  <c r="FM18" i="1"/>
  <c r="EV10" i="1"/>
  <c r="FD10" i="1"/>
  <c r="EY17" i="1"/>
  <c r="EQ17" i="1"/>
  <c r="EO11" i="1"/>
  <c r="EW11" i="1"/>
  <c r="EW14" i="1"/>
  <c r="EO14" i="1"/>
  <c r="EJ9" i="1"/>
  <c r="ER9" i="1"/>
  <c r="FF16" i="1"/>
  <c r="EX16" i="1"/>
  <c r="FE10" i="1"/>
  <c r="FM10" i="1"/>
  <c r="FM15" i="2" l="1"/>
  <c r="FE15" i="2"/>
  <c r="FR9" i="2"/>
  <c r="FJ9" i="2"/>
  <c r="EV26" i="2"/>
  <c r="FD26" i="2"/>
  <c r="EY14" i="2"/>
  <c r="EQ14" i="2"/>
  <c r="FM22" i="2"/>
  <c r="FE22" i="2"/>
  <c r="FM20" i="2"/>
  <c r="FE20" i="2"/>
  <c r="FD15" i="2"/>
  <c r="EV15" i="2"/>
  <c r="FD16" i="2"/>
  <c r="EV16" i="2"/>
  <c r="FY10" i="2"/>
  <c r="FQ10" i="2"/>
  <c r="EY19" i="2"/>
  <c r="EQ19" i="2"/>
  <c r="FR21" i="2"/>
  <c r="FJ21" i="2"/>
  <c r="FM23" i="2"/>
  <c r="FE23" i="2"/>
  <c r="FT21" i="2"/>
  <c r="FL21" i="2"/>
  <c r="FM27" i="2"/>
  <c r="FE27" i="2"/>
  <c r="FD11" i="2"/>
  <c r="EV11" i="2"/>
  <c r="EX25" i="2"/>
  <c r="FF25" i="2"/>
  <c r="FR25" i="2"/>
  <c r="FJ25" i="2"/>
  <c r="EX18" i="2"/>
  <c r="FF18" i="2"/>
  <c r="FJ23" i="2"/>
  <c r="FR23" i="2"/>
  <c r="FM26" i="2"/>
  <c r="FE26" i="2"/>
  <c r="FY17" i="2"/>
  <c r="FQ17" i="2"/>
  <c r="EV12" i="2"/>
  <c r="FD12" i="2"/>
  <c r="EY9" i="2"/>
  <c r="EQ9" i="2"/>
  <c r="FD24" i="2"/>
  <c r="EV24" i="2"/>
  <c r="EV18" i="2"/>
  <c r="FD18" i="2"/>
  <c r="FR22" i="2"/>
  <c r="FJ22" i="2"/>
  <c r="FM12" i="2"/>
  <c r="FE12" i="2"/>
  <c r="EV20" i="2"/>
  <c r="FD20" i="2"/>
  <c r="FK13" i="2"/>
  <c r="FC13" i="2"/>
  <c r="FL11" i="2"/>
  <c r="FT11" i="2"/>
  <c r="FE16" i="2"/>
  <c r="FM16" i="2"/>
  <c r="FD27" i="2"/>
  <c r="EV27" i="2"/>
  <c r="EX10" i="2"/>
  <c r="FF10" i="2"/>
  <c r="EX17" i="2"/>
  <c r="FF17" i="2"/>
  <c r="FD19" i="2"/>
  <c r="EV19" i="2"/>
  <c r="GG13" i="2"/>
  <c r="CN13" i="2" s="1"/>
  <c r="GI13" i="2"/>
  <c r="CO13" i="2" s="1"/>
  <c r="FQ14" i="2"/>
  <c r="FY14" i="2"/>
  <c r="FF24" i="2"/>
  <c r="EX24" i="2"/>
  <c r="FD11" i="1"/>
  <c r="EV11" i="1"/>
  <c r="FQ9" i="1"/>
  <c r="FY9" i="1"/>
  <c r="FD18" i="1"/>
  <c r="EV18" i="1"/>
  <c r="EX17" i="1"/>
  <c r="FF17" i="1"/>
  <c r="FK10" i="1"/>
  <c r="FC10" i="1"/>
  <c r="FM14" i="1"/>
  <c r="FE14" i="1"/>
  <c r="FL10" i="1"/>
  <c r="FT10" i="1"/>
  <c r="FQ17" i="1"/>
  <c r="FY17" i="1"/>
  <c r="EY12" i="1"/>
  <c r="EQ12" i="1"/>
  <c r="FE16" i="1"/>
  <c r="FM16" i="1"/>
  <c r="FY12" i="1"/>
  <c r="FQ12" i="1"/>
  <c r="FL15" i="1"/>
  <c r="FT15" i="1"/>
  <c r="FR16" i="1"/>
  <c r="FJ16" i="1"/>
  <c r="FT18" i="1"/>
  <c r="FL18" i="1"/>
  <c r="FE13" i="1"/>
  <c r="FM13" i="1"/>
  <c r="FK15" i="1"/>
  <c r="FC15" i="1"/>
  <c r="EY9" i="1"/>
  <c r="EQ9" i="1"/>
  <c r="EY11" i="1"/>
  <c r="EQ11" i="1"/>
  <c r="FD14" i="1"/>
  <c r="EV14" i="1"/>
  <c r="EV13" i="1"/>
  <c r="FD13" i="1"/>
  <c r="FT16" i="2" l="1"/>
  <c r="FL16" i="2"/>
  <c r="FK15" i="2"/>
  <c r="FC15" i="2"/>
  <c r="FK12" i="2"/>
  <c r="FC12" i="2"/>
  <c r="FE24" i="2"/>
  <c r="FM24" i="2"/>
  <c r="FT27" i="2"/>
  <c r="FL27" i="2"/>
  <c r="GF14" i="2"/>
  <c r="FX14" i="2"/>
  <c r="FX17" i="2"/>
  <c r="GF17" i="2"/>
  <c r="FT22" i="2"/>
  <c r="FL22" i="2"/>
  <c r="FK20" i="2"/>
  <c r="FC20" i="2"/>
  <c r="FT23" i="2"/>
  <c r="FL23" i="2"/>
  <c r="FC26" i="2"/>
  <c r="FK26" i="2"/>
  <c r="FM25" i="2"/>
  <c r="FE25" i="2"/>
  <c r="FC24" i="2"/>
  <c r="FK24" i="2"/>
  <c r="FC11" i="2"/>
  <c r="FK11" i="2"/>
  <c r="FS11" i="2"/>
  <c r="GA11" i="2"/>
  <c r="FL20" i="2"/>
  <c r="FT20" i="2"/>
  <c r="FR13" i="2"/>
  <c r="FJ13" i="2"/>
  <c r="FS21" i="2"/>
  <c r="GA21" i="2"/>
  <c r="FF14" i="2"/>
  <c r="EX14" i="2"/>
  <c r="FY23" i="2"/>
  <c r="FQ23" i="2"/>
  <c r="FC19" i="2"/>
  <c r="FK19" i="2"/>
  <c r="FY21" i="2"/>
  <c r="FQ21" i="2"/>
  <c r="FM17" i="2"/>
  <c r="FE17" i="2"/>
  <c r="FM18" i="2"/>
  <c r="FE18" i="2"/>
  <c r="FQ22" i="2"/>
  <c r="FY22" i="2"/>
  <c r="FC18" i="2"/>
  <c r="FK18" i="2"/>
  <c r="FC27" i="2"/>
  <c r="FK27" i="2"/>
  <c r="FC16" i="2"/>
  <c r="FK16" i="2"/>
  <c r="EX9" i="2"/>
  <c r="FF9" i="2"/>
  <c r="FL26" i="2"/>
  <c r="FT26" i="2"/>
  <c r="FL12" i="2"/>
  <c r="FT12" i="2"/>
  <c r="FF19" i="2"/>
  <c r="EX19" i="2"/>
  <c r="FY9" i="2"/>
  <c r="FQ9" i="2"/>
  <c r="FM10" i="2"/>
  <c r="FE10" i="2"/>
  <c r="FQ25" i="2"/>
  <c r="FY25" i="2"/>
  <c r="FX10" i="2"/>
  <c r="GF10" i="2"/>
  <c r="FL15" i="2"/>
  <c r="FT15" i="2"/>
  <c r="GF17" i="1"/>
  <c r="FX17" i="1"/>
  <c r="GA10" i="1"/>
  <c r="FS10" i="1"/>
  <c r="FJ15" i="1"/>
  <c r="FR15" i="1"/>
  <c r="FT13" i="1"/>
  <c r="FL13" i="1"/>
  <c r="FT14" i="1"/>
  <c r="FL14" i="1"/>
  <c r="FQ16" i="1"/>
  <c r="FY16" i="1"/>
  <c r="FC13" i="1"/>
  <c r="FK13" i="1"/>
  <c r="FE17" i="1"/>
  <c r="FM17" i="1"/>
  <c r="FC14" i="1"/>
  <c r="FK14" i="1"/>
  <c r="FK18" i="1"/>
  <c r="FC18" i="1"/>
  <c r="FT16" i="1"/>
  <c r="FL16" i="1"/>
  <c r="FF11" i="1"/>
  <c r="EX11" i="1"/>
  <c r="GA18" i="1"/>
  <c r="FS18" i="1"/>
  <c r="FJ10" i="1"/>
  <c r="FR10" i="1"/>
  <c r="GA15" i="1"/>
  <c r="FS15" i="1"/>
  <c r="GF12" i="1"/>
  <c r="FX12" i="1"/>
  <c r="GF9" i="1"/>
  <c r="FX9" i="1"/>
  <c r="EX9" i="1"/>
  <c r="FF9" i="1"/>
  <c r="EX12" i="1"/>
  <c r="FF12" i="1"/>
  <c r="FC11" i="1"/>
  <c r="FK11" i="1"/>
  <c r="GA20" i="2" l="1"/>
  <c r="FS20" i="2"/>
  <c r="FE19" i="2"/>
  <c r="FM19" i="2"/>
  <c r="FS22" i="2"/>
  <c r="GA22" i="2"/>
  <c r="FX21" i="2"/>
  <c r="GF21" i="2"/>
  <c r="GA15" i="2"/>
  <c r="FS15" i="2"/>
  <c r="FR19" i="2"/>
  <c r="FJ19" i="2"/>
  <c r="GE10" i="2"/>
  <c r="CM10" i="2"/>
  <c r="FJ27" i="2"/>
  <c r="FR27" i="2"/>
  <c r="FE14" i="2"/>
  <c r="FM14" i="2"/>
  <c r="GH11" i="2"/>
  <c r="FZ11" i="2"/>
  <c r="FL17" i="2"/>
  <c r="FT17" i="2"/>
  <c r="FS26" i="2"/>
  <c r="GA26" i="2"/>
  <c r="FR11" i="2"/>
  <c r="FJ11" i="2"/>
  <c r="GE14" i="2"/>
  <c r="CM14" i="2"/>
  <c r="FR24" i="2"/>
  <c r="FJ24" i="2"/>
  <c r="FR16" i="2"/>
  <c r="FJ16" i="2"/>
  <c r="FT24" i="2"/>
  <c r="FL24" i="2"/>
  <c r="FL25" i="2"/>
  <c r="FT25" i="2"/>
  <c r="FJ26" i="2"/>
  <c r="FR26" i="2"/>
  <c r="FJ12" i="2"/>
  <c r="FR12" i="2"/>
  <c r="GH21" i="2"/>
  <c r="FZ21" i="2"/>
  <c r="GF22" i="2"/>
  <c r="FX22" i="2"/>
  <c r="FL18" i="2"/>
  <c r="FT18" i="2"/>
  <c r="GA12" i="2"/>
  <c r="FS12" i="2"/>
  <c r="GE17" i="2"/>
  <c r="CM17" i="2"/>
  <c r="FM9" i="2"/>
  <c r="FE9" i="2"/>
  <c r="GA27" i="2"/>
  <c r="FS27" i="2"/>
  <c r="GF23" i="2"/>
  <c r="FX23" i="2"/>
  <c r="FX25" i="2"/>
  <c r="GF25" i="2"/>
  <c r="FR18" i="2"/>
  <c r="FJ18" i="2"/>
  <c r="FL10" i="2"/>
  <c r="FT10" i="2"/>
  <c r="GA23" i="2"/>
  <c r="FS23" i="2"/>
  <c r="FJ15" i="2"/>
  <c r="FR15" i="2"/>
  <c r="FX9" i="2"/>
  <c r="GF9" i="2"/>
  <c r="FQ13" i="2"/>
  <c r="FY13" i="2"/>
  <c r="FJ20" i="2"/>
  <c r="FR20" i="2"/>
  <c r="FS16" i="2"/>
  <c r="GA16" i="2"/>
  <c r="FL17" i="1"/>
  <c r="FT17" i="1"/>
  <c r="FZ15" i="1"/>
  <c r="GH15" i="1"/>
  <c r="GF16" i="1"/>
  <c r="FX16" i="1"/>
  <c r="GE12" i="1"/>
  <c r="CM12" i="1"/>
  <c r="FJ13" i="1"/>
  <c r="FR13" i="1"/>
  <c r="FY10" i="1"/>
  <c r="FQ10" i="1"/>
  <c r="FZ18" i="1"/>
  <c r="GH18" i="1"/>
  <c r="FR11" i="1"/>
  <c r="FJ11" i="1"/>
  <c r="FE11" i="1"/>
  <c r="FM11" i="1"/>
  <c r="FM12" i="1"/>
  <c r="FE12" i="1"/>
  <c r="FY15" i="1"/>
  <c r="FQ15" i="1"/>
  <c r="FS16" i="1"/>
  <c r="GA16" i="1"/>
  <c r="FE9" i="1"/>
  <c r="FM9" i="1"/>
  <c r="FJ18" i="1"/>
  <c r="FR18" i="1"/>
  <c r="FR14" i="1"/>
  <c r="FJ14" i="1"/>
  <c r="FS14" i="1"/>
  <c r="GA14" i="1"/>
  <c r="FS13" i="1"/>
  <c r="GA13" i="1"/>
  <c r="FZ10" i="1"/>
  <c r="GH10" i="1"/>
  <c r="GE9" i="1"/>
  <c r="CM9" i="1"/>
  <c r="GE17" i="1"/>
  <c r="CM17" i="1"/>
  <c r="FY27" i="2" l="1"/>
  <c r="FQ27" i="2"/>
  <c r="GH12" i="2"/>
  <c r="FZ12" i="2"/>
  <c r="FY24" i="2"/>
  <c r="FQ24" i="2"/>
  <c r="CL14" i="2"/>
  <c r="GE25" i="2"/>
  <c r="CM25" i="2"/>
  <c r="FZ15" i="2"/>
  <c r="GH15" i="2"/>
  <c r="FY20" i="2"/>
  <c r="FQ20" i="2"/>
  <c r="FQ12" i="2"/>
  <c r="FY12" i="2"/>
  <c r="GF13" i="2"/>
  <c r="FX13" i="2"/>
  <c r="FZ22" i="2"/>
  <c r="GH22" i="2"/>
  <c r="FZ23" i="2"/>
  <c r="GH23" i="2"/>
  <c r="FS18" i="2"/>
  <c r="GA18" i="2"/>
  <c r="GE22" i="2"/>
  <c r="CM22" i="2"/>
  <c r="FZ16" i="2"/>
  <c r="GH16" i="2"/>
  <c r="FQ11" i="2"/>
  <c r="FY11" i="2"/>
  <c r="CM21" i="2"/>
  <c r="GE21" i="2"/>
  <c r="GA17" i="2"/>
  <c r="FS17" i="2"/>
  <c r="GE9" i="2"/>
  <c r="CM9" i="2"/>
  <c r="FT19" i="2"/>
  <c r="FL19" i="2"/>
  <c r="FT14" i="2"/>
  <c r="FL14" i="2"/>
  <c r="FY16" i="2"/>
  <c r="FQ16" i="2"/>
  <c r="GA10" i="2"/>
  <c r="FS10" i="2"/>
  <c r="CL10" i="2"/>
  <c r="FY18" i="2"/>
  <c r="FQ18" i="2"/>
  <c r="FQ19" i="2"/>
  <c r="FY19" i="2"/>
  <c r="GI21" i="2"/>
  <c r="CO21" i="2" s="1"/>
  <c r="GG21" i="2"/>
  <c r="CN21" i="2" s="1"/>
  <c r="GH26" i="2"/>
  <c r="FZ26" i="2"/>
  <c r="CM23" i="2"/>
  <c r="GE23" i="2"/>
  <c r="FY26" i="2"/>
  <c r="FQ26" i="2"/>
  <c r="FZ27" i="2"/>
  <c r="GH27" i="2"/>
  <c r="FS25" i="2"/>
  <c r="GA25" i="2"/>
  <c r="FT9" i="2"/>
  <c r="FL9" i="2"/>
  <c r="GG11" i="2"/>
  <c r="CN11" i="2" s="1"/>
  <c r="GI11" i="2"/>
  <c r="CO11" i="2" s="1"/>
  <c r="FY15" i="2"/>
  <c r="FQ15" i="2"/>
  <c r="CL17" i="2"/>
  <c r="FS24" i="2"/>
  <c r="GA24" i="2"/>
  <c r="FZ20" i="2"/>
  <c r="GH20" i="2"/>
  <c r="GH14" i="1"/>
  <c r="FZ14" i="1"/>
  <c r="GI18" i="1"/>
  <c r="CO18" i="1" s="1"/>
  <c r="GG18" i="1"/>
  <c r="CN18" i="1" s="1"/>
  <c r="FY13" i="1"/>
  <c r="FQ13" i="1"/>
  <c r="FY18" i="1"/>
  <c r="FQ18" i="1"/>
  <c r="FX10" i="1"/>
  <c r="GF10" i="1"/>
  <c r="GH16" i="1"/>
  <c r="FZ16" i="1"/>
  <c r="CL17" i="1"/>
  <c r="CL12" i="1"/>
  <c r="CL9" i="1"/>
  <c r="CM16" i="1"/>
  <c r="GE16" i="1"/>
  <c r="GG10" i="1"/>
  <c r="CN10" i="1" s="1"/>
  <c r="GI10" i="1"/>
  <c r="CO10" i="1" s="1"/>
  <c r="FL12" i="1"/>
  <c r="FT12" i="1"/>
  <c r="FZ13" i="1"/>
  <c r="GH13" i="1"/>
  <c r="FT11" i="1"/>
  <c r="FL11" i="1"/>
  <c r="GA17" i="1"/>
  <c r="FS17" i="1"/>
  <c r="FQ11" i="1"/>
  <c r="FY11" i="1"/>
  <c r="FQ14" i="1"/>
  <c r="FY14" i="1"/>
  <c r="FL9" i="1"/>
  <c r="FT9" i="1"/>
  <c r="FX15" i="1"/>
  <c r="GF15" i="1"/>
  <c r="GI15" i="1"/>
  <c r="CO15" i="1" s="1"/>
  <c r="GG15" i="1"/>
  <c r="CN15" i="1" s="1"/>
  <c r="FZ25" i="2" l="1"/>
  <c r="GH25" i="2"/>
  <c r="GI16" i="2"/>
  <c r="CO16" i="2" s="1"/>
  <c r="GG16" i="2"/>
  <c r="CN16" i="2" s="1"/>
  <c r="FX26" i="2"/>
  <c r="GF26" i="2"/>
  <c r="FX16" i="2"/>
  <c r="GF16" i="2"/>
  <c r="CL23" i="2"/>
  <c r="CL25" i="2"/>
  <c r="CQ23" i="2"/>
  <c r="FS19" i="2"/>
  <c r="GA19" i="2"/>
  <c r="GF15" i="2"/>
  <c r="FX15" i="2"/>
  <c r="CL9" i="2"/>
  <c r="GF20" i="2"/>
  <c r="FX20" i="2"/>
  <c r="FZ10" i="2"/>
  <c r="GH10" i="2"/>
  <c r="GH18" i="2"/>
  <c r="FZ18" i="2"/>
  <c r="FZ17" i="2"/>
  <c r="GH17" i="2"/>
  <c r="CM13" i="2"/>
  <c r="CQ13" i="2" s="1"/>
  <c r="GE13" i="2"/>
  <c r="FX11" i="2"/>
  <c r="GF11" i="2"/>
  <c r="GI27" i="2"/>
  <c r="GG27" i="2"/>
  <c r="GG20" i="2"/>
  <c r="CN20" i="2" s="1"/>
  <c r="GI20" i="2"/>
  <c r="CO20" i="2" s="1"/>
  <c r="GG15" i="2"/>
  <c r="CN15" i="2" s="1"/>
  <c r="GI15" i="2"/>
  <c r="CO15" i="2" s="1"/>
  <c r="FZ24" i="2"/>
  <c r="GH24" i="2"/>
  <c r="CL22" i="2"/>
  <c r="CP22" i="2"/>
  <c r="CS22" i="2" s="1"/>
  <c r="FS14" i="2"/>
  <c r="GA14" i="2"/>
  <c r="GG26" i="2"/>
  <c r="CN26" i="2" s="1"/>
  <c r="GI26" i="2"/>
  <c r="CO26" i="2" s="1"/>
  <c r="GG23" i="2"/>
  <c r="CN23" i="2" s="1"/>
  <c r="GI23" i="2"/>
  <c r="CO23" i="2" s="1"/>
  <c r="FX24" i="2"/>
  <c r="GF24" i="2"/>
  <c r="GG22" i="2"/>
  <c r="CN22" i="2" s="1"/>
  <c r="GI22" i="2"/>
  <c r="CO22" i="2" s="1"/>
  <c r="CQ22" i="2" s="1"/>
  <c r="FX19" i="2"/>
  <c r="GF19" i="2"/>
  <c r="GI12" i="2"/>
  <c r="CO12" i="2" s="1"/>
  <c r="GG12" i="2"/>
  <c r="CN12" i="2" s="1"/>
  <c r="CL21" i="2"/>
  <c r="CP21" i="2"/>
  <c r="CS21" i="2" s="1"/>
  <c r="FS9" i="2"/>
  <c r="GA9" i="2"/>
  <c r="FX18" i="2"/>
  <c r="GF18" i="2"/>
  <c r="CQ21" i="2"/>
  <c r="GF12" i="2"/>
  <c r="FX12" i="2"/>
  <c r="FX27" i="2"/>
  <c r="GF27" i="2"/>
  <c r="GE27" i="2" s="1"/>
  <c r="FS11" i="1"/>
  <c r="GA11" i="1"/>
  <c r="CM10" i="1"/>
  <c r="CQ10" i="1" s="1"/>
  <c r="GE10" i="1"/>
  <c r="FS12" i="1"/>
  <c r="GA12" i="1"/>
  <c r="GF11" i="1"/>
  <c r="FX11" i="1"/>
  <c r="FZ17" i="1"/>
  <c r="GH17" i="1"/>
  <c r="GG16" i="1"/>
  <c r="CN16" i="1" s="1"/>
  <c r="GI16" i="1"/>
  <c r="CO16" i="1" s="1"/>
  <c r="CQ16" i="1" s="1"/>
  <c r="GI13" i="1"/>
  <c r="CO13" i="1" s="1"/>
  <c r="GG13" i="1"/>
  <c r="CN13" i="1" s="1"/>
  <c r="CM15" i="1"/>
  <c r="CQ15" i="1" s="1"/>
  <c r="GE15" i="1"/>
  <c r="FX18" i="1"/>
  <c r="GF18" i="1"/>
  <c r="FX13" i="1"/>
  <c r="GF13" i="1"/>
  <c r="FS9" i="1"/>
  <c r="GA9" i="1"/>
  <c r="CL16" i="1"/>
  <c r="GF14" i="1"/>
  <c r="FX14" i="1"/>
  <c r="GG14" i="1"/>
  <c r="CN14" i="1" s="1"/>
  <c r="GI14" i="1"/>
  <c r="CO14" i="1" s="1"/>
  <c r="FZ14" i="2" l="1"/>
  <c r="GH14" i="2"/>
  <c r="GG17" i="2"/>
  <c r="GI17" i="2"/>
  <c r="CO17" i="2" s="1"/>
  <c r="CQ17" i="2" s="1"/>
  <c r="GG18" i="2"/>
  <c r="CN18" i="2" s="1"/>
  <c r="GI18" i="2"/>
  <c r="CO18" i="2" s="1"/>
  <c r="GI24" i="2"/>
  <c r="CO24" i="2" s="1"/>
  <c r="GG24" i="2"/>
  <c r="CN24" i="2" s="1"/>
  <c r="CM19" i="2"/>
  <c r="GE19" i="2"/>
  <c r="GI10" i="2"/>
  <c r="CO10" i="2" s="1"/>
  <c r="CQ10" i="2" s="1"/>
  <c r="GG10" i="2"/>
  <c r="GE26" i="2"/>
  <c r="CM26" i="2"/>
  <c r="CQ26" i="2" s="1"/>
  <c r="CM20" i="2"/>
  <c r="CQ20" i="2" s="1"/>
  <c r="GE20" i="2"/>
  <c r="CM24" i="2"/>
  <c r="GE24" i="2"/>
  <c r="GI25" i="2"/>
  <c r="CO25" i="2" s="1"/>
  <c r="CQ25" i="2" s="1"/>
  <c r="GG25" i="2"/>
  <c r="GE18" i="2"/>
  <c r="CM18" i="2"/>
  <c r="CQ18" i="2" s="1"/>
  <c r="GH19" i="2"/>
  <c r="FZ19" i="2"/>
  <c r="CL13" i="2"/>
  <c r="CP13" i="2"/>
  <c r="CS13" i="2" s="1"/>
  <c r="FZ9" i="2"/>
  <c r="GH9" i="2"/>
  <c r="CP23" i="2"/>
  <c r="CS23" i="2" s="1"/>
  <c r="CM16" i="2"/>
  <c r="CQ16" i="2" s="1"/>
  <c r="GE16" i="2"/>
  <c r="CM12" i="2"/>
  <c r="CQ12" i="2" s="1"/>
  <c r="GE12" i="2"/>
  <c r="GE11" i="2"/>
  <c r="CM11" i="2"/>
  <c r="CQ11" i="2" s="1"/>
  <c r="GE15" i="2"/>
  <c r="CM15" i="2"/>
  <c r="CQ15" i="2" s="1"/>
  <c r="CL15" i="1"/>
  <c r="CP15" i="1"/>
  <c r="CS15" i="1" s="1"/>
  <c r="GE14" i="1"/>
  <c r="CM14" i="1"/>
  <c r="CQ14" i="1" s="1"/>
  <c r="GH9" i="1"/>
  <c r="FZ9" i="1"/>
  <c r="CP10" i="1"/>
  <c r="CS10" i="1" s="1"/>
  <c r="CL10" i="1"/>
  <c r="GH11" i="1"/>
  <c r="FZ11" i="1"/>
  <c r="GG17" i="1"/>
  <c r="GI17" i="1"/>
  <c r="CO17" i="1" s="1"/>
  <c r="CQ17" i="1" s="1"/>
  <c r="CP16" i="1"/>
  <c r="CS16" i="1" s="1"/>
  <c r="CM11" i="1"/>
  <c r="GE11" i="1"/>
  <c r="GH12" i="1"/>
  <c r="FZ12" i="1"/>
  <c r="GE13" i="1"/>
  <c r="CM13" i="1"/>
  <c r="CQ13" i="1" s="1"/>
  <c r="CM18" i="1"/>
  <c r="CQ18" i="1" s="1"/>
  <c r="GE18" i="1"/>
  <c r="CL16" i="2" l="1"/>
  <c r="CP16" i="2"/>
  <c r="CS16" i="2" s="1"/>
  <c r="CP26" i="2"/>
  <c r="CS26" i="2" s="1"/>
  <c r="CL26" i="2"/>
  <c r="CN10" i="2"/>
  <c r="CP10" i="2"/>
  <c r="CS10" i="2" s="1"/>
  <c r="CL20" i="2"/>
  <c r="CP20" i="2"/>
  <c r="CS20" i="2" s="1"/>
  <c r="GG14" i="2"/>
  <c r="GI14" i="2"/>
  <c r="CO14" i="2" s="1"/>
  <c r="CQ14" i="2" s="1"/>
  <c r="GI9" i="2"/>
  <c r="CO9" i="2" s="1"/>
  <c r="CQ9" i="2" s="1"/>
  <c r="GG9" i="2"/>
  <c r="CL19" i="2"/>
  <c r="CQ19" i="2"/>
  <c r="GG19" i="2"/>
  <c r="CN19" i="2" s="1"/>
  <c r="GI19" i="2"/>
  <c r="CO19" i="2" s="1"/>
  <c r="CP18" i="2"/>
  <c r="CS18" i="2" s="1"/>
  <c r="CL18" i="2"/>
  <c r="CL15" i="2"/>
  <c r="CP15" i="2"/>
  <c r="CS15" i="2" s="1"/>
  <c r="CN25" i="2"/>
  <c r="CP25" i="2"/>
  <c r="CS25" i="2" s="1"/>
  <c r="CN17" i="2"/>
  <c r="CP17" i="2"/>
  <c r="CS17" i="2" s="1"/>
  <c r="CP11" i="2"/>
  <c r="CS11" i="2" s="1"/>
  <c r="CL11" i="2"/>
  <c r="CL24" i="2"/>
  <c r="CP24" i="2"/>
  <c r="CS24" i="2" s="1"/>
  <c r="CL12" i="2"/>
  <c r="CP12" i="2"/>
  <c r="CS12" i="2" s="1"/>
  <c r="CQ24" i="2"/>
  <c r="CN17" i="1"/>
  <c r="CP17" i="1"/>
  <c r="CS17" i="1" s="1"/>
  <c r="GI11" i="1"/>
  <c r="CO11" i="1" s="1"/>
  <c r="GG11" i="1"/>
  <c r="CN11" i="1" s="1"/>
  <c r="GG12" i="1"/>
  <c r="GI12" i="1"/>
  <c r="CO12" i="1" s="1"/>
  <c r="CQ12" i="1" s="1"/>
  <c r="CQ11" i="1"/>
  <c r="CP18" i="1"/>
  <c r="CS18" i="1" s="1"/>
  <c r="CL18" i="1"/>
  <c r="GG9" i="1"/>
  <c r="GI9" i="1"/>
  <c r="CO9" i="1" s="1"/>
  <c r="CQ9" i="1" s="1"/>
  <c r="CL14" i="1"/>
  <c r="CP14" i="1"/>
  <c r="CS14" i="1" s="1"/>
  <c r="CP13" i="1"/>
  <c r="CS13" i="1" s="1"/>
  <c r="CL13" i="1"/>
  <c r="CL11" i="1"/>
  <c r="CN9" i="2" l="1"/>
  <c r="CP9" i="2"/>
  <c r="CS9" i="2" s="1"/>
  <c r="CP19" i="2"/>
  <c r="CS19" i="2" s="1"/>
  <c r="CN14" i="2"/>
  <c r="CP14" i="2"/>
  <c r="CS14" i="2" s="1"/>
  <c r="CN9" i="1"/>
  <c r="CP9" i="1"/>
  <c r="CS9" i="1" s="1"/>
  <c r="CN12" i="1"/>
  <c r="CP12" i="1"/>
  <c r="CS12" i="1" s="1"/>
  <c r="CP11" i="1"/>
  <c r="CS11" i="1" s="1"/>
  <c r="CS28" i="2" l="1"/>
  <c r="CU28" i="2"/>
  <c r="CS98" i="1"/>
  <c r="CU9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AIr</author>
  </authors>
  <commentList>
    <comment ref="BMB635" authorId="0" shapeId="0" xr:uid="{00000000-0006-0000-0200-000001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B636" authorId="0" shapeId="0" xr:uid="{00000000-0006-0000-0200-000002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B637" authorId="0" shapeId="0" xr:uid="{00000000-0006-0000-0200-000003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B638" authorId="0" shapeId="0" xr:uid="{00000000-0006-0000-0200-000004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B639" authorId="0" shapeId="0" xr:uid="{00000000-0006-0000-0200-000005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B640" authorId="0" shapeId="0" xr:uid="{00000000-0006-0000-0200-000006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B641" authorId="0" shapeId="0" xr:uid="{00000000-0006-0000-0200-000007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B642" authorId="0" shapeId="0" xr:uid="{00000000-0006-0000-0200-000008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B643" authorId="0" shapeId="0" xr:uid="{00000000-0006-0000-0200-000009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B644" authorId="0" shapeId="0" xr:uid="{00000000-0006-0000-0200-00000A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B646" authorId="0" shapeId="0" xr:uid="{00000000-0006-0000-0200-00000B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AIr</author>
  </authors>
  <commentList>
    <comment ref="BMC703" authorId="0" shapeId="0" xr:uid="{00000000-0006-0000-0000-000001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4" authorId="0" shapeId="0" xr:uid="{00000000-0006-0000-0000-000002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5" authorId="0" shapeId="0" xr:uid="{00000000-0006-0000-0000-000003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6" authorId="0" shapeId="0" xr:uid="{00000000-0006-0000-0000-000004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7" authorId="0" shapeId="0" xr:uid="{00000000-0006-0000-0000-000005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8" authorId="0" shapeId="0" xr:uid="{00000000-0006-0000-0000-000006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9" authorId="0" shapeId="0" xr:uid="{00000000-0006-0000-0000-000007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0" authorId="0" shapeId="0" xr:uid="{00000000-0006-0000-0000-000008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1" authorId="0" shapeId="0" xr:uid="{00000000-0006-0000-0000-000009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2" authorId="0" shapeId="0" xr:uid="{00000000-0006-0000-0000-00000A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4" authorId="0" shapeId="0" xr:uid="{00000000-0006-0000-0000-00000B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AIr</author>
  </authors>
  <commentList>
    <comment ref="BMC699" authorId="0" shapeId="0" xr:uid="{00000000-0006-0000-0700-000001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0" authorId="0" shapeId="0" xr:uid="{00000000-0006-0000-0700-000002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1" authorId="0" shapeId="0" xr:uid="{00000000-0006-0000-0700-000003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2" authorId="0" shapeId="0" xr:uid="{00000000-0006-0000-0700-000004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3" authorId="0" shapeId="0" xr:uid="{00000000-0006-0000-0700-000005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4" authorId="0" shapeId="0" xr:uid="{00000000-0006-0000-0700-000006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5" authorId="0" shapeId="0" xr:uid="{00000000-0006-0000-0700-000007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6" authorId="0" shapeId="0" xr:uid="{00000000-0006-0000-0700-000008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7" authorId="0" shapeId="0" xr:uid="{00000000-0006-0000-0700-000009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8" authorId="0" shapeId="0" xr:uid="{00000000-0006-0000-0700-00000A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0" authorId="0" shapeId="0" xr:uid="{00000000-0006-0000-0700-00000B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AIr</author>
  </authors>
  <commentList>
    <comment ref="BMC703" authorId="0" shapeId="0" xr:uid="{00000000-0006-0000-0100-000001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4" authorId="0" shapeId="0" xr:uid="{00000000-0006-0000-0100-000002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5" authorId="0" shapeId="0" xr:uid="{00000000-0006-0000-0100-000003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6" authorId="0" shapeId="0" xr:uid="{00000000-0006-0000-0100-000004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7" authorId="0" shapeId="0" xr:uid="{00000000-0006-0000-0100-000005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8" authorId="0" shapeId="0" xr:uid="{00000000-0006-0000-0100-000006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9" authorId="0" shapeId="0" xr:uid="{00000000-0006-0000-0100-000007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0" authorId="0" shapeId="0" xr:uid="{00000000-0006-0000-0100-000008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1" authorId="0" shapeId="0" xr:uid="{00000000-0006-0000-0100-000009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2" authorId="0" shapeId="0" xr:uid="{00000000-0006-0000-0100-00000A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4" authorId="0" shapeId="0" xr:uid="{00000000-0006-0000-0100-00000B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AIr</author>
  </authors>
  <commentList>
    <comment ref="BMC704" authorId="0" shapeId="0" xr:uid="{65402D31-F53B-401F-A9D4-CC1828D89803}">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5" authorId="0" shapeId="0" xr:uid="{A0DDDFCC-5D7E-4AF7-A303-BD5A1B478A68}">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6" authorId="0" shapeId="0" xr:uid="{E226A588-CDB9-414B-9446-50D9296D3349}">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7" authorId="0" shapeId="0" xr:uid="{E2B3B80D-82C0-411C-80B0-F9CB2EF12C85}">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8" authorId="0" shapeId="0" xr:uid="{ED493FE6-DCB6-490C-B382-27E2DDBFDA2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9" authorId="0" shapeId="0" xr:uid="{A66FF920-5AD9-4696-B950-0ED860422925}">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0" authorId="0" shapeId="0" xr:uid="{EF427A6A-399B-4930-88EE-5D6A25BD6E1F}">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1" authorId="0" shapeId="0" xr:uid="{9B165A24-1F3F-4CB7-9451-0740ECC5B139}">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2" authorId="0" shapeId="0" xr:uid="{60BA76F3-90ED-4046-91BB-BC40E06EB5DA}">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3" authorId="0" shapeId="0" xr:uid="{01B83F29-9D6A-4738-9885-341AC5C0D2E6}">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5" authorId="0" shapeId="0" xr:uid="{B1F1AFEF-7A30-41BF-ADE4-0B6E524F32F5}">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AIr</author>
  </authors>
  <commentList>
    <comment ref="BMC593" authorId="0" shapeId="0" xr:uid="{BBE7E841-EA4B-4467-8B62-FD35884DB4EA}">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594" authorId="0" shapeId="0" xr:uid="{7FBA0DD7-E0D7-4B74-9F86-3F2CCEA07274}">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595" authorId="0" shapeId="0" xr:uid="{63A3E3A4-7CB2-472C-8116-38BADFA9CECC}">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596" authorId="0" shapeId="0" xr:uid="{42F5555B-6F5E-4207-B5A4-6CE1E83587C8}">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597" authorId="0" shapeId="0" xr:uid="{D7C0417D-FDF8-45DA-8B1B-32CA9390D12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598" authorId="0" shapeId="0" xr:uid="{65888272-B451-4947-A9FD-56C725630A16}">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599" authorId="0" shapeId="0" xr:uid="{681D1980-0710-402B-9835-8D46FC9DB95B}">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00" authorId="0" shapeId="0" xr:uid="{06DC4D51-2E8D-4BD1-8C53-691D0E23F397}">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01" authorId="0" shapeId="0" xr:uid="{72AE5906-2543-40F9-A7DC-88DF4BF846D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02" authorId="0" shapeId="0" xr:uid="{0494E1C5-C113-4F4B-8D51-2906F1A0E78A}">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04" authorId="0" shapeId="0" xr:uid="{39E0081A-A69C-4D8B-B6F0-1B1373E9947F}">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AIr</author>
  </authors>
  <commentList>
    <comment ref="BMC632" authorId="0" shapeId="0" xr:uid="{00000000-0006-0000-0200-000001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33" authorId="0" shapeId="0" xr:uid="{00000000-0006-0000-0200-000002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34" authorId="0" shapeId="0" xr:uid="{00000000-0006-0000-0200-000003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35" authorId="0" shapeId="0" xr:uid="{00000000-0006-0000-0200-000004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36" authorId="0" shapeId="0" xr:uid="{00000000-0006-0000-0200-000005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37" authorId="0" shapeId="0" xr:uid="{00000000-0006-0000-0200-000006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38" authorId="0" shapeId="0" xr:uid="{00000000-0006-0000-0200-000007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39" authorId="0" shapeId="0" xr:uid="{00000000-0006-0000-0200-000008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40" authorId="0" shapeId="0" xr:uid="{00000000-0006-0000-0200-000009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41" authorId="0" shapeId="0" xr:uid="{00000000-0006-0000-0200-00000A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43" authorId="0" shapeId="0" xr:uid="{00000000-0006-0000-0200-00000B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AIr</author>
  </authors>
  <commentList>
    <comment ref="BMC606" authorId="0" shapeId="0" xr:uid="{00000000-0006-0000-1200-000001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07" authorId="0" shapeId="0" xr:uid="{00000000-0006-0000-1200-000002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08" authorId="0" shapeId="0" xr:uid="{00000000-0006-0000-1200-000003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09" authorId="0" shapeId="0" xr:uid="{00000000-0006-0000-1200-000004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10" authorId="0" shapeId="0" xr:uid="{00000000-0006-0000-1200-000005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11" authorId="0" shapeId="0" xr:uid="{00000000-0006-0000-1200-000006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12" authorId="0" shapeId="0" xr:uid="{00000000-0006-0000-1200-000007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13" authorId="0" shapeId="0" xr:uid="{00000000-0006-0000-1200-000008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14" authorId="0" shapeId="0" xr:uid="{00000000-0006-0000-1200-000009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15" authorId="0" shapeId="0" xr:uid="{00000000-0006-0000-1200-00000A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17" authorId="0" shapeId="0" xr:uid="{00000000-0006-0000-1200-00000B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AIr</author>
  </authors>
  <commentList>
    <comment ref="BMC699" authorId="0" shapeId="0" xr:uid="{00000000-0006-0000-0200-000001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0" authorId="0" shapeId="0" xr:uid="{00000000-0006-0000-0200-000002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1" authorId="0" shapeId="0" xr:uid="{00000000-0006-0000-0200-000003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2" authorId="0" shapeId="0" xr:uid="{00000000-0006-0000-0200-000004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3" authorId="0" shapeId="0" xr:uid="{00000000-0006-0000-0200-000005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4" authorId="0" shapeId="0" xr:uid="{00000000-0006-0000-0200-000006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5" authorId="0" shapeId="0" xr:uid="{00000000-0006-0000-0200-000007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6" authorId="0" shapeId="0" xr:uid="{00000000-0006-0000-0200-000008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7" authorId="0" shapeId="0" xr:uid="{00000000-0006-0000-0200-000009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8" authorId="0" shapeId="0" xr:uid="{00000000-0006-0000-0200-00000A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0" authorId="0" shapeId="0" xr:uid="{00000000-0006-0000-0200-00000B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AIr</author>
  </authors>
  <commentList>
    <comment ref="BMC703" authorId="0" shapeId="0" xr:uid="{EC76D9B1-5A50-4ADF-B769-62C05B05B04F}">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4" authorId="0" shapeId="0" xr:uid="{6EE154AC-27A4-408B-BF5B-2EBB81176A55}">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5" authorId="0" shapeId="0" xr:uid="{EF8F75BD-6D90-4E40-9586-1A0F719EE108}">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6" authorId="0" shapeId="0" xr:uid="{ADD80B19-6366-426F-9141-7305B47CA7FE}">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7" authorId="0" shapeId="0" xr:uid="{CB97680C-CF9E-4C7D-9D47-C98124848BFB}">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8" authorId="0" shapeId="0" xr:uid="{EFE59977-8303-4317-94C8-8126A1F39C1C}">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9" authorId="0" shapeId="0" xr:uid="{3644222D-4ECC-4890-AF6E-6557191693A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0" authorId="0" shapeId="0" xr:uid="{74525AB6-6B8E-42BA-8D3E-1349A167DEF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1" authorId="0" shapeId="0" xr:uid="{65E8E006-BA4D-428C-A720-B5FE1C506FC8}">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2" authorId="0" shapeId="0" xr:uid="{3DEA94C8-C0BD-4086-9407-9FCD0D384843}">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4" authorId="0" shapeId="0" xr:uid="{302D6A93-74CB-4088-968B-5E2B85D5FCDF}">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AIr</author>
  </authors>
  <commentList>
    <comment ref="BMC698" authorId="0" shapeId="0" xr:uid="{00000000-0006-0000-0200-000001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99" authorId="0" shapeId="0" xr:uid="{00000000-0006-0000-0200-000002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0" authorId="0" shapeId="0" xr:uid="{00000000-0006-0000-0200-000003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1" authorId="0" shapeId="0" xr:uid="{00000000-0006-0000-0200-000004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2" authorId="0" shapeId="0" xr:uid="{00000000-0006-0000-0200-000005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3" authorId="0" shapeId="0" xr:uid="{00000000-0006-0000-0200-000006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4" authorId="0" shapeId="0" xr:uid="{00000000-0006-0000-0200-000007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5" authorId="0" shapeId="0" xr:uid="{00000000-0006-0000-0200-000008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6" authorId="0" shapeId="0" xr:uid="{00000000-0006-0000-0200-000009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7" authorId="0" shapeId="0" xr:uid="{00000000-0006-0000-0200-00000A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9" authorId="0" shapeId="0" xr:uid="{00000000-0006-0000-0200-00000B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AIr</author>
  </authors>
  <commentList>
    <comment ref="BMC690" authorId="0" shapeId="0" xr:uid="{00000000-0006-0000-0300-000001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91" authorId="0" shapeId="0" xr:uid="{00000000-0006-0000-0300-000002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92" authorId="0" shapeId="0" xr:uid="{00000000-0006-0000-0300-000003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93" authorId="0" shapeId="0" xr:uid="{00000000-0006-0000-0300-000004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94" authorId="0" shapeId="0" xr:uid="{00000000-0006-0000-0300-000005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95" authorId="0" shapeId="0" xr:uid="{00000000-0006-0000-0300-000006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96" authorId="0" shapeId="0" xr:uid="{00000000-0006-0000-0300-000007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97" authorId="0" shapeId="0" xr:uid="{00000000-0006-0000-0300-000008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98" authorId="0" shapeId="0" xr:uid="{00000000-0006-0000-0300-000009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99" authorId="0" shapeId="0" xr:uid="{00000000-0006-0000-0300-00000A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1" authorId="0" shapeId="0" xr:uid="{00000000-0006-0000-0300-00000B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AIr</author>
  </authors>
  <commentList>
    <comment ref="BMC703" authorId="0" shapeId="0" xr:uid="{3414405F-FACC-4C3B-A222-F4C6B537149A}">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4" authorId="0" shapeId="0" xr:uid="{DBE586C7-F0E7-4889-9AFC-B95269BE8E56}">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5" authorId="0" shapeId="0" xr:uid="{9A539E04-EBA6-40D3-8617-273FB360D91A}">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6" authorId="0" shapeId="0" xr:uid="{925BED61-7A41-4DED-B35E-DA59003E84E2}">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7" authorId="0" shapeId="0" xr:uid="{D802A7A7-87D2-4A65-ACAC-39B242560561}">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8" authorId="0" shapeId="0" xr:uid="{A7EF6008-57CB-473F-B99E-863EB4426DF9}">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9" authorId="0" shapeId="0" xr:uid="{5B2B5CBE-D387-4C5C-853E-7AA15102DA4D}">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0" authorId="0" shapeId="0" xr:uid="{F15F8E35-DC32-42A4-8644-AAC92FE5F421}">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1" authorId="0" shapeId="0" xr:uid="{E523DA40-B789-4862-BCC3-615FBF015C5E}">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2" authorId="0" shapeId="0" xr:uid="{E5BF69A8-8442-4E9D-9278-26519759ADF8}">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4" authorId="0" shapeId="0" xr:uid="{EA11147F-CA61-4370-B725-A6A536AFF358}">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AIr</author>
  </authors>
  <commentList>
    <comment ref="BMC703" authorId="0" shapeId="0" xr:uid="{00000000-0006-0000-0200-000001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4" authorId="0" shapeId="0" xr:uid="{00000000-0006-0000-0200-000002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5" authorId="0" shapeId="0" xr:uid="{00000000-0006-0000-0200-000003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6" authorId="0" shapeId="0" xr:uid="{00000000-0006-0000-0200-000004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7" authorId="0" shapeId="0" xr:uid="{00000000-0006-0000-0200-000005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8" authorId="0" shapeId="0" xr:uid="{00000000-0006-0000-0200-000006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9" authorId="0" shapeId="0" xr:uid="{00000000-0006-0000-0200-000007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0" authorId="0" shapeId="0" xr:uid="{00000000-0006-0000-0200-000008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1" authorId="0" shapeId="0" xr:uid="{00000000-0006-0000-0200-000009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2" authorId="0" shapeId="0" xr:uid="{00000000-0006-0000-0200-00000A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4" authorId="0" shapeId="0" xr:uid="{00000000-0006-0000-0200-00000B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AIr</author>
  </authors>
  <commentList>
    <comment ref="BMC689" authorId="0" shapeId="0" xr:uid="{00000000-0006-0000-0400-000001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90" authorId="0" shapeId="0" xr:uid="{00000000-0006-0000-0400-000002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91" authorId="0" shapeId="0" xr:uid="{00000000-0006-0000-0400-000003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92" authorId="0" shapeId="0" xr:uid="{00000000-0006-0000-0400-000004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93" authorId="0" shapeId="0" xr:uid="{00000000-0006-0000-0400-000005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94" authorId="0" shapeId="0" xr:uid="{00000000-0006-0000-0400-000006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95" authorId="0" shapeId="0" xr:uid="{00000000-0006-0000-0400-000007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96" authorId="0" shapeId="0" xr:uid="{00000000-0006-0000-0400-000008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97" authorId="0" shapeId="0" xr:uid="{00000000-0006-0000-0400-000009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98" authorId="0" shapeId="0" xr:uid="{00000000-0006-0000-0400-00000A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0" authorId="0" shapeId="0" xr:uid="{00000000-0006-0000-0400-00000B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AIr</author>
  </authors>
  <commentList>
    <comment ref="BMC700" authorId="0" shapeId="0" xr:uid="{00000000-0006-0000-0000-000001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1" authorId="0" shapeId="0" xr:uid="{00000000-0006-0000-0000-000002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2" authorId="0" shapeId="0" xr:uid="{00000000-0006-0000-0000-000003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3" authorId="0" shapeId="0" xr:uid="{00000000-0006-0000-0000-000004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4" authorId="0" shapeId="0" xr:uid="{00000000-0006-0000-0000-000005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5" authorId="0" shapeId="0" xr:uid="{00000000-0006-0000-0000-000006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6" authorId="0" shapeId="0" xr:uid="{00000000-0006-0000-0000-000007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7" authorId="0" shapeId="0" xr:uid="{00000000-0006-0000-0000-000008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8" authorId="0" shapeId="0" xr:uid="{00000000-0006-0000-0000-000009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9" authorId="0" shapeId="0" xr:uid="{00000000-0006-0000-0000-00000A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1" authorId="0" shapeId="0" xr:uid="{00000000-0006-0000-0000-00000B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AIr</author>
  </authors>
  <commentList>
    <comment ref="BMC612" authorId="0" shapeId="0" xr:uid="{00000000-0006-0000-0100-000001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13" authorId="0" shapeId="0" xr:uid="{00000000-0006-0000-0100-000002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14" authorId="0" shapeId="0" xr:uid="{00000000-0006-0000-0100-000003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15" authorId="0" shapeId="0" xr:uid="{00000000-0006-0000-0100-000004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16" authorId="0" shapeId="0" xr:uid="{00000000-0006-0000-0100-000005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17" authorId="0" shapeId="0" xr:uid="{00000000-0006-0000-0100-000006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18" authorId="0" shapeId="0" xr:uid="{00000000-0006-0000-0100-000007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19" authorId="0" shapeId="0" xr:uid="{00000000-0006-0000-0100-000008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0" authorId="0" shapeId="0" xr:uid="{00000000-0006-0000-0100-000009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1" authorId="0" shapeId="0" xr:uid="{00000000-0006-0000-0100-00000A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623" authorId="0" shapeId="0" xr:uid="{00000000-0006-0000-0100-00000B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AIr</author>
  </authors>
  <commentList>
    <comment ref="BMC703" authorId="0" shapeId="0" xr:uid="{00000000-0006-0000-1300-000001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4" authorId="0" shapeId="0" xr:uid="{00000000-0006-0000-1300-000002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5" authorId="0" shapeId="0" xr:uid="{00000000-0006-0000-1300-000003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6" authorId="0" shapeId="0" xr:uid="{00000000-0006-0000-1300-000004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7" authorId="0" shapeId="0" xr:uid="{00000000-0006-0000-1300-000005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8" authorId="0" shapeId="0" xr:uid="{00000000-0006-0000-1300-000006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9" authorId="0" shapeId="0" xr:uid="{00000000-0006-0000-1300-000007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0" authorId="0" shapeId="0" xr:uid="{00000000-0006-0000-1300-000008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1" authorId="0" shapeId="0" xr:uid="{00000000-0006-0000-1300-000009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2" authorId="0" shapeId="0" xr:uid="{00000000-0006-0000-1300-00000A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4" authorId="0" shapeId="0" xr:uid="{00000000-0006-0000-1300-00000B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AIr</author>
  </authors>
  <commentList>
    <comment ref="BMC703" authorId="0" shapeId="0" xr:uid="{00000000-0006-0000-1200-000001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4" authorId="0" shapeId="0" xr:uid="{00000000-0006-0000-1200-000002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5" authorId="0" shapeId="0" xr:uid="{00000000-0006-0000-1200-000003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6" authorId="0" shapeId="0" xr:uid="{00000000-0006-0000-1200-000004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7" authorId="0" shapeId="0" xr:uid="{00000000-0006-0000-1200-000005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8" authorId="0" shapeId="0" xr:uid="{00000000-0006-0000-1200-000006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9" authorId="0" shapeId="0" xr:uid="{00000000-0006-0000-1200-000007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0" authorId="0" shapeId="0" xr:uid="{00000000-0006-0000-1200-000008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1" authorId="0" shapeId="0" xr:uid="{00000000-0006-0000-1200-000009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2" authorId="0" shapeId="0" xr:uid="{00000000-0006-0000-1200-00000A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4" authorId="0" shapeId="0" xr:uid="{00000000-0006-0000-1200-00000B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AIr</author>
  </authors>
  <commentList>
    <comment ref="BMC701" authorId="0" shapeId="0" xr:uid="{00000000-0006-0000-0E00-000001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2" authorId="0" shapeId="0" xr:uid="{00000000-0006-0000-0E00-000002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3" authorId="0" shapeId="0" xr:uid="{00000000-0006-0000-0E00-000003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4" authorId="0" shapeId="0" xr:uid="{00000000-0006-0000-0E00-000004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5" authorId="0" shapeId="0" xr:uid="{00000000-0006-0000-0E00-000005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6" authorId="0" shapeId="0" xr:uid="{00000000-0006-0000-0E00-000006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7" authorId="0" shapeId="0" xr:uid="{00000000-0006-0000-0E00-000007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8" authorId="0" shapeId="0" xr:uid="{00000000-0006-0000-0E00-000008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09" authorId="0" shapeId="0" xr:uid="{00000000-0006-0000-0E00-000009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0" authorId="0" shapeId="0" xr:uid="{00000000-0006-0000-0E00-00000A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 ref="BMC712" authorId="0" shapeId="0" xr:uid="{00000000-0006-0000-0E00-00000B000000}">
      <text>
        <r>
          <rPr>
            <b/>
            <sz val="10"/>
            <color rgb="FF000000"/>
            <rFont val="Tahoma"/>
            <family val="2"/>
          </rPr>
          <t>AIr:</t>
        </r>
        <r>
          <rPr>
            <sz val="10"/>
            <color rgb="FF000000"/>
            <rFont val="Tahoma"/>
            <family val="2"/>
          </rPr>
          <t xml:space="preserve">
</t>
        </r>
        <r>
          <rPr>
            <sz val="10"/>
            <color rgb="FF000000"/>
            <rFont val="Tahoma"/>
            <family val="2"/>
          </rPr>
          <t>hacer lista desplegable</t>
        </r>
      </text>
    </comment>
  </commentList>
</comments>
</file>

<file path=xl/sharedStrings.xml><?xml version="1.0" encoding="utf-8"?>
<sst xmlns="http://schemas.openxmlformats.org/spreadsheetml/2006/main" count="27400" uniqueCount="1478">
  <si>
    <t>Otro</t>
  </si>
  <si>
    <t>Carencia de una conciencia social</t>
  </si>
  <si>
    <t>Riesgo de contagio</t>
  </si>
  <si>
    <t>Abuso del poder público</t>
  </si>
  <si>
    <t>Desconocimiento de los procedimientos</t>
  </si>
  <si>
    <t>Conducta Humana (Moral y ética)</t>
  </si>
  <si>
    <t>CAUSAS</t>
  </si>
  <si>
    <t>.</t>
  </si>
  <si>
    <t>Otra:</t>
  </si>
  <si>
    <t>Legal:</t>
  </si>
  <si>
    <t>Operativa:</t>
  </si>
  <si>
    <t>Reputacional:</t>
  </si>
  <si>
    <t>Económica:</t>
  </si>
  <si>
    <t>EXTREMO</t>
  </si>
  <si>
    <t>ALTO</t>
  </si>
  <si>
    <t>MODERADO</t>
  </si>
  <si>
    <t>BAJO</t>
  </si>
  <si>
    <t>0,1     20</t>
  </si>
  <si>
    <t>1 - Muy Baja</t>
  </si>
  <si>
    <t>21     40</t>
  </si>
  <si>
    <t>2 - Baja</t>
  </si>
  <si>
    <t>41     60</t>
  </si>
  <si>
    <t>3 - Media</t>
  </si>
  <si>
    <t>61    80</t>
  </si>
  <si>
    <t>4 - Alta</t>
  </si>
  <si>
    <t>81    100</t>
  </si>
  <si>
    <t>5 - Muy Alta</t>
  </si>
  <si>
    <t>PROBABILIDAD</t>
  </si>
  <si>
    <t>5 - Catastrófico</t>
  </si>
  <si>
    <t>4 - Mayor</t>
  </si>
  <si>
    <t>3 - Moderado</t>
  </si>
  <si>
    <t>2 - Menor</t>
  </si>
  <si>
    <t>1 - Leve</t>
  </si>
  <si>
    <t>IMPACTO</t>
  </si>
  <si>
    <t>Aleatoria</t>
  </si>
  <si>
    <t>Continua</t>
  </si>
  <si>
    <t>Nunca</t>
  </si>
  <si>
    <t>A veces</t>
  </si>
  <si>
    <t>Siempre</t>
  </si>
  <si>
    <t>Débil</t>
  </si>
  <si>
    <t>Moderado</t>
  </si>
  <si>
    <t>Fuerte</t>
  </si>
  <si>
    <t>No existe</t>
  </si>
  <si>
    <t>Incompleta</t>
  </si>
  <si>
    <t>Completa</t>
  </si>
  <si>
    <t>Manual</t>
  </si>
  <si>
    <t>Automático</t>
  </si>
  <si>
    <t>Control_Implement</t>
  </si>
  <si>
    <t>Correctivo</t>
  </si>
  <si>
    <t>Detectivo</t>
  </si>
  <si>
    <t>Preventivo</t>
  </si>
  <si>
    <t>Impacto</t>
  </si>
  <si>
    <t>Probabilidad</t>
  </si>
  <si>
    <t>NO</t>
  </si>
  <si>
    <t>SI</t>
  </si>
  <si>
    <t>7. Daños a activos - eventos externos</t>
  </si>
  <si>
    <t>6. Usuarios, productos y prácticas organizacionales</t>
  </si>
  <si>
    <t>5. Relaciones laborales</t>
  </si>
  <si>
    <t xml:space="preserve">4. Fallas tecnológicas </t>
  </si>
  <si>
    <t>3. Fraude interno</t>
  </si>
  <si>
    <t xml:space="preserve">2. Fraude externo </t>
  </si>
  <si>
    <t>1. Ejecución y administración de procesos</t>
  </si>
  <si>
    <t>CLASIFICACIÓN</t>
  </si>
  <si>
    <t>EVITAR</t>
  </si>
  <si>
    <t>COMPARTIR</t>
  </si>
  <si>
    <t>REDUCIR</t>
  </si>
  <si>
    <t>ACEPTAR</t>
  </si>
  <si>
    <t>Politica_Tto</t>
  </si>
  <si>
    <t>Jurisdicciones</t>
  </si>
  <si>
    <t>Canales de distribución</t>
  </si>
  <si>
    <t>Productos y/o servicios</t>
  </si>
  <si>
    <t>Clientes y usuarios</t>
  </si>
  <si>
    <t>Contraparte</t>
  </si>
  <si>
    <t>Evento Externo</t>
  </si>
  <si>
    <t>Infraestructura</t>
  </si>
  <si>
    <t>Tecnológico</t>
  </si>
  <si>
    <t>Humano</t>
  </si>
  <si>
    <t>Operativo</t>
  </si>
  <si>
    <t>Factores Causas</t>
  </si>
  <si>
    <t>JURISDICCIÓN</t>
  </si>
  <si>
    <t>CANAL</t>
  </si>
  <si>
    <t>PRODUCTO</t>
  </si>
  <si>
    <t>CLIENTE</t>
  </si>
  <si>
    <t>LAFT</t>
  </si>
  <si>
    <t>SEG. INFORMACIÓN</t>
  </si>
  <si>
    <t>REPUTACIONAL</t>
  </si>
  <si>
    <t>OPERATIVO</t>
  </si>
  <si>
    <t>LEGAL</t>
  </si>
  <si>
    <t>FINANCIERO</t>
  </si>
  <si>
    <t>ESTRATÉGICO</t>
  </si>
  <si>
    <t>CONTINUIDAD</t>
  </si>
  <si>
    <t>CONOCIMIENTO</t>
  </si>
  <si>
    <t>AMBIENTAL</t>
  </si>
  <si>
    <t>tipo Riesgo</t>
  </si>
  <si>
    <t>Pérdida de Disponibilidad</t>
  </si>
  <si>
    <t>Pérdida de Confidencialidad</t>
  </si>
  <si>
    <t>Pérdida de Integridad</t>
  </si>
  <si>
    <t>STJEF</t>
  </si>
  <si>
    <t>STOP</t>
  </si>
  <si>
    <t>DTAV</t>
  </si>
  <si>
    <t>STRT</t>
  </si>
  <si>
    <t>STRF</t>
  </si>
  <si>
    <t>STRH</t>
  </si>
  <si>
    <t>STPC</t>
  </si>
  <si>
    <t>STTR</t>
  </si>
  <si>
    <t>DTAF</t>
  </si>
  <si>
    <t>SGGC</t>
  </si>
  <si>
    <t>DTGJ</t>
  </si>
  <si>
    <t>DTGC</t>
  </si>
  <si>
    <t>DTPS</t>
  </si>
  <si>
    <t>SGJ</t>
  </si>
  <si>
    <t>DTAI</t>
  </si>
  <si>
    <t>STMST</t>
  </si>
  <si>
    <t>STMSV</t>
  </si>
  <si>
    <t>DTCI</t>
  </si>
  <si>
    <t>STEST</t>
  </si>
  <si>
    <t>OCIT</t>
  </si>
  <si>
    <t>OGA</t>
  </si>
  <si>
    <t>STESV</t>
  </si>
  <si>
    <t>DTC</t>
  </si>
  <si>
    <t>DTD</t>
  </si>
  <si>
    <t>DTDP</t>
  </si>
  <si>
    <t>SGI</t>
  </si>
  <si>
    <t>Externo</t>
  </si>
  <si>
    <t>DTP</t>
  </si>
  <si>
    <t>Naturales</t>
  </si>
  <si>
    <t>DTE</t>
  </si>
  <si>
    <t>Proveedor</t>
  </si>
  <si>
    <t>SGDU</t>
  </si>
  <si>
    <t>Ambiente de trabajo</t>
  </si>
  <si>
    <t>OCD</t>
  </si>
  <si>
    <t>OCI</t>
  </si>
  <si>
    <t>Extremo</t>
  </si>
  <si>
    <t>OAC</t>
  </si>
  <si>
    <t>Alto</t>
  </si>
  <si>
    <t>Pre. y Post.</t>
  </si>
  <si>
    <t>Financiero</t>
  </si>
  <si>
    <t>OTC</t>
  </si>
  <si>
    <t>Medio</t>
  </si>
  <si>
    <t>Posterior</t>
  </si>
  <si>
    <t>R. Humano</t>
  </si>
  <si>
    <t>OAP</t>
  </si>
  <si>
    <t>Inferior</t>
  </si>
  <si>
    <t>Limitado</t>
  </si>
  <si>
    <t>Previo</t>
  </si>
  <si>
    <t>Método</t>
  </si>
  <si>
    <t>DG</t>
  </si>
  <si>
    <t>Nivel</t>
  </si>
  <si>
    <t>Efecto</t>
  </si>
  <si>
    <t>Calificación</t>
  </si>
  <si>
    <t>Oportunidad</t>
  </si>
  <si>
    <t>Factor</t>
  </si>
  <si>
    <t>ÁREA</t>
  </si>
  <si>
    <t>RESIDUAL</t>
  </si>
  <si>
    <t>CONTROL</t>
  </si>
  <si>
    <t>CAUSA</t>
  </si>
  <si>
    <t>Efectivos, formalizados, frecuencia adecuada,</t>
  </si>
  <si>
    <t>Igual ó mayor a 82</t>
  </si>
  <si>
    <t>Son todos efectivos y estan formalizados (responsables y docuemntados)</t>
  </si>
  <si>
    <t>De 34 a 81</t>
  </si>
  <si>
    <t>No hay efectividad, no hay formalidad en el control,</t>
  </si>
  <si>
    <t>De 0 a 33</t>
  </si>
  <si>
    <t>Calificación de los controles Puntaje a disminuir</t>
  </si>
  <si>
    <t>Continuidad</t>
  </si>
  <si>
    <t>Laboral</t>
  </si>
  <si>
    <t>Ambiental</t>
  </si>
  <si>
    <t>Seg. Información</t>
  </si>
  <si>
    <t>Corrupción</t>
  </si>
  <si>
    <t>Gestión</t>
  </si>
  <si>
    <t>Ninguno</t>
  </si>
  <si>
    <t>Todos</t>
  </si>
  <si>
    <t>Solo Trámites de Espacio Público y antejardines</t>
  </si>
  <si>
    <t>Solo Trámites de Valorización</t>
  </si>
  <si>
    <t>15. OPA - Otros Procedimientos Administrativos:</t>
  </si>
  <si>
    <t>14. Pago compensatorio de estacionamientos</t>
  </si>
  <si>
    <t>13. Enajenación voluntaria de inmuebles - Adquisición predial</t>
  </si>
  <si>
    <t>12. Consulta bibliográfica en el Centro de Documentación</t>
  </si>
  <si>
    <t>11. Solicitud de uso de espacio público administrado por el Instituto de Desarrollo Urbano - IDU para aprovechamiento económico</t>
  </si>
  <si>
    <t>10. Permiso de uso temporal de espacio público administrado por el IDU en Bogotá D.C.</t>
  </si>
  <si>
    <t>9. Permiso de uso temporal de antejardines en Bogotá D.C.</t>
  </si>
  <si>
    <t>8. Licencia de intervención y ocupación del espacio público</t>
  </si>
  <si>
    <t>7. Intervención de urbanizadores y/o terceros</t>
  </si>
  <si>
    <t>6. Facilidades de pago para los deudores de obligaciones tributarias</t>
  </si>
  <si>
    <t>5. Duplicado de cuenta de cobro</t>
  </si>
  <si>
    <t>4. Devolución y/o compensación de pagos en exceso y pagos de lo no debido</t>
  </si>
  <si>
    <t>3. Contribución por valorización</t>
  </si>
  <si>
    <t>2. Consulta estado de cuenta de valorización</t>
  </si>
  <si>
    <t>1. Certificado de estado de cuenta para trámite notarial</t>
  </si>
  <si>
    <t>Tramites</t>
  </si>
  <si>
    <t>SG-R.Social</t>
  </si>
  <si>
    <t>SG-S.Información</t>
  </si>
  <si>
    <t>SG-Ambiental</t>
  </si>
  <si>
    <t>SG-SST</t>
  </si>
  <si>
    <t>SG-Continuidad</t>
  </si>
  <si>
    <t>Técnico-Proyectos</t>
  </si>
  <si>
    <t>Estratégico</t>
  </si>
  <si>
    <t>CIUDADANO</t>
  </si>
  <si>
    <t>MEDIOS COMUNICACION</t>
  </si>
  <si>
    <t>CONSEJO DIRECTIVO</t>
  </si>
  <si>
    <t>EMPRESAS SERVICIOS PUBLICOS</t>
  </si>
  <si>
    <t>ENTIDADES NACIONALES</t>
  </si>
  <si>
    <t>ENTIDADES DISTRITALES</t>
  </si>
  <si>
    <t>ENTE CERTIFICADOR</t>
  </si>
  <si>
    <t>ENTIDADES DE CONTROL</t>
  </si>
  <si>
    <t>CONTRATISTAS SOCIOS DE VALOR</t>
  </si>
  <si>
    <t>COLABORADOR IDU</t>
  </si>
  <si>
    <t>DIRECTIVO</t>
  </si>
  <si>
    <t>Interno</t>
  </si>
  <si>
    <t>Afectaciones legales por daño antijuridico (Perdidas de competencias, demandas, etc)</t>
  </si>
  <si>
    <t>Deficiencias en la calidad de los diseños,  y las obras de consrucciones,  conservación de obras o en las actividades  del IDU</t>
  </si>
  <si>
    <t>Deterioro de la Gobernanza de la entidad</t>
  </si>
  <si>
    <t>Pérdidas financieras y/o detrimento económico</t>
  </si>
  <si>
    <t>Pérdida de legitimidad en los procesos de participación ciudadanía</t>
  </si>
  <si>
    <t>Menor disponibilidada de recursos</t>
  </si>
  <si>
    <t>Reducción de la capacidad de innovación</t>
  </si>
  <si>
    <t>Sobrecostos en los proyectos de construcción, conservación, manteniento y otras activiades de la Entidad</t>
  </si>
  <si>
    <t>Reducción de la capacidad institucional para responder a los requeriientos de la ciudadanía</t>
  </si>
  <si>
    <t>Falta de apropiación o empoderamiento institucional</t>
  </si>
  <si>
    <t>No logran los objetivos o lograrlos parcialmente</t>
  </si>
  <si>
    <t>Pérdia de la confianza en la capacidad institucional</t>
  </si>
  <si>
    <t>Deterioro reputacional o de la imagen del IDU</t>
  </si>
  <si>
    <t>CONSECUENCIAS</t>
  </si>
  <si>
    <t>Abuso de poder público para beneficio particular</t>
  </si>
  <si>
    <t>Carencia de una conciencia social.</t>
  </si>
  <si>
    <t xml:space="preserve"> Una acción de una persona natural o jurídica que posee vínculos con IDU  y puede ejercer influencia en beneficio particular</t>
  </si>
  <si>
    <t>Conducta Humana (Moral y ética) en beneficio particular</t>
  </si>
  <si>
    <t>CausasTipo</t>
  </si>
  <si>
    <t>listas</t>
  </si>
  <si>
    <t>No existen errores que requieran correcciones urgentes. Sin embargo, en este riesgo se delimita la conducta de un funcionario directivo que recibe una dadiva a través de otro funcionario, pero no tiene sentido que, siendo este un supuesto más específico que el mencionado en el riesgo 2, tenga mayor probabilidad de ocurrencia que este.  Adicionalmente, los controles están dados en actividades pasivas, sería más efectivo que los tratamientos vigentes implementen actividades para recolectar información, implementar medidas y gestionar el riesgo de forma activa. Por otro lado, las evidencias deberían hacer parte de un proceso independiente.</t>
  </si>
  <si>
    <r>
      <rPr>
        <b/>
        <sz val="8"/>
        <color theme="1"/>
        <rFont val="Arial"/>
        <family val="2"/>
      </rPr>
      <t>No se ha materializado el riesgo. Los controles y acciones han sido efectivos y se describen a continuación:
1. Obligación contractual de la Implementación del Manual para Interventoría y/o supervisión de Contratos: MG-GC-01</t>
    </r>
    <r>
      <rPr>
        <sz val="8"/>
        <color theme="1"/>
        <rFont val="Arial"/>
        <family val="2"/>
      </rPr>
      <t xml:space="preserve">
Durante el segundo periodo de 2024, se identificaron en ejecución 19 contratos, de los cuales durante el segundo cuatrimestre de la vigencia se iniciaron 7 proyectos (688-2024, 636-2024, 1746-2023, 1773-2023, 1772-2023, 1774-2023 y 1775-2023) evidenciando que se determina el cumplimiento de la obligación contractual de implementación del manual de interventoría y/o supervisión de contratos V10, Resolución Número 5643 de 2023.
</t>
    </r>
    <r>
      <rPr>
        <b/>
        <sz val="8"/>
        <color theme="1"/>
        <rFont val="Arial"/>
        <family val="2"/>
      </rPr>
      <t>2. Segregación de funciones en el ciclo de vida para el diseño del proyecto, cuando aplique.</t>
    </r>
    <r>
      <rPr>
        <sz val="8"/>
        <color theme="1"/>
        <rFont val="Arial"/>
        <family val="2"/>
      </rPr>
      <t xml:space="preserve">
Si de acuerdo con la Resolución Número 5643 de 2023 hay segregación
</t>
    </r>
    <r>
      <rPr>
        <b/>
        <sz val="8"/>
        <color theme="1"/>
        <rFont val="Arial"/>
        <family val="2"/>
      </rPr>
      <t>3.  Implementación de los controles establecidos en el procedimiento  de diseños PR-DP-017- Supervisión a estudios y diseños de proyectos y sus interventorías.</t>
    </r>
    <r>
      <rPr>
        <sz val="8"/>
        <color theme="1"/>
        <rFont val="Arial"/>
        <family val="2"/>
      </rPr>
      <t xml:space="preserve">
Durante el segundo periodo 2024, se identifica la implementación de los controles establecidos en el procedimiento de diseños PR-DP-017
</t>
    </r>
    <r>
      <rPr>
        <b/>
        <sz val="8"/>
        <color theme="1"/>
        <rFont val="Arial"/>
        <family val="2"/>
      </rPr>
      <t xml:space="preserve">4. Desarrollar como mínimo UNA Socialización del SGAS  en la Dirección Técnica de Proyectos y la Subdirección Técnica de Seguimiento a Estudios y Diseños.
</t>
    </r>
    <r>
      <rPr>
        <sz val="8"/>
        <color theme="1"/>
        <rFont val="Arial"/>
        <family val="2"/>
      </rPr>
      <t>Por parte de la SGGC se han realizado socializaciones vía correo electrónico, se evidencia la implementación del SGAS en la suscripción de nuevos contratos de proyectos misionales y PSP, los cuales son publicados en el SECOP II.  Al interior de la DTP, STED y STEP, se realizarán socializaciones especificas en el tercer cuatrimentre de la vigencia.</t>
    </r>
  </si>
  <si>
    <t>1. Programa de Fortalecimiento de la Cultura Ética para Directivos en el IDU
2. Programa de seguimiento poligráfico y/o pruebas de conducta a Colaboradores del IDU con alta exposición al soborno 
3. Programa de fortalecimiento de la denuncia y reporte de posibles hechos de soborno en el IDU.
4. Fortalecimiento de la metodología de gestión  de riesgos del SGAS
5. publicación de agendas de directivos</t>
  </si>
  <si>
    <t>1. Contratos de consultoría
2. Caracterización del proceso
3. Agendas publicadas en la web
4. Listas de chequeo y oficios
5. Lista de asistencia</t>
  </si>
  <si>
    <t xml:space="preserve">1, 2, 3, 4 y 5 documentados
 </t>
  </si>
  <si>
    <t xml:space="preserve">Dirección Técnica de Proyectos - Subdirección Técnica de Seguimiento a Estudios y Diseños - Dirección Técnica de Gestión Contractual Subdirección Técnica de Recursos Tecnológicos
 </t>
  </si>
  <si>
    <t xml:space="preserve">1. Obligación contractual de la Implementación del Manual para Interventoría y/o supervisión de Contratos: MG-GC-01
2. Segregación de funciones en el ciclo de vida para el diseño del proyecto, cuando aplique.
3. Implementación de los controles establecidos en el procedimiento  de diseños PR-DP-017- Supervisión a estudios y diseños de proyectos y sus interventorías
4. Desarrollar como mínimo UNA Socialización del SGAS  en la Dirección Técnica de Proyectos y la Subdirección Técnica de Seguimiento a Estudios y Diseños
</t>
  </si>
  <si>
    <t>Un Tercero  promete, ofrece o entrega dádivas o comisiones, a un colaborador del IDU quien la solicita o recibe para que tramite las modificaciones contractuales, sin estar justificadas o sin que éstas sean verídicas.</t>
  </si>
  <si>
    <t xml:space="preserve"> SEGUIMIENTO, INTERVENTORIA Y SUPERVISIÓN DE DISEÑO DE PROYECTOS</t>
  </si>
  <si>
    <r>
      <rPr>
        <b/>
        <sz val="8"/>
        <rFont val="Arial"/>
        <family val="2"/>
      </rPr>
      <t>No se ha materializado el riesgo. Los controles y acciones han sido efectivos y se describen a continuación:
1. Obligación contractual de la Implementación del Manual para Interventoría y/o supervisión de Contratos: MG-GC-01</t>
    </r>
    <r>
      <rPr>
        <sz val="8"/>
        <rFont val="Arial"/>
        <family val="2"/>
      </rPr>
      <t xml:space="preserve">
Durante el segundo periodo de 2024, se identificaron en ejecución 19 contratos, de los cuales durante el segundo cuatrimestre de la vigencia se iniciaron 7 proyectos (688-2024, 636-2024, 1746-2023, 1773-2023, 1772-2023, 1774-2023 y 1775-2023) evidenciando que se determina el cumplimiento de la obligación contractual de implementación del manual de interventoría y/o supervisión de contratos V10, Resolución Número 5643 de 2023.
</t>
    </r>
    <r>
      <rPr>
        <b/>
        <sz val="8"/>
        <rFont val="Arial"/>
        <family val="2"/>
      </rPr>
      <t>2. Segregación de funciones en el ciclo de vida para el diseño del proyecto, cuando aplique.</t>
    </r>
    <r>
      <rPr>
        <sz val="8"/>
        <rFont val="Arial"/>
        <family val="2"/>
      </rPr>
      <t xml:space="preserve">
Si de acuerdo con la Resolución Número 5643 de 2023 hay segregación
</t>
    </r>
    <r>
      <rPr>
        <b/>
        <sz val="8"/>
        <rFont val="Arial"/>
        <family val="2"/>
      </rPr>
      <t>3. Publicación agendas nivel directivo. Decreto Distrital 189 2020 directiva 05 de 2020.</t>
    </r>
    <r>
      <rPr>
        <sz val="8"/>
        <rFont val="Arial"/>
        <family val="2"/>
      </rPr>
      <t xml:space="preserve">
Se encuentra publicado en el enlace:
https://www.idu.gov.co/page/agenda-jefe-sted
https://www.idu.gov.co/page/agenda-jefe-step
https://www.idu.gov.co/page/calendario-directivos-idu
</t>
    </r>
    <r>
      <rPr>
        <b/>
        <sz val="8"/>
        <rFont val="Arial"/>
        <family val="2"/>
      </rPr>
      <t xml:space="preserve">4.  Implementación de los controles establecidos en el procedimiento  de diseños PR-DP-017- Supervisión a estudios y diseños de proyectos y sus interventorías.
</t>
    </r>
    <r>
      <rPr>
        <sz val="8"/>
        <rFont val="Arial"/>
        <family val="2"/>
      </rPr>
      <t xml:space="preserve">Durante el segundo periodo 2024, se identifica la implementación de los controles establecidos en el procedimiento de diseños PR-DP-017
</t>
    </r>
    <r>
      <rPr>
        <b/>
        <sz val="8"/>
        <rFont val="Arial"/>
        <family val="2"/>
      </rPr>
      <t>5. Acta de seguimiento en el Comité donde se socializa el SGAS</t>
    </r>
    <r>
      <rPr>
        <sz val="8"/>
        <rFont val="Arial"/>
        <family val="2"/>
      </rPr>
      <t xml:space="preserve">
Por parte de la SGGC se han realizado socializaciones vía correo electrónico, se evidencia la implementación del SGAS en la suscripción de nuevos contratos de proyectos misionales y PSP, los cuales son publicados en el SECOP II.  Al interior de la DTP, STED y STEP, se realizarán socializaciones especificas en el tercer cuatrimentre de la vigencia.</t>
    </r>
  </si>
  <si>
    <t>1. Programa de Fortalecimiento de la Cultura Ética para Directivos en el IDU
2. Programa de seguimiento poligráfico y/o pruebas de conducta a Colaboradores del IDU con alta exposición al soborno 
3. Programa de fortalecimiento de la denuncia y reporte de posibles hechos de soborno en el IDU.
4. Fortalecimiento de la metodología de gestión  de riesgos del SGAS
5. Publicación de agendas de directivos
6.  Formato FO-GC-34  Pacto de Excelencia</t>
  </si>
  <si>
    <t>1. Contratos de consultoría
2. Caracterización del proceso
3. Agendas publicadas en la web
4. Listas de chequeo y oficios
5. Acta de seguimiento</t>
  </si>
  <si>
    <t>1. Obligación contractual de la Implementación del Manual para Interventoría y/o supervisión de Contratos: MG-GC-01
2. Segregación de funciones en el ciclo de vida para el diseño del proyecto, cuando aplique.
3. Publicación agendas nivel directivo. Decreto Distrital 189 2020 directiva 05 de 2020.
4.  Implementación de los controles establecidos en el procedimiento  de diseños PR-DP-017- Supervisión a estudios y diseños de proyectos y sus interventorías
5. Acta de seguimiento en el Comité donde se socializa el SGAS</t>
  </si>
  <si>
    <t>Un Colaborador del IDU  recibe o solicita dádivas de un Tercero para tramitar las modificaciones contractuales, sin estar justificadas o sin que éstas sean verídicas.</t>
  </si>
  <si>
    <r>
      <rPr>
        <b/>
        <sz val="8"/>
        <color theme="1"/>
        <rFont val="Arial"/>
        <family val="2"/>
      </rPr>
      <t>No se ha materializado el riesgo. Los controles y acciones han sido efectivos y se describen a continuación:
1. Obligación contractual de la Implementación del Manual para Interventoría y/o supervisión de Contratos: MG-GC-01 y la forma de pago</t>
    </r>
    <r>
      <rPr>
        <sz val="8"/>
        <color theme="1"/>
        <rFont val="Arial"/>
        <family val="2"/>
      </rPr>
      <t xml:space="preserve">
Durante el segundo periodo de 2024, se identificaron en ejecución 19 contratos, de los cuales durante el segundo cuatrimestre de la vigencia se iniciaron 7 proyectos (688-2024, 636-2024, 1746-2023, 1773-2023, 1772-2023, 1774-2023 y 1775-2023) evidenciando que se determina el cumplimiento de la obligación contractual de implementación del manual de interventoría y/o supervisión de contratos V10, Resolución Número 5643 de 2023.
</t>
    </r>
    <r>
      <rPr>
        <b/>
        <sz val="8"/>
        <color theme="1"/>
        <rFont val="Arial"/>
        <family val="2"/>
      </rPr>
      <t>2. Segregación de funciones en el ciclo de vida para el diseño del proyecto, cuando aplique.</t>
    </r>
    <r>
      <rPr>
        <sz val="8"/>
        <color theme="1"/>
        <rFont val="Arial"/>
        <family val="2"/>
      </rPr>
      <t xml:space="preserve">
Si de acuerdo con la Resolución Número 5643 de 2023 hay segregación
</t>
    </r>
    <r>
      <rPr>
        <b/>
        <sz val="8"/>
        <color theme="1"/>
        <rFont val="Arial"/>
        <family val="2"/>
      </rPr>
      <t>3.  Implementación de los controles establecidos en el procedimiento  de diseños PR-DP-017- Supervisión a estudios y diseños de proyectos y sus interventorías.</t>
    </r>
    <r>
      <rPr>
        <sz val="8"/>
        <color theme="1"/>
        <rFont val="Arial"/>
        <family val="2"/>
      </rPr>
      <t xml:space="preserve">
Durante el primer periodo 2024, se identifica la implementación de los controles establecidos en el procedimiento de diseños PR-DP-017
</t>
    </r>
    <r>
      <rPr>
        <b/>
        <sz val="8"/>
        <color theme="1"/>
        <rFont val="Arial"/>
        <family val="2"/>
      </rPr>
      <t>4. Desarrollar como mínimo UNA Socialización del SGAS  en la Dirección Técnica de Proyectos y la Subdirección Técnica de Seguimiento a Estudios y Diseños.</t>
    </r>
    <r>
      <rPr>
        <sz val="8"/>
        <color theme="1"/>
        <rFont val="Arial"/>
        <family val="2"/>
      </rPr>
      <t xml:space="preserve">
Por parte de la SGGC se han realizado socializaciones vía correo electrónico, se evidencia la implementación del SGAS en la suscripción de nuevos contratos de proyectos misionales y PSP, los cuales son publicados en el SECOP II.
</t>
    </r>
    <r>
      <rPr>
        <b/>
        <sz val="8"/>
        <color theme="1"/>
        <rFont val="Arial"/>
        <family val="2"/>
      </rPr>
      <t>5. Trámite del pago a través del Sistema SIGPAGOS y de acuerdo con la Guia de pago a terceros.</t>
    </r>
    <r>
      <rPr>
        <sz val="8"/>
        <color theme="1"/>
        <rFont val="Arial"/>
        <family val="2"/>
      </rPr>
      <t xml:space="preserve">
Durante el segundo periodo de 2024, se identifica el cumplimiento al trámite de pagos conforme lo establecido en la guia de pago a terceros a través del sistema SIGPAGOS</t>
    </r>
  </si>
  <si>
    <t>1. Obligación contractual de la Implementación del Manual para Interventoría y/o supervisión de Contratos: MG-GC-01 y la forma de pago
2. Segregación de funciones en el ciclo de vida para el diseño del proyecto, cuando aplique.
3. Implementación de los controles establecidos en el procedimiento  de diseños PR-DP-017- Supervisión a estudios y diseños de proyectos y sus interventorías
4. Desarrollar como mínimo UNA Socialización del SGAS  en la Dirección Técnica de Proyectos y la Subdirección Técnica de Seguimiento a Estudios y Diseños
5. Trámite del pago a través del Sistema SIGPAGOS y de acuerdo con la Guia de pago a terceros.</t>
  </si>
  <si>
    <t>Un Tercero  promete,  ofrece o entrega dádivas a un Colaborador del IDU quien la solicita o recibe, para que se le aprueben avances en el pago de productos por encima de la ejecución o entrega de los mismos.</t>
  </si>
  <si>
    <r>
      <rPr>
        <b/>
        <sz val="8"/>
        <color theme="1"/>
        <rFont val="Arial"/>
        <family val="2"/>
      </rPr>
      <t>No se ha materializado el riesgo. Los controles y acciones han sido efectivos y se describen a continuación:
1. Obligación contractual de la Implementación del Manual para Interventoría y/o supervisión de Contratos: MG-GC-01 y la forma de pago</t>
    </r>
    <r>
      <rPr>
        <sz val="8"/>
        <color theme="1"/>
        <rFont val="Arial"/>
        <family val="2"/>
      </rPr>
      <t xml:space="preserve">
Durante el segundo periodo de 2024, se identificaron en ejecución 19 contratos, de los cuales durante el segundo cuatrimestre de la vigencia se iniciaron 7 proyectos (688-2024, 636-2024, 1746-2023, 1773-2023, 1772-2023, 1774-2023 y 1775-2023) evidenciando que se determina el cumplimiento de la obligación contractual de implementación del manual de interventoría y/o supervisión de contratos V10, Resolución Número 5643 de 2023.
</t>
    </r>
    <r>
      <rPr>
        <b/>
        <sz val="8"/>
        <color theme="1"/>
        <rFont val="Arial"/>
        <family val="2"/>
      </rPr>
      <t>2. Segregación de funciones en el ciclo de vida para el diseño del proyecto, cuando aplique.</t>
    </r>
    <r>
      <rPr>
        <sz val="8"/>
        <color theme="1"/>
        <rFont val="Arial"/>
        <family val="2"/>
      </rPr>
      <t xml:space="preserve">
Si de acuerdo con la Resolución Número 5643 de 2023 hay segregación
</t>
    </r>
    <r>
      <rPr>
        <b/>
        <sz val="8"/>
        <color theme="1"/>
        <rFont val="Arial"/>
        <family val="2"/>
      </rPr>
      <t xml:space="preserve">3. Publicación agendas nivel directivo. Decreto Distrital 189 2020 directiva 05 de 2020.
Se encuentra publicado en el enlace:
</t>
    </r>
    <r>
      <rPr>
        <sz val="8"/>
        <color theme="1"/>
        <rFont val="Arial"/>
        <family val="2"/>
      </rPr>
      <t xml:space="preserve">https://www.idu.gov.co/page/agenda-jefe-sted
https://www.idu.gov.co/page/agenda-jefe-step
https://www.idu.gov.co/page/calendario-directivos-idu
</t>
    </r>
    <r>
      <rPr>
        <b/>
        <sz val="8"/>
        <color theme="1"/>
        <rFont val="Arial"/>
        <family val="2"/>
      </rPr>
      <t>4.  Implementación de los controles establecidos en el procedimiento  de diseños PR-DP-017- Supervisión a estudios y diseños de proyectos y sus interventorías.</t>
    </r>
    <r>
      <rPr>
        <sz val="8"/>
        <color theme="1"/>
        <rFont val="Arial"/>
        <family val="2"/>
      </rPr>
      <t xml:space="preserve">
Durante el primer periodo 2024, se identifica la implementación de los controles establecidos en el procedimiento de diseños PR-DP-017
</t>
    </r>
    <r>
      <rPr>
        <b/>
        <sz val="8"/>
        <color theme="1"/>
        <rFont val="Arial"/>
        <family val="2"/>
      </rPr>
      <t xml:space="preserve">5. Acta de seguimiento en el Comité donde se socializa el SGAS
</t>
    </r>
    <r>
      <rPr>
        <sz val="8"/>
        <color theme="1"/>
        <rFont val="Arial"/>
        <family val="2"/>
      </rPr>
      <t>Por parte de la SGGC se retomarán las socializaciones a nivel directivo en el ultimo periodo de la vigencia.</t>
    </r>
    <r>
      <rPr>
        <b/>
        <sz val="8"/>
        <color theme="1"/>
        <rFont val="Arial"/>
        <family val="2"/>
      </rPr>
      <t xml:space="preserve">
</t>
    </r>
    <r>
      <rPr>
        <sz val="8"/>
        <color theme="1"/>
        <rFont val="Arial"/>
        <family val="2"/>
      </rPr>
      <t xml:space="preserve">
</t>
    </r>
    <r>
      <rPr>
        <b/>
        <sz val="8"/>
        <color theme="1"/>
        <rFont val="Arial"/>
        <family val="2"/>
      </rPr>
      <t xml:space="preserve">6. Trámite del pago a través del Sistema SIGPAGOS y de acuerdo con la Guia de pago a terceros.
</t>
    </r>
    <r>
      <rPr>
        <sz val="8"/>
        <color theme="1"/>
        <rFont val="Arial"/>
        <family val="2"/>
      </rPr>
      <t>Durante el segundo periodo de 2024, se identifica el cumplimiento al trámite de pagos conforme lo establecido en la guia de pago a terceros a través del sistema SIGPAGOS</t>
    </r>
  </si>
  <si>
    <t xml:space="preserve">1. Obligación contractual de la Implementación del Manual para Interventoría y/o supervisión de Contratos: MG-GC-01 y la forma de pago
2. Segregación de funciones en el ciclo de vida para el diseño del proyecto, cuando aplique.
3. Publicación agendas nivel directivo. Decreto Distrital 189 2020 directiva 05 de 2020.
4.  Implementación de los controles establecidos en el procedimiento  de diseños PR-DP-017- Supervisión a estudios y diseños de proyectos y sus interventorías
5. Acta de seguimiento en el Comité donde se socializa el SGAS
6. Trámite del pago a través del Sistema SIGPAGOS y de acuerdo con la Guia de pago a terceros.
</t>
  </si>
  <si>
    <r>
      <t>Un Directivo del IDU</t>
    </r>
    <r>
      <rPr>
        <strike/>
        <sz val="8"/>
        <rFont val="Arial"/>
        <family val="2"/>
      </rPr>
      <t xml:space="preserve"> </t>
    </r>
    <r>
      <rPr>
        <sz val="8"/>
        <rFont val="Arial"/>
        <family val="2"/>
      </rPr>
      <t>recibe o solicita dádivas del Tercero  para  aprobar avances en el pago de productos por encima de la ejecución de los mismos</t>
    </r>
  </si>
  <si>
    <t>Deficiencias en la calidad de los estudios, diseños y las obras de construcción, conservación y mantenimeinto o en las actividades  del IDU</t>
  </si>
  <si>
    <t xml:space="preserve">Que un Tercero  promete , entregue u ofrezca dádivas a un Colaborador del IDU quien la solicita o recibe, encargado de recibir, revisar y verificar los estudios y diseños,  para que sean aprobados los estudios sin cumplir con las exigencias requeridas.  </t>
  </si>
  <si>
    <r>
      <rPr>
        <b/>
        <sz val="8"/>
        <rFont val="Arial"/>
        <family val="2"/>
      </rPr>
      <t>No se ha materializado el riesgo. Los controles y acciones han sido efectivos y se describen a continuación:
1. Obligación contractual de la Implementación del Manual para Interventoría y/o supervisión de Contratos: MG-GC-01</t>
    </r>
    <r>
      <rPr>
        <sz val="8"/>
        <rFont val="Arial"/>
        <family val="2"/>
      </rPr>
      <t xml:space="preserve">
Durante el segundo periodo de 2024, se identificaron en ejecución 19 contratos, de los cuales durante el segundo cuatrimestre de la vigencia se iniciaron 7 proyectos (688-2024, 636-2024, 1746-2023, 1773-2023, 1772-2023, 1774-2023 y 1775-2023) evidenciando que se determina el cumplimiento de la obligación contractual de implementación del manual de interventoría y/o supervisión de contratos V10, Resolución Número 5643 de 2023.
</t>
    </r>
    <r>
      <rPr>
        <b/>
        <sz val="8"/>
        <rFont val="Arial"/>
        <family val="2"/>
      </rPr>
      <t>2. Segregación de funciones en el ciclo de vida para el diseño del proyecto, cuando aplique.</t>
    </r>
    <r>
      <rPr>
        <sz val="8"/>
        <rFont val="Arial"/>
        <family val="2"/>
      </rPr>
      <t xml:space="preserve">
Si de acuerdo con la Resolución Número 5643 de 2023 hay segregación
</t>
    </r>
    <r>
      <rPr>
        <b/>
        <sz val="8"/>
        <rFont val="Arial"/>
        <family val="2"/>
      </rPr>
      <t>3. Publicación agendas nivel directivo. Decreto Distrital 189 2020 directiva 05 de 2020.</t>
    </r>
    <r>
      <rPr>
        <sz val="8"/>
        <rFont val="Arial"/>
        <family val="2"/>
      </rPr>
      <t xml:space="preserve">
Se encuentra publicado en el enlace:
https://www.idu.gov.co/page/agenda-jefe-sted
https://www.idu.gov.co/page/agenda-jefe-step
https://www.idu.gov.co/page/calendario-directivos-idu
</t>
    </r>
    <r>
      <rPr>
        <b/>
        <sz val="8"/>
        <rFont val="Arial"/>
        <family val="2"/>
      </rPr>
      <t xml:space="preserve">4.  Implementación de los controles establecidos en el procedimiento  de diseños PR-DP-017- Supervisión a estudios y diseños de proyectos y sus interventorías.
</t>
    </r>
    <r>
      <rPr>
        <sz val="8"/>
        <rFont val="Arial"/>
        <family val="2"/>
      </rPr>
      <t xml:space="preserve">Durante el segundo periodo 2024, se identifica la implementación de los controles establecidos en el procedimiento de diseños PR-DP-017
</t>
    </r>
    <r>
      <rPr>
        <b/>
        <sz val="8"/>
        <rFont val="Arial"/>
        <family val="2"/>
      </rPr>
      <t xml:space="preserve">5. Acta de seguimiento en el Comité donde se socializa el SGAS
</t>
    </r>
    <r>
      <rPr>
        <sz val="8"/>
        <rFont val="Arial"/>
        <family val="2"/>
      </rPr>
      <t xml:space="preserve">Por parte de la SGGC se retomarán las socializaciones a nivel directivo en el ultimo periodo de la vigencia.
</t>
    </r>
  </si>
  <si>
    <t>Un Directivo del IDU, utiliza su poder para que el encargado de recibir, revisar y verificar los estudios y diseño,  recibe o solicita dádivas o comisión de un Tercero, para que sean aprobados los estudios sin cumplir con las exigencias requeridas.</t>
  </si>
  <si>
    <t>No existen errores que requieran correcciones urgentes. Sin embargo, no es claro por qué los criterios del riesgo numero 3 difieren a los de este riesgo, cuando se supone son dos perspectivas de la misma problemática. Por otro lado, los controles están dados en actividades pasivas, sería más efectivo que los tratamientos vigentes implementen actividades para recolectar información, implementar medidas y gestionar el riesgo de forma activa. Por otro lado, las evidencias deberían hacer parte de un proceso independiente.</t>
  </si>
  <si>
    <r>
      <rPr>
        <b/>
        <sz val="8"/>
        <color theme="1"/>
        <rFont val="Arial"/>
        <family val="2"/>
      </rPr>
      <t>No se ha materializado el riesgo. Los controles y acciones han sido efectivos y se describen a continuación:
1. Obligación contractual de la Implementación del Manual para Interventoría y/o supervisión de Contratos: MG-GC-01</t>
    </r>
    <r>
      <rPr>
        <sz val="8"/>
        <color theme="1"/>
        <rFont val="Arial"/>
        <family val="2"/>
      </rPr>
      <t xml:space="preserve">
Durante el segundo periodo de 2024, se identificaron en ejecución 19 contratos, de los cuales durante el segundo cuatrimestre de la vigencia se iniciaron 7 proyectos (688-2024, 636-2024, 1746-2023, 1773-2023, 1772-2023, 1774-2023 y 1775-2023) evidenciando que se determina el cumplimiento de la obligación contractual de implementación del manual de interventoría y/o supervisión de contratos V10, Resolución Número 5643 de 2023.
</t>
    </r>
    <r>
      <rPr>
        <b/>
        <sz val="8"/>
        <color theme="1"/>
        <rFont val="Arial"/>
        <family val="2"/>
      </rPr>
      <t>2. Segregación de funciones en el ciclo de vida para el diseño del proyecto, cuando aplique.</t>
    </r>
    <r>
      <rPr>
        <sz val="8"/>
        <color theme="1"/>
        <rFont val="Arial"/>
        <family val="2"/>
      </rPr>
      <t xml:space="preserve">
Si de acuerdo con la Resolución Número 5643 de 2023 hay segregación
</t>
    </r>
    <r>
      <rPr>
        <b/>
        <sz val="8"/>
        <color theme="1"/>
        <rFont val="Arial"/>
        <family val="2"/>
      </rPr>
      <t>3.  Implementación de los controles establecidos en el procedimiento  de diseños PR-DP-017- Supervisión a estudios y diseños de proyectos y sus interventorías.</t>
    </r>
    <r>
      <rPr>
        <sz val="8"/>
        <color theme="1"/>
        <rFont val="Arial"/>
        <family val="2"/>
      </rPr>
      <t xml:space="preserve">
Durante el segundo periodo 2024, se identifica la implementación de los controles establecidos en el procedimiento de diseños PR-DP-017
</t>
    </r>
    <r>
      <rPr>
        <b/>
        <sz val="8"/>
        <color theme="1"/>
        <rFont val="Arial"/>
        <family val="2"/>
      </rPr>
      <t xml:space="preserve">4. Desarrollar como mínimo UNA Socialización del SGAS  en la Dirección Técnica de Proyectos y la Subdirección Técnica de Seguimiento a Estudios y Diseños.
</t>
    </r>
    <r>
      <rPr>
        <sz val="8"/>
        <color theme="1"/>
        <rFont val="Arial"/>
        <family val="2"/>
      </rPr>
      <t>Por parte de la SGGC se han realizado socializaciones vía correo electrónico, se evidencia la implementación del SGAS en la suscripción de nuevos contratos de proyectos misionales y PSP, los cuales son publicados en el SECOP II. Al interior de la DTP, STED y STEP, se realizarán socializaciones especificas en el tercer cuatrimentre de la vigencia.</t>
    </r>
  </si>
  <si>
    <t>Que Tercero  promete, entregue u ofrezca dádivas  a un Colaborador del IDU quien la solicita o recibe, para  tramitar sin el cumplimiento de los requisitos y/o retrasar la liquidación del contrato.</t>
  </si>
  <si>
    <t>No existen errores que requieran correcciones urgentes. Sin embargo, en este riesgo se delimita la conducta de un funcionario directivo que recibe una dadiva para afectar un proceso de liquidación, pero no tiene sentido que, siendo este un supuesto más especifico que el mencionado en el riesgo 2, tenga mayor probabilidad de ocurrencia que este.  Adicionalmente, los controles están dados en actividades pasivas, sería más efectivo que los tratamientos vigentes implementen actividades para recolectar información, implementar medidas y gestionar el riesgo de forma activa. Por otro lado, las evidencias deberían hacer parte de un proceso independiente.</t>
  </si>
  <si>
    <t>Que un Directivo del IDU reciba o solicite dádivas de un tercero  para tramitar sin el cumplimiento de los requisitos y/o retrasar la liquidación del contrato.</t>
  </si>
  <si>
    <t>No existen errores que requieran correcciones urgentes. Sin embargo, no es claro por qué los criterios del riesgo numero 1 difieren a los de este riesgo, cuando se supone son dos perspectivas de la misma problemática. Además, si es el funcionario del IDU quien tiene control sobre el hecho objeto de riesgo, no se entiende porque la causa radica en el hecho de terceros. Por otro lado, los controles están dados en actividades pasivas, sería más efectivo que los tratamientos vigentes implementen actividades para recolectar información, implementar medidas y gestionar el riesgo de forma activa. Por otro lado, las evidencias deberían hacer parte de un proceso independiente, no depender de los contratos de consultoría o la caracterización del proceso. Finalmente, los riesgos numero 1 y 2 son dos perspectivas del mismo asunto la probabilidad de ocurrencia de ambos debería ser la misma, a menos que sea posible justificar que es menos probable que un colaborador IDU reciba a una dadiva a que un tercero se la ofrezca.</t>
  </si>
  <si>
    <r>
      <rPr>
        <b/>
        <sz val="8"/>
        <color theme="1"/>
        <rFont val="Arial"/>
        <family val="2"/>
      </rPr>
      <t xml:space="preserve">No se ha materializado el riesgo. Los controles y acciones han sido efectivos y se describen a continuación:
1. Obligación contractual de la Implementación del Manual para Interventoría y/o supervisión de Contratos: MG-GC-01
</t>
    </r>
    <r>
      <rPr>
        <sz val="8"/>
        <color theme="1"/>
        <rFont val="Arial"/>
        <family val="2"/>
      </rPr>
      <t xml:space="preserve">Durante el segundo periodo de 2024, se identificaron en ejecución 19 contratos, de los cuales durante el segundo cuatrimestre de la vigencia se iniciaron 7 proyectos (688-2024, 636-2024, 1746-2023, 1773-2023, 1772-2023, 1774-2023 y 1775-2023) evidenciando que se determina el cumplimiento de la obligación contractual de implementación del manual de interventoría y/o supervisión de contratos V10, Resolución Número 5643 de 2023.
</t>
    </r>
    <r>
      <rPr>
        <b/>
        <sz val="8"/>
        <color theme="1"/>
        <rFont val="Arial"/>
        <family val="2"/>
      </rPr>
      <t>2. Segregación de funciones en el ciclo de vida para el diseño del proyecto, cuando aplique.</t>
    </r>
    <r>
      <rPr>
        <sz val="8"/>
        <color theme="1"/>
        <rFont val="Arial"/>
        <family val="2"/>
      </rPr>
      <t xml:space="preserve">
Si de acuerdo con la Resolución Número 5643 de 2023 hay segregación
</t>
    </r>
    <r>
      <rPr>
        <b/>
        <sz val="8"/>
        <color theme="1"/>
        <rFont val="Arial"/>
        <family val="2"/>
      </rPr>
      <t>3.  Implementación de los controles establecidos en el procedimiento  de diseños PR-DP-017- Supervisión a estudios y diseños de proyectos y sus interventorías.</t>
    </r>
    <r>
      <rPr>
        <sz val="8"/>
        <color theme="1"/>
        <rFont val="Arial"/>
        <family val="2"/>
      </rPr>
      <t xml:space="preserve">
Durante el segundo periodo 2024, se identifica la implementación de los controles establecidos en el procedimiento de diseños PR-DP-017
</t>
    </r>
    <r>
      <rPr>
        <b/>
        <sz val="8"/>
        <color theme="1"/>
        <rFont val="Arial"/>
        <family val="2"/>
      </rPr>
      <t xml:space="preserve">4. Desarrollar como mínimo UNA Socialización del SGAS  en la Dirección Técnica de Proyectos y la Subdirección Técnica de Seguimiento a Estudios y Diseños.
</t>
    </r>
    <r>
      <rPr>
        <sz val="8"/>
        <color theme="1"/>
        <rFont val="Arial"/>
        <family val="2"/>
      </rPr>
      <t>Por parte de la SGGC se han realizado socializaciones vía correo electrónico, se evidencia la implementación del SGAS en la suscripción de nuevos contratos de proyectos misionales y PSP, los cuales son publicados en el SECOP II. Al interior de la DTP, STED y STEP, se realizarán socializaciones especificas en el tercer cuatrimentre de la vigencia.</t>
    </r>
  </si>
  <si>
    <t>Que un Colaborador IDU reciba o solicite dádivas a un Tercero, para que se ajusten los diseños de los proyectos por motivos diferentes a la viabilidad técnica, ambiental o social, en beneficio propio o de un tercero.</t>
  </si>
  <si>
    <t xml:space="preserve">No existen errores que requieran correcciones urgentes. Pero si hay oportunidades de mejora en la correcta identificación de las cusas, ya que, si el riesgo está enfocando en un tercero de la organización, no es posible establecer su origen en el abuso de poder público. Adicionalmente, los controles están dados en actividades pasivas, sería más efectivo que los tratamientos vigentes implementen actividades para recolectar información, implementar medidas y gestionar el riesgo de forma activa. Por otro lado, las evidencias deberían hacer parte de un proceso independiente, no depender de los contratos de consultoría o la caracterización del proceso. </t>
  </si>
  <si>
    <r>
      <rPr>
        <b/>
        <sz val="8"/>
        <rFont val="Arial"/>
        <family val="2"/>
      </rPr>
      <t>No se ha materializado el riesgo. Los controles y acciones han sido efectivos y se describen a continuación:
1. Obligación contractual de la Implementación del Manual para Interventoría y/o supervisión de Contratos: MG-GC-01</t>
    </r>
    <r>
      <rPr>
        <sz val="8"/>
        <rFont val="Arial"/>
        <family val="2"/>
      </rPr>
      <t xml:space="preserve">
Durante el segundo periodo de 2024, se identificaron en ejecución 19 contratos, de los cuales durante el segundo cuatrimestre de la vigencia se iniciaron 7 proyectos (688-2024, 636-2024, 1746-2023, 1773-2023, 1772-2023, 1774-2023 y 1775-2023) evidenciando que se determina el cumplimiento de la obligación contractual de implementación del manual de interventoría y/o supervisión de contratos V10, Resolución Número 5643 de 2023.
</t>
    </r>
    <r>
      <rPr>
        <b/>
        <sz val="8"/>
        <rFont val="Arial"/>
        <family val="2"/>
      </rPr>
      <t>2. Segregación de funciones en el ciclo de vida para el diseño del proyecto, cuando aplique.</t>
    </r>
    <r>
      <rPr>
        <sz val="8"/>
        <rFont val="Arial"/>
        <family val="2"/>
      </rPr>
      <t xml:space="preserve">
Si de acuerdo con la Resolución Número 5643 de 2023 hay segregación
</t>
    </r>
    <r>
      <rPr>
        <b/>
        <sz val="8"/>
        <rFont val="Arial"/>
        <family val="2"/>
      </rPr>
      <t>3. Publicación agendas nivel directivo. Decreto Distrital 189 2020 directiva 05 de 2020.</t>
    </r>
    <r>
      <rPr>
        <sz val="8"/>
        <rFont val="Arial"/>
        <family val="2"/>
      </rPr>
      <t xml:space="preserve">
Se encuentra publicado en el enlace:
https://www.idu.gov.co/page/agenda-jefe-sted
https://www.idu.gov.co/page/agenda-jefe-step
https://www.idu.gov.co/page/calendario-directivos-idu
</t>
    </r>
    <r>
      <rPr>
        <b/>
        <sz val="8"/>
        <rFont val="Arial"/>
        <family val="2"/>
      </rPr>
      <t xml:space="preserve">4.  Implementación de los controles establecidos en el procedimiento  de diseños PR-DP-017- Supervisión a estudios y diseños de proyectos y sus interventorías.
</t>
    </r>
    <r>
      <rPr>
        <sz val="8"/>
        <rFont val="Arial"/>
        <family val="2"/>
      </rPr>
      <t xml:space="preserve">Durante el segundo periodo 2024, se identifica la implementación de los controles establecidos en el procedimiento de diseños PR-DP-017
</t>
    </r>
    <r>
      <rPr>
        <b/>
        <sz val="8"/>
        <rFont val="Arial"/>
        <family val="2"/>
      </rPr>
      <t>5. Acta de seguimiento en el Comité donde se socializa el SGAS</t>
    </r>
    <r>
      <rPr>
        <sz val="8"/>
        <rFont val="Arial"/>
        <family val="2"/>
      </rPr>
      <t xml:space="preserve">
Por parte de la SGGC se han realizado socializaciones vía correo electrónico, se evidencia la implementación del SGAS en la suscripción de nuevos contratos de proyectos misionales y PSP, los cuales son publicados en el SECOP II.</t>
    </r>
  </si>
  <si>
    <t>Que un Tercero  prometa, ofrezca o entregue dádivas o beneficios a directivos del IDU y a otros colaboradores del IDU para que se ajusten los diseños de los proyectos por motivos diferentes a la viabilidad técnica, ambiental o social, en beneficio propio o de un tercero.</t>
  </si>
  <si>
    <t>%IMP FINAL</t>
  </si>
  <si>
    <t>IMP %
12</t>
  </si>
  <si>
    <t>IMP Nivel
12</t>
  </si>
  <si>
    <t>PRO %
12</t>
  </si>
  <si>
    <t>PRO Nivel
12</t>
  </si>
  <si>
    <t>I+T
12</t>
  </si>
  <si>
    <t>tipo
12</t>
  </si>
  <si>
    <t>impl
12</t>
  </si>
  <si>
    <t>IMP %
11</t>
  </si>
  <si>
    <t>IMP Nivel
11</t>
  </si>
  <si>
    <t>PRO %
11</t>
  </si>
  <si>
    <t>PRO Nivel
11</t>
  </si>
  <si>
    <t>I+T
11</t>
  </si>
  <si>
    <t>tipo
11</t>
  </si>
  <si>
    <t>impl
11</t>
  </si>
  <si>
    <t>IMP %
10</t>
  </si>
  <si>
    <t>IMP Nivel
10</t>
  </si>
  <si>
    <t>PRO %
10</t>
  </si>
  <si>
    <t>PRO Nivel
10</t>
  </si>
  <si>
    <t>I+T
10</t>
  </si>
  <si>
    <t>tipo
10</t>
  </si>
  <si>
    <t>impl
10</t>
  </si>
  <si>
    <t>IMP %
9</t>
  </si>
  <si>
    <t>IMP Nivel
9</t>
  </si>
  <si>
    <t>PRO %
9</t>
  </si>
  <si>
    <t>PRO Nivel
9</t>
  </si>
  <si>
    <t>I+T
9</t>
  </si>
  <si>
    <t>tipo
9</t>
  </si>
  <si>
    <t>impl
9</t>
  </si>
  <si>
    <t>IMP %
8</t>
  </si>
  <si>
    <t>IMP Nivel
8</t>
  </si>
  <si>
    <t>PRO %
8</t>
  </si>
  <si>
    <t>PRO Nivel
8</t>
  </si>
  <si>
    <t>I+T
8</t>
  </si>
  <si>
    <t>tipo
8</t>
  </si>
  <si>
    <t>impl
8</t>
  </si>
  <si>
    <t>IMP %
7</t>
  </si>
  <si>
    <t>IMP Nivel
7</t>
  </si>
  <si>
    <t>PRO %
7</t>
  </si>
  <si>
    <t>PRO Nivel
7</t>
  </si>
  <si>
    <t>I+T
7</t>
  </si>
  <si>
    <t>tipo
7</t>
  </si>
  <si>
    <t>impl
7</t>
  </si>
  <si>
    <t>IMP %
6</t>
  </si>
  <si>
    <t>IMP Nivel
6</t>
  </si>
  <si>
    <t>PRO %
6</t>
  </si>
  <si>
    <t>PRO Nivel
6</t>
  </si>
  <si>
    <t>I+T
6</t>
  </si>
  <si>
    <t>tipo
6</t>
  </si>
  <si>
    <t>impl
6</t>
  </si>
  <si>
    <t>IMP %
5</t>
  </si>
  <si>
    <t>IMP Nivel
5</t>
  </si>
  <si>
    <t>PRO %
5</t>
  </si>
  <si>
    <t>PRO Nivel
5</t>
  </si>
  <si>
    <t>I+T
5</t>
  </si>
  <si>
    <t>tipo
5</t>
  </si>
  <si>
    <t>impl
5</t>
  </si>
  <si>
    <t>IMP %
4</t>
  </si>
  <si>
    <t>IMP Nivel
4</t>
  </si>
  <si>
    <t>PRO %
4</t>
  </si>
  <si>
    <t>PRO Nivel
4</t>
  </si>
  <si>
    <t>I+T
4</t>
  </si>
  <si>
    <t>tipo
4</t>
  </si>
  <si>
    <t>impl
4</t>
  </si>
  <si>
    <t>IMP %
3</t>
  </si>
  <si>
    <t>IMP Nivel
3</t>
  </si>
  <si>
    <t>PRO %
3</t>
  </si>
  <si>
    <t>PRO Nivel
3</t>
  </si>
  <si>
    <t>I+T
3</t>
  </si>
  <si>
    <t>tipo
3</t>
  </si>
  <si>
    <t>impl
3</t>
  </si>
  <si>
    <t>IMP %
2</t>
  </si>
  <si>
    <t>IMP Nivel
2</t>
  </si>
  <si>
    <t>PRO %
2</t>
  </si>
  <si>
    <t>PRO Nivel
2</t>
  </si>
  <si>
    <t>I+T
2</t>
  </si>
  <si>
    <t>tipo
2</t>
  </si>
  <si>
    <t>impl
2</t>
  </si>
  <si>
    <t>IMP %
1</t>
  </si>
  <si>
    <t>IMP Nivel
1</t>
  </si>
  <si>
    <t>PRO %
1</t>
  </si>
  <si>
    <t>PRO Nivel
1</t>
  </si>
  <si>
    <t>I+T
1</t>
  </si>
  <si>
    <t>tipo
1</t>
  </si>
  <si>
    <t>impl
1</t>
  </si>
  <si>
    <t>%IMPinh</t>
  </si>
  <si>
    <t>nivIMPinh</t>
  </si>
  <si>
    <t>#IMPinh</t>
  </si>
  <si>
    <t>PREGUNTAS "SI"</t>
  </si>
  <si>
    <t>OBSERVACIONES 2A. LINEA
(Área Oficial Antisoborno)</t>
  </si>
  <si>
    <t>MONITOREO 1A. LINEA
Descripción de los cambios propuestos a la información del riesgo y/o de los controles</t>
  </si>
  <si>
    <t>ÍNDICE</t>
  </si>
  <si>
    <t>TRATAMIENTO ADICIONAL REQUERIDO</t>
  </si>
  <si>
    <t>%Rres</t>
  </si>
  <si>
    <t>NIVEL RIESGO RESIDUAL</t>
  </si>
  <si>
    <t>%Im.rxcont</t>
  </si>
  <si>
    <t>IMPACTO
residual</t>
  </si>
  <si>
    <t>%P.rxcont</t>
  </si>
  <si>
    <t>PROBABILIDAD
residual</t>
  </si>
  <si>
    <t>EFECTO
DEL CONTROL
12</t>
  </si>
  <si>
    <t>TIPO DE CONTROL
12</t>
  </si>
  <si>
    <t>IMPLEMENTACIÓN CONTROL
12</t>
  </si>
  <si>
    <t>FRECUENCIA
CONTROL
12</t>
  </si>
  <si>
    <t>EFECTO
DEL CONTROL
11</t>
  </si>
  <si>
    <t>TIPO DE CONTROL
11</t>
  </si>
  <si>
    <t>IMPLEMENTACIÓN CONTROL
11</t>
  </si>
  <si>
    <t>FRECUENCIA
CONTROL
11</t>
  </si>
  <si>
    <t>EFECTO
DEL CONTROL
10</t>
  </si>
  <si>
    <t>TIPO DE CONTROL
10</t>
  </si>
  <si>
    <t>IMPLEMENTACIÓN CONTROL
10</t>
  </si>
  <si>
    <t>FRECUENCIA
CONTROL
10</t>
  </si>
  <si>
    <t>EFECTO
DEL CONTROL
9</t>
  </si>
  <si>
    <t>TIPO DE CONTROL
9</t>
  </si>
  <si>
    <t>IMPLEMENTACIÓN CONTROL
9</t>
  </si>
  <si>
    <t>FRECUENCIA
CONTROL
9</t>
  </si>
  <si>
    <t>EFECTO
DEL CONTROL
8</t>
  </si>
  <si>
    <t>TIPO DE CONTROL
8</t>
  </si>
  <si>
    <t>IMPLEMENTACIÓN CONTROL
8</t>
  </si>
  <si>
    <t>EFECTO
DEL CONTROL
7</t>
  </si>
  <si>
    <t>TIPO DE CONTROL
7</t>
  </si>
  <si>
    <t>IMPLEMENTACIÓN CONTROL
7</t>
  </si>
  <si>
    <t>FRECUENCIA
CONTROL
7</t>
  </si>
  <si>
    <t>EFECTO
DEL CONTROL
6</t>
  </si>
  <si>
    <t>TIPO DE CONTROL
6</t>
  </si>
  <si>
    <t>IMPLEMENTACIÓN CONTROL
6</t>
  </si>
  <si>
    <t>FRECUENCIA
CONTROL
6</t>
  </si>
  <si>
    <t>EFECTO
DEL CONTROL
5</t>
  </si>
  <si>
    <t>TIPO DE CONTROL
5</t>
  </si>
  <si>
    <t>IMPLEMENTACIÓN CONTROL
5</t>
  </si>
  <si>
    <t>FRECUENCIA
CONTROL
5</t>
  </si>
  <si>
    <t>EFECTO
DEL CONTROL
4</t>
  </si>
  <si>
    <t>TIPO DE CONTROL
4</t>
  </si>
  <si>
    <t>IMPLEMENTACIÓN CONTROL
4</t>
  </si>
  <si>
    <t>FRECUENCIA
CONTROL
4</t>
  </si>
  <si>
    <t>EFECTO
DEL CONTROL
3</t>
  </si>
  <si>
    <t>TIPO DE CONTROL
3</t>
  </si>
  <si>
    <t>IMPLEMENTACIÓN CONTROL
3</t>
  </si>
  <si>
    <t>FRECUENCIA
CONTROL
3</t>
  </si>
  <si>
    <t>EFECTO
DEL CONTROL
2</t>
  </si>
  <si>
    <t>TIPO DE CONTROL
2</t>
  </si>
  <si>
    <t>IMPLEMENTACIÓN CONTROL
2</t>
  </si>
  <si>
    <t>FRECUENCIA
CONTROL
2</t>
  </si>
  <si>
    <t>EFECTO
DEL CONTROL
1</t>
  </si>
  <si>
    <t>TIPO DE CONTROL
1</t>
  </si>
  <si>
    <t>IMPLEMENTACIÓN CONTROL
1</t>
  </si>
  <si>
    <t>FRECUENCIA
CONTROL
1</t>
  </si>
  <si>
    <t>EVIDENCIA
de aplicación del control o tratamiento</t>
  </si>
  <si>
    <t>DOCUMENTACIÓN
(formalidad)</t>
  </si>
  <si>
    <t>RESPONSABLE DEL CONTROL</t>
  </si>
  <si>
    <t>CONTROLES
TRATAMIENTOS VIGENTES</t>
  </si>
  <si>
    <t>%Rinh</t>
  </si>
  <si>
    <t>NIVEL RIESGO INHERENTE</t>
  </si>
  <si>
    <t>%Imp</t>
  </si>
  <si>
    <t>%Prob</t>
  </si>
  <si>
    <t>19. ¿Generar daño ambiental?</t>
  </si>
  <si>
    <t>18. ¿Afectar la imagen nacional?</t>
  </si>
  <si>
    <t>17. ¿Afectar la imagen regional?</t>
  </si>
  <si>
    <t>16. ¿Ocasionar lesiones  o pérdida de vidas humanas?</t>
  </si>
  <si>
    <t>15. ¿Generar pérdida de credibilidad del sector?</t>
  </si>
  <si>
    <t>14. ¿Dar lugar a procesos penales</t>
  </si>
  <si>
    <t>13. ¿Dar lugar a procesos fiscales?</t>
  </si>
  <si>
    <t>12. ¿Dar lugar a procesos disciplinarios?</t>
  </si>
  <si>
    <t>11. ¿Dar lugar a procesos sancionatorios?</t>
  </si>
  <si>
    <t>10. ¿Generar intervención de los órganos de control?</t>
  </si>
  <si>
    <t>9. ¿Generar pérdida de información de la Entidad?</t>
  </si>
  <si>
    <t>8. ¿Dar lugar al detrimento de calidad de vida de la comunidad ?</t>
  </si>
  <si>
    <t>7. ¿Afectar la generación de los productos o  servicios?</t>
  </si>
  <si>
    <t>6. ¿Generar pérdida de recursos económicos?</t>
  </si>
  <si>
    <t>5. ¿Generar pérdida de confianza de la Entidad?</t>
  </si>
  <si>
    <t>4. ¿Afectar el cumplimiento de la misión del sector?</t>
  </si>
  <si>
    <t>3. ¿Afectar el cumplimiento de misión de la Entidad?</t>
  </si>
  <si>
    <t>2. ¿Afectar el cumplimiento de metas y objetivos de la dependencia?</t>
  </si>
  <si>
    <t>1. ¿Afectar al grupo de funcionarios del proceso?</t>
  </si>
  <si>
    <r>
      <t xml:space="preserve">PROBABILIDAD
Inherente
</t>
    </r>
    <r>
      <rPr>
        <sz val="8"/>
        <rFont val="Arial"/>
        <family val="2"/>
      </rPr>
      <t>(sin controles)</t>
    </r>
  </si>
  <si>
    <t>TRÁMITES Y SERVICIOS AFECTADOS</t>
  </si>
  <si>
    <t>CONSECUENCIA PRINCIPAL</t>
  </si>
  <si>
    <t>CAUSA PRINCIPAL</t>
  </si>
  <si>
    <t>TERCEROS EXTERNOS EXPUESTOS AL HECHO DE SOBORNO</t>
  </si>
  <si>
    <t>FUNCIONES O CARGOS INTERNOS EXPUESTOS AL HECHO DE SOBORNO</t>
  </si>
  <si>
    <r>
      <t xml:space="preserve">POSIBLES HECHOS DE SOBORNO
</t>
    </r>
    <r>
      <rPr>
        <sz val="8"/>
        <rFont val="Arial"/>
        <family val="2"/>
      </rPr>
      <t>(DESCRIPCIÓN DEL RIESGO)</t>
    </r>
  </si>
  <si>
    <t>PROCEDIMIENTO O ACTIVIDAD ASOCIADA</t>
  </si>
  <si>
    <t>#</t>
  </si>
  <si>
    <t>VALORACIÓN DE CONTROLES 1…12</t>
  </si>
  <si>
    <t>DESCRIPCIÓN DE LOS CONTROLES PARA TRATAR EL RIESGO</t>
  </si>
  <si>
    <t>NIVEL DE RIESGO INHERENTE</t>
  </si>
  <si>
    <r>
      <t xml:space="preserve">Preguntas para calcular el Impacto: </t>
    </r>
    <r>
      <rPr>
        <b/>
        <sz val="10"/>
        <color rgb="FFFF0000"/>
        <rFont val="Arial"/>
        <family val="2"/>
      </rPr>
      <t>¿Si el riesgo se materializa podría…?</t>
    </r>
  </si>
  <si>
    <t>IDENTIFICACIÓN DEL RIESGO DE SOBORNO</t>
  </si>
  <si>
    <t>FECHA DE MONITOREO</t>
  </si>
  <si>
    <t>Realizar seguimiento a los proyectos de infraestructura vial y espacio público con su correspondiente interventoría cuando aplique, verificando que incluyan los componentes técnicos, arquitectónicos, urbanísticos, paisajísticos, prediales, de tráfico, ambiental y social, SST, de ingeniería urbana y de detalle, dando cumplimiento a las normas técnicas urbanísticas vigentes.</t>
  </si>
  <si>
    <t>OBJETIVO DEL PROCESO:</t>
  </si>
  <si>
    <t>DISEÑO DE PROYECTOS</t>
  </si>
  <si>
    <t>PROCESO:</t>
  </si>
  <si>
    <t>INSTITUTO DE DESARROLLO URBANO</t>
  </si>
  <si>
    <t>ENTIDAD:</t>
  </si>
  <si>
    <t>4.0</t>
  </si>
  <si>
    <t>Planeación Estratégica</t>
  </si>
  <si>
    <t>FO-PE-26</t>
  </si>
  <si>
    <t>VERSIÓN</t>
  </si>
  <si>
    <t>PROCESO</t>
  </si>
  <si>
    <t>CÓDIGO</t>
  </si>
  <si>
    <t>MATRIZ DE RIESGOS DE SOBORNO</t>
  </si>
  <si>
    <t>ocultas</t>
  </si>
  <si>
    <t>FORMATO</t>
  </si>
  <si>
    <t>Posibles oferentes</t>
  </si>
  <si>
    <t>incumplimientos de las metas de la Entidad</t>
  </si>
  <si>
    <t>Deficiencias en la calidad de las consrucciones, y la conservación de obras o en las actividades  del IDU</t>
  </si>
  <si>
    <t>Sobrecostos en los proyectos de factibilidad, diseño de proyectos, conservación, manteniento y otras actividades de la Entidad</t>
  </si>
  <si>
    <t>Pérdida de la confianza en la capacidad institucional</t>
  </si>
  <si>
    <t>DATA INDICE CRITICIDAD</t>
  </si>
  <si>
    <t xml:space="preserve"> </t>
  </si>
  <si>
    <t>No existen errores que requieran correcciones urgentes. Sin embargo, no es claro por qué los criterios de los riesgos no difieren ante situaciones diferentes, cuando se supone diferentes perspectivas de la misma problemática. Además, si es el funcionario del IDU quien tiene control sobre el hecho objeto de riesgo, no se entiende porque la causa radica en el hecho de terceros. Por otro lado, los controles están dados en actividades pasivas, sería más efectivo que los tratamientos vigentes implementen actividades para recolectar información, implementar medidas y gestionar el riesgo de forma activa. Por otro lado, las evidencias deberían hacer parte de un proceso independiente, no depender de los contratos de consultoría o la caracterización del proceso.</t>
  </si>
  <si>
    <r>
      <rPr>
        <b/>
        <sz val="8"/>
        <color theme="1"/>
        <rFont val="Arial"/>
        <family val="2"/>
      </rPr>
      <t xml:space="preserve">No se ha materializado el riesgo. Los controles y acciones han sido efectivos y se describen a continuación:
1. Obligación contractual de la Implementación del Manual para Interventoría y/o supervisión de Contratos: MG-GC-01
</t>
    </r>
    <r>
      <rPr>
        <sz val="8"/>
        <color theme="1"/>
        <rFont val="Arial"/>
        <family val="2"/>
      </rPr>
      <t xml:space="preserve">Durante el segundo periodo de 2024, se identifica en ejecución 1 contrato, en el cual se determina el cumplimiento de la obligación contractual de implementación del manual para la interventoría y/o supervisión de contratos V10, Resolución Número 5643 de 2023
</t>
    </r>
    <r>
      <rPr>
        <b/>
        <sz val="8"/>
        <color theme="1"/>
        <rFont val="Arial"/>
        <family val="2"/>
      </rPr>
      <t>2. Segregación de funciones en el ciclo de vida para el diseño del proyecto, cuando aplique.</t>
    </r>
    <r>
      <rPr>
        <sz val="8"/>
        <color theme="1"/>
        <rFont val="Arial"/>
        <family val="2"/>
      </rPr>
      <t xml:space="preserve">
Si de acuerdo con la Resolución Número 5643 de 2023 hay segregación
</t>
    </r>
    <r>
      <rPr>
        <b/>
        <sz val="8"/>
        <color theme="1"/>
        <rFont val="Arial"/>
        <family val="2"/>
      </rPr>
      <t>3.  Implementación de los controles establecidos en los procedimientos PR-FP-01 Elaboración de la prefactibilidad de proyectos  y PR-FP-02 Elaboración de la factibilidad de proyectos y la GU-FP-04 Guia de maduración de Proyectos IDU</t>
    </r>
    <r>
      <rPr>
        <sz val="8"/>
        <color theme="1"/>
        <rFont val="Arial"/>
        <family val="2"/>
      </rPr>
      <t xml:space="preserve">
Durante el segindo periodo 2024, se identifica la implementación de los controles establecidos en el procedimiento de diseños PR-DP-01, PR-FP-02 y la Guía de maduración de Proyectos IDU
</t>
    </r>
    <r>
      <rPr>
        <b/>
        <sz val="8"/>
        <color theme="1"/>
        <rFont val="Arial"/>
        <family val="2"/>
      </rPr>
      <t xml:space="preserve">4. Desarrollar como mínimo UNA Socialización del SGAS  en la Dirección Técnica de Proyectos y la Subdirección Técnica de Seguimiento a Estudios y Diseños
</t>
    </r>
    <r>
      <rPr>
        <sz val="8"/>
        <color theme="1"/>
        <rFont val="Arial"/>
        <family val="2"/>
      </rPr>
      <t xml:space="preserve">Por parte de la SGGC se han realizado socializaciones vía correo electrónico, se evidencia la implementación del SGAS en la suscripción de nuevos contratos de proyectos misionales y PSP, los cuales son publicados en el SECOP II. Al interior de la DTP, STED y STEP, se realizarán socializaciones especificas en el tercer cuatrimentre de la vigencia.
</t>
    </r>
    <r>
      <rPr>
        <b/>
        <sz val="8"/>
        <color theme="1"/>
        <rFont val="Arial"/>
        <family val="2"/>
      </rPr>
      <t>5. Trámite del pago a través del Sistema SIGPAGOS y de acuerdo con la Guia de pago a terceros.</t>
    </r>
    <r>
      <rPr>
        <sz val="8"/>
        <color theme="1"/>
        <rFont val="Arial"/>
        <family val="2"/>
      </rPr>
      <t xml:space="preserve">
Durante el segundo periodo de 2024, se identifica el cumplimiento conforme lo establecido en la guia de pago a terceros a través del sistema SIGPAGOS</t>
    </r>
  </si>
  <si>
    <t>1. Programa de fortalecimiento de la denuncia y reporte de posibles hechos de soborno en el IDU.
2. Programa de seguimiento poligráfico y/o pruebas de conducta a Colaboradores del IDU con alta exposición al soborno 
3. Fortalecimiento de la metodología de gestión  de riesgos del SGAS
4. Formato FO-PE-020 Compromiso de Integridad, Transparencia y Confidencialidad, para PSP 
5. Formato FO-PE-033 Consentimiento Informado PSP 
6. Formato FO-GC-34  Pacto de Excelencia</t>
  </si>
  <si>
    <t xml:space="preserve">1. Obligación contractual de la Implementación del Manual para Interventoría y/o supervisión de Contratos: MG-GC-01
2. Segregación de funciones en el ciclo de vida para el diseño del proyecto, cuando aplique.
3.  Implementación de los controles establecidos en los procedimientos PR-FP-01 Elaboración de la prefactibilidad de proyectos  y PR-FP-02 Elaboración de la factibilidad de proyectos y la GU-FP-04 Guia de maduración de Proyectos IDU
4. Desarrollar como mínimo una Socialización del SGAS  en la Dirección Técnica de Proyectos y la Subdirección Técnica de Seguimiento a Estudios y Diseños
</t>
  </si>
  <si>
    <t xml:space="preserve"> SEGUIMIENTO, INTERVENTORIA Y SUPERVISIÓN DE PREFACTIBILIDAD Y/O FACTIBILIDAD
CONTRATADA</t>
  </si>
  <si>
    <r>
      <rPr>
        <b/>
        <sz val="8"/>
        <color theme="1"/>
        <rFont val="Arial"/>
        <family val="2"/>
      </rPr>
      <t>No se ha materializado el riesgo. Los controles y acciones han sido efectivos y se describen a continuación:
1. Obligación contractual de la Implementación del Manual para Interventoría y/o supervisión de Contratos: MG-GC-01</t>
    </r>
    <r>
      <rPr>
        <sz val="8"/>
        <color theme="1"/>
        <rFont val="Arial"/>
        <family val="2"/>
      </rPr>
      <t xml:space="preserve">
Durante el segundo periodo de 2024, se identifica en ejecución 1 contrato, en el cual se determina el cumplimiento de la obligación contractual de implementación del manual para la interventoría y/o supervisión de contratos V10, Resolución Número 5643 de 2023
</t>
    </r>
    <r>
      <rPr>
        <b/>
        <sz val="8"/>
        <color theme="1"/>
        <rFont val="Arial"/>
        <family val="2"/>
      </rPr>
      <t xml:space="preserve">2. Segregación de funciones en el ciclo de vida para el diseño del proyecto, cuando aplique.
</t>
    </r>
    <r>
      <rPr>
        <sz val="8"/>
        <color theme="1"/>
        <rFont val="Arial"/>
        <family val="2"/>
      </rPr>
      <t xml:space="preserve">Si de acuerdo con la Resolución Número 5643 de 2023 hay segregación
</t>
    </r>
    <r>
      <rPr>
        <b/>
        <sz val="8"/>
        <color theme="1"/>
        <rFont val="Arial"/>
        <family val="2"/>
      </rPr>
      <t>3. Publicación agendas nivel directivo. Decreto Distrital 189 2020 directiva 05 de 2020.</t>
    </r>
    <r>
      <rPr>
        <sz val="8"/>
        <color theme="1"/>
        <rFont val="Arial"/>
        <family val="2"/>
      </rPr>
      <t xml:space="preserve">
Se encuentra publicado en el enlace:
https://www.idu.gov.co/page/agenda-jefe-sted
https://www.idu.gov.co/page/agenda-jefe-step
https://www.idu.gov.co/page/calendario-directivos-idu
</t>
    </r>
    <r>
      <rPr>
        <b/>
        <sz val="8"/>
        <color theme="1"/>
        <rFont val="Arial"/>
        <family val="2"/>
      </rPr>
      <t>4.  Implementación de los controles establecidos en los procedimientos PR-FP-01 Elaboración de la prefactibilidad de proyectos  y PR-FP-02 Elaboración de la factibilidad de proyectos y la GU-FP-04 Guia de maduración de Proyectos IDU</t>
    </r>
    <r>
      <rPr>
        <sz val="8"/>
        <color theme="1"/>
        <rFont val="Arial"/>
        <family val="2"/>
      </rPr>
      <t xml:space="preserve">
Durante el segundo periodo 2024, se identifica la implementación de los controles establecidos en el procedimiento de diseños PR-DP-01, PR-FP-02 y la Guía de maduración de Proyectos IDU
</t>
    </r>
    <r>
      <rPr>
        <b/>
        <sz val="8"/>
        <color theme="1"/>
        <rFont val="Arial"/>
        <family val="2"/>
      </rPr>
      <t>5. Acta de seguimiento en el Comité donde se socializa el SGAS</t>
    </r>
    <r>
      <rPr>
        <sz val="8"/>
        <color theme="1"/>
        <rFont val="Arial"/>
        <family val="2"/>
      </rPr>
      <t xml:space="preserve">
Por parte de la SGGC se han realizado socializaciones vía correo electrónico, se evidencia la implementación del SGAS en la suscripción de nuevos contratos de proyectos misionales y PSP, los cuales son publicados en el SECOP II. Al interior de la DTP, STED y STEP, se realizarán socializaciones especificas en el tercer cuatrimentre de la vigencia.</t>
    </r>
  </si>
  <si>
    <t>1. Obligación contractual de la Implementación del Manual para Interventoría y/o supervisión de Contratos: MG-GC-01
2. Segregación de funciones en el ciclo de vida para el diseño del proyecto, cuando aplique.
3. Publicación agendas nivel directivo. Decreto Distrital 189 2020 directiva 05 de 2020.
4.  Implementación de los controles establecidos en los procedimientos PR-FP-01 Elaboración de la prefactibilidad de proyectos  y PR-FP-02 Elaboración de la factibilidad de proyectos y la GU-FP-04 Guia de maduración de Proyectos IDU
5. Acta de seguimiento en el Comité donde se socializa el SGAS</t>
  </si>
  <si>
    <t>1. Contratos de consultoría
2. Caracterización del proceso
3. Agendas publicadas en la web
4. Listas de chequeo, Actas y oficios
5. Lista de asistencia</t>
  </si>
  <si>
    <t>1. Obligación contractual de la Implementación del Manual para Interventoría y/o supervisión de Contratos: MG-GC-01 y la forma de pago
2. Segregación de funciones en el ciclo de vida para el diseño del proyecto, cuando aplique.
3.  Implementación de los controles establecidos en los procedimientos PR-FP-01 Elaboración de la prefactibilidad de proyectos  y PR-FP-02 Elaboración de la factibilidad de proyectos y la GU-FP-04 Guia de maduración de Proyectos IDU
4. Desarrollar como mínimo UNA Socialización del SGAS  en la Dirección Técnica de Proyectos y la Subdirección Técnica de Seguimiento a Estudios y Diseños
5. Trámite del pago a través del Sistema SIGPAGOS y de acuerdo con la Guia de pago a terceros.</t>
  </si>
  <si>
    <r>
      <rPr>
        <b/>
        <sz val="8"/>
        <color theme="1"/>
        <rFont val="Arial"/>
        <family val="2"/>
      </rPr>
      <t xml:space="preserve">No se ha materializado el riesgo. Los controles y acciones han sido efectivos y se describen a continuación:
1. Obligación contractual de la Implementación del Manual para Interventoría y/o supervisión de Contratos: MG-GC-01
</t>
    </r>
    <r>
      <rPr>
        <sz val="8"/>
        <color theme="1"/>
        <rFont val="Arial"/>
        <family val="2"/>
      </rPr>
      <t xml:space="preserve">Durante el segundo periodo de 2024, se identifica en ejecución 1 contrato, en el cual se determina el cumplimiento de la obligación contractual de implementación del manual para la interventoría y/o supervisión de contratos V10, Resolución Número 5643 de 2023.
</t>
    </r>
    <r>
      <rPr>
        <b/>
        <sz val="8"/>
        <color theme="1"/>
        <rFont val="Arial"/>
        <family val="2"/>
      </rPr>
      <t xml:space="preserve">
2. Segregación de funciones en el ciclo de vida para el diseño del proyecto, cuando aplique.
</t>
    </r>
    <r>
      <rPr>
        <sz val="8"/>
        <color theme="1"/>
        <rFont val="Arial"/>
        <family val="2"/>
      </rPr>
      <t>Si de acuerdo con la Resolución Número 5643 de 2023 hay segregación</t>
    </r>
    <r>
      <rPr>
        <b/>
        <sz val="8"/>
        <color theme="1"/>
        <rFont val="Arial"/>
        <family val="2"/>
      </rPr>
      <t xml:space="preserve">
3. Publicación agendas nivel directivo. Decreto Distrital 189 2020 directiva 05 de 2020.
</t>
    </r>
    <r>
      <rPr>
        <sz val="8"/>
        <color theme="1"/>
        <rFont val="Arial"/>
        <family val="2"/>
      </rPr>
      <t xml:space="preserve">Se encuentra publicado en el enlace:
https://www.idu.gov.co/page/agenda-jefe-sted
https://www.idu.gov.co/page/agenda-jefe-step
https://www.idu.gov.co/page/calendario-directivos-idu
</t>
    </r>
    <r>
      <rPr>
        <b/>
        <sz val="8"/>
        <color theme="1"/>
        <rFont val="Arial"/>
        <family val="2"/>
      </rPr>
      <t xml:space="preserve">
4.  Implementación de los controles establecidos en los procedimientos PR-FP-01 Elaboración de la prefactibilidad de proyectos  y PR-FP-02 Elaboración de la factibilidad de proyectos y la GU-FP-04 Guia de maduración de Proyectos IDU
</t>
    </r>
    <r>
      <rPr>
        <sz val="8"/>
        <color theme="1"/>
        <rFont val="Arial"/>
        <family val="2"/>
      </rPr>
      <t xml:space="preserve">Durante el segundo periodo 2024, se identifica la implementación de los controles establecidos en el procedimiento de diseños PR-DP-01, PR-FP-02 y la Guía de maduración de Proyectos IDU
</t>
    </r>
    <r>
      <rPr>
        <b/>
        <sz val="8"/>
        <color theme="1"/>
        <rFont val="Arial"/>
        <family val="2"/>
      </rPr>
      <t xml:space="preserve">
5. Acta de seguimiento en el Comité donde se socializa el SGAS
</t>
    </r>
    <r>
      <rPr>
        <sz val="8"/>
        <color theme="1"/>
        <rFont val="Arial"/>
        <family val="2"/>
      </rPr>
      <t xml:space="preserve">Por parte de la SGGC se retomarán las socializaciones a nivel directivo en el ultimo periodo de la vigencia.
</t>
    </r>
    <r>
      <rPr>
        <b/>
        <sz val="8"/>
        <color theme="1"/>
        <rFont val="Arial"/>
        <family val="2"/>
      </rPr>
      <t>6. Trámite del pago a través del Sistema SIGPAGOS y de acuerdo con la Guia de pago a terceros.</t>
    </r>
    <r>
      <rPr>
        <sz val="8"/>
        <color theme="1"/>
        <rFont val="Arial"/>
        <family val="2"/>
      </rPr>
      <t xml:space="preserve">
Durante el segundo periodo de 2024, se identifica el cumplimiento conforme lo establecido en la guia de pago a terceros a través del sistema SIGPAGOS</t>
    </r>
  </si>
  <si>
    <t>1. Contratos de consultoría
2. Caracterización del proceso
3. Agendas publicadas en la web
4. Listas de chequeo, Actas y oficios
5. Acta de seguimiento</t>
  </si>
  <si>
    <t xml:space="preserve">1. Obligación contractual de la Implementación del Manual para Interventoría y/o supervisión de Contratos: MG-GC-01 y la forma de pago
2. Segregación de funciones en el ciclo de vida para el diseño del proyecto, cuando aplique.
3. Publicación agendas nivel directivo. Decreto Distrital 189 2020 directiva 05 de 2020.
4.   Implementación de los controles establecidos en los procedimientos PR-FP-01 Elaboración de la prefactibilidad de proyectos  y PR-FP-02 Elaboración de la factibilidad de proyectos y la GU-FP-04 Guia de maduración de Proyectos IDU
5. Acta de seguimiento en el Comité donde se socializa el SGAS
6. Trámite del pago a través del Sistema SIGPAGOS y de acuerdo con la Guia de pago a terceros.
</t>
  </si>
  <si>
    <r>
      <t>Un Directivo del IDU</t>
    </r>
    <r>
      <rPr>
        <strike/>
        <sz val="8"/>
        <color theme="1"/>
        <rFont val="Arial"/>
        <family val="2"/>
      </rPr>
      <t xml:space="preserve"> </t>
    </r>
    <r>
      <rPr>
        <sz val="8"/>
        <color theme="1"/>
        <rFont val="Arial"/>
        <family val="2"/>
      </rPr>
      <t>recibe o solicita dádivas del Tercero  para  aprobar avances en el pago de productos por encima de la ejecución de los mismos</t>
    </r>
  </si>
  <si>
    <r>
      <rPr>
        <b/>
        <sz val="8"/>
        <color theme="1"/>
        <rFont val="Arial"/>
        <family val="2"/>
      </rPr>
      <t>No se ha materializado el riesgo. Los controles y acciones han sido efectivos y se describen a continuación:
1. Obligación contractual de la Implementación del Manual para Interventoría y/o supervisión de Contratos: MG-GC-01</t>
    </r>
    <r>
      <rPr>
        <sz val="8"/>
        <color theme="1"/>
        <rFont val="Arial"/>
        <family val="2"/>
      </rPr>
      <t xml:space="preserve">
Durante el segundo periodo de 2024, se identifica en ejecución 1 contrato, en el cual se determina el cumplimiento de la obligación contractual de implementación del manual para la interventoría y/o supervisión de contratos V10, Resolución Número 5643 de 2023
</t>
    </r>
    <r>
      <rPr>
        <b/>
        <sz val="8"/>
        <color theme="1"/>
        <rFont val="Arial"/>
        <family val="2"/>
      </rPr>
      <t>2. Segregación de funciones en el ciclo de vida para el diseño del proyecto, cuando aplique.</t>
    </r>
    <r>
      <rPr>
        <sz val="8"/>
        <color theme="1"/>
        <rFont val="Arial"/>
        <family val="2"/>
      </rPr>
      <t xml:space="preserve">
Si de acuerdo con la Resolución Número 5643 de 2023 hay segregación
</t>
    </r>
    <r>
      <rPr>
        <b/>
        <sz val="8"/>
        <color theme="1"/>
        <rFont val="Arial"/>
        <family val="2"/>
      </rPr>
      <t>3.  Implementación de los controles establecidos en los procedimientos PR-FP-01 Elaboración de la prefactibilidad de proyectos  y PR-FP-02 Elaboración de la factibilidad de proyectos y la GU-FP-04 Guia de maduración de Proyectos IDU</t>
    </r>
    <r>
      <rPr>
        <sz val="8"/>
        <color theme="1"/>
        <rFont val="Arial"/>
        <family val="2"/>
      </rPr>
      <t xml:space="preserve">
Durante el segundo periodo 2024, se identifica la implementación de los controles establecidos en el procedimiento de diseños PR-DP-01, PR-FP-02 y la Guía de maduración de Proyectos IDU
</t>
    </r>
    <r>
      <rPr>
        <b/>
        <sz val="8"/>
        <color theme="1"/>
        <rFont val="Arial"/>
        <family val="2"/>
      </rPr>
      <t>4. Desarrollar como mínimo una Socialización del SGAS  en la Dirección Técnica de Proyectos y la Subdirección Técnica de Seguimiento a Estudios y Diseños</t>
    </r>
    <r>
      <rPr>
        <sz val="8"/>
        <color theme="1"/>
        <rFont val="Arial"/>
        <family val="2"/>
      </rPr>
      <t xml:space="preserve">
Por parte de la SGGC se han realizado socializaciones vía correo electrónico, se evidencia la implementación del SGAS en la suscripción de nuevos contratos de proyectos misionales y PSP, los cuales son publicados en el SECOP II. Al interior de la DTP, STED y STEP, se realizarán socializaciones especificas en el tercer cuatrimentre de la vigencia.
</t>
    </r>
  </si>
  <si>
    <t>Que un Tercero  promete , entregue u ofrezca dádivas a un Colaborador del IDU quien la solicita o recibe, encargado de recibir, revisar y verificar los productos y entregables de los estudios de factbilidad,  para que sean aprobados sin cumplir con las exigencias requeridas.</t>
  </si>
  <si>
    <r>
      <rPr>
        <b/>
        <sz val="8"/>
        <color theme="1"/>
        <rFont val="Arial"/>
        <family val="2"/>
      </rPr>
      <t>No se ha materializado el riesgo. Los controles y acciones han sido efectivos y se describen a continuación:
1. Obligación contractual de la Implementación del Manual para Interventoría y/o supervisión de Contratos: MG-GC-01</t>
    </r>
    <r>
      <rPr>
        <sz val="8"/>
        <color theme="1"/>
        <rFont val="Arial"/>
        <family val="2"/>
      </rPr>
      <t xml:space="preserve">
Durante el segundo periodo de 2024, se identifica en ejecución 1 contrato, en el cual se determina el cumplimiento de la obligación contractual de implementación del manual para la interventoría y/o supervisión de contratos V10, Resolución Número 5643 de 2023.
</t>
    </r>
    <r>
      <rPr>
        <b/>
        <sz val="8"/>
        <color theme="1"/>
        <rFont val="Arial"/>
        <family val="2"/>
      </rPr>
      <t>2. Segregación de funciones en el ciclo de vida para el diseño del proyecto, cuando aplique.</t>
    </r>
    <r>
      <rPr>
        <sz val="8"/>
        <color theme="1"/>
        <rFont val="Arial"/>
        <family val="2"/>
      </rPr>
      <t xml:space="preserve">
Si de acuerdo con la Resolución Número 5643 de 2023 hay segregación
</t>
    </r>
    <r>
      <rPr>
        <b/>
        <sz val="8"/>
        <color theme="1"/>
        <rFont val="Arial"/>
        <family val="2"/>
      </rPr>
      <t>3. Publicación agendas nivel directivo. Decreto Distrital 189 2020 directiva 05 de 2020.</t>
    </r>
    <r>
      <rPr>
        <sz val="8"/>
        <color theme="1"/>
        <rFont val="Arial"/>
        <family val="2"/>
      </rPr>
      <t xml:space="preserve">
Se encuentra publicado en el enlace:
https://www.idu.gov.co/page/agenda-jefe-sted
https://www.idu.gov.co/page/agenda-jefe-step
https://www.idu.gov.co/page/calendario-directivos-idu
</t>
    </r>
    <r>
      <rPr>
        <b/>
        <sz val="8"/>
        <color theme="1"/>
        <rFont val="Arial"/>
        <family val="2"/>
      </rPr>
      <t>4.  Implementación de los controles establecidos en los procedimientos PR-FP-01 Elaboración de la prefactibilidad de proyectos  y PR-FP-02 Elaboración de la factibilidad de proyectos y la GU-FP-04 Guia de maduración de Proyectos IDU</t>
    </r>
    <r>
      <rPr>
        <sz val="8"/>
        <color theme="1"/>
        <rFont val="Arial"/>
        <family val="2"/>
      </rPr>
      <t xml:space="preserve">
Durante el segundo periodo 2024, se identifica la implementación de los controles establecidos en el procedimiento de diseños PR-DP-01, PR-FP-02 y la Guía de maduración de Proyectos IDU
</t>
    </r>
    <r>
      <rPr>
        <b/>
        <sz val="8"/>
        <color theme="1"/>
        <rFont val="Arial"/>
        <family val="2"/>
      </rPr>
      <t>5. Acta de seguimiento en el Comité donde se socializa el SGAS</t>
    </r>
    <r>
      <rPr>
        <sz val="8"/>
        <color theme="1"/>
        <rFont val="Arial"/>
        <family val="2"/>
      </rPr>
      <t xml:space="preserve">
Por parte de la SGGC se retomarán las socializaciones a nivel directivo en el ultimo periodo de la vigencia.
</t>
    </r>
  </si>
  <si>
    <t>Un Directivo del IDU, utiliza su poder para que el encargado de recibir, revisar y verificar los productos y entregables de los estudios de factibilidad  recibe o solicita dádivas o comisión de un Tercero, para que sean aprobados  sin cumplir con las exigencias requeridas.</t>
  </si>
  <si>
    <t xml:space="preserve">Que un Tercero  promete , entregue u ofrezca dádivas a un Colaborador del IDU quien la solicita o recibe, encargado de recibir, revisar y verificar los estudios de factibilidad,  para que sean aprobados sin cumplir con las exigencias requeridas.  </t>
  </si>
  <si>
    <t>1. Obligación contractual de la Implementación del Manual para Interventoría y/o supervisión de Contratos: MG-GC-01
2. Segregación de funciones en el ciclo de vida para el diseño del proyecto, cuando aplique.
3. Publicación agendas nivel directivo. Decreto Distrital 189 2020 directiva 05 de 2020.
4. Implementación de los controles establecidos en los procedimientos PR-FP-01 Elaboración de la prefactibilidad de proyectos  y PR-FP-02 Elaboración de la factibilidad de proyectos y la GU-FP-04 Guia de maduración de Proyectos IDU
5. Acta de seguimiento en el Comité donde se socializa el SGAS</t>
  </si>
  <si>
    <t>Un Directivo del IDU, utiliza su poder para que el encargado de recibir, revisar y verificar los estudios y diseño,  recibe o solicita dádivas o comisión de un Tercero, para que sean aprobados los estudios de factibilidad sin cumplir con las exigencias requeridas.</t>
  </si>
  <si>
    <t xml:space="preserve">1. Obligación contractual de la Implementación del Manual para Interventoría y/o supervisión de Contratos: MG-GC-01
2. Segregación de funciones en el ciclo de vida para el diseño del proyecto, cuando aplique.
3. Implementación de los controles establecidos en los procedimientos PR-FP-01 Elaboración de la prefactibilidad de proyectos  y PR-FP-02 Elaboración de la factibilidad de proyectos y la GU-FP-04 Guia de maduración de Proyectos IDU
4. Desarrollar como mínimo una Socialización del SGAS  en la Dirección Técnica de Proyectos y la Subdirección Técnica de Seguimiento a Estudios y Diseños
</t>
  </si>
  <si>
    <r>
      <rPr>
        <b/>
        <sz val="8"/>
        <color theme="1"/>
        <rFont val="Arial"/>
        <family val="2"/>
      </rPr>
      <t>No se ha materializado el riesgo. Los controles y acciones han sido efectivos y se describen a continuación:
1. Obligación contractual de la Implementación del Manual para Interventoría y/o supervisión de Contratos: MG-GC-01</t>
    </r>
    <r>
      <rPr>
        <sz val="8"/>
        <color theme="1"/>
        <rFont val="Arial"/>
        <family val="2"/>
      </rPr>
      <t xml:space="preserve">
Durante el segundo periodo de 2024, se identifica en ejecución 1 contrato, en el cual se determina el cumplimiento de la obligación contractual de implementación del manual para la interventoría y/o supervisión de contratos V10, Resolución Número 5643 de 2023.
</t>
    </r>
    <r>
      <rPr>
        <b/>
        <sz val="8"/>
        <color theme="1"/>
        <rFont val="Arial"/>
        <family val="2"/>
      </rPr>
      <t>2. Segregación de funciones en el ciclo de vida para el diseño del proyecto, cuando aplique.</t>
    </r>
    <r>
      <rPr>
        <sz val="8"/>
        <color theme="1"/>
        <rFont val="Arial"/>
        <family val="2"/>
      </rPr>
      <t xml:space="preserve">
Si de acuerdo con la Resolución Número 5643 de 2023 hay segregación
</t>
    </r>
    <r>
      <rPr>
        <b/>
        <sz val="8"/>
        <color theme="1"/>
        <rFont val="Arial"/>
        <family val="2"/>
      </rPr>
      <t>3. Publicación agendas nivel directivo. Decreto Distrital 189 2020 directiva 05 de 2020.</t>
    </r>
    <r>
      <rPr>
        <sz val="8"/>
        <color theme="1"/>
        <rFont val="Arial"/>
        <family val="2"/>
      </rPr>
      <t xml:space="preserve">
Se encuentra publicado en el enlace:
https://www.idu.gov.co/page/agenda-jefe-sted
https://www.idu.gov.co/page/agenda-jefe-step
https://www.idu.gov.co/page/calendario-directivos-idu
</t>
    </r>
    <r>
      <rPr>
        <b/>
        <sz val="8"/>
        <color theme="1"/>
        <rFont val="Arial"/>
        <family val="2"/>
      </rPr>
      <t>4.  Implementación de los controles establecidos en los procedimientos PR-FP-01 Elaboración de la prefactibilidad de proyectos  y PR-FP-02 Elaboración de la factibilidad de proyectos y la GU-FP-04 Guia de maduración de Proyectos IDU</t>
    </r>
    <r>
      <rPr>
        <sz val="8"/>
        <color theme="1"/>
        <rFont val="Arial"/>
        <family val="2"/>
      </rPr>
      <t xml:space="preserve">
Durante el segundo periodo 2024, se identifica la implementación de los controles establecidos en el procedimiento de diseños PR-DP-01, PR-FP-02 y la Guía de maduración de Proyectos IDU
</t>
    </r>
    <r>
      <rPr>
        <b/>
        <sz val="8"/>
        <color theme="1"/>
        <rFont val="Arial"/>
        <family val="2"/>
      </rPr>
      <t xml:space="preserve">5. Acta de seguimiento en el Comité donde se socializa el SGAS.
</t>
    </r>
    <r>
      <rPr>
        <sz val="8"/>
        <color theme="1"/>
        <rFont val="Arial"/>
        <family val="2"/>
      </rPr>
      <t xml:space="preserve">Por parte de la SGGC se retomarán las socializaciones a nivel directivo en el ultimo periodo de la vigencia.
</t>
    </r>
  </si>
  <si>
    <t>1. Contratos de consultoría
2. Caracterización del proceso
3. Agendas publicadas en la web
4. Listas de chequeo, actas y oficios
5. Acta de seguimiento</t>
  </si>
  <si>
    <r>
      <rPr>
        <b/>
        <sz val="8"/>
        <color theme="1"/>
        <rFont val="Arial"/>
        <family val="2"/>
      </rPr>
      <t>No se ha materializado el riesgo. Los controles y acciones han sido efectivos y se describen a continuación:
1. Desarrollar como mínimo UNA Socialización del SGAS  en la  Direccción Técnica de Proyectos y la Subdirección Técnica de Estructuración de Proyectos</t>
    </r>
    <r>
      <rPr>
        <sz val="8"/>
        <color theme="1"/>
        <rFont val="Arial"/>
        <family val="2"/>
      </rPr>
      <t xml:space="preserve">
Por parte de la SGGC se han realizado socializaciones vía correo electrónico, se evidencia la implementación del SGAS en la suscripción de nuevos contratos de proyectos misionales y PSP, los cuales son publicados en el SECOP II. Al interior de la DTP, STED y STEP, se realizarán socializaciones especificas en el tercer cuatrimentre de la vigencia.
</t>
    </r>
    <r>
      <rPr>
        <b/>
        <sz val="8"/>
        <color theme="1"/>
        <rFont val="Arial"/>
        <family val="2"/>
      </rPr>
      <t>2. Memorando de Radicación con los documentos del proceso firmados y revisados por el ordenador del gasto y áreas ejecutoras.</t>
    </r>
    <r>
      <rPr>
        <sz val="8"/>
        <color theme="1"/>
        <rFont val="Arial"/>
        <family val="2"/>
      </rPr>
      <t xml:space="preserve">
Durante el segundo periodo 2024 la prefactibilidada radicada del proyecto "Prefactibilidad Av. Usminia entre la Av. Autopista al Llano y la quebrada el Piojo (sector el uval rural)" se encuentra debidamente radicada y enviada al centro de documentación.</t>
    </r>
  </si>
  <si>
    <t>1. Acta de reunión
2. Memorando de radiación a DTPS</t>
  </si>
  <si>
    <t>Manual MG-GC-01 MANUAL DE INTERVENTORIA Y/O SUPERVISIÓN DE CONTRATOS
Manual de MG-GC-06 GESTIÓN CONTRACTUAL
Procedimiento PR-PE-06 ESTRUCTURACIÓN DE PROCESOS
SELECTIVOS</t>
  </si>
  <si>
    <t>1. Profesional Facilitador de calidad
2. Directivo y Estructrurador</t>
  </si>
  <si>
    <t>1. Desarrollar como mínimo una Socialización del SGAS  en la Subdirección Técnica de Estructuración de Proyectos
2. Memorando de Radicación con los documentos del proceso firmados y revisados por el ordenador del gasto y áreas ejecutoras.</t>
  </si>
  <si>
    <t>Un posible oferente ofrece o promete dádivas o comisiones  al Directivo IDU que esta encargado de recopilar y/o desarrollar la información del proceso, quien la solicita o la recibe, para que alterar  los documentos que integran el proceso para beneficio propio o de un tercero.</t>
  </si>
  <si>
    <t>ELABORACIÓN DE ESTRUCTURACIÓN DEL PROCESO PARA LA ETAPA DE DISEÑOS CONTRADOS Y/U OBRA</t>
  </si>
  <si>
    <r>
      <rPr>
        <b/>
        <sz val="8"/>
        <color theme="1"/>
        <rFont val="Arial"/>
        <family val="2"/>
      </rPr>
      <t>No se ha materializado el riesgo. Los controles y acciones han sido efectivos y se describen a continuación:
1. Desarrollar como mínimo UNA Socialización del SGAS  en la  Direccción Técnica de Proyectos y la Subdirección Técnica de Estructuración de Proyectos</t>
    </r>
    <r>
      <rPr>
        <sz val="8"/>
        <color theme="1"/>
        <rFont val="Arial"/>
        <family val="2"/>
      </rPr>
      <t xml:space="preserve">
Por parte de la SGGC se han realizado socializaciones vía correo electrónico, se evidencia la implementación del SGAS en la suscripción de nuevos contratos de proyectos misionales y PSP, los cuales son publicados en el SECOP II. Al interior de la DTP, STED y STEP, se realizarán socializaciones especificas en el tercer cuatrimentre de la vigencia.
</t>
    </r>
    <r>
      <rPr>
        <b/>
        <sz val="8"/>
        <color theme="1"/>
        <rFont val="Arial"/>
        <family val="2"/>
      </rPr>
      <t>2. Desarrollar como mínimo UNA reunión de seguimiento de los procesos de estructuración para alertar solicitudes de información fuera de los procedimientos y canales institucionales.</t>
    </r>
    <r>
      <rPr>
        <sz val="8"/>
        <color theme="1"/>
        <rFont val="Arial"/>
        <family val="2"/>
      </rPr>
      <t xml:space="preserve">
En el desarrollo de todas las actividades de estructuración se tiene conocimiento, se revisan y aplican la totalidad de los procedimientos establecidos en la entidad y se realizan reuniones de seguimiento semanales a los procesos de estructuración.</t>
    </r>
  </si>
  <si>
    <t xml:space="preserve">1. Profesional Facilitador de calidad
2. Directivo y Estructrurador
</t>
  </si>
  <si>
    <t>Un posible oferente ofrece o promete dádivas o comisiones al Colaborador del IDU que esta encargado de recopilar y/o desarrollar la información del proceso, quien la solicita o la recibe, para que alterar  los documentos que integran el proceso para beneficio propio o de un tercero.</t>
  </si>
  <si>
    <t>1. Acta de reunión
2. Acta de reunión</t>
  </si>
  <si>
    <t>1. Desarrollar como mínimo UNA Socialización del SGAS  en la Subdirección Técnica de Estructuración de Proyectos
2. Desarrollar como mínimo UNA reunión de seguimiento de los procesos de estructuración para alertar solicitudes de información fuera de los procedimientos y canales institucionales.</t>
  </si>
  <si>
    <t>Un posible oferente ofrece o promete dádivas a un Directivo IDU quien la solicita o la recibe  para conseguir información del proceso que favorezca al posible oferente.</t>
  </si>
  <si>
    <t>Un posible oferente ofrece o promete dádivas a un Colaborador del IDU quien la solicita o la recibe  para conseguir información del proceso que favorezca al posible oferente.</t>
  </si>
  <si>
    <r>
      <rPr>
        <b/>
        <sz val="8"/>
        <color theme="1"/>
        <rFont val="Arial"/>
        <family val="2"/>
      </rPr>
      <t xml:space="preserve">No se ha materializado el riesgo. Los controles y acciones han sido efectivos y se describen a continuación:
1. Desarrollar como mínimo UNA Socialización del SGAS  en la  Direccción Técnica de Proyectos y la Subdirección Técnica de Estructuración de Proyectos
</t>
    </r>
    <r>
      <rPr>
        <sz val="8"/>
        <color theme="1"/>
        <rFont val="Arial"/>
        <family val="2"/>
      </rPr>
      <t xml:space="preserve">Por parte de la SGGC se han realizado socializaciones vía correo electrónico, se evidencia la implementación del SGAS en la suscripción de nuevos contratos de proyectos misionales y PSP, los cuales son publicados en el SECOP II. Al interior de la DTP, STED y STEP, se realizarán socializaciones especificas en el tercer cuatrimentre de la vigencia.
</t>
    </r>
    <r>
      <rPr>
        <strike/>
        <sz val="8"/>
        <color theme="1"/>
        <rFont val="Arial"/>
        <family val="2"/>
      </rPr>
      <t xml:space="preserve">
</t>
    </r>
    <r>
      <rPr>
        <b/>
        <sz val="8"/>
        <color theme="1"/>
        <rFont val="Arial"/>
        <family val="2"/>
      </rPr>
      <t xml:space="preserve">2. Implementación de los controles establecidos en los procedimientos PR-FP-01 Elaboración de la prefactibilidad de proyectos  y PR-FP-02 </t>
    </r>
    <r>
      <rPr>
        <sz val="8"/>
        <color theme="1"/>
        <rFont val="Arial"/>
        <family val="2"/>
      </rPr>
      <t>Elaboración de la factibilidad de proyectos y la GU-FP-04 Guia de maduración de Proyectos IDU.
Durante el segundo periodo 2024, se radica una prefactbilidad y cinco perfiles, se identifica la implementación de los controles establecidos los procedimientos PR-FP-01, así como en la guía de maduración de proyectos GU-FP-04.</t>
    </r>
    <r>
      <rPr>
        <b/>
        <sz val="8"/>
        <color theme="1"/>
        <rFont val="Arial"/>
        <family val="2"/>
      </rPr>
      <t xml:space="preserve">
3. Matriz Multicriterio del proyecto en etapa de Prefactibilidad o Factibilidad según corresponda</t>
    </r>
    <r>
      <rPr>
        <sz val="8"/>
        <color theme="1"/>
        <rFont val="Arial"/>
        <family val="2"/>
      </rPr>
      <t>.
Durante el segundo periodo, se realizó el seguimiento al cumplimiento y correcta aplicación de la matriz multicriterio, en la prefactibilidada radicada del proyecto "Prefactibilidad Av. Usminia entre la Av. Autopista al Llano y la quebrada el Piojo 
(sector el uval rural)".</t>
    </r>
    <r>
      <rPr>
        <b/>
        <sz val="8"/>
        <color theme="1"/>
        <rFont val="Arial"/>
        <family val="2"/>
      </rPr>
      <t xml:space="preserve">
4. Documento Técnico de Soporte - DTS evidencia segregación de funciones
</t>
    </r>
    <r>
      <rPr>
        <sz val="8"/>
        <color theme="1"/>
        <rFont val="Arial"/>
        <family val="2"/>
      </rPr>
      <t>Durante el segundo periodo 2024 se identifica la aplicación del DTS, en la prefactibilidada radicada del proyecto "Prefactibilidad Av. Usminia entre la Av. Autopista al Llano y la quebrada el Piojo (sector el uval rural)".</t>
    </r>
  </si>
  <si>
    <t>1, 2,3 y 4 con evidencia dtal</t>
  </si>
  <si>
    <t xml:space="preserve">1, 2, 3 y 4 documentados
 </t>
  </si>
  <si>
    <t xml:space="preserve">Subdirección General de Desarrollo Urbano -Dirección Técnica de Proyectos - Subdirección Técnica de Estructuración de Proyectos </t>
  </si>
  <si>
    <r>
      <t xml:space="preserve">1. Desarrollar como mínimo UNA Socialización del SGAS  en la  Direccción Técnica de Proyectos y la Subdirección Técnica de Estructuración de Proyectos </t>
    </r>
    <r>
      <rPr>
        <strike/>
        <sz val="8"/>
        <color theme="1"/>
        <rFont val="Arial"/>
        <family val="2"/>
      </rPr>
      <t xml:space="preserve">
</t>
    </r>
    <r>
      <rPr>
        <sz val="8"/>
        <color theme="1"/>
        <rFont val="Arial"/>
        <family val="2"/>
      </rPr>
      <t xml:space="preserve">2. Implementación de los controles establecidos en los procedimientos PR-FP-01 Elaboración de la prefactibilidad de proyectos  y PR-FP-02 Elaboración de la factibilidad de proyectos y la GU-FP-04 Guia de maduración de Proyectos IDU.  
3. Matriz Multicriterio del proyecto en etapa de Prefactibilidad o Factibilidad según corresponda.
4. Documento Técnico de Soporte - DTS evidencia segregación de funciones
</t>
    </r>
  </si>
  <si>
    <t xml:space="preserve">Un tercero ofrece, promete dadivas o beneficios al Directivo del IDU quien la solicita o la recibe  para que se  desarrolle y/o priorice el proyecto en la etapa de prefactibilidad, beneficiando a terceros. </t>
  </si>
  <si>
    <t xml:space="preserve">ELABORACIÓN DE LA PREFACTIBILIDAD O FACTIBILIDAD DE PROYECTOS INTERNA </t>
  </si>
  <si>
    <r>
      <rPr>
        <b/>
        <sz val="8"/>
        <color theme="1"/>
        <rFont val="Arial"/>
        <family val="2"/>
      </rPr>
      <t xml:space="preserve">No se ha materializado el riesgo. Los controles y acciones han sido efectivos y se describen a continuación:
1. Desarrollar como mínimo UNA Socialización del SGAS  en la  Direccción Técnica de Proyectos y la Subdirección Técnica de Estructuración de Proyectos
</t>
    </r>
    <r>
      <rPr>
        <sz val="8"/>
        <color theme="1"/>
        <rFont val="Arial"/>
        <family val="2"/>
      </rPr>
      <t xml:space="preserve">Por parte de la SGGC se han realizado socializaciones vía correo electrónico, se evidencia la implementación del SGAS en la suscripción de nuevos contratos de proyectos misionales y PSP, los cuales son publicados en el SECOP II. Al interior de la DTP, STED y STEP, se realizarán socializaciones especificas en el tercer cuatrimentre de la vigencia.
</t>
    </r>
    <r>
      <rPr>
        <strike/>
        <sz val="8"/>
        <color theme="1"/>
        <rFont val="Arial"/>
        <family val="2"/>
      </rPr>
      <t xml:space="preserve">
</t>
    </r>
    <r>
      <rPr>
        <b/>
        <sz val="8"/>
        <color theme="1"/>
        <rFont val="Arial"/>
        <family val="2"/>
      </rPr>
      <t xml:space="preserve">2. Implementación de los controles establecidos en los procedimientos PR-FP-01 Elaboración de la prefactibilidad de proyectos  y PR-FP-02 Elaboración de la factibilidad de proyectos y la GU-FP-04 Guia de maduración de Proyectos IDU.
</t>
    </r>
    <r>
      <rPr>
        <sz val="8"/>
        <color theme="1"/>
        <rFont val="Arial"/>
        <family val="2"/>
      </rPr>
      <t xml:space="preserve">Durante el segundo periodo 2024, se radica una prefactbilidad y cinco perfiles, se identifica la implementación de los controles establecidos los procedimientos PR-FP-01, así como en la guía de maduración de proyectos GU-FP-04.
</t>
    </r>
    <r>
      <rPr>
        <b/>
        <sz val="8"/>
        <color theme="1"/>
        <rFont val="Arial"/>
        <family val="2"/>
      </rPr>
      <t xml:space="preserve">3. Matriz Multicriterio del proyecto en etapa de Prefactibilidad o Factibilidad según corresponda.
</t>
    </r>
    <r>
      <rPr>
        <sz val="8"/>
        <color theme="1"/>
        <rFont val="Arial"/>
        <family val="2"/>
      </rPr>
      <t>Durante el segundo periodo, se realizó el seguimiento al cumplimiento y correcta aplicación de la matriz multicriterio, en la prefactibilidada radicada del proyecto "Prefactibilidad Av. Usminia entre la Av. Autopista al Llano y la quebrada el Piojo 
(sector el uval rural)".</t>
    </r>
    <r>
      <rPr>
        <b/>
        <sz val="8"/>
        <color theme="1"/>
        <rFont val="Arial"/>
        <family val="2"/>
      </rPr>
      <t xml:space="preserve">
4. Documento Técnico de Soporte - DTS evidencia segregación de funciones
</t>
    </r>
    <r>
      <rPr>
        <sz val="8"/>
        <color theme="1"/>
        <rFont val="Arial"/>
        <family val="2"/>
      </rPr>
      <t>Durante el segundo periodo 2024 se identifica la aplicación del DTS, en la prefactibilidada radicada del proyecto "Prefactibilidad Av. Usminia entre la Av. Autopista al Llano y la quebrada el Piojo (sector el uval rural)".</t>
    </r>
  </si>
  <si>
    <t xml:space="preserve">Un tercero ofrece, promete dadivas o beneficios al colaborador del IDU quien la solicita o la recibe  para que se  priorice y/o desarrolle el proyecto en la etapa de prefactibilidad, beneficiando a terceros.  </t>
  </si>
  <si>
    <r>
      <rPr>
        <b/>
        <sz val="8"/>
        <color theme="1"/>
        <rFont val="Arial"/>
        <family val="2"/>
      </rPr>
      <t xml:space="preserve">No se ha materializado el riesgo. Los controles y acciones han sido efectivos y se describen a continuación:
1. Desarrollar como mínimo UNA Socialización del SGAS  en la  Direccción Técnica de Proyectos y la Subdirección Técnica de Estructuración de Proyectos
</t>
    </r>
    <r>
      <rPr>
        <sz val="8"/>
        <color theme="1"/>
        <rFont val="Arial"/>
        <family val="2"/>
      </rPr>
      <t xml:space="preserve">Por parte de la SGGC se han realizado socializaciones vía correo electrónico, se evidencia la implementación del SGAS en la suscripción de nuevos contratos de proyectos misionales y PSP, los cuales son publicados en el SECOP II. Al interior de la DTP, STED y STEP, se realizarán socializaciones especificas en el tercer cuatrimentre de la vigencia.
</t>
    </r>
    <r>
      <rPr>
        <strike/>
        <sz val="8"/>
        <color theme="1"/>
        <rFont val="Arial"/>
        <family val="2"/>
      </rPr>
      <t xml:space="preserve">
</t>
    </r>
    <r>
      <rPr>
        <b/>
        <sz val="8"/>
        <color theme="1"/>
        <rFont val="Arial"/>
        <family val="2"/>
      </rPr>
      <t xml:space="preserve">2. Implementación de los controles establecidos en los procedimientos PR-FP-01 Elaboración de la prefactibilidad de proyectos  y PR-FP-02 Elaboración de la factibilidad de proyectos y la GU-FP-04 Guia de maduración de Proyectos IDU.
</t>
    </r>
    <r>
      <rPr>
        <sz val="8"/>
        <color theme="1"/>
        <rFont val="Arial"/>
        <family val="2"/>
      </rPr>
      <t xml:space="preserve">Durante el segundo periodo 2024, se radica una prefactbilidad y cinco perfiles, se identifica la implementación de los controles establecidos los procedimientos PR-FP-01, así como en la guía de maduración de proyectos GU-FP-04
</t>
    </r>
    <r>
      <rPr>
        <b/>
        <sz val="8"/>
        <color theme="1"/>
        <rFont val="Arial"/>
        <family val="2"/>
      </rPr>
      <t>3. Matriz Multicriterio del proyecto en etapa de Prefactibilidad o Factibilidad según corresponda.
Durante el segundo periodo, se realizó el seguimiento al cumplimiento y correcta aplicación de la matriz multicriterio, en la prefactibilidada radicada del proyecto "Prefactibilidad Av. Usminia entre la Av. Autopista al Llano y la quebrada el Piojo 
(sector el uval rural)".
4. Documento Técnico de Soporte - DTS evidencia segregación de funciones
Durante el segundo periodo 2024 se identifica la aplicación del DTS, en la prefactibilidada radicada del proyecto "Prefactibilidad Av. Usminia entre la Av. Autopista al Llano y la quebrada el Piojo (sector el uval rural)".</t>
    </r>
  </si>
  <si>
    <t xml:space="preserve">Dirección Técnica de Proyectos - Subdirección Técnica de Estructuración de Proyectos </t>
  </si>
  <si>
    <t>Un tercero ofrece, promete o promete dádivas o comisiones  al Directivo del IDU quien la solicita o la recibe  encargado de recopilar y/o desarrollar la información del proyecto, para que altere el resultado de los estudios.</t>
  </si>
  <si>
    <r>
      <rPr>
        <b/>
        <sz val="8"/>
        <color theme="1"/>
        <rFont val="Arial"/>
        <family val="2"/>
      </rPr>
      <t xml:space="preserve">No se ha materializado el riesgo. Los controles y acciones han sido efectivos y se describen a continuación:
1. Desarrollar como mínimo UNA Socialización del SGAS  en la  Direccción Técnica de Proyectos y la Subdirección Técnica de Estructuración de Proyectos
</t>
    </r>
    <r>
      <rPr>
        <sz val="8"/>
        <color theme="1"/>
        <rFont val="Arial"/>
        <family val="2"/>
      </rPr>
      <t xml:space="preserve">Por parte de la SGGC se han realizado socializaciones vía correo electrónico, se evidencia la implementación del SGAS en la suscripción de nuevos contratos de proyectos misionales y PSP, los cuales son publicados en el SECOP II. Al interior de la DTP, STED y STEP, se realizarán socializaciones especificas en el tercer cuatrimentre de la vigencia.
</t>
    </r>
    <r>
      <rPr>
        <strike/>
        <sz val="8"/>
        <color theme="1"/>
        <rFont val="Arial"/>
        <family val="2"/>
      </rPr>
      <t xml:space="preserve">
</t>
    </r>
    <r>
      <rPr>
        <b/>
        <sz val="8"/>
        <color theme="1"/>
        <rFont val="Arial"/>
        <family val="2"/>
      </rPr>
      <t xml:space="preserve">2. Implementación de los controles establecidos en los procedimientos PR-FP-01 Elaboración de la prefactibilidad de proyectos  y PR-FP-02 Elaboración de la factibilidad de proyectos y la GU-FP-04 Guia de maduración de Proyectos IDU.
</t>
    </r>
    <r>
      <rPr>
        <sz val="8"/>
        <color theme="1"/>
        <rFont val="Arial"/>
        <family val="2"/>
      </rPr>
      <t xml:space="preserve">Durante el segundo periodo 2024, se radica una prefactbilidad y cinco perfiles, se identifica la implementación de los controles establecidos los procedimientos PR-FP-01, así como en la guía de maduración de proyectos GU-FP-04
</t>
    </r>
    <r>
      <rPr>
        <b/>
        <sz val="8"/>
        <color theme="1"/>
        <rFont val="Arial"/>
        <family val="2"/>
      </rPr>
      <t>3. Matriz Multicriterio del proyecto en etapa de Prefactibilidad o Factibilidad según corresponda.</t>
    </r>
    <r>
      <rPr>
        <sz val="8"/>
        <color theme="1"/>
        <rFont val="Arial"/>
        <family val="2"/>
      </rPr>
      <t xml:space="preserve">
Durante el segundo periodo, se realizó el seguimiento al cumplimiento y correcta aplicación de la matriz multicriterio, en la prefactibilidada radicada del proyecto "Prefactibilidad Av. Usminia entre la Av. Autopista al Llano y la quebrada el Piojo 
(sector el uval rural)".
</t>
    </r>
    <r>
      <rPr>
        <b/>
        <sz val="8"/>
        <color theme="1"/>
        <rFont val="Arial"/>
        <family val="2"/>
      </rPr>
      <t>4. Documento Técnico de Soporte - DTS evidencia segregación de funciones</t>
    </r>
    <r>
      <rPr>
        <sz val="8"/>
        <color theme="1"/>
        <rFont val="Arial"/>
        <family val="2"/>
      </rPr>
      <t xml:space="preserve">
Durante el segundo periodo 2024 se identifica la aplicación del DTS, en la prefactibilidada radicada del proyecto "Prefactibilidad Av. Usminia entre la Av. Autopista al Llano y la quebrada el Piojo (sector el uval rural)".</t>
    </r>
  </si>
  <si>
    <t>Un tercero ofrece, promete o promete dádivas o comisiones  al Colaborador del IDU quien la solicita o la recibe  encargado de recopilar y/o desarrollar la información del proyecto, para que altere el resultado de los estudios.</t>
  </si>
  <si>
    <r>
      <t xml:space="preserve">PROBABILIDAD
Inherente
</t>
    </r>
    <r>
      <rPr>
        <sz val="8"/>
        <color theme="1"/>
        <rFont val="Arial"/>
        <family val="2"/>
      </rPr>
      <t>(sin controles)</t>
    </r>
  </si>
  <si>
    <t>Adelantar y elaborar en la Entidad los estudios en etapa de preinversión para los proyectos de infraestructura vial y espacio público, cuyo propósito sea  dar paso a la fase de diseño y construcción de nueva infraestructura, mediante mecanismos de evaluación objetiva e interdisciplinaria de componentes técnicos, sociales, prediales, ambientales y presupuestales que  permitan identificar los riesgos de las siguientes fases y tomar las decisiones de continuar o no con el ciclo de vida para las etapas de inversión. Así como también enlazar y coordinar la elaboración de los documentos técnicos con el fin de surtir el trámite de estructuración de un proceso de selección, a partir de la información preliminar de un proyecto en estado de maduración y desde la necesidad llevarlo al siguiente nivel del ciclo de vida, cuando este requiera ser contratado teniendo en cuenta las necesidades de la Entidad</t>
  </si>
  <si>
    <t>PREINVERSIÓN DE PROYECTOS</t>
  </si>
  <si>
    <t>Sobrecostos en los proyectos de conservación, manteniento y otras activiades de la Entidad</t>
  </si>
  <si>
    <t>Por parte de la segunda Linea de Defensa se validan los 5 controles de los cuales se infiere su efectividad para controlar el riesgos y se solicita tenerlos disponibles para los procesos de las Auditorias interno y externa. 
De la misma manera se sugiere tener claro el objetivo de los controles  de  evitar  agilizar el trámite de pago ante la Entidad.</t>
  </si>
  <si>
    <t xml:space="preserve">Durante el periodo evaluado, fueron implementados los controles previstos. 
No se tiene conocimiento de materialización del riesgo durante el  periodo evaluado
Los controles han sido eficaces.
No presentan observaciones. 
Se mantiene el riesgo y sus controles.
</t>
  </si>
  <si>
    <t>Todo los controles tienen evidencias</t>
  </si>
  <si>
    <t>Todo los controles están documentados</t>
  </si>
  <si>
    <t xml:space="preserve">1.  Diligenciamineto del Formato FO-CI-50  "Acta de recibo parcial de obra" con segregación de funciones
2. Diligenciamineto del Formato FO-CI-64 " Acta de recibo final de obra" con segregación de funciones
3. Diligenciamineto del Formato FO-GC-32 "Acta de liquidación convenio o contrato" con segregación de funciones
4. Trámite de pagos a gtravés del Sistema SIGPAGOS con segregación de funciones
5. Formato FO-CI-51 "Acta de pago de ienterventoría"
</t>
  </si>
  <si>
    <t>- Sobrecostos y deficiencias en el alcance y calidad de los proyectos</t>
  </si>
  <si>
    <t>Un Tercero ofrece, promete o entrega dádivas  a un Directivo del IDU quien lo solicita o recibe para agilizar el trámite de pago ante la Entidad.</t>
  </si>
  <si>
    <t>COORDINACIÓN Y CONTROL DE LA EJECUCIÓN DE LOS PROYECTOS DE CONSERVACIÓN</t>
  </si>
  <si>
    <t>Por parte de la segunda Linea de Defensa se validan los 5 controles de los cuales se infiere su efectividad para controlar el riesgos y se solicita tenerlos disponibles para los procesos de las Auditorias interno y externa. 
De la misma manera se sugiere tener claro el objetivo de los controles  de  evitar agilizar el trámite de pago ante la Entidad.</t>
  </si>
  <si>
    <t>Contratos de Interventoría en Ejecución: 
IIDU-1726-2021, IDU-1730-2021, IDU-1728-2021, IDU-1740-2021, IDU-1695-2022, IDU-1813-2021, IDU-1805-2021, IDU-1806-2021, IDU-1823-2021, IDU-1804-2021, IDU-1690-2022, IDU-1691-2022, IDU-1783-2021, IDU-1767-2021, IDU-1774-2021, IDU-1772-2021, IDU-1758-2021, IDU-1781-2021, IDU-1687-2022.
Contratos de Interventoría terminados y en proceso de liquidación.
IDU-1743-2021, IDU-1735-2021, IDU-1808-2021, IDU-1711-2022, IDU-1773-2021, IDU-1757-2021</t>
  </si>
  <si>
    <t xml:space="preserve">1. Diligenciamineto del Formato FO-CI-50  "Acta de recibo parcial de obra" con segregación de funciones
2. Diligenciamineto del Formato FO-CI-64 " Acta de recibo final de obra" con segregación de funciones
3.  Diligenciamineto del Formato FO-GC-32 "Acta de liquidación convenio o contrato" con segregación de funciones
4. Trámite de pagos a gtravés del Sistema SIGPAGOS con segregación de funciones
5. Formato FO-CI-51 "Acta de pago de interventoría"
</t>
  </si>
  <si>
    <t>CONTRATISTA</t>
  </si>
  <si>
    <t>Un Tercero ofrece, promete o entrega dádivas  a un Colaborador del IDU quien lo solicita o recibe para agilizar el trámite de pago ante la Entidad.</t>
  </si>
  <si>
    <t>Por parte de la segunda Linea de Defensa se validan los 3 controles de los cuales se infiere su efectividad para controlar el riesgos y se solicita tenerlos disponibles para los procesos de las Auditorias interno y externa. 
De la misma manera se sugiere tener claro el objetivo de los controles  de  evitar  que acepte un acta de liquidación de anticipo y/o el acta de liquidación sin soporte claro de su utilización.</t>
  </si>
  <si>
    <t xml:space="preserve">Durante el periodo evaluado, fueron implementados los controles previstos. 
No no se tiene conocimiento de materialización del riesgo durante el  periodo evaluado
Los controles han sido eficaces.
No presentan observaciones. 
Se mantiene el riesgo y sus controles.
</t>
  </si>
  <si>
    <t xml:space="preserve">1.  Contrato  con todos sus documentos anexos
2.  Diligenciamineto del  Formato FO -CI -10  "Plan de inversión del anticipo" con segregación de funciones
3. Diligenciamineto del  Formato FO-CI-36 "Acta de liquidación del anticipo" con segregación de funciones
</t>
  </si>
  <si>
    <t>Un Tercero ofrece, promete o entrega dádivas a un Directivo del IDU quien lo solicita o recibe para que acepte un acta de liquidación de anticipo y/o el acta de liquidación sin soporte claro de su utilización.</t>
  </si>
  <si>
    <t>Por parte de la segunda Linea de Defensa se validan los 5 controles de los cuales se infiere su efectividad para controlar el riesgos y se solicita tenerlos disponibles para los procesos de las Auditorias interno y externa. 
De la misma manera se sugiere tener claro el objetivo de los controles  de  evitar  que acepte un acta de liquidación de anticipo y/o el acta de liquidación sin soporte claro de su utilización.</t>
  </si>
  <si>
    <t>1.  Contrato  con todos sus documentos anexos
2. Aplicación del Manual de Interventoría y/o supervisión de contratos (MG-GC-01)
3. Diligenciamineto del Formato FO -CI -10  "Plan de inversión del anticipo"
4. Diligenciamineto del Formato FO-CI-36 "Acta de liquidación del anticipo"
5. Diligenciamineto del Formato FO-GC-034 Pacto de Excelencia 
Nota: Los formato se aplican según la versión vigente11. Formato FO- CI-53  "Ajustes de obra"</t>
  </si>
  <si>
    <t>Un Tercero ofrece, promete o entrega dádivas a un Colaborador del IDU quien lo solicita o recibe para que acepte un acta de liquidación de anticipo y/o el acta de liquidación sin soporte claro de su utilización.</t>
  </si>
  <si>
    <t xml:space="preserve">Por parte de la segunda Linea de Defensa se validan los 10 controles de los cuales se infiere su efectividad para controlar el riesgos y se solicita tenerlos disponibles para los procesos de las Auditorias interno y externa. 
De la misma manera se sugiere tener claro el objetivo de los controles  de  evitar que acepte Acta de recibo parcial de obra, Acta de pago de interventoría y actas de ajustes, con valores mayores a los realmente ejecutadas o incumpliendo los requisitos especificados para su recibo a satisfacción </t>
  </si>
  <si>
    <t xml:space="preserve">1. Contrato  con todos sus documentos anexos
2.  Aplicación del Manual de Interventoría y/o supervisión de contratos (MG-GC-01)
3. Informes mensuales de interventoría con verificación a través de lista de chequeo
4. Informe mensual de interventoría
5. Oficio de validación y/u observaciones del informe mensual de interventoría 
6. Formato FO-CI-50  "Acta recibos parciales de obra"
7. Formato  FO-CI-69 "Acta de  recibo final de productos de consultoría"
8. Formato FO-CI-64 " Acta de recibo final de obra"
9. Formato FO-GC-32 "Acta de liquidación convenio o contrato"
10. Formato FO-CI-51  "Pago mensual de interventoría"
Nota: Los formato se aplican según la versión vigente11. Formato FO- CI-53  "Ajustes de obra"
</t>
  </si>
  <si>
    <t xml:space="preserve">Un Tercero ofrece, promete o  entrega dádivas a un Directivo del IDU quien lo solicita o recibe para que acepte Acta de recibo parcial de obra, Acta de pago de interventoría y actas de ajustes, con valores mayores a los realmente ejecutadas o incumpliendo los requisitos especificados para su recibo a satisfacción </t>
  </si>
  <si>
    <t xml:space="preserve">Por parte de la segunda Linea de Defensa se validan los 11 controles de los cuales se infiere su efectividad para controlar el riesgos y se solicita tenerlos disponibles para los procesos de las Auditorias interno y externa. 
De la misma manera se sugiere tener claro el objetivo de los controles  de  evitar  que acepte Acta de recibo parcial de obra, Acta de pago de interventoría y actas de ajustes, con valores mayores a los realmente ejecutadas o incumpliendo los requisitos especificados para su recibo a satisfacción </t>
  </si>
  <si>
    <t xml:space="preserve">1. Contrato  con todos sus documentos anexos
2. Aplicación del Manual de Interventoría y/o supervisión de contratos (MG-GC-01)
3. Informes mensuales de interventoría con verificación a través de lista de chequeo
4. Informe mensual de interventoría
5. Oficio de validación y/u observaciones del informe mensual de interventoría 
6. Formato FO-CI-50  "Acta recibos parciales de obra" o el vigente
7. Formato  FO-CI-69 "Acta de  recibo final de productos de consultoría"  o el vigente
8. Formato FO-CI-64 " Acta de recibo final de obra"  o el vigente
9. Formato FO-GC-32 "Acta de liquidación convenio o contrato"
10. Formato FO-CI-51  "Pago mensual de interventoría"
11. Formato FO- CI-53  "Ajustes de obra"
</t>
  </si>
  <si>
    <t xml:space="preserve">Un Tercero ofrece, promete o  entrega dádivas a un Colaborador del IDU quien lo solicita o recibe para que acepte Acta de recibo parcial de obra, Acta de pago de interventoría y actas de ajustes, con valores mayores a los realmente ejecutadas o incumpliendo los requisitos especificados para su recibo a satisfacción </t>
  </si>
  <si>
    <t>Por parte de la segunda Linea de Defensa se validan los 9 controles de los cuales se infiere su efectividad para controlar el riesgos y se solicita tenerlos disponibles para los procesos de las Auditorias interno y externa. 
De la misma manera se sugiere tener claro el objetivo de los controles  de  evitar  que acepte  precios no previstos (NPs) sin la debida justificación  u omitiendo los requisitos y condiciones exigidos para los mismos.</t>
  </si>
  <si>
    <t xml:space="preserve">1. Contrato  con todos sus documentos anexos
2.  Aplicación del Manual de Interventoría y/o supervisión de contratos (MG-GC-01)
3. Oficio suscrito por el interventor con aprobación de precios no previstos
4. Base de datos de precios de referencia del IDU
5. Oficio de no objeción y/u observaciones al oficio de eprecios no previstos suscrito por el interventor.
6. Formato FO.GI-12 "Cuadro de reversión de precios no previstos
7. Formato  FO - GI- 11 "Acta de fijación de precios no previstos"
8. Formato FO - GI - 08 Lista de chequeo objeción APU No previstos en contrato"        
9. Formato FO-GC-33  "Modificación contractual por inclusión de precios no previstos"
</t>
  </si>
  <si>
    <t>Un tercero  ofrece, promete o  entrega dádivas a un Directivo del IDU quien lo solicita o recibe para que acepte  precios no previstos (NPs) sin la debida justificación  u omitiendo los requisitos y condiciones exigidos para los mismos.</t>
  </si>
  <si>
    <t xml:space="preserve">1. Contrato  con todos sus documentos anexos
2.  Aplicación del Manual de Interventoría y/o supervisión de contratos (MG-GC-01)
3. Oficio suscrito por el interventor con aprobación de precios no previstos
4. Base de datos de precios de referencia del IDU
5. Oficio de no objeción y/u observaciones al oficio de eprecios no previstos suscrito por el interventor.
6. Formato FO.GI-12 "Cuadro de reversión de precios no previstos
7. Formato  FO - GI- 11 "Acta de fijación de precios no previstos"
8. Formato FO - GI - 08 Lista de chequeo objeción APU No previstos en contrato"        
9. Formato FO-GC-33  "Modificación contractual por inclusión de precios no previstos"
</t>
  </si>
  <si>
    <t>Un tercero  ofrece, promete o  entrega dádivas a un Colaborador del IDU quien lo solicita o recibe para que acepte  precios no previstos (NPs) sin la debida justificación  u omitiendo los requisitos y condiciones exigidos para los mismos.</t>
  </si>
  <si>
    <t>Por parte de la segunda Linea de Defensa se validan los 9 controles de los cuales se infiere su efectividad para controlar el riesgos y se solicita tenerlos disponibles para los procesos de las Auditorias interno y externa. 
De la misma manera se sugiere tener claro el objetivo de los controles  de  evitar  que acepte productos del contrato en su  ejecución o liquidación  sin el cumplimiento de los requisitos y/o especificaciones establecidas para ello.</t>
  </si>
  <si>
    <t xml:space="preserve">1. Contrato  con todos sus documentos anexos
2.  Aplicación del Manual de Interventoría y/o supervisión de contratos (MG-GC-01)
3. Informes mensuales de interventoría con verificación a través de lista de chequeo
4. Informes semanales de einterventoría
5. Oficio de validación y/u observaciones del informe mensual de interventoría 
6. Formato FO-CI-50  "Acta de recibo parcial de obra"
7. Formato  FO-CI-69 "Acta de  recibo final de productos de consultoría"
8. Formato FO-CI-64 " Acta de recibo final de obra"
9. Formato FO-GC-32 "ACta de liquidación convenio o contrato"
</t>
  </si>
  <si>
    <t>Un Tercero ofrece, promete o entrega dádivas a un Directivo  del IDU quien lo solicita o recibe para que acepte productos del contrato en su  ejecución o liquidación  sin el cumplimiento de los requisitos y/o especificaciones establecidas para ello.</t>
  </si>
  <si>
    <t xml:space="preserve">1. Contrato  con todos sus documentos anexos
2. Aplicación del Manual de Interventoría y/o supervisión de contratos (MG-GC-01)
3. Informes mensuales de interventoría con verificación a través de lista de chequeo
4. Informes semanales de interventoría
5. Oficio de validación y/u observaciones del informe mensual de interventoría 
6. Formato FO-CI-50  "Recibos parciales"
7. Formato  FO-CI-69 "Acta de  recibo final de productos de consultoría"
8. Formato FO-CI-64 " Acta de recibo final de obra"
9. Formato FO-GC-32 "Acta de liquidación convenio o contrato"
</t>
  </si>
  <si>
    <t>Un Tercero ofrece, promete o entrega dádivas a un Colaborador del IDU quien lo solicita o recibe para que acepte productos del contrato en su  ejecución o liquidación  sin el cumplimiento de los requisitos y/o especificaciones establecidas para ello.</t>
  </si>
  <si>
    <t>Por parte de la segunda Linea de Defensa se validan los 2 controles de los cuales se infiere su efectividad para controlar el riesgos y se solicita tenerlos disponibles para los procesos de las Auditorias interno y externa. 
De la misma manera se sugiere tener claro el objetivo de los controles  de  evitar  que suscriba el Acta de inicio del contrato sin el lleno de los requisitos necesarios.</t>
  </si>
  <si>
    <t xml:space="preserve">1. Contrato que establece los requisitos para suiscribir el acta de inicio
2. Aplicación del Manual de Interventoría y/o supervisión de contratos (MG-GC-01)
</t>
  </si>
  <si>
    <t>- Pérdia de la confianza en la capacidad institucional</t>
  </si>
  <si>
    <t>Un Tercero (contratista  de obra o interventoría) ofrece, promete o entrega dádivas a un Directivo del IDU quien lo solicita o recibe para que suscriba el Acta de inicio del contrato sin el lleno de los requisitos necesarios.</t>
  </si>
  <si>
    <t>Contratos de Interventoría en Ejecución: 
IIDU-1726-2021, IDU-1730-2021, IDU-1728-2021, IDU-1740-2021, IDU-1695-2022, IDU-1813-2021, IDU-1805-2021, IDU-1806-2021, IDU-1823-2021, IDU-1804-2021, IDU-1690-2022, IDU-1691-2022, IDU-1783-2021, IDU-1767-2021, IDU-1774-2021, IDU-1772-2021, IDU-1758-2021, IDU-1781-2021, IDU-1687-2022.
Contratos de Interventoría terminados y en proceso de liquidación.
IDU-1743-2021, IDU-1735-2021, IDU-1808-2021, IDU-1711-2022, IDU-1773-2021, IDU-1757-2021.
Fueron implementados los controles previstos. 
No no se tiene conocimiento de materialización del riesgo durante el  periodo evaluado
Los controles han sido eficaces.
Se mantiene el riesgo y sus controles
En atención a las observaciones de la segunda línea de defensa, relacionadas con  desarrollar una herramienta o mecanismos automatizados de control, se adelantó reunión con la STRT y SGGC, mediante la cual se estableció que no hace falta el desarrrollo de otra herramienta, toda vez que existen  otros medios medios disponibles para el reporte, como son el correo electrónico: denuncia.soborno@idu.gov.co, y, Link: https://www.idu.gov.co/page/denuncie-el-soborno, diligenciando el Formulario para denuncia de soborno.</t>
  </si>
  <si>
    <t>Un Tercero (contratista  de obra o interventoría) ofrece, promete o entrega dádivas a un Colaborador del IDU quien lo solicita o recibe para que suscriba el Acta de inicio del contrato sin el lleno de los requisitos necesarios.</t>
  </si>
  <si>
    <t>Por parte de la segunda Linea de Defensa se validan los 3 controles de los cuales se infiere su efectividad para controlar el riesgos y se solicita tenerlos disponibles para los procesos de las Auditorias interno y externa. 
De la misma manera se sugiere tener claro el objetivo de los controles  de  evitar  que permita que el personal para la ejecución del contrato no cumpla con el lleno de los requistos establecidos.</t>
  </si>
  <si>
    <t xml:space="preserve">1. Anexo de requerimientos de personal mínimo
2. Anexo técnico
3. Oficio de validación y/u observaciones a  las hojas de vida del personal del interventor con segregación de funciones
</t>
  </si>
  <si>
    <t>Un Tercero  ofrece, promete o entrega dádivas a un Directivo del IDU quien lo solicita o recibe para que permita que el personal para la ejecución del contrato no cumpla con el lleno de los requistos establecidos.</t>
  </si>
  <si>
    <t>Contratos de Interventoría en Ejecución: 
IIDU-1726-2021, IDU-1730-2021, IDU-1728-2021, IDU-1740-2021, IDU-1695-2022, IDU-1813-2021, IDU-1805-2021, IDU-1806-2021, IDU-1823-2021, IDU-1804-2021, IDU-1690-2022, IDU-1691-2022, IDU-1783-2021, IDU-1767-2021, IDU-1774-2021, IDU-1772-2021, IDU-1758-2021, IDU-1781-2021, IDU-1687-2022.
Contratos de Interventoría terminados y en proceso de liquidación.
IDU-1743-2021, IDU-1735-2021, IDU-1808-2021, IDU-1711-2022, IDU-1773-2021, IDU-1757-2021.
Fueron implementados los controles previstos. 
No no se tiene conocimiento de materialización del riesgo durante el  periodo evaluado
Los controles han sido eficaces.
Se mantiene el riesgo y sus controles
En atnción a las observaciones de la segunda línea de defensa, relacionadas con  desarrollar una herramienta o mecanismos automatizados de control, se adelantó con la STRT reunión en donde se estableció que no hace falta el desarrrollo de otra herramienta, toda vez que existen  otros medios medios disponibles para el reporte, como son el correo electrónico: denuncia.soborno@idu.gov.co, y, Link: https://www.idu.gov.co/page/denuncie-el-soborno, diligenciando el Formulario para denuncia de soborno.</t>
  </si>
  <si>
    <t xml:space="preserve">1. Anexo de requerimientos de personal mínimo
2. Anexo técnico
3. Oficio de validación y/u observaciones a  las hojas de vida del personal del interventor con segregación de funciones
</t>
  </si>
  <si>
    <t>Un Tercero  ofrece, promete o entrega dádivas a un Colaborador del IDU quien lo solicita o recibe para que permita que el personal para la ejecución del contrato no cumpla con el lleno de los requistos establecidos.</t>
  </si>
  <si>
    <t xml:space="preserve">No se encuentra la necesidad de implementar correcciones urgentes. Sin embargo, se encuentran oportunidades de mejora en la correcta identificación de causas y el diligenciamiento de las preguntas relacionadas. En el caso de este riesgo, se dejó que la concreción del escenario evaluado no daría lugar a procesos penales o de responsabilidad fiscal, asunto que no se acompasa con la realidad. Además, valdría a pena identificar o crear controles que se desarrollen como conductas activas. Ahora, este segundo riesgo parece una subespecie del primero, razón por la que se concreción debería ser un supuesto con menor probabilidad. Valdría la pena verificar los criterios que se están utilizando en el primer y segundo riesgo para determinar su probabilidad. </t>
  </si>
  <si>
    <t>• Se validaron los 6 controles los cuales están funcionando adecuadamente y acorde con lo establecido.
• Para el periodo de mayo a agosto de 2024 no se tiene conocimiento de la materialización del riesgo.
• Se mantiene el riesgo y sus controles.</t>
  </si>
  <si>
    <t>1, 2, 3, 4, 5 y 6 con evidencia documentada</t>
  </si>
  <si>
    <t>1, 2, 3, 4, 5 y 6 documentados</t>
  </si>
  <si>
    <t>• Grupo de pólizas
• Director Técnico</t>
  </si>
  <si>
    <t>1- Documento técnico de diagnóstico de fallas.
2- Oficio de citación a contratista / aseguradora para audiencia.
3- Acto administrativo con decisión de aplicación.
4- Notificación del acto administrativo.
5- Oficio de requerimiento a la aseguradora para el pago.
6- Memorando a DTGJ solicitando cobro ejecutivo, cuando se requiera.</t>
  </si>
  <si>
    <t>Un Tercero ofrece, promete o entrega dádivas a un Colaborador del IDU quien lo solicita o recibe para que no genere y/o modifique el acto administrativo que declara el siniestro que ordena la aplicación de la garantía.</t>
  </si>
  <si>
    <t>APLICACIÓN DE LA GARANTÍA ÚNICA EN SU AMPARO DE ESTABILIDAD Y CALIDAD DE CONTRATOS DE OBRA</t>
  </si>
  <si>
    <t>• Grupo de pólizas
• Líder de grupo
• Director Técnico</t>
  </si>
  <si>
    <t>• Se validaron los 4 controles los cuales están funcionando adecuadamente y acorde con lo establecido.
• Para el periodo de mayo a agosto de 2024 no se tiene conocimiento de la materialización del riesgo.
• Se mantiene el riesgo y sus controles.</t>
  </si>
  <si>
    <t>1, 2, 3 y 4 con evidencia documentada</t>
  </si>
  <si>
    <t>1, 2, 3 y 4 documentados</t>
  </si>
  <si>
    <t>1- Oficio de requerimiento por daños de su presunta imputabilidad.
2- Informe de visita conjunta de validación de daños.  
3- Acta de compromiso de reparación de daños y aclaración de imputabilidades.
4- Registro en el módulo de gestión y seguimiento en Bochica.</t>
  </si>
  <si>
    <t>Un Tercero ofrece, promete o entrega dádivas a un Directivo del IDU quien lo solicita o recibe para que acepte argumentos técnicos que lo exoneren de la responsabilidad de daños, sin ser técnicamente válidos y/o suficientes.</t>
  </si>
  <si>
    <t>SEGUIMIENTO A LA ESTABILIDAD Y CALIDAD DE LAS OBRAS CON PÓLIZA DE ESTABILIDAD VIGENTE</t>
  </si>
  <si>
    <t>Un Tercero ofrece, promete o entrega dádivas a un Colaborador del IDU quien lo solicita o recibe para que acepte argumentos técnicos que lo exoneren de la responsabilidad de daños, sin ser técnicamente válidos y/o suficientes.</t>
  </si>
  <si>
    <t>1- Informe de visitas de inspección para el seguimiento.
2- Actas de compromiso según identificación de daños.
3- Registro en el módulo de gestión y seguimiento en Bochica.
4- Oficio de requerimiento por daños de su presunta imputabilidad.</t>
  </si>
  <si>
    <t>Un Tercero ofrece, promete o entrega dádivas a un Directivo del IDU quien lo solicita o recibe para que no reporte daños y/o no requiera al responsable de los daños en las obras ejecutadas y con póliza de estabilidad vigente.</t>
  </si>
  <si>
    <t xml:space="preserve">No se encuentra la necesidad de implementar correcciones urgentes. Sin embargo, se encuentran oportunidades de mejora en la correcta identificación de causas y el diligenciamiento de las preguntas relacionadas. En el casode este riesgo, se dejó que la concreción del escenario evaluado no daría lugar a procesos penales o de responsabilidad fiscal, asunto que no se acompasa con la realidad. Además, valdría a pena identificar o crear controles que se desarrollen como conductas activas. Ahora, este segundo riesgo parece una subespecie del primero, razón por la que se concreción debería ser un supuesto con menor probabilidad. Valdría la pena verificar los criterios que se están utilizando en el primer y segundo riesgo para determinar su probabilidad. </t>
  </si>
  <si>
    <t xml:space="preserve">1- Informe de visitas de inspección para el seguimiento.
2- Actas de compromiso según identificación de daños.
3- Registro en el módulo de gestión y seguimiento en Bochica.
4- Oficio de requerimiento de recuperación de daños, según imputabilidad. </t>
  </si>
  <si>
    <t>Un Tercero ofrece, promete o entrega dádivas a un Colaborador del IDU quien lo solicita o recibe para que no reporte daños y/o no requiera al responsable de los daños en las obras ejecutadas y con póliza de estabilidad vigente.</t>
  </si>
  <si>
    <t>• Grupo de LIOEP
• Líder de grupo
• Director Técnico</t>
  </si>
  <si>
    <t>1- Solicitud de recibo del espacio público intervenido.
2- Informe de visita de inspección para el recibo de recuperaciones del espacio público.
3- Registro en el módulo de gestión y seguimiento en Bochica.
4- Certificado de recibo de obra.</t>
  </si>
  <si>
    <t>Un Tercero ofrece, promete o entrega una dádiva a un Directivo del IDU quien lo solicita o recibe para que emita el certificado de verificación y recibo de obra por recuperación no conforme del espacio público según la licencia de intervención y ocupación del espacio público.</t>
  </si>
  <si>
    <t>EXPEDICIÓN, SEGUIMIENTO Y RECIBO DE LICENCIAS DE INTERVENCIÓN Y OCUPACIÓN DEL ESPACIO PÚBLICO</t>
  </si>
  <si>
    <t>Un Tercero ofrece, promete o entrega una dádiva a un Colaborador del IDU quien lo solicita o recibe para que emita el certificado de verificación y recibo de obra por recuperación no conforme del espacio público según la licencia de intervención y ocupación del espacio público.</t>
  </si>
  <si>
    <t>• Se validaron los 3 controles los cuales están funcionando adecuadamente y acorde con lo establecido.
• Para el periodo de mayo a agosto de 2024 no se tiene conocimiento de la materialización del riesgo.
• Se mantiene el riesgo y sus controles.</t>
  </si>
  <si>
    <t>1, 2 y 3 con evidencia documentada</t>
  </si>
  <si>
    <t>1, 2 y 3 documentados</t>
  </si>
  <si>
    <t>1- Informe de visita de inspección al espacio público intervenido.
2- Registro en el módulo de gestión y seguimiento en Bochica.
3- Oficio de reporte a la Alcaldía Local como autoridad urbanística.</t>
  </si>
  <si>
    <t>Un Tercero ofrece, promete o entrega una dádiva a un Directivo del IDU quien lo solicita o recibe para que no informe a la Alcaldía Local el incumplimiento de una Licencia de intervención y ocupación del espacio público y/o la interviene del espacio público previo expedición de la licencia.</t>
  </si>
  <si>
    <t>Deterioro reputacional o a la imagen institucional</t>
  </si>
  <si>
    <t>Un Tercero ofrece, promete o entrega una dádiva a un Colaborador del IDU quien lo solicita o recibe para que no informe a la Alcaldía Local el incumplimiento de una Licencia de intervención y ocupación del espacio público y/o la interviene del espacio público previo expedición de la licencia.</t>
  </si>
  <si>
    <t>1- Radicado de solicitud a través del Formulario único nacional - FUN y formato IDU de localización de intervención (incluye lista de chequeo).
2- Oficio con acta de observaciones y/o correcciones.
3- Registro en el módulo de gestión y seguimiento en Bochica.</t>
  </si>
  <si>
    <t>Un Tercero ofrece, promete o entrega dádivas a un Directivo del IDU quien lo solicita o recibe para que agilice y/o apruebe el trámite de expedición de la resolución que otorga la licencia de intervención y ocupación del espacio público, sin el lleno de los requisitos.</t>
  </si>
  <si>
    <t>Un Tercero ofrece, promete o entrega dádivas a un Colaborador del IDU quien lo solicita o recibe para que agilice y/o apruebe el trámite de expedición de la resolución que otorga la licencia de intervención y ocupación del espacio público, sin el lleno de los requisitos.</t>
  </si>
  <si>
    <t>• Grupo de espacio público
• Líder de grupo
• Director Técnico</t>
  </si>
  <si>
    <t>1- Acto administrativo de autorización de uso del espacio público.
2- Garantía de cumplimiento establecida por el solicitante.
3- Acta de aprobación de garantías.
4- Acta de entrega y recibo del espacio público.</t>
  </si>
  <si>
    <t>Un Tercero ofrece, promete o entrega dádivas a un Directivo del IDU quien lo solicita o recibe para que no solicite la garantía de cumplimiento y/o no aplique la garantía en caso de incumplimiento, y/o no entrega de espacio público acorde con las condiciones previstas y establecidas.</t>
  </si>
  <si>
    <t>APROVECHAMIENTO ECONÓMICO DEL ESPACIO PÚBLICO POR CAMPAMENTOS DE OBRA; OCUPACIONES TEMPORALES DE OBRA Y/O CORTO PLAZO</t>
  </si>
  <si>
    <t>Un Tercero ofrece, promete o entrega dádivas a un Colaborador del IDU quien lo solicita o recibe para que no solicite la garantía de cumplimiento y/o no aplique la garantía en caso de incumplimiento, y/o no entrega de espacio público acorde con las condiciones previstas y establecidas.</t>
  </si>
  <si>
    <t>1- Oficio al solicitante, indicando el valor de la retribución económica.
2- Oficio de aceptación o no los valores de retribución económica suscrito por el solicitante.
3- Acto administrativo con los valores aceptados y establecidos acorde con la fórmula de retribución vigente. 
4- Acta de entrega y recibo del espacio público.</t>
  </si>
  <si>
    <t>Un tercero ofrece, promete o entrega una dádiva a un Directivo del IDU, quien lo solicita o recibe para que se altere el concepto o cantidad del área de aprovechamiento económico de una instalación provisional y/o haga entrega del espacio público sin haberse legalizado el acto administrativo y/o contrato sin el lleno de los requisitos, y/o para que altere el acta de recibo, sin la entrega efectiva del espacio aprovechado.</t>
  </si>
  <si>
    <t xml:space="preserve">No se encuentra la necesidad de implementar correcciones urgentes. Sin embargo, se encuentran oportunidades de mejora en la correcta identificación de causas y el diligenciamiento de las preguntas relacionadas. En el caso del primer riesgo, se dejó que la concreción del escenario evaluado no daría lugar a procesos penales o de responsabilidad fiscal, asunto que no se acompasa con la realidad. Además, valdría a pena identificar o crear controles que se desarrollen como conductas activas. </t>
  </si>
  <si>
    <t>Un tercero ofrece, promete o entrega una dádiva a un Colaborador del IDU, quien lo solicita o recibe para que se altere el concepto o cantidad del área de aprovechamiento económico y/o haga entrega del espacio público sin haberse legalizado el acto administrativo y/o sin el lleno de los requisitos, y/o para que altere el acta de recibo del espacio solicitado sin verificar, o informando datos incorrectos.</t>
  </si>
  <si>
    <t>Planear los programas y ejecutar los proyectos para la conservación de la malla vial y el espacio público construidos a cargo de la entidad a través de la supervisión, coordinación y seguimiento de contratos y convenios, así como administrar la infraestructura vial y el espacio público mediante el seguimiento a las intervenciones ejecutadas por terceros, para mejorar la movilidad y seguridad vial en la ciudad.</t>
  </si>
  <si>
    <t>CONSERVACIÓN DE INFRAESTRUCTURA</t>
  </si>
  <si>
    <t>GESTIÓN DE LA VALORIZACIÓN Y FINANCIACIÓN</t>
  </si>
  <si>
    <t>Estructurar e implementar los acuerdos de valorización conforme a la planeación y formulación de proyectos de infraestructura para la ciudad, de tal forma que se garantice su financiación y el recaudo efectivo de la contribución de valorización, así como desarrollar proyectos de iniciativa comunitaria bajo el esquema de valorización.</t>
  </si>
  <si>
    <t>POSIBLES HECHOS DE SOBORNO
(DESCRIPCIÓN DEL RIESGO)</t>
  </si>
  <si>
    <t>TRÁMITE DE RECLAMACIONES
INTERPUESTAS CON OCASIÓN DE LA ASIGNACIÓN DE LA
CONTRIBUCIÓN DE VALORIZACIÓN</t>
  </si>
  <si>
    <t>Un contribuyente ofrece, promete o entrega  una dádiva o comisión a un colaborador del IDU quien la solicita o la recibe , para que proyecte un acto administrativo que reduzca o elimine una contribución por valorización.</t>
  </si>
  <si>
    <t xml:space="preserve">1. Verificación de la Información del componente técnico del predio objeto de reclamación registrada en el Sistema Valoricemos que tenga incidencia jurídica.
2. Memorando de solicitud de concepto técnico a la Subdirección Técnica de Operaciones STOP, cuando aplique. 
3. Acto administrativo con segregación de funciones  (validación, revisión, aprobación y firma por competencia)  
</t>
  </si>
  <si>
    <t>1, 2 y 3 STJEF
3. SGJ</t>
  </si>
  <si>
    <t>Todos los controles están documentados (Procedimiento)</t>
  </si>
  <si>
    <t>Todo los controles tienen evidencia</t>
  </si>
  <si>
    <t>Para el segundo cuatrimestre en la STJEF se continúa con la aplicación y ejecución de los controles establecidos en los procedimientos,  en donde el abogado sustanciador a quien le sea asignada la reclamación,  realiza la verificación de la información del predio en el Sistema de Información Valoricemos  y en caso de requerirse,  proyecta la solicitud de  concepto técnico a la STOP, la cual es firmada por el SubdirectorTécnico Jurídico y de Ejecuciones Fiscales, a través del Sistema de Gestión Documental.  Recibido el concepto técnico,  se revisa y procede a proyectar  el acto administrativo correspondiente a través del Sistema de Gestión Documental para Visto Bueno del  Subdirector de la STJEF y posterior firma de la Subdirección General Jurídica. 
El líder del grupo de reclamaciones realiza seguimiento permanente a la gestión de las reclamaciones asignadas a los abogados y de igual manera a las resoluciones que son enviadas para firma en la SGJ.
Como evidencia de aplicación de los controles se tiene: Solicitud de concepto técnico, el concepto técnico emitido por la STOP, resolución firmada por la SGJ,  trazabilidad en el Sistema de Información Valoricemos, correos de seguimiento a la gestión de las reclamaciones enviados a los abogados por parte del líder de reclamaciones, Formato  FO-PE-020 Compromiso de Integridad, Transparencia y Confidencialidad, Formato FO-PE-33 - Formato Consentimiento Informado SGAS firmado por los contratistas de la STJEF.
Con la aplicación de todos los controles,  se evitó la materialización de los posibles hechos de soborno.</t>
  </si>
  <si>
    <t>No se encuentra la necesidad de implementar correcciones urgentes. Sin embargo, se encuentran oportunidades de mejora en la correcta identificación de causas. En el caso de este riesgo, se dejó que la concreción del escenario evaluado no daría lugar a procesos penales o de responsabilidad fiscal, asunto que no se acompasa con la realidad. Además, valdría a pena identificar o crear controles que se desarrollen como conductas activas.</t>
  </si>
  <si>
    <t>Mayor</t>
  </si>
  <si>
    <t>Un contribuyente ofrece, promete o entrega  una dádiva o comisión a un Directivo del IDU quien la solicita o la recibe , para que proyecte un acto administrativo que reduzca o elimine una contribución por valorización.</t>
  </si>
  <si>
    <t>STJEF
SGJ</t>
  </si>
  <si>
    <r>
      <t xml:space="preserve">Para el segundo cuatrimestre en la STJEF se continúa con la aplicación y ejecución de los controles establecidos en los procedimientos,  en donde el abogado sustanciador a quien le sea asignada la reclamación,  realiza la verificación de la información del predio en el Sistema de Información Valoricemos  y en caso de requerirse,  proyecta la solicitud de  concepto técnico a la STOP, la cual es firmada por el SubdirectorTécnico Jurídico y de Ejecuciones Fiscales, a través del Sistema de Gestión Documental.  Recibido el concepto técnico,  se revisa y procede a generar el acto administrativo correspondiente a través del Sistema de Gestión Documental para la  firma del Subdirector o de la Subdirección General Jurídica. 
El líder del grupo de reclamaciones realiza seguimiento permanente a la gestión de las reclamaciones asignadas a los abogados y de igual manera a las resoluciones que son enviadas para firma en la SGJ.
Se realiza seguimiento cuatrimestral con el Subdirector STJEF y equipo de trabajo, a la matriz de riesgos y controles aplicados.
</t>
    </r>
    <r>
      <rPr>
        <sz val="11"/>
        <color rgb="FFFF0000"/>
        <rFont val="Aptos Narrow"/>
        <family val="2"/>
        <scheme val="minor"/>
      </rPr>
      <t xml:space="preserve"> </t>
    </r>
    <r>
      <rPr>
        <sz val="8"/>
        <rFont val="Aptos Narrow"/>
        <family val="2"/>
        <scheme val="minor"/>
      </rPr>
      <t>Como evidencia de aplicación de los controles se tiene: Solicitud de concepto técnico, el concepto técnico emitido por la STOP, resolución firmada por la SGJ,  trazabilidad en el Sistema de Información Valoricemos, correos de seguimiento a la gestión de las reclamaciones enviados a los abogados por parte del líder de reclamaciones.
Con la aplicación de todos los controles,  se evitó la materialización de los posibles hechos de soborno.</t>
    </r>
  </si>
  <si>
    <t>No se encuentra la necesidad de implementar correcciones urgentes. Sin embargo, se encuentran oportunidades de mejora en la correcta identificación de causas. En el caso de este riesgo, se dejó que la concreción del escenario evaluado no daría lugar a procesos penales o de responsabilidad fiscal, asunto que no se acompasa con la realidad. Además, valdría a pena identificar o crear controles que se desarrollen como conductas activas. Ahora, este segundo riesgo parece una subespecie del primero, razón por la que se concreción debería ser un supuesto con menor probabilidad. Valdría la pena verificar los criterios que se están utilizando en el primer y segundo riesgo para determinar su probabilidad.</t>
  </si>
  <si>
    <t>Un contribuyente ofrece, promete o entrega una dádiva o comisión a un colaborador del IDU quien la solicita o la recibe para abstenerse de notificación en favor propio o de un tercero</t>
  </si>
  <si>
    <r>
      <t xml:space="preserve">1. Reporte mediante correo electrónico al líder grupo de reclamaciones, al líder grupo de notificaciones,  subdirector  técnico jurídico y de ejecuciones fiscales, respecto de las resoluciones que han sido firmadas por la SGJ para tramite de notificación. 
2. Registro en el Sistema Valoricemos de los actos administrativos firmados, seguimiento a la entrega efectiva de citación de notificación.
</t>
    </r>
    <r>
      <rPr>
        <sz val="8"/>
        <color rgb="FFFF0000"/>
        <rFont val="Arial"/>
        <family val="2"/>
      </rPr>
      <t/>
    </r>
  </si>
  <si>
    <t xml:space="preserve">STJEF
</t>
  </si>
  <si>
    <t>Todos los controles están documentados (Procedimiento trámite de reclamaciones)</t>
  </si>
  <si>
    <t>Para el segundo cuatrimestre en la STJEF se continúa con la aplicación y ejecución de los controles establecidos en los procedimientos, para lo cual,  una vez el acto administrativo es firmado por la SGJ,  un colaborador de la STJEF procede a recibirlas y entregarlas al área de notificación para su digitalización y notificación correspondiente. 
Se realizan seguimientos mensuales a través de los reportes generados del sistema de información Valoricemos y del  Sistema de Gestión Documental de la entidad, en cuanto a fechas de citación y pruebas de entrega efectivas. 
Se realiza seguimiento cuatrimestral con el Subdirector STJEF y equipo de trabajo, a la matriz de riesgos y controles aplicados.
Adicionalmente dentro del proceso de contratación,  se diligencia el Formato  FO-PE-020 Compromiso de Integridad, Transparencia y Cofidencialidad, para PSP 
y el Formato FO-PE-33 - Formato Consentimiento Informado SGAS.
Como evidencia de la aplicación de los controles se tiene: 1. correo a través del cual  se informa al Subdirector de la STJEF, al Líder del Grupo de Reclamaciones y Líder del Grupo de Notificaciones, sobre las resoluciones recibidas desde la SGJ  para notificación. 
2- Imagen del SIV en el cual se deja evidencia y registro de las actividades de gestión para la notificación de actos administrativos recibidos desde la SGJ. 
Con la aplicación de todos los controles,  se evitó la materialización de los posibles hechos de soborno en el periodo evaluado.</t>
  </si>
  <si>
    <t>Un contribuyente ofrece, promete o entrega una dádiva o comisión a un Directivo del IDU quien la solicita o la recibe para abstenerse de notificación en favor propio o de un tercero</t>
  </si>
  <si>
    <t>Para el segundo cuatrimestre en la STJEF se continúa con la aplicación y ejecución de los controles establecidos en los procedimientos, para lo cual, una vez el acto administrativo es firmado por la SGJ,  un colaborador de la STJEF procede a recibirlas y entregarlas al área de notificación para su digitalización y notificación correspondiente. 
Se realizan seguimientos mensuales a través de los reportes generados del sistema de información Valoricemos y del  Sistema de Gestión Documental de la entidad, en cuanto a fechas de citación y pruebas de entrega efectivas. 
En los acuerdos de gestión del Subdirector para la vigencia 2024 se incluyó como compromiso Fortalecer el conocimiento y aplicación del código de integridad al interior de la STJEF,  para lo cual se definieron las respectivas actividades que se encuentran en ejecución.
Como evidencia de la aplicación de los controles se tiene: 1. correo a través del cual  se informa al Subdirector de la STJEF, al Líder del Grupo de Reclamaciones y Líder del Grupo de Notificaciones, sobre las resoluciones recibidas desde la SGJ  para notificación. 
2- Imagen del SIV en el cual se deja evidencia y registro de las actividades de gestión para la notificación de actos administrativos recibidos desde la SGJ. 
Con la aplicación de todos los controles,  se evitó la materialización de los posibles hechos de soborno en el periodo evaluado.</t>
  </si>
  <si>
    <t>GESTIÓN DEL COBRO COACTIVO</t>
  </si>
  <si>
    <t>Un Tercero ofrece, promete o entrega una dádiva o comisión a un colaborador del IDU, quien la solicita o la recibe para   que las actuaciones del proceso coactivo sean adelantadas en beneficio propio o de un tercero</t>
  </si>
  <si>
    <t xml:space="preserve">1. Proyección, Revisión y  Suscripción de las  actuaciones  con segregación de funciones. 
2. Registro y trazabilidad de las comunicaciones a través del Sistema de Gestión Documental.
</t>
  </si>
  <si>
    <t>Todos los controles están documentados (Procedimiento Cobro Coactivo)</t>
  </si>
  <si>
    <t xml:space="preserve">Las actuaciones procesales que se adelantan y proyectan frente a los diferentes expedientes que son asignados a los abogados sustanciadores,  tienen un seguimiento por parte de los abogados revisores, ejecutores y subdirector quien firma,  cuya trazabilidad queda registrada en el Sistema de Gestión Documental.
Adicionalmente dentro del proceso de contratación se diligencia el Formato  FO-PE-020 Compromiso de Integridad, Transparencia y Cofidencialidad,  y el Formato FO-PE-33 - Formato Consentimiento Informado SGAS.
Se realiza seguimiento semanal al avance de gestión frente a cada expediente asignado a los abogados,  por parte del abogado ejecutor,  tecnólogo que apoya la validación en el Sistema de Gestión Documental y en el Sistema de Información Valoricemos,  equipo seguimiento de metas y se presenta informe al Subdirector de la STJEF. 
Se realiza seguimiento cuatrimestral con el Subdirector STJEF y equipo de trabajo, a la matriz de riesgos y controles aplicados.
Con la aplicación de los controles, no se presentó materialización del riesgo en el periodo evaluado
</t>
  </si>
  <si>
    <t>No se encuentra la necesidad de implementar correcciones urgentes. Sin embargo, se encuentran oportunidades de mejora en la correcta identificación de causas. En el caso de este riesgo, se dejó que la concreción del escenario evaluado no daría lugar a procesos penales o de responsabilidad fiscal, asunto que no se acompasa con la realidad. Además, valdría a pena identificar o crear controles que se desarrollen como conductas activas. Ahora, este riesgo describe una conducta más genérica que las anteriores, razón por la que su concreción debería ser un supuesto con mayor probabilidad. Valdría la pena verificar los criterios que se están utilizando en los supuestos de riesgo para determinar su probabilidad.</t>
  </si>
  <si>
    <r>
      <t xml:space="preserve">Un Tercero ofrece, promete o entrega una dádiva o comisión a un </t>
    </r>
    <r>
      <rPr>
        <sz val="8"/>
        <color rgb="FFFF0000"/>
        <rFont val="Arial"/>
        <family val="2"/>
      </rPr>
      <t>colaborador</t>
    </r>
    <r>
      <rPr>
        <sz val="8"/>
        <color theme="1"/>
        <rFont val="Arial"/>
        <family val="2"/>
      </rPr>
      <t xml:space="preserve"> del IDU, quien la solicita o la recibe para   que las actuaciones del proceso coactivo sean adelantadas en beneficio propio o de un tercero</t>
    </r>
  </si>
  <si>
    <t xml:space="preserve">Las actuaciones procesales que se adelantan y proyectan frente a los diferentes expedientes que son asignados a los abogados sustanciadores,  tienen un proceso de revisión y aprobación por parte de los abogados revisores, ejecutores y subdirector quien firma,  cuya trazabilidad queda registrada en el Sistema de Gestión Documental.
Se realiza seguimiento semanal al avance de gestión frente a cada expediente asignado a los abogados,  por parte del abogado ejecutor,  tecnólogo que apoya la validación en el Sistema de Gestión Documental y en el Sistema de Información Valoricemos,  equipo seguimiento de metas y se presenta informe al Subdirector de la STJEF. 
En los acuerdos de gestión del Subdirector para la vigencia 2024 se incluyó como compromiso Fortalecer el conocimiento y aplicación del código de integridad al interior de la STJEF,  para lo cual se realizaron las siguientes actividades: 
* Socialización y seguimiento matriz de riesgos de soborno 1 semestre 2024, al equipo de la STJEF el 23 de mayo
* Comunicación el 12 de junio, informando a funcionarios y contratistas de la STJEF,  quién es el gestor de integridad en la STJEF 
* Socialización código de integridad en la STJEF el 28 de junio.
Con la aplicación de los controles, no se presentó materialización del riesgo en el periodo evaluado
</t>
  </si>
  <si>
    <t>CERTIFICADO DE ESTADO DE CUENTA PARA TRAMITE NOTARIAL-PAZ Y SALVOS</t>
  </si>
  <si>
    <t xml:space="preserve">Un tercero ofrece, promete o entrega una dádiva o comisión a un colaborador del IDU quien la solicita o la recibe, para que generen el paz y salvo sin hacer las respectivas validaciones </t>
  </si>
  <si>
    <t xml:space="preserve">1.  Parametrización del aplicativo Valoricemos para que quede el registro de los usuarios que adelantan las verificaciones, la homologación y la generación del  CECTN (paz y salvo).
2. Seguimiento cuatrimestral a la matriz de corrupción con  muestra representativa de los paz y salvos emitidos, para verificar el cumplimiento del procedimiento.
3. Divulgación de la política antisoborno de la entidad en el CECTN (Paz y salvo)
</t>
  </si>
  <si>
    <t>Todos los controles están documentados (Sistema Valoricemos, reporte del seguimiento,CETN (Paz y salvos)</t>
  </si>
  <si>
    <t>Desde la STOP cuando se generan los paz y salvos, se aplican los controles establecidos para evitar que se materialice el riesgo, resaltando que el sistema Valoricemos se encuentra parametrizado para que quede el registro de los usuarios que adelantan las verificaciones, la homologación y la generación del  CECTN (paz y salvo).  Así mismo, se hicieron las revisiones bimensuales aleatorias y reporte cuatrimestral del reporte de paz y salvos entregados por la STRT, evidenciando que éstos se generaron según los parámetros de transparencia y confidencialidad, cumpliendo con los controles requeridos. Adicional, se realizaron  retroalimentaciones al interior del equipo, sobre las políticas de antisoborno de la entidad.
Con la aplicación de todos los controles,  se evitó la materialización de los posibles hechos de soborno.</t>
  </si>
  <si>
    <t xml:space="preserve">No se encuentra la necesidad de implementar correcciones urgentes. Sin embargo, se encuentran oportunidades de mejora en la correcta identificación de causas. En el caso de este riesgo, se dejó que la concreción del escenario evaluado no daría lugar a procesos penales o de responsabilidad fiscal, asunto que no se acompasa con la realidad. Además, valdría a pena identificar o crear controles que se desarrollen como conductas activas. </t>
  </si>
  <si>
    <t>CONCEPTOS TÉCNICOS</t>
  </si>
  <si>
    <t xml:space="preserve">Un tercero ofrece, promete o entrega una dádiva o comisión a un colaborador del IDU quien la solicita o la recibe, para que se hagan ajustes o modifiquen los conceptos técnicos en beneficio propio o de un tercero </t>
  </si>
  <si>
    <t xml:space="preserve">1. Proyección y registro del concepto técnico con segregación de funciones (profesional técnico-revisor técnico y supervisor técnico)
2. Parametrización  en el sistema Valoricemos para que el valor de la contribución no se pueda eliminar o modificar sin mediar un acto administrativo debidamente ejecutoriado.
3. Seguimiento cuatrimestral a la matriz de corrupción con  muestra representativa de los conceptos técnicos generados, para verificar la correcta elaboración.
4. Divulgación permanente en las comunicaciones enviadas con las políticas de Antisoborno establecidas por la entidad
</t>
  </si>
  <si>
    <t>Todos los controles están documentados (Sistema Valoricemos, Instructivo IN-VF-17 Conceptos técnicos de valorización, Informe del seguimiento, comunicaciones enviadas)</t>
  </si>
  <si>
    <t>Desde la STOP la generación de los conceptos técnicos está parametrizado, para que todo se realice bajo los procedimientos y normas establecidas. Así mismo, la proyección y registro del concepto técnico se hace con segregación de funciones para garantizar una validación más completa. Al igual, se realizan por parte de personas de otros grupos,  revisiones bimensuales aleatorias a los conceptos técnicos emitidos,  para verificar que  hayan sido generados según las políticas de transparencia y rectitud. Además, se hace constantemente  divulgación a los ciudadanos y colaboradores de las políticas antisoborno establecidas.
Con la aplicación de todos los controles,  se evitó la materialización de los posibles hechos de soborno.</t>
  </si>
  <si>
    <t xml:space="preserve">Un tercero ofrece, promete o entrega una dádiva o comisión a un Directivo del IDU quien la solicita o la recibe, para que se hagan ajustes o modifiquen los conceptos técnicos en beneficio propio o de un tercero </t>
  </si>
  <si>
    <t>COBRO ORDINARIO Y PERSUASIVO</t>
  </si>
  <si>
    <r>
      <t xml:space="preserve">Un tercero ofrece, promete o entrega una dádiva o comisión a un colaborador del IDU quien la solicita o la recibe para alterar el valor de la liquidación de la contribución del predio </t>
    </r>
    <r>
      <rPr>
        <strike/>
        <sz val="8"/>
        <color theme="1"/>
        <rFont val="Arial"/>
        <family val="2"/>
      </rPr>
      <t xml:space="preserve"> </t>
    </r>
    <r>
      <rPr>
        <sz val="8"/>
        <color theme="1"/>
        <rFont val="Arial"/>
        <family val="2"/>
      </rPr>
      <t xml:space="preserve"> en las etapas de cobro ordinario y persuacivo</t>
    </r>
  </si>
  <si>
    <t xml:space="preserve">1. Parametrización del sistema Valoricemos para que se evidencien las actuaciones de cobro ordinario y persuasivo y las actualizaciones muensuales de la deuda.
2. Control de calidad mensual, realizado a los predios con deuda de valorización vigente, con segregación de funciones. 
3. Parametrización  en el sistema Valoricemos para que el valor de la contribución no se pueda eliminar o modificar sin mediar un acto administrativo debidamente ejecutoriado.
</t>
  </si>
  <si>
    <t xml:space="preserve">Todos los controles están documentados (Sistema Valoricemos, Procedimiento PR-VF-14 COBRO ORDINARIO Y PERSUASIVO) </t>
  </si>
  <si>
    <t>Desde la STOP todas las actuaciones relacionadas con el cobro ordinario y persuasivo se encuentran parametrizadas dentro del sistema Valoricemos, como las actualizaciones mensuales de la deuda y la configuración para que el valor de la contribución no se pueda eliminar o modificar sin mediar un acto administrativo debidamente ejecutoriado y así evitar la materialización de algún riesgo de soborno. Además, se realizan controles de calidad para validar que todo el proceso se haya realizado correctamente, según los parámetros establecidos y cumpliendo con los requerimientos de transparencia.
Con la aplicación de todos los controles,  se evitó la materialización de los posibles hechos de soborno.</t>
  </si>
  <si>
    <r>
      <t xml:space="preserve">Un tercero ofrece, promete o entrega una dádiva o comisión a un Directivo del IDU quien la solicita o la recibe para alterar el valor de la liquidación de la contribución del predio </t>
    </r>
    <r>
      <rPr>
        <strike/>
        <sz val="8"/>
        <color theme="1"/>
        <rFont val="Arial"/>
        <family val="2"/>
      </rPr>
      <t xml:space="preserve"> </t>
    </r>
    <r>
      <rPr>
        <sz val="8"/>
        <color theme="1"/>
        <rFont val="Arial"/>
        <family val="2"/>
      </rPr>
      <t xml:space="preserve"> en las etapas de cobro ordinario y persuacivo</t>
    </r>
  </si>
  <si>
    <t>No se encuentra la necesidad de implementar correcciones urgentes. Sin embargo, se encuentran oportunidades de mejora en la correcta identificación de causas y el diligenciamiento de las preguntas relacionadas. En el caso de este riesgo, se dejó que la concreción del escenario evaluado no daría lugar a procesos penales o de responsabilidad fiscal, asunto que no se acompasa con la realidad. Además, valdría a pena identificar o crear controles que se desarrollen como conductas activas.</t>
  </si>
  <si>
    <t xml:space="preserve">Se ajusta la informacion del complemento adicional requerido con la prueva de integralidad, se informa que no tenemos evidencia de la materialización del riesgo y  que todos  los  controles estan vigentes y son eficaces  para prevenir el riesgo. </t>
  </si>
  <si>
    <t>1. Programa de Fortalecimiento de la Cultura Ética para Directivos en el IDU
2.Programa de seguimiento poligráfico y/o pruebas integralidad a Colaboradores del IDU con alta exposición al soborno  
3. Programa de fortalecimiento de la denuncia y reporte de posibles hechos de soborno en el IDU.
4. Fortalecimiento de la metodología de gestión  de riesgos del SGAS
5. publicación de agendas de directivos</t>
  </si>
  <si>
    <t>2, 3 y 4 con evidencia</t>
  </si>
  <si>
    <t>2, 3 y 4   documentado</t>
  </si>
  <si>
    <t xml:space="preserve">DTC
STEST
STESV
</t>
  </si>
  <si>
    <t>1. Aplicación del  Manual de Gestión Contractual (5.7 Inhabilidades, Incompatibilidades y conflicto de interéses)      
2. Aplicación del  Manual de Interventoría y supervisión de contratos.  (5.7 Designación de la supervisión)
3. Aplicación del  Procedimiento PREO005 -EJECUCION DE PROYECTOS DE CONSTRUCCION DE INFRAESTRUCTURA VIAL Y ESPACIO PUBLICO (2.1.3.9. Asignar mediante oficio o memorando el acompañamiento técnico)
4. Contrato</t>
  </si>
  <si>
    <t xml:space="preserve">Un Directivo del IDU solicita una dádiva o una comisión para permitir cambios o modificaciones en los diseños aprobados, sin llenar los requisitos, o que puede afectar los intereses del IDU. </t>
  </si>
  <si>
    <t>Construcción de proyectos</t>
  </si>
  <si>
    <t xml:space="preserve">Se revisan y actualizan los controles, se cambia el PR-DP-80 por el PR-DP-02 relacionado con los diseños en etapa de obra, se ajusta la informacion del complemento adicional requerido con la prueva de integralidad, se informa que no tenemos evidencia de la materialización del riesgo y  que todos  los  controles estan vigentes y son eficaces  para prevenir el riesgo. </t>
  </si>
  <si>
    <t>1. Programa de fortalecimiento de la denuncia y reporte de posibles hechos de soborno en el IDU.
2. Programa de seguimiento poligráfico y/o pruebas integralidad a Colaboradores del IDU con alta exposición al soborno 
3. Fortalecimiento de la metodología de gestión  de riesgos del SGAS
4. Formato FO-PE-020 Compromiso de Integridad, Transparencia y Confidencialidad, para PSP 
5. Formato FO-PE-033 Consentimiento Informado PSP 
6. Formato FO-GC-34  Pacto de Excelencia</t>
  </si>
  <si>
    <t>2, 3, 4, y 5 con evidencia</t>
  </si>
  <si>
    <t>2, 3, 4 y 5  documentado</t>
  </si>
  <si>
    <t>1. Aplicación del Manual de Interventoría y supervisión de contratos.(5.7 Designación de la supervisión)
2. Aplicación del Procedimiento PR-DP-080 - Cambio de estudios y diseños aprobados en etapa de construcción y/o conservación.
3. Recorridos de obra
4. Segregación de funciones y/o obligaciones en la revisión o cambio de diseños
5. Contrato</t>
  </si>
  <si>
    <t xml:space="preserve">Un contratista ofrece, promete y/o entrega una comisión o dádiva a un Colaborador del IDU  quien solicita o la recibe  para que permita cambiar o modificar los diseños aprobados, sin llenar los requisitos, o que puede afectar los intereses del IDU. </t>
  </si>
  <si>
    <t>Se realizó revisión y validación de los controles y se informa que no tenemos evidencia de la materialización del riesgo y  que todos  los  controles estan vigentes y son eficaces  para prevenir el riesgo.</t>
  </si>
  <si>
    <t>1. Aplicación del  Manual de Interventoría y supervisión de contratos.(8.3 Acta de recibo final)
2. Seguimiento al contrato ZIPA
3. Plan Detallado de Trabajo - PDT
4. Segregación de funciones</t>
  </si>
  <si>
    <t>Un Directivo del IDU solicita una dádiva o una comisión para reprogramar la ejecución de la obra, sin llenar los requisitos, o que puede afectar los intereses del IDU.</t>
  </si>
  <si>
    <t>1. Aplicación del  Manual de Interventoría y supervisión de contratos.(13.3. RECIBO DE LAS OBRAS, BIENES O PRODUCTOS Y ACTA DE RECIBO FINAL)
2. Seguimiento al contrato ZIPA
3. PDT
4. Segregación de funciones
5  FO-EO-12  LISTA DE CHEQUEO VERIFICACIÓN DE REQUISITOS PARA INICIO DE LA FASE DE EJECUCIÓN DE OBRA</t>
  </si>
  <si>
    <t>Un contratista ofrece, promete y/o entrega  una comisión o dádiva a un Colaborador del IDU quien lo solicita o recibe  para poder reprogramar la ejecución de la obra, sin llenar los requisitos, o que puede afectar los intereses del IDU.</t>
  </si>
  <si>
    <t xml:space="preserve">1. Aplicación del  Manual de Interventoría y supervisión de contratos.(13.3. RECIBO DE LAS OBRAS, BIENES O PRODUCTOS Y ACTA DE RECIBO FINAL)
2. Formato FO-EO-17 - Acta cambio de etapa
3.FO-EO-12  LISTA DE CHEQUEO VERIFICACIÓN DE REQUISITOS PARA INICIO DE LA FASE DE EJECUCIÓN DE OBRA
4. Segregación de funciones
5. contrato </t>
  </si>
  <si>
    <t xml:space="preserve">Un Directivo del IDU solicita una dádiva o una comisión para suscribir el acta de cambio de etapa, sin llenar los requisitos, o que puede afectar los intereses del IDU. </t>
  </si>
  <si>
    <t xml:space="preserve">1. Aplicación del Manual de Interventoría y supervisión de contratos. (13.3. RECIBO DE LAS OBRAS, BIENES O PRODUCTOS Y ACTA DE RECIBO FINAL)
2. Formato FO-EO-17 - Acta cambio de etapa
3. FO-EO-12  LISTA DE CHEQUEO VERIFICACIÓN DE REQUISITOS PARA INICIO DE LA FASE DE EJECUCIÓN DE OBRA  
4. Segregación de funciones
5. contrato 
</t>
  </si>
  <si>
    <t xml:space="preserve">Un contratista ofrece, promete y/o entrega una comisión o dádiva  a un Colaborador del IDU quien lo solicita o recibe  para suscribir el acta de cambio de etapa, sin llenar los requisitos, o que puede afectar los intereses del IDU. </t>
  </si>
  <si>
    <t>2 y 3  con evidencia</t>
  </si>
  <si>
    <t>2 y 3  documentado</t>
  </si>
  <si>
    <t xml:space="preserve">1. Aplicación del Manual de Interventoría y supervisión de contratos. (13. TERMINACIÓN, RECIBO DE OBRAS, LIQUIDACIÓN, SEGUIMIENTO POS CONTRACTUAL Y
CIERRE DE LOS CONTRATOS)  con segregación de funciones
2. Aplicación del  Manual de gestión Contractual(14.1 LIQUIDACIÓN DEL CONTRATO) con segregación de funciones
3.FOEO184 ACTA DE RECIBO FINAL DE OBRA V3.0.xls con segregación de funciones
</t>
  </si>
  <si>
    <t xml:space="preserve"> Un Directivo del IDU solicita una dádiva o una comisión para suscribir el Acta  de Recibo Final y Liquidación del Contrato de Interventoría, sin llenar los requisitos, o que puede afectar los intereses del IDU. </t>
  </si>
  <si>
    <t xml:space="preserve">1. Aplicación del  Manual de Interventoría y supervisión de contratos.(13. TERMINACIÓN, RECIBO DE OBRAS, LIQUIDACIÓN, SEGUIMIENTO POS CONTRACTUAL Y
CIERRE DE LOS CONTRATOS)
2. Aplicación del   Manual de gestión Contractual (14.1 LIQUIDACIÓN DEL CONTRATO)
3. Acta de liquidación de contratos con segregación de funciones
</t>
  </si>
  <si>
    <t xml:space="preserve">Un interventor ofrece, promete y entrega una comisión o dádiva a un Colaborador del IDU quien lo solicita o recibe  para suscribir el Acta  de Recibo Final y Liquidación del Contrato de Interventoría, sin llenar los requisitos, o que puede afectar los intereses del IDU. </t>
  </si>
  <si>
    <t>1. Aplicación del   Manual de Interventoría y supervisión de contratos. (13. TERMINACIÓN, RECIBO DE OBRAS, LIQUIDACIÓN, SEGUIMIENTO POS CONTRACTUAL Y
CIERRE DE LOS CONTRATOS)
2. Aplicación del Manual de gestión Contractual, con segregación de funciones.
3. Acta de liquidación de contratos, con segregación de funciones.
4.  Claúsulas del contrato.</t>
  </si>
  <si>
    <t xml:space="preserve"> Un Directivo del IDU solicita una dádiva o una comisión para que  den por cumplidas las obligaciones asociadas a la liquidación del contrato que puede afectar los intereses del IDU. </t>
  </si>
  <si>
    <t xml:space="preserve">1.  Aplicación del  Manual de Interventoría y supervisión de contratos. (13. TERMINACIÓN, RECIBO DE OBRAS, LIQUIDACIÓN, SEGUIMIENTO POS CONTRACTUAL Y
CIERRE DE LOS CONTRATOS)
2.  Aplicación del  Manual de gestión Contractual (14.1 LIQUIDACIÓN DEL CONTRATO)
3. Acta de liquidación de contratos con segregación de funciones.
4. contrato.
</t>
  </si>
  <si>
    <t xml:space="preserve"> Un contratista ofrece, promete y/o entrega una comisión o dádiva a un Colaborador del IDU quien lo solicita o recibe  para que se den por cumplidas las obligaciones asociadas a la liquidación del contrato que puede afectar los intereses del IDU. </t>
  </si>
  <si>
    <t>1. Aplicación del Manual de Interventoría y supervisión de contratos.(12. GESTIÓN DEL CUMPLIMIENTO DEL CONTRATO) con Segregación de funciones
2. Informe de seguimiento a la garantía Única Segregación de funciones
3. Aplicación del Procedimiento PRC044 -EJECUCION DE PROYECTOS DE CONSTRUCCION DE INFRAESTRUCTURA VIAL Y ESPACIO PUBLICO con Segregación de funciones</t>
  </si>
  <si>
    <t xml:space="preserve"> Un Directivo del IDU solicita una dádiva o una comisión para dar por recibido el informe final de Interventoría para seguimiento a la Garantía Única, sin llenar los requisitos, o que puede afectar los intereses del IDU. </t>
  </si>
  <si>
    <t>1. Aplicación del Manual de Interventoría y supervisión de contratos. (12. GESTIÓN DEL CUMPLIMIENTO DEL CONTRATO)
2. Informe de seguimiento a la garantía Única
3. Aplicación del Procedimiento PRC044 -EJECUCION DE PROYECTOS DE CONSTRUCCION DE INFRAESTRUCTURA VIAL Y ESPACIO PUBLICO
4. Segregación de funciones</t>
  </si>
  <si>
    <t xml:space="preserve"> Un contratista ofrece, promete y entrega  una comisión o dádiva a un Colaborador del IDU quien lo solicita o recibe   para dar por recibido el informe final de Interventoría para seguimiento a la Garantía Única, sin llenar los requisitos, o que puede afectar los intereses del IDU. </t>
  </si>
  <si>
    <r>
      <t xml:space="preserve">1.Aplicación del </t>
    </r>
    <r>
      <rPr>
        <sz val="7"/>
        <rFont val="Arial"/>
        <family val="2"/>
      </rPr>
      <t>MGGCO1_MANUAL_INTERVENTORIA_Y_O_ SUPERVISION_DE_CONTRATOS_V 10</t>
    </r>
    <r>
      <rPr>
        <sz val="8"/>
        <rFont val="Arial"/>
        <family val="2"/>
      </rPr>
      <t xml:space="preserve">
2. Estudios y Diseños de señalización y semaforización
3. Recorridos de obra con Segregación de funciones</t>
    </r>
  </si>
  <si>
    <t xml:space="preserve"> Un Directivo del IDU solicita una dádiva o una comisión para  recibir de la Interventoría el Acta de Recibo de Obra por parte de la SDM, sin llenar los requisitos, o que puede afectar los intereses del IDU. </t>
  </si>
  <si>
    <t xml:space="preserve">1. Aplicación del MGGCO1_MANUAL_INTERVENTORIA_Y_O_ SUPERVISION_DE_CONTRATOS_V 10
2. Estudios y Diseños de señalización y semaforización
3. Recorridos de obras con Segregación de funciones
</t>
  </si>
  <si>
    <t xml:space="preserve"> Un contratista ofrece, promete y/o entrega una comisión o dádiva a un Colaborador del IDU quien lo solicita o recibe para recibir de la Interventoría el Acta de Recibo de Obra por parte de la SDM, sin llenar los requisitos, o que puede afectar los intereses del IDU. </t>
  </si>
  <si>
    <t xml:space="preserve">1. Aplicación del MGGCO1_MANUAL_INTERVENTORIA_Y_O_ SUPERVISION_DE_CONTRATOS_V 10
2. Convenios vigentes con las ESP
3. Recorridos de obra
4. Segregación de funciones
5. Guia de coordinación institucional
</t>
  </si>
  <si>
    <t>- Reducción de la capacidad institucional para responder a los requeriientos de la ciudadanía</t>
  </si>
  <si>
    <t xml:space="preserve">Un Directivo del IDU solicita una dádiva o una comisión para   recibir de la Interventoría el Acta de Recibo por parte de la ESP, sin llenar los requisitos, o que puede afectar los intereses del IDU. </t>
  </si>
  <si>
    <t>1. Aplicación del MGGCO1_MANUAL_INTERVENTORIA_Y_O_ SUPERVISION_DE_CONTRATOS_V 10- Obligaciones Contrato de Obra Esquema 2. Obligaciones de Ejecución de la Construcción.
COMPONENTE COORDINACIÓN INTERINSTITUCIONAL
2. Convenios vigentes con las ESP
3. Recorridos de obra- ACTA 
4. Segregación de funciones
5. Guia de coordinación institucional</t>
  </si>
  <si>
    <t xml:space="preserve">Un contratista ofrece, promete y/o entrega una comisión o dádiva  a un Colaborador del IDU quien lo solicita o recibe para  recibir de la Interventoría el Acta de Recibo por parte de la ESP, sin llenar los requisitos, o que puede afectar los intereses del IDU. </t>
  </si>
  <si>
    <t>1. Aplicación del Manual Único de Control y seguimiento ambiental y de SST del IDU (7 MANEJO AMBIENTAL Y DE SST DE LA OBRA  ̈MAO-SST ̈)
2. Aplicación del  Manual de Interventoría y supervisión de contratos (14.3.1.2. Obligaciones en materia ambiental (forestal, fauna silvestre, Sostenibilidad, infraestructura verde y SUDS) y seguridad y salud en el trabajo (SST). Anexo 3 y anexo 4)
3. Recorridos de obra con la Autoridad Ambiental</t>
  </si>
  <si>
    <t xml:space="preserve">Un Directivo del IDU solicita una dádiva o una comisión para permitir que queden pasivos ambientales en los frentes intervenidos. </t>
  </si>
  <si>
    <t xml:space="preserve">1. Manual Único de Control y seguimiento ambiental y de SST del IDU (7 MANEJO AMBIENTAL Y DE SST DE LA OBRA  ̈MAO-SST ̈)
2. Manual de Interventoría y supervisión de contratos. (14.3.1.2. Obligaciones en materia ambiental (forestal, fauna silvestre, Sostenibilidad, infraestructura verde y SUDS) y seguridad y salud en el trabajo (SST). Anexo 3 y anexo 4)
3. Recorridos de obra con la Autoridad Ambiental
4. Suscripción del formato FOGC34 Pacto de excelencia </t>
  </si>
  <si>
    <t>Un contratista ofrece, promete y/o entrega una comisión o dádiva a un Colaborador del IDU quien lo solicita o recibe  para permitir que queden pasivos ambientales en los frentes intervenidos.</t>
  </si>
  <si>
    <t>1. Aplicación del Manual de Interventoría y supervisión de contratos. (ANEXO 3. OBLIGACIONES APLICABLES A LOS CONTRATOS DE OBRA)
2. Convenios vigentes con las ESP
3. Segregación de funciones
4. Aplicación de la Guía de Coordinación interinstitucional (6 ACTIVIDADES GENERALES DEL IDU A REALIZAR CON LAS ESP Y PRST)</t>
  </si>
  <si>
    <t>Un Directivo del IDU solicita una dádiva o una comisión para  que permita al interventor y al contratista, la presentación de en medio físico los planos récord de las ESP, sin llenar los requisitos afectando los intereses del IDU.</t>
  </si>
  <si>
    <t xml:space="preserve">1. Aplicación del Manual de Interventoría y supervisión de contratos (ANEXO 3. OBLIGACIONES APLICABLES A LOS CONTRATOS DE OBRA)
2. Convenios vigentes con las ESP
3. Segregación de funciones
4. Aplicación de la Guía de Coordinación interinstitucional (6 ACTIVIDADES GENERALES DEL IDU A REALIZAR CON LAS ESP Y PRST)
</t>
  </si>
  <si>
    <t>Un contratista ofrece, promete y entrega una comisión o dádiva  a un Colaborador del IDU quien lo solicita o recibe  para que le permitan presentar  los planos récord de las ESP, sin llenar los requisitos afectando los intereses del IDU.</t>
  </si>
  <si>
    <t>1. Manual de Interventoría y supervisión de contratos.(13. TERMINACIÓN, RECIBO DE OBRAS, LIQUIDACIÓN, SEGUIMIENTO POS CONTRACTUAL Y
CIERRE DE LOS CONTRATOS)
2. Especificaciones Técnicas del IDU
3. Acta de recibo de obra
4. Segregación de funciones
5. Diligenciamiento del formato FO-EO-04 "Memoraria de cálculo de cantidades de obra"</t>
  </si>
  <si>
    <t xml:space="preserve"> Un Directivo del IDU solicita una dádiva o una comisión para  Recibir y suscribir el acta de recibo final de obra, sin llenar los requisitos afectando los intereses del IDU.</t>
  </si>
  <si>
    <t xml:space="preserve">1. Aplicación del  Manual de Interventoría y supervisión de contratos.(13. TERMINACIÓN, RECIBO DE OBRAS, LIQUIDACIÓN, SEGUIMIENTO POS CONTRACTUAL Y
CIERRE DE LOS CONTRATOS)
2. Especificaciones Técnicas del IDU
3. Acta de recibo de obra
4. Segregación de funciones
5. Diligenciamiento del formato FO-EO-04 "Memoraria de cálculo de cantidades de obra"
</t>
  </si>
  <si>
    <t xml:space="preserve"> Un contratista ofrece, promete y entregauna comisión o dádiva una comisión o dádiva un Colaborador del IDU quien lo solicita o recibe  para  Recibir y suscribir el acta de recibo final de obra, sin llenar los requisitos afectando  los intereses del IDU.</t>
  </si>
  <si>
    <t>1. Manual de Interventoría y supervisión de contratos.(6. GESTIÓN ADMINISTRATIVA DEL CONTRATO) (12. GESTIÓN DEL CUMPLIMIENTO DEL CONTRATO)(ANEXO 3. OBLIGACIONES APLICABLES A LOS CONTRATOS DE OBRA)
2. Especificaciones Técnicas del IDU
3. Informes mensuales
4. Segregación de funciones
5. Plan de calidad</t>
  </si>
  <si>
    <t>Un Directivo del IDU solicita una dádiva o una comisión para  incidir en la Interventoría en la aprobación del Informe de las no conformidades u obras pendientes, ajustes y correcciones, solicitados al Contratista, sin llenar los requisitos afectando los intereses del IDU.</t>
  </si>
  <si>
    <t xml:space="preserve">1. Aplicación del Manual de Interventoría y supervisión de contratos.(6. GESTIÓN ADMINISTRATIVA DEL CONTRATO) (12. GESTIÓN DEL CUMPLIMIENTO DEL CONTRATO)(ANEXO 3. OBLIGACIONES APLICABLES A LOS CONTRATOS DE OBRA)
2. Especificaciones Técnicas del IDU
3. Informes mensuales
4. Segregación de funciones
5. Aplicación del Plan de calidad
</t>
  </si>
  <si>
    <t xml:space="preserve"> Un contratista ofrece, promete o entrega  una comisión o dádiva  a un Colaborador del IDU quien lo solicita o recibe para incidir en la Interventoría en la aprobación del Informe de las no conformidades u obras pendientes, ajustes y correcciones, solicitados al Contratista, sin llenar los requisitos afectando los intereses del IDU.</t>
  </si>
  <si>
    <t>Todos con evidencia</t>
  </si>
  <si>
    <t>Todos documentados</t>
  </si>
  <si>
    <t>1. Aplicación del  Manual de Interventoría y supervisión de contratos. .(ANEXO 3. OBLIGACIONES APLICABLES A LOS CONTRATOS DE OBRA) (15.6. ACTIVIDADES TÉCNICAS DE LA SUPERVISIÓN Y/O INTERVENTORIA CONTRACTUAL)
2. Especificaciones Técnicas del IDU 
3. Segregación de funciones</t>
  </si>
  <si>
    <t xml:space="preserve"> Un Directivo del IDU solicita una dádiva o una comisión para incidir en la interventoría para el recibo de las obras productos de un recorrido de verificación del estado de las obras, sin llenar los requisitos afectando los intereses del IDU.</t>
  </si>
  <si>
    <t xml:space="preserve">1. Aplicación del Manual de Interventoría y supervisión de contratos.(ANEXO 3. OBLIGACIONES APLICABLES A LOS CONTRATOS DE OBRA) (15.6. ACTIVIDADES TÉCNICAS DE LA SUPERVISIÓN Y/O INTERVENTORIA CONTRACTUAL)
2. Especificaciones Técnicas del IDU
3. Segregación de funciones
</t>
  </si>
  <si>
    <t>Un contratista ofrece, promete y entrega una comisión o dádiva a un Colaborador del IDU quien lo solicita o recibe   para que incida sobre la interventoría para el recibo de las obras productos de un recorrido de verificación del estado de las obras, sin llenar los requisitos afectando los intereses del IDU.</t>
  </si>
  <si>
    <t>1, 3, 4, 5 y 6 con evidencia</t>
  </si>
  <si>
    <t>1, 3, 4, 5 y 6  documentado</t>
  </si>
  <si>
    <t>1. Manual de Interventoría y supervisión de contratos (12.3.2. Trámite de adiciones, prórrogas, modificaciones, aclaraciones y cesiones contractuales) (12.3.3. Condiciones especiales para el trámite de adiciones, prórrogas, modificaciones, aclaraciones y cesiones) (ANEXO 3. OBLIGACIONES APLICABLES A LOS CONTRATOS DE OBRA).
2. Aplicación del Manual de gestión Contractual (11. seguimiento del contrato).
3. Aplicación del Procedimiento PR-EO-005 -EJECUCION DE PROYECTOS DE CONSTRUCCION DE INFRAESTRUCTURA VIAL Y ESPACIO PUBLICO.
4. Formato FO-GC-27 SOLICITUD DE ADICIÓN Y/O PRORROGA.
5. Procedimiento PRGC14 - MODIFICACIÓN Y CESIÓN A CONTRATOS ESTATALES.
6. Segregación de funciones y/o obligaciones en la revisión de soportes para modificación de contratos.</t>
  </si>
  <si>
    <t>Un Directivo del IDU solicita una dádiva o una comisión para  realizar las acciones necesarias para solucionar los inconvenientes presentados durante el desarrollo de la obra, gestionando adición y/o prórroga del contrato, sin que se requiera o que puede afectar los intereses del IDU.</t>
  </si>
  <si>
    <t xml:space="preserve">1. Manual de Interventoría y supervisión de contratos (12.3.2. Trámite de adiciones, prórrogas, modificaciones, aclaraciones y cesiones contractuales) (12.3.3. Condiciones especiales para el trámite de adiciones, prórrogas, modificaciones, aclaraciones y cesiones) (ANEXO 3. OBLIGACIONES APLICABLES A LOS CONTRATOS DE OBRA)
2. Manual de gestión Contractual (11. seguimiento del contrato)
3. Procedimiento PR-EO-005 -EJECUCION DE PROYECTOS DE CONSTRUCCION DE INFRAESTRUCTURA VIAL Y ESPACIO PUBLICO.
4. Formato FO-GC-27 SOLICITUD DE ADICIÓN Y/O PRORROGA.
5. Procedimiento PRGC14 - MODIFICACIÓN Y CESIÓN A CONTRATOS ESTATALES.
6. Segregación de funciones y/o obligaciones en la revisión de soportes para modificación de contratos.
</t>
  </si>
  <si>
    <t>Un contratista ofrece, promete y entrega una comisión o dádiva a un Colaborador del IDU quien lo solicita o recibe  para realizar las acciones necesarias para solucionar inconvenientes presentados durante el desarrollo de la obra solicitando adición y/o prórroga del contrato, sin que se requiera o que puede afectar los intereses del IDU.</t>
  </si>
  <si>
    <t>1. Manual de Interventoría y supervisión de contratos.(15.4. ACTIVIDADES FINANCIERAS EN LA SUPERVISIÓN Y/O INTERVENTORÍA
CONTRACTUAL )
2. Guía de pago a terceros
3. Procedimiento PR-EO-005 -EJECUCION DE PROYECTOS DE CONSTRUCCION DE INFRAESTRUCTURA VIAL Y ESPACIO PUBLICO.
4. Actas de recibo parcial de obra y de pago de interventoría.
5. Segregación de funciones y/o obligaciones en la revisión de los documentos para pago  a traves del sistema stone
6. Acta de pago de anticipo cuando aplique</t>
  </si>
  <si>
    <t>Un Directivo del IDU solicita una dádiva o una comisión para Realizar el trámite para los pagos correspondientes, sin llenar los requisitos afectando los intereses del IDU.</t>
  </si>
  <si>
    <t xml:space="preserve">1. Manual de Interventoría y supervisión de contratos.
2. Guía de pago a terceros
3. Procedimiento PREO005 -EJECUCION DE PROYECTOS DE CONSTRUCCION DE INFRAESTRUCTURA VIAL Y ESPACIO PUBLICO.
4. Actas de recibo parcial de obra y de pago de interventoría.
5. Segregación de funciones y/o obligaciones en la revisión de los documentos para pago  a traves del sistema stone
6. Acta de pago de anticipo cuando aplique
</t>
  </si>
  <si>
    <t>Un contratista ofrece, promete y entrega una comisión o dádiva  a un Colaborador del IDU quien lo solicita o recibe  para Realizar y gestionar el trámite para los pagos correspondientes, sin llenar los requisitos establecidos afectando los intereses del IDU.</t>
  </si>
  <si>
    <t>1, 3, 4, y 5 con evidencia</t>
  </si>
  <si>
    <t>2, 4 y 5  documentado</t>
  </si>
  <si>
    <t>1. Manual de Interventoría y supervisión de contratos (10. GESTIÓN DE LA CALIDAD) (ANEXO 3. OBLIGACIONES APLICABLES A LOS CONTRATOS DE OBRA)
2. Informes mensuales en el componente técnico - calidad
3. Procedimiento PREO005 -EJECUCION DE PROYECTOS DE CONSTRUCCION DE INFRAESTRUCTURA VIAL Y ESPACIO PUBLICO.
4. Bitácora de obra
5. Segregación de funciones y/o obligaciones en la revisión de los informes.</t>
  </si>
  <si>
    <t>Un Directivo del IDU solicita una dádiva o una comisión para recibir y aceptar los resultados de los ensayos de laboratorio, sin llenar los requisitos afectando los intereses del IDU.</t>
  </si>
  <si>
    <t>1. Manual de Interventoría y supervisión de contratos (10. GESTIÓN DE LA CALIDAD)
2. Informes mensuales en el componente técnico - calidad
3. Procedimiento PREO005 -EJECUCION DE PROYECTOS DE CONSTRUCCION DE INFRAESTRUCTURA VIAL Y ESPACIO PUBLICO.
4. Bitácora de obra
5. Segregación de funciones y/o obligaciones en la revisión de los informes.</t>
  </si>
  <si>
    <t>Un contratista ofrece, promete o entrega una comisión o dádiva  a un Colaborador del IDU quien lo solicita o recibe para recibir y aceptar de la Interventoría los resultados de los ensayos de laboratorio, sin llenar los requisitos afectando los intereses del IDU.</t>
  </si>
  <si>
    <t>1, 3, 4, 5, 6 y 7 con evidencia</t>
  </si>
  <si>
    <t>1, 3, 4, 5, 6 y 7  documentado</t>
  </si>
  <si>
    <t>1. Manual de Interventoría y supervisión de contratos. (9. ÍTEMS NO PREVISTOS PARA CONTRATOS A PRECIOS UNITARIOS) (ANEXO 3. OBLIGACIONES APLICABLES A LOS CONTRATOS DE OBRA)
2. Contrato
3. Listado de precios oficial del IDU
4. Lista de chequeo para la objeción o no de los APU no previstos en contratos de obra.
5. Segregación de funciones y/o obligaciones en la revisión de los APUS
6. Manual de gestión contractual (11.seguimiento del contrato)
7. Diligenciamiento formato FO-GC-38 "Modificación contractual inclusión de item no previstos"</t>
  </si>
  <si>
    <t>Un Directivo del IDU solicita una dádiva o una comisión para recibir de la Interventoría debidamente suscritos y aprobados los formatos de Análisis de  precios unitarios no previstos o el Acta de fijación de precios no previstos, para tramitarlos al interior del IDU  sin llenar los requisitos afectando los intereses del IDU.</t>
  </si>
  <si>
    <t xml:space="preserve">1. Manual de Interventoría y supervisión de contratos (9. ÍTEMS NO PREVISTOS PARA CONTRATOS A PRECIOS UNITARIOS) (ANEXO 3. OBLIGACIONES APLICABLES A LOS CONTRATOS DE OBRA)
2. Contrato
3. Listado de precios oficial del IDU
4. Lista de chequeo para la objeción o no de los APU no previstos en contratos de obra.
5. Segregación de funciones y/o obligaciones en la revisión de los APUS
6. Manual de gestión contractual (11.seguimiento del contrato).
7. Diligenciamiento formato FO-GC-38 "Modificación contractual inclusión de item no previstos"
</t>
  </si>
  <si>
    <t>Un contratista ofrece, promete y entrega una comisión o dádiva  a un Colaborador del IDU quien lo solicita o recibe para recibir de la Interventoría los formatos  de Análisis de  precios unitarios no previstos, o el Acta de fijación de precios no previstos, para tramitarlos al interior del IDU sin llenar los requisitos afectando los intereses del IDU.</t>
  </si>
  <si>
    <t>1. Manual de Interventoría y supervisión de contratos (6. GESTIÓN ADMINISTRATIVA DEL CONTRATO)(ANEXO 1. CONTENIDO DE INFORMES DE SEGUIMIENTO A CONTRATOS MISIONALES DE
CONSULTORÍA)
2. Informes mensuales y semanales de interventoría y su cargue en el ZIPA
3. Actas de seguimiento en el IDU y Comités de obra.
4. Segregación de funciones en la revisión de los informes.
5. Oficios de aprobación de los informes mensuales de interventoría</t>
  </si>
  <si>
    <t>Un Directivo del IDU solicita una dádiva o una comisión para recibir de la interventoría los informes presentados sin llenar los requisitos  afectando los intereses del IDU.</t>
  </si>
  <si>
    <t xml:space="preserve">1. Manual de Interventoría y supervisión de contratos (6. GESTIÓN ADMINISTRATIVA DEL CONTRATO) (ANEXO 1. CONTENIDO DE INFORMES DE SEGUIMIENTO A CONTRATOS MISIONALES DE
CONSULTORÍA) .
2. Informes mensuales y semanales de interventoría y su cargue en el ZIPA
3. Actas de seguimiento en el IDU y Comités de obra.
4. Segregación de funciones en la revisión de los informes.
5. Oficios de aprobación de los informes mensuales de interventoría
</t>
  </si>
  <si>
    <t>Un contratista ofrece, promete y entrega una comisión o dádiva a un Colaborador del IDU quien lo solicita o recibe  para recibir de la interventoría los informes presentados sin llenar los requisitos afectando los intereses del IDU.</t>
  </si>
  <si>
    <t>1. Convenios vigentes con las ESP
2. Manual de Interventoría y supervisión de contratos (ANEXO 3. OBLIGACIONES APLICABLES A LOS CONTRATOS DE OBRA)
3. Reuniones de seguimiento en el Idu y Comités de obra.
4. Actas de Seguimiento e inspección de campo.
5. Registros en la bitácora.
6. Segregación de funciones en los requerimientos de las ESP
7. Guia de cordinacion Institucional</t>
  </si>
  <si>
    <t>Un Directivo del IDU solicita una dádiva o una comisión para recibir revisar y suscribir de la Interventoría documento de avance de Obra de  redes de Servicios Públicos, sin llenar los requisitos,  afectando los intereses del IDU.</t>
  </si>
  <si>
    <t xml:space="preserve">1. Convenios vigentes con las ESP
2. Manual de Interventoría y supervisión de contratos.(ANEXO 3. OBLIGACIONES APLICABLES A LOS CONTRATOS DE OBRA)
3. Reuniones de seguimiento en el Idu y Comités de obra.
4. Actas de Seguimiento e inspección de campo.
5. Registros en la bitácora.
6. Segregación de funciones en los requerimientos de las ESP
7. Guia de cordinacion Institucional
</t>
  </si>
  <si>
    <t>Un contratista ofrece, promete y entrega  una comisión o dádiva a un Colaborador del IDU quien lo solicita o recibe  para recibir y suscribir documento de avance de Obra de redes de Servicios Públicos, sin llenar los requisitos afectando los intereses del IDU.</t>
  </si>
  <si>
    <t>1. Convenios vigentes con las ESP
2. Manual de Interventoría y supervisión de contratos.
3. Actas  de seguimiento en el IDU y Comités de obra (14 INTERVENTORÍA Y/O SUPERVISIÓN DE CONTRATOS MISIONALES).
4. Actas de Seguimiento e inspección de campo.
5. Segregación de funciones en los requerimientos de las ESP.
6. Actas de competencia de pago
7. Guia de cordinacion Institucional (6 ACTIVIDADES GENERALES DEL IDU A REALIZAR CON LAS ESP Y PRST).</t>
  </si>
  <si>
    <t>Un Directivo IDU solicita o recibe de un  tercero  una comisión o dádiva para que la ejecución de maniobras a cargo de la ESP queden a cargo IDU</t>
  </si>
  <si>
    <t>1, 3, 4, 5, y 6 con evidencia</t>
  </si>
  <si>
    <t>1, 3, 4, 5, y 6 documentado</t>
  </si>
  <si>
    <t xml:space="preserve">1. Convenios vigentes con las ESP
2. Manual de Interventoría y supervisión de contratos (14 INTERVENTORÍA Y/O SUPERVISIÓN DE CONTRATOS MISIONALES)
3. Actas  de seguimiento en el IDU y Comités de obra.
4. Actas de Seguimiento e inspección de campo.
5. Segregación de funciones en los requerimientos de las ESP.
6. Actas de competencia de pago
7. Guia de cordinacion Institucional (6 ACTIVIDADES GENERALES DEL IDU A REALIZAR CON LAS ESP Y PRST)
</t>
  </si>
  <si>
    <t>Un tercero ofrece, promete o entrega una comisión o dádiva  a un servidor IDU quien lo solicita o recibe  para que la ejecución de maniobras a cargo de la ESP queden a cargo IDU</t>
  </si>
  <si>
    <t>1, 3, 4, 5 y 6 documentado</t>
  </si>
  <si>
    <t>1. Convenios vigentes con las ESP
2. Manual de Interventoría y supervisión de contratos. (14 INTERVENTORÍA Y/O SUPERVISIÓN DE CONTRATOS MISIONALES)
3. Actas  de seguimiento en el IDU y Comités de obra.
4. Actas de Seguimiento e inspección de campo.
5. Registros en la bitácora.
6. Segregación de funciones en los requerimientos de las ESP</t>
  </si>
  <si>
    <t>Un Directivo del IDU solicita una dádiva o una comisión para manipular información de las reuniones dé seguimiento e inspecciones de campo programadas conjuntamente con la Interventoría, el Constructor y los delegados de las diferentes ESP sin llenar los requisitos, afectando los intereses del IDU.</t>
  </si>
  <si>
    <t xml:space="preserve">1. Convenios vigentes con las ESP
2. Aplicación del  Manual de Interventoría y supervisión de contratos (14 INTERVENTORÍA Y/O SUPERVISIÓN DE CONTRATOS MISIONALES)
3. Actas  de seguimiento en el IDU y Comités de obra.
4. Actas de Seguimiento e inspección de campo.
5. Registros en la bitácora.
6. Segregación de funciones en los requerimientos de las ESP
</t>
  </si>
  <si>
    <t>Un contratista ofrece, promete y entrega a un Colaborador del IDU quien lo solicita o recibe  una comisión o dádiva para manipular información de las reuniones de seguimiento e inspecciones de campo programadas conjuntamente con la Interventoría, el Constructor y los delegados de las diferentes ESP sin llenar los requisitos afectando los intereses del IDU.</t>
  </si>
  <si>
    <t>2 y 3 con evidencia</t>
  </si>
  <si>
    <t>2 y 3 documentado</t>
  </si>
  <si>
    <t xml:space="preserve">1. Aplicación del Manual de Interventoría y supervisión de contratos. (5. CONTROL Y SEGUIMIENTO DE LOS CONTRATOS.)
2. Informes mensuales y semanales de interventoría.
3. Actas de seguimiento en el Idu y Comités de obra.
</t>
  </si>
  <si>
    <t>Un contratista ofrece, promete y/o entrega una comisión o dádiva  a un Colaborador del IDU quien lo solicita o recibe  para que no asista a las reuniones de seguimiento y/o visitas conjuntas con la interventoría y el constructor,afectando los  intereses del IDU.</t>
  </si>
  <si>
    <t>1, 3, 4  y 5  con evidencias</t>
  </si>
  <si>
    <t xml:space="preserve">1, 3, 4  y 5  documentados </t>
  </si>
  <si>
    <t xml:space="preserve">1. Diseños entregados por el IDU, aprobados por terceros.
2. Aplicación del Manual de Interventoría y supervisión de contratos. (14 INTERVENTORÍA Y/O SUPERVISIÓN DE CONTRATOS MISIONALES)
3. Contrato y demás documentos.
4. Formato FO-EO-12 - LISTA DE CHEQUEO VERIFICACIÓN DE REQUISITOS PARA INICIO DE LA FASE DE EJECUCIÓN DE OBRA o el formato FO-EO-17 ACTA DE CAMBIO DE ETAPA,  con Segregación de funciones 
5. Informe a la Dirección General sobre el ejercicio de funciones delegadas, con Segregación de funciones </t>
  </si>
  <si>
    <t>- Deterioro reputacional</t>
  </si>
  <si>
    <t>Un Directivo del IDU acepta o recibe una dádiva o una comisión  para iniciar la etapa de construcción sin el cumplimiento de los requisitos establecidos.</t>
  </si>
  <si>
    <t>1, 3, 5 y 6 con evidencias</t>
  </si>
  <si>
    <t xml:space="preserve">1, 3, 5 y 6 documentados </t>
  </si>
  <si>
    <t xml:space="preserve">1. Diseños entregados por el IDU, aprobados por terceros.
2. Aplicación del  Manual de Interventoría y supervisión de contratos.(15.2. EJECUCIÓN DEL CONTRATO) (ANEXO 3. OBLIGACIONES APLICABLES A LOS CONTRATOS DE OBRA)
3. Contrato y demás documentos.
4. Formato FO-EO-12 - LISTA DE CHEQUEO VERIFICACIÓN DE REQUISITOS PARA INICIO DE LA FASE DE EJECUCIÓN DE OBRA o el formato FO-EO-17 ACTA DE CAMBIO DE ETAPA
5. Segregación de funciones 
6. Informe a la Dirección General sobre el ejercicio de funciones delegadas.
</t>
  </si>
  <si>
    <t>Un Contratista ofrece o promete una dádiva o una comisión  para iniciar la etapa de construcción sin el cumplimiento de los requisitos establecidos.</t>
  </si>
  <si>
    <t>1, 2, 4 y  5 con evidencias</t>
  </si>
  <si>
    <t>1, 2, 4 y  5 documentados</t>
  </si>
  <si>
    <t xml:space="preserve">1. Diseños entregados por el IDU, aprobados por terceros.
2. Contrato y demás documentos.
3. Aplicación del Manual de Interventoría y supervisión de contratos. (14.3.2 Obligaciones especiales por tipologías y esquemas contractuales)
4. Actas de seguimiento de contrato
5. Formato FO-EO-12 - LISTA DE CHEQUEO VERIFICACIÓN DE REQUISITOS PARA INICIO DE LA FASE DE EJECUCIÓN DE OBRA o formato FO-EO-17 ACTA DE CAMBIO DE ETAPA con Segregación de funciones.
6. Aplicación del Manual Único de Control y seguimiento ambiental y de SST del IDU (7.1 ETAPA PRELIMINAR Y/O PRECONSTRUCCIÓN)
</t>
  </si>
  <si>
    <t xml:space="preserve"> Un Tercero contratista o interventor ofrece o promete  una dádiva o una comisión  a  un servidor del IDU quien la solicita o recibe para obtener beneficios al momento de realizar seguimiento a  su gestión adelantada  en la fase de preliminares o en la etapa de preconstrucción o en la etapa de obras iniciales y gestiones preliminares</t>
  </si>
  <si>
    <t>1, 3, 4 ,5 y 6 con evidencias</t>
  </si>
  <si>
    <t xml:space="preserve">1, 3, 4 ,5 y 6 documentados </t>
  </si>
  <si>
    <t>1. Diseños entregados por el IDU, aprobados por terceros.
2. Contrato y demás documentos.
3. Aplicación del Manual de Interventoría y supervisión de contratos. (15.1. INICIO DE LA EJECUCIÓN CONTRACTUAL)
4. Actas de seguimiento de contrato
5. Formato FO-EO-12 - LISTA DE CHEQUEO VERIFICACIÓN DE REQUISITOS PARA INICIO DE LA FASE DE EJECUCIÓN DE OBRA o formato FO-EO-17 ACTA DE CAMBIO DE ETAPA 
6. Segregación de funciones.
7. Aplicación del Manual Único de Control y seguimiento ambiental y de SST del IDU (7.1 ETAPA PRELIMINAR Y/O PRECONSTRUCCIÓN)</t>
  </si>
  <si>
    <t xml:space="preserve"> Un Directivo del IDU solicita una dádiva o una comisión  para favorecer al constructor al momento de realizar seguimiento a la gestión adelantada por el contratista, en la fase de preliminares o en la etapa de preconstruccion o en la etapa de obras iniciales y gestiones preliminares</t>
  </si>
  <si>
    <t>2, 3 y 4 conevidencias</t>
  </si>
  <si>
    <t>2, 3 y 4 documentados</t>
  </si>
  <si>
    <t>1. Aplicación del Manual de Interventoría y supervisión de contratos (2.1.9. Hacer seguimiento al cumplimiento de los requisitos de suscripción del acta de inicio
del contrato) (1.1.2. Obligaciones generales para el Acta de Inicio)
2. Aplicación del Procedimiento PREO005 -EJECUCION DE PROYECTOS DE CONSTRUCCION DE INFRAESTRUCTURA VIAL Y ESPACIO PUBLICO.
3. Claúsulas Contrato.
4. Segregación de funciones en la revisión del acta de inicio.</t>
  </si>
  <si>
    <t>- Otro</t>
  </si>
  <si>
    <t>Un Directivo del IDU solicita una dádiva o una comisión  para suscribir el Acta de Inicio del Contrato de interventoría, SIN EL CUMPLIMIENTO DE LOS REQUISITOS establecidos contractualmente</t>
  </si>
  <si>
    <t>1, 3, 4 t 5 con evidencias</t>
  </si>
  <si>
    <t>1, 3, 4 t 5 documentados</t>
  </si>
  <si>
    <t xml:space="preserve">1. Anexo técnico del contrato descriptivo del personal requerido.
2. Manual de Interventoría y supervisión de contratos. (15.2.4. Control de equipos y/o personal del contratista)
3. Verificación en el SIAC de las dedicaciones del personal
4. Oficios de aprobación del personal requerido
5. Actas de inicio con Segregación de funciones.
</t>
  </si>
  <si>
    <t>Un Contratista o Interventor, ofrece o promete una dádiva o una comisión un servidor del IDU quien la solicita o recibe para  que se les reciba las hojas de vida para la ejecución  del contrato, sin el perfil requerido en los términos de referencia.</t>
  </si>
  <si>
    <t>1. Anexo técnico del contrato descriptivo del personal requerido.
2. Aplicación del Manual de Interventoría y supervisión de contratos.
3. Verificación en el SIAC de las dedicaciones del  personal (15.2.4. Control de equipos y/o personal del contratista)
4. Oficios de aprobación del personal requerido
5. Actas de inicio con Segregación de funciones.</t>
  </si>
  <si>
    <t>Un Directivo del IDU solicita una dádiva o una comisión para  recibir y/o aprobar de la Interventoría las hojas de vida para la ejecución  del contrato, sin el perfil requerido en el anexo técnico de persona con los términos de referencia.</t>
  </si>
  <si>
    <t>1, 2 y 4 con evidencias</t>
  </si>
  <si>
    <t>1, 2 y 4 documentado</t>
  </si>
  <si>
    <t>1. Modelo pliego tipo  tipo según Colombia Compra Eficiente.
2. Comité de Gestión Precontractual.
3. Aplicación del Manual de Gestión Contractual (9 MODALIDADES Y PROCESOS DE SELECCIÓN)
4. Segregación de funciones en la revisión de los estudios previos y demás documentos</t>
  </si>
  <si>
    <t>CONTRATISTAS PSP</t>
  </si>
  <si>
    <t>Un Directivo del IDU solicita una dádiva o una comisión  para favorecer a un contratista con la revisión de los Estudios previos y demás documentos de un proceso de selección.</t>
  </si>
  <si>
    <t xml:space="preserve">control 4 con evidensia  </t>
  </si>
  <si>
    <t>4 documentado</t>
  </si>
  <si>
    <t>1. Aplicación del Manual de Gestión Contractual (5.7 Inhabilidades, Incompatibilidades y conflicto de interéses) 
2. Aplicación de Manual de Interventoría y supervisión de contratos.  (5.7 Designación de la supervisión)
3. Aplicación de Procedimiento PREO005 -EJECUCION DE PROYECTOS DE CONSTRUCCION DE INFRAESTRUCTURA VIAL Y ESPACIO PUBLICO (2.1.3.9. Asignar mediante oficio o memorando el acompañamiento técnico)
4. Aplicación de claúsulas del Contrato 
5. Aplicación de Resolución de delegación de funciones.</t>
  </si>
  <si>
    <t>Un tercero  del IDU  ofrece o promete una dádiva a un Directivo  del IDU quien solicita o recibe para designar al profesional de apoyo a la supervisión o al supervisor del contrato de Interventoría, que favorezca al contratista para su ejecución</t>
  </si>
  <si>
    <t xml:space="preserve">No se encuentra la necesidad de implementar correcciones urgentes. Sin embargo, se encuentran oportunidades de mejora en la correcta identificación de causas y el diligenciamiento de las preguntas relacionadas. En el caso de este riesgo, se dejó que la concreción del escenario evaluado no daría lugar a procesos penales o de responsabilidad fiscal, asunto que no se acompasa con la realidad. Además, valdría a pena identificar o crear controles que se desarrollen como conductas activas. </t>
  </si>
  <si>
    <t>3-4-5-6- con evidencias 
1-2 sin evidencias verificable</t>
  </si>
  <si>
    <t>3-4-5-6 documentados
1-2 sin documentar</t>
  </si>
  <si>
    <t xml:space="preserve">1. Manual de Gestión Contractual (5.7 Inhabilidades, Incompatibilidades y conflicto de interéses) 
2. Manual de Interventoría y supervisión de contratos.  (5.7 Designación de la supervisión)
3. Procedimiento PREO005 -EJECUCION DE PROYECTOS DE CONSTRUCCION DE INFRAESTRUCTURA VIAL Y ESPACIO PUBLICO (2.1.3.9. Asignar mediante oficio o memorando el acompañamiento técnico)
4. Declaración de conflicto de intereses a la suscripción del contrato y la publicación de la declaración de bienes y rentas de conformidad con la ley 2013 de 2016 y al decreto Distrital 189 de 2020.
</t>
  </si>
  <si>
    <t>Un tercero  del IDU  ofrece o promete una dádiva a un colaborador del IDU quien solicita o recibe para designar al profesional de apoyo a la supervisión o al supervisor del contrato de Interventoría, que favorezca al contratista para su ejecución</t>
  </si>
  <si>
    <t>CONSTRUCCIÓN DE PROYECTOS</t>
  </si>
  <si>
    <t xml:space="preserve">Respecto a la validación del cuarto riesgo, se concluye que los controles se ejecutaron en debida forma para el periodo analizado a corte del 31 de agosto de 2024, con el propósito de evitar acciones relacionadas a el abuso de poder público para beneficio particular. Así mismo, es pertinente indicar que no se tuvo conocimiento sobre materialización de posibles hecho de soborno dentro del proceso de Gestión Legal, evidenciándose la eficacia de los controles. 
                                                                                                                                                  Las evidencias de los controles del presente riesgo reposan el siguiente link https://drive.google.com/drive/folders/10J-2bu1J_jk5uvs_jxO-7Swkyo69mbpt
</t>
  </si>
  <si>
    <t xml:space="preserve">todos con evidencias </t>
  </si>
  <si>
    <t xml:space="preserve">Todos documentados </t>
  </si>
  <si>
    <t>DTGJ
DIRECCIÓN JUDICIAL</t>
  </si>
  <si>
    <t>1. Documento aprobado por el Comité de defensa que determina los Criterios para la contratación de apoderados externos.
2. Aplicación de la Política de prevención del daño antijurídico "Control de procesos judiciales", que se ejecutada a través de un informe  periódico suscrito por el jefe del área.
3. Control de proceso a través del aplicativo SIPROJ
4. Informe periódico de la gestión judicial del IDU a la Dirección General, Oficina de Control Interno y Alcaldía Mayor de Bogotá.</t>
  </si>
  <si>
    <t xml:space="preserve"> Pérdidas financieras y/o detrimento económico</t>
  </si>
  <si>
    <t>Un tercero ofrece, promete o entrega una dádiva a un Directivo del IDU quien la solicita o recibe para no cumplir o impedir con una defensa técnica adecuada a favor del IDU, en desarrollo del proceso judicial en cualquiera de sus etapas</t>
  </si>
  <si>
    <t xml:space="preserve">PRGL05_ATENCION_DE_ PROCESOS_ JUDICIALES_V 4.0 </t>
  </si>
  <si>
    <t xml:space="preserve">En el proceso de validación del tercer riesgo, se refleja la ejecución de los controles en debida forma para el periodo analizado a corte del 31 de agosto de 2024, con el propósito de evitar acciones relacionas a ejercer influencias en beneficios de particulares. Así mismo, es pertinente indicar que no se tuvo conocimiento sobre materialización de posibles hecho de soborno dentro del proceso de Gestión Legal, evidenciándose la eficacia de los controles ejecutados.
                                                                                                                                                 Las evidencias de los controles del presente riesgo reposan el siguiente link https://drive.google.com/drive/folders/10J-2bu1J_jk5uvs_jxO-7Swkyo69mbpt
</t>
  </si>
  <si>
    <t>Un tercero ofrece, promete o entrega una dádiva a un colaborador del IDU quien la solicita o recibe para no cumplir o impedir con una defensa técnica adecuada a favor del IDU, en desarrollo del proceso judicial en cualquiera de sus etapas</t>
  </si>
  <si>
    <t>En cuanto a la validación del segundo riesgo, se evidencia la implementación de controles, los cuales se ejecutaron adecuadamente durante el segundo cuatrimestre de 2024, con el propósito de evitar acciones relacionadas a el abuso de poder público para beneficio particular. Así mismo, es pertinente indicar que no se tuvo conocimiento sobre materialización de posibles hecho de soborno dentro del proceso de Gestión Legal, evidenciándose la eficacia de los controles.                                                                                        Las evidencias de los controles del presente riesgo reposan el siguiente https://drive.google.com/drive/folders/10Iag7-yageiCo3DdqJVyGXG1R52pSLOD</t>
  </si>
  <si>
    <t>2 y 3  Con evidiencias</t>
  </si>
  <si>
    <t>2 y 3 documentados 
1 y 4 No documenatdos</t>
  </si>
  <si>
    <t>1. Aplicacion del Reglamento del Comité, con segregación de funciones en sus actuacicones y decisiones
2. Actas de Comité  de Conciliación, con segregación de funciones.
3. Fichas de análisis de los casos presentados en el comité generadas a través del SIPROJ 
4. Políticas de prevención del daño antijurídico aprobadas por el Comité de Conciliación y adoptadas por la Dirección General</t>
  </si>
  <si>
    <t>Un Tercero ofrece, promete  y/o entrega una dádiva o comisión  a un Directivo del IDU quien la solicita o recibe  para lograr que en comité de conciliacion se decida en beneficio de un tercero en sede prejudicial, sin tener ese derecho</t>
  </si>
  <si>
    <t>PRGL03_CONCILIACION_PREJUDICIAL_Y_JUDICIAL_V_3.0</t>
  </si>
  <si>
    <t>En cuanto a la validación del primer riesgo, se concluye que los controles fueron ejecutados de manera adecuada durante el segundo cuatrimestre de 2024, con el objetivo de mitigar y prevenir acciones que pudieran favorecer a intereses particulares. Además, es relevante destacar que no se tuvo conocimiento de la materialización de posibles actos de soborno en el proceso de Gestión Legal, lo que evidencia la efectiva implementación de los controles.                                                                                                                                                                                  Las evidencias de los controles del presente riesgo reposan el siguiente https://drive.google.com/drive/folders/10Iag7-yageiCo3DdqJVyGXG1R52pSLOD</t>
  </si>
  <si>
    <t>Un Tercero ofrece, promete  y/o entrega una dádiva o comisión  a un colaborador del IDU quien la solicita o recibe  para lograr que en comité de conciliacion se decida en beneficio de un tercero en sede prejudicial, sin tener ese derecho</t>
  </si>
  <si>
    <t>GESTIÓN LEGAL</t>
  </si>
  <si>
    <t>Sobrecostos en los proyectos de conservación, mantenimiento y otras actividades de la Entidad</t>
  </si>
  <si>
    <t>No se encuentra la necesidad de implementar correcciones urgentes. Sin embargo, se encuentran oportunidades de mejora en la correcta identificación de causas. En el caso de este riesgo, se dejó que la concreción del escenario evaluado no daría lugar a procesos penales o de responsabilidad fiscal, asunto que no se acompasa con la realidad. Además, valdría a pena identificar o crear controles que se desarrollen como conductas activas. Ahora, este riesgo describe una conducta más especifica que las anteriores, razón por la que su concreción debería ser un supuesto con menor probabilidad. Valdría la pena verificar los criterios que se están utilizando en los supuestos de riesgo para determinar su probabilidad.</t>
  </si>
  <si>
    <t>Para el periodo de seguimiento se mantuvieron los controles establecidos con el propósito de evitar que terceros interpongan sus intereses en las solicitudes de modificaciones contractuales radicadas en la DTGC. Así mismo, es pertinente indicar que no se tuvo conocimiento sobre materialización de posibles hechos de soborno, evidenciándose la eficacia de los controles.</t>
  </si>
  <si>
    <t xml:space="preserve">1-2-3-4 con evidenicias: </t>
  </si>
  <si>
    <t>1-2-3-4 documentados</t>
  </si>
  <si>
    <t xml:space="preserve">1. FO-GC-10 - Lista de Chequeo para la verificación documental de contratación. 
2. Comunicación donde se evidencia la revisión por parte de un abogado designado, de la modificación contractual y de los documentos soporte de la misma. 
3. Publicación de documentos modificatorios en la plataforma transaccional SECOP II
</t>
  </si>
  <si>
    <t>Un Tercero ofrece, promete o entrega dádivas a un Directivo del IDU, para   gestionar la solicitud de modificación del contrato (adición, prórroga, cesión, etc.) en beneficio del contratista, sin el lleno de los requisitos legales.</t>
  </si>
  <si>
    <t>PRGC14_MODIFICACION_Y_CESION_A_CONTRATOS_ESTATALES_V_5.0</t>
  </si>
  <si>
    <t xml:space="preserve">1. FO-GC-10 - Lista de Chequeo para la verificación documental de contratación. 
2. Comunicación dirigida al área que requiere el trámite de  modificación contractual donde se evidencia la revisión por parte de un abogado designado, de la solicitud de modificación contractual y de los documentos soporte de la misma. 
3. Publicación de las modificaciones contractuales en la plataforma transaccional SECOP II. 
4. Elaboración de la modificación contractual por el abogado designado con aprobación de abogado revisor y Director Tecnico de Gestión Contractual
</t>
  </si>
  <si>
    <t>Un Tercero ofrece, promete o entrega dádivas a un Colaborador del IDU, para   gestionar la solicitud de modificación del contrato (adición, prórroga, cesión, etc.) en beneficio del contratista, sin el lleno de los requisitos legales.</t>
  </si>
  <si>
    <t>Para el periodo de seguimiento se mantuvieron los controles establecidos, de igual forma, es importante señalar que no se suscribieron actos administrativos de liquidaciones unilaterales en el periodo indicado.  Así mismo, es pertinente indicar que no se tuvo conocimiento sobre materialización de posibles hechos de soborno, evidenciándose la eficacia de los controles.</t>
  </si>
  <si>
    <t xml:space="preserve">1-2-3 con evidenicias: </t>
  </si>
  <si>
    <t>1-2-3 documentados</t>
  </si>
  <si>
    <t>1. Implementación de la política de prevención del daño antijurídico No A 05-2019 "Estratégia para la liquidación de contratos".
2. Proyección del acto administrativo que liquida unilateralmente el contrato, con aprobaciones a cargo de DTGC.
3. FO-GC-31 - Acta de liquidación de obra o recibo y liquidación de interventoría.</t>
  </si>
  <si>
    <t>Un Tercero ofrece, promete o entrega dádivas a un Directivo del IDU para  ajustar el acta de liquidación en favor de un tercero.</t>
  </si>
  <si>
    <t>PRGC13_LIQUIDACION_CONTRATOS_CONVENIOS_V 3 0</t>
  </si>
  <si>
    <t xml:space="preserve">1. Implementación de la política de prevención del daño antijurídico No A 05-2019 "Estratégia para la liquidación de contratos".
2. Proyección del acto administrativo que liquida unilateralmente el contrato, con aprobaciones a cargo de DTGC.
3. FO-GC-31 - Acta de liquidación de obra o recibo y liquidación de interventoría.
</t>
  </si>
  <si>
    <t>Un Tercero ofrece, promete o entrega dádivas a un Colaborador del IDU para  ajustar el acta de liquidación en favor de un tercero.</t>
  </si>
  <si>
    <t xml:space="preserve">Para el periodo de seguimiento se mantuvieron los controles establecidos con el fin de realizar la verificación de la autenticidad de las pólizas. Así mismo, es pertinente indicar que no se tuvo conocimiento sobre materialización de posibles hechos de soborno, evidenciándose la eficacia de los controles.
</t>
  </si>
  <si>
    <t>1. Comunicación remitida al contratista y al supevisor del contrato donde se evidencia la revisión del acta de aprobación de pólizas, realizada por parte del abogado designado  conforme al contenido de la garantía, teniendo en cuenta la cobertura y los amparos de acuerdo con los documentos y soportes contractuales.
2. Aprobaciones en la plataforma transaccional SECOP II
3. Formato FO-GC-21 Validación  de garantías a través de los medios dispuestos por la aseguradora</t>
  </si>
  <si>
    <t>Un tercero ofrece, promete o entrega dádivas a un Directivo del IDU  para que se aprueben las polizas de legalización del contrato sin el lleno de requisitos</t>
  </si>
  <si>
    <t>PR-GC-05 -  PRGC09 - SUSCRIPCIÓN DE CONTRATOS
PRGC14_MODIFICACION_Y_CESION_A_CONTRATOS_ESTATALES_V_5.0</t>
  </si>
  <si>
    <t>Para el periodo de seguimiento se mantuvieron los controles establecidos con el fin de realizar la verificación de la autenticidad de las pólizas. Así mismo, es pertinente indicar que no se tuvo conocimiento sobre materialización de posibles hechos de soborno, evidenciándose la eficacia de los controles</t>
  </si>
  <si>
    <t>1.  Comunicación remitida al contratista y al supevisor del contrato donde se evidencia la elaboración del acta de aprobación de pólizas, realizada por parte del abogado designado  conforme a las condiciones de la garantía, teniendo en cuenta la cobertura y los amparos de acuerdo con los documentos y soportes contractuales.
2. Revisión de las garantías del contrato en la plataforma transaccional SECOP II
3. Revisión de las condiciones establecidas en los contratos para la aprobación de las garantías contractuales
4. Formato FO-GC-21 Validación  de garantías a través de los medios dispuestos por la aseguradora.</t>
  </si>
  <si>
    <t>Un tercero ofrece, promete o entrega dádivas a un Colaborador del IDU para que se aprueben las polizas de legalización del contrato sin el lleno de requisitos</t>
  </si>
  <si>
    <t>Para el período de seguimiento se mantuvieron los controles establecidos con el propósito de evitar que terceros intervengan en la adjudicación para favorecerlos. Así mismo, es pertinente indicar que no se tuvo conocimiento sobre materialización de posibles hechos de soborno dentro de los procesos de selección, evidenciándose la eficacia de los controles.</t>
  </si>
  <si>
    <t xml:space="preserve">Todos los contrales estáncon evidenicias: </t>
  </si>
  <si>
    <t>Todos los contrales están documentados</t>
  </si>
  <si>
    <t xml:space="preserve">Ordenador del Gasto, DTPS </t>
  </si>
  <si>
    <t xml:space="preserve">1. Revisiones internas con base en las actividades y puntos de control establecidos en los Procedimientos. 
2. Acta de reunión con el Ordenador del Gasto en la cual se presenta la evaluación y todos aquellos aspectos del proceso, para analisis correspondiente, en los casos que aplique.
3. Plataforma transaccional SECOP II, en la cual se publican las propuestas, informes y demás documentos de los proponentes
4. Carta de presentacion con aceptacion de los anexos y condiciones, en los que se encuentran el pacto de excelencia y el pacto de transparencia. </t>
  </si>
  <si>
    <t>Un tercero ofrece, promete o entrega dádivas a un Directivo del IDU quien solicita o recibe   para favorecer la Adjudicación en beneficio de un tercero o para favorecerlo  en la Precalificación de su propuesta o para declarar desierto un proceso de selección.</t>
  </si>
  <si>
    <t>PR-GC-01
MINIMA CUANTÍA CONTRATACIÓN HASTA EL
10% DE LA MENOR CUANTÍA
PR-GC-02
LICITACION PUBLICA
PR-GC-03
SELECCIÓN ABREVIADA MENOR CUANTIA
PRGC04_CONCURSO_DE_MERITOS_ABIERTO_O_CON_PRECALIFICACION_V_9
PRGC07_SELECCION_ABREVIADA_SUBASTA_INVERSA_V_6.0</t>
  </si>
  <si>
    <t xml:space="preserve">1. Comunicaciones de las Revisiones internas de los grupos de trabajo de la DTPS . 
2. Acta de reunión con el Ordenador del Gasto en la cual se presenta la evaluación y todos aquellos aspectos del proceso, para analisis correspondiente, en los casos que aplique.
3. Plataforma transaccional SECOP II, en la cual se publican las propuestas, informes y demás documentos de los proponentes
4. Identificación del colaborador IDU de la DTPS, a través de códigos para asegurar la confidencialidad de la información.
5. Carta de presentacion con aceptacion de los anexos y condiciones, en los que se encuentran el pacto de excelencia y el pacto de transparencia. </t>
  </si>
  <si>
    <t>Un tercero ofrece, promete o entrega dádivas a un Colaborador del IDU quien solicita o recibe,  para favorecer la Adjudicación en beneficio de un tercero o para favorecerlo  en la Precalificación de su propuesta o para declarar desierto un proceso de selección.</t>
  </si>
  <si>
    <t xml:space="preserve">Para el período de seguimiento se mantuvieron los controles establecidos con el propósito de evitar que terceros intervengan en la aprobación de las modificaciones a través de adendas y/o en las respuesta a observaciones, para favorecerlos. Así mismo, es pertinente indicar que no se tuvo conocimiento sobre materialización de posibles hechos de soborno dentro de los procesos de selección, evidenciándose la eficacia de los controles.
</t>
  </si>
  <si>
    <t>1. Comunicaciones de las Revisiones internas de los grupos de trabajo de la DTPS .
2. Los Pliegos tipo emitidos por CCE establecen reglas generales para la Licitación; y la Entidad en el marco de la transparencia hizo transversal dichas políticas para las modalidades de selección que apliqueel resto de modalidades de selección. 
3. Plataforma transaccional SECOP II, en la cual se publican las propuestas, informes y demás documentos de los proponentes
4. Carta de presentacion con aceptacion de los anexos y condiciones, en los que se encuentran el pacto de excelencia y el pacto de transparencia. (Para mínima cuantía únicamente aplica Pacto de transparencia)</t>
  </si>
  <si>
    <t>Un tercero ofrece, promete o entrega dádivas a un Directivo del IDU quien solicita o recibe   para aprobar y suscribir una  adenda   y/o respuesta a observaciones en favor de un tercero.</t>
  </si>
  <si>
    <t>PR-GC-01
MINIMA CUANTÍA CONTRATACIÓN HASTA EL
10% DE LA MENOR CUANTÍA -PR-GC-02
LICITACION PUBLICA
PR-GC-03
SELECCIÓN ABREVIADA MENOR CUANTIA
PRGC04_CONCURSO_DE_MERITOS_ABIERTO_O_CON_PRECALIFICACION_V_9
PRGC07_SELECCION_ABREVIADA_SUBASTA_INVERSA_V_6.0</t>
  </si>
  <si>
    <t xml:space="preserve">Para el período de seguimiento se mantuvieron los controles establecidos con el propósito de evitar que terceros intervengan en modificaciones a través de adendas y/o en las respuesta a observaciones, para favorecerlos. Así mismo, es pertinente indicar que no se tuvo conocimiento sobre materialización de posibles hechos de soborno dentro de los procesos de selección, evidenciándose la eficacia de los controles.
</t>
  </si>
  <si>
    <t>1. Comunicaciones de las Revisiones internas de los grupos de trabajo de la DTPS.
2. Los Pliegos tipo emitidos por CCE establecen reglas generales para la Licitación; y la Entidad en el marco de la transparencia hizo transversal dichas políticas para las modalidades de selección que apliqueel resto de modalidades de selección. 
3. Plataforma transaccional SECOP II, en la cual se publican las propuestas, informes y demás documentos de los proponentes
4. Identificación del colaborador IDU de la DTPS, a través de códigos para asegurar la confidencialidad de la información.
5. Carta de presentacion con aceptacion de los anexos y condiciones, en los que se encuentran el pacto de excelencia y el pacto de transparencia. (Para mínima cuantía únicamente aplica Pacto de transparencia)</t>
  </si>
  <si>
    <t>Un tercero ofrece, promete o entrega dádivas a un Colaborador del IDU quien solicita o recibe   para generar Adenda dentro del proceso de selección  y/o dar respuesta a observaciones en favor de un tercero.</t>
  </si>
  <si>
    <t xml:space="preserve">Para el período de seguimiento se mantuvieron los controles establecidos con el propósito de evitar que terceros intervengan con el fin de que el directivo se aparte de la recomendación del grupo evaluador. Así mismo, es pertinente indicar que no se tuvo conocimiento sobre materialización de posibles hechos de soborno dentro de los procesos de selección, evidenciándose la eficacia de los controles. </t>
  </si>
  <si>
    <t>1. Comunicaciones de las Revisiones internas de los grupos de trabajo de la DTPS . 
2. Plataforma transaccional SECOP II, en la cual se publican las propuestas, informes y demás documentos de los proponentes.
3. Acta de reunión con el Ordenador del Gasto en la cual se presenta la evaluación y todos aquellos aspectos del proceso, para analisis correspondiente.</t>
  </si>
  <si>
    <t>Un tercero ofrece, promete o entrega dádivas a un Directivo del IDU quien solicita o recibe  para apartarse de la recomendación del grupo evaluador y asignar el proceso de selección en beneficio de un tercero</t>
  </si>
  <si>
    <t>PR-GC-02
LICITACION PUBLICA
PR-GC-03
SELECCIÓN ABREVIADA MENOR CUANTIA
PRGC04_CONCURSO_DE_MERITOS_ABIERTO_O_CON_PRECALIFICACION_V_9
PRGC07_SELECCION_ABREVIADA_SUBASTA_INVERSA_V_6.0</t>
  </si>
  <si>
    <t xml:space="preserve">Para el período de seguimiento se mantuvieron los controles establecidos con el propósito de evitar que terceros intervengan en la verificación y cumplimiento de los requisitos de evaluación establecidos en el pliego de condiciones. Así mismo, es pertinente indicar que no se tuvo conocimiento sobre materialización de posibles hechos de soborno dentro de los procesos de selección, evidenciándose la eficacia de los controles. </t>
  </si>
  <si>
    <t xml:space="preserve">1. Comunicaciones de las Revisiones internas de los grupos de trabajo de la DTPS . 
2. Plataforma transaccional SECOP II, en la cual se publican las propuestas, subsanaciones, informes y demás documentos de los proponentes
3. Identificación del colaborador IDU de la DTPS, a través de códigos para asegurar la confidencialidad de la información.
4. Carta de presentacion con aceptacion de los anexos y condiciones, en los que se encuentran el pacto de excelencia y el pacto de transparencia. </t>
  </si>
  <si>
    <t>Un tercero ofrece, promete o entrega dádivas a un Colaborador del IDU quien solicita o recibe  para evaluar las propuestas presentadas en el proceso de selección en beneficio de un tercero</t>
  </si>
  <si>
    <t xml:space="preserve">Para el período de seguimiento se mantuvieron los controles establecidos con el propósito de evitar que terceros intervengan en modificaciones a los documentos y/o pliegos de condiciones para favorecerlos. Así mismo, es pertinente indicar que no se tuvo conocimiento sobre materialización de posibles hechos de soborno dentro de los procesos de selección, evidenciándose la eficacia de los controles.
</t>
  </si>
  <si>
    <t xml:space="preserve">Ordenador del Gasto, DTPS,
Subcomité de Gestión precontractual en el que participan diversas áreas. 
 </t>
  </si>
  <si>
    <t>1. Comunicaciones de las Revisiones internas de los grupos de trabajo de la DTPS .                                                 
2. Segregación de funciones con Aprobaciones por el Ordenador del Gasto y Director Técnico de Procesos selectivos en los documentos oficiales del proceso de selección.
3. Evidencia de Flujo de aprobación en el SECOP II 
4. Actas de Subcomité de Gestión Precontractual donde se consignan las directrices en materia de contratación.
5. Los Pliegos tipo emitidos por CCE establecen reglas generales para los procesos de selección y la Entidad en el marco de transparencia hizo transversal dichas políticas para las demas modalidades de selección en las cuales no hay pliego tipo.</t>
  </si>
  <si>
    <t>Un tercero ofrece, promete o entrega dádivas a un Directivo del IDU quien solicita o recibe para ajustar el Proyecto de Pliego o pliego definitivo  y/o  aviso de convocatoria o apertura de proceso de selección en beneficio de un tercero</t>
  </si>
  <si>
    <t xml:space="preserve">1. Comunicaciones de las Revisiones internas de los grupos de trabajo de la DTPS .                                                 
2. Segregación de funciones con Aprobaciones por el Ordenador del Gasto y Director Técnico de Procesos Selectivos en los documentos oficiales del proceso de selección.
3. Evidencia de Flujo de aprobación en el SECOP II 
4. Actas de Subcomité de Gestión Precontractual donde se consignan las directrices en materia de contratación.
5. Los Pliegos tipo emitidos por CCE establecen reglas generales para los procesos de selección y la Entidad en el marco de transparencia hizo transversal dichas políticas para las demas modalidades de selección en las cuales no hay pliego tipo.
6. Carta de presentacion con aceptacion de los anexos y condiciones, en los que se encuentran el pacto de excelencia y el pacto de transparencia. </t>
  </si>
  <si>
    <t>Un tercero ofrece, promete o entrega dádivas a un Colaborador del IDU quien solicita o recibe para ajustar el Proyecto de Pliego o pliego definitivo  y/o  aviso de convocatoria o apertura de proceso de selección en beneficio de un tercero</t>
  </si>
  <si>
    <t>Para el período de seguimiento se mantuvieron los controles establecidos con el propósito de evitar la intervención de terceros en la aprobación de la revisión de los documentos iniciales que hacen parte de la  estructuración de los procesos de selección. Así mismo, es pertinente indicar que no se tuvo conocimiento sobre materialización de posibles hechos de soborno dentro de los procesos de selección, evidenciándose la eficacia de los controles.</t>
  </si>
  <si>
    <t>1. Comunicaciones de las Revisiones internas de los grupos de trabajo de la DTPS .                                                 
2. Segregación de funciones con Aprobaciones por el Ordenador del Gasto y Director Técnico de Procesos selectivos en los documentos oficiales del proceso de selección
3. Base de Datos de seguimiento y control de procesos con roles definidos para cada una de las etapas
4. Actas de Subcomité de Gestión Precontractual donde se consignan las directrices en materia de contratación.</t>
  </si>
  <si>
    <t>Un tercero ofrece,  o entrega dádivas a un Directivo del IDU quien solicita o recibe, para no aprobar la revisión de los documentos iniciales de los procesos de selección, en beneficio de un tercero</t>
  </si>
  <si>
    <t>Para el período de seguimiento se mantuvieron los controles establecidos con el propósito de evitar la intervención de terceros en la revisión de los documentos iniciales que hacen parte de la  estructuración de los procesos de selección. Así mismo, es pertinente indicar que no se tuvo conocimiento sobre materialización de posibles hechos de soborno dentro de los procesos de selección, evidenciándose la eficacia de los controles.</t>
  </si>
  <si>
    <t>1. Comunicaciones de las Revisiones internas de los grupos de trabajo de la DTPS .                                                 
2. Segregación de funciones con Aprobaciones por el Ordenador del Gasto y Director Técnico de Procesos Selectivos en los documentos oficiales del proceso de selección
3. Base de Datos de seguimiento y control de procesos con roles definidos para cada una de las etapas
4.  Evidencias de revisiones de los procesos con las áreas ordenadoras y/o área técnicas</t>
  </si>
  <si>
    <t>Un tercero ofrece,  o entrega dádivas a un Colaborador del IDU quien solicita o recibe,  para no revisar los documentos iniciales de los procesos de selección, en beneficio de un tercero</t>
  </si>
  <si>
    <t xml:space="preserve">Para el período de seguimiento se mantuvieron los controles establecidos con el propósito de evitar la intervención de terceros en la estructuración de los procesos. Así mismo, es pertinente indicar que no se tuvo conocimiento sobre materialización de posibles hechos de soborno dentro de los procesos de selección, evidenciándose la eficacia de los controles.
</t>
  </si>
  <si>
    <t xml:space="preserve">DTPS, Ordenador del Gasto, Subcomité de Gestión precontractual en el que participan diversas áreas. 
</t>
  </si>
  <si>
    <t>1.Comunicaciones de las Revisiones internas de los grupos de trabajo de la DTPS  
2. Actas de Subcomité de Gestión Precontractual donde se consignan las políticas y/o aprobaciones en materia de contratación.  
3. Los Pliegos tipo emitidos por CCE establecen reglas generales para los procesos de selección y la Entidad en el marco de transparencia hizo transversal dichas políticas para las demas modalidades de selección en las cuales no hay pliego tipo.
4. Carta de presentacion con aceptacion de los anexos y condiciones, en los que se encuentran el pacto de excelencia y el pacto de transparencia. (Para mínima cuantía únicamente aplica Pacto de transparencia)
5.   Evidencias de revisiones de los procesos con las áreas ordenadoras y/o área técnicas, antes y/o durante la estructuración de los procesos contractuales.</t>
  </si>
  <si>
    <t xml:space="preserve">Un tercero ofrece, promete o entrega dádivas a un Directivo del IDU quien solicita o recibe  para aprobar la estructuración del proceso y/o incluir en el componente técnico de los estudios o documentos previos un requisito,que pueda favorecer a un tercero en un proceso de selección afectando los intereses del IDU. </t>
  </si>
  <si>
    <t xml:space="preserve">DTPS. </t>
  </si>
  <si>
    <t>1.Comunicaciones de las Revisiones internas de los grupos de trabajo de la DTPS  
2. Actas de Subcomité de Gestión Precontractual donde se consignan las políticas y/o aprobaciones en materia de contratación. 
3. Los Pliegos tipo emitidos por CCE establecen reglas generales para los procesos de selección y la Entidad en el marco de transparencia hizo transversal dichas políticas para las demas modalidades de selección en las cuales no hay pliego tipo.
4. Carta de presentacion con aceptacion de los anexos y condiciones, en los que se encuentran el pacto de excelencia y el pacto de transparencia. (Para mínima cuantía únicamente aplica Pacto de transparencia)
5.   Evidencias de revisiones de los procesos con las áreas ordenadoras y/o área técnicas, antes y/o durante la estructuración de los procesos contractuales.</t>
  </si>
  <si>
    <t xml:space="preserve">Un tercero ofrece, promete o entrega dádivas a un Colaborador del IDU quien solicita o recibe  para realizar la estructuración del proceso y/o incluir en el componente técnico de los estudios o documentos previos un requisito,que pueda favorecer a un tercero en un proceso de selección afectando los intereses del IDU. </t>
  </si>
  <si>
    <t>Para el período de seguimiento se mantuvieron los controles establecidos con el propósito de evitar que terceros intervengan en la verificación de los requisitos de evaluación o en la respuesta a observaciones. Así mismo, es pertinente indicar que no se tuvo conocimiento sobre materialización de posibles hechos de soborno dentro de los procesos de selección, evidenciándose la eficacia de los controles.</t>
  </si>
  <si>
    <t xml:space="preserve">'1. Comunicaciones de las Revisiones internas de los grupos de trabajo de la DTPS  
2.  Segregación de funciones con Aprobaciones por el Ordenador del Gasto y Director Técnico de Procesos selectivos en los documentos oficiales del proceso de selección
3. Plataforma transaccional SECOP II donde se encuentran publicadas las propuestas y demás documentos del proceso
4. Acta de reunión para presentar la evaluación y todos aquellos aspectos del proceso.
</t>
  </si>
  <si>
    <t>Un tercero ofrece, promete o entrega dádivas a un Directivo  del IDU quien solicita o recibe  para suscribir respuesta a las observaciones y/ o modificar la evaluación en beneficio de un tercero</t>
  </si>
  <si>
    <t>PR-GC-01
MINIMA CUANTÍA CONTRATACIÓN HASTA EL
10% DE LA MENOR CUANTÍA</t>
  </si>
  <si>
    <t>'1. Comunicaciones de las Revisiones internas de los grupos de trabajo de la DTPS  
2.  Segregación de funciones con Aprobaciones por el Ordenador del Gasto y Director Técnico de Procesos selectivos en los documentos oficiales del proceso de selección
3. Plataforma transaccional SECOP II donde se encuentran publicadas las propuestas y demás documentos del proceso
4. Acta de reunión para presentar la evaluación y todos aquellos aspectos del proceso.
5. Identificación del colaborador IDU de la DTPS, a través de códigos para asegurar la confidencialidad de la información.</t>
  </si>
  <si>
    <t>Un tercero ofrece, promete o entrega dádivas a un Colaborador del IDU quien solicita o recibe  para Proyectar y  Publicar respuesta a las observaciones y/ o modificar la evaluación en beneficio de un tercero</t>
  </si>
  <si>
    <t xml:space="preserve">Para el período de seguimiento se mantuvieron los controles establecidos con el propósito de evitar que terceros intervengan en la correcta verificación los subsanes y/o aclaraciones, necesarios para emitir  el informe de evaluación. Así mismo, es pertinente indicar que no se tuvo conocimiento sobre materialización de posibles hechos de soborno dentro de los procesos de selección, evidenciándose la eficacia de los controles.  </t>
  </si>
  <si>
    <t xml:space="preserve">DTPS </t>
  </si>
  <si>
    <t xml:space="preserve">1. Revisiones internas con base en las actividades y puntos de control establecidos en los Procedimientos.
2.Segregación de funciones con Aprobaciones por el Ordenador del Gasto y Director Técnico de Procesos Selectivos en los documentos oficiales del proceso de selección
3. Plataforma transaccional SECOP II donde se encuentran publicadas las propuestas y demás documentos del proceso
4. Acta de reunión para presentar la evaluación y todos aquellos aspectos del proceso.
</t>
  </si>
  <si>
    <t>Un tercero ofrece, promete o entrega dádivas a un Directivo  del IDU quien solicita o recibe  para omitir la verificación de los requisitos habilitantes, solicitar aclaraciones o subsanaciones y/o no Verificar el contenido de los mismos  en beneficio de un tercero</t>
  </si>
  <si>
    <t>'1. Comunicaciones de las Revisiones internas de los grupos de trabajo de la DTPS  
2.  Segregación de funciones con Aprobaciones por el Ordenador del Gasto y Director Técnico de Procesos Selectivos en los documentos oficiales del proceso de selección
3. Plataforma transaccional SECOP II donde se encuentran publicadas las propuestas y demás documentos del proceso
4. Identificación del colaborador IDU de la DTPS, a través de códigos para asegurar la confidencialidad de la información.</t>
  </si>
  <si>
    <t>Un tercero ofrece, promete o entrega dádivas a un Colaborador del IDU quien solicita o recibe  para omitir la verificación de los requisitos habilitantes, solicitar aclaraciones o subsanaciones y/o no Verificar el contenido de los mismos  en beneficio de un tercero</t>
  </si>
  <si>
    <t xml:space="preserve">Para el período de seguimiento se mantuvieron los controles establecidos con el propósito de identificar precios artificialmente bajos en cada uno de los procesos y solicitar las aclaraciones pertinentes. Así mismo, es pertinente indicar que no se tuvo conocimiento sobre materialización de posibles hechos de soborno dentro de los procesos de selección, evidenciándose la eficacia de los controles. </t>
  </si>
  <si>
    <t>Ordenador del Gasto, DTPS</t>
  </si>
  <si>
    <t xml:space="preserve">1. Comunicaciones de las Revisiones internas de los grupos de trabajo de la DTPS  
2.  Segregación de funciones con Aprobaciones por el Ordenador del Gasto y Director Técnico de Procesos selectivos en los documentos oficiales del proceso de selección
3. Carta de presentacion con aceptacion de los anexos y condiciones de la invitación 
4. Plataforma transaccional SECOP II donde se encuentran publicadas las propuestas y demás documentos del proceso
</t>
  </si>
  <si>
    <r>
      <t xml:space="preserve">Un tercero ofrece, promete o entrega dádivas a un Directivo del IDU quien solicita o recibe para que se omita solicitar al proponente y/o envíar al área la justificación de precios artificialmente bajos
</t>
    </r>
    <r>
      <rPr>
        <strike/>
        <sz val="8"/>
        <color theme="1"/>
        <rFont val="Arial"/>
        <family val="2"/>
      </rPr>
      <t xml:space="preserve"> </t>
    </r>
  </si>
  <si>
    <t xml:space="preserve">Para el período de seguimiento se mantuvieron los controles establecidos con el propósito de identificar precios artificialmente bajos en cada uno de los procesos y solicitar las aclaraciones pertinentes. Así mismo, es pertinente indicar que no se tuvo conocimiento sobre materialización de posibles hechos de soborno dentro de los procesos de selección, evidenciándose la eficacia de los controles.  </t>
  </si>
  <si>
    <t>Todos los contrales están</t>
  </si>
  <si>
    <t xml:space="preserve">1. Comunicaciones de las Revisiones internas de los grupos de trabajo de la DTPS  
2.  Segregación de funciones con Aprobaciones por el Ordenador del Gasto y Director Técnico de Procesos selectivos en los documentos oficiales del proceso de selección
3. Carta de presentacion con aceptacion de los anexos y condiciones de la invitación 
4. Plataforma transaccional SECOP II donde se encuentran publicadas las propuestas y demás documentos del proceso
 </t>
  </si>
  <si>
    <r>
      <t xml:space="preserve">Un tercero ofrece, promete o entrega dádivas a un Colaborador del IDU quien solicita o recibe, para que se omita solicitar al proponente y/o envíar al área la justificación de precios artificialmente bajos
</t>
    </r>
    <r>
      <rPr>
        <strike/>
        <sz val="8"/>
        <color theme="1"/>
        <rFont val="Arial"/>
        <family val="2"/>
      </rPr>
      <t xml:space="preserve"> </t>
    </r>
  </si>
  <si>
    <t>GESTIÓN CONTRACTUAL</t>
  </si>
  <si>
    <t>Se mantiene el riesgo, los controles y la valoración en los términos de la revisión efectuada con el acompañamiento de la SGGC</t>
  </si>
  <si>
    <t>Controles 1, 2, 4 y 5 con evidencias</t>
  </si>
  <si>
    <t>Controles 1, 2, 4 y 5 documentados</t>
  </si>
  <si>
    <t xml:space="preserve">DTINI
SGDU
</t>
  </si>
  <si>
    <t xml:space="preserve">1. Solicitud de inscripción o renovación en el directorio de proveedores, con radicación en el Sistema de Gestión Documental
2. Creación de expediente único por solicitante en el sistema de gestión documental.
3. Aplicación del procedimiento PR-IC-03 Actualización Directorio Ambiental de Proveedores, en el marco de la verificación y análisis de los requisitos establecidos para la inscripción o renovación en cada categoría
4. Oficio de Respuesta a la solicitud de inscripción o renovación en el directorio de proveedores, con segregación de funciones.
5. Actualización del Visor del directorio publicado en la página Web.
</t>
  </si>
  <si>
    <t>Que un tercero entregue, promete u ofrezca dádivas a un Colaborador del IDU quien la solicita o recibe para que se le realice la inscripción o renovación en el Directorio de Proveedores (Resolución 1330 de 2019 o la que haga sus veces) al , sin el cumplimiento de los requisitos exigidos.</t>
  </si>
  <si>
    <t>ACTUALIZACIÓN DIRECTORIO DE PROVEEDORES</t>
  </si>
  <si>
    <t>DTINI
SGDU</t>
  </si>
  <si>
    <t>Que un tercero entregue, promete u ofrezca dádivas a un Directivo del IDU quien la solicita o recibe para que se le realice la inscripción o renovación en el Directorio de Proveedores (Resolución 1330 de 2019 o la que haga sus veces) al , sin el cumplimiento de los requisitos exigidos.</t>
  </si>
  <si>
    <t>Controles 1, 3, 4 y 5 con evidencias</t>
  </si>
  <si>
    <t>Controles 1, 3, 4 y 5 documentados</t>
  </si>
  <si>
    <t>DTINI
SDGU
ÁREAS EJECUTORAS</t>
  </si>
  <si>
    <r>
      <t>1. Memorando del área ejecutora solicitando la revisión de estándar geográfico en formato digital, o</t>
    </r>
    <r>
      <rPr>
        <sz val="8"/>
        <rFont val="Arial"/>
        <family val="2"/>
      </rPr>
      <t xml:space="preserve"> informe del Entorno Común de Datos (CDE por sus siglas en inglés) según aplique</t>
    </r>
    <r>
      <rPr>
        <sz val="8"/>
        <color rgb="FFFF0000"/>
        <rFont val="Arial"/>
        <family val="2"/>
      </rPr>
      <t>.</t>
    </r>
    <r>
      <rPr>
        <sz val="8"/>
        <color theme="1"/>
        <rFont val="Arial"/>
        <family val="2"/>
      </rPr>
      <t xml:space="preserve">
2. Aplicación del procedimiento PR-IC-02 Actualizacion del sistema de informacion geografico.
3. Memorando de respuesta a la solicitud de revisión de información de estandarización geográfica con segregación de funciones, o</t>
    </r>
    <r>
      <rPr>
        <sz val="8"/>
        <rFont val="Arial"/>
        <family val="2"/>
      </rPr>
      <t xml:space="preserve"> informe del Entorno Común de Datos (CDE por sus siglas en inglés) según aplique</t>
    </r>
    <r>
      <rPr>
        <sz val="8"/>
        <color theme="1"/>
        <rFont val="Arial"/>
        <family val="2"/>
      </rPr>
      <t xml:space="preserve">
4. Aplicación de la Guía GU-IC-06 Entrega de productos en formato digital de proyectos realizados en la infraestructura de los sistemas de movilidad y espacio público o el documento que haga sus veces.
5. Soporte  de realización de mesas de trabajo para</t>
    </r>
    <r>
      <rPr>
        <sz val="8"/>
        <color rgb="FFFF0000"/>
        <rFont val="Arial"/>
        <family val="2"/>
      </rPr>
      <t xml:space="preserve"> </t>
    </r>
    <r>
      <rPr>
        <sz val="8"/>
        <rFont val="Arial"/>
        <family val="2"/>
      </rPr>
      <t>aclaración de dudas</t>
    </r>
    <r>
      <rPr>
        <sz val="8"/>
        <color theme="1"/>
        <rFont val="Arial"/>
        <family val="2"/>
      </rPr>
      <t xml:space="preserve"> , con la asistencia de todos los actores de proceso (Contratista, interventor, apoyo a la supervisión y </t>
    </r>
    <r>
      <rPr>
        <sz val="8"/>
        <rFont val="Arial"/>
        <family val="2"/>
      </rPr>
      <t xml:space="preserve">encargado </t>
    </r>
    <r>
      <rPr>
        <sz val="8"/>
        <color theme="1"/>
        <rFont val="Arial"/>
        <family val="2"/>
      </rPr>
      <t xml:space="preserve">que revisa el estándar).
</t>
    </r>
  </si>
  <si>
    <t>Que un tercero  ofrezca, promete o entregue una dádiva a un Colaborador del IDU quien la solicita o recibe para que se apruebe o agilice el proceso de revisión de la estandarización de la información sin el cumplimiento de los requisitos establecidos por el IDU.</t>
  </si>
  <si>
    <t>ACTUALIZACIÓN DEL SISTEMA DE INFORMACIÓN GEOGRÁFICA</t>
  </si>
  <si>
    <t xml:space="preserve">1. Memorando del área ejecutora solicitando la revisión de estándar geográfico de planos archivos en formato digital.
2. Aplicación del procedimiento PR-IC-02 Actualizacion del sistema de informacion geografico.
3. Memorando de respuesta a la solicitud de revisión de información de estandarización geográfica con segregación de funciones.
4. Aplicación de la Guía GU-IC-06 Entrega de productos en formato digital de proyectos realizados en la infraestructura de los sistemas de movilidad y espacio público o el documento que haga sus veces.
5. Soporte  de realización de mesas de trabajo de seguimiento de revisión, con la asistencia de todos los actores de proceso (Contratista, interventor, apoyo a la supervisión y profesional que revisa el estándar).
</t>
  </si>
  <si>
    <t>Que un tercero  ofrezca, promete o entregue una dádiva a un Directivo del IDU quien la solicita o recibe para que se apruebe o agilice el proceso de revisión de la estandarización de la información sin el cumplimiento de los requisitos establecidos por el IDU.</t>
  </si>
  <si>
    <t>1, 2, 4, 5, 6, 7  con evidendia implemnetada</t>
  </si>
  <si>
    <t>1, 2, 4, 5, 6, 7 Documentados</t>
  </si>
  <si>
    <r>
      <t>DTINI
SDGU
AREAS ESTRUCTURADORAS Y EJECUTORAS DE PROYECTOS</t>
    </r>
    <r>
      <rPr>
        <sz val="8"/>
        <color rgb="FFFF0000"/>
        <rFont val="Arial"/>
        <family val="2"/>
      </rPr>
      <t xml:space="preserve">
</t>
    </r>
  </si>
  <si>
    <r>
      <t xml:space="preserve">1. Memorando de solicitud de Ajustes o Inclusión de nuevos precios, con segregación de funciones.
2. Memorando de Respuesta de inclusión de precios.
3. Aplicación del procedimiento PR-IC-01 Actualización de la base de datos de precios de referencia.
4. Análisis de Mercado, (Estudio técnico y estadístico)
5. Aplicativo CIVILDATA
6. Visor de precios con registros y publiación de Históricos
7. Memorando dirigido a la SGDU remitiendo memoria técnica </t>
    </r>
    <r>
      <rPr>
        <sz val="8"/>
        <rFont val="Arial"/>
        <family val="2"/>
      </rPr>
      <t>del proceso de actualización de la base de precios.</t>
    </r>
    <r>
      <rPr>
        <sz val="8"/>
        <color theme="1"/>
        <rFont val="Arial"/>
        <family val="2"/>
      </rPr>
      <t xml:space="preserve">
8. Publicación en la página Web de la base de datos de los precios de referencia.</t>
    </r>
  </si>
  <si>
    <t xml:space="preserve">
Que un tercero con interés particular ofrezca, promete o entregue una dádiva, a un Directivo del IDU quien la solicita o recibe, para modificar el valor  del estudio o análisis de precios de referencia.</t>
  </si>
  <si>
    <t>ACTUALIZACIÓN DE LA BASE DE DATOS DE PRECIOS DE REFERENCIA</t>
  </si>
  <si>
    <t>DTINI
SDGU
AREAS ESTRUCTURADORAS Y EJECUTORAS DE PROYECTOS</t>
  </si>
  <si>
    <r>
      <t>1. Memorando de solicitud de Ajustes o Inclusión de nuevos precios, con segregación de funciones.
2. Memorando de Respuesta de inclusión de precios.
3. Aplicación del procedimiento PR-IC-01 Actualización de la base de datos de precios de referencia.
4. Análisis de Mercado, (Estudio técnico y estadístico)
5. Aplicativo CIVILDATA
6. Visor de precios con registros y publicación de Históricos
7. Memorando dirigido a la SGDU remitiendo memoria técnica</t>
    </r>
    <r>
      <rPr>
        <sz val="8"/>
        <rFont val="Arial"/>
        <family val="2"/>
      </rPr>
      <t xml:space="preserve"> del proceso de actualización de la base de precios. </t>
    </r>
    <r>
      <rPr>
        <sz val="8"/>
        <color theme="1"/>
        <rFont val="Arial"/>
        <family val="2"/>
      </rPr>
      <t xml:space="preserve">
8. Publicación en la página Web de la base de datos de los precios de referencia.</t>
    </r>
  </si>
  <si>
    <t xml:space="preserve">
Que un tercero con interés particular ofrezca, promete o entregue una dádiva, a un Colaborador del IDU quien la solicita o recibe, para modificar el valor  del estudio o análisis de precios de referencia.</t>
  </si>
  <si>
    <t>FRECUENCIA
CONTROL
8</t>
  </si>
  <si>
    <t>INNOVACIÓN Y GESTIÓN DEL CONOCIMIENTO</t>
  </si>
  <si>
    <t xml:space="preserve">No se encuentra la necesidad de implementar correcciones urgentes. Sin embargo, se encuentran oportunidades de mejora en la correcta identificación de causas. Los riesgos tienen los mismos controles, aun cuando se han identificado situaciones diferentes, es importante realizar un análisis profundo de este tema. Valdría a pena identificar o crear controles que se desarrollen como conductas activas. </t>
  </si>
  <si>
    <t>Se mantiene el posible hecho de soborno como punto de control y seguimiento sobre la actividad asociada, asi como la evaluación y el tratamiento del riesgo respectivo. No se evidencia a la fecha materializacion del riesgo sobre esta actividad.</t>
  </si>
  <si>
    <t>Todos los controles tienen evidencias</t>
  </si>
  <si>
    <t>Todos los controles  están  documentados</t>
  </si>
  <si>
    <t xml:space="preserve">DTDP
UAECD
</t>
  </si>
  <si>
    <t xml:space="preserve">1. Radicación en el Sistema de Gestión Documental del recurso de reposición interpuesto
2. Asignación del recurso de reposición en el Sistema de Gestión Documental al Gestor jurídico
3. De ser necesario se emite auto de practica de pruebas
4. En el evento de recaer el recurso sobre el valor del avalúo se remite a la Unidad Administrativa de Catastro Distrital para lo pertinente
5. Acto administrativo que resuleve el recurso de reposición con los vb de segregación de funciones
</t>
  </si>
  <si>
    <t>Conducta Humana</t>
  </si>
  <si>
    <t>Un Directivo del IDU solicita o recibe dádivas  de un tercero para resolver favorablemente el recurso de reposición  interpuesto contra el acto administrativo que ordena la expropiación.</t>
  </si>
  <si>
    <t>ADQUISICIÓN PREDIAL</t>
  </si>
  <si>
    <t xml:space="preserve">1. Radicación en el Sistema de Gestión Documental del recurso de reposición interpuesto
2. Asignación del recurso de reposición en el Sistema de Gestión Documental al Gestor jurídico
3. De ser necesario se emite auto de práctica de pruebas
4. En el evento de recaer el recurso sobre el valor del avalúo se remite a la Unidad Administrativa de Catastro Distrital para lo pertinente
5. Acto administrativo que resuleve el recurso de reposición con los vb de segregación de funciones
</t>
  </si>
  <si>
    <t>Un  tercero ofrece, promete o entrega dádivas a un Colaborador del IDU quien solicita o recibe  para resolver favorablemente el recurso de reposición  interpuesto contra el acto administrativo que ordena la expropiación.</t>
  </si>
  <si>
    <t>DTDP
UAECD
IGAC
REGISTRO SNR</t>
  </si>
  <si>
    <t xml:space="preserve">
1. Tablero de control del equipo de seguimiento del proyecto
2. Reuniones de seguimiento por parte del Director Técnico de Predios - Subdirección General de Gestión Corporativa
3. Seguimiento Comité POAI
</t>
  </si>
  <si>
    <t>Un Tercero promete, ofrece o entrega una dádiva a un Colaborador del IDU quien solicita o la recibe  para que agilice el proceso de compraventa del predio.</t>
  </si>
  <si>
    <t xml:space="preserve">1. Tablero de control del equipo de seguimiento del proyecto
2. Reuniones de seguimiento por parte del Director Técnico de Predios
3.Publicación de agendas directivos
4. Terminos de adquisición establecidos en el procedimiento PR- GP-03  Adquisición predial 
</t>
  </si>
  <si>
    <t>Un Colaborador del IDU solicita o recibe dadivas o beneficios de un tercero para agilizar el proceso de compraventa de su predio.</t>
  </si>
  <si>
    <t xml:space="preserve">
1.   Contrato y/o convenio para la práctica de avalúos (Con entidades públicas - Catastro IGAC)
2.  Formato FO-DTGC-034 Pacto excelencia suscrito por el contratista
3. Lista de chequeo de revisión de avalúo 
4. Informe Técnico del avalúo
5. Comunicaciones oficiales a contratista valuador
</t>
  </si>
  <si>
    <t>Un Colaborador del IDU solicita o recibe dádivas o beneficios para alterar los avalúos comerciales de los predios y/o las correcciones de los mismos.</t>
  </si>
  <si>
    <t>DTDP
UAECD
REGISTRO SNR</t>
  </si>
  <si>
    <t xml:space="preserve">
1.   Contrato y/o convenio para la práctica de avalúos (Con entidades públicas - Catastro IGAC)
2.  Formato FO-DTGC-034 Pacto excelencia suscrito por el contratista
3. Lista de chequeo de revisión de avalúo 
4. Informe Técnico del avalúo
5. Comunicaciones oficiales a contratista valuador
</t>
  </si>
  <si>
    <t>Un Tercero promete, ofrece o entrega dádivas  a un Colaborador  IDU quien solicita o la recibe  para alterar los avalúos comerciales de los predios  y/o las correcciones de los mismos.</t>
  </si>
  <si>
    <t xml:space="preserve">1. Base de datos del Sistema de información geografico de Catastro Distrital
2. Reuniones con Catastro Distrital para identificar rutas de gestión de los procesos valuatorios y responsables
3. Generar alertas a la comunidad sobre estas situaciones, mediante volantes.
4. Escrituras que hacen parte del estudio de títulos del predio
5. Informe técnico de visita a terreno
6. Acto administrativo de oferta de compra del predio con la debida segregación de funciones
</t>
  </si>
  <si>
    <t>Que un Colaborador del IDU solicita o recibe una dádiva de un tercero  para alterar la información del registro fotográfico y/o la oferta de compra mejorando su valor en beneficio propio o de un tercero</t>
  </si>
  <si>
    <t xml:space="preserve">1. Base de datos del Sistema de información geografico de Catastro Distrital
2. Reuniones con Catastro Distrital para identificar rutas de gestión de los procesos valuatorios y responsables
3. Generar alertas a la comunidad sobre estas situaciones, mediante volantes.
4. Escrituras que hacen parte del estudio de títulos del predio
5. Informe técnico de visita a terreno
6. Acto administrativo de oferta de compra del predio con la debida segregación de funciones
</t>
  </si>
  <si>
    <t>Que un tercero promete, ofrece o entrega una dádiva a un servidir del IDU quien solicita o la recibe para que altere los registros topográficos y/o la oferta de compra mejorando su valor en beneficio propio o de un tercero</t>
  </si>
  <si>
    <t>DTDP
DTGC
STTR
REGISTRO SNR</t>
  </si>
  <si>
    <r>
      <t xml:space="preserve">1. Contrato de promesa de compraventa
2. Revisión de la documentación en los archivos drive del equipo financiero
 3. Aprobaciones en el sistema SIGPAGOS de acuerdo con los roles asignados
4. Validaciones de los poderes otorgados a terceros (Cuando aplique) a través del sistema en línea de Notariado y registro
5. Consulta en el VUR para verificar posibles limitaciones de dominio
</t>
    </r>
    <r>
      <rPr>
        <sz val="11"/>
        <color theme="1"/>
        <rFont val="Aptos Narrow"/>
        <family val="2"/>
        <scheme val="minor"/>
      </rPr>
      <t/>
    </r>
  </si>
  <si>
    <t xml:space="preserve">Un tercero ofrece o entrega una dádiva  a un Colaborador del IDU quien solicita o la recibe  para registrar  un pago o registrarlo parcialmente en beneficio propio o de un tercero  
</t>
  </si>
  <si>
    <t xml:space="preserve"> ADQUISICIÓN PREDIAL </t>
  </si>
  <si>
    <t xml:space="preserve">Un Colaborador del IDU solicita o recibe una dádiva de un tercero con el fin de no registrar un pago o registrarlo parcialmente en beneficio propio o de un tercero  
</t>
  </si>
  <si>
    <t xml:space="preserve">ADQUISICIÓN PREDIAL </t>
  </si>
  <si>
    <t xml:space="preserve">DTDP
DTGC
Subcomité de Gestión Predial y reasentamiento  </t>
  </si>
  <si>
    <t xml:space="preserve">
1. Informe de venta de predios que se presenta al Subcomité de Gestión Predial y reasentamiento 
2. Acta del Comité de Gestión y Desempeño donde se aprueba la venta de predios
3. Elaboración de los Estudios previos para la venta de predios autorizados con segregación de funciones
4. Minuta de venta de predio
</t>
  </si>
  <si>
    <t>Un tercero promete, ofrece o entrega una dádiva  a un Colaborador del IDU quien solicita o la recibe para recibir información privilegiada en la oferta pública de predios.</t>
  </si>
  <si>
    <t>ADMINISTRACIÓN Y VENTA DE PREDIOS</t>
  </si>
  <si>
    <t>Un Colaborador del IDU recibe o solicita una dádiva para proporcionar información privilegiada a terceros cuando hay oferta pública de predios.</t>
  </si>
  <si>
    <t>DTDP
DTGC</t>
  </si>
  <si>
    <t xml:space="preserve">1. Solicitud de suscripción de comodato o el instrumento contractual determinado por la Ley,  radicada en el  sistema de Gestión Documental
2. Solicitud de DTDP  y respuesta por parte a la DT Proyectos respecto de requerimiento del predio para nuevos proyectos 
3. Comite de predios en el cual se autoriza el comodato 
4. Concepto favorable del comite precontractual 
5. Elaboración de los estudios previos requeridos con segregación de funciones
6. Contrato de comodato o el instrumento contractual determinado por la Ley suscrito con segregación de funciones
</t>
  </si>
  <si>
    <t>Un tercero promete, ofrece o entrega dadivas a un Colaborador del IDU quien solicita o recibe para que autorice la entrega de un predio en comodato o el instrumento contractual determinado por la Ley,  sin el lleno de los requisitos.</t>
  </si>
  <si>
    <t xml:space="preserve">
1. Solicitud de suscripción de comodato o el instrumento contractual determinado por la Ley,  radicada en el  sistema de Gestión Documental
2. Elaboración de los estudios previos requeridos con segregación de funciones
3. Contrato de comodato o el instrumento contractual determinado por la Ley suscrito con segregación de funciones
4. Publicación de agendas directivos</t>
  </si>
  <si>
    <t>DTDP
STRF - Dtal</t>
  </si>
  <si>
    <t>1. Radicación de la reclamación de un tercero en el sistema de Gestión Documental
2. Revisión de la trazabilidad de la documentación por parte del Gestor asignado
3. Oficio de respuesta a través del ORFEO con segregación de funciones
4. Publicación de agendas directivos</t>
  </si>
  <si>
    <t xml:space="preserve">Un tercero promete, ofrece o entrega a un Directivo del IDU quien solicita o recibe  dádivas para que altere información respecto del inventario de  predios de propiedad el IDU
 </t>
  </si>
  <si>
    <t xml:space="preserve">1. Inventario de predios sobrantes.
2.- Reporte trimestral a la STPC de los predios recibidos en dación de pago
</t>
  </si>
  <si>
    <t xml:space="preserve">Un tercero promete, ofrece o entrega a un Colaborador del IDU quien solicita o recibe  dádivas para que altere información respecto del inventario de  predios de propiedad el IDU
 </t>
  </si>
  <si>
    <t>DTDP
comité Pre Contractual
DTPS</t>
  </si>
  <si>
    <t>1. Elaboración del estudio de mercado para establecer el presupuesto del proceso a contratar.
2. Elaboración de los estudios previos del proceso de contratación con segregación de funciones 
3. Presentación ficha técnica an te el Comité precongtractual
4. Utilización de la plataforma secop II
5. Publicación de agendas directivos</t>
  </si>
  <si>
    <t xml:space="preserve">Un Directivo del IDU solicita o recibe  dádivas  de un tercero  para favorecer a un posible oferente en el proceso de selección de servicios de demolición, mantenimiento, interventoría o vigilancia de predios
</t>
  </si>
  <si>
    <t>1 a 4 con evidencias</t>
  </si>
  <si>
    <t>1 A 4 docomentados</t>
  </si>
  <si>
    <t>1. Elaboración del estudio de mercado para establecer el presupuesto del proceso a contratar.
2. Elaboración de los estudios previos del proceso de contratación con segregación de funciones 
3. Presentación ficha técnica ante el Comité pre-contractual
4. Utilización de la plataforma secop II</t>
  </si>
  <si>
    <t>Un tercero ofrece. Promete  o entrega dádivas a un  Colaborador IDU quien solicita o recibe  para favorecer a un posible oferente en el proceso de selección de servicios de demolición, mantenimiento, interventoría o vigilancia de predios</t>
  </si>
  <si>
    <t>1 al 5 evidencias</t>
  </si>
  <si>
    <t>1 al 5 documentados</t>
  </si>
  <si>
    <t xml:space="preserve">DTDP
</t>
  </si>
  <si>
    <t xml:space="preserve">1. Base de control de validaciones llevada por el articulador  de restablecimiento de condiciones de cada proyecto (Backup semanal) con perfiles para acceso.
2. Tablero de control de cada proyecto.
3. Informe jurídico suscrito por el gestor socioeconómico y sociojurídico.
4. Validación con visto bueno de cada uno de los articuladores de los proyectos, en el acto administrativo de reconocimientos económicos.
5. Revisión y firma del acto administrativo de reconocimiento económico por parte de la DT de Predios.
</t>
  </si>
  <si>
    <t xml:space="preserve">Un tercero  entrega, promete u ofrece  dádivas a un Colaborador del IDU quien solicita o recibe  para reconocer derechos fuera de las condiciones y requisitos existentes ( vivienda de reposición - declaración de predio vulnerable o crítico - ajustes en la evaluación expost.) 
</t>
  </si>
  <si>
    <t>RESTABLECIMIENTO DE CONDICIONES</t>
  </si>
  <si>
    <t xml:space="preserve">Un tercero  entrega, promete u ofrece  dádivas a un Directivo del IDU quien solicita o recibe  para reconocer derechos fuera de las condiciones y requisitos existentes ( vivienda de reposición - declaración de predio vulnerable o crítico - ajustes en la evaluación expost.) 
</t>
  </si>
  <si>
    <t>1 y 2 con evidencias</t>
  </si>
  <si>
    <t>1 y 2 Documentados</t>
  </si>
  <si>
    <t>1. Validación con Vb de cada uno de los articuladores de los proyectos en el acto administrativo de reconocimientos económicos.
2. Revisión y firma del acto administrativo de reconocimiento económico por parte de la DT de Predios.</t>
  </si>
  <si>
    <t xml:space="preserve">Un tercero  ofrece, promete o entrega una dádiva a un Directivo del IDU quien solicita o recibe para agilizar o mejorar el reconocimiento de indemnizaciones y compensaciones, o de los beneficios derivados del Plan de Reasentamiento y/o Gestión Social sin el cumplimiento total de los requisitos 
</t>
  </si>
  <si>
    <t>RESTABLECIMIENTO DE CONDICIONES
ADQUISICIÓN PREDIAL</t>
  </si>
  <si>
    <t xml:space="preserve">1. Validación con Visto bueno de cada uno de los articuladores de los proyectos en el acto administrativo de reconocimientos económicos.
2. Revisión y firma del acto administrativo de reconocimiento económico por parte de la DT de Predios.
</t>
  </si>
  <si>
    <t xml:space="preserve">Un tercero  ofrece, promete o entrega una dádiva a un colaborador del IDU quien solicita o recibe para agilizar o mejorar el reconocimiento de indemnizaciones y compensaciones, o de los beneficios derivados del Plan de Reasentamiento y/o Gestión Social sin el cumplimiento total de los requisitos. </t>
  </si>
  <si>
    <t>1 a 5 con evideicnias</t>
  </si>
  <si>
    <t>1 a 5 documnetados</t>
  </si>
  <si>
    <r>
      <t xml:space="preserve">1. Base de control de validaciones llevada por el articulador  de restablecimiento de condiciones de cada proyecto (Backup semanal) con perfiles para acceso.
2. Tablero de control de cada proyecto. 
3. Carta suscrita por el Director General donde motiva a los propietarios de las unidades sociales a denunciar posibles hechos de soborno. 
4. Diligenciamiento del Formato de censo  con segregación de funciones. 
</t>
    </r>
    <r>
      <rPr>
        <sz val="8"/>
        <color theme="1"/>
        <rFont val="Arial"/>
        <family val="2"/>
      </rPr>
      <t>5. Revisión de los casos de reasentamiento que promuevan estas prácticas ante subcomité de Gestión Predial y de reasentamientos (acta)</t>
    </r>
  </si>
  <si>
    <t>Un tercero  ofrece, promete o entrega una dádiva a un Directivo del IDU quien solicita o recibe para que registre en el formato de censo información diferente a la real encontrada en terreno, o que altere la información con  posterioridad al cierre censal.</t>
  </si>
  <si>
    <t>1 a 5 con evidencias</t>
  </si>
  <si>
    <t>1 a 5 documentados</t>
  </si>
  <si>
    <t>Un tercero  ofrece, promete o entrega una dádiva a un Colaborador del IDU quien solicita o recibe para que registre en el formato de censo información diferente a la real encontrada en terreno, o que altere la información con  posterioridad al cierre censal.</t>
  </si>
  <si>
    <t>GESTIÓN PREDIAL</t>
  </si>
  <si>
    <t xml:space="preserve">
No hay cambios en la probabilidad e impacto del riesgo. Su nivel de riesgo es moderado. 
No se he materializado el riesgo y los controles permiten mitigar el mismo.</t>
  </si>
  <si>
    <t>ORSC
AREAS TÉCNICAS</t>
  </si>
  <si>
    <t xml:space="preserve">1. Verificación del Gestor Social de la aprobación por parte de la  interventoría  a cada uno de los informes y documentos del Plan social.
2. Aplicar elManual de supervisión e interventoría
</t>
  </si>
  <si>
    <t>Deterioro reputacional</t>
  </si>
  <si>
    <t xml:space="preserve">Un Tercero ofrece, promete o en trega dádivas a un Directivo del IDU quien la solicita o la recibe  para que se dé por cumplido el Plan de Gestión Social  (Plan de Acción, cronograma, Plan de Gestión Social, Actas de vecindad, entre otros) sin las respectivas revisiones y aprobaciones y los informes del contrato.
</t>
  </si>
  <si>
    <t xml:space="preserve">1. GESTIÓN SOCIAL EN ETAPA DE FACTIBILIDAD Y/O ESTUDIOS Y DISEÑOS
2. GESTIÓN SOCIAL EN LAS ETAPAS DE CONSTRUCCIÓN Y CONSERVACIÓN
</t>
  </si>
  <si>
    <t xml:space="preserve">1. Verificación del Gestor Social de la aprobación por parte de la  interventoría  a cada uno de los informes y documentos del Plan social.
2. Aplicar el Manual Manual de supervisión e interventoría
</t>
  </si>
  <si>
    <t xml:space="preserve">Un Tercero ofrece, promete o en trega dádivas a un Colaborador del IDU quien la solicita o la recibe  para que se dé por cumplido el Plan de Gestión Social  (Plan de Acción, cronograma, Plan de Gestión Social, Actas de vecindad, entre otros) sin las respectivas revisiones y aprobaciones y los informes del contrato.
</t>
  </si>
  <si>
    <t>1, 2 3 y 5  con evidencia</t>
  </si>
  <si>
    <t>1, 2 3 y 5  documentado</t>
  </si>
  <si>
    <t xml:space="preserve">ORSC
DTGC </t>
  </si>
  <si>
    <t>1.  Aprobación mediante memorando de las hojas de vida por parte del gestor social con segregación de funciones
2. Lista de chequeo y verificación de los requerimientos de personal mínimo
3. La minuta del contrato
4. Manual de supervisión e interventoría</t>
  </si>
  <si>
    <t>Un tercero ofrece, promete o entrega dadivas a un Directivo del IDU para que acepte profesionales sociales del proyecto sin que éstos cumplan los requisitos mínimos o que acepte la suplantación de un profesional.</t>
  </si>
  <si>
    <t>1.  Aprobación mediante memorando de las hojas de vida por parte del gestor social, con segregación de funciones
2. Lista de chequeo y verificación de los requerimientos de personal mínimo.
3. La minuta del contrato.
4. Aplicar el Manual de supervisión e interventoría
5. Formato FO-GC-34 Pacto de Excelencia</t>
  </si>
  <si>
    <t>Un tercero ofrece, promete o entrega dadivas a un Colaborador del IDU para que acepte profesionales sociales del proyecto sin que éstos cumplan los requisitos mínimos o que acepte la suplantación de un profesional.</t>
  </si>
  <si>
    <t>No hay cambios en la probabilidad e impacto del riesgo. Su nivel de riesgo es moderado. 
No se he materializado el riesgo y los controles permiten mitigar el mismo.</t>
  </si>
  <si>
    <t>2 con evidiencia</t>
  </si>
  <si>
    <t>2 con documentación</t>
  </si>
  <si>
    <t xml:space="preserve">ORSC
 </t>
  </si>
  <si>
    <t xml:space="preserve">1. Aplicar el Procedimiento PR-SC-08 GESTION SOCIAL EN ETAPA DE FACTIBILIDAD Y/O ESTUDIOS Y DISEÑOS
2. Registro de reuniones en el sistema Bachue (Modulo Gestión Participación Ciudadana)
</t>
  </si>
  <si>
    <t xml:space="preserve">Un Tercero entrega, promete u ofrece dádivas a un Directivo del IDU quien la solicita o recibe  para obtener cierto reconocimiento o beneficio y  oponerse o no en el proyecto a ejecutar.  </t>
  </si>
  <si>
    <t xml:space="preserve">Un Tercero entrega, promete u ofrece dádivas a un Colaborador del IDU quien la solicita o recibe  para obtener cierto reconocimiento o beneficio y  oponerse o no en el proyecto a ejecutar.  </t>
  </si>
  <si>
    <t>Todos tienen evidencia</t>
  </si>
  <si>
    <t>2, 3 y 4  estan documentados</t>
  </si>
  <si>
    <t>ORSC
STRF
STRT</t>
  </si>
  <si>
    <t xml:space="preserve">1. Ubicación de cámaras en lugares de atención presencial con carácter persuasivo
2. Información de gratuidad de los trámites y servicios en el SUIT 
3. Guía de trámites y servicios.
4. Radicación de los PQR en el sistema Bachue y/o Sistema de Gestión Documental
</t>
  </si>
  <si>
    <t>Un Tercero entrega, promete u ofrece dádivas a un Colaborador del IDU,  y esté la recibe o no; o, el colaborador solicita la dádiva al tercero, para agiizar la respuesta de su requerimiento o para que éste salga a favor del solicitante.</t>
  </si>
  <si>
    <t>ADMINISTRACIÓN DE CANALES DE SERVICIO A LA CIUDADANÍA</t>
  </si>
  <si>
    <r>
      <t xml:space="preserve">1. Ubicación de cámaras en lugares de atención presencial con carácter persuasivo
2. Información de gratuidad de los trámites y servicios en el SUIT 
</t>
    </r>
    <r>
      <rPr>
        <sz val="8"/>
        <color theme="1"/>
        <rFont val="Arial"/>
        <family val="2"/>
      </rPr>
      <t>3. Divulgación periodica de trámites y servicios.</t>
    </r>
    <r>
      <rPr>
        <sz val="8"/>
        <rFont val="Arial"/>
        <family val="2"/>
      </rPr>
      <t xml:space="preserve">
4. Radicación de los PQR en el sistema Bachue y/o Sistema de Gestión Documental 
</t>
    </r>
  </si>
  <si>
    <t>GESTIÓN SOCIAL Y PARTICIPACIÓN CIUDADANA</t>
  </si>
  <si>
    <t>No se encuentra la necesidad de implementar correcciones urgentes. Sin embargo, se encuentran oportunidades de mejora en la correcta identificación de causas y en el correcto diligenciamiento de las preguntas.</t>
  </si>
  <si>
    <t xml:space="preserve">
No se materializó el riesgo en el periodo.
Los controles están implementados, y se describe evidencias así:
1. Se adelantó la verificación y aprobación de las 20 solicitudes de movimientos entre centros de costos durante los meses de mayo a agosto del 2024.
2. Se realizaron las respectivas validaciones POAI (853) requeridas a través del sistema de información a SIAC, así mismo, se realizaron 13 revisiones de los formatos ""FO-GF-25 Ajuste entre centros de costos y 7 revisiones al nuevo formato  FOR-PE-44 Formato de modificación presupuestal interna".
3.
3.1 Se da concepto favorable emitido por la Secretaria Distrital de Planeación-SDP y la Secretaría Distrital de Hacienda-SDH por valor de $1.212.248.365.446 en el mes de junio, que corresponde al traslado de armonización presupuestal de armonización al nuevo plan de desarrollo Bogotá Camina Segura - BCS.
3.2 Se da Concepto favorable modificación presupuestal de adición por valor de $149.668.004.882 emitido por Secretaria Distrital de Planeación- SDP en el mes de julio, pendiente de recibir concepto de la Secretaría Distrital de Hacienda -SDH toda vez que este es emitido una vez se efectúe la apropiación en la herramienta financiera Bogdata y a la fecha de este reporté no se ha realizado.
3.3 Se da Concepto favorable de modificación de fuentes de financiación por valor de $53.459.174.736 emitido por Secretaria Distrital de Hacienda - SDH en el mes de julio.
4.
4.1 Se expide aprobación del Acto administrativo de la modificación de adición presupuestal por valor de $1.212.248.365.446 mediante acuerdo 004 de 2024,el cual fue aprobado por los miembros del consejo directivo del IDU en sesión realizada el día 28 de junio del 2024, el cual corresponde al concepto favorable emitido por SDP y SDH en el mes de Junio.
4.2 Se expide aprobación del Acto administrativo de la modificación de adición presupuestal por valor de $149.668.004.882 mediante acuerdo 007 de 2024,el cual fue aprobado por los miembros del consejo directivo del IDU en sesión realizada el día 30 de julio de 2024, el cual corresponde al concepto favorable emitido por SDP en el mes de julio.
Evidencias en el link:
https://drive.google.com/drive/folders/1EcHAIFTxhi_CBYOgBagvLBdTn6szb3RP?usp=drive_link</t>
  </si>
  <si>
    <t xml:space="preserve">1 a 5 con evidencia </t>
  </si>
  <si>
    <t>Jefe OAP - Profesional OAP</t>
  </si>
  <si>
    <t xml:space="preserve">1. Verificación, aprobación o devolución de las solicitudes mediante el procedimiento "PR-PE-01 Modificaciones Presupuestales"    
2. Validaciones POAI y modificaciones presupuestales usando el formato "FO-GF-25 Ajuste entre centros de costos"
3. Conceptos favorables de SDP y SDH.
4. aprobación del Acto administrativo de la modificación presupuestal, con consegregación de funciones
 </t>
  </si>
  <si>
    <t>Un tercero ofrece, promete o entrega una dadiva a un colaborador del IDU quien la solicita o la recibe  para tramitar una solicitud de modificación presupuestal con el fin de adicionar el valor de un contrato.</t>
  </si>
  <si>
    <t>PRPE01 Modificaciones Presupuestales</t>
  </si>
  <si>
    <t xml:space="preserve">Jefe OAP - Profesional OAP
</t>
  </si>
  <si>
    <t>El directivo del IDU solicita o recibe una dadiva de un tercero para tramitar una solicitud de modificación presupuestal con el fin de adicionar el valor de un contrato.</t>
  </si>
  <si>
    <t>PLANEACIÓN ESTRATÉGICA</t>
  </si>
  <si>
    <t>No se encuentra la necesidad de implementar correcciones urgentes. Sin embargo, se encuentran oportunidades de mejora en la correcta identificación de causas y en el correcto diligenciamiento de las preguntas, ya que, si bien se establece que consecuencia principal de los riesgos es la afectación de la imagen institucional, en la pregunta de la columna X se responde que “no”. Ahora, este riesgo describe una conducta más especifica que las anteriores, razón por la que su concreción debería ser un supuesto con menor probabilidad. Valdría la pena verificar los criterios que se están utilizando en los supuestos de riesgo para determinar su probabilidad.</t>
  </si>
  <si>
    <t>EJECUCIÓN DE CONTROLES:
1. Control ejecutado automaticamente.
2. Se han desarrollado multiples reuniones por la alineación al plan de desarrollo.
3. Se cumple a través de los módulos de consulta ciudadana del visor de proyectos dispuesto en la WEB IDU.
Materialización:
No presenta materialización del riesgo.</t>
  </si>
  <si>
    <t>1 y 2 sin evidencias</t>
  </si>
  <si>
    <t>1 Y 2 Documentados</t>
  </si>
  <si>
    <t xml:space="preserve">
OAP
 </t>
  </si>
  <si>
    <t>1. Trazabilidad de los ajustes efectuados en ZIPA para monitorear los cambios en la información (La información cargada en ZIPA cuenta con LOG de auditoria)
2. Reuniones de seguimiento de avance de los proyectos IDU
3.- Disponer la información en ZIPA facilita el  Control ciudadaono y de terceros</t>
  </si>
  <si>
    <t>Un contratista o interventor promete u ofrece  una dádiva a los responsables de revisar y cargar la información al sistema ZIPA, relacionada con el avance del contrato, a cambio de que se omita o modifique dicha revisión o cargue.</t>
  </si>
  <si>
    <t>REPORTE DESEMPEÑO ETAPA CICLO VIDA PROYECTOS MISIONALES</t>
  </si>
  <si>
    <t>No se encuentra la necesidad de implementar correcciones urgentes. Sin embargo, se encuentran oportunidades de mejora en la correcta identificación de causas y en el correcto diligenciamiento de las preguntas, ya que, si bien se establece que consecuencia principal de los riesgos es la afectación de la imagen institucional, en la pregunta de la columna X se responde que “no”.</t>
  </si>
  <si>
    <t>1. Trazabilidad de los ajustes efectuados en ZIPA para monitorear los cambios en la información (La información cargada en ZIPA cuenta con LOG de auditoria)
2. Reuniones de seguimiento de avance de los proyectos IDU
3.- Disponer la información en ZIPA facilita el  Control ciudadano y de terceros</t>
  </si>
  <si>
    <t>Que un Directivo del IDU intervenga para que los responsables de revisar y cargar la información al sistema ZIPA, relacionada con el avance del contrato, solicite o recibe una dádiva al contratista o interventor, a cambio de omitir o modificar dicha revisión o cargue.</t>
  </si>
  <si>
    <t>GESTIÓN INTEGRAL DE PROYECTOS</t>
  </si>
  <si>
    <t>PRÁCTICAS INTEGRALES DE GESTIÓN</t>
  </si>
  <si>
    <t>Auditoria de certificación</t>
  </si>
  <si>
    <t xml:space="preserve">Un tercero solicita. promete o recibe dádivas de un Colaborador del IDU quien la solicta o recibe, para alterar los informes de auditoria y no redactar los hallazgos encontrados en el proceso de auditoria conforme a lo evidenciado.  </t>
  </si>
  <si>
    <t>1. Participación de un equipo interdisciplinario y acompañamiento de facilitadores en las auditorias a cada proceso. (Soportes de registros de auditoría). (Actas y grabaciones de reunión de apertura y cierre de auditoría)
2. Informe final de auditoría revisado por las partes.
3. Equipo de supervisión que verifica cumplimiento de requisitos y productos.
4.  comité evaluador por parte del ente certificador (En caso de cualquier observación o queja )</t>
  </si>
  <si>
    <t>2 3 y 4 docunentado</t>
  </si>
  <si>
    <t>2, 3 y 4 con evidencias</t>
  </si>
  <si>
    <t>Consideramos los controles efectivos.
No se evidencia materialización del riesgo.
Los soportes de informes y supervisión se realizan conforme al programa de auditoria.
Auditorias de certificación programadas en el último trimestre 2024</t>
  </si>
  <si>
    <t xml:space="preserve">Un tercero solicita. promete o recibe dádivas de un Directivo del IDU quien la solicta o recibe, para alterar los informes de auditoria y no redactar los hallazgos encontrados en el proceso de auditoria conforme a lo evidenciado.  </t>
  </si>
  <si>
    <t>CARACTERIZACION</t>
  </si>
  <si>
    <t>Un Tercero solicita, promete o recibe de un Colaborador del IDU una dadiva  para que la evaluación del PIGA del IDU sea calificada satisfactoriamente.</t>
  </si>
  <si>
    <t>1. Verificación de los informes contra soportes de STRF 
2. Recorrido con un equipo interdisciplinario durante la auditoría de la autoridad ambiental.
3. Visitas periódicas de verificación de cumplimiento de requistos PIGA a las sedes, (simulando autoridad ambiental.)</t>
  </si>
  <si>
    <t>1, 2 y 3  Documentados</t>
  </si>
  <si>
    <t>1, 2 Y 3  con evidencias en actas o registros de visitas PIGA</t>
  </si>
  <si>
    <t>Se retira la responsabilidad de la OAP en los controles por cuanto las actividades quedan a cargo de la OGA.
Con respecto a los controles los mismos se ejecutaron con forme a la planificación.
Se recibió 1 auditoía de la SDA durante el primer semestre.
Se realizó 1 vista en el mes de julio para verificación de requisitos del PIGA.
No se evidencia materialización del riesgo. Se consideran controles eficiaces.</t>
  </si>
  <si>
    <t>Un Tercero solicita, promete o recibe de un Directivo del IDU una dadiva  para que la evaluación del PIGA del IDU sea calificada satisfactoriamente.</t>
  </si>
  <si>
    <t>1. Verificación de los informes contra soportes de STRF.
2. Recorrido con un equipo interdisciplinario durante la auditoría de la autoridad ambiental.
3. Visitas periódicas de verificación de cumplimiento de requistos PIGA a las sedes, (simulando autoridad ambiental.)</t>
  </si>
  <si>
    <t>SUMAS</t>
  </si>
  <si>
    <t>No se encuentra la necesidad de implementar correcciones urgentes. Sin embargo, se encuentran oportunidades de mejora en el correcto diligenciamiento de las preguntas, ya que si bien se establece que consecuencia principal de los riesgos es la afectación de la imagen institucional, en la pregunta de la columna M se responde que “no”.</t>
  </si>
  <si>
    <t>Se pudo verificar la eficacia de los controles  implementados.
Se estableció que no se ha evidenciado la materialización del riesgo.</t>
  </si>
  <si>
    <t>1, 2 y 3 con evidendia permanente</t>
  </si>
  <si>
    <t>1, 2  y 3 docomentado</t>
  </si>
  <si>
    <t xml:space="preserve">OCI
ENTES CONTROL
</t>
  </si>
  <si>
    <t>1. Informes de seguimiento trimestral a planes de mejoramiento.
2. Trazabilidad de la información relacionada con el plan de mejoramiento, a través de un sistema de información.
3. La respuesta al cumplimiento de las acciones se recibe mediante  comunicación formal del organismo de control,  a través del medio oficial.</t>
  </si>
  <si>
    <t>Un colaborador del organismo de control solicite o reciba dadivas de un Colaborador del IDU, para el cierre de una acción incumplida o inefectiva.</t>
  </si>
  <si>
    <t>RESPUESTA AL INFORME DE AUDITORIA Y GESTION DEL PLAN DE MEJORAMIENTO
CON ORGANISMOS DE CONTROL</t>
  </si>
  <si>
    <t>Un colaborador del organismo de control solicite o reciba dadivas de un directivo del IDU, para el cierre de una acción incumplida o inefectiva.</t>
  </si>
  <si>
    <t>Se ajusta el texto del control 1 y los responsables de los controles 1y2.
Se pudo verificar la eficacia de los controles  implementados.
Se estableció que no se ha evidenciado la materialización del riesgo.</t>
  </si>
  <si>
    <t>1 y 3 con evidendia permanente</t>
  </si>
  <si>
    <t>1 y 3 documentado</t>
  </si>
  <si>
    <t>DG
OCI
EQUIPO DIRECTIVO</t>
  </si>
  <si>
    <t xml:space="preserve">1. Verificación de radicación del Informe preliminar mediante el canal oficial.
2. Mesas de trabajo internas para asignación de responsabilidades en la respuesta al informe. citación en calendarios IDU
3. Respuestas a observaciones administrativas únicamente por parte de jefes de dependencia, consolidado para suscripción del Director General.
</t>
  </si>
  <si>
    <t xml:space="preserve">Un auditor del organismo de control solicite o reciba dádivas de un Directivo del IDU quien le promete, ofrece o entrega, para alterar los informes de auditoria y no redactar los hallazgos encontrados en el proceso de auditoria conforme a lo evidenciado  </t>
  </si>
  <si>
    <t xml:space="preserve">Un auditor del organismo de control solicite o reciba dádivas de un Colaborador del IDU quien le promete, ofrece o entrega, para alterar los informes de auditoria y no redactar los hallazgos encontrados en el proceso de auditoria conforme a lo evidenciado  </t>
  </si>
  <si>
    <t xml:space="preserve">Identificar e implementar acciones de mejora, a través de la aplicación de metodologías de mejoramiento continuo y acciones de prevención en materia disciplinaria, con el propósito de mejorar el desempeño de los procesos y fortalecer el Sistema de Gestión MIPG – SIG. </t>
  </si>
  <si>
    <t>MEJORAMIENTO CONTÍNUO</t>
  </si>
  <si>
    <t>No existen errores que requieran correcciones urgentes. Sin embargo, los controles están dados en actividades pasivas, sería más efectivo que los tratamientos vigentes implementen actividades para recolectar información, implementar medidas y gestionar el riesgo de forma activa. Por otro lado, las evidencias deberían hacer parte de un proceso independiente, no depender de los procesos misionales.</t>
  </si>
  <si>
    <t>Se solicita incluir este nuevo riesgo como resultado de la evaluación conjunta con la SGGC de cara con las actividades cursadas por DG.
Los controles están en proceso de implementación.</t>
  </si>
  <si>
    <t xml:space="preserve">Todos los controles cuentan con evidencias </t>
  </si>
  <si>
    <t xml:space="preserve">Todos los controles están documentados </t>
  </si>
  <si>
    <t>1. Tablero de control para verificar el vencimiento de términos, segregación de funciones.
2. Resolución como resultado de cursar la segunda instancia con segregación de funciones.</t>
  </si>
  <si>
    <t>TERCERO INVESTIGADO- APODERADO</t>
  </si>
  <si>
    <t xml:space="preserve">DIRECTIVO </t>
  </si>
  <si>
    <t>Un tercero ofrece y/o entrega una dádiva o comisión a un Directivo del IDU quien la solicita o recibe con el fin de proferir fallo contrario a derecho, por ejemplo, absolutorio y/o declarar la preescripción, ya sea en proceso verbal u ordinario.</t>
  </si>
  <si>
    <t xml:space="preserve"> Procedimiento Segunda  Instancia Ley 734 2002
LEY 2094 DE 2021-DG </t>
  </si>
  <si>
    <t>Un tercero ofrece y/o entrega una dádiva o comisión a un Colaborador del IDU quien la solicita o recibe con el fin de proferir fallo contrario a derecho, por ejemplo, absolutorio y/o declarar la preescripción, ya sea en proceso verbal u ordinario.</t>
  </si>
  <si>
    <t>No se evidencia materialización del riesgo.
Se mantiene el riesgo junto a sus controles, los cuales fueron implementados en el segundo cuatrimestre del 2024,</t>
  </si>
  <si>
    <t>1. Tablero de control para verificar el vencimiento de términos, segregación de funciones.
2. Oficio mediante el cual se comunica la sanción a las autoridades competentes con segregación de funciones</t>
  </si>
  <si>
    <t>Un tercero ofrece o entrega una dádiva o comisión a un Directivo del IDU quien la solicita o recibe para  no comunicar la sanción disciplinaria a la Procuraduría General de la Nación y a la Personería de Bogotá y/u organismo correspondiente.</t>
  </si>
  <si>
    <t xml:space="preserve"> Procedimiento Primea Instancia en Etapa de Juzgamiento - Ley 734 2002
LEY 2094 DE 2021 - SGJ </t>
  </si>
  <si>
    <t>Un tercero ofrece o entrega una dádiva o comisión a un Colaborador del IDU quien la solicita o recibe para  no comunicar la sanción disciplinaria a la Procuraduría General de la Nación y a la Personería de Bogotá y/u organismo correspondiente.</t>
  </si>
  <si>
    <t>1. Acto administrativo condenatorio con segregación de funciones, debidamente notificado
2. Auto que concede el recurso de apelación (Cuando aplique)
3. Memorando remisorio a la Dirección General para la ejecución de la sanción o conocimiento de la segunda instancia</t>
  </si>
  <si>
    <t xml:space="preserve">Un Tercero ofrece y entrega una dádiva o comisión a un Directivo del IDU con el fin de no remitir la documentación a la Dirección General para que se tramite la ejecución de la sanción o la decisión del recurso de apelación (Cundo aplique) </t>
  </si>
  <si>
    <t xml:space="preserve">Un Tercero ofrece y entrega una dádiva o comisión a un Colaborador del IDU con el fin de no remitir la documentación a la Dirección General para que se tramite la ejecución de la sanción o la decisión del recurso de apelación (Cundo aplique) </t>
  </si>
  <si>
    <t>1. Formato FO-EC-123 Fijación del Procedimiento Disciplinario, con segregación de funciones
2. Proyección acto administrativo con segregación de funciones</t>
  </si>
  <si>
    <t>Un Tercero ofrece y entrega una dádiva o comisión a un Directivo del IDU quien la solicita o recibe con el fin de proferir fallo absolutorio, modificar los cargos y/o declarar la prescripción ya sea en el proceso verbal u ordinario.</t>
  </si>
  <si>
    <t>Un Tercero ofrece y entrega una dádiva o comisión a un Colaborador del IDU quien la solicita o recibe con el fin de proferir fallo absolutorio, modificar los cargos y/o declarar la prescripción ya sea en el proceso verbal u ordinario.</t>
  </si>
  <si>
    <t xml:space="preserve">1. Formato FO-EC-123 Fijación del Procedimiento Disciplinario, con segregación de funciones </t>
  </si>
  <si>
    <t>Un tercero ofrece  entrega una dádiva o comisión a un Directivo del IDU quien la solicita o recibe con el fin de modificar los cargos en la etapa de juzgamiento, ya sea en el proceso verbal u ordinario, en beneficio propio o de un tercero.</t>
  </si>
  <si>
    <t>Un tercero ofrece  entrega una dádiva o comisión a un Colaborador del IDU quien la solicita o recibe con el fin de modificar los cargos en la etapa de juzgamiento, ya sea en el proceso verbal u ordinario, en beneficio propio o de un tercero.</t>
  </si>
  <si>
    <t>1. Declaración de Conflicto de interés que se realiza a través del SIDEAP y el SIGEP</t>
  </si>
  <si>
    <t>Un Tercero ofrece o entrega una dádiva o comisión a un Directivo del IDU quien la solicita o recibe  con el fin  de omitir la declaración de un conflicto de  intereses, ya sea en el proceso verbal u ordinario.</t>
  </si>
  <si>
    <t>Un Tercero ofrece o entrega una dádiva o comisión a un Colaborador del IDU quien la solicita o recibe  con el fin  de omitir la declaración de un conflicto de  intereses, ya sea en el proceso verbal u ordinario.</t>
  </si>
  <si>
    <t xml:space="preserve">1. Formato FO-EC-123 Fijación del Procedimiento Disciplinario, con segregación de funciones. 
2. Tablero de control para verificar el vencimiento de términos, segregación de funciones.
3. Revisión mensual del estado de los procesos para la etapa de juzgamiento en la SGJ (revisión SID). 
</t>
  </si>
  <si>
    <t>Un Tercero ofrece y entrega una dádiva o comisión a un Directivo del IDU quien la solicita o recibe con el fin de dilatar la sustanciación en la etapa de juzgamiento, ya sea verbal u ordinario.</t>
  </si>
  <si>
    <t xml:space="preserve">No se evidencia materialización del riesgo.
Se mantiene el riesgo junto a sus controles, los cuales fueron implementados en el segundo cuatrimestre del 2024, sin embargo, en este momento se está tramitando una actualización desde la SJD de la alcaldía para la asignación de los procesos en etapa de juzgamiento. </t>
  </si>
  <si>
    <t xml:space="preserve">1. Formato FO-EC-123 Fijación del Procedimiento Disciplinario, con segregación de funciones. 
 2. Tablero de control para verificar el vencimiento de términos, segregación de funciones.
3. Revisión mensual del estado de los procesos para la etapa de juzgamiento en la SGJ (revisión SID). 
</t>
  </si>
  <si>
    <t>Un Tercero ofrece y entrega una dádiva o comisión a un Colaborador del IDU quien la solicita o recibe con el fin de dilatar la sustanciación en la etapa de juzgamiento, ya sea verbal u ordinario.</t>
  </si>
  <si>
    <t>No se evidencia materialización del riesgo.
Se mantiene el riesgo junto a sus controles, los cuales fueron implementados en el segundo cuatrimestre del 2024.
Evidencias controles OCDI: https://drive.google.com/drive/folders/1gmomyY5mlszL4wjgS0Qz15_o2xkDaTY1?usp=drive_link</t>
  </si>
  <si>
    <t>OCDI</t>
  </si>
  <si>
    <t>1. Revisión inicial por parte del abogado de queja y/o expediente al recibirlo por reparto (correo).
2. Decisiones proyectadas con segregación de funciones
3. Acceso controlado a la Oficina mediante el diligenciamiento de la planilla FO-RF-06 Formato de control a personas que ingresan a áreas restringidas del IDU.
4. Control de acceso biométrico y/o tarjeta de aproximación  para el personal de la OCDI a sus instalaciones.
5.  Revisión plataforma SID de la Alcaldía Mayor de Bogotá.</t>
  </si>
  <si>
    <t xml:space="preserve"> Conducta Humana (Moral y ética) en beneficio particular</t>
  </si>
  <si>
    <t>TERCERO - INVESTIGADO - APODERADO</t>
  </si>
  <si>
    <t>Un tercero ofrece, promete o entrega una dádiva o comisión a un Directivo del IDU quien la solicita o recibe para incidir en la etapa de instrucción y/o dilatar la sustanciación en favor de un tercero.</t>
  </si>
  <si>
    <t>Procedimiento Primera Instancia en etapa de Instrucción (aprobado por la Resolución 171 de 2022 expedida por la Alcaldía Mayor de Bogotá) - OCDI</t>
  </si>
  <si>
    <t>No se evidencia materialización del riesgo.
Se mantiene el riesgo junto a sus controles, los cuales fueron implementados en el segundo cuatrimestre del 2024.</t>
  </si>
  <si>
    <t>Un tercero ofrece, promete o entrega una dádiva o comisión a un Colaborador del IDU quien la solicita o recibe para incidir en la etapa de instrucción y/o dilatar la sustanciación en favor de un tercero.</t>
  </si>
  <si>
    <t xml:space="preserve">1. Seguimiento de la jefatura de la OCDI a los términos legales de los procesos en la etapa de instrucción.
2. Directriz y/o recomendaciones a los abogados de apoyo de la OCDI para identificar oportunamente los términos de prescripción.
</t>
  </si>
  <si>
    <t>El Tercero ofrece, promete o entrega  una dádiva o comisión a un Directivo del IDU quien la solicita o recibe,  para que de lugar a la prescripción del proceso en la etapa de instrucción.</t>
  </si>
  <si>
    <t>1. Revisión inicial por parte del abogado de la queja y/o expediente al recibirlo por reparto (correo )
2. Acta de reuniones de seguimiento con a los términos de prescripción. 
3. Seguimiento de la jefatura de la OCDI a los términos legales de los procesos en la etapa de instrucción  (correo ).
4. Revisión plataforma SID de la Alcaldía Mayor de Bogotá.</t>
  </si>
  <si>
    <t>El Tercero ofrece, promete o entrega  una dádiva o comisión a un Colaborador del IDU quien la solicita o recibe,  para que de lugar a la prescripción del proceso en la etapa de instrucción.</t>
  </si>
  <si>
    <t>Todos los controles tiene registros</t>
  </si>
  <si>
    <t>Controles documentados. EL 3 control lo certifica STRF periódicamente</t>
  </si>
  <si>
    <t xml:space="preserve">1. Revisión trimestral de todos los expedientes a cargo de la OCDI y los expedientes enviados a la SGJ. (Cuadro control mensual )
2. Acceso controlado a la Oficina mediante el diligenciamiento de la planilla FO-RF-06 Formato de control a personas que ingresan a áreas restringidas del IDU.
3. Control de acceso biométrico y/o tarjeta de aproximación  para el personal de la OCDI a sus instalaciones.
4. Constancia de revisión Carpeta Virtual y expediente físico
5. Constancia de actualización plataforma SID de la Alcaldía Mayor de Bogotá
</t>
  </si>
  <si>
    <t>El Tercero ofrece, promete o entrega una dádiva o comisión a un Directivo del IDU quien la solicita o recibe  para que realice acciones encaminadas a extraviar el expediente disciplinario en su totalidad o desaparecer un documento del mismo.</t>
  </si>
  <si>
    <t>El Tercero ofrece, promete o entrega una dádiva o comisión a un Colaborador del IDU quien la solicita o recibe  para que realice acciones encaminadas a extraviar el expediente disciplinario en su totalidad o desaparecer un documento del mismo.</t>
  </si>
  <si>
    <t>Jefe y equipo OCI
comité ccordinación Control interno
Alcandía Mayor
equipos  interdisciplinarios para la auditoría.
auditados y auditor líder</t>
  </si>
  <si>
    <t xml:space="preserve">1. Conformación de equipos  interdisciplinarios para la auditoría, con selección rigurosa de auditores
2. Elección independiente del Jefe de OCI por parte de la Alcaldía Mayor 
3. Planificación de las auditorias basadas en riesgos.
4. Suscripción de acuerdo de confidencialidad y declaración de no conflicto de interés.
5. Evaluación de los auditores por parte de auditados y auditor líder.
6. Revisión y Aprobación y aprobado por el Comité Institucional de Coordinación de Control Interno del Plan de Auditoría.
7. Memorando dirigido al líder del proceso informando el proceso auditor. 
8. Revisión del informe final de auditoría por el Comité Institucional de Coordinación de Control Interno, en caso de que el auditado lo solicite. 
</t>
  </si>
  <si>
    <t xml:space="preserve">Un Tercero ofrece o entrega a un Directivo del IDU quien la solicita o recibe una dádiva o comisión para influir en la determinación del objetivo, alcance, muestra y resultado de una auditoría, afectando los intereses del IDU y/o favoreciendo los intereses particulares.  </t>
  </si>
  <si>
    <t>PR-EC-01_EVALUACIÓN INDEPENDIENTE Y AUDITORIAS INTERNAS</t>
  </si>
  <si>
    <t xml:space="preserve">Un Tercero ofrece o entrega a un colaborador del IDU quien la solicita o recibe una dádiva o comisión para influir en la determinación del objetivo, alcance, muestra y resultado de una auditoría, afectando los intereses del IDU y/o favoreciendo los intereses particulares.  </t>
  </si>
  <si>
    <t>Evaluar el desempeño de los procesos de la Entidad en relación con metas, planes, cumplimiento normativo y controles, así como las actuaciones de los servidores públicos, para asegurar el cumplimiento de los fines institucionales a través de la aplicación de los instrumentos pertinentes.</t>
  </si>
  <si>
    <t>EVALUACIÓN Y CONTROL</t>
  </si>
  <si>
    <t>* Se mantiene el riesgo y su valoración
* Se validan los controles en términos de efectividad y se encuentran acorde
* Se revisaron las observaciones de la 2da. Línea de defensa encontrando que el riesgo y sus controles son adecuados</t>
  </si>
  <si>
    <t>todos tienen evidiencias</t>
  </si>
  <si>
    <t xml:space="preserve">Todos estan documentados </t>
  </si>
  <si>
    <t>SGDU 
OCIT
SGI</t>
  </si>
  <si>
    <t>1.Propuesta del sector privado o intención para ejecutar un proyecto de infraestructura vial a través del mecanismo de permisos Voluntarios
2, Socialización y presentación del proyecto por el solicitante con las áreas relacionadas y pertinentes del IDU de la intención del permiso
3. Memorandos de validación del proyecto con las diferentes áreas del IDU (DTAI-DTINI-DTDP-DTP-DTC.DTCI)
4. Memorando de solicitud de publicación a la OAC de la intención del permiso voluntario en un diario de alta circulación
5. Oficio de respuesta al solicitante determinando  la viabilidad o no del permiso
6. Solicitud formal del interesado del permiso Voluntario  una vez se le comunicó que es viable
7. Memorando de recomendación a la Dirección General de suscripción del acto administrativo por medio del cual se otorga el permiso  
8. Notificación al interesado del Acto Administrativo suscrito y legalización del mismo</t>
  </si>
  <si>
    <t>Un interesado en intervenir infraestructura vial a través de un permiso voluntario acepta, solicita, promete, ofrece o entrega dádivas a un Directivo del IDU, para dar un concepto favorable sin que se cumplan las validaciones establecidas, o de alguna otra manera no sea conveniente el proyecto propuesto por el interesado.</t>
  </si>
  <si>
    <t>PERMISOS PARA LA INTERVENCIÓN DE INFRAESTRUCTURA DE TRANSPORTE POR TERCEROS</t>
  </si>
  <si>
    <t>1.Propuesta del sector privado o intención para ejecutar un proyecto de infraestructura vial a través del mecanismo de permisos Voluntarios
2, Socialización y presentación del proyecto por el solicitante con las áreas relacionadas y pertinentes del IDU de la intención del permiso
3. Memorandos de validación del proyecto con las diferentes áreas del IDU (DTAI-DTINI-DTDP-DTP-DTC.DTCI)
4. Memorando de solicitud de publicación a la OAC de la intención del permiso voluntario en un diario de alta circulación
5. Oficio de respuesta al solicitante determinando  la viabilidad o no del permiso
6. Solicitud formal del interesado del permiso Voluntario  una vez se le comunico que es viable
7. Memorando de recomendación a la Dirección General de suscripción del acto administrativo por medio del cual se otorga el permiso  
8. Notificación al interesado del Acto Administrativo suscrito y legalización del mismo</t>
  </si>
  <si>
    <t>Un interesado en intervenir infraestructura vial a través de un permiso voluntario acepta, solicita, promete, ofrece o entrega dádivas a un Colaborador del IDU, para dar un concepto favorable sin que se cumplan las validaciones establecidas, o de alguna otra manera no sea conveniente el proyecto propuesto por el interesado.</t>
  </si>
  <si>
    <t>1. Convenios Suscritos con Transmilenio con obligaciones definidas y responsables 
2. Oficios de solicitud de CDP, CRP y SAP (solicitud de autorización de pago) del IDU a Transmilenio
3. Seguimiento periódico al presupuesto aprobado para la ejecución de los convenios de Transmilenio a través del Comité IDU- Transmilenio.</t>
  </si>
  <si>
    <t xml:space="preserve">Un tercero acepta, solicita, promete, ofrece o entrega dádivas a un Directivo del IDU quien la solicita o recibe, para aprobar la solicitud del CDP, CRP y SAP (solicitud de autorización de pago) y asignar la fuente de financiación, sin contar con los parámetros requeridos o de cumplimiento.  </t>
  </si>
  <si>
    <t>INSTRUCTIVO SOLICITUD DE CDP, CRP, Y SAP A TRANSMILENIO</t>
  </si>
  <si>
    <t xml:space="preserve">Un tercero acepta, solicita, promete, ofrece o entrega dádivas a un Colaborador del IDU quien la solicita o recibe, para aprobar la solicitud del CDP, CRP y SAP (solicitud de autorización de pago) y asignar la fuente de financiación, sin contar con los parámetros requeridos o de cumplimiento.  </t>
  </si>
  <si>
    <t xml:space="preserve">1, 2, 3 y 4 con evidencia permanente </t>
  </si>
  <si>
    <t xml:space="preserve">1. Propuesta de APP presentada al IDU por el Originador
2, Registro en el RUAPP
3. Comité Distrital de APP
4. Acto Administrativo de viabilidad o rechazo de la propuesta de APP </t>
  </si>
  <si>
    <t>Un tercero acepta, solicita, promete, ofrece o entrega dádivas a un Directivo del IDU quien la solicita o recibe, para emitir un concepto de viabilidad sobre una propuesta de APP Privada presentada ante el IDU generando un favorecimiento en el proyecto de APP.</t>
  </si>
  <si>
    <t>CARACTERIZACIÓN
APPs</t>
  </si>
  <si>
    <t>Un tercero acepta, solicita, promete, ofrece o entrega dádivas a un Colaborador del IDU quien la solicita o recibe, para emitir un concepto de viabilidad sobre una propuesta de APP Privada presentada ante el IDU generando un favorecimiento en el proyecto de APP.</t>
  </si>
  <si>
    <t>1. Oficios de solicitud del tercero con la propuesta de cumplimiento de las obligaciones en el marco de los instrumentos de planeación
2. Mesas de reunión o de trabajo (convocatorias, grabaciones, listas de asistencia, etc)
2. Memorando de recomendación de suscripción de los convenios, acuerdos y/o actos administrativos con anexos requeridos. 
3. Supervisión y/o acompañamiento de los convenios, acuerdos y/o actos administrativos a suscribir.
4. Acto administrativo por medio del cual se adopta el instrumento de movilidad o se aprueba el acta de compromiso</t>
  </si>
  <si>
    <t>Un tercero público o privado acepta, solicita, promete, ofrece o entrega dádivas a un Directivo del IDU quien la solicita o recibe, para modificar o alterar los estudios previos y las propuestas de convenios, acuerdos y/o actos administrativos derivados de los instrumentos de planeación y/o movilidad adoptados por la respectiva autoridad .</t>
  </si>
  <si>
    <t>CARACTERIZACIÓN
Instrumentos de Planeación y/o Cargas urbanísticas</t>
  </si>
  <si>
    <t>Un tercero público o privado acepta, solicita, promete, ofrece o entrega dádivas a un colaborador del IDU quien la solicita o recibe, para modificar o alterar los estudios previos y las propuestas de convenios, acuerdos y/o actos administrativos derivados de los instrumentos de planeación y/o movilidad adoptados por la respectiva autoridad .</t>
  </si>
  <si>
    <t xml:space="preserve">SGDU 
OCIT
SGI
</t>
  </si>
  <si>
    <t xml:space="preserve">1, Mesas de concertación (convocatorias, grabaciones o avances de las minutas, etc)
2. Memorando de solicitud de elaboración del convenio, acuerdo y/o acto administrativo con las ESP, PRST o Empresas TIC con sus respectivos anexos, relacionados con las redes y activos de servicios públicos
3. Delegación del apoyo a la supervisión del convenio según la etapa del ciclo de vida del objeto del mismo cuando aplique.
4. Convenio, acuerdo y/o acto administrativo suscrito
</t>
  </si>
  <si>
    <t>Un Tercero acepta, solicita, promete, ofrece o entrega dádivas o beneficios a un Directivo del IDU quien la solicita o recibe para que se incorporen cláusulas o condiciones en los estudios previos para la suscripción de los  convenios, acuerdos y/o actos administrativos asociados a beneficios para un tercero o para una ESP.</t>
  </si>
  <si>
    <t>CARACTERIZACIÓN
ESP</t>
  </si>
  <si>
    <t xml:space="preserve"> con el acompañamiento de la SGGC</t>
  </si>
  <si>
    <t>Un Tercero acepta, solicita, promete, ofrece o entrega dádivas o beneficios a un Colaborador del IDU quien la solicita o recibe para que se incorporen cláusulas o condiciones en los estudios previos para la suscripción de los  convenios, acuerdos y/o actos administrativos asociados a beneficios para un tercero o para una ESP.</t>
  </si>
  <si>
    <r>
      <t xml:space="preserve">PROBABILIDAD
Inherente
</t>
    </r>
    <r>
      <rPr>
        <sz val="7"/>
        <rFont val="Arial"/>
        <family val="2"/>
      </rPr>
      <t>(sin controles)</t>
    </r>
  </si>
  <si>
    <t>Preguntas para calcular el Impacto: ¿Si el riesgo se materializa podría…?</t>
  </si>
  <si>
    <t>Liderar, orientar y realizar gestiones de coordinación interinstitucional con las Entidades del Orden Internacional, Nacional, Regional y Distrital, Empresas de Servicios Públicos, Sector Privado y/o Terceros para adelantar la planeación, ejecución, seguimiento y control de los proyectos de infraestructura vial, transporte y espacio público,
a cargo de la Entidad y/o Terceros, así como el análisis, planeación, evaluación y viabilización de los proyectos bajo el esquema de Asociación Público Privadas.</t>
  </si>
  <si>
    <t>GESTIÓN INTERINSTITUCIONAL</t>
  </si>
  <si>
    <r>
      <rPr>
        <b/>
        <sz val="8"/>
        <rFont val="Arial"/>
        <family val="2"/>
      </rPr>
      <t xml:space="preserve">No se ha materializado el riesgo. Han sido efectivos los controles existentes. 
</t>
    </r>
    <r>
      <rPr>
        <sz val="8"/>
        <rFont val="Arial"/>
        <family val="2"/>
      </rPr>
      <t xml:space="preserve">* Se modifica en la descripción del riesgo la palabra "colaborador" por "directivo", ya que en tal sentido es que se formuló.
* Se incorpora el control: 4. Instructivo IN-TH-01 "Instructivo de Expedición de Certificaciones".
</t>
    </r>
  </si>
  <si>
    <t>Todos los controles cuentan con evidencias</t>
  </si>
  <si>
    <t>Todos los controles están documentados</t>
  </si>
  <si>
    <t xml:space="preserve">1. Radicación y respuesta de las solicitudes de cerficación a través del Sistema de Gestión Documental
2. Documentos que reposan en la historia laboral del funcionario y/o exfuncionario.
3. Certificación con segregación de funciones.
4. Instructivo IN-TH-01 "Instructivo de Expedición de Certificaciones".
</t>
  </si>
  <si>
    <r>
      <t xml:space="preserve">Un tercero ofrece, promete o entrega una dádiva a un directivo del IDU, y esté la recibe o no; o, el directivo solicita la dádiva al tercero </t>
    </r>
    <r>
      <rPr>
        <strike/>
        <sz val="8"/>
        <rFont val="Arial"/>
        <family val="2"/>
      </rPr>
      <t xml:space="preserve"> </t>
    </r>
    <r>
      <rPr>
        <sz val="8"/>
        <rFont val="Arial"/>
        <family val="2"/>
      </rPr>
      <t>para que altere las funciones, períodos laborados o factores salariales.</t>
    </r>
  </si>
  <si>
    <t>EXPEDICIÓN DE CERTIFICACIONES</t>
  </si>
  <si>
    <r>
      <t xml:space="preserve">No se ha materializado el riesgo. Han sido efectivos los controles existentes. 
</t>
    </r>
    <r>
      <rPr>
        <sz val="8"/>
        <rFont val="Arial"/>
        <family val="2"/>
      </rPr>
      <t>* Se incorpora el control: 4. Instructivo IN-TH-01 "Instructivo de Expedición de Certificaciones".</t>
    </r>
  </si>
  <si>
    <t xml:space="preserve">1. Radicación y respuesta de las solicitudes de cerficación a través del Sistema de Gestión Documental.
2. Documentos que reposan en la historia laboral del funcionario y/o exfuncionario.
3. Certificación con segregación de funciones.
4. Instructivo IN-TH-01 "Instructivo de Expedición de Certificaciones".
</t>
  </si>
  <si>
    <r>
      <t xml:space="preserve">Un tercero ofrece, promete o entrega una dádiva a un colaborador del IDU, y esté la recibe o no; o, el colaborador solicita la dádiva al tercero, </t>
    </r>
    <r>
      <rPr>
        <strike/>
        <sz val="8"/>
        <rFont val="Arial"/>
        <family val="2"/>
      </rPr>
      <t xml:space="preserve"> </t>
    </r>
    <r>
      <rPr>
        <sz val="8"/>
        <rFont val="Arial"/>
        <family val="2"/>
      </rPr>
      <t>para que altere las funciones, períodos laborados o factores salariales.</t>
    </r>
  </si>
  <si>
    <r>
      <rPr>
        <b/>
        <sz val="8"/>
        <rFont val="Arial"/>
        <family val="2"/>
      </rPr>
      <t xml:space="preserve">No se ha materializado el riesgo. Han sido efectivos los controles existentes. 
</t>
    </r>
    <r>
      <rPr>
        <sz val="8"/>
        <rFont val="Arial"/>
        <family val="2"/>
      </rPr>
      <t xml:space="preserve">* Se modifica en la descripción del riesgo la palabra "colaborador" por "directivo", ya que en tal sentido es que se formuló.
* Se ajusta el ciontrol 1, en el sentido de incorporar como socio del negocio a la Universidad Nacional de Colombia, ya que es el contratista para la ejecución de los cursos del PIC.
* Se ajustan los controles 4, 5 y 6, ya que estaban algunos términos repetidos.
</t>
    </r>
  </si>
  <si>
    <t xml:space="preserve">1. Minuta de contrato suscrito con la Caja de Compensación que presta servicios al IDU (contrato del plan de bienestar) y con la Universidad Nacional de Colombia (contrato de capacitación). Lo anterior, amparado en la normatividad vigente.
2. Utilización plataforma transacción SECOP II
3. Seguimientos mensuales por parte del supervisor del contrato, con segregación de funciones.
4. Trámite de pagos a través del sistema SIGPAGOS 
5. Cuadro de seguimiento financiero.
6.Certificado de cumplimiento suscrito por el supervisor del contrato.
</t>
  </si>
  <si>
    <t xml:space="preserve">Un tercero ofrece, promete o entrega una dádiva a un directivo del IDU, y esté la recibe o no; o, el directivo solicita la dádiva al tercero  para beneficiarlo durante la ejecución del contrato de estímulos o de capacitación.
</t>
  </si>
  <si>
    <t>PROGRAMA DEL SISTEMA DE ESTÍMULOS Y PLAN INSTITUCIONAL DE CAPACITACIÓN</t>
  </si>
  <si>
    <r>
      <t xml:space="preserve">No se ha materializado el riesgo. Han sido efectivos los controles existentes. 
</t>
    </r>
    <r>
      <rPr>
        <sz val="8"/>
        <rFont val="Arial"/>
        <family val="2"/>
      </rPr>
      <t>* Se ajusta el ciontrol 1, en el sentido de incorporar como socio del negocio a la Universidad Nacional de Colombia, ya que es el contratista para la ejecución de los cursos del PIC.
* Se ajustan los controles 4, 5 y 6, ya que estaban algunos términos repetidos.</t>
    </r>
  </si>
  <si>
    <t xml:space="preserve">Un tercero ofrece, promete o entrega una dádiva a un colaborador del IDU, y esté la recibe o no; o, el colaborador solicita la dádiva al tercero,  para beneficiarlo durante la ejecución del contrato de estímulos o de Capacitación
</t>
  </si>
  <si>
    <r>
      <rPr>
        <b/>
        <sz val="8"/>
        <rFont val="Arial"/>
        <family val="2"/>
      </rPr>
      <t xml:space="preserve">No se ha materializado el riesgo. Han sido efectivos los controles existentes. 
</t>
    </r>
    <r>
      <rPr>
        <sz val="8"/>
        <rFont val="Arial"/>
        <family val="2"/>
      </rPr>
      <t xml:space="preserve">* Se modifica en la descripción del riesgo la palabra "colaborador" por "directivo", ya que en tal sentido es que se formuló.
</t>
    </r>
  </si>
  <si>
    <t xml:space="preserve">
1. Diligenciamiento formato FO-TH-31 "INFORMACIÓN BASE  AL INGRESO DE PERSONAL"
2. Revisión de la Solicitud de afiliación del interesado con los respectivos soportes
3. Divulgación masiva a través de canales institucionales de comunicación de la oferta y asesoría por parte de las entidades prestadoras de servicios de seguridad social.
</t>
  </si>
  <si>
    <t>Un tercero ofrece, promete o entrega una dádiva a un Directivo del IDU, y esté la recibe o no; o, el directivo solicita la dádiva al tercero, con el fin de influenciar durante el proceso de afiliación y traslado al régimen de seguridad social.</t>
  </si>
  <si>
    <t>ADMINISTRACIÓN DE SEGURIDAD SOCIAL</t>
  </si>
  <si>
    <r>
      <rPr>
        <b/>
        <sz val="8"/>
        <rFont val="Arial"/>
        <family val="2"/>
      </rPr>
      <t xml:space="preserve">No se ha materializado el riesgo. Han sido efectivos los controles existentes. </t>
    </r>
    <r>
      <rPr>
        <sz val="8"/>
        <rFont val="Arial"/>
        <family val="2"/>
      </rPr>
      <t xml:space="preserve">
</t>
    </r>
  </si>
  <si>
    <t xml:space="preserve">1. Diligenciamiento formato FO-TH-31 "INFORMACIÓN BASE  AL INGRESO DE PERSONAL"
2. Revisión de la Solicitud de afiliación del interesado con los respectivos soportes, con segregación de funciones. 
3. Divulgación masiva a través de canales institucionales de comunicación de la oferta y asesoría por parte de las entidades prestadoras de servicios de seguridad social.
</t>
  </si>
  <si>
    <t>Un tercero ofrece, promete o entrega una dádiva a un colaborador del IDU, y esté la recibe o no; o, el colaborador solicita la dádiva al tercero, con el fin de influenciar durante el proceso de afiliación y traslado al régimen de seguridad social.</t>
  </si>
  <si>
    <t>GESTIÓN DEL TALENTO HUMANO</t>
  </si>
  <si>
    <t>GESTIÓN DE TALENTO HUMANO</t>
  </si>
  <si>
    <t>No existen errores que requieran correcciones urgentes. Sin embargo, vale la pena revisar los criterios que se están teniendo en cuenta para determinar la probabilidad de los riesgos señalados, ya que todos tienen un porcentaje idéntico a pesar de describir situaciones diferentes. Los controles están dados en actividades pasivas, sería más efectivo que los tratamientos vigentes implementen actividades para recolectar información, implementar medidas y gestionar el riesgo de forma activa. Por otro lado, las evidencias deberían hacer parte de un proceso independiente, no depender de los procesos misionales.</t>
  </si>
  <si>
    <t>Una vez realizado el análisiis con el equipo técnico no se observa materialización del riesgo, de igual manera se evaluaron los controles, evidenciando que están vigentes y son eficacez</t>
  </si>
  <si>
    <t>Todos los controles cuentan con las evicencias</t>
  </si>
  <si>
    <t>1. Seguiento técnico de la STRT, con segregación de funciones .
2. Mesa de control de cambios tecnológicos Formato (FO-TI-29 - FO-TI-33)
3. Actas de recibo a satisfacción de los bienes y servicios recibidos, con segregación de funciones .
4. Anexo ténico y contrato, con segregación de funciones .</t>
  </si>
  <si>
    <r>
      <t>Que un tercero (proveedor) promete, efrece o entrega dádivas o comisiones a un Directivo IDU, quien la solicita o recibe,</t>
    </r>
    <r>
      <rPr>
        <strike/>
        <sz val="8"/>
        <rFont val="Arial"/>
        <family val="2"/>
      </rPr>
      <t xml:space="preserve"> </t>
    </r>
    <r>
      <rPr>
        <sz val="8"/>
        <rFont val="Arial"/>
        <family val="2"/>
      </rPr>
      <t xml:space="preserve">para aprobar bienes y servicios sin haberl sido recibido por parte del IDU </t>
    </r>
  </si>
  <si>
    <t>Tecnologias de Información y Comunicación</t>
  </si>
  <si>
    <r>
      <t>Que un tercero (proveedor) promete, efrece o entrega dádivas o comisiones a un Colaborador IDU, quien la solicita o recibe,</t>
    </r>
    <r>
      <rPr>
        <strike/>
        <sz val="8"/>
        <rFont val="Arial"/>
        <family val="2"/>
      </rPr>
      <t xml:space="preserve"> </t>
    </r>
    <r>
      <rPr>
        <sz val="8"/>
        <rFont val="Arial"/>
        <family val="2"/>
      </rPr>
      <t xml:space="preserve">para aprobar bienes y servicios sin haberl sido recibido por parte del IDU </t>
    </r>
  </si>
  <si>
    <t>1. Seguiento técnico de la STRT, con segregación de funciones .
2. Mesa de control de cambios tecnológicos semanal FO-TI-29 / FO-TI-33) con segregación de funciones.
3. Indicadores de gestión interna que mide y controla la disponibilidad  de la plataforma de TIC</t>
  </si>
  <si>
    <r>
      <t xml:space="preserve">Que un tercero (proveedor de servicio o mantenimiento) ofrezca, promete  o entregue dádivas a un Directivo del IDU quien la solicita o recibe, para no reportar </t>
    </r>
    <r>
      <rPr>
        <strike/>
        <sz val="8"/>
        <rFont val="Arial"/>
        <family val="2"/>
      </rPr>
      <t xml:space="preserve"> </t>
    </r>
    <r>
      <rPr>
        <sz val="8"/>
        <rFont val="Arial"/>
        <family val="2"/>
      </rPr>
      <t>fallas presentadas o identificadas en el producto y/o servicio.</t>
    </r>
  </si>
  <si>
    <r>
      <t xml:space="preserve">Que un tercero (proveedor de servicio o mantenimiento) ofrezca, promete  o entregue dádivas a un Colaborador del IDU quien la solicita o recibe, para no reportar </t>
    </r>
    <r>
      <rPr>
        <strike/>
        <sz val="8"/>
        <rFont val="Arial"/>
        <family val="2"/>
      </rPr>
      <t xml:space="preserve"> </t>
    </r>
    <r>
      <rPr>
        <sz val="8"/>
        <rFont val="Arial"/>
        <family val="2"/>
      </rPr>
      <t>fallas presentadas o identificadas en el producto y/o servicio.</t>
    </r>
  </si>
  <si>
    <t>Una vez realizado el análisiis con el equipo técnico no se observa materialización del riesgo, así mismo se evaluaron los controles,  los cules están vigentes y son eficacez</t>
  </si>
  <si>
    <t>1 y 2 con evideincia</t>
  </si>
  <si>
    <t>1 y 2 documentados</t>
  </si>
  <si>
    <t xml:space="preserve">1. Cintas etiquetadas con código del software generado por el sistema de copias, que no permite identificarla fisicamente.
2 .Diligenciamiento del Formato FO-DO-17 "Inventario único documental" con segregación de funciones
</t>
  </si>
  <si>
    <t xml:space="preserve">Un Directivo del IDU ofrece a un tercero  (empresa externa que custodia las cintas en bóveda de seguridad)  dadivas para que le proporcione una o varias cintas con información importante y confidencial de la entidad con el fin de obtener provecho propio o de un tercero </t>
  </si>
  <si>
    <t xml:space="preserve">Un Colaborador del IDU ofrece a un tercero  (empresa externa que custodia las cintas en bóveda de seguridad)  dadivas para que le proporcione una o varias cintas con información importante y confidencial de la entidad con el fin de obtener provecho propio o de un tercero </t>
  </si>
  <si>
    <t>1, 2 y 3 con evideincia</t>
  </si>
  <si>
    <t xml:space="preserve">1. Aplicación del Instructivo IN-TI-40 "Segregación de funciones en la STRT
2. Aplicación del Instructivo IN-TI-16 "Segregación de los derechos de acceso a los recursos de TI"
3. Formato FO-TI-04 "Acuerdos de confidencialaidad con terceros"
</t>
  </si>
  <si>
    <t>Un tercero entrega, promete u ofrece dádivas a un Colaborador del IDU quien las solicita o recibe, para que pueda acceder a algún sistema(s) de información de la entidad (aplicativos, plataformas, correos, sistemas de información geograficos, etc.), para vulnerar la plataforma</t>
  </si>
  <si>
    <t>Un tercero entrega, promete u ofrece dádivas a un Directivo del IDU quien las solicita o recibe, para que pueda acceder algún sistema(s) de información de la entidad (aplicativos, plataformas, correos, sistemas de información geograficos, etc.), para vulnerar la plataforma</t>
  </si>
  <si>
    <t xml:space="preserve">1. Estudio previo y anexo ténico para el Contrato en el que define las condiciones y supervisores
2. Mesa de control de cambios tecnológicos formato FO-TI-29 - FO-TI-33)
3. Informes de ejecución del contrato
</t>
  </si>
  <si>
    <t>Un tercero ofrezce, promete o entrega dádivas a un Directivo del IDU quien la solcita o recibe, para que se adopte e implemente en la entidad un tema de investigación de su preferencia o un cambio tecnológico en beneficio personal.</t>
  </si>
  <si>
    <t xml:space="preserve">1. Estudio previo y anexo ténico para el Contrato en el que define las condiciones y supervisores
2. Mesa de control de cambios tecnológicos  Formato FO-TI-29  -  FO-TI-33
3. Informes de ejecución del contrato, con secregación de funciones
</t>
  </si>
  <si>
    <t>Un tercero ofrezce, promete o entrega dádivas a un Colaborador del IDU quien la solcita o recibe, para que se adopte e implemente en la entidad un tema de investigación de su preferencia o un cambio tecnológico en beneficio personal.</t>
  </si>
  <si>
    <t xml:space="preserve">1. Aplocación del Instructivo IN-TI-40 "Segregación de funciones en la STRT.
2. Registro de solicitud en el sistema ARANDA con la definición o descripción del requerimiento de acceso a la bases de datos y repositorios de información, con autorización previa de los Jefes de depedencias.
</t>
  </si>
  <si>
    <t>Un tercero entrega, promete u ofrezce dádivas a un Colaborador del IDU quien la solcita o recibe,, para poder tener acceso a información y datos sensibles de la entidad y manipularla según su conveniencia.</t>
  </si>
  <si>
    <t>Un tercero entrega, promete u ofrezce dádivas a un Directivo del IDU quien la solcita o recibe,, para poder tener acceso a información y datos sensibles de la entidad y manipularla según su conveniencia.</t>
  </si>
  <si>
    <t>1,2,3,4 y 5 con evideincia</t>
  </si>
  <si>
    <t>1, 2,3 4 y 5 documentados</t>
  </si>
  <si>
    <t>1. Aprobación y  aceptación del proyecto de software por parte del área usuaria. (FO-TI- 06 / FO-TI -13 / FO-TI-16)
2. Mesa de control de cambios tecnológicos  fromato FO-TI-29 / FO-TI-33)
3. Presentación de fichas técnicas al Comité Precontractual , para revisar condiciones proyectadas en los procesos de contratación
4. Instructivo IN-TI-09 "Estimación de esfuerzo para desarrollo de software"
5. Publicación Plan estratégico de TIC - PETI</t>
  </si>
  <si>
    <t>Que un tercero que tenga interés en un proyecto de tecnologias de la información, entregue, promete o ofrezca dádivas a un Colaborador del IDU quien la solcita o recibe, para que lo favorezca en el proceso de contratación y/o para que no aplique las sanciones legales contractuales, por el no cumplimiento del objeto contractual y/o aplicación de la garantía.</t>
  </si>
  <si>
    <t>1,2,3,4 y 5 con evidencia</t>
  </si>
  <si>
    <r>
      <t>1. Aprobación y  aceptación del proyecto de software por parte del área funcional. (FO-TI- 06 / FO-TI -13 / FO-TI-16)
2. Mesa de control de cambios tecnológicos formato (</t>
    </r>
    <r>
      <rPr>
        <strike/>
        <sz val="8"/>
        <color theme="1"/>
        <rFont val="Arial"/>
        <family val="2"/>
      </rPr>
      <t xml:space="preserve"> </t>
    </r>
    <r>
      <rPr>
        <sz val="8"/>
        <color theme="1"/>
        <rFont val="Arial"/>
        <family val="2"/>
      </rPr>
      <t xml:space="preserve">FO-TI-29 / FO-TI-33)
3. Presentación de fichas técnicas al Comité Precontractual , para revisar condiciones proyectadas en los procesos de contratación
4. Instructivo IN-TI-09 "Estimación de esfuerzo para desarrollo de software" 
5. Publicación del Plan estratégico de TIC - PETI 
</t>
    </r>
  </si>
  <si>
    <t>Que un tercero que tenga interés en un proyecto de tecnologias de la información, entregue, promete o ofrezca dádivas a un Directivo del IDU quien la solcita o recibe, para que lo favorezca en el proceso de contratación y/o para que no aplique las sanciones legales contractuales, por el no cumplimiento del objeto contractual y/o aplicación de la garantía.</t>
  </si>
  <si>
    <t>GESTIÓN DE TECNOLOGÍAS DE LA INFORMACIÓN</t>
  </si>
  <si>
    <t>GESTIÓN DOCUMENTAL</t>
  </si>
  <si>
    <t>ORGANIZACIÓN DE ARCHIVOS DE GESTION</t>
  </si>
  <si>
    <t>Un Tercero Ofrece, promete o entrega  una dádiva o comisión a un colaborador del IDU quien la solicita o la recibe para divulgar información de aquellos expedientes con nivel de confidencialidad Información Pública Clasificada o Infomación Pública Reservada, en beneficio propio o de un tercero afectando los intereses del IDU</t>
  </si>
  <si>
    <t>1. Cláusula de confidencialidad en la minuta del contrato para el proveedor del servicio de archivo y los contratistas de PSP
2. Directrices en materia de clasificación de la información.
3. Clasificación de la información a través del Sistema de Gestión Documental</t>
  </si>
  <si>
    <t>STRF
DTAF
SGGC
DTGC</t>
  </si>
  <si>
    <t>todo los controles documentados</t>
  </si>
  <si>
    <t>todo los controles con evidencias</t>
  </si>
  <si>
    <t>Durante el periodo comprendido entre mayo y agosto de  2024, no se presentó ningún hecho de soborno para este riesgo.</t>
  </si>
  <si>
    <t>Un Tercero Ofrece, promete o entrega  una dádiva o comisión a un Directivo del IDU quien la solicita o la recibe para divulgar información de aquellos expedientes con nivel de confidencialidad Información Pública Clasificada o Infomación Pública Reservada, en beneficio propio o de un tercero afectando los intereses del IDU</t>
  </si>
  <si>
    <t>CONSULTA Y PRESTAMO DE DOCUMENTOS
PROCEDIMIENTO RECONSTRUCCIÓN DE ARCHIVOS</t>
  </si>
  <si>
    <t>Un tercero ofrece, promete o entrega una dádiva o comisión a un colaborador del IDU quien la solicita o la recibe  para que se adultere, sustraiga, hurte o manipule los archivos y documentos del IDU.</t>
  </si>
  <si>
    <t>1. Manual de Gestión Documental.
2. Procedimiento PR-DO-05 Consulta y préstamo de documentos
3. Registros de préstamo, en físico y en los software de gestión documental.
4. Sistema de Gestión Documental y sistema PMB: de catalogo de acceso al publico y sistema NASA.</t>
  </si>
  <si>
    <t>CONSULTA Y PRESTAMO DE DOCUMENTOS
PROCEDIMIENTO RECONSTRUCCIÓN DE ARCHIVOS</t>
  </si>
  <si>
    <t>Un tercero ofrece, promete o entrega una dádiva o comisión a un Directivo del IDU quien la solicita o la recibe  para que se adultere, sustraiga, hurte o manipule los archivos y documentos del IDU.</t>
  </si>
  <si>
    <t>GESTIÓN Y TRÁMITE DE RESOLUCIONES
GESTIÓN Y TRÁMITE DE COMUNICACIONES OFICIALES RECIBIDAS
GESTIÓN Y TRÁMITE DE COMUNICACIONES OFICIALES ENVIADAS EXTERNAS</t>
  </si>
  <si>
    <t>Un Tercero  ofrece, promete o entrega una dádiva o comisión a un colaborador del IDU quien la solicita o la recibe  para divulgar información contenida en resoluciones, documentos internos o externos con nivel de confidencialidad Información Pública Clasificada o Infomación Pública Reservada, en pro de un beneficio propio o que afecte los intereses del IDU</t>
  </si>
  <si>
    <t>Un Tercero  ofrece, promete o entrega una dádiva o comisión a un Directivo del IDU quien la solicita o la recibe  para divulgar información contenida en resoluciones, documentos internos o externos con nivel de confidencialidad Información Pública Clasificada o Infomación Pública Reservada, en pro de un beneficio propio o que afecte los intereses del IDU</t>
  </si>
  <si>
    <t>GESTIÓN DE RECURSOS FÍSICOS</t>
  </si>
  <si>
    <t>EJECUCIÓN DE COMPRAS</t>
  </si>
  <si>
    <t>Un tercero o proveedor ofrece, promete o entrega dádivas a un Directivo del IDU quien la solicita o la recibe, para estructurar los documentos de la etapa precontractual que lo favorezcan en relación con la adquisición de bienes y servicios, asociados al proceso</t>
  </si>
  <si>
    <t>1. Diferentes revisiones legales y técnicas a los estudios y documentos previos, con segregación de funciones
2. Publicación de la trazabilidad de los procesos en el portal de contratación SECOP.
3. Comité precontractual, con segregación de funciones.
4. Publicación de agendas Directivos IDU
5. Resolución de Delegación de funciones</t>
  </si>
  <si>
    <t>1, 2, 3, 4 Documentados</t>
  </si>
  <si>
    <t>1, 2, 3, y 4 con evidencia</t>
  </si>
  <si>
    <t>Un tercero o proveedor ofrece, promete o entrega dádivas a un colaborador del IDU quien la solicita o la recibe, para estructurar los documentos de la etapa precontractual que lo favorezcan en relación con la adquisición de bienes y servicios, asociados al proceso</t>
  </si>
  <si>
    <t>1. Diferentes revisiones legales y técnicas a los estudios y documentos previos, con segregación de funciones
2. Publicación de la trazabilidad de los procesos en el portal de contratación SECOP.
3. Comité precontractual.
4. Resolución de Delegación de funciones</t>
  </si>
  <si>
    <t>1, 2, 3, 4 y 5 Documentados</t>
  </si>
  <si>
    <t>1, 2, 3, 4 y 5 con evidencia</t>
  </si>
  <si>
    <t>Un tercero (proveedor) ofrece, promete o entrega una dádiva a un Directivo del IDU quien la solicita o la recibe para que certifique mayores cantidades de B&amp;S a los efectivamente recibidos y/o alterar la facturación en beneficio o satisfacción personal</t>
  </si>
  <si>
    <t>1.Arqueos y revisión por parte del Ordenador del gasto y la Subdirección Técnica de Presupuesto y Contabilidad.
2. Entrada de los bienes al almacén general del IDU.
3. Para las compras por caja menor, solicitud firmada por el jefe del área que la solicita; se verifica que el bien no está en el almacén ni tenga contrato; se hacen arqueos.
4. Publicación de agendas Directivos IDU</t>
  </si>
  <si>
    <t>Un tercero (proveedor) ofrece, promete o entrega una dádiva a un Colaborador del IDU quien la solicita o la recibe para que certifique mayores cantidades de B&amp;S a los efectivamente recibidos y/o alterar la facturación en beneficio o satisfacción personal</t>
  </si>
  <si>
    <t>Un posible proveedor entregua u ofrece, promete dádivas a un Directivo del IDU quien la solicita o la recibe encargado de realizar el estudio de mercado telefónico o de solicitar cotizaciones, para incrementar el valor del presuouesto oficial en beneficio suyo o de un tercero.</t>
  </si>
  <si>
    <t>1. Diferentes revisiones legales y técnicas a los estudios y documentos previos, con segregación de funciones
2. Fichas técnicas para la solicitud de cotizaciones.
3. Comité precontractual, con segregación de funciones
4. Pulicación de agendas Directivos 
5. Resolución de delegación de funciones</t>
  </si>
  <si>
    <t>2, 3, 4 Documentados</t>
  </si>
  <si>
    <t>2, 3, y 4 con evidencia</t>
  </si>
  <si>
    <t>Un posible proveedor entregua u ofrece, promete dádivas a un Colaborador del IDU quien la solicita o la recibe encargado de realizar el estudio de mercado telefónico o de solicitar cotizaciones, para incrementar el valor del presuouesto oficial en beneficio suyo o de un tercero.</t>
  </si>
  <si>
    <t>MANTENIMIENTO PREVENTIVO Y CORRECTIVO</t>
  </si>
  <si>
    <t>Un tercero entrega, promete u ofrece dádivas a un Directivo del IDU quien la solicita o la recibe para que acepte productos y servicios que no cumplan con las especificaciones técnicas contractuales</t>
  </si>
  <si>
    <t>1. Contrato o el anexo técnico, establece condiciones y calidad
2. Plan de mantenimiento, lleva un control de actividades.
3. Informe de apoyo a la supervisión del contrato y recibo a satisfacción</t>
  </si>
  <si>
    <t>1, 2, 3. Documentados</t>
  </si>
  <si>
    <t>1, 2, 3, con evidencia</t>
  </si>
  <si>
    <t>Un tercero entrega, promete u ofrece dádivas a un Colaborador del IDU quien la solicita o la recibe para que acepte productos y servicios que no cumplan con las especificaciones técnicas contractuales</t>
  </si>
  <si>
    <t>Sobrecostos y deficiencias en el alcance y calidad de los proyectos</t>
  </si>
  <si>
    <t>1. Contrato
2. Plan de mantenimiento 
3. Informe de apoyo a la superv isión del contrato y recibo a satisfacción</t>
  </si>
  <si>
    <t>Un tercero (contratista de mantenimiento) ofrece, promete o entrega dádivas a un Directivo del IDU quien la solicita o la recibe  para  beneficiarse de  la adición o prórroga del contrato.</t>
  </si>
  <si>
    <t xml:space="preserve">1. Acta de solicitud de adición y/o prórroga
2. Resolución de delegación del gasto
3. Revisiones del acto administrativo, con segregación de funciones
4. Memorando de solicitud de adición y/o prórroga suscrito por el ordenador del gasto
</t>
  </si>
  <si>
    <t>Un tercero (contratista de mantenimiento) ofrece, promete o entrega dádivas a un Colaborador del IDU quien la solicita o la recibe  para  beneficiarse de  la adición o prórroga del contrato.</t>
  </si>
  <si>
    <t>1. Acta de solicitud de adición y/o prórroga
2. Procedimiento "PR-GC-14 Modificación y cesión de contratos estatales"
3. Resolución de delegación
4. Revisiones con segregación de funciones
5. Memorando de solicitud de adición y/o prórroga suscrito por el ordenador del gasto</t>
  </si>
  <si>
    <r>
      <t>Que un Tercero ofrece, promete o entrega una dádiva a un Directivo del IDU quien la solicita o la recibe para modificar  los comprobantes de suministro de combustible</t>
    </r>
    <r>
      <rPr>
        <strike/>
        <sz val="8"/>
        <color theme="1"/>
        <rFont val="Arial"/>
        <family val="2"/>
      </rPr>
      <t xml:space="preserve"> </t>
    </r>
  </si>
  <si>
    <t>1. Reportes de consumo enviados por el contratista y verificación del mismo por parte del apoyo a la supervisión y la supervisión del contrato.
2. Reportes en línea en tiempo real al IDU (monitoreo satelital)
3. Chip maestro para control de combustible.</t>
  </si>
  <si>
    <t xml:space="preserve">1, 2, 3 Documentados </t>
  </si>
  <si>
    <t>1, 2, 3 con evidencia</t>
  </si>
  <si>
    <r>
      <t>Que un Tercero ofrece, promete o entrega una dádiva a un Colaborador del IDU quien la solicita o la recibe para modificar  los comprobantes de suministro de combustible</t>
    </r>
    <r>
      <rPr>
        <strike/>
        <sz val="8"/>
        <color theme="1"/>
        <rFont val="Arial"/>
        <family val="2"/>
      </rPr>
      <t xml:space="preserve"> </t>
    </r>
  </si>
  <si>
    <t>ADMINISTRACIÓN INVENTARIO DE BIENES MUEBLES</t>
  </si>
  <si>
    <t xml:space="preserve">Un tercero ofrece, promete o entrega dádivas a un colaborador del IDU quien la solicita o la recibe encargado de revisar y recibir los documentos y elementos entregados por el proveedor y/o contratista para que  modifique o altere el soporte de recibo e ingreso al almacén </t>
  </si>
  <si>
    <t>1. Arqueos de los elementos de almacén
2. Reportes del sistema de información de inventarios.
3. Verificación de las especificaciones técnicas, por parte del área responsable de la compra y de almacén.</t>
  </si>
  <si>
    <t>1 y 2 con evidencia</t>
  </si>
  <si>
    <t xml:space="preserve">Un tercero ofrece, promete o entrega dádivas a un Directivo del IDU quien la solicita o la recibe encargado de revisar y recibir los documentos y elementos entregados por el proveedor y/o contratista para que  modifique o altere el soporte de recibo e ingreso al almacén </t>
  </si>
  <si>
    <t>1. Arqueos los elementos de almacén
2. Reportes del sistema de información de inventarios.
3. Verificación de las especificaciones técnicas por parte del área responsable de la compra y de almacén.</t>
  </si>
  <si>
    <t>Un tercero, posible comprador de los bienes dados de baja, ofrece, promete o entrega dadivas a un Colaborador del IDU quien la solicita o la recibe para que le entreguen los bienes dados de baja sin el cumplimiento de los requisitos.</t>
  </si>
  <si>
    <t xml:space="preserve">1. Comité de seguimiento y control financiero y de inventarios
2. Fichas técnicas de identificación de lementos obsoletos
3.  Acta de Comité seguimiento y control financiero y de inventarios
4. Acto administrativo que da de baja los elementos obsoletos o inservibles con segregación de funciones
</t>
  </si>
  <si>
    <t>1, 2, 3 y 4 Documentados</t>
  </si>
  <si>
    <t>1, 2, 3 y 4 con evidencia</t>
  </si>
  <si>
    <t>Un tercero, posible comprador de los bienes dados de baja, ofrece, promete o entrega dadivas a un Directivo del IDU quien la solicita o la recibe para que le entreguen los bienes dados de baja sin el cumplimiento de los requisitos.</t>
  </si>
  <si>
    <t>1. Comité de seguimiento y control financiero y de inventarios (Acta de Comité seguimiento y control financiero y de inventarios)
2. Fichas técnicas de identificación de elementos obsoletos
3. Acto administrativo que da de baja los elementos obsoletos o inservibles, con segregación de funciones</t>
  </si>
  <si>
    <t>Un Tercero entrega, promete u ofrece dádivas a un Colaborador del IDU quien la solicita o la recibe para que no exija los  certificados y permisos ambientales</t>
  </si>
  <si>
    <t>1. Auditoria periódica al Sistema de Gestión Ambiental
2. Cláusulas ambientales en cada uno de los contratos, si aplica.</t>
  </si>
  <si>
    <t>1 y 2  con evidencia</t>
  </si>
  <si>
    <t>Un Tercero entrega, promete u ofrece dádivas a un Directivo del IDU quien la solicita o la recibe para que no exija los  certificados y permisos ambientales</t>
  </si>
  <si>
    <t>1. Auditoria periódica al Sistema de Gestión Ambiental
 2. Cláusulas ambientales en cada uno de los contratos, si aplica.</t>
  </si>
  <si>
    <t>No se realiza ninguna modificación o actualización para este posible hecho de soborno en este periodo de monitoreo.
Los controles existentes son aplicados eficientemente, contribuyendo a prevenir los posibles riesgos de soborno.</t>
  </si>
  <si>
    <t>control con evidecnias</t>
  </si>
  <si>
    <t>Control 2 documentado</t>
  </si>
  <si>
    <t>1. Procedimiento PR-GF.01, Ejecución presupuestal de ingresos y gastos.
2. Formatos FO-GF-02 y FO-GF03, los formatos de solicitud de registro y disponibilidad presupuestal.</t>
  </si>
  <si>
    <t>Un tercero (contratista) ofrece o entrega una dádiva a un Directivo del IDU quien la solicita o recibe  para que se adelante el Certificado de Registro Presupuestal, sin el lleno de los requisitos legales para beneficiar a un tercero</t>
  </si>
  <si>
    <t>EXPEDICION CERTIFICADOS DE REGISTRO PRESUPUESTAL</t>
  </si>
  <si>
    <t>Un tercero (contratista) ofrece o entrega una dádiva a un Colaborador del IDU quien la solicita o recibe  para que se adelante el Certificado de Registro Presupuestal, sin el lleno de los requisitos legales para beneficiar a un tercero</t>
  </si>
  <si>
    <t xml:space="preserve">control 2 con evidencias </t>
  </si>
  <si>
    <t>Cobtrol 2 documentado</t>
  </si>
  <si>
    <t>1. Guía GU-GF-01 Guía de Pago a terceros
2.  Utilización del aplicativo STONE como evidencia de la apliación del Procedimiento PR-GF- 11 "Pago a Terceros" con segregación de funciones.
3. Procedimiento PR-GF-02, declaraciones tributarias.
4. Caracterización del proceso de Gestión Financiera.</t>
  </si>
  <si>
    <t>Efecto sancionatorio de las entidades recaudadoras de impuestos</t>
  </si>
  <si>
    <t>Un tercero (proveedor) ofrece o entrega una dádiva a un Colaborador del IDU quien la solicita o recibe  para que le aplique una menor tasa impositiba al momento de la liquidacion de los impuestos respectivos, con la intencion de que los descuentos tributarios sean menore a los que corresponden.</t>
  </si>
  <si>
    <t>ORDENES DE PAGO</t>
  </si>
  <si>
    <t>Efecto sancionatorio de las entidades recaudodoras de impuestos</t>
  </si>
  <si>
    <t>Un tercero (proveedor) ofrece o entrega una dádiva a un Colaborador del IDU quien la solicita o recibe  para que le aplique una menor tasa impositiva al momento de la liquidacion de los impuestos respectivos, con la intencion de que los descuentos tributarios sean menore a los que corresponden.</t>
  </si>
  <si>
    <t>Todos los controles cuentan cojn evidencias</t>
  </si>
  <si>
    <t>Todos los controles estàn documentados</t>
  </si>
  <si>
    <t xml:space="preserve">1.  Acto administrativo de liquidación de la compensación a través del sistema "Fondo de cesiones públicas", con segregación de funciones.
2. en el aplicativo DONDO COMPENSATORIO DE ESTACIONAMIENTOS se aplica el Procedimiento PR-GF-07" Administración del fondo para el pago de parqueaderos" 
3. aplicativo FONDO COMPENSATORIO DE ESTACIONAMIENTOS SE APLICA EL Procedimiento PR - GF- 08 "Administración del fondo para el pago compensatorio de obligaciones urbanísticas" 
</t>
  </si>
  <si>
    <t>Un tercero (constructor) ofrece o entrega una dádiva a un Colaborador del IDU quien la solicita o recibe  para que evite el proceso de cobro persuasivo o retrase el proceso de cobro coactivo por el área competente,  por concepto de compensación de cupos de estacionamiento u obligaciones urbanisticas.</t>
  </si>
  <si>
    <t>FONDO DE CESIONES PÚBLICAS</t>
  </si>
  <si>
    <t>STPC - DTAF</t>
  </si>
  <si>
    <t>Un Directivo del IDU solicita o recibe dadivas de un tercero (constructor) para cambiar el valor de la liquidación en la resolución para la compensación de cupos de estacionamiento u obligaciones urbanisticas.</t>
  </si>
  <si>
    <t>Un Directivo del IDU ofrece o entrega a un tercero (empleado bancario)  una comisión o dádiva para que altere el valor real del saldo disponible en bancos con el fin de hacer maniobras ilegales temporales con los recursos públicos en un periodo de tiempo corto.</t>
  </si>
  <si>
    <t>Un tercero (constructor) ofrece o entrega dadivas al Colaborador del IDU quien la solicita o recibe para cambiar el valor de la liquidación en la resolución para la compensación de cupos de estacionamiento u obligaciones urbanisticas.</t>
  </si>
  <si>
    <t>1. Sistema SIGPAGOS.
2. Guía GU-GF-01 Guía de Pago a terceros
3.  Procedimiento PR-GF- 11 "Pago a Terceros" con segregación de funciones con segregación de funciones  con segregación de funciones 
4. Cronograma de radicaciones y pagos a través del sistema SIGPAGOS
5. Utilización de usuarios y claves
6. Aplicación de firma digital del ordenador del gasto del DTAF, STPC y STTR</t>
  </si>
  <si>
    <t>Un Directivo del IDU solicita o acepta de un Contratista o tercero una dádiva para agilizar el pago o para que se realice el pago, sin el lleno de los requistos.</t>
  </si>
  <si>
    <t>PAGO A TERCEROS</t>
  </si>
  <si>
    <t>1. Sistema SIGPAGOS.
2. Guía GU-GF-01 Guía de Pago a terceros
3.  Procedimiento PR-GF- 11 "Pago a Terceros" con segregación de funciones con segregación de funciones  con segregación de funciones
4. Cronograma de radicaciones y pagos a través del sistema SIGPAGOS
5. Utilización de usuarios y claves
6. Aplicación de firma digital del ordenador del gasto del DTAF, STPC y STTR</t>
  </si>
  <si>
    <t>Un Tercero (Contratista o contribuyente) ofrece o entrega una dádiva o comisión a un Colaborador  del IDU quien la solicita o recibe  para  agilizar el pago.</t>
  </si>
  <si>
    <t>STTR - STJEF - DTDP</t>
  </si>
  <si>
    <t>1. Registro trazabilidad de pagos Sistema SIGPAGOS.
2. Guía GU-GF-01 Guía de Pago a terceros
3. Procedimiento PR-GF- 10  Trámite y Gestión de Depósitos Judiciales"
4. Radicación de solicitudes de pago a través del sistema de correspondencia</t>
  </si>
  <si>
    <t>Un Directivo IDU solicita o recibe de un tercero (Beneficiario de depósito judicial o su representante), una dadiva para que se realice el pago de un depósito judicial, sin el lleno de los requisitos o con información inconsistente.</t>
  </si>
  <si>
    <t>Un tercero (Beneficiario de depósito judicial o su representante), ofrece, promete o entrega una dádiva o comisión a un Colaborador del IDU quien la solicita o recibe  para que se realice el pago de un depósito judicial, sin el lleno de los requisitos o con información inconsistente.</t>
  </si>
  <si>
    <t>STTR - ORDENADORES DEL PAGO</t>
  </si>
  <si>
    <t>1. Registro trazabilidad de pagos Sistema SIGPAGOS.
2. Guía GU-GF-01 Guía de Pago a terceros
3.  Procedimiento PR-GF- 11 "Pago a Terceros" con segregación de funciones 
4. Programación de pagos - PAC</t>
  </si>
  <si>
    <t>Un Directivo del IDU solicita o recibe de un tercero, una dadiva para que se realice el pago, sin el lleno de los requisitos.</t>
  </si>
  <si>
    <t>Un tercero (contratista - contribuyente) ofrece o entrega una dádiva o comision a un Colaborador  del IDU quien la solicita o recibe   para que se realice el pago, sin el lleno de los requisitos.</t>
  </si>
  <si>
    <r>
      <t xml:space="preserve">1 . Memorando de solicitud de traslado radicado en el sistema de correspondencia y/o cumplimiento reciprocidad 
2.Conciliaciones bancarias diarias Vs  Sistema Stone
3. Procedimiento PR-GF- 11 "Pago a Terceros" con segregación de funciones. </t>
    </r>
    <r>
      <rPr>
        <strike/>
        <sz val="8"/>
        <rFont val="Arial"/>
        <family val="2"/>
      </rPr>
      <t xml:space="preserve">
</t>
    </r>
    <r>
      <rPr>
        <sz val="8"/>
        <rFont val="Arial"/>
        <family val="2"/>
      </rPr>
      <t>4. Uso de claves y token para realizar la autorización de los giros de recursos propios y los demás recursos se hacen a través del Sistema BOGDATA de la SHD.</t>
    </r>
  </si>
  <si>
    <t>Un tercero ofrece, promete o entrega una dádiva a un Directivo del IDU quien la solicita o recibe  por realizar traslado (Giro) de recursos de cuentas del IDU a una cuenta del tercero, con la intención de hacer un fraude.</t>
  </si>
  <si>
    <t>TRASLADOS</t>
  </si>
  <si>
    <t>Un tercero ofrece, promete o entrega una dádiva a un Colaborador del IDU quien la solicita o recibe  por realizar traslado (Giro) de recursos de cuentas del IDU a una cuenta del tercero, con la intención de hacer un fraude.</t>
  </si>
  <si>
    <t>1.Conciliaciones bancarias diarias
2. Memorando de autorizacion de reversión en el sistema Valoriocemos por parte  del Tesorero.
3.  Trazabilidad trámite reversión de recaudos en el sistema Valoricemos (log de auditoría)</t>
  </si>
  <si>
    <t>Un colaborador del IDU solicita o recibe una dádiva a un tercero (empleado bancario o contribuyente) para que aplique manualmente recaudos sin que el recurso ingrese a las cuentas del IDU y posteriormente reversarlo en el sistema Valoricemos.</t>
  </si>
  <si>
    <t>RECAUDO</t>
  </si>
  <si>
    <t>Un Directivo del IDU solicita o recibe una dádiva a un tercero (empleado bancario o contribuyente) para que aplique manualmente recaudos sin que el recurso ingrese a las cuentas del IDU y posteriormente reversarlo en el sistema Valoricemos.</t>
  </si>
  <si>
    <t xml:space="preserve">1. Solicitud de cesión radicada en el sistema de correspondencia
2. Revisión de solicitudes de  embargos y medidas cautelares en el módulo de embargos del  Sistema Stone). 
3. Oficio de aprobación de la cesión de derechos económicos por parte de STTR y DTAF.
4. Procedimiento PR-GF-12 EMBARGOS Y CESIONES </t>
  </si>
  <si>
    <t>Un tercero (contratista) ofrece o entrega una dádiva o comisión a un Directivo del IDU quien la solicita o recibe  para que ingrese una cesión de derechos económicos antes de una orden de embargo.</t>
  </si>
  <si>
    <t>EMBARGOS Y CESIONES</t>
  </si>
  <si>
    <t>Un tercero (contratista) ofrece o entrega una dádiva o comisión a un Colaborador del IDU quien la solicita o recibe  para que ingrese una cesión de derechos económicos antes de una orden de embargo.</t>
  </si>
  <si>
    <t>1.Revisión de embargos y medidas cautelares (Aplicativo Embargos-  Sistema Stone)  
2.Revision y firma de actas de liquidacion de aplicación de embargos efectuada por el  abogado que aplico y Tesorero 
3. Aplicación del Procedimiento PR-GF-12 EMBARGOS Y CESIONES, segregación de funciones</t>
  </si>
  <si>
    <t>Un tercero (contratista con orden de embargo) ofrece y entrega una comisión o dádiva a un Directivo del IDU quien solicito o recibe para que no se apliquen los embargos que tenga el contratista.</t>
  </si>
  <si>
    <t>Un tercero (contratista con orden de embargo) ofrece y entrega una comisión o dádiva a un Colaborador del IDU quien solicto o recibe para que no se apliquen los embargos que tenga el contratista.</t>
  </si>
  <si>
    <t>1, 2 y 4 con evidencia</t>
  </si>
  <si>
    <t>1,2, 4 Documentados 
3 no documentadp</t>
  </si>
  <si>
    <t>1.Conciliación diaria, 
2.Conciliacion Mensual - Revisión y firma del Jefe.
3. Aplicación del Procedimiento PR-GAF-054   Conciliación Bancaria con evidencia de segregación de funciones
4. Documento de verificación diaria de saldos bancarios.</t>
  </si>
  <si>
    <t>Un tercero (Empleado bancario) a cargo de la conciliación bancaria ofrece o entrega una comisión a un Directivo del IDU   quien la solicita o la recibe  para que altere el valor real del saldo disponible en bancos con el fin de hacer maniobras ilegales temporales con los recursos públicos en un periodo de tiempo corto.</t>
  </si>
  <si>
    <t>CONCILIACIÓN BANCARIA</t>
  </si>
  <si>
    <t>Un tercero (Empleado bancario) a cargo de la conciliación bancaria ofrece o entrega una comisión a un colaborador del IDU, quien la solicita o la recibe,   para que altere el valor real del saldo disponible en bancos con el fin de hacer maniobras ilegales temporales con los recursos públicos en un periodo de tiempo corto.</t>
  </si>
  <si>
    <t>Sep- 23 de 2024</t>
  </si>
  <si>
    <t>GESTIÓN FINANCIERA</t>
  </si>
  <si>
    <t>INDICE RIESGO</t>
  </si>
  <si>
    <t>VALOR RELATIVO</t>
  </si>
  <si>
    <t>CRITICIDAD POR RIESGO DE SOBORNO</t>
  </si>
  <si>
    <t>TOTAL RIESGOS POR ROLES</t>
  </si>
  <si>
    <t>TOTAL RIESGOS</t>
  </si>
  <si>
    <t>DEPENDENCIA</t>
  </si>
  <si>
    <t>%</t>
  </si>
  <si>
    <t>GC</t>
  </si>
  <si>
    <t>MAPA DE RIESGO</t>
  </si>
  <si>
    <t>GP</t>
  </si>
  <si>
    <t>CP</t>
  </si>
  <si>
    <t>CI</t>
  </si>
  <si>
    <t>DP</t>
  </si>
  <si>
    <t>TECNOLOGÍAS DE INFORMACIÓN Y COMUNICACIÓN</t>
  </si>
  <si>
    <t>TIC</t>
  </si>
  <si>
    <t>FIN</t>
  </si>
  <si>
    <t>PREINVERSION DE PROYECTOS</t>
  </si>
  <si>
    <t>PIP</t>
  </si>
  <si>
    <t>RF</t>
  </si>
  <si>
    <t>VALORIZACIÓN Y FINANCIACIÓN</t>
  </si>
  <si>
    <t>VF</t>
  </si>
  <si>
    <t>GD</t>
  </si>
  <si>
    <t>TH</t>
  </si>
  <si>
    <t>GESTIÓN SOCIAL Y SERVICIO A LA CIUDADANÍA</t>
  </si>
  <si>
    <t>SSC</t>
  </si>
  <si>
    <t>GIP</t>
  </si>
  <si>
    <t>EC</t>
  </si>
  <si>
    <t>INNOVACIÓN Y GESTIÓN</t>
  </si>
  <si>
    <t>INN</t>
  </si>
  <si>
    <t>INT</t>
  </si>
  <si>
    <t>GL</t>
  </si>
  <si>
    <t xml:space="preserve">PI </t>
  </si>
  <si>
    <t>MEJORAMIENTO CONTINUO</t>
  </si>
  <si>
    <t>MC</t>
  </si>
  <si>
    <t>PE</t>
  </si>
  <si>
    <t>COMUNICACIÓN</t>
  </si>
  <si>
    <t>CO</t>
  </si>
  <si>
    <t>MÍNIMO VALOR</t>
  </si>
  <si>
    <t>MÁXIMO VALOR</t>
  </si>
  <si>
    <t>Para todos los procesos, se tiene como "control adicional requerido" el Programa de fortalecimiento de la denuncia y reporte de posibles hechos de soborno en el IDU.</t>
  </si>
  <si>
    <t>Directivo</t>
  </si>
  <si>
    <t>Colaborador</t>
  </si>
  <si>
    <t>Total</t>
  </si>
  <si>
    <t>Gestión Contractual</t>
  </si>
  <si>
    <t>MAPA DE RIESGOS POR PROCESOS Y ROLES</t>
  </si>
  <si>
    <t>Gestión Predial</t>
  </si>
  <si>
    <t>Construcción de Proyectos</t>
  </si>
  <si>
    <t>Conservación de Infraestructura</t>
  </si>
  <si>
    <t>Diseño de proyectos</t>
  </si>
  <si>
    <t>Tecnologías de la Información y la Comunicación</t>
  </si>
  <si>
    <t>Gestión Financiera</t>
  </si>
  <si>
    <t>Preinversión (Factibilidad)</t>
  </si>
  <si>
    <t>Gestión de Recursos Físicos</t>
  </si>
  <si>
    <t>Gestión de Valorización</t>
  </si>
  <si>
    <t>Gestión Documental</t>
  </si>
  <si>
    <t>MEDIO</t>
  </si>
  <si>
    <t>Gestión de Talento Humano</t>
  </si>
  <si>
    <t>Gestión Social y Servicios a la Ciudadanía</t>
  </si>
  <si>
    <t>Gestión Integral de Proyectos</t>
  </si>
  <si>
    <t>Evaluación y Control</t>
  </si>
  <si>
    <t>Innovación</t>
  </si>
  <si>
    <t>Gestión Interinstitucional</t>
  </si>
  <si>
    <t>Gestión Legal</t>
  </si>
  <si>
    <t>Prácticas</t>
  </si>
  <si>
    <t>Mejora Continua</t>
  </si>
  <si>
    <t>Comunicaciones</t>
  </si>
  <si>
    <t>COMUNICACIONES</t>
  </si>
  <si>
    <t>DIVULGACIÓN CONTRACTUAL EN PROYECTOS IDU - PR-CO-02 Versión 3.0</t>
  </si>
  <si>
    <t>Un tercero promete,  ofrece o entrega una dadiva a un colaborador del IDU quien la solicita o la recibe para modificar el Componente de Comunicaciones y Dialogo al Ciudadano , en provecho suyo o de un tercero durante la ejecución contractual</t>
  </si>
  <si>
    <r>
      <rPr>
        <sz val="8"/>
        <color rgb="FFFF0000"/>
        <rFont val="Arial"/>
        <family val="2"/>
      </rPr>
      <t xml:space="preserve"> </t>
    </r>
    <r>
      <rPr>
        <sz val="8"/>
        <rFont val="Arial"/>
        <family val="2"/>
      </rPr>
      <t xml:space="preserve">
1. Diligenciamiento del Formato FO-CO-02 Solicitud de material de divulgación contractual para proyectos IDU, avalado por el apoyo ambiental y técnico de la supervisión del contrato
2. Correo electrónico de envío del Formato FO-CO-02 Solicitud de material de divulgación contractual para proyectos IDU, avalado por el apoyo social y técnico de la supervisión del contrato
3. Cuadro de seguimiento y control de las solicitudes de elaboración de material de divulgación contractual para los proyectos IDU
4.Correo electrónico remitiendo pieza de comunicación para aprobación de la supervisión del contrato y el Jefe de la Oficina Asesora de Comunicaciones
5. Correo electrónico remitiendo el material de divulgación contractual para proyectos IDU, para aprobación del contratista e interventoría
6. Correo electrónico de respuesta de la interventoría y el contratista aceptando el material de divulgación contractual para proyectos IDU.
7. Seguimiento y control por parte del Comité de Comunicaciones OAC</t>
    </r>
  </si>
  <si>
    <t xml:space="preserve">Jefe y Profesional de la Oficina Asesora de Comunicaciones   </t>
  </si>
  <si>
    <t>Todos los controles Documentados</t>
  </si>
  <si>
    <t>Todos los  controles tiene evidencia</t>
  </si>
  <si>
    <t xml:space="preserve">Durante el periodo analizado se han ejercido los controles dispuestos, evitando que se pueda configurar un riesgo de soborno, razón por la cual para el periodo analizado no se presentó su materialización, reflejándose la efectividad de los mismos.
Las evidencias se encuentran en los siguientes enlaces:
- Consolidado proceso material de divulgación contractual – 2024-1:
 https://drive.google.com/drive/folders/19wsbA0NQBAYKd4W-GdPBRH_MkhPx0nYj?usp=drive_link
 https://drive.google.com/drive/folders/104yaV45cRYwTTqqZIqOK44CXpXhmxcHS?usp=drive_link
- Cuadro con los materiales diseñados por contrato y los volantes de mes, discriminados por día y tipo de información:
https://docs.google.com/spreadsheets/d/13flrNnuRRQyrz0RE3aTfzP5PstU-kpKfMIoh9StDzo4/edit?usp=sharing
- Cuadro con material enviado por contratistas de proyectos:
https://docs.google.com/spreadsheets/d/1im3RPYNYwcetG6FfJuhizBSIb3kBOUyXXBud1U7r6MU/edit#gid=1438952781
- Consolidado comité de comunicaciones OAC:
https://drive.google.com/drive/folders/1v2wlRojNYpS2hmt86gL8LxPknaMDAU5P
- Evidencias Plan de Comunicaciones de divulgación de:
• El sistema de gestión antisoborno del IDU recibió reconocimiento internacional
https://docs.google.com/spreadsheets/d/1wiEKTU-1AGznZkxtj63tcm8M3AnDnMDvxiPB05uIOTQ/edit#gid=1488034947
</t>
  </si>
  <si>
    <t>Por parte de la segunda Linea de Defensa se validan los 7 controles de los cuales se infiere su efectividad para controlar el riesgos y se solicita tenerlos disponibles para los procesos de las Auditorias interno y externa. 
De la misma manera se sugiere tener claro el objetivo de que evite modificar el Componente de Comunicaciones y Dialogo al Ciudadano , en provecho suyo o de un tercero durante la ejecución contractual</t>
  </si>
  <si>
    <t>Un tercero promete,  ofrece o entrega una dadiva a un Directivo del IDU quien la solicita o la recibe para modificar el Componente de Comunicaciones y Dialogo al Ciudadano , en provecho suyo o de un tercero, , durante la ejecución contractual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</si>
</sst>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dd/mmm/yyyy"/>
    <numFmt numFmtId="166" formatCode="[$-240A]d&quot; de &quot;mmmm&quot; de &quot;yyyy;@"/>
    <numFmt numFmtId="167" formatCode="0.0"/>
  </numFmts>
  <fonts count="57" x14ac:knownFonts="1">
    <font>
      <sz val="11"/>
      <color theme="1"/>
      <name val="Aptos Narrow"/>
      <family val="2"/>
      <scheme val="minor"/>
    </font>
    <font>
      <sz val="11"/>
      <color theme="1"/>
      <name val="Aptos Narrow"/>
      <family val="2"/>
      <scheme val="minor"/>
    </font>
    <font>
      <sz val="11"/>
      <color rgb="FFFF0000"/>
      <name val="Aptos Narrow"/>
      <family val="2"/>
      <scheme val="minor"/>
    </font>
    <font>
      <b/>
      <sz val="11"/>
      <color theme="1"/>
      <name val="Aptos Narrow"/>
      <family val="2"/>
      <scheme val="minor"/>
    </font>
    <font>
      <sz val="8"/>
      <name val="Arial"/>
      <family val="2"/>
    </font>
    <font>
      <b/>
      <sz val="8"/>
      <name val="Arial"/>
      <family val="2"/>
    </font>
    <font>
      <sz val="10"/>
      <name val="Arial"/>
      <family val="2"/>
    </font>
    <font>
      <sz val="8"/>
      <color theme="4" tint="-0.499984740745262"/>
      <name val="Arial"/>
      <family val="2"/>
    </font>
    <font>
      <sz val="10"/>
      <name val="Arial"/>
      <family val="2"/>
      <charset val="1"/>
    </font>
    <font>
      <sz val="10"/>
      <color theme="4" tint="-0.499984740745262"/>
      <name val="Arial"/>
      <family val="2"/>
    </font>
    <font>
      <b/>
      <sz val="10"/>
      <color theme="4" tint="-0.499984740745262"/>
      <name val="Arial"/>
      <family val="2"/>
    </font>
    <font>
      <sz val="10"/>
      <color theme="1"/>
      <name val="Arial"/>
      <family val="2"/>
    </font>
    <font>
      <b/>
      <sz val="10"/>
      <name val="Arial"/>
      <family val="2"/>
    </font>
    <font>
      <sz val="8"/>
      <color theme="0"/>
      <name val="Arial"/>
      <family val="2"/>
    </font>
    <font>
      <sz val="8"/>
      <color rgb="FFFF0000"/>
      <name val="Arial"/>
      <family val="2"/>
    </font>
    <font>
      <sz val="9"/>
      <color theme="1"/>
      <name val="Arial"/>
      <family val="2"/>
    </font>
    <font>
      <u/>
      <sz val="8"/>
      <name val="Arial"/>
      <family val="2"/>
    </font>
    <font>
      <sz val="8"/>
      <color theme="1"/>
      <name val="Arial"/>
      <family val="2"/>
    </font>
    <font>
      <sz val="11"/>
      <name val="Arial"/>
      <family val="2"/>
    </font>
    <font>
      <sz val="11"/>
      <name val="Aptos"/>
      <family val="2"/>
    </font>
    <font>
      <b/>
      <sz val="8"/>
      <color theme="1"/>
      <name val="Arial"/>
      <family val="2"/>
    </font>
    <font>
      <strike/>
      <sz val="8"/>
      <name val="Arial"/>
      <family val="2"/>
    </font>
    <font>
      <b/>
      <sz val="7"/>
      <name val="Arial"/>
      <family val="2"/>
    </font>
    <font>
      <b/>
      <sz val="10"/>
      <color rgb="FFFF0000"/>
      <name val="Arial"/>
      <family val="2"/>
    </font>
    <font>
      <sz val="12"/>
      <name val="Arial"/>
      <family val="2"/>
    </font>
    <font>
      <b/>
      <sz val="11"/>
      <name val="Arial"/>
      <family val="2"/>
    </font>
    <font>
      <sz val="8"/>
      <color theme="5" tint="0.59999389629810485"/>
      <name val="Arial"/>
      <family val="2"/>
    </font>
    <font>
      <b/>
      <sz val="10"/>
      <color rgb="FF000000"/>
      <name val="Tahoma"/>
      <family val="2"/>
    </font>
    <font>
      <sz val="10"/>
      <color rgb="FF000000"/>
      <name val="Tahoma"/>
      <family val="2"/>
    </font>
    <font>
      <sz val="11"/>
      <color theme="1"/>
      <name val="Arial"/>
      <family val="2"/>
    </font>
    <font>
      <strike/>
      <sz val="8"/>
      <color theme="1"/>
      <name val="Arial"/>
      <family val="2"/>
    </font>
    <font>
      <b/>
      <sz val="8"/>
      <color rgb="FFFF0000"/>
      <name val="Arial"/>
      <family val="2"/>
    </font>
    <font>
      <sz val="10"/>
      <name val="Aptos Display"/>
      <family val="2"/>
      <scheme val="major"/>
    </font>
    <font>
      <sz val="9"/>
      <name val="Aptos Display"/>
      <family val="2"/>
      <scheme val="major"/>
    </font>
    <font>
      <sz val="9"/>
      <color theme="1"/>
      <name val="Aptos Display"/>
      <family val="2"/>
      <scheme val="major"/>
    </font>
    <font>
      <u/>
      <sz val="9"/>
      <name val="Aptos Display"/>
      <family val="2"/>
      <scheme val="major"/>
    </font>
    <font>
      <sz val="9"/>
      <color rgb="FF000099"/>
      <name val="Aptos Display"/>
      <family val="2"/>
      <scheme val="major"/>
    </font>
    <font>
      <sz val="12"/>
      <name val="Aptos Display"/>
      <family val="2"/>
      <scheme val="major"/>
    </font>
    <font>
      <sz val="8"/>
      <name val="Aptos Display"/>
      <family val="2"/>
      <scheme val="major"/>
    </font>
    <font>
      <sz val="11"/>
      <name val="Aptos Display"/>
      <family val="2"/>
      <scheme val="major"/>
    </font>
    <font>
      <u/>
      <sz val="8"/>
      <color theme="1"/>
      <name val="Arial"/>
      <family val="2"/>
    </font>
    <font>
      <b/>
      <sz val="10"/>
      <color theme="1"/>
      <name val="Arial"/>
      <family val="2"/>
    </font>
    <font>
      <sz val="7"/>
      <name val="Arial"/>
      <family val="2"/>
    </font>
    <font>
      <b/>
      <sz val="11"/>
      <name val="Aptos Narrow"/>
      <family val="2"/>
      <scheme val="minor"/>
    </font>
    <font>
      <sz val="8"/>
      <name val="Aptos Narrow"/>
      <family val="2"/>
      <scheme val="minor"/>
    </font>
    <font>
      <sz val="10"/>
      <color rgb="FF202124"/>
      <name val="Arial"/>
      <family val="2"/>
    </font>
    <font>
      <sz val="11"/>
      <name val="Arial"/>
      <family val="2"/>
      <charset val="1"/>
    </font>
    <font>
      <sz val="14"/>
      <color theme="1"/>
      <name val="Aptos Narrow"/>
      <family val="2"/>
      <scheme val="minor"/>
    </font>
    <font>
      <b/>
      <i/>
      <sz val="10"/>
      <color theme="1"/>
      <name val="Aptos Narrow"/>
      <family val="2"/>
      <scheme val="minor"/>
    </font>
    <font>
      <b/>
      <sz val="10"/>
      <name val="Aptos Narrow"/>
      <family val="2"/>
      <scheme val="minor"/>
    </font>
    <font>
      <sz val="10"/>
      <name val="Aptos Narrow"/>
      <family val="2"/>
      <scheme val="minor"/>
    </font>
    <font>
      <b/>
      <sz val="14"/>
      <name val="Arial"/>
      <family val="2"/>
    </font>
    <font>
      <sz val="9"/>
      <name val="Arial"/>
      <family val="2"/>
    </font>
    <font>
      <b/>
      <sz val="9"/>
      <name val="Arial"/>
      <family val="2"/>
    </font>
    <font>
      <b/>
      <sz val="14"/>
      <color theme="1"/>
      <name val="Aptos Narrow"/>
      <family val="2"/>
      <scheme val="minor"/>
    </font>
    <font>
      <b/>
      <i/>
      <sz val="10"/>
      <color theme="0" tint="-0.499984740745262"/>
      <name val="Aptos Narrow"/>
      <family val="2"/>
      <scheme val="minor"/>
    </font>
    <font>
      <b/>
      <i/>
      <sz val="14"/>
      <color theme="1"/>
      <name val="Aptos Narrow"/>
      <family val="2"/>
      <scheme val="minor"/>
    </font>
  </fonts>
  <fills count="3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00FF00"/>
        <bgColor indexed="64"/>
      </patternFill>
    </fill>
    <fill>
      <patternFill patternType="solid">
        <fgColor rgb="FFFFC000"/>
        <bgColor indexed="64"/>
      </patternFill>
    </fill>
    <fill>
      <patternFill patternType="solid">
        <fgColor rgb="FFFF0000"/>
        <bgColor indexed="64"/>
      </patternFill>
    </fill>
    <fill>
      <patternFill patternType="solid">
        <fgColor rgb="FF00B0F0"/>
        <bgColor indexed="64"/>
      </patternFill>
    </fill>
    <fill>
      <patternFill patternType="solid">
        <fgColor theme="1" tint="0.499984740745262"/>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theme="2"/>
        <bgColor indexed="64"/>
      </patternFill>
    </fill>
    <fill>
      <patternFill patternType="solid">
        <fgColor theme="9" tint="0.79998168889431442"/>
        <bgColor indexed="64"/>
      </patternFill>
    </fill>
    <fill>
      <patternFill patternType="solid">
        <fgColor rgb="FFD9D9D9"/>
        <bgColor rgb="FFDCE6F2"/>
      </patternFill>
    </fill>
    <fill>
      <patternFill patternType="solid">
        <fgColor rgb="FF00B0F0"/>
        <bgColor rgb="FF000000"/>
      </patternFill>
    </fill>
    <fill>
      <patternFill patternType="solid">
        <fgColor theme="6" tint="0.59999389629810485"/>
        <bgColor indexed="64"/>
      </patternFill>
    </fill>
    <fill>
      <patternFill patternType="solid">
        <fgColor rgb="FFFFFFFF"/>
        <bgColor rgb="FF000000"/>
      </patternFill>
    </fill>
    <fill>
      <patternFill patternType="solid">
        <fgColor rgb="FFFFFFFF"/>
        <bgColor rgb="FFFFFFFF"/>
      </patternFill>
    </fill>
    <fill>
      <patternFill patternType="solid">
        <fgColor theme="3" tint="0.59999389629810485"/>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theme="0" tint="-0.249977111117893"/>
        <bgColor indexed="64"/>
      </patternFill>
    </fill>
  </fills>
  <borders count="36">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bottom style="thin">
        <color indexed="64"/>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style="hair">
        <color auto="1"/>
      </left>
      <right style="hair">
        <color auto="1"/>
      </right>
      <top style="hair">
        <color auto="1"/>
      </top>
      <bottom/>
      <diagonal/>
    </border>
    <border>
      <left/>
      <right style="hair">
        <color auto="1"/>
      </right>
      <top style="hair">
        <color auto="1"/>
      </top>
      <bottom style="thin">
        <color auto="1"/>
      </bottom>
      <diagonal/>
    </border>
    <border>
      <left/>
      <right/>
      <top style="hair">
        <color auto="1"/>
      </top>
      <bottom style="thin">
        <color auto="1"/>
      </bottom>
      <diagonal/>
    </border>
    <border>
      <left style="hair">
        <color indexed="64"/>
      </left>
      <right/>
      <top style="hair">
        <color indexed="64"/>
      </top>
      <bottom style="thin">
        <color indexed="64"/>
      </bottom>
      <diagonal/>
    </border>
    <border>
      <left style="thin">
        <color auto="1"/>
      </left>
      <right style="hair">
        <color auto="1"/>
      </right>
      <top style="hair">
        <color auto="1"/>
      </top>
      <bottom style="thin">
        <color auto="1"/>
      </bottom>
      <diagonal/>
    </border>
    <border>
      <left/>
      <right style="hair">
        <color auto="1"/>
      </right>
      <top style="hair">
        <color auto="1"/>
      </top>
      <bottom style="hair">
        <color auto="1"/>
      </bottom>
      <diagonal/>
    </border>
    <border>
      <left/>
      <right/>
      <top style="hair">
        <color auto="1"/>
      </top>
      <bottom style="hair">
        <color auto="1"/>
      </bottom>
      <diagonal/>
    </border>
    <border>
      <left style="hair">
        <color auto="1"/>
      </left>
      <right/>
      <top style="hair">
        <color auto="1"/>
      </top>
      <bottom style="hair">
        <color auto="1"/>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style="hair">
        <color auto="1"/>
      </bottom>
      <diagonal/>
    </border>
    <border>
      <left/>
      <right style="thin">
        <color indexed="64"/>
      </right>
      <top style="thin">
        <color indexed="64"/>
      </top>
      <bottom/>
      <diagonal/>
    </border>
    <border>
      <left/>
      <right style="hair">
        <color auto="1"/>
      </right>
      <top style="thin">
        <color auto="1"/>
      </top>
      <bottom style="hair">
        <color auto="1"/>
      </bottom>
      <diagonal/>
    </border>
    <border>
      <left/>
      <right/>
      <top style="thin">
        <color auto="1"/>
      </top>
      <bottom style="hair">
        <color auto="1"/>
      </bottom>
      <diagonal/>
    </border>
    <border>
      <left style="thin">
        <color auto="1"/>
      </left>
      <right/>
      <top style="thin">
        <color auto="1"/>
      </top>
      <bottom style="hair">
        <color auto="1"/>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rgb="FF33CC33"/>
      </left>
      <right style="thin">
        <color rgb="FF33CC33"/>
      </right>
      <top style="thin">
        <color rgb="FF33CC33"/>
      </top>
      <bottom/>
      <diagonal/>
    </border>
    <border>
      <left style="thin">
        <color rgb="FF33CC33"/>
      </left>
      <right style="thin">
        <color rgb="FF33CC33"/>
      </right>
      <top/>
      <bottom/>
      <diagonal/>
    </border>
    <border>
      <left style="thin">
        <color rgb="FF33CC33"/>
      </left>
      <right style="thin">
        <color rgb="FF33CC33"/>
      </right>
      <top/>
      <bottom style="thin">
        <color rgb="FF33CC33"/>
      </bottom>
      <diagonal/>
    </border>
    <border>
      <left/>
      <right/>
      <top/>
      <bottom style="thin">
        <color rgb="FF33CC33"/>
      </bottom>
      <diagonal/>
    </border>
    <border>
      <left style="thin">
        <color rgb="FF33CC33"/>
      </left>
      <right style="thin">
        <color auto="1"/>
      </right>
      <top style="thin">
        <color rgb="FF33CC33"/>
      </top>
      <bottom style="thin">
        <color rgb="FF33CC33"/>
      </bottom>
      <diagonal/>
    </border>
    <border>
      <left style="thin">
        <color auto="1"/>
      </left>
      <right style="thin">
        <color auto="1"/>
      </right>
      <top style="thin">
        <color rgb="FF33CC33"/>
      </top>
      <bottom style="thin">
        <color rgb="FF33CC33"/>
      </bottom>
      <diagonal/>
    </border>
    <border>
      <left style="thin">
        <color auto="1"/>
      </left>
      <right style="thin">
        <color rgb="FF33CC33"/>
      </right>
      <top style="thin">
        <color rgb="FF33CC33"/>
      </top>
      <bottom style="thin">
        <color rgb="FF33CC33"/>
      </bottom>
      <diagonal/>
    </border>
  </borders>
  <cellStyleXfs count="11">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xf numFmtId="0" fontId="8" fillId="0" borderId="0"/>
    <xf numFmtId="0" fontId="8" fillId="0" borderId="0"/>
    <xf numFmtId="0" fontId="6"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1" fillId="0" borderId="0"/>
  </cellStyleXfs>
  <cellXfs count="621">
    <xf numFmtId="0" fontId="0" fillId="0" borderId="0" xfId="0"/>
    <xf numFmtId="0" fontId="4" fillId="0" borderId="0" xfId="0" applyFont="1"/>
    <xf numFmtId="0" fontId="4" fillId="0" borderId="0" xfId="0" applyFont="1" applyAlignment="1">
      <alignment horizontal="center" vertical="center"/>
    </xf>
    <xf numFmtId="0" fontId="4" fillId="0" borderId="0" xfId="0" applyFont="1" applyAlignment="1">
      <alignment vertical="center"/>
    </xf>
    <xf numFmtId="0" fontId="4" fillId="0" borderId="0" xfId="0" applyFont="1" applyAlignment="1">
      <alignment horizontal="center"/>
    </xf>
    <xf numFmtId="0" fontId="4" fillId="2" borderId="0" xfId="0" applyFont="1" applyFill="1"/>
    <xf numFmtId="0" fontId="4" fillId="0" borderId="1" xfId="0" applyFont="1" applyBorder="1" applyAlignment="1">
      <alignment horizontal="left" vertical="top" wrapText="1"/>
    </xf>
    <xf numFmtId="0" fontId="5" fillId="3" borderId="1" xfId="0" applyFont="1" applyFill="1" applyBorder="1" applyAlignment="1">
      <alignment horizontal="center" vertical="center" wrapText="1"/>
    </xf>
    <xf numFmtId="0" fontId="7" fillId="2" borderId="0" xfId="3" applyFont="1" applyFill="1"/>
    <xf numFmtId="0" fontId="7" fillId="2" borderId="1" xfId="3" applyFont="1" applyFill="1" applyBorder="1" applyAlignment="1">
      <alignment horizontal="center" vertical="center" wrapText="1"/>
    </xf>
    <xf numFmtId="164" fontId="9" fillId="2" borderId="0" xfId="2" applyNumberFormat="1" applyFont="1" applyFill="1" applyAlignment="1" applyProtection="1">
      <alignment horizontal="center" vertical="center"/>
    </xf>
    <xf numFmtId="0" fontId="9" fillId="2" borderId="0" xfId="3" applyFont="1" applyFill="1"/>
    <xf numFmtId="9" fontId="9" fillId="2" borderId="0" xfId="2" applyFont="1" applyFill="1" applyAlignment="1" applyProtection="1">
      <alignment horizontal="center" vertical="center"/>
    </xf>
    <xf numFmtId="0" fontId="9" fillId="2" borderId="0" xfId="3" applyFont="1" applyFill="1" applyAlignment="1">
      <alignment horizontal="left" vertical="center"/>
    </xf>
    <xf numFmtId="0" fontId="9" fillId="2" borderId="0" xfId="3" applyFont="1" applyFill="1" applyAlignment="1">
      <alignment horizontal="center" vertical="center"/>
    </xf>
    <xf numFmtId="0" fontId="9" fillId="2" borderId="0" xfId="3" applyFont="1" applyFill="1" applyAlignment="1">
      <alignment horizontal="center" vertical="center" textRotation="90"/>
    </xf>
    <xf numFmtId="0" fontId="9" fillId="2" borderId="1" xfId="3" applyFont="1" applyFill="1" applyBorder="1" applyAlignment="1">
      <alignment horizontal="center" vertical="center"/>
    </xf>
    <xf numFmtId="0" fontId="7" fillId="2" borderId="1" xfId="3" applyFont="1" applyFill="1" applyBorder="1" applyAlignment="1">
      <alignment horizontal="center" vertical="center"/>
    </xf>
    <xf numFmtId="0" fontId="7" fillId="2" borderId="0" xfId="3" applyFont="1" applyFill="1" applyAlignment="1">
      <alignment horizontal="center" vertical="center"/>
    </xf>
    <xf numFmtId="0" fontId="9" fillId="2" borderId="0" xfId="0" applyFont="1" applyFill="1" applyAlignment="1">
      <alignment horizontal="left" vertical="center"/>
    </xf>
    <xf numFmtId="0" fontId="9" fillId="2" borderId="0" xfId="0" applyFont="1" applyFill="1" applyAlignment="1">
      <alignment horizontal="left" vertical="center" wrapText="1"/>
    </xf>
    <xf numFmtId="0" fontId="10" fillId="2" borderId="0" xfId="3" applyFont="1" applyFill="1"/>
    <xf numFmtId="0" fontId="6" fillId="0" borderId="0" xfId="3"/>
    <xf numFmtId="0" fontId="6" fillId="0" borderId="0" xfId="3" applyAlignment="1">
      <alignment horizontal="center" vertical="center"/>
    </xf>
    <xf numFmtId="0" fontId="4" fillId="0" borderId="0" xfId="3" applyFont="1" applyAlignment="1">
      <alignment horizontal="center" vertical="center" wrapText="1"/>
    </xf>
    <xf numFmtId="0" fontId="6" fillId="0" borderId="0" xfId="3" applyAlignment="1">
      <alignment vertical="center"/>
    </xf>
    <xf numFmtId="0" fontId="6" fillId="0" borderId="0" xfId="3" applyAlignment="1">
      <alignment horizontal="left" vertical="center"/>
    </xf>
    <xf numFmtId="0" fontId="4" fillId="0" borderId="0" xfId="3" applyFont="1" applyAlignment="1">
      <alignment horizontal="center" vertical="center"/>
    </xf>
    <xf numFmtId="0" fontId="4" fillId="0" borderId="0" xfId="3" applyFont="1" applyAlignment="1">
      <alignment vertical="center"/>
    </xf>
    <xf numFmtId="0" fontId="6" fillId="2" borderId="1" xfId="3" applyFill="1" applyBorder="1" applyAlignment="1">
      <alignment horizontal="center" vertical="center" wrapText="1"/>
    </xf>
    <xf numFmtId="0" fontId="6" fillId="2" borderId="2" xfId="3" applyFill="1" applyBorder="1" applyAlignment="1">
      <alignment horizontal="center" vertical="center" wrapText="1"/>
    </xf>
    <xf numFmtId="0" fontId="4" fillId="0" borderId="0" xfId="3" applyFont="1"/>
    <xf numFmtId="0" fontId="11" fillId="2" borderId="1" xfId="3" applyFont="1" applyFill="1" applyBorder="1" applyAlignment="1">
      <alignment horizontal="center" vertical="center" wrapText="1"/>
    </xf>
    <xf numFmtId="0" fontId="5" fillId="0" borderId="0" xfId="3" applyFont="1" applyAlignment="1">
      <alignment horizontal="center"/>
    </xf>
    <xf numFmtId="0" fontId="12" fillId="0" borderId="0" xfId="3" applyFont="1" applyAlignment="1">
      <alignment horizontal="center"/>
    </xf>
    <xf numFmtId="0" fontId="4" fillId="0" borderId="3" xfId="3" applyFont="1" applyBorder="1" applyAlignment="1">
      <alignment horizontal="center"/>
    </xf>
    <xf numFmtId="0" fontId="3" fillId="0" borderId="0" xfId="3" applyFont="1" applyAlignment="1">
      <alignment horizontal="center" vertical="center"/>
    </xf>
    <xf numFmtId="0" fontId="4" fillId="2" borderId="4" xfId="0" applyFont="1" applyFill="1" applyBorder="1" applyAlignment="1">
      <alignment vertical="center" wrapText="1"/>
    </xf>
    <xf numFmtId="0" fontId="4" fillId="2" borderId="5" xfId="0" applyFont="1" applyFill="1" applyBorder="1" applyAlignment="1">
      <alignment vertical="center" wrapText="1"/>
    </xf>
    <xf numFmtId="2" fontId="4" fillId="0" borderId="1" xfId="0" applyNumberFormat="1" applyFont="1" applyBorder="1" applyAlignment="1">
      <alignment horizontal="left" vertical="top" wrapText="1"/>
    </xf>
    <xf numFmtId="49" fontId="4" fillId="0" borderId="1" xfId="0" applyNumberFormat="1" applyFont="1" applyBorder="1" applyAlignment="1">
      <alignment horizontal="left" vertical="top" wrapText="1"/>
    </xf>
    <xf numFmtId="0" fontId="4" fillId="0" borderId="0" xfId="3" applyFont="1" applyAlignment="1">
      <alignment horizontal="left" vertical="center" wrapText="1"/>
    </xf>
    <xf numFmtId="0" fontId="13" fillId="0" borderId="0" xfId="3" applyFont="1" applyAlignment="1">
      <alignment horizontal="center" vertical="center" wrapText="1"/>
    </xf>
    <xf numFmtId="0" fontId="4" fillId="3" borderId="1" xfId="3" applyFont="1" applyFill="1" applyBorder="1" applyAlignment="1">
      <alignment horizontal="center" vertical="center" wrapText="1"/>
    </xf>
    <xf numFmtId="0" fontId="4" fillId="4" borderId="1" xfId="3" applyFont="1" applyFill="1" applyBorder="1" applyAlignment="1">
      <alignment horizontal="center" vertical="center" wrapText="1"/>
    </xf>
    <xf numFmtId="0" fontId="6" fillId="0" borderId="0" xfId="3" applyAlignment="1">
      <alignment horizontal="center" vertical="center" textRotation="90"/>
    </xf>
    <xf numFmtId="0" fontId="4" fillId="5" borderId="1" xfId="3" applyFont="1" applyFill="1" applyBorder="1" applyAlignment="1">
      <alignment horizontal="center" vertical="center" wrapText="1"/>
    </xf>
    <xf numFmtId="0" fontId="13" fillId="6" borderId="1" xfId="3" applyFont="1" applyFill="1" applyBorder="1" applyAlignment="1">
      <alignment horizontal="center" vertical="center" wrapText="1"/>
    </xf>
    <xf numFmtId="0" fontId="6" fillId="2" borderId="1" xfId="3" applyFill="1" applyBorder="1" applyAlignment="1">
      <alignment horizontal="center" vertical="center"/>
    </xf>
    <xf numFmtId="0" fontId="4" fillId="2" borderId="1" xfId="3" applyFont="1" applyFill="1" applyBorder="1" applyAlignment="1">
      <alignment horizontal="center" vertical="center" wrapText="1"/>
    </xf>
    <xf numFmtId="0" fontId="4" fillId="0" borderId="1" xfId="3" applyFont="1" applyBorder="1" applyAlignment="1">
      <alignment horizontal="center" vertical="center"/>
    </xf>
    <xf numFmtId="0" fontId="14" fillId="0" borderId="0" xfId="0" applyFont="1"/>
    <xf numFmtId="0" fontId="15" fillId="7" borderId="0" xfId="0" applyFont="1" applyFill="1" applyAlignment="1">
      <alignment horizontal="center" vertical="center"/>
    </xf>
    <xf numFmtId="0" fontId="4" fillId="8" borderId="0" xfId="0" applyFont="1" applyFill="1"/>
    <xf numFmtId="9" fontId="12" fillId="8" borderId="1" xfId="2" applyFont="1" applyFill="1" applyBorder="1" applyAlignment="1" applyProtection="1">
      <alignment horizontal="center" vertical="center" wrapText="1"/>
    </xf>
    <xf numFmtId="0" fontId="12" fillId="0" borderId="1" xfId="1" applyNumberFormat="1" applyFont="1" applyFill="1" applyBorder="1" applyAlignment="1" applyProtection="1">
      <alignment horizontal="center" vertical="center" wrapText="1"/>
    </xf>
    <xf numFmtId="2" fontId="5" fillId="8" borderId="1" xfId="0"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9" fontId="5" fillId="8" borderId="1" xfId="2" applyFont="1" applyFill="1" applyBorder="1" applyAlignment="1" applyProtection="1">
      <alignment horizontal="center" vertical="center" wrapText="1"/>
    </xf>
    <xf numFmtId="1" fontId="5" fillId="8" borderId="1" xfId="0" applyNumberFormat="1" applyFont="1" applyFill="1" applyBorder="1" applyAlignment="1">
      <alignment horizontal="center" vertical="center" wrapText="1"/>
    </xf>
    <xf numFmtId="9" fontId="4" fillId="8" borderId="1" xfId="2" applyFont="1" applyFill="1" applyBorder="1" applyAlignment="1" applyProtection="1">
      <alignment horizontal="center" vertical="center" wrapText="1"/>
    </xf>
    <xf numFmtId="0" fontId="4" fillId="2" borderId="1" xfId="0" applyFont="1" applyFill="1" applyBorder="1" applyAlignment="1" applyProtection="1">
      <alignment horizontal="left" vertical="top" wrapText="1"/>
      <protection locked="0"/>
    </xf>
    <xf numFmtId="0" fontId="4" fillId="2" borderId="1" xfId="0" applyFont="1" applyFill="1" applyBorder="1" applyAlignment="1" applyProtection="1">
      <alignment horizontal="center" vertical="center" wrapText="1"/>
      <protection locked="0"/>
    </xf>
    <xf numFmtId="0" fontId="4" fillId="9" borderId="1" xfId="0" applyFont="1" applyFill="1" applyBorder="1" applyAlignment="1">
      <alignment horizontal="center" vertical="center" wrapText="1"/>
    </xf>
    <xf numFmtId="9" fontId="4" fillId="9" borderId="1" xfId="2" applyFont="1" applyFill="1" applyBorder="1" applyAlignment="1" applyProtection="1">
      <alignment horizontal="center" vertical="center" wrapText="1"/>
    </xf>
    <xf numFmtId="9" fontId="16" fillId="9" borderId="1" xfId="2" applyFont="1" applyFill="1" applyBorder="1" applyAlignment="1" applyProtection="1">
      <alignment horizontal="center" vertical="center" wrapText="1"/>
    </xf>
    <xf numFmtId="0" fontId="17" fillId="9" borderId="1" xfId="0" applyFont="1" applyFill="1" applyBorder="1" applyAlignment="1">
      <alignment horizontal="center" vertical="center" wrapText="1"/>
    </xf>
    <xf numFmtId="0" fontId="4" fillId="0" borderId="1" xfId="0" applyFont="1" applyBorder="1" applyAlignment="1" applyProtection="1">
      <alignment horizontal="center" vertical="center" wrapText="1"/>
      <protection locked="0"/>
    </xf>
    <xf numFmtId="0" fontId="4" fillId="0" borderId="1" xfId="0" applyFont="1" applyBorder="1" applyAlignment="1" applyProtection="1">
      <alignment horizontal="left" vertical="top" wrapText="1"/>
      <protection locked="0"/>
    </xf>
    <xf numFmtId="0" fontId="4" fillId="0" borderId="1" xfId="0" applyFont="1" applyBorder="1" applyAlignment="1">
      <alignment horizontal="center" vertical="center" wrapText="1"/>
    </xf>
    <xf numFmtId="2" fontId="4" fillId="9" borderId="1" xfId="0" applyNumberFormat="1" applyFont="1" applyFill="1" applyBorder="1" applyAlignment="1">
      <alignment horizontal="center" vertical="center" wrapText="1"/>
    </xf>
    <xf numFmtId="2" fontId="4" fillId="0" borderId="1" xfId="0" applyNumberFormat="1" applyFont="1" applyBorder="1" applyAlignment="1" applyProtection="1">
      <alignment horizontal="center" vertical="center" wrapText="1"/>
      <protection locked="0"/>
    </xf>
    <xf numFmtId="0" fontId="4" fillId="0" borderId="1" xfId="0" applyFont="1" applyBorder="1" applyAlignment="1" applyProtection="1">
      <alignment horizontal="left" vertical="center" wrapText="1"/>
      <protection locked="0"/>
    </xf>
    <xf numFmtId="0" fontId="4" fillId="2" borderId="1" xfId="0" applyFont="1" applyFill="1" applyBorder="1" applyAlignment="1" applyProtection="1">
      <alignment horizontal="center" vertical="center"/>
      <protection locked="0"/>
    </xf>
    <xf numFmtId="2" fontId="4" fillId="0" borderId="1" xfId="0" applyNumberFormat="1" applyFont="1" applyBorder="1" applyAlignment="1" applyProtection="1">
      <alignment horizontal="left" vertical="center" wrapText="1"/>
      <protection locked="0"/>
    </xf>
    <xf numFmtId="0" fontId="18" fillId="0" borderId="1" xfId="0" applyFont="1" applyBorder="1" applyAlignment="1">
      <alignment horizontal="center" vertical="center" wrapText="1"/>
    </xf>
    <xf numFmtId="0" fontId="19" fillId="0" borderId="0" xfId="0" applyFont="1" applyAlignment="1">
      <alignment horizontal="justify" vertical="center"/>
    </xf>
    <xf numFmtId="0" fontId="17" fillId="0" borderId="1" xfId="0" applyFont="1" applyBorder="1" applyAlignment="1">
      <alignment horizontal="justify" vertical="center" wrapText="1"/>
    </xf>
    <xf numFmtId="0" fontId="4" fillId="0" borderId="6" xfId="0" applyFont="1" applyBorder="1" applyAlignment="1" applyProtection="1">
      <alignment horizontal="left" vertical="center" wrapText="1"/>
      <protection locked="0"/>
    </xf>
    <xf numFmtId="0" fontId="17" fillId="0" borderId="1" xfId="0" applyFont="1" applyBorder="1" applyAlignment="1" applyProtection="1">
      <alignment horizontal="left" vertical="center" wrapText="1"/>
      <protection locked="0"/>
    </xf>
    <xf numFmtId="0" fontId="4" fillId="0" borderId="1" xfId="0" applyFont="1" applyBorder="1" applyAlignment="1">
      <alignment horizontal="justify" vertical="center" wrapText="1"/>
    </xf>
    <xf numFmtId="0" fontId="18" fillId="10" borderId="1" xfId="0" applyFont="1" applyFill="1" applyBorder="1" applyAlignment="1">
      <alignment horizontal="center" vertical="center" wrapText="1"/>
    </xf>
    <xf numFmtId="0" fontId="4" fillId="0" borderId="0" xfId="0" applyFont="1" applyAlignment="1">
      <alignment horizontal="center" vertical="center" wrapText="1"/>
    </xf>
    <xf numFmtId="0" fontId="4" fillId="2" borderId="0" xfId="0" applyFont="1" applyFill="1" applyAlignment="1">
      <alignment horizontal="center" vertical="center" wrapText="1"/>
    </xf>
    <xf numFmtId="0" fontId="14" fillId="2" borderId="0" xfId="0" applyFont="1" applyFill="1" applyAlignment="1">
      <alignment horizontal="center" vertical="center" wrapText="1"/>
    </xf>
    <xf numFmtId="0" fontId="4" fillId="8" borderId="0" xfId="0" applyFont="1" applyFill="1" applyAlignment="1">
      <alignment horizontal="center" vertical="center" wrapText="1"/>
    </xf>
    <xf numFmtId="0" fontId="5" fillId="8" borderId="0" xfId="0" applyFont="1" applyFill="1" applyAlignment="1">
      <alignment horizontal="center" vertical="center" wrapText="1"/>
    </xf>
    <xf numFmtId="0" fontId="5" fillId="8" borderId="2" xfId="0" applyFont="1" applyFill="1" applyBorder="1" applyAlignment="1">
      <alignment horizontal="center" vertical="center" wrapText="1"/>
    </xf>
    <xf numFmtId="0" fontId="5" fillId="11" borderId="2" xfId="0" applyFont="1" applyFill="1" applyBorder="1" applyAlignment="1">
      <alignment horizontal="center" vertical="center" wrapText="1"/>
    </xf>
    <xf numFmtId="49" fontId="5" fillId="11" borderId="2" xfId="0" applyNumberFormat="1" applyFont="1" applyFill="1" applyBorder="1" applyAlignment="1">
      <alignment horizontal="center" vertical="center" wrapText="1"/>
    </xf>
    <xf numFmtId="0" fontId="5" fillId="12" borderId="2" xfId="0" applyFont="1" applyFill="1" applyBorder="1" applyAlignment="1">
      <alignment horizontal="center" vertical="center" wrapText="1"/>
    </xf>
    <xf numFmtId="0" fontId="22" fillId="12" borderId="2" xfId="0" applyFont="1" applyFill="1" applyBorder="1" applyAlignment="1">
      <alignment horizontal="center" vertical="center" wrapText="1"/>
    </xf>
    <xf numFmtId="0" fontId="5" fillId="13" borderId="2" xfId="0" applyFont="1" applyFill="1" applyBorder="1" applyAlignment="1">
      <alignment horizontal="center" vertical="center" wrapText="1"/>
    </xf>
    <xf numFmtId="0" fontId="22" fillId="13" borderId="2" xfId="0" applyFont="1" applyFill="1" applyBorder="1" applyAlignment="1">
      <alignment horizontal="center" vertical="center" wrapText="1"/>
    </xf>
    <xf numFmtId="0" fontId="5" fillId="14" borderId="2" xfId="0" applyFont="1" applyFill="1" applyBorder="1" applyAlignment="1">
      <alignment horizontal="center" vertical="center" wrapText="1"/>
    </xf>
    <xf numFmtId="0" fontId="22" fillId="14" borderId="2" xfId="0" applyFont="1" applyFill="1" applyBorder="1" applyAlignment="1">
      <alignment horizontal="center" vertical="center" wrapText="1"/>
    </xf>
    <xf numFmtId="0" fontId="5" fillId="15" borderId="2" xfId="0" applyFont="1" applyFill="1" applyBorder="1" applyAlignment="1">
      <alignment horizontal="center" vertical="center" wrapText="1"/>
    </xf>
    <xf numFmtId="0" fontId="22" fillId="15" borderId="2" xfId="0" applyFont="1" applyFill="1" applyBorder="1" applyAlignment="1">
      <alignment horizontal="center" vertical="center" wrapText="1"/>
    </xf>
    <xf numFmtId="0" fontId="5" fillId="16" borderId="2" xfId="0" applyFont="1" applyFill="1" applyBorder="1" applyAlignment="1">
      <alignment horizontal="center" vertical="center" wrapText="1"/>
    </xf>
    <xf numFmtId="0" fontId="22" fillId="16" borderId="2" xfId="0" applyFont="1" applyFill="1" applyBorder="1" applyAlignment="1">
      <alignment horizontal="center" vertical="center" wrapText="1"/>
    </xf>
    <xf numFmtId="0" fontId="22" fillId="11" borderId="2" xfId="0" applyFont="1" applyFill="1" applyBorder="1" applyAlignment="1">
      <alignment horizontal="center" vertical="center" wrapText="1"/>
    </xf>
    <xf numFmtId="0" fontId="5" fillId="17" borderId="2" xfId="0" applyFont="1" applyFill="1" applyBorder="1" applyAlignment="1">
      <alignment horizontal="center" vertical="center" wrapText="1"/>
    </xf>
    <xf numFmtId="0" fontId="22" fillId="17" borderId="2" xfId="0" applyFont="1" applyFill="1" applyBorder="1" applyAlignment="1">
      <alignment horizontal="center" vertical="center" wrapText="1"/>
    </xf>
    <xf numFmtId="0" fontId="4" fillId="18" borderId="2" xfId="3"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0" xfId="0" applyFont="1" applyFill="1" applyAlignment="1">
      <alignment horizontal="center" vertical="center"/>
    </xf>
    <xf numFmtId="0" fontId="4" fillId="2" borderId="0" xfId="0" applyFont="1" applyFill="1" applyAlignment="1">
      <alignment vertical="center"/>
    </xf>
    <xf numFmtId="49" fontId="4" fillId="2" borderId="0" xfId="0" applyNumberFormat="1" applyFont="1" applyFill="1" applyAlignment="1">
      <alignment horizontal="center" vertical="center" wrapText="1"/>
    </xf>
    <xf numFmtId="49" fontId="4" fillId="2" borderId="6" xfId="0" applyNumberFormat="1" applyFont="1" applyFill="1" applyBorder="1" applyAlignment="1">
      <alignment horizontal="center" vertical="center" wrapText="1"/>
    </xf>
    <xf numFmtId="9" fontId="4" fillId="2" borderId="0" xfId="0" applyNumberFormat="1" applyFont="1" applyFill="1" applyAlignment="1">
      <alignment vertical="center"/>
    </xf>
    <xf numFmtId="0" fontId="5" fillId="2" borderId="7"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xf>
    <xf numFmtId="0" fontId="5" fillId="2" borderId="8" xfId="0" applyFont="1" applyFill="1" applyBorder="1" applyAlignment="1">
      <alignment vertical="center" wrapText="1"/>
    </xf>
    <xf numFmtId="0" fontId="5" fillId="2" borderId="9" xfId="0" applyFont="1" applyFill="1" applyBorder="1" applyAlignment="1">
      <alignment horizontal="left" vertical="center" indent="4"/>
    </xf>
    <xf numFmtId="0" fontId="5" fillId="2" borderId="1" xfId="0" applyFont="1" applyFill="1" applyBorder="1" applyAlignment="1">
      <alignment horizontal="center" vertical="center"/>
    </xf>
    <xf numFmtId="49" fontId="5" fillId="2" borderId="1" xfId="0" applyNumberFormat="1" applyFont="1" applyFill="1" applyBorder="1" applyAlignment="1">
      <alignment horizontal="center" vertical="center" wrapText="1"/>
    </xf>
    <xf numFmtId="49" fontId="12" fillId="19" borderId="1" xfId="0" applyNumberFormat="1" applyFont="1" applyFill="1" applyBorder="1" applyAlignment="1">
      <alignment horizontal="left" vertical="center" wrapText="1" indent="3"/>
    </xf>
    <xf numFmtId="49" fontId="5" fillId="2" borderId="2" xfId="0" applyNumberFormat="1" applyFont="1" applyFill="1" applyBorder="1" applyAlignment="1">
      <alignment horizontal="center" vertical="center" wrapText="1"/>
    </xf>
    <xf numFmtId="0" fontId="5" fillId="2" borderId="8" xfId="0" applyFont="1" applyFill="1" applyBorder="1" applyAlignment="1">
      <alignment horizontal="center" vertical="center"/>
    </xf>
    <xf numFmtId="0" fontId="5" fillId="2" borderId="0" xfId="0" applyFont="1" applyFill="1" applyAlignment="1">
      <alignment horizontal="center" vertical="center" wrapText="1"/>
    </xf>
    <xf numFmtId="0" fontId="5" fillId="2" borderId="0" xfId="0" applyFont="1" applyFill="1" applyAlignment="1">
      <alignment horizontal="left" vertical="center" wrapText="1"/>
    </xf>
    <xf numFmtId="0" fontId="24" fillId="2" borderId="0" xfId="0" applyFont="1" applyFill="1" applyAlignment="1" applyProtection="1">
      <alignment horizontal="center" vertical="center" wrapText="1"/>
      <protection locked="0"/>
    </xf>
    <xf numFmtId="15" fontId="24" fillId="2" borderId="0" xfId="0" applyNumberFormat="1" applyFont="1" applyFill="1" applyAlignment="1" applyProtection="1">
      <alignment horizontal="center" vertical="center" wrapText="1"/>
      <protection locked="0"/>
    </xf>
    <xf numFmtId="0" fontId="25" fillId="0" borderId="0" xfId="0" applyFont="1" applyAlignment="1">
      <alignment horizontal="center" vertical="center" wrapText="1"/>
    </xf>
    <xf numFmtId="0" fontId="4" fillId="2" borderId="0" xfId="0" applyFont="1" applyFill="1" applyAlignment="1" applyProtection="1">
      <alignment vertical="center" wrapText="1"/>
      <protection locked="0"/>
    </xf>
    <xf numFmtId="0" fontId="4" fillId="2" borderId="10" xfId="0" applyFont="1" applyFill="1" applyBorder="1" applyAlignment="1" applyProtection="1">
      <alignment horizontal="center" vertical="center" wrapText="1"/>
      <protection locked="0"/>
    </xf>
    <xf numFmtId="14" fontId="4" fillId="2" borderId="6" xfId="0" applyNumberFormat="1" applyFont="1" applyFill="1" applyBorder="1" applyAlignment="1" applyProtection="1">
      <alignment horizontal="center" vertical="center" wrapText="1"/>
      <protection locked="0"/>
    </xf>
    <xf numFmtId="0" fontId="25" fillId="13" borderId="10" xfId="0" applyFont="1" applyFill="1" applyBorder="1" applyAlignment="1">
      <alignment horizontal="center" vertical="center" wrapText="1"/>
    </xf>
    <xf numFmtId="0" fontId="25" fillId="13" borderId="6" xfId="0" applyFont="1" applyFill="1" applyBorder="1" applyAlignment="1">
      <alignment horizontal="center" vertical="center" wrapText="1"/>
    </xf>
    <xf numFmtId="0" fontId="18" fillId="2" borderId="6" xfId="0" applyFont="1" applyFill="1" applyBorder="1" applyAlignment="1" applyProtection="1">
      <alignment horizontal="center" vertical="center" wrapText="1"/>
      <protection locked="0"/>
    </xf>
    <xf numFmtId="0" fontId="25" fillId="18" borderId="6" xfId="0" applyFont="1" applyFill="1" applyBorder="1" applyAlignment="1">
      <alignment horizontal="center" vertical="center" wrapText="1"/>
    </xf>
    <xf numFmtId="0" fontId="24" fillId="2" borderId="10" xfId="0" applyFont="1" applyFill="1" applyBorder="1" applyAlignment="1" applyProtection="1">
      <alignment horizontal="center" vertical="center" wrapText="1"/>
      <protection locked="0"/>
    </xf>
    <xf numFmtId="0" fontId="24" fillId="2" borderId="7" xfId="0" applyFont="1" applyFill="1" applyBorder="1" applyAlignment="1" applyProtection="1">
      <alignment horizontal="center" vertical="center" wrapText="1"/>
      <protection locked="0"/>
    </xf>
    <xf numFmtId="0" fontId="24" fillId="2" borderId="6" xfId="0" applyFont="1" applyFill="1" applyBorder="1" applyAlignment="1" applyProtection="1">
      <alignment horizontal="center" vertical="center" wrapText="1"/>
      <protection locked="0"/>
    </xf>
    <xf numFmtId="0" fontId="25" fillId="18" borderId="1" xfId="0" applyFont="1" applyFill="1" applyBorder="1" applyAlignment="1">
      <alignment horizontal="center" vertical="center" wrapText="1"/>
    </xf>
    <xf numFmtId="0" fontId="4" fillId="0" borderId="0" xfId="0" applyFont="1" applyAlignment="1">
      <alignment wrapText="1"/>
    </xf>
    <xf numFmtId="0" fontId="5" fillId="0" borderId="11" xfId="0" applyFont="1" applyBorder="1" applyAlignment="1">
      <alignment horizontal="center" vertical="center" wrapText="1"/>
    </xf>
    <xf numFmtId="0" fontId="5" fillId="0" borderId="0" xfId="0" applyFont="1" applyAlignment="1">
      <alignment horizontal="center" vertical="center" wrapText="1"/>
    </xf>
    <xf numFmtId="0" fontId="4" fillId="0" borderId="12"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16" xfId="0" applyFont="1" applyBorder="1" applyAlignment="1">
      <alignment horizontal="center" vertical="center" wrapText="1"/>
    </xf>
    <xf numFmtId="0" fontId="5" fillId="20" borderId="4" xfId="0" applyFont="1" applyFill="1" applyBorder="1" applyAlignment="1">
      <alignment horizontal="center" vertical="center" wrapText="1"/>
    </xf>
    <xf numFmtId="0" fontId="5" fillId="20" borderId="17" xfId="0" applyFont="1" applyFill="1" applyBorder="1" applyAlignment="1">
      <alignment horizontal="center" vertical="center" wrapText="1"/>
    </xf>
    <xf numFmtId="0" fontId="5" fillId="20" borderId="18" xfId="0" applyFont="1" applyFill="1" applyBorder="1" applyAlignment="1">
      <alignment horizontal="center" vertical="center" wrapText="1"/>
    </xf>
    <xf numFmtId="0" fontId="5" fillId="20" borderId="19" xfId="0" applyFont="1" applyFill="1" applyBorder="1" applyAlignment="1">
      <alignment horizontal="center" vertical="center" wrapText="1"/>
    </xf>
    <xf numFmtId="0" fontId="5" fillId="20" borderId="20" xfId="0" applyFont="1" applyFill="1" applyBorder="1" applyAlignment="1">
      <alignment horizontal="center" vertical="center" wrapText="1"/>
    </xf>
    <xf numFmtId="0" fontId="4" fillId="0" borderId="17" xfId="0" applyFont="1" applyBorder="1" applyAlignment="1">
      <alignment horizontal="center" vertical="center" wrapText="1"/>
    </xf>
    <xf numFmtId="0" fontId="4" fillId="0" borderId="18" xfId="0" applyFont="1" applyBorder="1" applyAlignment="1">
      <alignment horizontal="center" vertical="center" wrapText="1"/>
    </xf>
    <xf numFmtId="0" fontId="4" fillId="0" borderId="21" xfId="0" applyFont="1" applyBorder="1" applyAlignment="1">
      <alignment horizontal="center" vertical="center" wrapText="1"/>
    </xf>
    <xf numFmtId="0" fontId="14" fillId="0" borderId="0" xfId="0" applyFont="1" applyAlignment="1">
      <alignment wrapText="1"/>
    </xf>
    <xf numFmtId="0" fontId="26" fillId="2" borderId="0" xfId="0" applyFont="1" applyFill="1" applyAlignment="1">
      <alignment horizontal="center" vertical="center"/>
    </xf>
    <xf numFmtId="0" fontId="5" fillId="0" borderId="22" xfId="0" applyFont="1" applyBorder="1" applyAlignment="1">
      <alignment horizontal="center" vertical="center" wrapText="1"/>
    </xf>
    <xf numFmtId="0" fontId="5" fillId="0" borderId="8" xfId="0" applyFont="1" applyBorder="1" applyAlignment="1">
      <alignment horizontal="center" vertical="center" wrapText="1"/>
    </xf>
    <xf numFmtId="0" fontId="5" fillId="20" borderId="23" xfId="0" applyFont="1" applyFill="1" applyBorder="1" applyAlignment="1">
      <alignment horizontal="center" vertical="center" wrapText="1"/>
    </xf>
    <xf numFmtId="0" fontId="5" fillId="20" borderId="24" xfId="0" applyFont="1" applyFill="1" applyBorder="1" applyAlignment="1">
      <alignment horizontal="center" vertical="center" wrapText="1"/>
    </xf>
    <xf numFmtId="0" fontId="5" fillId="20" borderId="25" xfId="0" applyFont="1" applyFill="1" applyBorder="1" applyAlignment="1">
      <alignment horizontal="center" vertical="center" wrapText="1"/>
    </xf>
    <xf numFmtId="0" fontId="14" fillId="0" borderId="0" xfId="0" applyFont="1" applyAlignment="1">
      <alignment horizontal="center" vertical="center"/>
    </xf>
    <xf numFmtId="0" fontId="17" fillId="0" borderId="0" xfId="0" applyFont="1"/>
    <xf numFmtId="0" fontId="17" fillId="0" borderId="0" xfId="0" applyFont="1" applyAlignment="1">
      <alignment horizontal="center" vertical="center"/>
    </xf>
    <xf numFmtId="0" fontId="6" fillId="0" borderId="1" xfId="3" applyBorder="1"/>
    <xf numFmtId="0" fontId="4" fillId="21" borderId="0" xfId="0" applyFont="1" applyFill="1" applyAlignment="1">
      <alignment horizontal="center"/>
    </xf>
    <xf numFmtId="0" fontId="14" fillId="2" borderId="1" xfId="0" applyFont="1" applyFill="1" applyBorder="1" applyAlignment="1" applyProtection="1">
      <alignment horizontal="left" vertical="center" wrapText="1"/>
      <protection locked="0"/>
    </xf>
    <xf numFmtId="0" fontId="17" fillId="0" borderId="1" xfId="0" applyFont="1" applyBorder="1" applyAlignment="1" applyProtection="1">
      <alignment horizontal="left" vertical="top" wrapText="1"/>
      <protection locked="0"/>
    </xf>
    <xf numFmtId="2" fontId="17" fillId="0" borderId="1" xfId="0" applyNumberFormat="1" applyFont="1" applyBorder="1" applyAlignment="1" applyProtection="1">
      <alignment horizontal="center" vertical="center" wrapText="1"/>
      <protection locked="0"/>
    </xf>
    <xf numFmtId="2" fontId="4" fillId="0" borderId="1" xfId="0" applyNumberFormat="1" applyFont="1" applyBorder="1" applyAlignment="1" applyProtection="1">
      <alignment horizontal="left" vertical="top" wrapText="1"/>
      <protection locked="0"/>
    </xf>
    <xf numFmtId="0" fontId="17" fillId="0" borderId="1" xfId="0" applyFont="1" applyBorder="1" applyAlignment="1" applyProtection="1">
      <alignment horizontal="center" vertical="center" wrapText="1"/>
      <protection locked="0"/>
    </xf>
    <xf numFmtId="0" fontId="17" fillId="0" borderId="1" xfId="0" applyFont="1" applyBorder="1" applyAlignment="1">
      <alignment horizontal="center" vertical="center" wrapText="1"/>
    </xf>
    <xf numFmtId="0" fontId="29" fillId="0" borderId="1" xfId="0" applyFont="1" applyBorder="1" applyAlignment="1">
      <alignment horizontal="center" vertical="center" wrapText="1"/>
    </xf>
    <xf numFmtId="0" fontId="14" fillId="0" borderId="1" xfId="0" applyFont="1" applyBorder="1" applyAlignment="1" applyProtection="1">
      <alignment horizontal="left" vertical="center" wrapText="1"/>
      <protection locked="0"/>
    </xf>
    <xf numFmtId="0" fontId="4" fillId="2" borderId="1" xfId="0" applyFont="1" applyFill="1" applyBorder="1" applyAlignment="1" applyProtection="1">
      <alignment horizontal="left" vertical="center" wrapText="1"/>
      <protection locked="0"/>
    </xf>
    <xf numFmtId="0" fontId="4" fillId="2" borderId="6" xfId="0" applyFont="1" applyFill="1" applyBorder="1" applyAlignment="1" applyProtection="1">
      <alignment horizontal="left" vertical="center" wrapText="1"/>
      <protection locked="0"/>
    </xf>
    <xf numFmtId="0" fontId="17" fillId="2" borderId="1" xfId="0" applyFont="1" applyFill="1" applyBorder="1" applyAlignment="1">
      <alignment horizontal="justify" vertical="center" wrapText="1"/>
    </xf>
    <xf numFmtId="0" fontId="17" fillId="2" borderId="1" xfId="0" applyFont="1" applyFill="1" applyBorder="1" applyAlignment="1" applyProtection="1">
      <alignment horizontal="left" vertical="top" wrapText="1"/>
      <protection locked="0"/>
    </xf>
    <xf numFmtId="0" fontId="20" fillId="11" borderId="2" xfId="0" applyFont="1" applyFill="1" applyBorder="1" applyAlignment="1">
      <alignment horizontal="center" vertical="center" wrapText="1"/>
    </xf>
    <xf numFmtId="0" fontId="31" fillId="2" borderId="8" xfId="0" applyFont="1" applyFill="1" applyBorder="1" applyAlignment="1">
      <alignment horizontal="center" vertical="center" wrapText="1"/>
    </xf>
    <xf numFmtId="49" fontId="20" fillId="2" borderId="2" xfId="0" applyNumberFormat="1" applyFont="1" applyFill="1" applyBorder="1" applyAlignment="1">
      <alignment horizontal="center" vertical="center" wrapText="1"/>
    </xf>
    <xf numFmtId="0" fontId="31" fillId="2" borderId="0" xfId="0" applyFont="1" applyFill="1" applyAlignment="1">
      <alignment horizontal="center" vertical="center" wrapText="1"/>
    </xf>
    <xf numFmtId="0" fontId="20" fillId="2" borderId="0" xfId="0" applyFont="1" applyFill="1" applyAlignment="1">
      <alignment horizontal="left" vertical="center" wrapText="1"/>
    </xf>
    <xf numFmtId="0" fontId="20" fillId="2" borderId="0" xfId="0" applyFont="1" applyFill="1" applyAlignment="1">
      <alignment horizontal="center" vertical="center" wrapText="1"/>
    </xf>
    <xf numFmtId="0" fontId="14" fillId="2" borderId="0" xfId="0" applyFont="1" applyFill="1" applyAlignment="1">
      <alignment vertical="center"/>
    </xf>
    <xf numFmtId="0" fontId="17" fillId="2" borderId="0" xfId="0" applyFont="1" applyFill="1" applyAlignment="1">
      <alignment vertical="center"/>
    </xf>
    <xf numFmtId="0" fontId="17" fillId="0" borderId="12" xfId="0" applyFont="1" applyBorder="1" applyAlignment="1">
      <alignment horizontal="center" vertical="center" wrapText="1"/>
    </xf>
    <xf numFmtId="0" fontId="20" fillId="20" borderId="4" xfId="0" applyFont="1" applyFill="1" applyBorder="1" applyAlignment="1">
      <alignment horizontal="center" vertical="center" wrapText="1"/>
    </xf>
    <xf numFmtId="0" fontId="32" fillId="7" borderId="0" xfId="0" applyFont="1" applyFill="1" applyAlignment="1">
      <alignment horizontal="center" vertical="center"/>
    </xf>
    <xf numFmtId="0" fontId="32" fillId="7" borderId="0" xfId="0" applyFont="1" applyFill="1" applyAlignment="1">
      <alignment horizontal="center"/>
    </xf>
    <xf numFmtId="0" fontId="33" fillId="2" borderId="1" xfId="0" applyFont="1" applyFill="1" applyBorder="1" applyAlignment="1" applyProtection="1">
      <alignment horizontal="center" vertical="center" wrapText="1"/>
      <protection locked="0"/>
    </xf>
    <xf numFmtId="0" fontId="33" fillId="0" borderId="1" xfId="0" applyFont="1" applyBorder="1" applyAlignment="1" applyProtection="1">
      <alignment horizontal="center" vertical="center" wrapText="1"/>
      <protection locked="0"/>
    </xf>
    <xf numFmtId="0" fontId="33" fillId="0" borderId="1" xfId="0" applyFont="1" applyBorder="1" applyAlignment="1" applyProtection="1">
      <alignment horizontal="left" vertical="center" wrapText="1"/>
      <protection locked="0"/>
    </xf>
    <xf numFmtId="0" fontId="33" fillId="0" borderId="1" xfId="0" applyFont="1" applyBorder="1" applyAlignment="1">
      <alignment horizontal="left" vertical="center" wrapText="1"/>
    </xf>
    <xf numFmtId="2" fontId="33" fillId="0" borderId="1" xfId="0" applyNumberFormat="1" applyFont="1" applyBorder="1" applyAlignment="1" applyProtection="1">
      <alignment horizontal="center" vertical="center" wrapText="1"/>
      <protection locked="0"/>
    </xf>
    <xf numFmtId="2" fontId="33" fillId="0" borderId="1" xfId="0" applyNumberFormat="1" applyFont="1" applyBorder="1" applyAlignment="1" applyProtection="1">
      <alignment horizontal="left" vertical="center" wrapText="1"/>
      <protection locked="0"/>
    </xf>
    <xf numFmtId="0" fontId="33" fillId="2" borderId="1" xfId="0" applyFont="1" applyFill="1" applyBorder="1" applyAlignment="1">
      <alignment horizontal="justify" vertical="center" wrapText="1"/>
    </xf>
    <xf numFmtId="0" fontId="33" fillId="2" borderId="1" xfId="0" applyFont="1" applyFill="1" applyBorder="1" applyAlignment="1">
      <alignment horizontal="center" vertical="center" wrapText="1"/>
    </xf>
    <xf numFmtId="0" fontId="33" fillId="0" borderId="1" xfId="0" applyFont="1" applyBorder="1" applyAlignment="1">
      <alignment horizontal="center" vertical="center" wrapText="1"/>
    </xf>
    <xf numFmtId="0" fontId="33" fillId="2" borderId="1" xfId="0" applyFont="1" applyFill="1" applyBorder="1" applyAlignment="1" applyProtection="1">
      <alignment horizontal="center" vertical="center"/>
      <protection locked="0"/>
    </xf>
    <xf numFmtId="0" fontId="34" fillId="2" borderId="1" xfId="0" applyFont="1" applyFill="1" applyBorder="1" applyAlignment="1">
      <alignment horizontal="justify" vertical="center" wrapText="1"/>
    </xf>
    <xf numFmtId="0" fontId="34" fillId="0" borderId="1" xfId="0" applyFont="1" applyBorder="1" applyAlignment="1">
      <alignment horizontal="justify" vertical="center" wrapText="1"/>
    </xf>
    <xf numFmtId="0" fontId="33" fillId="9" borderId="1" xfId="0" applyFont="1" applyFill="1" applyBorder="1" applyAlignment="1">
      <alignment horizontal="center" vertical="center" wrapText="1"/>
    </xf>
    <xf numFmtId="9" fontId="33" fillId="9" borderId="1" xfId="2" applyFont="1" applyFill="1" applyBorder="1" applyAlignment="1" applyProtection="1">
      <alignment horizontal="center" vertical="center" wrapText="1"/>
    </xf>
    <xf numFmtId="9" fontId="35" fillId="9" borderId="1" xfId="2" applyFont="1" applyFill="1" applyBorder="1" applyAlignment="1" applyProtection="1">
      <alignment horizontal="center" vertical="center" wrapText="1"/>
    </xf>
    <xf numFmtId="0" fontId="34" fillId="9" borderId="1" xfId="0" applyFont="1" applyFill="1" applyBorder="1" applyAlignment="1">
      <alignment horizontal="center" vertical="center" wrapText="1"/>
    </xf>
    <xf numFmtId="2" fontId="33" fillId="9" borderId="1" xfId="0" applyNumberFormat="1" applyFont="1" applyFill="1" applyBorder="1" applyAlignment="1">
      <alignment horizontal="center" vertical="center" wrapText="1"/>
    </xf>
    <xf numFmtId="0" fontId="36" fillId="0" borderId="1" xfId="0" applyFont="1" applyBorder="1" applyAlignment="1">
      <alignment horizontal="center" vertical="center" wrapText="1"/>
    </xf>
    <xf numFmtId="0" fontId="36" fillId="2" borderId="1" xfId="0" applyFont="1" applyFill="1" applyBorder="1" applyAlignment="1">
      <alignment horizontal="center" vertical="center" wrapText="1"/>
    </xf>
    <xf numFmtId="0" fontId="39" fillId="2" borderId="6" xfId="0" applyFont="1" applyFill="1" applyBorder="1" applyAlignment="1" applyProtection="1">
      <alignment horizontal="center" vertical="center" wrapText="1"/>
      <protection locked="0"/>
    </xf>
    <xf numFmtId="0" fontId="8" fillId="0" borderId="0" xfId="7"/>
    <xf numFmtId="0" fontId="4" fillId="2" borderId="0" xfId="7" applyFont="1" applyFill="1" applyAlignment="1">
      <alignment horizontal="center" vertical="center" wrapText="1"/>
    </xf>
    <xf numFmtId="0" fontId="5" fillId="2" borderId="0" xfId="7" applyFont="1" applyFill="1" applyAlignment="1">
      <alignment horizontal="center" vertical="center" wrapText="1"/>
    </xf>
    <xf numFmtId="0" fontId="5" fillId="2" borderId="0" xfId="7" applyFont="1" applyFill="1" applyAlignment="1">
      <alignment horizontal="left" vertical="center" wrapText="1"/>
    </xf>
    <xf numFmtId="0" fontId="4" fillId="0" borderId="0" xfId="7" applyFont="1"/>
    <xf numFmtId="0" fontId="4" fillId="2" borderId="0" xfId="7" applyFont="1" applyFill="1"/>
    <xf numFmtId="0" fontId="4" fillId="0" borderId="0" xfId="7" applyFont="1" applyAlignment="1">
      <alignment wrapText="1"/>
    </xf>
    <xf numFmtId="0" fontId="14" fillId="0" borderId="0" xfId="7" applyFont="1"/>
    <xf numFmtId="2" fontId="4" fillId="0" borderId="1" xfId="7" applyNumberFormat="1" applyFont="1" applyBorder="1" applyAlignment="1" applyProtection="1">
      <alignment horizontal="center" vertical="center" wrapText="1"/>
      <protection locked="0"/>
    </xf>
    <xf numFmtId="0" fontId="4" fillId="0" borderId="1" xfId="7" applyFont="1" applyBorder="1" applyAlignment="1" applyProtection="1">
      <alignment horizontal="left" vertical="top" wrapText="1"/>
      <protection locked="0"/>
    </xf>
    <xf numFmtId="0" fontId="4" fillId="2" borderId="1" xfId="7" applyFont="1" applyFill="1" applyBorder="1" applyAlignment="1" applyProtection="1">
      <alignment horizontal="center" vertical="center" wrapText="1"/>
      <protection locked="0"/>
    </xf>
    <xf numFmtId="0" fontId="4" fillId="0" borderId="0" xfId="7" applyFont="1" applyAlignment="1">
      <alignment horizontal="center"/>
    </xf>
    <xf numFmtId="0" fontId="4" fillId="0" borderId="0" xfId="7" applyFont="1" applyAlignment="1">
      <alignment vertical="center"/>
    </xf>
    <xf numFmtId="0" fontId="5" fillId="20" borderId="20" xfId="7" applyFont="1" applyFill="1" applyBorder="1" applyAlignment="1">
      <alignment horizontal="center" vertical="center" wrapText="1"/>
    </xf>
    <xf numFmtId="0" fontId="5" fillId="20" borderId="4" xfId="7" applyFont="1" applyFill="1" applyBorder="1" applyAlignment="1">
      <alignment horizontal="center" vertical="center" wrapText="1"/>
    </xf>
    <xf numFmtId="0" fontId="4" fillId="0" borderId="16" xfId="7" applyFont="1" applyBorder="1" applyAlignment="1">
      <alignment horizontal="center" vertical="center" wrapText="1"/>
    </xf>
    <xf numFmtId="0" fontId="4" fillId="2" borderId="0" xfId="7" applyFont="1" applyFill="1" applyAlignment="1">
      <alignment horizontal="center" vertical="center"/>
    </xf>
    <xf numFmtId="0" fontId="4" fillId="2" borderId="0" xfId="7" applyFont="1" applyFill="1" applyAlignment="1">
      <alignment vertical="center"/>
    </xf>
    <xf numFmtId="0" fontId="4" fillId="2" borderId="0" xfId="3" applyFont="1" applyFill="1" applyAlignment="1">
      <alignment horizontal="center" vertical="center"/>
    </xf>
    <xf numFmtId="0" fontId="4" fillId="2" borderId="0" xfId="3" applyFont="1" applyFill="1"/>
    <xf numFmtId="49" fontId="4" fillId="2" borderId="6" xfId="7" applyNumberFormat="1" applyFont="1" applyFill="1" applyBorder="1" applyAlignment="1">
      <alignment horizontal="center" vertical="center" wrapText="1"/>
    </xf>
    <xf numFmtId="0" fontId="4" fillId="9" borderId="1" xfId="7" applyFont="1" applyFill="1" applyBorder="1" applyAlignment="1">
      <alignment horizontal="center" vertical="center" wrapText="1"/>
    </xf>
    <xf numFmtId="0" fontId="25" fillId="18" borderId="1" xfId="7" applyFont="1" applyFill="1" applyBorder="1" applyAlignment="1">
      <alignment horizontal="center" vertical="center" wrapText="1"/>
    </xf>
    <xf numFmtId="0" fontId="5" fillId="11" borderId="2" xfId="7" applyFont="1" applyFill="1" applyBorder="1" applyAlignment="1">
      <alignment horizontal="center" vertical="center" wrapText="1"/>
    </xf>
    <xf numFmtId="0" fontId="18" fillId="0" borderId="1" xfId="7" applyFont="1" applyBorder="1" applyAlignment="1">
      <alignment horizontal="center" vertical="center" wrapText="1"/>
    </xf>
    <xf numFmtId="9" fontId="4" fillId="9" borderId="1" xfId="8" applyFont="1" applyFill="1" applyBorder="1" applyAlignment="1" applyProtection="1">
      <alignment horizontal="center" vertical="center" wrapText="1"/>
    </xf>
    <xf numFmtId="0" fontId="5" fillId="2" borderId="7" xfId="7" applyFont="1" applyFill="1" applyBorder="1" applyAlignment="1">
      <alignment horizontal="center" vertical="center" wrapText="1"/>
    </xf>
    <xf numFmtId="0" fontId="14" fillId="0" borderId="0" xfId="7" applyFont="1" applyAlignment="1">
      <alignment wrapText="1"/>
    </xf>
    <xf numFmtId="0" fontId="5" fillId="8" borderId="2" xfId="7" applyFont="1" applyFill="1" applyBorder="1" applyAlignment="1">
      <alignment horizontal="center" vertical="center" wrapText="1"/>
    </xf>
    <xf numFmtId="9" fontId="5" fillId="8" borderId="1" xfId="8" applyFont="1" applyFill="1" applyBorder="1" applyAlignment="1" applyProtection="1">
      <alignment horizontal="center" vertical="center" wrapText="1"/>
    </xf>
    <xf numFmtId="0" fontId="5" fillId="8" borderId="1" xfId="7" applyFont="1" applyFill="1" applyBorder="1" applyAlignment="1">
      <alignment horizontal="center" vertical="center" wrapText="1"/>
    </xf>
    <xf numFmtId="2" fontId="4" fillId="9" borderId="1" xfId="7" applyNumberFormat="1" applyFont="1" applyFill="1" applyBorder="1" applyAlignment="1">
      <alignment horizontal="center" vertical="center" wrapText="1"/>
    </xf>
    <xf numFmtId="0" fontId="4" fillId="0" borderId="1" xfId="7" applyFont="1" applyBorder="1" applyAlignment="1">
      <alignment horizontal="center" vertical="center" wrapText="1"/>
    </xf>
    <xf numFmtId="0" fontId="4" fillId="8" borderId="0" xfId="7" applyFont="1" applyFill="1"/>
    <xf numFmtId="9" fontId="4" fillId="8" borderId="1" xfId="8" applyFont="1" applyFill="1" applyBorder="1" applyAlignment="1" applyProtection="1">
      <alignment horizontal="center" vertical="center" wrapText="1"/>
    </xf>
    <xf numFmtId="0" fontId="17" fillId="9" borderId="1" xfId="7" applyFont="1" applyFill="1" applyBorder="1" applyAlignment="1">
      <alignment horizontal="center" vertical="center" wrapText="1"/>
    </xf>
    <xf numFmtId="2" fontId="5" fillId="8" borderId="1" xfId="7" applyNumberFormat="1" applyFont="1" applyFill="1" applyBorder="1" applyAlignment="1">
      <alignment horizontal="center" vertical="center" wrapText="1"/>
    </xf>
    <xf numFmtId="1" fontId="5" fillId="8" borderId="1" xfId="7" applyNumberFormat="1" applyFont="1" applyFill="1" applyBorder="1" applyAlignment="1">
      <alignment horizontal="center" vertical="center" wrapText="1"/>
    </xf>
    <xf numFmtId="49" fontId="5" fillId="2" borderId="2" xfId="7" applyNumberFormat="1" applyFont="1" applyFill="1" applyBorder="1" applyAlignment="1">
      <alignment horizontal="center" vertical="center" wrapText="1"/>
    </xf>
    <xf numFmtId="0" fontId="5" fillId="2" borderId="8" xfId="7" applyFont="1" applyFill="1" applyBorder="1" applyAlignment="1">
      <alignment horizontal="center" vertical="center" wrapText="1"/>
    </xf>
    <xf numFmtId="0" fontId="4" fillId="0" borderId="1" xfId="7" applyFont="1" applyBorder="1" applyAlignment="1" applyProtection="1">
      <alignment horizontal="center" vertical="center" wrapText="1"/>
      <protection locked="0"/>
    </xf>
    <xf numFmtId="9" fontId="16" fillId="9" borderId="1" xfId="8" applyFont="1" applyFill="1" applyBorder="1" applyAlignment="1" applyProtection="1">
      <alignment horizontal="center" vertical="center" wrapText="1"/>
    </xf>
    <xf numFmtId="0" fontId="5" fillId="2" borderId="8" xfId="7" applyFont="1" applyFill="1" applyBorder="1" applyAlignment="1">
      <alignment vertical="center" wrapText="1"/>
    </xf>
    <xf numFmtId="0" fontId="5" fillId="2" borderId="9" xfId="7" applyFont="1" applyFill="1" applyBorder="1" applyAlignment="1">
      <alignment horizontal="left" vertical="center" indent="4"/>
    </xf>
    <xf numFmtId="9" fontId="4" fillId="2" borderId="0" xfId="7" applyNumberFormat="1" applyFont="1" applyFill="1" applyAlignment="1">
      <alignment vertical="center"/>
    </xf>
    <xf numFmtId="49" fontId="4" fillId="2" borderId="0" xfId="7" applyNumberFormat="1" applyFont="1" applyFill="1" applyAlignment="1">
      <alignment horizontal="center" vertical="center" wrapText="1"/>
    </xf>
    <xf numFmtId="0" fontId="5" fillId="8" borderId="0" xfId="7" applyFont="1" applyFill="1" applyAlignment="1">
      <alignment horizontal="center" vertical="center" wrapText="1"/>
    </xf>
    <xf numFmtId="0" fontId="4" fillId="2" borderId="2" xfId="7" applyFont="1" applyFill="1" applyBorder="1" applyAlignment="1">
      <alignment horizontal="center" vertical="center"/>
    </xf>
    <xf numFmtId="0" fontId="5" fillId="19" borderId="2" xfId="7" applyFont="1" applyFill="1" applyBorder="1" applyAlignment="1">
      <alignment horizontal="center" vertical="center" wrapText="1"/>
    </xf>
    <xf numFmtId="0" fontId="4" fillId="18" borderId="2" xfId="3" applyFont="1" applyFill="1" applyBorder="1" applyAlignment="1">
      <alignment horizontal="center" wrapText="1"/>
    </xf>
    <xf numFmtId="0" fontId="22" fillId="17" borderId="2" xfId="7" applyFont="1" applyFill="1" applyBorder="1" applyAlignment="1">
      <alignment horizontal="center" wrapText="1"/>
    </xf>
    <xf numFmtId="0" fontId="5" fillId="17" borderId="2" xfId="7" applyFont="1" applyFill="1" applyBorder="1" applyAlignment="1">
      <alignment horizontal="center" wrapText="1"/>
    </xf>
    <xf numFmtId="0" fontId="22" fillId="16" borderId="2" xfId="7" applyFont="1" applyFill="1" applyBorder="1" applyAlignment="1">
      <alignment horizontal="center" wrapText="1"/>
    </xf>
    <xf numFmtId="0" fontId="5" fillId="16" borderId="2" xfId="7" applyFont="1" applyFill="1" applyBorder="1" applyAlignment="1">
      <alignment horizontal="center" wrapText="1"/>
    </xf>
    <xf numFmtId="0" fontId="22" fillId="15" borderId="2" xfId="7" applyFont="1" applyFill="1" applyBorder="1" applyAlignment="1">
      <alignment horizontal="center" wrapText="1"/>
    </xf>
    <xf numFmtId="0" fontId="5" fillId="15" borderId="2" xfId="7" applyFont="1" applyFill="1" applyBorder="1" applyAlignment="1">
      <alignment horizontal="center" wrapText="1"/>
    </xf>
    <xf numFmtId="0" fontId="22" fillId="14" borderId="2" xfId="7" applyFont="1" applyFill="1" applyBorder="1" applyAlignment="1">
      <alignment horizontal="center" wrapText="1"/>
    </xf>
    <xf numFmtId="0" fontId="5" fillId="14" borderId="2" xfId="7" applyFont="1" applyFill="1" applyBorder="1" applyAlignment="1">
      <alignment horizontal="center" wrapText="1"/>
    </xf>
    <xf numFmtId="0" fontId="22" fillId="13" borderId="2" xfId="7" applyFont="1" applyFill="1" applyBorder="1" applyAlignment="1">
      <alignment horizontal="center" wrapText="1"/>
    </xf>
    <xf numFmtId="0" fontId="5" fillId="13" borderId="2" xfId="7" applyFont="1" applyFill="1" applyBorder="1" applyAlignment="1">
      <alignment horizontal="center" wrapText="1"/>
    </xf>
    <xf numFmtId="0" fontId="22" fillId="12" borderId="2" xfId="7" applyFont="1" applyFill="1" applyBorder="1" applyAlignment="1">
      <alignment horizontal="center" wrapText="1"/>
    </xf>
    <xf numFmtId="0" fontId="5" fillId="12" borderId="2" xfId="7" applyFont="1" applyFill="1" applyBorder="1" applyAlignment="1">
      <alignment horizontal="center" wrapText="1"/>
    </xf>
    <xf numFmtId="49" fontId="5" fillId="11" borderId="2" xfId="7" applyNumberFormat="1" applyFont="1" applyFill="1" applyBorder="1" applyAlignment="1">
      <alignment horizontal="center" vertical="center" wrapText="1"/>
    </xf>
    <xf numFmtId="0" fontId="12" fillId="0" borderId="1" xfId="9" applyNumberFormat="1" applyFont="1" applyFill="1" applyBorder="1" applyAlignment="1" applyProtection="1">
      <alignment horizontal="center" vertical="center" wrapText="1"/>
    </xf>
    <xf numFmtId="9" fontId="12" fillId="8" borderId="1" xfId="8" applyFont="1" applyFill="1" applyBorder="1" applyAlignment="1" applyProtection="1">
      <alignment horizontal="center" vertical="center" wrapText="1"/>
    </xf>
    <xf numFmtId="0" fontId="4" fillId="2" borderId="1" xfId="7" applyFont="1" applyFill="1" applyBorder="1" applyAlignment="1" applyProtection="1">
      <alignment horizontal="left" vertical="top" wrapText="1"/>
      <protection locked="0"/>
    </xf>
    <xf numFmtId="0" fontId="5" fillId="2" borderId="9" xfId="7" applyFont="1" applyFill="1" applyBorder="1" applyAlignment="1">
      <alignment horizontal="center" vertical="center"/>
    </xf>
    <xf numFmtId="0" fontId="18" fillId="2" borderId="6" xfId="7" applyFont="1" applyFill="1" applyBorder="1" applyAlignment="1" applyProtection="1">
      <alignment horizontal="center" vertical="center" wrapText="1"/>
      <protection locked="0"/>
    </xf>
    <xf numFmtId="0" fontId="25" fillId="18" borderId="6" xfId="7" applyFont="1" applyFill="1" applyBorder="1" applyAlignment="1">
      <alignment horizontal="center" vertical="center" wrapText="1"/>
    </xf>
    <xf numFmtId="49" fontId="4" fillId="0" borderId="1" xfId="7" applyNumberFormat="1" applyFont="1" applyBorder="1" applyAlignment="1">
      <alignment horizontal="left" vertical="top" wrapText="1"/>
    </xf>
    <xf numFmtId="0" fontId="4" fillId="0" borderId="1" xfId="7" applyFont="1" applyBorder="1" applyAlignment="1">
      <alignment horizontal="left" vertical="top" wrapText="1"/>
    </xf>
    <xf numFmtId="2" fontId="4" fillId="0" borderId="1" xfId="7" applyNumberFormat="1" applyFont="1" applyBorder="1" applyAlignment="1">
      <alignment horizontal="left" vertical="top" wrapText="1"/>
    </xf>
    <xf numFmtId="0" fontId="4" fillId="2" borderId="4" xfId="7" applyFont="1" applyFill="1" applyBorder="1" applyAlignment="1">
      <alignment vertical="center" wrapText="1"/>
    </xf>
    <xf numFmtId="0" fontId="4" fillId="2" borderId="5" xfId="7" applyFont="1" applyFill="1" applyBorder="1" applyAlignment="1">
      <alignment vertical="center" wrapText="1"/>
    </xf>
    <xf numFmtId="0" fontId="9" fillId="2" borderId="0" xfId="7" applyFont="1" applyFill="1" applyAlignment="1">
      <alignment horizontal="left" vertical="center" wrapText="1"/>
    </xf>
    <xf numFmtId="0" fontId="9" fillId="2" borderId="0" xfId="7" applyFont="1" applyFill="1" applyAlignment="1">
      <alignment horizontal="left" vertical="center"/>
    </xf>
    <xf numFmtId="9" fontId="9" fillId="2" borderId="0" xfId="8" applyFont="1" applyFill="1" applyAlignment="1" applyProtection="1">
      <alignment horizontal="center" vertical="center"/>
    </xf>
    <xf numFmtId="164" fontId="9" fillId="2" borderId="0" xfId="8" applyNumberFormat="1" applyFont="1" applyFill="1" applyAlignment="1" applyProtection="1">
      <alignment horizontal="center" vertical="center"/>
    </xf>
    <xf numFmtId="0" fontId="5" fillId="3" borderId="1" xfId="7" applyFont="1" applyFill="1" applyBorder="1" applyAlignment="1">
      <alignment horizontal="center" vertical="center" wrapText="1"/>
    </xf>
    <xf numFmtId="0" fontId="4" fillId="2" borderId="0" xfId="7" applyFont="1" applyFill="1" applyAlignment="1" applyProtection="1">
      <alignment vertical="center" wrapText="1"/>
      <protection locked="0"/>
    </xf>
    <xf numFmtId="0" fontId="4" fillId="0" borderId="12" xfId="7" applyFont="1" applyBorder="1" applyAlignment="1">
      <alignment horizontal="center" vertical="center" wrapText="1"/>
    </xf>
    <xf numFmtId="0" fontId="12" fillId="2" borderId="0" xfId="3" applyFont="1" applyFill="1"/>
    <xf numFmtId="0" fontId="4" fillId="0" borderId="1" xfId="7" applyFont="1" applyBorder="1" applyAlignment="1">
      <alignment horizontal="justify" vertical="center" wrapText="1"/>
    </xf>
    <xf numFmtId="0" fontId="4" fillId="0" borderId="1" xfId="7" applyFont="1" applyBorder="1" applyAlignment="1" applyProtection="1">
      <alignment horizontal="left" vertical="center" wrapText="1"/>
      <protection locked="0"/>
    </xf>
    <xf numFmtId="0" fontId="17" fillId="0" borderId="1" xfId="7" applyFont="1" applyBorder="1" applyAlignment="1">
      <alignment horizontal="justify" vertical="center" wrapText="1"/>
    </xf>
    <xf numFmtId="0" fontId="4" fillId="7" borderId="0" xfId="7" applyFont="1" applyFill="1" applyAlignment="1">
      <alignment horizontal="center"/>
    </xf>
    <xf numFmtId="2" fontId="17" fillId="0" borderId="1" xfId="7" applyNumberFormat="1" applyFont="1" applyBorder="1" applyAlignment="1" applyProtection="1">
      <alignment horizontal="center" vertical="center" wrapText="1"/>
      <protection locked="0"/>
    </xf>
    <xf numFmtId="0" fontId="17" fillId="0" borderId="1" xfId="7" applyFont="1" applyBorder="1" applyAlignment="1" applyProtection="1">
      <alignment horizontal="center" vertical="center" wrapText="1"/>
      <protection locked="0"/>
    </xf>
    <xf numFmtId="0" fontId="17" fillId="0" borderId="1" xfId="7" applyFont="1" applyBorder="1" applyAlignment="1">
      <alignment horizontal="center" vertical="center" wrapText="1"/>
    </xf>
    <xf numFmtId="0" fontId="14" fillId="0" borderId="1" xfId="7" applyFont="1" applyBorder="1" applyAlignment="1" applyProtection="1">
      <alignment horizontal="center" vertical="center" wrapText="1"/>
      <protection locked="0"/>
    </xf>
    <xf numFmtId="0" fontId="14" fillId="2" borderId="1" xfId="7" applyFont="1" applyFill="1" applyBorder="1" applyAlignment="1" applyProtection="1">
      <alignment horizontal="center" vertical="center" wrapText="1"/>
      <protection locked="0"/>
    </xf>
    <xf numFmtId="0" fontId="14" fillId="0" borderId="0" xfId="7" applyFont="1" applyAlignment="1">
      <alignment horizontal="center" vertical="center"/>
    </xf>
    <xf numFmtId="0" fontId="17" fillId="2" borderId="1" xfId="7" applyFont="1" applyFill="1" applyBorder="1" applyAlignment="1" applyProtection="1">
      <alignment horizontal="center" vertical="center" wrapText="1"/>
      <protection locked="0"/>
    </xf>
    <xf numFmtId="0" fontId="41" fillId="0" borderId="1" xfId="9" applyNumberFormat="1" applyFont="1" applyFill="1" applyBorder="1" applyAlignment="1" applyProtection="1">
      <alignment horizontal="center" vertical="center" wrapText="1"/>
    </xf>
    <xf numFmtId="0" fontId="17" fillId="0" borderId="0" xfId="7" applyFont="1"/>
    <xf numFmtId="0" fontId="4" fillId="3" borderId="1" xfId="7" applyFont="1" applyFill="1" applyBorder="1" applyAlignment="1">
      <alignment horizontal="center" vertical="center" wrapText="1"/>
    </xf>
    <xf numFmtId="9" fontId="4" fillId="3" borderId="1" xfId="8" applyFont="1" applyFill="1" applyBorder="1" applyAlignment="1" applyProtection="1">
      <alignment horizontal="center" vertical="center" wrapText="1"/>
    </xf>
    <xf numFmtId="2" fontId="5" fillId="3" borderId="1" xfId="7" applyNumberFormat="1" applyFont="1" applyFill="1" applyBorder="1" applyAlignment="1">
      <alignment horizontal="center" vertical="center" wrapText="1"/>
    </xf>
    <xf numFmtId="1" fontId="5" fillId="3" borderId="1" xfId="7" applyNumberFormat="1" applyFont="1" applyFill="1" applyBorder="1" applyAlignment="1">
      <alignment horizontal="center" vertical="center" wrapText="1"/>
    </xf>
    <xf numFmtId="9" fontId="5" fillId="3" borderId="1" xfId="8" applyFont="1" applyFill="1" applyBorder="1" applyAlignment="1" applyProtection="1">
      <alignment horizontal="center" vertical="center" wrapText="1"/>
    </xf>
    <xf numFmtId="0" fontId="12" fillId="3" borderId="1" xfId="9" applyNumberFormat="1" applyFont="1" applyFill="1" applyBorder="1" applyAlignment="1" applyProtection="1">
      <alignment horizontal="center" vertical="center" wrapText="1"/>
    </xf>
    <xf numFmtId="9" fontId="12" fillId="3" borderId="1" xfId="8" applyFont="1" applyFill="1" applyBorder="1" applyAlignment="1" applyProtection="1">
      <alignment horizontal="center" vertical="center" wrapText="1"/>
    </xf>
    <xf numFmtId="0" fontId="4" fillId="3" borderId="0" xfId="7" applyFont="1" applyFill="1"/>
    <xf numFmtId="2" fontId="4" fillId="0" borderId="1" xfId="7" applyNumberFormat="1" applyFont="1" applyBorder="1" applyAlignment="1">
      <alignment horizontal="center" vertical="center" wrapText="1"/>
    </xf>
    <xf numFmtId="9" fontId="4" fillId="0" borderId="1" xfId="8" applyFont="1" applyFill="1" applyBorder="1" applyAlignment="1" applyProtection="1">
      <alignment horizontal="center" vertical="center" wrapText="1"/>
    </xf>
    <xf numFmtId="9" fontId="16" fillId="0" borderId="1" xfId="8" applyFont="1" applyFill="1" applyBorder="1" applyAlignment="1" applyProtection="1">
      <alignment horizontal="center" vertical="center" wrapText="1"/>
    </xf>
    <xf numFmtId="9" fontId="5" fillId="0" borderId="1" xfId="8" applyFont="1" applyFill="1" applyBorder="1" applyAlignment="1" applyProtection="1">
      <alignment horizontal="center" vertical="center" wrapText="1"/>
    </xf>
    <xf numFmtId="9" fontId="12" fillId="0" borderId="1" xfId="8" applyFont="1" applyFill="1" applyBorder="1" applyAlignment="1" applyProtection="1">
      <alignment horizontal="center" vertical="center" wrapText="1"/>
    </xf>
    <xf numFmtId="0" fontId="29" fillId="0" borderId="1" xfId="7" applyFont="1" applyBorder="1" applyAlignment="1">
      <alignment horizontal="center" vertical="center" wrapText="1"/>
    </xf>
    <xf numFmtId="2" fontId="17" fillId="0" borderId="1" xfId="7" applyNumberFormat="1" applyFont="1" applyBorder="1" applyAlignment="1" applyProtection="1">
      <alignment horizontal="left" vertical="center" wrapText="1"/>
      <protection locked="0"/>
    </xf>
    <xf numFmtId="0" fontId="17" fillId="0" borderId="1" xfId="7" applyFont="1" applyBorder="1" applyAlignment="1" applyProtection="1">
      <alignment horizontal="left" vertical="center" wrapText="1"/>
      <protection locked="0"/>
    </xf>
    <xf numFmtId="2" fontId="17" fillId="0" borderId="1" xfId="7" applyNumberFormat="1" applyFont="1" applyBorder="1" applyAlignment="1">
      <alignment horizontal="center" vertical="center" wrapText="1"/>
    </xf>
    <xf numFmtId="9" fontId="17" fillId="0" borderId="1" xfId="8" applyFont="1" applyFill="1" applyBorder="1" applyAlignment="1" applyProtection="1">
      <alignment horizontal="center" vertical="center" wrapText="1"/>
    </xf>
    <xf numFmtId="9" fontId="40" fillId="0" borderId="1" xfId="8" applyFont="1" applyFill="1" applyBorder="1" applyAlignment="1" applyProtection="1">
      <alignment horizontal="center" vertical="center" wrapText="1"/>
    </xf>
    <xf numFmtId="2" fontId="20" fillId="0" borderId="1" xfId="7" applyNumberFormat="1" applyFont="1" applyBorder="1" applyAlignment="1">
      <alignment horizontal="center" vertical="center" wrapText="1"/>
    </xf>
    <xf numFmtId="1" fontId="20" fillId="0" borderId="1" xfId="7" applyNumberFormat="1" applyFont="1" applyBorder="1" applyAlignment="1">
      <alignment horizontal="center" vertical="center" wrapText="1"/>
    </xf>
    <xf numFmtId="9" fontId="20" fillId="0" borderId="1" xfId="8" applyFont="1" applyFill="1" applyBorder="1" applyAlignment="1" applyProtection="1">
      <alignment horizontal="center" vertical="center" wrapText="1"/>
    </xf>
    <xf numFmtId="0" fontId="20" fillId="0" borderId="1" xfId="7" applyFont="1" applyBorder="1" applyAlignment="1">
      <alignment horizontal="center" vertical="center" wrapText="1"/>
    </xf>
    <xf numFmtId="9" fontId="41" fillId="0" borderId="1" xfId="8" applyFont="1" applyFill="1" applyBorder="1" applyAlignment="1" applyProtection="1">
      <alignment horizontal="center" vertical="center" wrapText="1"/>
    </xf>
    <xf numFmtId="0" fontId="42" fillId="18" borderId="2" xfId="3" applyFont="1" applyFill="1" applyBorder="1" applyAlignment="1">
      <alignment horizontal="center" vertical="center" wrapText="1"/>
    </xf>
    <xf numFmtId="0" fontId="17" fillId="0" borderId="1" xfId="7" applyFont="1" applyBorder="1" applyAlignment="1">
      <alignment horizontal="center" vertical="center"/>
    </xf>
    <xf numFmtId="0" fontId="4" fillId="6" borderId="1" xfId="3" applyFont="1" applyFill="1" applyBorder="1" applyAlignment="1">
      <alignment horizontal="center" vertical="center" wrapText="1"/>
    </xf>
    <xf numFmtId="0" fontId="43" fillId="0" borderId="0" xfId="3" applyFont="1" applyAlignment="1">
      <alignment horizontal="center" vertical="center"/>
    </xf>
    <xf numFmtId="0" fontId="6" fillId="2" borderId="0" xfId="3" applyFill="1"/>
    <xf numFmtId="0" fontId="6" fillId="2" borderId="0" xfId="3" applyFill="1" applyAlignment="1">
      <alignment horizontal="left" vertical="center"/>
    </xf>
    <xf numFmtId="9" fontId="6" fillId="2" borderId="0" xfId="8" applyFont="1" applyFill="1" applyAlignment="1" applyProtection="1">
      <alignment horizontal="center" vertical="center"/>
    </xf>
    <xf numFmtId="0" fontId="6" fillId="2" borderId="0" xfId="3" applyFill="1" applyAlignment="1">
      <alignment horizontal="center" vertical="center"/>
    </xf>
    <xf numFmtId="164" fontId="6" fillId="2" borderId="0" xfId="8" applyNumberFormat="1" applyFont="1" applyFill="1" applyAlignment="1" applyProtection="1">
      <alignment horizontal="center" vertical="center"/>
    </xf>
    <xf numFmtId="0" fontId="22" fillId="11" borderId="2" xfId="7" applyFont="1" applyFill="1" applyBorder="1" applyAlignment="1">
      <alignment horizontal="center" wrapText="1"/>
    </xf>
    <xf numFmtId="0" fontId="5" fillId="11" borderId="2" xfId="7" applyFont="1" applyFill="1" applyBorder="1" applyAlignment="1">
      <alignment horizontal="center" wrapText="1"/>
    </xf>
    <xf numFmtId="0" fontId="26" fillId="0" borderId="0" xfId="7" applyFont="1" applyAlignment="1">
      <alignment horizontal="center" vertical="center"/>
    </xf>
    <xf numFmtId="0" fontId="4" fillId="22" borderId="1" xfId="7" applyFont="1" applyFill="1" applyBorder="1" applyAlignment="1">
      <alignment horizontal="center" vertical="center" wrapText="1"/>
    </xf>
    <xf numFmtId="0" fontId="17" fillId="22" borderId="1" xfId="7" applyFont="1" applyFill="1" applyBorder="1" applyAlignment="1">
      <alignment horizontal="center" vertical="center" wrapText="1"/>
    </xf>
    <xf numFmtId="0" fontId="19" fillId="0" borderId="0" xfId="7" applyFont="1" applyAlignment="1">
      <alignment horizontal="justify" vertical="center"/>
    </xf>
    <xf numFmtId="0" fontId="4" fillId="7" borderId="1" xfId="0" applyFont="1" applyFill="1" applyBorder="1" applyAlignment="1" applyProtection="1">
      <alignment horizontal="center" vertical="center" wrapText="1"/>
      <protection locked="0"/>
    </xf>
    <xf numFmtId="0" fontId="4" fillId="7" borderId="1" xfId="0" applyFont="1" applyFill="1" applyBorder="1" applyAlignment="1">
      <alignment horizontal="center" vertical="center" wrapText="1"/>
    </xf>
    <xf numFmtId="0" fontId="4" fillId="7" borderId="0" xfId="0" applyFont="1" applyFill="1" applyAlignment="1">
      <alignment horizontal="center"/>
    </xf>
    <xf numFmtId="0" fontId="4" fillId="3" borderId="1" xfId="0" applyFont="1" applyFill="1" applyBorder="1" applyAlignment="1" applyProtection="1">
      <alignment horizontal="left" vertical="center" wrapText="1"/>
      <protection locked="0"/>
    </xf>
    <xf numFmtId="0" fontId="17" fillId="3" borderId="1" xfId="0" applyFont="1" applyFill="1" applyBorder="1" applyAlignment="1">
      <alignment horizontal="justify" vertical="center" wrapText="1"/>
    </xf>
    <xf numFmtId="0" fontId="18" fillId="2" borderId="1" xfId="0" applyFont="1" applyFill="1" applyBorder="1" applyAlignment="1">
      <alignment horizontal="center" vertical="center" wrapText="1"/>
    </xf>
    <xf numFmtId="0" fontId="4" fillId="3" borderId="1" xfId="0" applyFont="1" applyFill="1" applyBorder="1" applyAlignment="1">
      <alignment horizontal="justify" vertical="center" wrapText="1"/>
    </xf>
    <xf numFmtId="0" fontId="4" fillId="2" borderId="1" xfId="0" applyFont="1" applyFill="1" applyBorder="1" applyAlignment="1">
      <alignment horizontal="justify" vertical="center" wrapText="1"/>
    </xf>
    <xf numFmtId="0" fontId="4" fillId="2" borderId="1" xfId="0" applyFont="1" applyFill="1" applyBorder="1" applyAlignment="1">
      <alignment horizontal="center" vertical="center" wrapText="1"/>
    </xf>
    <xf numFmtId="0" fontId="29" fillId="2" borderId="1" xfId="0" applyFont="1" applyFill="1" applyBorder="1" applyAlignment="1">
      <alignment horizontal="center" vertical="center" wrapText="1"/>
    </xf>
    <xf numFmtId="0" fontId="4" fillId="0" borderId="1" xfId="0" applyFont="1" applyBorder="1" applyAlignment="1" applyProtection="1">
      <alignment horizontal="justify" vertical="center" wrapText="1"/>
      <protection locked="0"/>
    </xf>
    <xf numFmtId="0" fontId="4" fillId="7" borderId="0" xfId="0" applyFont="1" applyFill="1" applyAlignment="1">
      <alignment horizontal="center" vertical="center"/>
    </xf>
    <xf numFmtId="0" fontId="4" fillId="14" borderId="1" xfId="0" applyFont="1" applyFill="1" applyBorder="1" applyAlignment="1" applyProtection="1">
      <alignment horizontal="center" vertical="center" wrapText="1"/>
      <protection locked="0"/>
    </xf>
    <xf numFmtId="0" fontId="17" fillId="25" borderId="1" xfId="0" applyFont="1" applyFill="1" applyBorder="1" applyAlignment="1">
      <alignment horizontal="justify" vertical="center" wrapText="1"/>
    </xf>
    <xf numFmtId="0" fontId="4" fillId="26" borderId="1" xfId="0" applyFont="1" applyFill="1" applyBorder="1" applyAlignment="1">
      <alignment horizontal="justify" vertical="center" wrapText="1"/>
    </xf>
    <xf numFmtId="0" fontId="17" fillId="14" borderId="1" xfId="0" applyFont="1" applyFill="1" applyBorder="1" applyAlignment="1">
      <alignment horizontal="justify" vertical="center" wrapText="1"/>
    </xf>
    <xf numFmtId="0" fontId="4" fillId="14" borderId="1" xfId="0" applyFont="1" applyFill="1" applyBorder="1" applyAlignment="1">
      <alignment horizontal="justify" vertical="center" wrapText="1"/>
    </xf>
    <xf numFmtId="0" fontId="41" fillId="0" borderId="1" xfId="1" applyNumberFormat="1" applyFont="1" applyFill="1" applyBorder="1" applyAlignment="1" applyProtection="1">
      <alignment horizontal="center" vertical="center" wrapText="1"/>
    </xf>
    <xf numFmtId="2" fontId="20" fillId="0" borderId="1" xfId="0" applyNumberFormat="1" applyFont="1" applyBorder="1" applyAlignment="1">
      <alignment horizontal="center" vertical="center" wrapText="1"/>
    </xf>
    <xf numFmtId="0" fontId="20" fillId="0" borderId="1" xfId="0" applyFont="1" applyBorder="1" applyAlignment="1">
      <alignment horizontal="center" vertical="center" wrapText="1"/>
    </xf>
    <xf numFmtId="1" fontId="20" fillId="0" borderId="1" xfId="0" applyNumberFormat="1" applyFont="1" applyBorder="1" applyAlignment="1">
      <alignment horizontal="center" vertical="center" wrapText="1"/>
    </xf>
    <xf numFmtId="0" fontId="4" fillId="0" borderId="1" xfId="0" quotePrefix="1" applyFont="1" applyBorder="1" applyAlignment="1">
      <alignment horizontal="justify" vertical="center" wrapText="1"/>
    </xf>
    <xf numFmtId="2" fontId="17" fillId="0" borderId="1" xfId="0" applyNumberFormat="1" applyFont="1" applyBorder="1" applyAlignment="1">
      <alignment horizontal="center" vertical="center" wrapText="1"/>
    </xf>
    <xf numFmtId="2" fontId="17" fillId="0" borderId="1" xfId="0" applyNumberFormat="1" applyFont="1" applyBorder="1" applyAlignment="1" applyProtection="1">
      <alignment horizontal="left" vertical="center" wrapText="1"/>
      <protection locked="0"/>
    </xf>
    <xf numFmtId="2" fontId="5" fillId="0" borderId="1" xfId="0" applyNumberFormat="1" applyFont="1" applyBorder="1" applyAlignment="1">
      <alignment horizontal="center" vertical="center" wrapText="1"/>
    </xf>
    <xf numFmtId="0" fontId="5" fillId="0" borderId="1" xfId="0" applyFont="1" applyBorder="1" applyAlignment="1">
      <alignment horizontal="center" vertical="center" wrapText="1"/>
    </xf>
    <xf numFmtId="1" fontId="5" fillId="0" borderId="1" xfId="0" applyNumberFormat="1" applyFont="1" applyBorder="1" applyAlignment="1">
      <alignment horizontal="center" vertical="center" wrapText="1"/>
    </xf>
    <xf numFmtId="2" fontId="4" fillId="0" borderId="1" xfId="0" applyNumberFormat="1" applyFont="1" applyBorder="1" applyAlignment="1">
      <alignment horizontal="center" vertical="center" wrapText="1"/>
    </xf>
    <xf numFmtId="0" fontId="4" fillId="0" borderId="10" xfId="0" applyFont="1" applyBorder="1" applyAlignment="1" applyProtection="1">
      <alignment horizontal="center" vertical="center" wrapText="1"/>
      <protection locked="0"/>
    </xf>
    <xf numFmtId="0" fontId="17" fillId="0" borderId="10" xfId="0" applyFont="1" applyBorder="1" applyAlignment="1" applyProtection="1">
      <alignment horizontal="center" vertical="center" wrapText="1"/>
      <protection locked="0"/>
    </xf>
    <xf numFmtId="0" fontId="17" fillId="0" borderId="1" xfId="0" quotePrefix="1" applyFont="1" applyBorder="1" applyAlignment="1">
      <alignment horizontal="justify" vertical="center" wrapText="1"/>
    </xf>
    <xf numFmtId="0" fontId="5" fillId="19" borderId="2" xfId="0" applyFont="1" applyFill="1" applyBorder="1" applyAlignment="1">
      <alignment horizontal="center" vertical="center" wrapText="1"/>
    </xf>
    <xf numFmtId="0" fontId="17" fillId="0" borderId="0" xfId="0" applyFont="1" applyAlignment="1">
      <alignment horizontal="center"/>
    </xf>
    <xf numFmtId="0" fontId="17" fillId="2" borderId="1" xfId="0" applyFont="1" applyFill="1" applyBorder="1" applyAlignment="1" applyProtection="1">
      <alignment horizontal="center" vertical="center" wrapText="1"/>
      <protection locked="0"/>
    </xf>
    <xf numFmtId="2" fontId="4" fillId="2" borderId="1" xfId="0" applyNumberFormat="1" applyFont="1" applyFill="1" applyBorder="1" applyAlignment="1" applyProtection="1">
      <alignment horizontal="center" vertical="center" wrapText="1"/>
      <protection locked="0"/>
    </xf>
    <xf numFmtId="0" fontId="4" fillId="0" borderId="1" xfId="0" applyFont="1" applyBorder="1" applyAlignment="1">
      <alignment horizontal="left" vertical="center" wrapText="1"/>
    </xf>
    <xf numFmtId="0" fontId="7" fillId="2" borderId="0" xfId="3" applyFont="1" applyFill="1" applyAlignment="1">
      <alignment vertical="center"/>
    </xf>
    <xf numFmtId="0" fontId="9" fillId="2" borderId="0" xfId="3" applyFont="1" applyFill="1" applyAlignment="1">
      <alignment vertical="center"/>
    </xf>
    <xf numFmtId="0" fontId="10" fillId="2" borderId="0" xfId="3" applyFont="1" applyFill="1" applyAlignment="1">
      <alignment vertical="center"/>
    </xf>
    <xf numFmtId="0" fontId="5" fillId="0" borderId="0" xfId="3" applyFont="1" applyAlignment="1">
      <alignment horizontal="center" vertical="center"/>
    </xf>
    <xf numFmtId="0" fontId="12" fillId="0" borderId="0" xfId="3" applyFont="1" applyAlignment="1">
      <alignment horizontal="center" vertical="center"/>
    </xf>
    <xf numFmtId="2" fontId="4" fillId="0" borderId="1" xfId="0" applyNumberFormat="1" applyFont="1" applyBorder="1" applyAlignment="1">
      <alignment horizontal="left" vertical="center" wrapText="1"/>
    </xf>
    <xf numFmtId="49" fontId="4" fillId="0" borderId="1" xfId="0" applyNumberFormat="1" applyFont="1" applyBorder="1" applyAlignment="1">
      <alignment horizontal="left" vertical="center" wrapText="1"/>
    </xf>
    <xf numFmtId="0" fontId="14" fillId="0" borderId="0" xfId="0" applyFont="1" applyAlignment="1">
      <alignment vertical="center"/>
    </xf>
    <xf numFmtId="0" fontId="4" fillId="8" borderId="0" xfId="0" applyFont="1" applyFill="1" applyAlignment="1">
      <alignment vertical="center"/>
    </xf>
    <xf numFmtId="2" fontId="14" fillId="2" borderId="1" xfId="0" applyNumberFormat="1" applyFont="1" applyFill="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2" fontId="4" fillId="3" borderId="1" xfId="0" applyNumberFormat="1" applyFont="1" applyFill="1" applyBorder="1" applyAlignment="1">
      <alignment horizontal="center" vertical="center" wrapText="1"/>
    </xf>
    <xf numFmtId="0" fontId="5" fillId="2" borderId="9" xfId="0" applyFont="1" applyFill="1" applyBorder="1" applyAlignment="1">
      <alignment horizontal="left" vertical="center"/>
    </xf>
    <xf numFmtId="0" fontId="4" fillId="0" borderId="0" xfId="0" applyFont="1" applyAlignment="1">
      <alignment vertical="center" wrapText="1"/>
    </xf>
    <xf numFmtId="0" fontId="14" fillId="0" borderId="0" xfId="0" applyFont="1" applyAlignment="1">
      <alignment vertical="center" wrapText="1"/>
    </xf>
    <xf numFmtId="0" fontId="4" fillId="0" borderId="6" xfId="0" applyFont="1" applyBorder="1" applyAlignment="1" applyProtection="1">
      <alignment horizontal="center" vertical="center" wrapText="1"/>
      <protection locked="0"/>
    </xf>
    <xf numFmtId="0" fontId="4" fillId="0" borderId="10" xfId="0" applyFont="1" applyBorder="1" applyAlignment="1">
      <alignment horizontal="center" vertical="center" wrapText="1"/>
    </xf>
    <xf numFmtId="0" fontId="4" fillId="23" borderId="26" xfId="0" applyFont="1" applyFill="1" applyBorder="1" applyAlignment="1" applyProtection="1">
      <alignment horizontal="center" vertical="center" wrapText="1"/>
      <protection locked="0"/>
    </xf>
    <xf numFmtId="0" fontId="4" fillId="0" borderId="26" xfId="0" applyFont="1" applyBorder="1" applyAlignment="1" applyProtection="1">
      <alignment horizontal="center" vertical="center" wrapText="1"/>
      <protection locked="0"/>
    </xf>
    <xf numFmtId="0" fontId="4" fillId="23" borderId="27" xfId="0" applyFont="1" applyFill="1" applyBorder="1" applyAlignment="1" applyProtection="1">
      <alignment horizontal="center" vertical="center" wrapText="1"/>
      <protection locked="0"/>
    </xf>
    <xf numFmtId="0" fontId="4" fillId="23" borderId="10" xfId="0" applyFont="1" applyFill="1" applyBorder="1" applyAlignment="1" applyProtection="1">
      <alignment horizontal="center" vertical="center" wrapText="1"/>
      <protection locked="0"/>
    </xf>
    <xf numFmtId="0" fontId="4" fillId="23" borderId="1" xfId="0" applyFont="1" applyFill="1" applyBorder="1" applyAlignment="1" applyProtection="1">
      <alignment horizontal="center" vertical="center" wrapText="1"/>
      <protection locked="0"/>
    </xf>
    <xf numFmtId="0" fontId="4" fillId="2" borderId="2" xfId="0" applyFont="1" applyFill="1" applyBorder="1" applyAlignment="1">
      <alignment horizontal="center" vertical="center"/>
    </xf>
    <xf numFmtId="0" fontId="22" fillId="17" borderId="2" xfId="0" applyFont="1" applyFill="1" applyBorder="1" applyAlignment="1">
      <alignment horizontal="center" wrapText="1"/>
    </xf>
    <xf numFmtId="0" fontId="5" fillId="17" borderId="2" xfId="0" applyFont="1" applyFill="1" applyBorder="1" applyAlignment="1">
      <alignment horizontal="center" wrapText="1"/>
    </xf>
    <xf numFmtId="0" fontId="22" fillId="11" borderId="2" xfId="0" applyFont="1" applyFill="1" applyBorder="1" applyAlignment="1">
      <alignment horizontal="center" wrapText="1"/>
    </xf>
    <xf numFmtId="0" fontId="5" fillId="11" borderId="2" xfId="0" applyFont="1" applyFill="1" applyBorder="1" applyAlignment="1">
      <alignment horizontal="center" wrapText="1"/>
    </xf>
    <xf numFmtId="0" fontId="22" fillId="16" borderId="2" xfId="0" applyFont="1" applyFill="1" applyBorder="1" applyAlignment="1">
      <alignment horizontal="center" wrapText="1"/>
    </xf>
    <xf numFmtId="0" fontId="5" fillId="16" borderId="2" xfId="0" applyFont="1" applyFill="1" applyBorder="1" applyAlignment="1">
      <alignment horizontal="center" wrapText="1"/>
    </xf>
    <xf numFmtId="0" fontId="22" fillId="15" borderId="2" xfId="0" applyFont="1" applyFill="1" applyBorder="1" applyAlignment="1">
      <alignment horizontal="center" wrapText="1"/>
    </xf>
    <xf numFmtId="0" fontId="5" fillId="15" borderId="2" xfId="0" applyFont="1" applyFill="1" applyBorder="1" applyAlignment="1">
      <alignment horizontal="center" wrapText="1"/>
    </xf>
    <xf numFmtId="0" fontId="22" fillId="14" borderId="2" xfId="0" applyFont="1" applyFill="1" applyBorder="1" applyAlignment="1">
      <alignment horizontal="center" wrapText="1"/>
    </xf>
    <xf numFmtId="0" fontId="5" fillId="14" borderId="2" xfId="0" applyFont="1" applyFill="1" applyBorder="1" applyAlignment="1">
      <alignment horizontal="center" wrapText="1"/>
    </xf>
    <xf numFmtId="0" fontId="22" fillId="13" borderId="2" xfId="0" applyFont="1" applyFill="1" applyBorder="1" applyAlignment="1">
      <alignment horizontal="center" wrapText="1"/>
    </xf>
    <xf numFmtId="0" fontId="5" fillId="13" borderId="2" xfId="0" applyFont="1" applyFill="1" applyBorder="1" applyAlignment="1">
      <alignment horizontal="center" wrapText="1"/>
    </xf>
    <xf numFmtId="0" fontId="22" fillId="12" borderId="2" xfId="0" applyFont="1" applyFill="1" applyBorder="1" applyAlignment="1">
      <alignment horizontal="center" wrapText="1"/>
    </xf>
    <xf numFmtId="0" fontId="5" fillId="12" borderId="2" xfId="0" applyFont="1" applyFill="1" applyBorder="1" applyAlignment="1">
      <alignment horizontal="center" wrapText="1"/>
    </xf>
    <xf numFmtId="0" fontId="14" fillId="2" borderId="0" xfId="0" applyFont="1" applyFill="1" applyAlignment="1">
      <alignment horizontal="center" vertical="center"/>
    </xf>
    <xf numFmtId="0" fontId="4" fillId="7" borderId="1" xfId="0" applyFont="1" applyFill="1" applyBorder="1" applyAlignment="1" applyProtection="1">
      <alignment horizontal="left" vertical="top" wrapText="1"/>
      <protection locked="0"/>
    </xf>
    <xf numFmtId="0" fontId="4" fillId="0" borderId="1" xfId="0" applyFont="1" applyBorder="1" applyAlignment="1">
      <alignment horizontal="justify" vertical="top" wrapText="1"/>
    </xf>
    <xf numFmtId="0" fontId="5" fillId="22" borderId="2" xfId="0" applyFont="1" applyFill="1" applyBorder="1" applyAlignment="1">
      <alignment horizontal="center" vertical="center" wrapText="1"/>
    </xf>
    <xf numFmtId="0" fontId="42" fillId="2" borderId="10" xfId="0" applyFont="1" applyFill="1" applyBorder="1" applyAlignment="1" applyProtection="1">
      <alignment horizontal="center" vertical="center" wrapText="1"/>
      <protection locked="0"/>
    </xf>
    <xf numFmtId="0" fontId="42" fillId="2" borderId="7" xfId="0" applyFont="1" applyFill="1" applyBorder="1" applyAlignment="1" applyProtection="1">
      <alignment horizontal="center" vertical="center" wrapText="1"/>
      <protection locked="0"/>
    </xf>
    <xf numFmtId="0" fontId="42" fillId="2" borderId="6" xfId="0" applyFont="1" applyFill="1" applyBorder="1" applyAlignment="1" applyProtection="1">
      <alignment horizontal="center" vertical="center" wrapText="1"/>
      <protection locked="0"/>
    </xf>
    <xf numFmtId="0" fontId="17" fillId="0" borderId="1" xfId="0" applyFont="1" applyBorder="1" applyAlignment="1">
      <alignment horizontal="center" vertical="center"/>
    </xf>
    <xf numFmtId="0" fontId="17" fillId="3" borderId="1" xfId="0" applyFont="1" applyFill="1" applyBorder="1" applyAlignment="1">
      <alignment horizontal="center" vertical="center" wrapText="1"/>
    </xf>
    <xf numFmtId="0" fontId="29" fillId="3" borderId="1" xfId="0" applyFont="1" applyFill="1" applyBorder="1" applyAlignment="1">
      <alignment horizontal="center" vertical="center" wrapText="1"/>
    </xf>
    <xf numFmtId="0" fontId="17" fillId="0" borderId="2" xfId="0" applyFont="1" applyBorder="1" applyAlignment="1">
      <alignment horizontal="center" vertical="center" wrapText="1"/>
    </xf>
    <xf numFmtId="0" fontId="6" fillId="2" borderId="0" xfId="0" applyFont="1" applyFill="1" applyAlignment="1">
      <alignment horizontal="left" vertical="center"/>
    </xf>
    <xf numFmtId="0" fontId="6" fillId="2" borderId="0" xfId="0" applyFont="1" applyFill="1" applyAlignment="1">
      <alignment horizontal="left" vertical="center" wrapText="1"/>
    </xf>
    <xf numFmtId="0" fontId="6" fillId="0" borderId="1" xfId="0" applyFont="1" applyBorder="1" applyAlignment="1">
      <alignment horizontal="left" vertical="center" wrapText="1"/>
    </xf>
    <xf numFmtId="0" fontId="6" fillId="0" borderId="26" xfId="0" applyFont="1" applyBorder="1" applyAlignment="1">
      <alignment horizontal="justify" vertical="center" wrapText="1"/>
    </xf>
    <xf numFmtId="0" fontId="4" fillId="0" borderId="27" xfId="0" applyFont="1" applyBorder="1" applyAlignment="1">
      <alignment horizontal="center" vertical="center" wrapText="1"/>
    </xf>
    <xf numFmtId="0" fontId="6" fillId="0" borderId="1" xfId="0" applyFont="1" applyBorder="1" applyAlignment="1">
      <alignment horizontal="justify" vertical="center" wrapText="1"/>
    </xf>
    <xf numFmtId="0" fontId="6" fillId="0" borderId="10" xfId="0" applyFont="1" applyBorder="1" applyAlignment="1">
      <alignment horizontal="justify" vertical="center" wrapText="1"/>
    </xf>
    <xf numFmtId="0" fontId="42" fillId="0" borderId="0" xfId="0" applyFont="1" applyAlignment="1">
      <alignment horizontal="center" vertical="center" wrapText="1"/>
    </xf>
    <xf numFmtId="0" fontId="42" fillId="2" borderId="0" xfId="0" applyFont="1" applyFill="1" applyAlignment="1">
      <alignment horizontal="center" vertical="center" wrapText="1"/>
    </xf>
    <xf numFmtId="0" fontId="42" fillId="8" borderId="0" xfId="0" applyFont="1" applyFill="1" applyAlignment="1">
      <alignment horizontal="center" vertical="center" wrapText="1"/>
    </xf>
    <xf numFmtId="0" fontId="22" fillId="8" borderId="0" xfId="0" applyFont="1" applyFill="1" applyAlignment="1">
      <alignment horizontal="center" vertical="center" wrapText="1"/>
    </xf>
    <xf numFmtId="0" fontId="22" fillId="8" borderId="2" xfId="0" applyFont="1" applyFill="1" applyBorder="1" applyAlignment="1">
      <alignment horizontal="center" vertical="center" wrapText="1"/>
    </xf>
    <xf numFmtId="49" fontId="22" fillId="11" borderId="2" xfId="0" applyNumberFormat="1" applyFont="1" applyFill="1" applyBorder="1" applyAlignment="1">
      <alignment horizontal="center" vertical="center" wrapText="1"/>
    </xf>
    <xf numFmtId="0" fontId="42" fillId="0" borderId="2" xfId="0" applyFont="1" applyBorder="1" applyAlignment="1">
      <alignment horizontal="center" vertical="center" wrapText="1"/>
    </xf>
    <xf numFmtId="0" fontId="4" fillId="0" borderId="1" xfId="0" applyFont="1" applyBorder="1" applyAlignment="1">
      <alignment vertical="center" wrapText="1"/>
    </xf>
    <xf numFmtId="0" fontId="5" fillId="0" borderId="1" xfId="0" applyFont="1" applyBorder="1" applyAlignment="1">
      <alignment vertical="center" wrapText="1"/>
    </xf>
    <xf numFmtId="0" fontId="17" fillId="0" borderId="1" xfId="0" applyFont="1" applyBorder="1" applyAlignment="1">
      <alignment horizontal="justify" vertical="top" wrapText="1"/>
    </xf>
    <xf numFmtId="0" fontId="4" fillId="24" borderId="1" xfId="0" applyFont="1" applyFill="1" applyBorder="1" applyAlignment="1">
      <alignment horizontal="center" vertical="center" wrapText="1"/>
    </xf>
    <xf numFmtId="0" fontId="45" fillId="0" borderId="1" xfId="0" applyFont="1" applyBorder="1" applyAlignment="1">
      <alignment vertical="top" wrapText="1"/>
    </xf>
    <xf numFmtId="0" fontId="45" fillId="0" borderId="0" xfId="0" applyFont="1" applyAlignment="1">
      <alignment vertical="top" wrapText="1"/>
    </xf>
    <xf numFmtId="0" fontId="4" fillId="2" borderId="1" xfId="0" applyFont="1" applyFill="1" applyBorder="1" applyAlignment="1">
      <alignment horizontal="justify" vertical="top" wrapText="1"/>
    </xf>
    <xf numFmtId="0" fontId="26" fillId="2" borderId="0" xfId="7" applyFont="1" applyFill="1" applyAlignment="1">
      <alignment horizontal="center" vertical="center"/>
    </xf>
    <xf numFmtId="2" fontId="4" fillId="0" borderId="1" xfId="7" applyNumberFormat="1" applyFont="1" applyBorder="1" applyAlignment="1" applyProtection="1">
      <alignment horizontal="left" vertical="center" wrapText="1"/>
      <protection locked="0"/>
    </xf>
    <xf numFmtId="0" fontId="22" fillId="11" borderId="2" xfId="7" applyFont="1" applyFill="1" applyBorder="1" applyAlignment="1">
      <alignment horizontal="center" vertical="center" wrapText="1"/>
    </xf>
    <xf numFmtId="0" fontId="17" fillId="2" borderId="0" xfId="7" applyFont="1" applyFill="1" applyAlignment="1">
      <alignment vertical="center"/>
    </xf>
    <xf numFmtId="0" fontId="20" fillId="2" borderId="0" xfId="7" applyFont="1" applyFill="1" applyAlignment="1">
      <alignment horizontal="left" vertical="center" wrapText="1"/>
    </xf>
    <xf numFmtId="0" fontId="20" fillId="11" borderId="2" xfId="7" applyFont="1" applyFill="1" applyBorder="1" applyAlignment="1">
      <alignment horizontal="center" vertical="center" wrapText="1"/>
    </xf>
    <xf numFmtId="0" fontId="5" fillId="17" borderId="2" xfId="7" applyFont="1" applyFill="1" applyBorder="1" applyAlignment="1">
      <alignment horizontal="center" vertical="center" wrapText="1"/>
    </xf>
    <xf numFmtId="0" fontId="5" fillId="16" borderId="2" xfId="7" applyFont="1" applyFill="1" applyBorder="1" applyAlignment="1">
      <alignment horizontal="center" vertical="center" wrapText="1"/>
    </xf>
    <xf numFmtId="0" fontId="22" fillId="17" borderId="2" xfId="7" applyFont="1" applyFill="1" applyBorder="1" applyAlignment="1">
      <alignment horizontal="center" vertical="center" wrapText="1"/>
    </xf>
    <xf numFmtId="0" fontId="22" fillId="16" borderId="2" xfId="7" applyFont="1" applyFill="1" applyBorder="1" applyAlignment="1">
      <alignment horizontal="center" vertical="center" wrapText="1"/>
    </xf>
    <xf numFmtId="0" fontId="22" fillId="15" borderId="2" xfId="7" applyFont="1" applyFill="1" applyBorder="1" applyAlignment="1">
      <alignment horizontal="center" vertical="center" wrapText="1"/>
    </xf>
    <xf numFmtId="0" fontId="5" fillId="15" borderId="2" xfId="7" applyFont="1" applyFill="1" applyBorder="1" applyAlignment="1">
      <alignment horizontal="center" vertical="center" wrapText="1"/>
    </xf>
    <xf numFmtId="0" fontId="22" fillId="14" borderId="2" xfId="7" applyFont="1" applyFill="1" applyBorder="1" applyAlignment="1">
      <alignment horizontal="center" vertical="center" wrapText="1"/>
    </xf>
    <xf numFmtId="0" fontId="5" fillId="14" borderId="2" xfId="7" applyFont="1" applyFill="1" applyBorder="1" applyAlignment="1">
      <alignment horizontal="center" vertical="center" wrapText="1"/>
    </xf>
    <xf numFmtId="0" fontId="22" fillId="13" borderId="2" xfId="7" applyFont="1" applyFill="1" applyBorder="1" applyAlignment="1">
      <alignment horizontal="center" vertical="center" wrapText="1"/>
    </xf>
    <xf numFmtId="0" fontId="5" fillId="13" borderId="2" xfId="7" applyFont="1" applyFill="1" applyBorder="1" applyAlignment="1">
      <alignment horizontal="center" vertical="center" wrapText="1"/>
    </xf>
    <xf numFmtId="0" fontId="22" fillId="12" borderId="2" xfId="7" applyFont="1" applyFill="1" applyBorder="1" applyAlignment="1">
      <alignment horizontal="center" vertical="center" wrapText="1"/>
    </xf>
    <xf numFmtId="0" fontId="5" fillId="12" borderId="2" xfId="7" applyFont="1" applyFill="1" applyBorder="1" applyAlignment="1">
      <alignment horizontal="center" vertical="center" wrapText="1"/>
    </xf>
    <xf numFmtId="0" fontId="4" fillId="2" borderId="2" xfId="7" applyFont="1" applyFill="1" applyBorder="1" applyAlignment="1">
      <alignment horizontal="center" vertical="center" wrapText="1"/>
    </xf>
    <xf numFmtId="0" fontId="4" fillId="8" borderId="0" xfId="7" applyFont="1" applyFill="1" applyAlignment="1">
      <alignment horizontal="center" vertical="center" wrapText="1"/>
    </xf>
    <xf numFmtId="0" fontId="14" fillId="2" borderId="0" xfId="7" applyFont="1" applyFill="1" applyAlignment="1">
      <alignment horizontal="center" vertical="center" wrapText="1"/>
    </xf>
    <xf numFmtId="0" fontId="4" fillId="0" borderId="0" xfId="7" applyFont="1" applyAlignment="1">
      <alignment horizontal="center" vertical="center" wrapText="1"/>
    </xf>
    <xf numFmtId="0" fontId="3" fillId="27" borderId="1" xfId="0" applyFont="1" applyFill="1" applyBorder="1" applyAlignment="1">
      <alignment horizontal="center" vertical="center" wrapText="1"/>
    </xf>
    <xf numFmtId="0" fontId="43" fillId="27" borderId="1" xfId="0" applyFont="1" applyFill="1" applyBorder="1" applyAlignment="1">
      <alignment horizontal="center" vertical="center" wrapText="1"/>
    </xf>
    <xf numFmtId="0" fontId="1" fillId="0" borderId="0" xfId="0" applyFont="1" applyAlignment="1">
      <alignment horizontal="center" vertical="center"/>
    </xf>
    <xf numFmtId="0" fontId="3" fillId="27" borderId="26" xfId="0" applyFont="1" applyFill="1" applyBorder="1" applyAlignment="1">
      <alignment horizontal="center" vertical="center" wrapText="1"/>
    </xf>
    <xf numFmtId="0" fontId="3" fillId="27" borderId="28" xfId="0" applyFont="1" applyFill="1" applyBorder="1" applyAlignment="1">
      <alignment horizontal="center" vertical="center" wrapText="1"/>
    </xf>
    <xf numFmtId="0" fontId="46" fillId="0" borderId="0" xfId="0" applyFont="1"/>
    <xf numFmtId="0" fontId="47" fillId="0" borderId="0" xfId="0" applyFont="1" applyAlignment="1">
      <alignment vertical="center"/>
    </xf>
    <xf numFmtId="9" fontId="47" fillId="0" borderId="0" xfId="8" applyFont="1" applyAlignment="1">
      <alignment vertical="center"/>
    </xf>
    <xf numFmtId="0" fontId="47" fillId="2" borderId="1" xfId="0" applyFont="1" applyFill="1" applyBorder="1" applyAlignment="1">
      <alignment vertical="center"/>
    </xf>
    <xf numFmtId="167" fontId="47" fillId="0" borderId="1" xfId="0" applyNumberFormat="1" applyFont="1" applyBorder="1" applyAlignment="1">
      <alignment horizontal="center"/>
    </xf>
    <xf numFmtId="0" fontId="47" fillId="0" borderId="1" xfId="0" applyFont="1" applyBorder="1" applyAlignment="1">
      <alignment horizontal="center" vertical="center"/>
    </xf>
    <xf numFmtId="1" fontId="47" fillId="0" borderId="1" xfId="0" applyNumberFormat="1" applyFont="1" applyBorder="1" applyAlignment="1">
      <alignment horizontal="center"/>
    </xf>
    <xf numFmtId="1" fontId="47" fillId="0" borderId="1" xfId="0" applyNumberFormat="1" applyFont="1" applyBorder="1" applyAlignment="1">
      <alignment horizontal="center" vertical="center"/>
    </xf>
    <xf numFmtId="0" fontId="48" fillId="28" borderId="0" xfId="0" applyFont="1" applyFill="1" applyAlignment="1">
      <alignment horizontal="center" vertical="center"/>
    </xf>
    <xf numFmtId="0" fontId="49" fillId="0" borderId="10" xfId="0" applyFont="1" applyBorder="1" applyAlignment="1">
      <alignment horizontal="center" vertical="center"/>
    </xf>
    <xf numFmtId="9" fontId="50" fillId="0" borderId="6" xfId="8" applyFont="1" applyFill="1" applyBorder="1" applyAlignment="1">
      <alignment horizontal="center" vertical="center"/>
    </xf>
    <xf numFmtId="9" fontId="4" fillId="2" borderId="0" xfId="8" applyFont="1" applyFill="1" applyAlignment="1">
      <alignment horizontal="center" vertical="center"/>
    </xf>
    <xf numFmtId="9" fontId="4" fillId="2" borderId="0" xfId="8" applyFont="1" applyFill="1"/>
    <xf numFmtId="9" fontId="5" fillId="2" borderId="0" xfId="8" applyFont="1" applyFill="1" applyAlignment="1">
      <alignment horizontal="center"/>
    </xf>
    <xf numFmtId="9" fontId="5" fillId="2" borderId="0" xfId="8" applyFont="1" applyFill="1"/>
    <xf numFmtId="10" fontId="52" fillId="0" borderId="0" xfId="8" applyNumberFormat="1" applyFont="1" applyFill="1" applyBorder="1" applyAlignment="1"/>
    <xf numFmtId="9" fontId="53" fillId="0" borderId="0" xfId="8" applyFont="1" applyFill="1" applyBorder="1" applyAlignment="1">
      <alignment vertical="center"/>
    </xf>
    <xf numFmtId="9" fontId="53" fillId="0" borderId="0" xfId="8" applyFont="1" applyFill="1" applyBorder="1" applyAlignment="1">
      <alignment horizontal="left" vertical="center"/>
    </xf>
    <xf numFmtId="0" fontId="49" fillId="0" borderId="22" xfId="0" applyFont="1" applyBorder="1" applyAlignment="1">
      <alignment horizontal="center" vertical="center"/>
    </xf>
    <xf numFmtId="9" fontId="50" fillId="0" borderId="9" xfId="8" applyFont="1" applyFill="1" applyBorder="1" applyAlignment="1">
      <alignment horizontal="center" vertical="center"/>
    </xf>
    <xf numFmtId="0" fontId="54" fillId="0" borderId="0" xfId="0" applyFont="1" applyAlignment="1">
      <alignment vertical="center"/>
    </xf>
    <xf numFmtId="167" fontId="54" fillId="0" borderId="0" xfId="0" applyNumberFormat="1" applyFont="1" applyAlignment="1">
      <alignment horizontal="center" vertical="center"/>
    </xf>
    <xf numFmtId="0" fontId="47" fillId="0" borderId="0" xfId="0" applyFont="1" applyAlignment="1">
      <alignment horizontal="center" vertical="center"/>
    </xf>
    <xf numFmtId="1" fontId="47" fillId="27" borderId="0" xfId="0" applyNumberFormat="1" applyFont="1" applyFill="1" applyAlignment="1">
      <alignment horizontal="center" vertical="center"/>
    </xf>
    <xf numFmtId="0" fontId="55" fillId="0" borderId="0" xfId="0" applyFont="1" applyAlignment="1">
      <alignment horizontal="center" vertical="center"/>
    </xf>
    <xf numFmtId="0" fontId="0" fillId="2" borderId="0" xfId="0" applyFill="1"/>
    <xf numFmtId="9" fontId="0" fillId="2" borderId="0" xfId="8" applyFont="1" applyFill="1"/>
    <xf numFmtId="0" fontId="12" fillId="0" borderId="0" xfId="3" applyFont="1" applyAlignment="1">
      <alignment vertical="center" wrapText="1"/>
    </xf>
    <xf numFmtId="0" fontId="5" fillId="29" borderId="1" xfId="0" applyFont="1" applyFill="1" applyBorder="1" applyAlignment="1">
      <alignment horizontal="center"/>
    </xf>
    <xf numFmtId="0" fontId="5" fillId="29" borderId="1" xfId="0" applyFont="1" applyFill="1" applyBorder="1" applyAlignment="1">
      <alignment horizontal="center" vertical="center"/>
    </xf>
    <xf numFmtId="0" fontId="0" fillId="0" borderId="1" xfId="0" applyBorder="1"/>
    <xf numFmtId="0" fontId="0" fillId="0" borderId="1" xfId="0" applyBorder="1" applyAlignment="1" applyProtection="1">
      <alignment horizontal="center" vertical="center"/>
      <protection hidden="1"/>
    </xf>
    <xf numFmtId="0" fontId="0" fillId="0" borderId="0" xfId="0" applyAlignment="1">
      <alignment horizontal="center" vertical="center"/>
    </xf>
    <xf numFmtId="0" fontId="0" fillId="0" borderId="0" xfId="0" applyAlignment="1">
      <alignment vertical="center"/>
    </xf>
    <xf numFmtId="1" fontId="0" fillId="0" borderId="0" xfId="0" applyNumberFormat="1" applyAlignment="1">
      <alignment horizontal="center" vertical="center"/>
    </xf>
    <xf numFmtId="0" fontId="0" fillId="10" borderId="0" xfId="0" applyFill="1"/>
    <xf numFmtId="0" fontId="5" fillId="11" borderId="1" xfId="0" applyFont="1" applyFill="1" applyBorder="1" applyAlignment="1">
      <alignment horizontal="center" vertical="center" wrapText="1"/>
    </xf>
    <xf numFmtId="0" fontId="19" fillId="0" borderId="1" xfId="0" applyFont="1" applyBorder="1" applyAlignment="1">
      <alignment horizontal="justify" vertical="center"/>
    </xf>
    <xf numFmtId="0" fontId="4" fillId="11" borderId="2" xfId="0" applyFont="1" applyFill="1" applyBorder="1" applyAlignment="1">
      <alignment horizontal="center" vertical="center" wrapText="1"/>
    </xf>
    <xf numFmtId="0" fontId="4" fillId="0" borderId="1" xfId="0" applyFont="1" applyBorder="1" applyAlignment="1" applyProtection="1">
      <alignment horizontal="justify" vertical="top" wrapText="1"/>
      <protection locked="0"/>
    </xf>
    <xf numFmtId="0" fontId="51" fillId="2" borderId="0" xfId="3" applyFont="1" applyFill="1" applyAlignment="1">
      <alignment horizontal="center" vertical="center"/>
    </xf>
    <xf numFmtId="0" fontId="12" fillId="2" borderId="0" xfId="3" applyFont="1" applyFill="1" applyAlignment="1">
      <alignment horizontal="center"/>
    </xf>
    <xf numFmtId="0" fontId="12" fillId="2" borderId="0" xfId="3" applyFont="1" applyFill="1" applyAlignment="1">
      <alignment horizontal="center" vertical="center" textRotation="90"/>
    </xf>
    <xf numFmtId="0" fontId="56" fillId="0" borderId="0" xfId="0" applyFont="1" applyAlignment="1">
      <alignment horizontal="left" vertical="center" wrapText="1"/>
    </xf>
    <xf numFmtId="0" fontId="12" fillId="2" borderId="33" xfId="3" applyFont="1" applyFill="1" applyBorder="1" applyAlignment="1">
      <alignment horizontal="center"/>
    </xf>
    <xf numFmtId="0" fontId="12" fillId="2" borderId="34" xfId="3" applyFont="1" applyFill="1" applyBorder="1" applyAlignment="1">
      <alignment horizontal="center"/>
    </xf>
    <xf numFmtId="0" fontId="12" fillId="2" borderId="35" xfId="3" applyFont="1" applyFill="1" applyBorder="1" applyAlignment="1">
      <alignment horizontal="center"/>
    </xf>
    <xf numFmtId="0" fontId="12" fillId="2" borderId="29" xfId="3" applyFont="1" applyFill="1" applyBorder="1" applyAlignment="1">
      <alignment horizontal="center" vertical="center" textRotation="90"/>
    </xf>
    <xf numFmtId="0" fontId="12" fillId="2" borderId="30" xfId="3" applyFont="1" applyFill="1" applyBorder="1" applyAlignment="1">
      <alignment horizontal="center" vertical="center" textRotation="90"/>
    </xf>
    <xf numFmtId="0" fontId="12" fillId="2" borderId="31" xfId="3" applyFont="1" applyFill="1" applyBorder="1" applyAlignment="1">
      <alignment horizontal="center" vertical="center" textRotation="90"/>
    </xf>
    <xf numFmtId="0" fontId="0" fillId="6" borderId="0" xfId="0" applyFill="1" applyAlignment="1">
      <alignment horizontal="center" vertical="center" textRotation="255"/>
    </xf>
    <xf numFmtId="0" fontId="0" fillId="3" borderId="0" xfId="0" applyFill="1" applyAlignment="1">
      <alignment horizontal="center" vertical="center" textRotation="255"/>
    </xf>
    <xf numFmtId="0" fontId="0" fillId="10" borderId="0" xfId="0" applyFill="1" applyAlignment="1">
      <alignment horizontal="center" vertical="center" textRotation="255"/>
    </xf>
    <xf numFmtId="0" fontId="0" fillId="6" borderId="32" xfId="0" applyFill="1" applyBorder="1" applyAlignment="1">
      <alignment horizontal="center"/>
    </xf>
    <xf numFmtId="0" fontId="0" fillId="3" borderId="32" xfId="0" applyFill="1" applyBorder="1" applyAlignment="1">
      <alignment horizontal="center"/>
    </xf>
    <xf numFmtId="0" fontId="7" fillId="2" borderId="1" xfId="3" applyFont="1" applyFill="1" applyBorder="1" applyAlignment="1">
      <alignment horizontal="center" vertical="center"/>
    </xf>
    <xf numFmtId="0" fontId="25" fillId="13" borderId="6" xfId="0" applyFont="1" applyFill="1" applyBorder="1" applyAlignment="1">
      <alignment horizontal="center" vertical="center" wrapText="1"/>
    </xf>
    <xf numFmtId="0" fontId="25" fillId="13" borderId="10" xfId="0" applyFont="1" applyFill="1" applyBorder="1" applyAlignment="1">
      <alignment horizontal="center" vertical="center" wrapText="1"/>
    </xf>
    <xf numFmtId="14" fontId="4" fillId="2" borderId="6" xfId="0" applyNumberFormat="1" applyFont="1" applyFill="1" applyBorder="1" applyAlignment="1" applyProtection="1">
      <alignment horizontal="center" vertical="center" wrapText="1"/>
      <protection locked="0"/>
    </xf>
    <xf numFmtId="0" fontId="4" fillId="2" borderId="10" xfId="0" applyFont="1" applyFill="1" applyBorder="1" applyAlignment="1" applyProtection="1">
      <alignment horizontal="center" vertical="center" wrapText="1"/>
      <protection locked="0"/>
    </xf>
    <xf numFmtId="0" fontId="25" fillId="0" borderId="0" xfId="0" applyFont="1" applyAlignment="1">
      <alignment horizontal="center" vertical="center" wrapText="1"/>
    </xf>
    <xf numFmtId="15" fontId="24" fillId="2" borderId="0" xfId="0" applyNumberFormat="1" applyFont="1" applyFill="1" applyAlignment="1" applyProtection="1">
      <alignment horizontal="center" vertical="center" wrapText="1"/>
      <protection locked="0"/>
    </xf>
    <xf numFmtId="0" fontId="24" fillId="2" borderId="0" xfId="0" applyFont="1" applyFill="1" applyAlignment="1" applyProtection="1">
      <alignment horizontal="center" vertical="center" wrapText="1"/>
      <protection locked="0"/>
    </xf>
    <xf numFmtId="0" fontId="9" fillId="2" borderId="0" xfId="3" applyFont="1" applyFill="1" applyAlignment="1">
      <alignment horizontal="center" vertical="center" textRotation="90"/>
    </xf>
    <xf numFmtId="49" fontId="5" fillId="2" borderId="1" xfId="0" applyNumberFormat="1" applyFont="1" applyFill="1" applyBorder="1" applyAlignment="1">
      <alignment horizontal="center" vertical="center" wrapText="1"/>
    </xf>
    <xf numFmtId="0" fontId="5" fillId="2" borderId="1" xfId="0" applyFont="1" applyFill="1" applyBorder="1" applyAlignment="1">
      <alignment horizontal="center" vertical="center"/>
    </xf>
    <xf numFmtId="0" fontId="4" fillId="0" borderId="1" xfId="3" applyFont="1" applyBorder="1" applyAlignment="1">
      <alignment horizontal="center" vertical="center"/>
    </xf>
    <xf numFmtId="0" fontId="6" fillId="0" borderId="0" xfId="3" applyAlignment="1">
      <alignment horizontal="center" vertical="center" textRotation="90"/>
    </xf>
    <xf numFmtId="0" fontId="4" fillId="0" borderId="3" xfId="3" applyFont="1" applyBorder="1" applyAlignment="1">
      <alignment horizontal="center"/>
    </xf>
    <xf numFmtId="0" fontId="5" fillId="2" borderId="9" xfId="0" applyFont="1" applyFill="1" applyBorder="1" applyAlignment="1">
      <alignment horizontal="center" vertical="center"/>
    </xf>
    <xf numFmtId="0" fontId="5" fillId="2" borderId="8" xfId="0" applyFont="1" applyFill="1" applyBorder="1" applyAlignment="1">
      <alignment horizontal="center" vertical="center"/>
    </xf>
    <xf numFmtId="49" fontId="12" fillId="19" borderId="1" xfId="0" applyNumberFormat="1" applyFont="1" applyFill="1" applyBorder="1" applyAlignment="1">
      <alignment horizontal="left" vertical="center" wrapText="1" indent="3"/>
    </xf>
    <xf numFmtId="0" fontId="5" fillId="20" borderId="25" xfId="0" applyFont="1" applyFill="1" applyBorder="1" applyAlignment="1">
      <alignment horizontal="center" vertical="center" wrapText="1"/>
    </xf>
    <xf numFmtId="0" fontId="5" fillId="20" borderId="24" xfId="0" applyFont="1" applyFill="1" applyBorder="1" applyAlignment="1">
      <alignment horizontal="center" vertical="center" wrapText="1"/>
    </xf>
    <xf numFmtId="0" fontId="5" fillId="20" borderId="23" xfId="0" applyFont="1" applyFill="1" applyBorder="1" applyAlignment="1">
      <alignment horizontal="center" vertical="center" wrapText="1"/>
    </xf>
    <xf numFmtId="0" fontId="5" fillId="0" borderId="8"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0" xfId="0" applyFont="1" applyAlignment="1">
      <alignment horizontal="center" vertical="center" wrapText="1"/>
    </xf>
    <xf numFmtId="0" fontId="5" fillId="0" borderId="11"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18" xfId="0" applyFont="1" applyBorder="1" applyAlignment="1">
      <alignment horizontal="center" vertical="center" wrapText="1"/>
    </xf>
    <xf numFmtId="0" fontId="4" fillId="0" borderId="17" xfId="0" applyFont="1" applyBorder="1" applyAlignment="1">
      <alignment horizontal="center" vertical="center" wrapText="1"/>
    </xf>
    <xf numFmtId="0" fontId="5" fillId="20" borderId="19" xfId="0" applyFont="1" applyFill="1" applyBorder="1" applyAlignment="1">
      <alignment horizontal="center" vertical="center" wrapText="1"/>
    </xf>
    <xf numFmtId="0" fontId="5" fillId="20" borderId="18" xfId="0" applyFont="1" applyFill="1" applyBorder="1" applyAlignment="1">
      <alignment horizontal="center" vertical="center" wrapText="1"/>
    </xf>
    <xf numFmtId="0" fontId="5" fillId="20" borderId="17" xfId="0" applyFont="1" applyFill="1" applyBorder="1" applyAlignment="1">
      <alignment horizontal="center" vertical="center" wrapText="1"/>
    </xf>
    <xf numFmtId="0" fontId="4" fillId="0" borderId="15"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3" xfId="0" applyFont="1" applyBorder="1" applyAlignment="1">
      <alignment horizontal="center" vertical="center" wrapText="1"/>
    </xf>
    <xf numFmtId="0" fontId="24" fillId="2" borderId="6" xfId="0" applyFont="1" applyFill="1" applyBorder="1" applyAlignment="1" applyProtection="1">
      <alignment horizontal="center" vertical="center" wrapText="1"/>
      <protection locked="0"/>
    </xf>
    <xf numFmtId="0" fontId="24" fillId="2" borderId="7" xfId="0" applyFont="1" applyFill="1" applyBorder="1" applyAlignment="1" applyProtection="1">
      <alignment horizontal="center" vertical="center" wrapText="1"/>
      <protection locked="0"/>
    </xf>
    <xf numFmtId="0" fontId="24" fillId="2" borderId="10" xfId="0" applyFont="1" applyFill="1" applyBorder="1" applyAlignment="1" applyProtection="1">
      <alignment horizontal="center" vertical="center" wrapText="1"/>
      <protection locked="0"/>
    </xf>
    <xf numFmtId="0" fontId="18" fillId="2" borderId="6" xfId="0" applyFont="1" applyFill="1" applyBorder="1" applyAlignment="1" applyProtection="1">
      <alignment horizontal="center" vertical="center" wrapText="1"/>
      <protection locked="0"/>
    </xf>
    <xf numFmtId="0" fontId="18" fillId="2" borderId="7" xfId="0" applyFont="1" applyFill="1" applyBorder="1" applyAlignment="1" applyProtection="1">
      <alignment horizontal="center" vertical="center" wrapText="1"/>
      <protection locked="0"/>
    </xf>
    <xf numFmtId="0" fontId="18" fillId="2" borderId="10" xfId="0" applyFont="1" applyFill="1" applyBorder="1" applyAlignment="1" applyProtection="1">
      <alignment horizontal="center" vertical="center" wrapText="1"/>
      <protection locked="0"/>
    </xf>
    <xf numFmtId="0" fontId="4" fillId="0" borderId="3" xfId="3" applyFont="1" applyBorder="1" applyAlignment="1">
      <alignment horizontal="center" vertical="center"/>
    </xf>
    <xf numFmtId="49" fontId="12" fillId="19" borderId="1" xfId="0" applyNumberFormat="1" applyFont="1" applyFill="1" applyBorder="1" applyAlignment="1">
      <alignment horizontal="left" vertical="center" wrapText="1"/>
    </xf>
    <xf numFmtId="0" fontId="37" fillId="2" borderId="6" xfId="0" applyFont="1" applyFill="1" applyBorder="1" applyAlignment="1" applyProtection="1">
      <alignment horizontal="center" vertical="center" wrapText="1"/>
      <protection locked="0"/>
    </xf>
    <xf numFmtId="0" fontId="37" fillId="2" borderId="7" xfId="0" applyFont="1" applyFill="1" applyBorder="1" applyAlignment="1" applyProtection="1">
      <alignment horizontal="center" vertical="center" wrapText="1"/>
      <protection locked="0"/>
    </xf>
    <xf numFmtId="0" fontId="37" fillId="2" borderId="10" xfId="0" applyFont="1" applyFill="1" applyBorder="1" applyAlignment="1" applyProtection="1">
      <alignment horizontal="center" vertical="center" wrapText="1"/>
      <protection locked="0"/>
    </xf>
    <xf numFmtId="0" fontId="38" fillId="2" borderId="6" xfId="0" applyFont="1" applyFill="1" applyBorder="1" applyAlignment="1" applyProtection="1">
      <alignment horizontal="left" vertical="center" wrapText="1"/>
      <protection locked="0"/>
    </xf>
    <xf numFmtId="0" fontId="38" fillId="2" borderId="7" xfId="0" applyFont="1" applyFill="1" applyBorder="1" applyAlignment="1" applyProtection="1">
      <alignment horizontal="left" vertical="center" wrapText="1"/>
      <protection locked="0"/>
    </xf>
    <xf numFmtId="0" fontId="38" fillId="2" borderId="10" xfId="0" applyFont="1" applyFill="1" applyBorder="1" applyAlignment="1" applyProtection="1">
      <alignment horizontal="left" vertical="center" wrapText="1"/>
      <protection locked="0"/>
    </xf>
    <xf numFmtId="165" fontId="37" fillId="2" borderId="6" xfId="0" applyNumberFormat="1" applyFont="1" applyFill="1" applyBorder="1" applyAlignment="1" applyProtection="1">
      <alignment horizontal="center" vertical="center" wrapText="1"/>
      <protection locked="0"/>
    </xf>
    <xf numFmtId="165" fontId="37" fillId="2" borderId="10" xfId="0" applyNumberFormat="1" applyFont="1" applyFill="1" applyBorder="1" applyAlignment="1" applyProtection="1">
      <alignment horizontal="center" vertical="center" wrapText="1"/>
      <protection locked="0"/>
    </xf>
    <xf numFmtId="0" fontId="4" fillId="2" borderId="6" xfId="0" applyFont="1" applyFill="1" applyBorder="1" applyAlignment="1" applyProtection="1">
      <alignment horizontal="center" vertical="center" wrapText="1"/>
      <protection locked="0"/>
    </xf>
    <xf numFmtId="0" fontId="5" fillId="2" borderId="9" xfId="7" applyFont="1" applyFill="1" applyBorder="1" applyAlignment="1">
      <alignment horizontal="center" vertical="center"/>
    </xf>
    <xf numFmtId="0" fontId="5" fillId="2" borderId="8" xfId="7" applyFont="1" applyFill="1" applyBorder="1" applyAlignment="1">
      <alignment horizontal="center" vertical="center"/>
    </xf>
    <xf numFmtId="49" fontId="12" fillId="19" borderId="1" xfId="7" applyNumberFormat="1" applyFont="1" applyFill="1" applyBorder="1" applyAlignment="1">
      <alignment horizontal="left" vertical="center" wrapText="1" indent="3"/>
    </xf>
    <xf numFmtId="0" fontId="5" fillId="20" borderId="25" xfId="7" applyFont="1" applyFill="1" applyBorder="1" applyAlignment="1">
      <alignment horizontal="center" vertical="center" wrapText="1"/>
    </xf>
    <xf numFmtId="0" fontId="5" fillId="20" borderId="24" xfId="7" applyFont="1" applyFill="1" applyBorder="1" applyAlignment="1">
      <alignment horizontal="center" vertical="center" wrapText="1"/>
    </xf>
    <xf numFmtId="0" fontId="5" fillId="20" borderId="23" xfId="7" applyFont="1" applyFill="1" applyBorder="1" applyAlignment="1">
      <alignment horizontal="center" vertical="center" wrapText="1"/>
    </xf>
    <xf numFmtId="0" fontId="5" fillId="0" borderId="8" xfId="7" applyFont="1" applyBorder="1" applyAlignment="1">
      <alignment horizontal="center" vertical="center" wrapText="1"/>
    </xf>
    <xf numFmtId="0" fontId="5" fillId="0" borderId="22" xfId="7" applyFont="1" applyBorder="1" applyAlignment="1">
      <alignment horizontal="center" vertical="center" wrapText="1"/>
    </xf>
    <xf numFmtId="0" fontId="5" fillId="0" borderId="0" xfId="7" applyFont="1" applyAlignment="1">
      <alignment horizontal="center" vertical="center" wrapText="1"/>
    </xf>
    <xf numFmtId="0" fontId="5" fillId="0" borderId="11" xfId="7" applyFont="1" applyBorder="1" applyAlignment="1">
      <alignment horizontal="center" vertical="center" wrapText="1"/>
    </xf>
    <xf numFmtId="0" fontId="4" fillId="0" borderId="21" xfId="7" applyFont="1" applyBorder="1" applyAlignment="1">
      <alignment horizontal="center" vertical="center" wrapText="1"/>
    </xf>
    <xf numFmtId="0" fontId="4" fillId="0" borderId="18" xfId="7" applyFont="1" applyBorder="1" applyAlignment="1">
      <alignment horizontal="center" vertical="center" wrapText="1"/>
    </xf>
    <xf numFmtId="0" fontId="4" fillId="0" borderId="17" xfId="7" applyFont="1" applyBorder="1" applyAlignment="1">
      <alignment horizontal="center" vertical="center" wrapText="1"/>
    </xf>
    <xf numFmtId="0" fontId="5" fillId="20" borderId="19" xfId="7" applyFont="1" applyFill="1" applyBorder="1" applyAlignment="1">
      <alignment horizontal="center" vertical="center" wrapText="1"/>
    </xf>
    <xf numFmtId="0" fontId="5" fillId="20" borderId="18" xfId="7" applyFont="1" applyFill="1" applyBorder="1" applyAlignment="1">
      <alignment horizontal="center" vertical="center" wrapText="1"/>
    </xf>
    <xf numFmtId="0" fontId="5" fillId="20" borderId="17" xfId="7" applyFont="1" applyFill="1" applyBorder="1" applyAlignment="1">
      <alignment horizontal="center" vertical="center" wrapText="1"/>
    </xf>
    <xf numFmtId="0" fontId="4" fillId="0" borderId="15" xfId="7" applyFont="1" applyBorder="1" applyAlignment="1">
      <alignment horizontal="center" vertical="center" wrapText="1"/>
    </xf>
    <xf numFmtId="0" fontId="4" fillId="0" borderId="14" xfId="7" applyFont="1" applyBorder="1" applyAlignment="1">
      <alignment horizontal="center" vertical="center" wrapText="1"/>
    </xf>
    <xf numFmtId="0" fontId="4" fillId="0" borderId="13" xfId="7" applyFont="1" applyBorder="1" applyAlignment="1">
      <alignment horizontal="center" vertical="center" wrapText="1"/>
    </xf>
    <xf numFmtId="0" fontId="24" fillId="2" borderId="6" xfId="7" applyFont="1" applyFill="1" applyBorder="1" applyAlignment="1" applyProtection="1">
      <alignment horizontal="center" vertical="center" wrapText="1"/>
      <protection locked="0"/>
    </xf>
    <xf numFmtId="0" fontId="24" fillId="2" borderId="7" xfId="7" applyFont="1" applyFill="1" applyBorder="1" applyAlignment="1" applyProtection="1">
      <alignment horizontal="center" vertical="center" wrapText="1"/>
      <protection locked="0"/>
    </xf>
    <xf numFmtId="0" fontId="24" fillId="2" borderId="10" xfId="7" applyFont="1" applyFill="1" applyBorder="1" applyAlignment="1" applyProtection="1">
      <alignment horizontal="center" vertical="center" wrapText="1"/>
      <protection locked="0"/>
    </xf>
    <xf numFmtId="0" fontId="18" fillId="2" borderId="6" xfId="7" applyFont="1" applyFill="1" applyBorder="1" applyAlignment="1" applyProtection="1">
      <alignment horizontal="center" vertical="center" wrapText="1"/>
      <protection locked="0"/>
    </xf>
    <xf numFmtId="0" fontId="18" fillId="2" borderId="7" xfId="7" applyFont="1" applyFill="1" applyBorder="1" applyAlignment="1" applyProtection="1">
      <alignment horizontal="center" vertical="center" wrapText="1"/>
      <protection locked="0"/>
    </xf>
    <xf numFmtId="0" fontId="18" fillId="2" borderId="10" xfId="7" applyFont="1" applyFill="1" applyBorder="1" applyAlignment="1" applyProtection="1">
      <alignment horizontal="center" vertical="center" wrapText="1"/>
      <protection locked="0"/>
    </xf>
    <xf numFmtId="0" fontId="25" fillId="13" borderId="6" xfId="7" applyFont="1" applyFill="1" applyBorder="1" applyAlignment="1">
      <alignment horizontal="center" vertical="center" wrapText="1"/>
    </xf>
    <xf numFmtId="0" fontId="25" fillId="13" borderId="10" xfId="7" applyFont="1" applyFill="1" applyBorder="1" applyAlignment="1">
      <alignment horizontal="center" vertical="center" wrapText="1"/>
    </xf>
    <xf numFmtId="14" fontId="4" fillId="2" borderId="6" xfId="7" applyNumberFormat="1" applyFont="1" applyFill="1" applyBorder="1" applyAlignment="1" applyProtection="1">
      <alignment horizontal="center" vertical="center" wrapText="1"/>
      <protection locked="0"/>
    </xf>
    <xf numFmtId="0" fontId="4" fillId="2" borderId="10" xfId="7" applyFont="1" applyFill="1" applyBorder="1" applyAlignment="1" applyProtection="1">
      <alignment horizontal="center" vertical="center" wrapText="1"/>
      <protection locked="0"/>
    </xf>
    <xf numFmtId="0" fontId="25" fillId="0" borderId="0" xfId="7" applyFont="1" applyAlignment="1">
      <alignment horizontal="center" vertical="center" wrapText="1"/>
    </xf>
    <xf numFmtId="15" fontId="24" fillId="2" borderId="0" xfId="7" applyNumberFormat="1" applyFont="1" applyFill="1" applyAlignment="1" applyProtection="1">
      <alignment horizontal="center" vertical="center" wrapText="1"/>
      <protection locked="0"/>
    </xf>
    <xf numFmtId="0" fontId="24" fillId="2" borderId="0" xfId="7" applyFont="1" applyFill="1" applyAlignment="1" applyProtection="1">
      <alignment horizontal="center" vertical="center" wrapText="1"/>
      <protection locked="0"/>
    </xf>
    <xf numFmtId="49" fontId="5" fillId="2" borderId="1" xfId="7" applyNumberFormat="1" applyFont="1" applyFill="1" applyBorder="1" applyAlignment="1">
      <alignment horizontal="center" vertical="center" wrapText="1"/>
    </xf>
    <xf numFmtId="0" fontId="5" fillId="2" borderId="1" xfId="7" applyFont="1" applyFill="1" applyBorder="1" applyAlignment="1">
      <alignment horizontal="center" vertical="center"/>
    </xf>
    <xf numFmtId="15" fontId="4" fillId="2" borderId="6" xfId="0" applyNumberFormat="1" applyFont="1" applyFill="1" applyBorder="1" applyAlignment="1" applyProtection="1">
      <alignment horizontal="center" vertical="center" wrapText="1"/>
      <protection locked="0"/>
    </xf>
    <xf numFmtId="0" fontId="42" fillId="2" borderId="6" xfId="0" applyFont="1" applyFill="1" applyBorder="1" applyAlignment="1" applyProtection="1">
      <alignment horizontal="center" vertical="center" wrapText="1"/>
      <protection locked="0"/>
    </xf>
    <xf numFmtId="0" fontId="42" fillId="2" borderId="7" xfId="0" applyFont="1" applyFill="1" applyBorder="1" applyAlignment="1" applyProtection="1">
      <alignment horizontal="center" vertical="center" wrapText="1"/>
      <protection locked="0"/>
    </xf>
    <xf numFmtId="0" fontId="42" fillId="2" borderId="10" xfId="0" applyFont="1" applyFill="1" applyBorder="1" applyAlignment="1" applyProtection="1">
      <alignment horizontal="center" vertical="center" wrapText="1"/>
      <protection locked="0"/>
    </xf>
    <xf numFmtId="0" fontId="4" fillId="2" borderId="1" xfId="3" applyFont="1" applyFill="1" applyBorder="1" applyAlignment="1">
      <alignment horizontal="center" vertical="center"/>
    </xf>
    <xf numFmtId="0" fontId="6" fillId="2" borderId="0" xfId="3" applyFill="1" applyAlignment="1">
      <alignment horizontal="center" vertical="center" textRotation="90"/>
    </xf>
    <xf numFmtId="166" fontId="18" fillId="2" borderId="6" xfId="0" applyNumberFormat="1" applyFont="1" applyFill="1" applyBorder="1" applyAlignment="1" applyProtection="1">
      <alignment horizontal="center" vertical="center" wrapText="1"/>
      <protection locked="0"/>
    </xf>
    <xf numFmtId="166" fontId="18" fillId="2" borderId="10" xfId="0" applyNumberFormat="1" applyFont="1" applyFill="1" applyBorder="1" applyAlignment="1" applyProtection="1">
      <alignment horizontal="center" vertical="center" wrapText="1"/>
      <protection locked="0"/>
    </xf>
  </cellXfs>
  <cellStyles count="11">
    <cellStyle name="Millares" xfId="1" builtinId="3"/>
    <cellStyle name="Millares 2" xfId="9" xr:uid="{4E4D85DA-5998-4BE8-BA1B-4A3569B4BC46}"/>
    <cellStyle name="Normal" xfId="0" builtinId="0"/>
    <cellStyle name="Normal 11" xfId="3" xr:uid="{71E19B5E-C4F9-4D9F-87DE-F2A371297F3F}"/>
    <cellStyle name="Normal 13" xfId="7" xr:uid="{373CF20F-D513-40E1-8927-024F77A653F1}"/>
    <cellStyle name="Normal 2" xfId="5" xr:uid="{AC7F46D3-F3BE-44EC-973B-0693C50EE1B3}"/>
    <cellStyle name="Normal 3" xfId="6" xr:uid="{0DACABC9-34C1-424C-A358-BF34383AD251}"/>
    <cellStyle name="Normal 4" xfId="10" xr:uid="{C0544C0B-4253-488D-8277-FEBA91203DC8}"/>
    <cellStyle name="Normal 5" xfId="4" xr:uid="{564219A4-1E66-42FB-B3C8-3DB95C471048}"/>
    <cellStyle name="Porcentaje" xfId="2" builtinId="5"/>
    <cellStyle name="Porcentaje 2" xfId="8" xr:uid="{9FDD7B13-7165-40D5-B1F5-D56F9A469543}"/>
  </cellStyles>
  <dxfs count="1547">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color theme="0"/>
      </font>
      <fill>
        <patternFill>
          <bgColor rgb="FF00B05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00B050"/>
        </patternFill>
      </fill>
    </dxf>
    <dxf>
      <font>
        <b/>
        <i val="0"/>
        <color theme="0"/>
      </font>
      <fill>
        <patternFill>
          <bgColor rgb="FF00B05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00B05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FF000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FFC000"/>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ont>
        <b/>
        <i val="0"/>
        <color theme="0"/>
      </font>
      <fill>
        <patternFill>
          <bgColor rgb="FF00B050"/>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color theme="0"/>
      </font>
      <fill>
        <patternFill>
          <bgColor rgb="FF00B050"/>
        </patternFill>
      </fill>
    </dxf>
    <dxf>
      <font>
        <b/>
        <i val="0"/>
        <color theme="0"/>
      </font>
      <fill>
        <patternFill>
          <bgColor rgb="FFFF0000"/>
        </patternFill>
      </fill>
    </dxf>
    <dxf>
      <font>
        <b/>
        <i val="0"/>
      </font>
      <fill>
        <patternFill>
          <bgColor rgb="FFFFC000"/>
        </patternFill>
      </fill>
    </dxf>
    <dxf>
      <font>
        <b/>
        <i val="0"/>
      </font>
      <fill>
        <patternFill>
          <bgColor rgb="FFFFFF00"/>
        </patternFill>
      </fill>
    </dxf>
    <dxf>
      <font>
        <b/>
        <i val="0"/>
        <color theme="0"/>
      </font>
      <fill>
        <patternFill>
          <bgColor rgb="FF00B050"/>
        </patternFill>
      </fill>
    </dxf>
    <dxf>
      <font>
        <b/>
        <i val="0"/>
      </font>
      <fill>
        <patternFill>
          <bgColor rgb="FFF96F6F"/>
        </patternFill>
      </fill>
    </dxf>
    <dxf>
      <font>
        <b/>
        <i val="0"/>
      </font>
      <fill>
        <patternFill>
          <bgColor rgb="FFF8F088"/>
        </patternFill>
      </fill>
    </dxf>
    <dxf>
      <font>
        <b/>
        <i val="0"/>
      </font>
      <fill>
        <patternFill patternType="solid">
          <fgColor auto="1"/>
          <bgColor rgb="FF96ED8F"/>
        </patternFill>
      </fill>
    </dxf>
    <dxf>
      <font>
        <b val="0"/>
        <i val="0"/>
        <strike val="0"/>
        <condense val="0"/>
        <extend val="0"/>
        <outline val="0"/>
        <shadow val="0"/>
        <u val="none"/>
        <vertAlign val="baseline"/>
        <sz val="10"/>
        <color auto="1"/>
        <name val="Aptos Narrow"/>
        <scheme val="minor"/>
      </font>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ptos Narrow"/>
        <scheme val="minor"/>
      </font>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i val="0"/>
        <strike val="0"/>
        <outline val="0"/>
        <shadow val="0"/>
        <u val="none"/>
        <vertAlign val="baseline"/>
        <sz val="10"/>
        <color auto="1"/>
        <name val="Aptos Narrow"/>
        <scheme val="minor"/>
      </font>
      <fill>
        <patternFill patternType="none">
          <fgColor indexed="64"/>
          <bgColor auto="1"/>
        </patternFill>
      </fill>
    </dxf>
    <dxf>
      <border>
        <bottom style="thin">
          <color indexed="64"/>
        </bottom>
      </border>
    </dxf>
    <dxf>
      <font>
        <b/>
        <i val="0"/>
        <strike val="0"/>
        <condense val="0"/>
        <extend val="0"/>
        <outline val="0"/>
        <shadow val="0"/>
        <u val="none"/>
        <vertAlign val="baseline"/>
        <sz val="11"/>
        <color theme="1"/>
        <name val="Aptos Narrow"/>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externalLink" Target="externalLinks/externalLink1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externalLink" Target="externalLinks/externalLink9.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8.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Ex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Ex1.xml><?xml version="1.0" encoding="utf-8"?>
<cx:chartSpace xmlns:a="http://schemas.openxmlformats.org/drawingml/2006/main" xmlns:r="http://schemas.openxmlformats.org/officeDocument/2006/relationships" xmlns:cx="http://schemas.microsoft.com/office/drawing/2014/chartex">
  <cx:chart>
    <cx:plotArea>
      <cx:plotAreaRegion/>
    </cx:plotArea>
  </cx:chart>
  <cx:clrMapOvr bg1="lt1" tx1="dk1" bg2="lt2" tx2="dk2" accent1="accent1" accent2="accent2" accent3="accent3" accent4="accent4" accent5="accent5" accent6="accent6" hlink="hlink" folHlink="folHlink"/>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_xlchart.v1.2</cx:f>
      </cx:numDim>
    </cx:data>
    <cx:data id="1">
      <cx:strDim type="cat">
        <cx:f>_xlchart.v1.0</cx:f>
      </cx:strDim>
      <cx:numDim type="size">
        <cx:f>_xlchart.v1.4</cx:f>
      </cx:numDim>
    </cx:data>
  </cx:chartData>
  <cx:chart>
    <cx:plotArea>
      <cx:plotAreaRegion>
        <cx:series layoutId="treemap" uniqueId="{A70E690F-55B5-7F49-9EE3-B5BDE6B6AFFE}" formatIdx="0">
          <cx:tx>
            <cx:txData>
              <cx:f>_xlchart.v1.1</cx:f>
              <cx:v>INDICE RIESGO</cx:v>
            </cx:txData>
          </cx:tx>
          <cx:dataLabels pos="ctr">
            <cx:visibility seriesName="0" categoryName="1" value="0"/>
          </cx:dataLabels>
          <cx:dataId val="0"/>
          <cx:layoutPr>
            <cx:parentLabelLayout val="overlapping"/>
          </cx:layoutPr>
        </cx:series>
        <cx:series layoutId="treemap" hidden="1" uniqueId="{24A754EB-4828-7A43-9E35-6F646FAFC287}" formatIdx="1">
          <cx:tx>
            <cx:txData>
              <cx:f>_xlchart.v1.3</cx:f>
              <cx:v>VALOR RELATIVO</cx:v>
            </cx:txData>
          </cx:tx>
          <cx:dataLabels pos="ctr">
            <cx:visibility seriesName="0" categoryName="1" value="0"/>
          </cx:dataLabels>
          <cx:dataId val="1"/>
          <cx:layoutPr>
            <cx:parentLabelLayout val="overlapping"/>
          </cx:layoutPr>
        </cx:series>
      </cx:plotAreaRegion>
    </cx:plotArea>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_xlchart.v1.5</cx:f>
      </cx:strDim>
      <cx:numDim type="size">
        <cx:f>_xlchart.v1.6</cx:f>
      </cx:numDim>
    </cx:data>
    <cx:data id="1">
      <cx:strDim type="cat">
        <cx:f>_xlchart.v1.5</cx:f>
      </cx:strDim>
      <cx:numDim type="size">
        <cx:f>_xlchart.v1.7</cx:f>
      </cx:numDim>
    </cx:data>
  </cx:chartData>
  <cx:chart>
    <cx:plotArea>
      <cx:plotAreaRegion>
        <cx:series layoutId="treemap" uniqueId="{B7EB3E2A-01E9-1045-A448-91549CEEFAD0}" formatIdx="0">
          <cx:dataLabels pos="ctr">
            <cx:visibility seriesName="0" categoryName="1" value="0"/>
          </cx:dataLabels>
          <cx:dataId val="0"/>
          <cx:layoutPr>
            <cx:parentLabelLayout val="overlapping"/>
          </cx:layoutPr>
        </cx:series>
        <cx:series layoutId="treemap" hidden="1" uniqueId="{1B9C29DA-9C6D-074A-8FE1-3E25AB90FFB6}" formatIdx="1">
          <cx:dataLabels pos="ctr">
            <cx:visibility seriesName="0" categoryName="1" value="0"/>
          </cx:dataLabels>
          <cx:dataId val="1"/>
          <cx:layoutPr>
            <cx:parentLabelLayout val="overlapping"/>
          </cx:layoutPr>
        </cx:series>
      </cx:plotAreaRegion>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416">
  <cs:axisTitle>
    <cs:lnRef idx="0"/>
    <cs:fillRef idx="0"/>
    <cs:effectRef idx="0"/>
    <cs:fontRef idx="minor">
      <a:schemeClr val="tx1">
        <a:lumMod val="65000"/>
        <a:lumOff val="35000"/>
      </a:schemeClr>
    </cs:fontRef>
    <cs:spPr>
      <a:solidFill>
        <a:schemeClr val="bg1">
          <a:lumMod val="65000"/>
        </a:schemeClr>
      </a:solidFill>
      <a:ln>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1000" b="1"/>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600" b="1" cap="all"/>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416">
  <cs:axisTitle>
    <cs:lnRef idx="0"/>
    <cs:fillRef idx="0"/>
    <cs:effectRef idx="0"/>
    <cs:fontRef idx="minor">
      <a:schemeClr val="tx1">
        <a:lumMod val="65000"/>
        <a:lumOff val="35000"/>
      </a:schemeClr>
    </cs:fontRef>
    <cs:spPr>
      <a:solidFill>
        <a:schemeClr val="bg1">
          <a:lumMod val="65000"/>
        </a:schemeClr>
      </a:solidFill>
      <a:ln>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1000" b="1"/>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600" b="1" cap="all"/>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microsoft.com/office/2014/relationships/chartEx" Target="../charts/chartEx2.xml"/><Relationship Id="rId1" Type="http://schemas.microsoft.com/office/2014/relationships/chartEx" Target="../charts/chartEx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microsoft.com/office/2014/relationships/chartEx" Target="../charts/chartEx3.xml"/></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12</xdr:col>
      <xdr:colOff>83342</xdr:colOff>
      <xdr:row>5</xdr:row>
      <xdr:rowOff>83344</xdr:rowOff>
    </xdr:from>
    <xdr:to>
      <xdr:col>32</xdr:col>
      <xdr:colOff>11905</xdr:colOff>
      <xdr:row>25</xdr:row>
      <xdr:rowOff>1</xdr:rowOff>
    </xdr:to>
    <mc:AlternateContent xmlns:mc="http://schemas.openxmlformats.org/markup-compatibility/2006">
      <mc:Choice xmlns:cx1="http://schemas.microsoft.com/office/drawing/2015/9/8/chartex" Requires="cx1">
        <xdr:graphicFrame macro="">
          <xdr:nvGraphicFramePr>
            <xdr:cNvPr id="2" name="Gráfico 1">
              <a:extLst>
                <a:ext uri="{FF2B5EF4-FFF2-40B4-BE49-F238E27FC236}">
                  <a16:creationId xmlns:a16="http://schemas.microsoft.com/office/drawing/2014/main" id="{5C7949CE-5B11-4F07-BE5B-822EAD2BBA83}"/>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0484642" y="1729264"/>
              <a:ext cx="15625763" cy="4488657"/>
            </a:xfrm>
            <a:prstGeom prst="rect">
              <a:avLst/>
            </a:prstGeom>
            <a:solidFill>
              <a:prstClr val="white"/>
            </a:solidFill>
            <a:ln w="1">
              <a:solidFill>
                <a:prstClr val="green"/>
              </a:solidFill>
            </a:ln>
          </xdr:spPr>
          <xdr:txBody>
            <a:bodyPr vertOverflow="clip" horzOverflow="clip"/>
            <a:lstStyle/>
            <a:p>
              <a:r>
                <a:rPr lang="es-CO" sz="1100"/>
                <a:t>Este gráfico no está disponible en su versión de Excel.
Si edita esta forma o guarda el libro en un formato de archivo diferente, el gráfico no se podrá utilizar.</a:t>
              </a:r>
            </a:p>
          </xdr:txBody>
        </xdr:sp>
      </mc:Fallback>
    </mc:AlternateContent>
    <xdr:clientData/>
  </xdr:twoCellAnchor>
  <xdr:twoCellAnchor>
    <xdr:from>
      <xdr:col>12</xdr:col>
      <xdr:colOff>44450</xdr:colOff>
      <xdr:row>5</xdr:row>
      <xdr:rowOff>31750</xdr:rowOff>
    </xdr:from>
    <xdr:to>
      <xdr:col>31</xdr:col>
      <xdr:colOff>863600</xdr:colOff>
      <xdr:row>24</xdr:row>
      <xdr:rowOff>228600</xdr:rowOff>
    </xdr:to>
    <mc:AlternateContent xmlns:mc="http://schemas.openxmlformats.org/markup-compatibility/2006">
      <mc:Choice xmlns:cx1="http://schemas.microsoft.com/office/drawing/2015/9/8/chartex" Requires="cx1">
        <xdr:graphicFrame macro="">
          <xdr:nvGraphicFramePr>
            <xdr:cNvPr id="3" name="Gráfico 2">
              <a:extLst>
                <a:ext uri="{FF2B5EF4-FFF2-40B4-BE49-F238E27FC236}">
                  <a16:creationId xmlns:a16="http://schemas.microsoft.com/office/drawing/2014/main" id="{26D45CE0-C065-4AEB-AF17-AACBEDBC81B3}"/>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0445750" y="1677670"/>
              <a:ext cx="15655290" cy="4540250"/>
            </a:xfrm>
            <a:prstGeom prst="rect">
              <a:avLst/>
            </a:prstGeom>
            <a:solidFill>
              <a:prstClr val="white"/>
            </a:solidFill>
            <a:ln w="1">
              <a:solidFill>
                <a:prstClr val="green"/>
              </a:solidFill>
            </a:ln>
          </xdr:spPr>
          <xdr:txBody>
            <a:bodyPr vertOverflow="clip" horzOverflow="clip"/>
            <a:lstStyle/>
            <a:p>
              <a:r>
                <a:rPr lang="es-CO" sz="1100"/>
                <a:t>Este gráfico no está disponible en su versión de Excel.
Si edita esta forma o guarda el libro en un formato de archivo diferente, el gráfico no se podrá utilizar.</a:t>
              </a:r>
            </a:p>
          </xdr:txBody>
        </xdr:sp>
      </mc:Fallback>
    </mc:AlternateContent>
    <xdr:clientData/>
  </xdr:twoCellAnchor>
</xdr:wsDr>
</file>

<file path=xl/drawings/drawing10.xml><?xml version="1.0" encoding="utf-8"?>
<xdr:wsDr xmlns:xdr="http://schemas.openxmlformats.org/drawingml/2006/spreadsheetDrawing" xmlns:a="http://schemas.openxmlformats.org/drawingml/2006/main">
  <xdr:twoCellAnchor>
    <xdr:from>
      <xdr:col>1685</xdr:col>
      <xdr:colOff>590550</xdr:colOff>
      <xdr:row>820</xdr:row>
      <xdr:rowOff>257175</xdr:rowOff>
    </xdr:from>
    <xdr:to>
      <xdr:col>1685</xdr:col>
      <xdr:colOff>819150</xdr:colOff>
      <xdr:row>820</xdr:row>
      <xdr:rowOff>495300</xdr:rowOff>
    </xdr:to>
    <xdr:sp macro="" textlink="">
      <xdr:nvSpPr>
        <xdr:cNvPr id="2" name="Oval 3">
          <a:extLst>
            <a:ext uri="{FF2B5EF4-FFF2-40B4-BE49-F238E27FC236}">
              <a16:creationId xmlns:a16="http://schemas.microsoft.com/office/drawing/2014/main" id="{93D0DFF3-A842-462B-85E7-AA03666D61CD}"/>
            </a:ext>
          </a:extLst>
        </xdr:cNvPr>
        <xdr:cNvSpPr>
          <a:spLocks noChangeArrowheads="1"/>
        </xdr:cNvSpPr>
      </xdr:nvSpPr>
      <xdr:spPr bwMode="auto">
        <a:xfrm>
          <a:off x="1284560550" y="130330575"/>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oneCellAnchor>
    <xdr:from>
      <xdr:col>9</xdr:col>
      <xdr:colOff>330328</xdr:colOff>
      <xdr:row>0</xdr:row>
      <xdr:rowOff>65943</xdr:rowOff>
    </xdr:from>
    <xdr:ext cx="658629" cy="449649"/>
    <xdr:pic>
      <xdr:nvPicPr>
        <xdr:cNvPr id="3" name="Imagen 4">
          <a:extLst>
            <a:ext uri="{FF2B5EF4-FFF2-40B4-BE49-F238E27FC236}">
              <a16:creationId xmlns:a16="http://schemas.microsoft.com/office/drawing/2014/main" id="{BD02D7F7-2482-418D-9703-933087FA0162}"/>
            </a:ext>
          </a:extLst>
        </xdr:cNvPr>
        <xdr:cNvPicPr/>
      </xdr:nvPicPr>
      <xdr:blipFill>
        <a:blip xmlns:r="http://schemas.openxmlformats.org/officeDocument/2006/relationships" r:embed="rId1"/>
        <a:stretch/>
      </xdr:blipFill>
      <xdr:spPr>
        <a:xfrm>
          <a:off x="7188328" y="65943"/>
          <a:ext cx="658629" cy="449649"/>
        </a:xfrm>
        <a:prstGeom prst="rect">
          <a:avLst/>
        </a:prstGeom>
        <a:ln w="9360">
          <a:noFill/>
        </a:ln>
      </xdr:spPr>
    </xdr:pic>
    <xdr:clientData/>
  </xdr:oneCellAnchor>
</xdr:wsDr>
</file>

<file path=xl/drawings/drawing11.xml><?xml version="1.0" encoding="utf-8"?>
<xdr:wsDr xmlns:xdr="http://schemas.openxmlformats.org/drawingml/2006/spreadsheetDrawing" xmlns:a="http://schemas.openxmlformats.org/drawingml/2006/main">
  <xdr:twoCellAnchor>
    <xdr:from>
      <xdr:col>1685</xdr:col>
      <xdr:colOff>590550</xdr:colOff>
      <xdr:row>818</xdr:row>
      <xdr:rowOff>257175</xdr:rowOff>
    </xdr:from>
    <xdr:to>
      <xdr:col>1685</xdr:col>
      <xdr:colOff>819150</xdr:colOff>
      <xdr:row>818</xdr:row>
      <xdr:rowOff>495300</xdr:rowOff>
    </xdr:to>
    <xdr:sp macro="" textlink="">
      <xdr:nvSpPr>
        <xdr:cNvPr id="2" name="Oval 3">
          <a:extLst>
            <a:ext uri="{FF2B5EF4-FFF2-40B4-BE49-F238E27FC236}">
              <a16:creationId xmlns:a16="http://schemas.microsoft.com/office/drawing/2014/main" id="{A7137E17-2D7E-49B3-B30A-818CFC834B8A}"/>
            </a:ext>
          </a:extLst>
        </xdr:cNvPr>
        <xdr:cNvSpPr>
          <a:spLocks noChangeArrowheads="1"/>
        </xdr:cNvSpPr>
      </xdr:nvSpPr>
      <xdr:spPr bwMode="auto">
        <a:xfrm>
          <a:off x="1284560550" y="130013075"/>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oneCellAnchor>
    <xdr:from>
      <xdr:col>9</xdr:col>
      <xdr:colOff>330328</xdr:colOff>
      <xdr:row>0</xdr:row>
      <xdr:rowOff>65943</xdr:rowOff>
    </xdr:from>
    <xdr:ext cx="658630" cy="449649"/>
    <xdr:pic>
      <xdr:nvPicPr>
        <xdr:cNvPr id="3" name="Imagen 4">
          <a:extLst>
            <a:ext uri="{FF2B5EF4-FFF2-40B4-BE49-F238E27FC236}">
              <a16:creationId xmlns:a16="http://schemas.microsoft.com/office/drawing/2014/main" id="{D8A1CADB-8A81-4D8A-A459-4F476910817D}"/>
            </a:ext>
          </a:extLst>
        </xdr:cNvPr>
        <xdr:cNvPicPr/>
      </xdr:nvPicPr>
      <xdr:blipFill>
        <a:blip xmlns:r="http://schemas.openxmlformats.org/officeDocument/2006/relationships" r:embed="rId1"/>
        <a:stretch/>
      </xdr:blipFill>
      <xdr:spPr>
        <a:xfrm>
          <a:off x="7188328" y="65943"/>
          <a:ext cx="658630" cy="449649"/>
        </a:xfrm>
        <a:prstGeom prst="rect">
          <a:avLst/>
        </a:prstGeom>
        <a:ln w="9360">
          <a:noFill/>
        </a:ln>
      </xdr:spPr>
    </xdr:pic>
    <xdr:clientData/>
  </xdr:oneCellAnchor>
</xdr:wsDr>
</file>

<file path=xl/drawings/drawing12.xml><?xml version="1.0" encoding="utf-8"?>
<xdr:wsDr xmlns:xdr="http://schemas.openxmlformats.org/drawingml/2006/spreadsheetDrawing" xmlns:a="http://schemas.openxmlformats.org/drawingml/2006/main">
  <xdr:twoCellAnchor>
    <xdr:from>
      <xdr:col>1685</xdr:col>
      <xdr:colOff>590550</xdr:colOff>
      <xdr:row>820</xdr:row>
      <xdr:rowOff>257175</xdr:rowOff>
    </xdr:from>
    <xdr:to>
      <xdr:col>1685</xdr:col>
      <xdr:colOff>819150</xdr:colOff>
      <xdr:row>820</xdr:row>
      <xdr:rowOff>495300</xdr:rowOff>
    </xdr:to>
    <xdr:sp macro="" textlink="">
      <xdr:nvSpPr>
        <xdr:cNvPr id="2" name="Oval 3">
          <a:extLst>
            <a:ext uri="{FF2B5EF4-FFF2-40B4-BE49-F238E27FC236}">
              <a16:creationId xmlns:a16="http://schemas.microsoft.com/office/drawing/2014/main" id="{31C87C65-EAEB-4E62-9A20-F954C04AE88E}"/>
            </a:ext>
          </a:extLst>
        </xdr:cNvPr>
        <xdr:cNvSpPr>
          <a:spLocks noChangeArrowheads="1"/>
        </xdr:cNvSpPr>
      </xdr:nvSpPr>
      <xdr:spPr bwMode="auto">
        <a:xfrm>
          <a:off x="1284560550" y="130330575"/>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oneCellAnchor>
    <xdr:from>
      <xdr:col>9</xdr:col>
      <xdr:colOff>330328</xdr:colOff>
      <xdr:row>0</xdr:row>
      <xdr:rowOff>65943</xdr:rowOff>
    </xdr:from>
    <xdr:ext cx="650123" cy="470264"/>
    <xdr:pic>
      <xdr:nvPicPr>
        <xdr:cNvPr id="3" name="Imagen 4">
          <a:extLst>
            <a:ext uri="{FF2B5EF4-FFF2-40B4-BE49-F238E27FC236}">
              <a16:creationId xmlns:a16="http://schemas.microsoft.com/office/drawing/2014/main" id="{E327BD9B-88DC-4D5E-AE98-7BF35DC32081}"/>
            </a:ext>
          </a:extLst>
        </xdr:cNvPr>
        <xdr:cNvPicPr/>
      </xdr:nvPicPr>
      <xdr:blipFill>
        <a:blip xmlns:r="http://schemas.openxmlformats.org/officeDocument/2006/relationships" r:embed="rId1"/>
        <a:stretch/>
      </xdr:blipFill>
      <xdr:spPr>
        <a:xfrm>
          <a:off x="7188328" y="65943"/>
          <a:ext cx="650123" cy="470264"/>
        </a:xfrm>
        <a:prstGeom prst="rect">
          <a:avLst/>
        </a:prstGeom>
        <a:ln w="9360">
          <a:noFill/>
        </a:ln>
      </xdr:spPr>
    </xdr:pic>
    <xdr:clientData/>
  </xdr:oneCellAnchor>
</xdr:wsDr>
</file>

<file path=xl/drawings/drawing13.xml><?xml version="1.0" encoding="utf-8"?>
<xdr:wsDr xmlns:xdr="http://schemas.openxmlformats.org/drawingml/2006/spreadsheetDrawing" xmlns:a="http://schemas.openxmlformats.org/drawingml/2006/main">
  <xdr:twoCellAnchor>
    <xdr:from>
      <xdr:col>1685</xdr:col>
      <xdr:colOff>590550</xdr:colOff>
      <xdr:row>816</xdr:row>
      <xdr:rowOff>257175</xdr:rowOff>
    </xdr:from>
    <xdr:to>
      <xdr:col>1685</xdr:col>
      <xdr:colOff>819150</xdr:colOff>
      <xdr:row>816</xdr:row>
      <xdr:rowOff>495300</xdr:rowOff>
    </xdr:to>
    <xdr:sp macro="" textlink="">
      <xdr:nvSpPr>
        <xdr:cNvPr id="2" name="Oval 3">
          <a:extLst>
            <a:ext uri="{FF2B5EF4-FFF2-40B4-BE49-F238E27FC236}">
              <a16:creationId xmlns:a16="http://schemas.microsoft.com/office/drawing/2014/main" id="{83A44F8D-7432-473A-A502-8FF7EA57AC5D}"/>
            </a:ext>
          </a:extLst>
        </xdr:cNvPr>
        <xdr:cNvSpPr>
          <a:spLocks noChangeArrowheads="1"/>
        </xdr:cNvSpPr>
      </xdr:nvSpPr>
      <xdr:spPr bwMode="auto">
        <a:xfrm>
          <a:off x="1284560550" y="129695575"/>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oneCellAnchor>
    <xdr:from>
      <xdr:col>9</xdr:col>
      <xdr:colOff>330328</xdr:colOff>
      <xdr:row>0</xdr:row>
      <xdr:rowOff>65943</xdr:rowOff>
    </xdr:from>
    <xdr:ext cx="658629" cy="438140"/>
    <xdr:pic>
      <xdr:nvPicPr>
        <xdr:cNvPr id="3" name="Imagen 4">
          <a:extLst>
            <a:ext uri="{FF2B5EF4-FFF2-40B4-BE49-F238E27FC236}">
              <a16:creationId xmlns:a16="http://schemas.microsoft.com/office/drawing/2014/main" id="{6AE6D172-52F8-4826-BE2F-C93E73B52EA3}"/>
            </a:ext>
          </a:extLst>
        </xdr:cNvPr>
        <xdr:cNvPicPr/>
      </xdr:nvPicPr>
      <xdr:blipFill>
        <a:blip xmlns:r="http://schemas.openxmlformats.org/officeDocument/2006/relationships" r:embed="rId1"/>
        <a:stretch/>
      </xdr:blipFill>
      <xdr:spPr>
        <a:xfrm>
          <a:off x="7188328" y="65943"/>
          <a:ext cx="658629" cy="438140"/>
        </a:xfrm>
        <a:prstGeom prst="rect">
          <a:avLst/>
        </a:prstGeom>
        <a:ln w="9360">
          <a:noFill/>
        </a:ln>
      </xdr:spPr>
    </xdr:pic>
    <xdr:clientData/>
  </xdr:oneCellAnchor>
</xdr:wsDr>
</file>

<file path=xl/drawings/drawing14.xml><?xml version="1.0" encoding="utf-8"?>
<xdr:wsDr xmlns:xdr="http://schemas.openxmlformats.org/drawingml/2006/spreadsheetDrawing" xmlns:a="http://schemas.openxmlformats.org/drawingml/2006/main">
  <xdr:twoCellAnchor>
    <xdr:from>
      <xdr:col>1685</xdr:col>
      <xdr:colOff>590550</xdr:colOff>
      <xdr:row>820</xdr:row>
      <xdr:rowOff>257175</xdr:rowOff>
    </xdr:from>
    <xdr:to>
      <xdr:col>1685</xdr:col>
      <xdr:colOff>819150</xdr:colOff>
      <xdr:row>820</xdr:row>
      <xdr:rowOff>495300</xdr:rowOff>
    </xdr:to>
    <xdr:sp macro="" textlink="">
      <xdr:nvSpPr>
        <xdr:cNvPr id="2" name="Oval 3">
          <a:extLst>
            <a:ext uri="{FF2B5EF4-FFF2-40B4-BE49-F238E27FC236}">
              <a16:creationId xmlns:a16="http://schemas.microsoft.com/office/drawing/2014/main" id="{78B741B8-2A91-4DD8-AD9D-29FC6F513A98}"/>
            </a:ext>
          </a:extLst>
        </xdr:cNvPr>
        <xdr:cNvSpPr>
          <a:spLocks noChangeArrowheads="1"/>
        </xdr:cNvSpPr>
      </xdr:nvSpPr>
      <xdr:spPr bwMode="auto">
        <a:xfrm>
          <a:off x="1284560550" y="130330575"/>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oneCellAnchor>
    <xdr:from>
      <xdr:col>9</xdr:col>
      <xdr:colOff>330328</xdr:colOff>
      <xdr:row>0</xdr:row>
      <xdr:rowOff>65943</xdr:rowOff>
    </xdr:from>
    <xdr:ext cx="651170" cy="446769"/>
    <xdr:pic>
      <xdr:nvPicPr>
        <xdr:cNvPr id="3" name="Imagen 4">
          <a:extLst>
            <a:ext uri="{FF2B5EF4-FFF2-40B4-BE49-F238E27FC236}">
              <a16:creationId xmlns:a16="http://schemas.microsoft.com/office/drawing/2014/main" id="{4DFDBADD-82F1-4CA4-BAB6-046B494402D5}"/>
            </a:ext>
          </a:extLst>
        </xdr:cNvPr>
        <xdr:cNvPicPr/>
      </xdr:nvPicPr>
      <xdr:blipFill>
        <a:blip xmlns:r="http://schemas.openxmlformats.org/officeDocument/2006/relationships" r:embed="rId1"/>
        <a:stretch/>
      </xdr:blipFill>
      <xdr:spPr>
        <a:xfrm>
          <a:off x="7188328" y="65943"/>
          <a:ext cx="651170" cy="446769"/>
        </a:xfrm>
        <a:prstGeom prst="rect">
          <a:avLst/>
        </a:prstGeom>
        <a:ln w="9360">
          <a:noFill/>
        </a:ln>
      </xdr:spPr>
    </xdr:pic>
    <xdr:clientData/>
  </xdr:oneCellAnchor>
</xdr:wsDr>
</file>

<file path=xl/drawings/drawing15.xml><?xml version="1.0" encoding="utf-8"?>
<xdr:wsDr xmlns:xdr="http://schemas.openxmlformats.org/drawingml/2006/spreadsheetDrawing" xmlns:a="http://schemas.openxmlformats.org/drawingml/2006/main">
  <xdr:twoCellAnchor>
    <xdr:from>
      <xdr:col>1685</xdr:col>
      <xdr:colOff>590550</xdr:colOff>
      <xdr:row>821</xdr:row>
      <xdr:rowOff>257175</xdr:rowOff>
    </xdr:from>
    <xdr:to>
      <xdr:col>1685</xdr:col>
      <xdr:colOff>819150</xdr:colOff>
      <xdr:row>821</xdr:row>
      <xdr:rowOff>495300</xdr:rowOff>
    </xdr:to>
    <xdr:sp macro="" textlink="">
      <xdr:nvSpPr>
        <xdr:cNvPr id="2" name="Oval 3">
          <a:extLst>
            <a:ext uri="{FF2B5EF4-FFF2-40B4-BE49-F238E27FC236}">
              <a16:creationId xmlns:a16="http://schemas.microsoft.com/office/drawing/2014/main" id="{E724A843-4602-480D-8179-B615CE314381}"/>
            </a:ext>
          </a:extLst>
        </xdr:cNvPr>
        <xdr:cNvSpPr>
          <a:spLocks noChangeArrowheads="1"/>
        </xdr:cNvSpPr>
      </xdr:nvSpPr>
      <xdr:spPr bwMode="auto">
        <a:xfrm>
          <a:off x="300691550" y="116347875"/>
          <a:ext cx="2095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312682</xdr:colOff>
      <xdr:row>2</xdr:row>
      <xdr:rowOff>133629</xdr:rowOff>
    </xdr:to>
    <xdr:pic>
      <xdr:nvPicPr>
        <xdr:cNvPr id="3" name="Imagen 4">
          <a:extLst>
            <a:ext uri="{FF2B5EF4-FFF2-40B4-BE49-F238E27FC236}">
              <a16:creationId xmlns:a16="http://schemas.microsoft.com/office/drawing/2014/main" id="{9183C351-5310-4FBB-8838-65F096A04AB5}"/>
            </a:ext>
          </a:extLst>
        </xdr:cNvPr>
        <xdr:cNvPicPr/>
      </xdr:nvPicPr>
      <xdr:blipFill>
        <a:blip xmlns:r="http://schemas.openxmlformats.org/officeDocument/2006/relationships" r:embed="rId1"/>
        <a:stretch/>
      </xdr:blipFill>
      <xdr:spPr>
        <a:xfrm>
          <a:off x="11931778" y="65943"/>
          <a:ext cx="652279" cy="472181"/>
        </a:xfrm>
        <a:prstGeom prst="rect">
          <a:avLst/>
        </a:prstGeom>
        <a:ln w="9360">
          <a:no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1685</xdr:col>
      <xdr:colOff>590550</xdr:colOff>
      <xdr:row>710</xdr:row>
      <xdr:rowOff>257175</xdr:rowOff>
    </xdr:from>
    <xdr:to>
      <xdr:col>1685</xdr:col>
      <xdr:colOff>819150</xdr:colOff>
      <xdr:row>710</xdr:row>
      <xdr:rowOff>495300</xdr:rowOff>
    </xdr:to>
    <xdr:sp macro="" textlink="">
      <xdr:nvSpPr>
        <xdr:cNvPr id="2" name="Oval 3">
          <a:extLst>
            <a:ext uri="{FF2B5EF4-FFF2-40B4-BE49-F238E27FC236}">
              <a16:creationId xmlns:a16="http://schemas.microsoft.com/office/drawing/2014/main" id="{DEBB9FD4-07AC-417F-A6BC-338A6604E7DD}"/>
            </a:ext>
          </a:extLst>
        </xdr:cNvPr>
        <xdr:cNvSpPr>
          <a:spLocks noChangeArrowheads="1"/>
        </xdr:cNvSpPr>
      </xdr:nvSpPr>
      <xdr:spPr bwMode="auto">
        <a:xfrm>
          <a:off x="1284560550" y="112868075"/>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oneCellAnchor>
    <xdr:from>
      <xdr:col>9</xdr:col>
      <xdr:colOff>330328</xdr:colOff>
      <xdr:row>0</xdr:row>
      <xdr:rowOff>65943</xdr:rowOff>
    </xdr:from>
    <xdr:ext cx="653866" cy="440848"/>
    <xdr:pic>
      <xdr:nvPicPr>
        <xdr:cNvPr id="3" name="Imagen 4">
          <a:extLst>
            <a:ext uri="{FF2B5EF4-FFF2-40B4-BE49-F238E27FC236}">
              <a16:creationId xmlns:a16="http://schemas.microsoft.com/office/drawing/2014/main" id="{7755D2A7-828D-4A09-A287-8D43CEF9768B}"/>
            </a:ext>
          </a:extLst>
        </xdr:cNvPr>
        <xdr:cNvPicPr/>
      </xdr:nvPicPr>
      <xdr:blipFill>
        <a:blip xmlns:r="http://schemas.openxmlformats.org/officeDocument/2006/relationships" r:embed="rId1"/>
        <a:stretch/>
      </xdr:blipFill>
      <xdr:spPr>
        <a:xfrm>
          <a:off x="7188328" y="65943"/>
          <a:ext cx="653866" cy="440848"/>
        </a:xfrm>
        <a:prstGeom prst="rect">
          <a:avLst/>
        </a:prstGeom>
        <a:ln w="9360">
          <a:noFill/>
        </a:ln>
      </xdr:spPr>
    </xdr:pic>
    <xdr:clientData/>
  </xdr:oneCellAnchor>
</xdr:wsDr>
</file>

<file path=xl/drawings/drawing17.xml><?xml version="1.0" encoding="utf-8"?>
<xdr:wsDr xmlns:xdr="http://schemas.openxmlformats.org/drawingml/2006/spreadsheetDrawing" xmlns:a="http://schemas.openxmlformats.org/drawingml/2006/main">
  <xdr:twoCellAnchor>
    <xdr:from>
      <xdr:col>1685</xdr:col>
      <xdr:colOff>590550</xdr:colOff>
      <xdr:row>748</xdr:row>
      <xdr:rowOff>257175</xdr:rowOff>
    </xdr:from>
    <xdr:to>
      <xdr:col>1685</xdr:col>
      <xdr:colOff>819150</xdr:colOff>
      <xdr:row>748</xdr:row>
      <xdr:rowOff>495300</xdr:rowOff>
    </xdr:to>
    <xdr:sp macro="" textlink="">
      <xdr:nvSpPr>
        <xdr:cNvPr id="2" name="Oval 3">
          <a:extLst>
            <a:ext uri="{FF2B5EF4-FFF2-40B4-BE49-F238E27FC236}">
              <a16:creationId xmlns:a16="http://schemas.microsoft.com/office/drawing/2014/main" id="{513E2E3E-6BD3-4C6B-9CB4-FF8AB441F1CE}"/>
            </a:ext>
          </a:extLst>
        </xdr:cNvPr>
        <xdr:cNvSpPr>
          <a:spLocks noChangeArrowheads="1"/>
        </xdr:cNvSpPr>
      </xdr:nvSpPr>
      <xdr:spPr bwMode="auto">
        <a:xfrm>
          <a:off x="1284560550" y="118900575"/>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oneCellAnchor>
    <xdr:from>
      <xdr:col>9</xdr:col>
      <xdr:colOff>330328</xdr:colOff>
      <xdr:row>0</xdr:row>
      <xdr:rowOff>65943</xdr:rowOff>
    </xdr:from>
    <xdr:ext cx="656513" cy="437965"/>
    <xdr:pic>
      <xdr:nvPicPr>
        <xdr:cNvPr id="3" name="Imagen 4">
          <a:extLst>
            <a:ext uri="{FF2B5EF4-FFF2-40B4-BE49-F238E27FC236}">
              <a16:creationId xmlns:a16="http://schemas.microsoft.com/office/drawing/2014/main" id="{E5842302-1844-4D06-90DA-B87CF80E29D3}"/>
            </a:ext>
          </a:extLst>
        </xdr:cNvPr>
        <xdr:cNvPicPr/>
      </xdr:nvPicPr>
      <xdr:blipFill>
        <a:blip xmlns:r="http://schemas.openxmlformats.org/officeDocument/2006/relationships" r:embed="rId1"/>
        <a:stretch/>
      </xdr:blipFill>
      <xdr:spPr>
        <a:xfrm>
          <a:off x="7188328" y="65943"/>
          <a:ext cx="656513" cy="437965"/>
        </a:xfrm>
        <a:prstGeom prst="rect">
          <a:avLst/>
        </a:prstGeom>
        <a:ln w="9360">
          <a:noFill/>
        </a:ln>
      </xdr:spPr>
    </xdr:pic>
    <xdr:clientData/>
  </xdr:oneCellAnchor>
  <xdr:twoCellAnchor>
    <xdr:from>
      <xdr:col>1685</xdr:col>
      <xdr:colOff>590550</xdr:colOff>
      <xdr:row>749</xdr:row>
      <xdr:rowOff>257175</xdr:rowOff>
    </xdr:from>
    <xdr:to>
      <xdr:col>1685</xdr:col>
      <xdr:colOff>819150</xdr:colOff>
      <xdr:row>749</xdr:row>
      <xdr:rowOff>495300</xdr:rowOff>
    </xdr:to>
    <xdr:sp macro="" textlink="">
      <xdr:nvSpPr>
        <xdr:cNvPr id="4" name="Oval 3">
          <a:extLst>
            <a:ext uri="{FF2B5EF4-FFF2-40B4-BE49-F238E27FC236}">
              <a16:creationId xmlns:a16="http://schemas.microsoft.com/office/drawing/2014/main" id="{E8E040AE-EDAE-4B21-9A17-1F8E3F3851F2}"/>
            </a:ext>
          </a:extLst>
        </xdr:cNvPr>
        <xdr:cNvSpPr>
          <a:spLocks noChangeArrowheads="1"/>
        </xdr:cNvSpPr>
      </xdr:nvSpPr>
      <xdr:spPr bwMode="auto">
        <a:xfrm>
          <a:off x="1284560550" y="119059325"/>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oneCellAnchor>
    <xdr:from>
      <xdr:col>9</xdr:col>
      <xdr:colOff>330328</xdr:colOff>
      <xdr:row>0</xdr:row>
      <xdr:rowOff>65943</xdr:rowOff>
    </xdr:from>
    <xdr:ext cx="656513" cy="437965"/>
    <xdr:pic>
      <xdr:nvPicPr>
        <xdr:cNvPr id="5" name="Imagen 4">
          <a:extLst>
            <a:ext uri="{FF2B5EF4-FFF2-40B4-BE49-F238E27FC236}">
              <a16:creationId xmlns:a16="http://schemas.microsoft.com/office/drawing/2014/main" id="{F13047DF-2F92-4C5D-BC07-90AB6A919DF1}"/>
            </a:ext>
          </a:extLst>
        </xdr:cNvPr>
        <xdr:cNvPicPr/>
      </xdr:nvPicPr>
      <xdr:blipFill>
        <a:blip xmlns:r="http://schemas.openxmlformats.org/officeDocument/2006/relationships" r:embed="rId1"/>
        <a:stretch/>
      </xdr:blipFill>
      <xdr:spPr>
        <a:xfrm>
          <a:off x="7188328" y="65943"/>
          <a:ext cx="656513" cy="437965"/>
        </a:xfrm>
        <a:prstGeom prst="rect">
          <a:avLst/>
        </a:prstGeom>
        <a:ln w="9360">
          <a:noFill/>
        </a:ln>
      </xdr:spPr>
    </xdr:pic>
    <xdr:clientData/>
  </xdr:oneCellAnchor>
</xdr:wsDr>
</file>

<file path=xl/drawings/drawing18.xml><?xml version="1.0" encoding="utf-8"?>
<xdr:wsDr xmlns:xdr="http://schemas.openxmlformats.org/drawingml/2006/spreadsheetDrawing" xmlns:a="http://schemas.openxmlformats.org/drawingml/2006/main">
  <xdr:twoCellAnchor>
    <xdr:from>
      <xdr:col>1685</xdr:col>
      <xdr:colOff>590550</xdr:colOff>
      <xdr:row>816</xdr:row>
      <xdr:rowOff>257175</xdr:rowOff>
    </xdr:from>
    <xdr:to>
      <xdr:col>1685</xdr:col>
      <xdr:colOff>819150</xdr:colOff>
      <xdr:row>816</xdr:row>
      <xdr:rowOff>495300</xdr:rowOff>
    </xdr:to>
    <xdr:sp macro="" textlink="">
      <xdr:nvSpPr>
        <xdr:cNvPr id="2" name="Oval 3">
          <a:extLst>
            <a:ext uri="{FF2B5EF4-FFF2-40B4-BE49-F238E27FC236}">
              <a16:creationId xmlns:a16="http://schemas.microsoft.com/office/drawing/2014/main" id="{31168F51-8249-4B45-A6A0-10CF1099FA1F}"/>
            </a:ext>
          </a:extLst>
        </xdr:cNvPr>
        <xdr:cNvSpPr>
          <a:spLocks noChangeArrowheads="1"/>
        </xdr:cNvSpPr>
      </xdr:nvSpPr>
      <xdr:spPr bwMode="auto">
        <a:xfrm>
          <a:off x="1284560550" y="129695575"/>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oneCellAnchor>
    <xdr:from>
      <xdr:col>9</xdr:col>
      <xdr:colOff>330328</xdr:colOff>
      <xdr:row>0</xdr:row>
      <xdr:rowOff>65943</xdr:rowOff>
    </xdr:from>
    <xdr:ext cx="660362" cy="436985"/>
    <xdr:pic>
      <xdr:nvPicPr>
        <xdr:cNvPr id="3" name="Imagen 4">
          <a:extLst>
            <a:ext uri="{FF2B5EF4-FFF2-40B4-BE49-F238E27FC236}">
              <a16:creationId xmlns:a16="http://schemas.microsoft.com/office/drawing/2014/main" id="{5A90E738-6792-4A84-A31E-63CCDA2CBE27}"/>
            </a:ext>
          </a:extLst>
        </xdr:cNvPr>
        <xdr:cNvPicPr/>
      </xdr:nvPicPr>
      <xdr:blipFill>
        <a:blip xmlns:r="http://schemas.openxmlformats.org/officeDocument/2006/relationships" r:embed="rId1"/>
        <a:stretch/>
      </xdr:blipFill>
      <xdr:spPr>
        <a:xfrm>
          <a:off x="7188328" y="65943"/>
          <a:ext cx="660362" cy="436985"/>
        </a:xfrm>
        <a:prstGeom prst="rect">
          <a:avLst/>
        </a:prstGeom>
        <a:ln w="9360">
          <a:noFill/>
        </a:ln>
      </xdr:spPr>
    </xdr:pic>
    <xdr:clientData/>
  </xdr:oneCellAnchor>
</xdr:wsDr>
</file>

<file path=xl/drawings/drawing19.xml><?xml version="1.0" encoding="utf-8"?>
<xdr:wsDr xmlns:xdr="http://schemas.openxmlformats.org/drawingml/2006/spreadsheetDrawing" xmlns:a="http://schemas.openxmlformats.org/drawingml/2006/main">
  <xdr:twoCellAnchor>
    <xdr:from>
      <xdr:col>1685</xdr:col>
      <xdr:colOff>590550</xdr:colOff>
      <xdr:row>820</xdr:row>
      <xdr:rowOff>257175</xdr:rowOff>
    </xdr:from>
    <xdr:to>
      <xdr:col>1685</xdr:col>
      <xdr:colOff>819150</xdr:colOff>
      <xdr:row>820</xdr:row>
      <xdr:rowOff>495300</xdr:rowOff>
    </xdr:to>
    <xdr:sp macro="" textlink="">
      <xdr:nvSpPr>
        <xdr:cNvPr id="2" name="Oval 3">
          <a:extLst>
            <a:ext uri="{FF2B5EF4-FFF2-40B4-BE49-F238E27FC236}">
              <a16:creationId xmlns:a16="http://schemas.microsoft.com/office/drawing/2014/main" id="{2A285674-05B9-4DA6-9341-CE0821F124FF}"/>
            </a:ext>
          </a:extLst>
        </xdr:cNvPr>
        <xdr:cNvSpPr>
          <a:spLocks noChangeArrowheads="1"/>
        </xdr:cNvSpPr>
      </xdr:nvSpPr>
      <xdr:spPr bwMode="auto">
        <a:xfrm>
          <a:off x="328542650" y="179327175"/>
          <a:ext cx="16510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309507</xdr:colOff>
      <xdr:row>3</xdr:row>
      <xdr:rowOff>1494</xdr:rowOff>
    </xdr:to>
    <xdr:pic>
      <xdr:nvPicPr>
        <xdr:cNvPr id="3" name="Imagen 4">
          <a:extLst>
            <a:ext uri="{FF2B5EF4-FFF2-40B4-BE49-F238E27FC236}">
              <a16:creationId xmlns:a16="http://schemas.microsoft.com/office/drawing/2014/main" id="{62928191-5F91-48A2-9849-189AB1514EAD}"/>
            </a:ext>
          </a:extLst>
        </xdr:cNvPr>
        <xdr:cNvPicPr/>
      </xdr:nvPicPr>
      <xdr:blipFill>
        <a:blip xmlns:r="http://schemas.openxmlformats.org/officeDocument/2006/relationships" r:embed="rId1"/>
        <a:stretch/>
      </xdr:blipFill>
      <xdr:spPr>
        <a:xfrm>
          <a:off x="12363578" y="65943"/>
          <a:ext cx="658629" cy="439741"/>
        </a:xfrm>
        <a:prstGeom prst="rect">
          <a:avLst/>
        </a:prstGeom>
        <a:ln w="9360">
          <a:noFill/>
        </a:ln>
      </xdr:spPr>
    </xdr:pic>
    <xdr:clientData/>
  </xdr:twoCellAnchor>
  <xdr:twoCellAnchor>
    <xdr:from>
      <xdr:col>1685</xdr:col>
      <xdr:colOff>590550</xdr:colOff>
      <xdr:row>820</xdr:row>
      <xdr:rowOff>257175</xdr:rowOff>
    </xdr:from>
    <xdr:to>
      <xdr:col>1685</xdr:col>
      <xdr:colOff>819150</xdr:colOff>
      <xdr:row>820</xdr:row>
      <xdr:rowOff>495300</xdr:rowOff>
    </xdr:to>
    <xdr:sp macro="" textlink="">
      <xdr:nvSpPr>
        <xdr:cNvPr id="4" name="Oval 3">
          <a:extLst>
            <a:ext uri="{FF2B5EF4-FFF2-40B4-BE49-F238E27FC236}">
              <a16:creationId xmlns:a16="http://schemas.microsoft.com/office/drawing/2014/main" id="{64E26147-1B20-470E-99AC-66821E5073D2}"/>
            </a:ext>
          </a:extLst>
        </xdr:cNvPr>
        <xdr:cNvSpPr>
          <a:spLocks noChangeArrowheads="1"/>
        </xdr:cNvSpPr>
      </xdr:nvSpPr>
      <xdr:spPr bwMode="auto">
        <a:xfrm>
          <a:off x="328542650" y="179327175"/>
          <a:ext cx="16510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309507</xdr:colOff>
      <xdr:row>3</xdr:row>
      <xdr:rowOff>1494</xdr:rowOff>
    </xdr:to>
    <xdr:pic>
      <xdr:nvPicPr>
        <xdr:cNvPr id="5" name="Imagen 4">
          <a:extLst>
            <a:ext uri="{FF2B5EF4-FFF2-40B4-BE49-F238E27FC236}">
              <a16:creationId xmlns:a16="http://schemas.microsoft.com/office/drawing/2014/main" id="{CBEBBC65-D343-45D1-AA3E-611383CD41BA}"/>
            </a:ext>
          </a:extLst>
        </xdr:cNvPr>
        <xdr:cNvPicPr/>
      </xdr:nvPicPr>
      <xdr:blipFill>
        <a:blip xmlns:r="http://schemas.openxmlformats.org/officeDocument/2006/relationships" r:embed="rId1"/>
        <a:stretch/>
      </xdr:blipFill>
      <xdr:spPr>
        <a:xfrm>
          <a:off x="12363578" y="65943"/>
          <a:ext cx="658629" cy="439741"/>
        </a:xfrm>
        <a:prstGeom prst="rect">
          <a:avLst/>
        </a:prstGeom>
        <a:ln w="9360">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34192</xdr:colOff>
      <xdr:row>2</xdr:row>
      <xdr:rowOff>44936</xdr:rowOff>
    </xdr:from>
    <xdr:to>
      <xdr:col>11</xdr:col>
      <xdr:colOff>752230</xdr:colOff>
      <xdr:row>23</xdr:row>
      <xdr:rowOff>78154</xdr:rowOff>
    </xdr:to>
    <mc:AlternateContent xmlns:mc="http://schemas.openxmlformats.org/markup-compatibility/2006">
      <mc:Choice xmlns:cx1="http://schemas.microsoft.com/office/drawing/2015/9/8/chartex" Requires="cx1">
        <xdr:graphicFrame macro="">
          <xdr:nvGraphicFramePr>
            <xdr:cNvPr id="2" name="Gráfico 1">
              <a:extLst>
                <a:ext uri="{FF2B5EF4-FFF2-40B4-BE49-F238E27FC236}">
                  <a16:creationId xmlns:a16="http://schemas.microsoft.com/office/drawing/2014/main" id="{6601E87E-6E39-4FD0-B5E9-1C14E3FFF181}"/>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5215792" y="410696"/>
              <a:ext cx="5472918" cy="3873698"/>
            </a:xfrm>
            <a:prstGeom prst="rect">
              <a:avLst/>
            </a:prstGeom>
            <a:solidFill>
              <a:prstClr val="white"/>
            </a:solidFill>
            <a:ln w="1">
              <a:solidFill>
                <a:prstClr val="green"/>
              </a:solidFill>
            </a:ln>
          </xdr:spPr>
          <xdr:txBody>
            <a:bodyPr vertOverflow="clip" horzOverflow="clip"/>
            <a:lstStyle/>
            <a:p>
              <a:r>
                <a:rPr lang="es-CO" sz="1100"/>
                <a:t>Este gráfico no está disponible en su versión de Excel.
Si edita esta forma o guarda el libro en un formato de archivo diferente, el gráfico no se podrá utilizar.</a:t>
              </a:r>
            </a:p>
          </xdr:txBody>
        </xdr:sp>
      </mc:Fallback>
    </mc:AlternateContent>
    <xdr:clientData/>
  </xdr:twoCellAnchor>
</xdr:wsDr>
</file>

<file path=xl/drawings/drawing20.xml><?xml version="1.0" encoding="utf-8"?>
<xdr:wsDr xmlns:xdr="http://schemas.openxmlformats.org/drawingml/2006/spreadsheetDrawing" xmlns:a="http://schemas.openxmlformats.org/drawingml/2006/main">
  <xdr:twoCellAnchor>
    <xdr:from>
      <xdr:col>1685</xdr:col>
      <xdr:colOff>590550</xdr:colOff>
      <xdr:row>815</xdr:row>
      <xdr:rowOff>257175</xdr:rowOff>
    </xdr:from>
    <xdr:to>
      <xdr:col>1685</xdr:col>
      <xdr:colOff>819150</xdr:colOff>
      <xdr:row>815</xdr:row>
      <xdr:rowOff>495300</xdr:rowOff>
    </xdr:to>
    <xdr:sp macro="" textlink="">
      <xdr:nvSpPr>
        <xdr:cNvPr id="2" name="Oval 3">
          <a:extLst>
            <a:ext uri="{FF2B5EF4-FFF2-40B4-BE49-F238E27FC236}">
              <a16:creationId xmlns:a16="http://schemas.microsoft.com/office/drawing/2014/main" id="{60BFF3CA-AEAE-4B49-9420-9D5BD1687734}"/>
            </a:ext>
          </a:extLst>
        </xdr:cNvPr>
        <xdr:cNvSpPr>
          <a:spLocks noChangeArrowheads="1"/>
        </xdr:cNvSpPr>
      </xdr:nvSpPr>
      <xdr:spPr bwMode="auto">
        <a:xfrm>
          <a:off x="1284560550" y="129536825"/>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oneCellAnchor>
    <xdr:from>
      <xdr:col>9</xdr:col>
      <xdr:colOff>330328</xdr:colOff>
      <xdr:row>0</xdr:row>
      <xdr:rowOff>65943</xdr:rowOff>
    </xdr:from>
    <xdr:ext cx="658630" cy="440969"/>
    <xdr:pic>
      <xdr:nvPicPr>
        <xdr:cNvPr id="3" name="Imagen 4">
          <a:extLst>
            <a:ext uri="{FF2B5EF4-FFF2-40B4-BE49-F238E27FC236}">
              <a16:creationId xmlns:a16="http://schemas.microsoft.com/office/drawing/2014/main" id="{63049720-78C3-45D8-9EA1-FF5244850BD5}"/>
            </a:ext>
          </a:extLst>
        </xdr:cNvPr>
        <xdr:cNvPicPr/>
      </xdr:nvPicPr>
      <xdr:blipFill>
        <a:blip xmlns:r="http://schemas.openxmlformats.org/officeDocument/2006/relationships" r:embed="rId1"/>
        <a:stretch/>
      </xdr:blipFill>
      <xdr:spPr>
        <a:xfrm>
          <a:off x="7188328" y="65943"/>
          <a:ext cx="658630" cy="440969"/>
        </a:xfrm>
        <a:prstGeom prst="rect">
          <a:avLst/>
        </a:prstGeom>
        <a:ln w="9360">
          <a:noFill/>
        </a:ln>
      </xdr:spPr>
    </xdr:pic>
    <xdr:clientData/>
  </xdr:oneCellAnchor>
</xdr:wsDr>
</file>

<file path=xl/drawings/drawing21.xml><?xml version="1.0" encoding="utf-8"?>
<xdr:wsDr xmlns:xdr="http://schemas.openxmlformats.org/drawingml/2006/spreadsheetDrawing" xmlns:a="http://schemas.openxmlformats.org/drawingml/2006/main">
  <xdr:twoCellAnchor>
    <xdr:from>
      <xdr:col>1685</xdr:col>
      <xdr:colOff>590550</xdr:colOff>
      <xdr:row>820</xdr:row>
      <xdr:rowOff>257175</xdr:rowOff>
    </xdr:from>
    <xdr:to>
      <xdr:col>1685</xdr:col>
      <xdr:colOff>819150</xdr:colOff>
      <xdr:row>820</xdr:row>
      <xdr:rowOff>495300</xdr:rowOff>
    </xdr:to>
    <xdr:sp macro="" textlink="">
      <xdr:nvSpPr>
        <xdr:cNvPr id="2" name="Oval 3">
          <a:extLst>
            <a:ext uri="{FF2B5EF4-FFF2-40B4-BE49-F238E27FC236}">
              <a16:creationId xmlns:a16="http://schemas.microsoft.com/office/drawing/2014/main" id="{54ECFB5C-9056-4291-8DC3-D2FAE75D2A09}"/>
            </a:ext>
          </a:extLst>
        </xdr:cNvPr>
        <xdr:cNvSpPr>
          <a:spLocks noChangeArrowheads="1"/>
        </xdr:cNvSpPr>
      </xdr:nvSpPr>
      <xdr:spPr bwMode="auto">
        <a:xfrm>
          <a:off x="316687200" y="110175675"/>
          <a:ext cx="16510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twoCellAnchor editAs="oneCell">
    <xdr:from>
      <xdr:col>9</xdr:col>
      <xdr:colOff>330328</xdr:colOff>
      <xdr:row>0</xdr:row>
      <xdr:rowOff>65943</xdr:rowOff>
    </xdr:from>
    <xdr:to>
      <xdr:col>10</xdr:col>
      <xdr:colOff>303157</xdr:colOff>
      <xdr:row>3</xdr:row>
      <xdr:rowOff>1015</xdr:rowOff>
    </xdr:to>
    <xdr:pic>
      <xdr:nvPicPr>
        <xdr:cNvPr id="3" name="Imagen 4">
          <a:extLst>
            <a:ext uri="{FF2B5EF4-FFF2-40B4-BE49-F238E27FC236}">
              <a16:creationId xmlns:a16="http://schemas.microsoft.com/office/drawing/2014/main" id="{3566AC0B-BE36-4EF6-B66C-2EE0E2C45A88}"/>
            </a:ext>
          </a:extLst>
        </xdr:cNvPr>
        <xdr:cNvPicPr/>
      </xdr:nvPicPr>
      <xdr:blipFill>
        <a:blip xmlns:r="http://schemas.openxmlformats.org/officeDocument/2006/relationships" r:embed="rId1"/>
        <a:stretch/>
      </xdr:blipFill>
      <xdr:spPr>
        <a:xfrm>
          <a:off x="13017628" y="65943"/>
          <a:ext cx="652279" cy="448787"/>
        </a:xfrm>
        <a:prstGeom prst="rect">
          <a:avLst/>
        </a:prstGeom>
        <a:ln w="9360">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1684</xdr:col>
      <xdr:colOff>590550</xdr:colOff>
      <xdr:row>752</xdr:row>
      <xdr:rowOff>257175</xdr:rowOff>
    </xdr:from>
    <xdr:to>
      <xdr:col>1684</xdr:col>
      <xdr:colOff>819150</xdr:colOff>
      <xdr:row>752</xdr:row>
      <xdr:rowOff>495300</xdr:rowOff>
    </xdr:to>
    <xdr:sp macro="" textlink="">
      <xdr:nvSpPr>
        <xdr:cNvPr id="2" name="Oval 3">
          <a:extLst>
            <a:ext uri="{FF2B5EF4-FFF2-40B4-BE49-F238E27FC236}">
              <a16:creationId xmlns:a16="http://schemas.microsoft.com/office/drawing/2014/main" id="{BC191CB8-CEEA-4D5D-9F7F-5767D3499C59}"/>
            </a:ext>
          </a:extLst>
        </xdr:cNvPr>
        <xdr:cNvSpPr>
          <a:spLocks noChangeArrowheads="1"/>
        </xdr:cNvSpPr>
      </xdr:nvSpPr>
      <xdr:spPr bwMode="auto">
        <a:xfrm>
          <a:off x="1284560550" y="119535575"/>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oneCellAnchor>
    <xdr:from>
      <xdr:col>9</xdr:col>
      <xdr:colOff>330328</xdr:colOff>
      <xdr:row>0</xdr:row>
      <xdr:rowOff>65943</xdr:rowOff>
    </xdr:from>
    <xdr:ext cx="652617" cy="470064"/>
    <xdr:pic>
      <xdr:nvPicPr>
        <xdr:cNvPr id="3" name="Imagen 4">
          <a:extLst>
            <a:ext uri="{FF2B5EF4-FFF2-40B4-BE49-F238E27FC236}">
              <a16:creationId xmlns:a16="http://schemas.microsoft.com/office/drawing/2014/main" id="{3C7C71E9-F50D-4130-A0DB-25987E1BE093}"/>
            </a:ext>
          </a:extLst>
        </xdr:cNvPr>
        <xdr:cNvPicPr/>
      </xdr:nvPicPr>
      <xdr:blipFill>
        <a:blip xmlns:r="http://schemas.openxmlformats.org/officeDocument/2006/relationships" r:embed="rId1"/>
        <a:stretch/>
      </xdr:blipFill>
      <xdr:spPr>
        <a:xfrm>
          <a:off x="7188328" y="65943"/>
          <a:ext cx="652617" cy="470064"/>
        </a:xfrm>
        <a:prstGeom prst="rect">
          <a:avLst/>
        </a:prstGeom>
        <a:ln w="9360">
          <a:noFill/>
        </a:ln>
      </xdr:spPr>
    </xdr:pic>
    <xdr:clientData/>
  </xdr:oneCellAnchor>
  <xdr:twoCellAnchor>
    <xdr:from>
      <xdr:col>1684</xdr:col>
      <xdr:colOff>590550</xdr:colOff>
      <xdr:row>752</xdr:row>
      <xdr:rowOff>257175</xdr:rowOff>
    </xdr:from>
    <xdr:to>
      <xdr:col>1684</xdr:col>
      <xdr:colOff>819150</xdr:colOff>
      <xdr:row>752</xdr:row>
      <xdr:rowOff>495300</xdr:rowOff>
    </xdr:to>
    <xdr:sp macro="" textlink="">
      <xdr:nvSpPr>
        <xdr:cNvPr id="4" name="Oval 3">
          <a:extLst>
            <a:ext uri="{FF2B5EF4-FFF2-40B4-BE49-F238E27FC236}">
              <a16:creationId xmlns:a16="http://schemas.microsoft.com/office/drawing/2014/main" id="{5410F94F-8DB4-4937-86DE-D27504C274D1}"/>
            </a:ext>
          </a:extLst>
        </xdr:cNvPr>
        <xdr:cNvSpPr>
          <a:spLocks noChangeArrowheads="1"/>
        </xdr:cNvSpPr>
      </xdr:nvSpPr>
      <xdr:spPr bwMode="auto">
        <a:xfrm>
          <a:off x="1284560550" y="119535575"/>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oneCellAnchor>
    <xdr:from>
      <xdr:col>9</xdr:col>
      <xdr:colOff>330328</xdr:colOff>
      <xdr:row>0</xdr:row>
      <xdr:rowOff>65943</xdr:rowOff>
    </xdr:from>
    <xdr:ext cx="652617" cy="470064"/>
    <xdr:pic>
      <xdr:nvPicPr>
        <xdr:cNvPr id="5" name="Imagen 4">
          <a:extLst>
            <a:ext uri="{FF2B5EF4-FFF2-40B4-BE49-F238E27FC236}">
              <a16:creationId xmlns:a16="http://schemas.microsoft.com/office/drawing/2014/main" id="{E1B2CFE8-46D8-4769-8A7A-20439B46BA93}"/>
            </a:ext>
          </a:extLst>
        </xdr:cNvPr>
        <xdr:cNvPicPr/>
      </xdr:nvPicPr>
      <xdr:blipFill>
        <a:blip xmlns:r="http://schemas.openxmlformats.org/officeDocument/2006/relationships" r:embed="rId1"/>
        <a:stretch/>
      </xdr:blipFill>
      <xdr:spPr>
        <a:xfrm>
          <a:off x="7188328" y="65943"/>
          <a:ext cx="652617" cy="470064"/>
        </a:xfrm>
        <a:prstGeom prst="rect">
          <a:avLst/>
        </a:prstGeom>
        <a:ln w="9360">
          <a:noFill/>
        </a:ln>
      </xdr:spPr>
    </xdr:pic>
    <xdr:clientData/>
  </xdr:oneCellAnchor>
</xdr:wsDr>
</file>

<file path=xl/drawings/drawing4.xml><?xml version="1.0" encoding="utf-8"?>
<xdr:wsDr xmlns:xdr="http://schemas.openxmlformats.org/drawingml/2006/spreadsheetDrawing" xmlns:a="http://schemas.openxmlformats.org/drawingml/2006/main">
  <xdr:twoCellAnchor>
    <xdr:from>
      <xdr:col>1685</xdr:col>
      <xdr:colOff>590550</xdr:colOff>
      <xdr:row>807</xdr:row>
      <xdr:rowOff>257175</xdr:rowOff>
    </xdr:from>
    <xdr:to>
      <xdr:col>1685</xdr:col>
      <xdr:colOff>819150</xdr:colOff>
      <xdr:row>807</xdr:row>
      <xdr:rowOff>495300</xdr:rowOff>
    </xdr:to>
    <xdr:sp macro="" textlink="">
      <xdr:nvSpPr>
        <xdr:cNvPr id="2" name="Oval 3">
          <a:extLst>
            <a:ext uri="{FF2B5EF4-FFF2-40B4-BE49-F238E27FC236}">
              <a16:creationId xmlns:a16="http://schemas.microsoft.com/office/drawing/2014/main" id="{63CF4C51-B9F2-4248-AE43-A41B69D757A1}"/>
            </a:ext>
          </a:extLst>
        </xdr:cNvPr>
        <xdr:cNvSpPr>
          <a:spLocks noChangeArrowheads="1"/>
        </xdr:cNvSpPr>
      </xdr:nvSpPr>
      <xdr:spPr bwMode="auto">
        <a:xfrm>
          <a:off x="1284560550" y="128266825"/>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oneCellAnchor>
    <xdr:from>
      <xdr:col>9</xdr:col>
      <xdr:colOff>330328</xdr:colOff>
      <xdr:row>0</xdr:row>
      <xdr:rowOff>65943</xdr:rowOff>
    </xdr:from>
    <xdr:ext cx="658142" cy="449045"/>
    <xdr:pic>
      <xdr:nvPicPr>
        <xdr:cNvPr id="3" name="Imagen 4">
          <a:extLst>
            <a:ext uri="{FF2B5EF4-FFF2-40B4-BE49-F238E27FC236}">
              <a16:creationId xmlns:a16="http://schemas.microsoft.com/office/drawing/2014/main" id="{8C9607D8-42C6-4615-BA94-2100F08B31FD}"/>
            </a:ext>
          </a:extLst>
        </xdr:cNvPr>
        <xdr:cNvPicPr/>
      </xdr:nvPicPr>
      <xdr:blipFill>
        <a:blip xmlns:r="http://schemas.openxmlformats.org/officeDocument/2006/relationships" r:embed="rId1"/>
        <a:stretch/>
      </xdr:blipFill>
      <xdr:spPr>
        <a:xfrm>
          <a:off x="7188328" y="65943"/>
          <a:ext cx="658142" cy="449045"/>
        </a:xfrm>
        <a:prstGeom prst="rect">
          <a:avLst/>
        </a:prstGeom>
        <a:ln w="9360">
          <a:noFill/>
        </a:ln>
      </xdr:spPr>
    </xdr:pic>
    <xdr:clientData/>
  </xdr:oneCellAnchor>
</xdr:wsDr>
</file>

<file path=xl/drawings/drawing5.xml><?xml version="1.0" encoding="utf-8"?>
<xdr:wsDr xmlns:xdr="http://schemas.openxmlformats.org/drawingml/2006/spreadsheetDrawing" xmlns:a="http://schemas.openxmlformats.org/drawingml/2006/main">
  <xdr:twoCellAnchor>
    <xdr:from>
      <xdr:col>1685</xdr:col>
      <xdr:colOff>590550</xdr:colOff>
      <xdr:row>820</xdr:row>
      <xdr:rowOff>257175</xdr:rowOff>
    </xdr:from>
    <xdr:to>
      <xdr:col>1685</xdr:col>
      <xdr:colOff>819150</xdr:colOff>
      <xdr:row>820</xdr:row>
      <xdr:rowOff>495300</xdr:rowOff>
    </xdr:to>
    <xdr:sp macro="" textlink="">
      <xdr:nvSpPr>
        <xdr:cNvPr id="2" name="Oval 3">
          <a:extLst>
            <a:ext uri="{FF2B5EF4-FFF2-40B4-BE49-F238E27FC236}">
              <a16:creationId xmlns:a16="http://schemas.microsoft.com/office/drawing/2014/main" id="{A7BC15F5-5668-42CA-8BD4-22B3DD0C60F9}"/>
            </a:ext>
          </a:extLst>
        </xdr:cNvPr>
        <xdr:cNvSpPr>
          <a:spLocks noChangeArrowheads="1"/>
        </xdr:cNvSpPr>
      </xdr:nvSpPr>
      <xdr:spPr bwMode="auto">
        <a:xfrm>
          <a:off x="1284560550" y="130330575"/>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oneCellAnchor>
    <xdr:from>
      <xdr:col>9</xdr:col>
      <xdr:colOff>330328</xdr:colOff>
      <xdr:row>0</xdr:row>
      <xdr:rowOff>65943</xdr:rowOff>
    </xdr:from>
    <xdr:ext cx="659537" cy="456404"/>
    <xdr:pic>
      <xdr:nvPicPr>
        <xdr:cNvPr id="3" name="Imagen 4">
          <a:extLst>
            <a:ext uri="{FF2B5EF4-FFF2-40B4-BE49-F238E27FC236}">
              <a16:creationId xmlns:a16="http://schemas.microsoft.com/office/drawing/2014/main" id="{B23CE13A-2A76-43E7-98F6-0B237816A08E}"/>
            </a:ext>
          </a:extLst>
        </xdr:cNvPr>
        <xdr:cNvPicPr/>
      </xdr:nvPicPr>
      <xdr:blipFill>
        <a:blip xmlns:r="http://schemas.openxmlformats.org/officeDocument/2006/relationships" r:embed="rId1"/>
        <a:stretch/>
      </xdr:blipFill>
      <xdr:spPr>
        <a:xfrm>
          <a:off x="7188328" y="65943"/>
          <a:ext cx="659537" cy="456404"/>
        </a:xfrm>
        <a:prstGeom prst="rect">
          <a:avLst/>
        </a:prstGeom>
        <a:ln w="9360">
          <a:noFill/>
        </a:ln>
      </xdr:spPr>
    </xdr:pic>
    <xdr:clientData/>
  </xdr:oneCellAnchor>
</xdr:wsDr>
</file>

<file path=xl/drawings/drawing6.xml><?xml version="1.0" encoding="utf-8"?>
<xdr:wsDr xmlns:xdr="http://schemas.openxmlformats.org/drawingml/2006/spreadsheetDrawing" xmlns:a="http://schemas.openxmlformats.org/drawingml/2006/main">
  <xdr:twoCellAnchor>
    <xdr:from>
      <xdr:col>1685</xdr:col>
      <xdr:colOff>590550</xdr:colOff>
      <xdr:row>794</xdr:row>
      <xdr:rowOff>257175</xdr:rowOff>
    </xdr:from>
    <xdr:to>
      <xdr:col>1685</xdr:col>
      <xdr:colOff>819150</xdr:colOff>
      <xdr:row>794</xdr:row>
      <xdr:rowOff>495300</xdr:rowOff>
    </xdr:to>
    <xdr:sp macro="" textlink="">
      <xdr:nvSpPr>
        <xdr:cNvPr id="2" name="Oval 3">
          <a:extLst>
            <a:ext uri="{FF2B5EF4-FFF2-40B4-BE49-F238E27FC236}">
              <a16:creationId xmlns:a16="http://schemas.microsoft.com/office/drawing/2014/main" id="{ECAB07B8-EE20-45B4-9680-1E3CFA821956}"/>
            </a:ext>
          </a:extLst>
        </xdr:cNvPr>
        <xdr:cNvSpPr>
          <a:spLocks noChangeArrowheads="1"/>
        </xdr:cNvSpPr>
      </xdr:nvSpPr>
      <xdr:spPr bwMode="auto">
        <a:xfrm>
          <a:off x="1284560550" y="126203075"/>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oneCellAnchor>
    <xdr:from>
      <xdr:col>9</xdr:col>
      <xdr:colOff>330328</xdr:colOff>
      <xdr:row>0</xdr:row>
      <xdr:rowOff>65943</xdr:rowOff>
    </xdr:from>
    <xdr:ext cx="658353" cy="441042"/>
    <xdr:pic>
      <xdr:nvPicPr>
        <xdr:cNvPr id="3" name="Imagen 4">
          <a:extLst>
            <a:ext uri="{FF2B5EF4-FFF2-40B4-BE49-F238E27FC236}">
              <a16:creationId xmlns:a16="http://schemas.microsoft.com/office/drawing/2014/main" id="{D77161B4-31A5-4E7A-8253-9D3152C87264}"/>
            </a:ext>
          </a:extLst>
        </xdr:cNvPr>
        <xdr:cNvPicPr/>
      </xdr:nvPicPr>
      <xdr:blipFill>
        <a:blip xmlns:r="http://schemas.openxmlformats.org/officeDocument/2006/relationships" r:embed="rId1"/>
        <a:stretch/>
      </xdr:blipFill>
      <xdr:spPr>
        <a:xfrm>
          <a:off x="7188328" y="65943"/>
          <a:ext cx="658353" cy="441042"/>
        </a:xfrm>
        <a:prstGeom prst="rect">
          <a:avLst/>
        </a:prstGeom>
        <a:ln w="9360">
          <a:noFill/>
        </a:ln>
      </xdr:spPr>
    </xdr:pic>
    <xdr:clientData/>
  </xdr:oneCellAnchor>
  <xdr:twoCellAnchor>
    <xdr:from>
      <xdr:col>1685</xdr:col>
      <xdr:colOff>590550</xdr:colOff>
      <xdr:row>794</xdr:row>
      <xdr:rowOff>257175</xdr:rowOff>
    </xdr:from>
    <xdr:to>
      <xdr:col>1685</xdr:col>
      <xdr:colOff>819150</xdr:colOff>
      <xdr:row>794</xdr:row>
      <xdr:rowOff>495300</xdr:rowOff>
    </xdr:to>
    <xdr:sp macro="" textlink="">
      <xdr:nvSpPr>
        <xdr:cNvPr id="4" name="Oval 3">
          <a:extLst>
            <a:ext uri="{FF2B5EF4-FFF2-40B4-BE49-F238E27FC236}">
              <a16:creationId xmlns:a16="http://schemas.microsoft.com/office/drawing/2014/main" id="{BB213FA8-B368-4C00-B0CF-6650F9C864BC}"/>
            </a:ext>
          </a:extLst>
        </xdr:cNvPr>
        <xdr:cNvSpPr>
          <a:spLocks noChangeArrowheads="1"/>
        </xdr:cNvSpPr>
      </xdr:nvSpPr>
      <xdr:spPr bwMode="auto">
        <a:xfrm>
          <a:off x="1284560550" y="126203075"/>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oneCellAnchor>
    <xdr:from>
      <xdr:col>9</xdr:col>
      <xdr:colOff>330328</xdr:colOff>
      <xdr:row>0</xdr:row>
      <xdr:rowOff>65943</xdr:rowOff>
    </xdr:from>
    <xdr:ext cx="658353" cy="441042"/>
    <xdr:pic>
      <xdr:nvPicPr>
        <xdr:cNvPr id="5" name="Imagen 4">
          <a:extLst>
            <a:ext uri="{FF2B5EF4-FFF2-40B4-BE49-F238E27FC236}">
              <a16:creationId xmlns:a16="http://schemas.microsoft.com/office/drawing/2014/main" id="{23ECA703-4807-4845-834A-E5754942B974}"/>
            </a:ext>
          </a:extLst>
        </xdr:cNvPr>
        <xdr:cNvPicPr/>
      </xdr:nvPicPr>
      <xdr:blipFill>
        <a:blip xmlns:r="http://schemas.openxmlformats.org/officeDocument/2006/relationships" r:embed="rId1"/>
        <a:stretch/>
      </xdr:blipFill>
      <xdr:spPr>
        <a:xfrm>
          <a:off x="7188328" y="65943"/>
          <a:ext cx="658353" cy="441042"/>
        </a:xfrm>
        <a:prstGeom prst="rect">
          <a:avLst/>
        </a:prstGeom>
        <a:ln w="9360">
          <a:noFill/>
        </a:ln>
      </xdr:spPr>
    </xdr:pic>
    <xdr:clientData/>
  </xdr:oneCellAnchor>
  <xdr:twoCellAnchor>
    <xdr:from>
      <xdr:col>1685</xdr:col>
      <xdr:colOff>590550</xdr:colOff>
      <xdr:row>795</xdr:row>
      <xdr:rowOff>257175</xdr:rowOff>
    </xdr:from>
    <xdr:to>
      <xdr:col>1685</xdr:col>
      <xdr:colOff>819150</xdr:colOff>
      <xdr:row>795</xdr:row>
      <xdr:rowOff>495300</xdr:rowOff>
    </xdr:to>
    <xdr:sp macro="" textlink="">
      <xdr:nvSpPr>
        <xdr:cNvPr id="6" name="Oval 3">
          <a:extLst>
            <a:ext uri="{FF2B5EF4-FFF2-40B4-BE49-F238E27FC236}">
              <a16:creationId xmlns:a16="http://schemas.microsoft.com/office/drawing/2014/main" id="{BBBA7630-6E6E-4E3F-8F87-5CAC05191280}"/>
            </a:ext>
          </a:extLst>
        </xdr:cNvPr>
        <xdr:cNvSpPr>
          <a:spLocks noChangeArrowheads="1"/>
        </xdr:cNvSpPr>
      </xdr:nvSpPr>
      <xdr:spPr bwMode="auto">
        <a:xfrm>
          <a:off x="1284560550" y="126361825"/>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oneCellAnchor>
    <xdr:from>
      <xdr:col>9</xdr:col>
      <xdr:colOff>330328</xdr:colOff>
      <xdr:row>0</xdr:row>
      <xdr:rowOff>65943</xdr:rowOff>
    </xdr:from>
    <xdr:ext cx="658353" cy="441042"/>
    <xdr:pic>
      <xdr:nvPicPr>
        <xdr:cNvPr id="7" name="Imagen 4">
          <a:extLst>
            <a:ext uri="{FF2B5EF4-FFF2-40B4-BE49-F238E27FC236}">
              <a16:creationId xmlns:a16="http://schemas.microsoft.com/office/drawing/2014/main" id="{0F698EE6-1FDB-416F-AFDD-55803B7ED3D1}"/>
            </a:ext>
          </a:extLst>
        </xdr:cNvPr>
        <xdr:cNvPicPr/>
      </xdr:nvPicPr>
      <xdr:blipFill>
        <a:blip xmlns:r="http://schemas.openxmlformats.org/officeDocument/2006/relationships" r:embed="rId1"/>
        <a:stretch/>
      </xdr:blipFill>
      <xdr:spPr>
        <a:xfrm>
          <a:off x="7188328" y="65943"/>
          <a:ext cx="658353" cy="441042"/>
        </a:xfrm>
        <a:prstGeom prst="rect">
          <a:avLst/>
        </a:prstGeom>
        <a:ln w="9360">
          <a:noFill/>
        </a:ln>
      </xdr:spPr>
    </xdr:pic>
    <xdr:clientData/>
  </xdr:oneCellAnchor>
  <xdr:twoCellAnchor>
    <xdr:from>
      <xdr:col>1685</xdr:col>
      <xdr:colOff>590550</xdr:colOff>
      <xdr:row>795</xdr:row>
      <xdr:rowOff>257175</xdr:rowOff>
    </xdr:from>
    <xdr:to>
      <xdr:col>1685</xdr:col>
      <xdr:colOff>819150</xdr:colOff>
      <xdr:row>795</xdr:row>
      <xdr:rowOff>495300</xdr:rowOff>
    </xdr:to>
    <xdr:sp macro="" textlink="">
      <xdr:nvSpPr>
        <xdr:cNvPr id="8" name="Oval 3">
          <a:extLst>
            <a:ext uri="{FF2B5EF4-FFF2-40B4-BE49-F238E27FC236}">
              <a16:creationId xmlns:a16="http://schemas.microsoft.com/office/drawing/2014/main" id="{4BD5ABB1-56EC-45D9-98BD-6996521FC5CA}"/>
            </a:ext>
          </a:extLst>
        </xdr:cNvPr>
        <xdr:cNvSpPr>
          <a:spLocks noChangeArrowheads="1"/>
        </xdr:cNvSpPr>
      </xdr:nvSpPr>
      <xdr:spPr bwMode="auto">
        <a:xfrm>
          <a:off x="1284560550" y="126361825"/>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oneCellAnchor>
    <xdr:from>
      <xdr:col>9</xdr:col>
      <xdr:colOff>330328</xdr:colOff>
      <xdr:row>0</xdr:row>
      <xdr:rowOff>65943</xdr:rowOff>
    </xdr:from>
    <xdr:ext cx="658353" cy="441042"/>
    <xdr:pic>
      <xdr:nvPicPr>
        <xdr:cNvPr id="9" name="Imagen 8">
          <a:extLst>
            <a:ext uri="{FF2B5EF4-FFF2-40B4-BE49-F238E27FC236}">
              <a16:creationId xmlns:a16="http://schemas.microsoft.com/office/drawing/2014/main" id="{87303776-4936-41E1-8902-57C9A06FF71D}"/>
            </a:ext>
          </a:extLst>
        </xdr:cNvPr>
        <xdr:cNvPicPr/>
      </xdr:nvPicPr>
      <xdr:blipFill>
        <a:blip xmlns:r="http://schemas.openxmlformats.org/officeDocument/2006/relationships" r:embed="rId1"/>
        <a:stretch/>
      </xdr:blipFill>
      <xdr:spPr>
        <a:xfrm>
          <a:off x="7188328" y="65943"/>
          <a:ext cx="658353" cy="441042"/>
        </a:xfrm>
        <a:prstGeom prst="rect">
          <a:avLst/>
        </a:prstGeom>
        <a:ln w="9360">
          <a:noFill/>
        </a:ln>
      </xdr:spPr>
    </xdr:pic>
    <xdr:clientData/>
  </xdr:oneCellAnchor>
  <xdr:twoCellAnchor>
    <xdr:from>
      <xdr:col>1685</xdr:col>
      <xdr:colOff>590550</xdr:colOff>
      <xdr:row>806</xdr:row>
      <xdr:rowOff>257175</xdr:rowOff>
    </xdr:from>
    <xdr:to>
      <xdr:col>1685</xdr:col>
      <xdr:colOff>819150</xdr:colOff>
      <xdr:row>806</xdr:row>
      <xdr:rowOff>495300</xdr:rowOff>
    </xdr:to>
    <xdr:sp macro="" textlink="">
      <xdr:nvSpPr>
        <xdr:cNvPr id="10" name="Oval 3">
          <a:extLst>
            <a:ext uri="{FF2B5EF4-FFF2-40B4-BE49-F238E27FC236}">
              <a16:creationId xmlns:a16="http://schemas.microsoft.com/office/drawing/2014/main" id="{94DEB0A2-9BC4-44CC-B6AA-2E8FABA02E42}"/>
            </a:ext>
          </a:extLst>
        </xdr:cNvPr>
        <xdr:cNvSpPr>
          <a:spLocks noChangeArrowheads="1"/>
        </xdr:cNvSpPr>
      </xdr:nvSpPr>
      <xdr:spPr bwMode="auto">
        <a:xfrm>
          <a:off x="1284560550" y="128108075"/>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oneCellAnchor>
    <xdr:from>
      <xdr:col>9</xdr:col>
      <xdr:colOff>330328</xdr:colOff>
      <xdr:row>0</xdr:row>
      <xdr:rowOff>65943</xdr:rowOff>
    </xdr:from>
    <xdr:ext cx="658353" cy="441042"/>
    <xdr:pic>
      <xdr:nvPicPr>
        <xdr:cNvPr id="11" name="Imagen 4">
          <a:extLst>
            <a:ext uri="{FF2B5EF4-FFF2-40B4-BE49-F238E27FC236}">
              <a16:creationId xmlns:a16="http://schemas.microsoft.com/office/drawing/2014/main" id="{CB97D16B-6965-42D1-A070-4273A9303B28}"/>
            </a:ext>
          </a:extLst>
        </xdr:cNvPr>
        <xdr:cNvPicPr/>
      </xdr:nvPicPr>
      <xdr:blipFill>
        <a:blip xmlns:r="http://schemas.openxmlformats.org/officeDocument/2006/relationships" r:embed="rId1"/>
        <a:stretch/>
      </xdr:blipFill>
      <xdr:spPr>
        <a:xfrm>
          <a:off x="7188328" y="65943"/>
          <a:ext cx="658353" cy="441042"/>
        </a:xfrm>
        <a:prstGeom prst="rect">
          <a:avLst/>
        </a:prstGeom>
        <a:ln w="9360">
          <a:noFill/>
        </a:ln>
      </xdr:spPr>
    </xdr:pic>
    <xdr:clientData/>
  </xdr:oneCellAnchor>
  <xdr:twoCellAnchor>
    <xdr:from>
      <xdr:col>1685</xdr:col>
      <xdr:colOff>590550</xdr:colOff>
      <xdr:row>806</xdr:row>
      <xdr:rowOff>257175</xdr:rowOff>
    </xdr:from>
    <xdr:to>
      <xdr:col>1685</xdr:col>
      <xdr:colOff>819150</xdr:colOff>
      <xdr:row>806</xdr:row>
      <xdr:rowOff>495300</xdr:rowOff>
    </xdr:to>
    <xdr:sp macro="" textlink="">
      <xdr:nvSpPr>
        <xdr:cNvPr id="12" name="Oval 3">
          <a:extLst>
            <a:ext uri="{FF2B5EF4-FFF2-40B4-BE49-F238E27FC236}">
              <a16:creationId xmlns:a16="http://schemas.microsoft.com/office/drawing/2014/main" id="{D734B66C-46A1-404F-B53C-B90653A5A314}"/>
            </a:ext>
          </a:extLst>
        </xdr:cNvPr>
        <xdr:cNvSpPr>
          <a:spLocks noChangeArrowheads="1"/>
        </xdr:cNvSpPr>
      </xdr:nvSpPr>
      <xdr:spPr bwMode="auto">
        <a:xfrm>
          <a:off x="1284560550" y="128108075"/>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oneCellAnchor>
    <xdr:from>
      <xdr:col>9</xdr:col>
      <xdr:colOff>330328</xdr:colOff>
      <xdr:row>0</xdr:row>
      <xdr:rowOff>65943</xdr:rowOff>
    </xdr:from>
    <xdr:ext cx="658353" cy="441042"/>
    <xdr:pic>
      <xdr:nvPicPr>
        <xdr:cNvPr id="13" name="Imagen 12">
          <a:extLst>
            <a:ext uri="{FF2B5EF4-FFF2-40B4-BE49-F238E27FC236}">
              <a16:creationId xmlns:a16="http://schemas.microsoft.com/office/drawing/2014/main" id="{FE7850C0-829B-4F23-A202-4691C9DB4E69}"/>
            </a:ext>
          </a:extLst>
        </xdr:cNvPr>
        <xdr:cNvPicPr/>
      </xdr:nvPicPr>
      <xdr:blipFill>
        <a:blip xmlns:r="http://schemas.openxmlformats.org/officeDocument/2006/relationships" r:embed="rId1"/>
        <a:stretch/>
      </xdr:blipFill>
      <xdr:spPr>
        <a:xfrm>
          <a:off x="7188328" y="65943"/>
          <a:ext cx="658353" cy="441042"/>
        </a:xfrm>
        <a:prstGeom prst="rect">
          <a:avLst/>
        </a:prstGeom>
        <a:ln w="9360">
          <a:noFill/>
        </a:ln>
      </xdr:spPr>
    </xdr:pic>
    <xdr:clientData/>
  </xdr:oneCellAnchor>
</xdr:wsDr>
</file>

<file path=xl/drawings/drawing7.xml><?xml version="1.0" encoding="utf-8"?>
<xdr:wsDr xmlns:xdr="http://schemas.openxmlformats.org/drawingml/2006/spreadsheetDrawing" xmlns:a="http://schemas.openxmlformats.org/drawingml/2006/main">
  <xdr:twoCellAnchor>
    <xdr:from>
      <xdr:col>1685</xdr:col>
      <xdr:colOff>590550</xdr:colOff>
      <xdr:row>817</xdr:row>
      <xdr:rowOff>257175</xdr:rowOff>
    </xdr:from>
    <xdr:to>
      <xdr:col>1685</xdr:col>
      <xdr:colOff>819150</xdr:colOff>
      <xdr:row>817</xdr:row>
      <xdr:rowOff>495300</xdr:rowOff>
    </xdr:to>
    <xdr:sp macro="" textlink="">
      <xdr:nvSpPr>
        <xdr:cNvPr id="2" name="Oval 3">
          <a:extLst>
            <a:ext uri="{FF2B5EF4-FFF2-40B4-BE49-F238E27FC236}">
              <a16:creationId xmlns:a16="http://schemas.microsoft.com/office/drawing/2014/main" id="{E83D5496-99A7-4605-9193-B459A994D7CA}"/>
            </a:ext>
          </a:extLst>
        </xdr:cNvPr>
        <xdr:cNvSpPr>
          <a:spLocks noChangeArrowheads="1"/>
        </xdr:cNvSpPr>
      </xdr:nvSpPr>
      <xdr:spPr bwMode="auto">
        <a:xfrm>
          <a:off x="1284560550" y="129854325"/>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oneCellAnchor>
    <xdr:from>
      <xdr:col>9</xdr:col>
      <xdr:colOff>330328</xdr:colOff>
      <xdr:row>0</xdr:row>
      <xdr:rowOff>65943</xdr:rowOff>
    </xdr:from>
    <xdr:ext cx="659536" cy="468552"/>
    <xdr:pic>
      <xdr:nvPicPr>
        <xdr:cNvPr id="3" name="Imagen 4">
          <a:extLst>
            <a:ext uri="{FF2B5EF4-FFF2-40B4-BE49-F238E27FC236}">
              <a16:creationId xmlns:a16="http://schemas.microsoft.com/office/drawing/2014/main" id="{6A84F87A-439C-447E-A595-2D7890B7F45F}"/>
            </a:ext>
          </a:extLst>
        </xdr:cNvPr>
        <xdr:cNvPicPr/>
      </xdr:nvPicPr>
      <xdr:blipFill>
        <a:blip xmlns:r="http://schemas.openxmlformats.org/officeDocument/2006/relationships" r:embed="rId1"/>
        <a:stretch/>
      </xdr:blipFill>
      <xdr:spPr>
        <a:xfrm>
          <a:off x="7188328" y="65943"/>
          <a:ext cx="659536" cy="468552"/>
        </a:xfrm>
        <a:prstGeom prst="rect">
          <a:avLst/>
        </a:prstGeom>
        <a:ln w="9360">
          <a:noFill/>
        </a:ln>
      </xdr:spPr>
    </xdr:pic>
    <xdr:clientData/>
  </xdr:oneCellAnchor>
  <xdr:twoCellAnchor>
    <xdr:from>
      <xdr:col>1685</xdr:col>
      <xdr:colOff>590550</xdr:colOff>
      <xdr:row>817</xdr:row>
      <xdr:rowOff>257175</xdr:rowOff>
    </xdr:from>
    <xdr:to>
      <xdr:col>1685</xdr:col>
      <xdr:colOff>819150</xdr:colOff>
      <xdr:row>817</xdr:row>
      <xdr:rowOff>495300</xdr:rowOff>
    </xdr:to>
    <xdr:sp macro="" textlink="">
      <xdr:nvSpPr>
        <xdr:cNvPr id="4" name="Oval 3">
          <a:extLst>
            <a:ext uri="{FF2B5EF4-FFF2-40B4-BE49-F238E27FC236}">
              <a16:creationId xmlns:a16="http://schemas.microsoft.com/office/drawing/2014/main" id="{F1D31EF9-1361-4A33-9D2C-E55F4AD2E267}"/>
            </a:ext>
          </a:extLst>
        </xdr:cNvPr>
        <xdr:cNvSpPr>
          <a:spLocks noChangeArrowheads="1"/>
        </xdr:cNvSpPr>
      </xdr:nvSpPr>
      <xdr:spPr bwMode="auto">
        <a:xfrm>
          <a:off x="1284560550" y="129854325"/>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oneCellAnchor>
    <xdr:from>
      <xdr:col>9</xdr:col>
      <xdr:colOff>330328</xdr:colOff>
      <xdr:row>0</xdr:row>
      <xdr:rowOff>65943</xdr:rowOff>
    </xdr:from>
    <xdr:ext cx="659535" cy="468552"/>
    <xdr:pic>
      <xdr:nvPicPr>
        <xdr:cNvPr id="5" name="Imagen 4">
          <a:extLst>
            <a:ext uri="{FF2B5EF4-FFF2-40B4-BE49-F238E27FC236}">
              <a16:creationId xmlns:a16="http://schemas.microsoft.com/office/drawing/2014/main" id="{5C034D61-934F-4029-867B-A68ABF8B43AD}"/>
            </a:ext>
          </a:extLst>
        </xdr:cNvPr>
        <xdr:cNvPicPr/>
      </xdr:nvPicPr>
      <xdr:blipFill>
        <a:blip xmlns:r="http://schemas.openxmlformats.org/officeDocument/2006/relationships" r:embed="rId1"/>
        <a:stretch/>
      </xdr:blipFill>
      <xdr:spPr>
        <a:xfrm>
          <a:off x="7188328" y="65943"/>
          <a:ext cx="659535" cy="468552"/>
        </a:xfrm>
        <a:prstGeom prst="rect">
          <a:avLst/>
        </a:prstGeom>
        <a:ln w="9360">
          <a:noFill/>
        </a:ln>
      </xdr:spPr>
    </xdr:pic>
    <xdr:clientData/>
  </xdr:oneCellAnchor>
</xdr:wsDr>
</file>

<file path=xl/drawings/drawing8.xml><?xml version="1.0" encoding="utf-8"?>
<xdr:wsDr xmlns:xdr="http://schemas.openxmlformats.org/drawingml/2006/spreadsheetDrawing" xmlns:a="http://schemas.openxmlformats.org/drawingml/2006/main">
  <xdr:twoCellAnchor>
    <xdr:from>
      <xdr:col>1685</xdr:col>
      <xdr:colOff>590550</xdr:colOff>
      <xdr:row>727</xdr:row>
      <xdr:rowOff>257175</xdr:rowOff>
    </xdr:from>
    <xdr:to>
      <xdr:col>1685</xdr:col>
      <xdr:colOff>819150</xdr:colOff>
      <xdr:row>727</xdr:row>
      <xdr:rowOff>495300</xdr:rowOff>
    </xdr:to>
    <xdr:sp macro="" textlink="">
      <xdr:nvSpPr>
        <xdr:cNvPr id="2" name="Oval 3">
          <a:extLst>
            <a:ext uri="{FF2B5EF4-FFF2-40B4-BE49-F238E27FC236}">
              <a16:creationId xmlns:a16="http://schemas.microsoft.com/office/drawing/2014/main" id="{2812EB32-2A30-4469-B635-2C471E8F1481}"/>
            </a:ext>
          </a:extLst>
        </xdr:cNvPr>
        <xdr:cNvSpPr>
          <a:spLocks noChangeArrowheads="1"/>
        </xdr:cNvSpPr>
      </xdr:nvSpPr>
      <xdr:spPr bwMode="auto">
        <a:xfrm>
          <a:off x="1284560550" y="115566825"/>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oneCellAnchor>
    <xdr:from>
      <xdr:col>9</xdr:col>
      <xdr:colOff>330328</xdr:colOff>
      <xdr:row>0</xdr:row>
      <xdr:rowOff>65943</xdr:rowOff>
    </xdr:from>
    <xdr:ext cx="658629" cy="472181"/>
    <xdr:pic>
      <xdr:nvPicPr>
        <xdr:cNvPr id="3" name="Imagen 4">
          <a:extLst>
            <a:ext uri="{FF2B5EF4-FFF2-40B4-BE49-F238E27FC236}">
              <a16:creationId xmlns:a16="http://schemas.microsoft.com/office/drawing/2014/main" id="{6762A11A-2910-46B7-8128-EB87D66C370F}"/>
            </a:ext>
          </a:extLst>
        </xdr:cNvPr>
        <xdr:cNvPicPr/>
      </xdr:nvPicPr>
      <xdr:blipFill>
        <a:blip xmlns:r="http://schemas.openxmlformats.org/officeDocument/2006/relationships" r:embed="rId1"/>
        <a:stretch/>
      </xdr:blipFill>
      <xdr:spPr>
        <a:xfrm>
          <a:off x="7188328" y="65943"/>
          <a:ext cx="658629" cy="472181"/>
        </a:xfrm>
        <a:prstGeom prst="rect">
          <a:avLst/>
        </a:prstGeom>
        <a:ln w="9360">
          <a:noFill/>
        </a:ln>
      </xdr:spPr>
    </xdr:pic>
    <xdr:clientData/>
  </xdr:oneCellAnchor>
  <xdr:twoCellAnchor>
    <xdr:from>
      <xdr:col>1685</xdr:col>
      <xdr:colOff>590550</xdr:colOff>
      <xdr:row>729</xdr:row>
      <xdr:rowOff>257175</xdr:rowOff>
    </xdr:from>
    <xdr:to>
      <xdr:col>1685</xdr:col>
      <xdr:colOff>819150</xdr:colOff>
      <xdr:row>729</xdr:row>
      <xdr:rowOff>495300</xdr:rowOff>
    </xdr:to>
    <xdr:sp macro="" textlink="">
      <xdr:nvSpPr>
        <xdr:cNvPr id="4" name="Oval 3">
          <a:extLst>
            <a:ext uri="{FF2B5EF4-FFF2-40B4-BE49-F238E27FC236}">
              <a16:creationId xmlns:a16="http://schemas.microsoft.com/office/drawing/2014/main" id="{E0167FC1-3753-407C-B3F3-BDD7A4AA2A90}"/>
            </a:ext>
          </a:extLst>
        </xdr:cNvPr>
        <xdr:cNvSpPr>
          <a:spLocks noChangeArrowheads="1"/>
        </xdr:cNvSpPr>
      </xdr:nvSpPr>
      <xdr:spPr bwMode="auto">
        <a:xfrm>
          <a:off x="1284560550" y="115884325"/>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oneCellAnchor>
    <xdr:from>
      <xdr:col>9</xdr:col>
      <xdr:colOff>330328</xdr:colOff>
      <xdr:row>0</xdr:row>
      <xdr:rowOff>65943</xdr:rowOff>
    </xdr:from>
    <xdr:ext cx="658629" cy="472181"/>
    <xdr:pic>
      <xdr:nvPicPr>
        <xdr:cNvPr id="5" name="Imagen 4">
          <a:extLst>
            <a:ext uri="{FF2B5EF4-FFF2-40B4-BE49-F238E27FC236}">
              <a16:creationId xmlns:a16="http://schemas.microsoft.com/office/drawing/2014/main" id="{EF9177A7-FE31-4AC8-B027-0ED07F2CBACD}"/>
            </a:ext>
          </a:extLst>
        </xdr:cNvPr>
        <xdr:cNvPicPr/>
      </xdr:nvPicPr>
      <xdr:blipFill>
        <a:blip xmlns:r="http://schemas.openxmlformats.org/officeDocument/2006/relationships" r:embed="rId1"/>
        <a:stretch/>
      </xdr:blipFill>
      <xdr:spPr>
        <a:xfrm>
          <a:off x="7188328" y="65943"/>
          <a:ext cx="658629" cy="472181"/>
        </a:xfrm>
        <a:prstGeom prst="rect">
          <a:avLst/>
        </a:prstGeom>
        <a:ln w="9360">
          <a:noFill/>
        </a:ln>
      </xdr:spPr>
    </xdr:pic>
    <xdr:clientData/>
  </xdr:oneCellAnchor>
</xdr:wsDr>
</file>

<file path=xl/drawings/drawing9.xml><?xml version="1.0" encoding="utf-8"?>
<xdr:wsDr xmlns:xdr="http://schemas.openxmlformats.org/drawingml/2006/spreadsheetDrawing" xmlns:a="http://schemas.openxmlformats.org/drawingml/2006/main">
  <xdr:twoCellAnchor>
    <xdr:from>
      <xdr:col>1685</xdr:col>
      <xdr:colOff>590550</xdr:colOff>
      <xdr:row>820</xdr:row>
      <xdr:rowOff>257175</xdr:rowOff>
    </xdr:from>
    <xdr:to>
      <xdr:col>1685</xdr:col>
      <xdr:colOff>819150</xdr:colOff>
      <xdr:row>820</xdr:row>
      <xdr:rowOff>495300</xdr:rowOff>
    </xdr:to>
    <xdr:sp macro="" textlink="">
      <xdr:nvSpPr>
        <xdr:cNvPr id="2" name="Oval 3">
          <a:extLst>
            <a:ext uri="{FF2B5EF4-FFF2-40B4-BE49-F238E27FC236}">
              <a16:creationId xmlns:a16="http://schemas.microsoft.com/office/drawing/2014/main" id="{D09C5B26-7342-4960-B381-107DD9E3B71A}"/>
            </a:ext>
          </a:extLst>
        </xdr:cNvPr>
        <xdr:cNvSpPr>
          <a:spLocks noChangeArrowheads="1"/>
        </xdr:cNvSpPr>
      </xdr:nvSpPr>
      <xdr:spPr bwMode="auto">
        <a:xfrm>
          <a:off x="1284560550" y="130330575"/>
          <a:ext cx="171450" cy="3175"/>
        </a:xfrm>
        <a:prstGeom prst="ellipse">
          <a:avLst/>
        </a:prstGeom>
        <a:solidFill>
          <a:srgbClr val="000000"/>
        </a:solidFill>
        <a:ln w="9525">
          <a:solidFill>
            <a:srgbClr val="FF9900"/>
          </a:solidFill>
          <a:round/>
          <a:headEnd/>
          <a:tailEnd/>
        </a:ln>
      </xdr:spPr>
      <xdr:txBody>
        <a:bodyPr vertOverflow="clip" wrap="square" lIns="36576" tIns="27432" rIns="36576" bIns="0" anchor="t" upright="1"/>
        <a:lstStyle/>
        <a:p>
          <a:pPr algn="ctr" rtl="0">
            <a:defRPr sz="1000"/>
          </a:pPr>
          <a:r>
            <a:rPr lang="es-CO" sz="1200" b="1" i="0" u="none" strike="noStrike" baseline="0">
              <a:solidFill>
                <a:srgbClr val="FFFFFF"/>
              </a:solidFill>
              <a:latin typeface="Arial"/>
              <a:cs typeface="Arial"/>
            </a:rPr>
            <a:t>2</a:t>
          </a:r>
          <a:endParaRPr lang="es-CO"/>
        </a:p>
      </xdr:txBody>
    </xdr:sp>
    <xdr:clientData/>
  </xdr:twoCellAnchor>
  <xdr:oneCellAnchor>
    <xdr:from>
      <xdr:col>9</xdr:col>
      <xdr:colOff>330328</xdr:colOff>
      <xdr:row>0</xdr:row>
      <xdr:rowOff>65943</xdr:rowOff>
    </xdr:from>
    <xdr:ext cx="657972" cy="445613"/>
    <xdr:pic>
      <xdr:nvPicPr>
        <xdr:cNvPr id="3" name="Imagen 4">
          <a:extLst>
            <a:ext uri="{FF2B5EF4-FFF2-40B4-BE49-F238E27FC236}">
              <a16:creationId xmlns:a16="http://schemas.microsoft.com/office/drawing/2014/main" id="{3A5B847C-B988-4DBB-9911-C041703CADE8}"/>
            </a:ext>
          </a:extLst>
        </xdr:cNvPr>
        <xdr:cNvPicPr/>
      </xdr:nvPicPr>
      <xdr:blipFill>
        <a:blip xmlns:r="http://schemas.openxmlformats.org/officeDocument/2006/relationships" r:embed="rId1"/>
        <a:stretch/>
      </xdr:blipFill>
      <xdr:spPr>
        <a:xfrm>
          <a:off x="7188328" y="65943"/>
          <a:ext cx="657972" cy="445613"/>
        </a:xfrm>
        <a:prstGeom prst="rect">
          <a:avLst/>
        </a:prstGeom>
        <a:ln w="9360">
          <a:noFill/>
        </a:ln>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jorge_1dus72m\Downloads\202450500189613_00002.xlsx" TargetMode="External"/><Relationship Id="rId1" Type="http://schemas.openxmlformats.org/officeDocument/2006/relationships/externalLinkPath" Target="file:///C:\Users\jorge_1dus72m\Downloads\202450500189613_0000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Users\air\Downloads\FOPE26_MATRIZ_DE_RIESGOS_DE_SOBORNO_V4%20strf%20final_2024_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Familia\Downloads\FOPE26_MATRIZ_DE_RIESGOS_DE_SOBORNO_V4%20borrador%2024ene2023.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D:\JECL%20-%20CPU\IDU\Sistemas%20de%20gesti&#243;n%20de%20riesgo\Matrices%20de%20gesti&#243;n%20de%20riesgos%202024\2do%20Cuatrimestre\Matrices%20Antisoborno\Director%20T&#233;cnico%20de%20Procesos%20Selectivos%20Rev.%20SGGC%20-%20JC%2010.2024.xlsx" TargetMode="External"/><Relationship Id="rId1" Type="http://schemas.openxmlformats.org/officeDocument/2006/relationships/externalLinkPath" Target="file:///D:\JECL%20-%20CPU\IDU\Sistemas%20de%20gesti&#243;n%20de%20riesgo\Matrices%20de%20gesti&#243;n%20de%20riesgos%202024\2do%20Cuatrimestre\Matrices%20Antisoborno\Director%20T&#233;cnico%20de%20Procesos%20Selectivos%20Rev.%20SGGC%20-%20JC%2010.202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ceprieto1\Downloads\FOPE26_MATRIZ_RIESGOS_SOBORNO_2024%20VERSI&#211;N%2011.0%20DEFINITIV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Users\air\Downloads\FOPE26_MATRIZ_DE_RIESGOS_DE_SOBORNO_V4_2024_PREINV%20-disen&#771;os%20Actualizada%2030042024.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D:\JECL%20-%20CPU\IDU\Sistemas%20de%20gesti&#243;n%20de%20riesgo\Matrices%20de%20gesti&#243;n%20de%20riesgos%202024\2do%20Cuatrimestre\Matrices%20Antisoborno\Jefe%20Oficina%20Asesora%20de%20Planeaci&#243;n%20Rev.%20SGGC%20-%20JC%2010.2024.xlsx" TargetMode="External"/><Relationship Id="rId1" Type="http://schemas.openxmlformats.org/officeDocument/2006/relationships/externalLinkPath" Target="file:///D:\JECL%20-%20CPU\IDU\Sistemas%20de%20gesti&#243;n%20de%20riesgo\Matrices%20de%20gesti&#243;n%20de%20riesgos%202024\2do%20Cuatrimestre\Matrices%20Antisoborno\Jefe%20Oficina%20Asesora%20de%20Planeaci&#243;n%20Rev.%20SGGC%20-%20JC%2010.202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Users\air\Downloads\FOPE26_MATRIZ_DE_RIESGOS_DE_SOBORNO_V4%20final_2024_0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D764C4BC\MATRIZ_SGAS_REV_G_INTERINST.xlsx"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D:\JECL%20-%20CPU\IDU\Sistemas%20de%20gesti&#243;n%20de%20riesgo\Matrices%20de%20gesti&#243;n%20de%20riesgos%202024\2do%20Cuatrimestre\Matrices%20Antisoborno\Subdirectora%20T&#233;cnica%20de%20Recursos%20F&#237;sicos%20Rev.%20SGGC%20-%20JC%2010.2024.xlsx" TargetMode="External"/><Relationship Id="rId1" Type="http://schemas.openxmlformats.org/officeDocument/2006/relationships/externalLinkPath" Target="file:///D:\JECL%20-%20CPU\IDU\Sistemas%20de%20gesti&#243;n%20de%20riesgo\Matrices%20de%20gesti&#243;n%20de%20riesgos%202024\2do%20Cuatrimestre\Matrices%20Antisoborno\Subdirectora%20T&#233;cnica%20de%20Recursos%20F&#237;sicos%20Rev.%20SGGC%20-%20JC%201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APA RIESGOS"/>
      <sheetName val="MAPA X ROLES"/>
      <sheetName val="G CONTR"/>
      <sheetName val="G PREDIAL"/>
      <sheetName val="CONSTR PROY"/>
      <sheetName val="CONSERVAC INFR"/>
      <sheetName val="DISEÑO PROY"/>
      <sheetName val="G TIC"/>
      <sheetName val="G FINANC"/>
      <sheetName val="PREINVERSION"/>
      <sheetName val="G REC FIS"/>
      <sheetName val="G VALORIZ"/>
      <sheetName val="D DOCUM"/>
      <sheetName val="G TALENT H"/>
      <sheetName val="G SOCIAL Y R-C"/>
      <sheetName val="G INT PROY"/>
      <sheetName val="EVAL CONT"/>
      <sheetName val="INNOVAC"/>
      <sheetName val="G INTERINST"/>
      <sheetName val="G LEGAL"/>
      <sheetName val="PRACT INTEG"/>
      <sheetName val="MEJOR CONT"/>
      <sheetName val="PLAN ESTR"/>
      <sheetName val="COMUNIC"/>
      <sheetName val="Escalas"/>
      <sheetName val="INSTRUCTIVO"/>
      <sheetName val="Control"/>
    </sheetNames>
    <sheetDataSet>
      <sheetData sheetId="0">
        <row r="1">
          <cell r="B1" t="str">
            <v>INDICE RIESGO</v>
          </cell>
          <cell r="C1" t="str">
            <v>VALOR RELATIVO</v>
          </cell>
        </row>
        <row r="2">
          <cell r="A2" t="str">
            <v>GESTIÓN CONTRACTUAL</v>
          </cell>
          <cell r="B2">
            <v>72</v>
          </cell>
          <cell r="C2">
            <v>45</v>
          </cell>
        </row>
        <row r="3">
          <cell r="A3" t="str">
            <v>GESTIÓN PREDIAL</v>
          </cell>
          <cell r="B3">
            <v>104</v>
          </cell>
          <cell r="C3">
            <v>65</v>
          </cell>
        </row>
        <row r="4">
          <cell r="A4" t="str">
            <v>CONSTRUCCIÓN DE PROYECTOS</v>
          </cell>
          <cell r="B4">
            <v>159</v>
          </cell>
          <cell r="C4">
            <v>100</v>
          </cell>
        </row>
        <row r="5">
          <cell r="A5" t="str">
            <v>CONSERVACIÓN DE INFRAESTRUCTURA</v>
          </cell>
          <cell r="B5">
            <v>90</v>
          </cell>
          <cell r="C5">
            <v>57</v>
          </cell>
        </row>
        <row r="6">
          <cell r="A6" t="str">
            <v>DISEÑO DE PROYECTOS</v>
          </cell>
          <cell r="B6">
            <v>30</v>
          </cell>
          <cell r="C6">
            <v>19</v>
          </cell>
        </row>
        <row r="7">
          <cell r="A7" t="str">
            <v>TECNOLOGÍAS DE INFORMACIÓN Y COMUNICACIÓN</v>
          </cell>
          <cell r="B7">
            <v>42</v>
          </cell>
          <cell r="C7">
            <v>26</v>
          </cell>
        </row>
        <row r="8">
          <cell r="A8" t="str">
            <v>GESTIÓN FINANCIERA</v>
          </cell>
          <cell r="B8">
            <v>72</v>
          </cell>
          <cell r="C8">
            <v>45</v>
          </cell>
        </row>
        <row r="9">
          <cell r="A9" t="str">
            <v>PREINVERSION DE PROYECTOS</v>
          </cell>
          <cell r="B9">
            <v>54</v>
          </cell>
          <cell r="C9">
            <v>34</v>
          </cell>
        </row>
        <row r="10">
          <cell r="A10" t="str">
            <v>GESTIÓN DE RECURSOS FÍSICOS</v>
          </cell>
          <cell r="B10">
            <v>58</v>
          </cell>
          <cell r="C10">
            <v>36</v>
          </cell>
        </row>
        <row r="11">
          <cell r="A11" t="str">
            <v>VALORIZACIÓN Y FINANCIACIÓN</v>
          </cell>
          <cell r="B11">
            <v>33</v>
          </cell>
          <cell r="C11">
            <v>21</v>
          </cell>
        </row>
        <row r="12">
          <cell r="A12" t="str">
            <v>GESTIÓN DOCUMENTAL</v>
          </cell>
          <cell r="B12">
            <v>18</v>
          </cell>
          <cell r="C12">
            <v>11</v>
          </cell>
        </row>
        <row r="13">
          <cell r="A13" t="str">
            <v>GESTIÓN DEL TALENTO HUMANO</v>
          </cell>
          <cell r="B13">
            <v>18</v>
          </cell>
          <cell r="C13">
            <v>11</v>
          </cell>
        </row>
        <row r="14">
          <cell r="A14" t="str">
            <v>GESTIÓN SOCIAL Y SERVICIO A LA CIUDADANÍA</v>
          </cell>
          <cell r="B14">
            <v>24</v>
          </cell>
          <cell r="C14">
            <v>15</v>
          </cell>
        </row>
        <row r="15">
          <cell r="A15" t="str">
            <v>GESTIÓN INTEGRAL DE PROYECTOS</v>
          </cell>
          <cell r="B15">
            <v>6</v>
          </cell>
          <cell r="C15">
            <v>4</v>
          </cell>
        </row>
        <row r="16">
          <cell r="A16" t="str">
            <v>EVALUACIÓN Y CONTROL</v>
          </cell>
          <cell r="B16">
            <v>63</v>
          </cell>
          <cell r="C16">
            <v>40</v>
          </cell>
        </row>
        <row r="17">
          <cell r="A17" t="str">
            <v>INNOVACIÓN Y GESTIÓN</v>
          </cell>
          <cell r="B17">
            <v>18</v>
          </cell>
          <cell r="C17">
            <v>11</v>
          </cell>
        </row>
        <row r="18">
          <cell r="A18" t="str">
            <v>GESTIÓN INTERINSTITUCIONAL</v>
          </cell>
          <cell r="B18">
            <v>30</v>
          </cell>
          <cell r="C18">
            <v>19</v>
          </cell>
        </row>
        <row r="19">
          <cell r="A19" t="str">
            <v>GESTIÓN LEGAL</v>
          </cell>
          <cell r="B19">
            <v>12</v>
          </cell>
          <cell r="C19">
            <v>8</v>
          </cell>
        </row>
        <row r="20">
          <cell r="A20" t="str">
            <v>PRÁCTICAS INTEGRALES DE GESTIÓN</v>
          </cell>
          <cell r="B20">
            <v>6</v>
          </cell>
          <cell r="C20">
            <v>4</v>
          </cell>
        </row>
        <row r="21">
          <cell r="A21" t="str">
            <v>MEJORAMIENTO CONTINUO</v>
          </cell>
          <cell r="B21">
            <v>12</v>
          </cell>
          <cell r="C21">
            <v>8</v>
          </cell>
        </row>
        <row r="22">
          <cell r="A22" t="str">
            <v>PLANEACIÓN ESTRATÉGICA</v>
          </cell>
          <cell r="B22">
            <v>6</v>
          </cell>
          <cell r="C22">
            <v>4</v>
          </cell>
        </row>
        <row r="23">
          <cell r="A23" t="str">
            <v>COMUNICACIÓN</v>
          </cell>
          <cell r="B23">
            <v>6</v>
          </cell>
          <cell r="C23">
            <v>4</v>
          </cell>
        </row>
        <row r="24">
          <cell r="E24">
            <v>299</v>
          </cell>
        </row>
      </sheetData>
      <sheetData sheetId="1">
        <row r="2">
          <cell r="A2" t="str">
            <v>Gestión Contractual</v>
          </cell>
          <cell r="B2">
            <v>12</v>
          </cell>
          <cell r="C2">
            <v>12</v>
          </cell>
        </row>
        <row r="3">
          <cell r="A3" t="str">
            <v>Gestión Predial</v>
          </cell>
          <cell r="B3">
            <v>12</v>
          </cell>
          <cell r="C3">
            <v>12</v>
          </cell>
        </row>
        <row r="4">
          <cell r="A4" t="str">
            <v>Construcción de Proyectos</v>
          </cell>
          <cell r="B4">
            <v>27</v>
          </cell>
          <cell r="C4">
            <v>26</v>
          </cell>
        </row>
        <row r="5">
          <cell r="A5" t="str">
            <v>Conservación de Infraestructura</v>
          </cell>
          <cell r="B5">
            <v>15</v>
          </cell>
          <cell r="C5">
            <v>15</v>
          </cell>
        </row>
        <row r="6">
          <cell r="A6" t="str">
            <v>Diseño de proyectos</v>
          </cell>
          <cell r="B6">
            <v>5</v>
          </cell>
          <cell r="C6">
            <v>5</v>
          </cell>
        </row>
        <row r="7">
          <cell r="A7" t="str">
            <v>Tecnologías de la Información y la Comunicación</v>
          </cell>
          <cell r="B7">
            <v>7</v>
          </cell>
          <cell r="C7">
            <v>7</v>
          </cell>
        </row>
        <row r="8">
          <cell r="A8" t="str">
            <v>Gestión Financiera</v>
          </cell>
          <cell r="B8">
            <v>12</v>
          </cell>
          <cell r="C8">
            <v>12</v>
          </cell>
        </row>
        <row r="9">
          <cell r="A9" t="str">
            <v>Preinversión (Factibilidad)</v>
          </cell>
          <cell r="B9">
            <v>9</v>
          </cell>
          <cell r="C9">
            <v>9</v>
          </cell>
        </row>
        <row r="10">
          <cell r="A10" t="str">
            <v>Gestión de Recursos Físicos</v>
          </cell>
          <cell r="B10">
            <v>9</v>
          </cell>
          <cell r="C10">
            <v>9</v>
          </cell>
        </row>
        <row r="11">
          <cell r="A11" t="str">
            <v>Gestión de Valorización</v>
          </cell>
          <cell r="B11">
            <v>6</v>
          </cell>
          <cell r="C11">
            <v>5</v>
          </cell>
        </row>
        <row r="12">
          <cell r="A12" t="str">
            <v>Gestión Documental</v>
          </cell>
          <cell r="B12">
            <v>3</v>
          </cell>
          <cell r="C12">
            <v>3</v>
          </cell>
        </row>
        <row r="13">
          <cell r="A13" t="str">
            <v>Gestión de Talento Humano</v>
          </cell>
          <cell r="B13">
            <v>3</v>
          </cell>
          <cell r="C13">
            <v>3</v>
          </cell>
        </row>
        <row r="14">
          <cell r="A14" t="str">
            <v>Gestión Social y Servicios a la Ciudadanía</v>
          </cell>
          <cell r="B14">
            <v>4</v>
          </cell>
          <cell r="C14">
            <v>4</v>
          </cell>
        </row>
        <row r="15">
          <cell r="A15" t="str">
            <v>Gestión Integral de Proyectos</v>
          </cell>
          <cell r="B15">
            <v>1</v>
          </cell>
          <cell r="C15">
            <v>1</v>
          </cell>
        </row>
        <row r="16">
          <cell r="A16" t="str">
            <v>Evaluación y Control</v>
          </cell>
          <cell r="B16">
            <v>11</v>
          </cell>
          <cell r="C16">
            <v>10</v>
          </cell>
        </row>
        <row r="17">
          <cell r="A17" t="str">
            <v>Innovación</v>
          </cell>
          <cell r="B17">
            <v>3</v>
          </cell>
          <cell r="C17">
            <v>3</v>
          </cell>
        </row>
        <row r="18">
          <cell r="A18" t="str">
            <v>Gestión Interinstitucional</v>
          </cell>
          <cell r="B18">
            <v>5</v>
          </cell>
          <cell r="C18">
            <v>5</v>
          </cell>
        </row>
        <row r="19">
          <cell r="A19" t="str">
            <v>Gestión Legal</v>
          </cell>
          <cell r="B19">
            <v>2</v>
          </cell>
          <cell r="C19">
            <v>2</v>
          </cell>
        </row>
        <row r="20">
          <cell r="A20" t="str">
            <v>Prácticas</v>
          </cell>
          <cell r="B20">
            <v>2</v>
          </cell>
          <cell r="C20">
            <v>2</v>
          </cell>
        </row>
        <row r="21">
          <cell r="A21" t="str">
            <v>Mejora Continua</v>
          </cell>
          <cell r="B21">
            <v>1</v>
          </cell>
          <cell r="C21">
            <v>1</v>
          </cell>
        </row>
        <row r="22">
          <cell r="A22" t="str">
            <v>Planeación Estratégica</v>
          </cell>
          <cell r="B22">
            <v>1</v>
          </cell>
          <cell r="C22">
            <v>1</v>
          </cell>
        </row>
        <row r="23">
          <cell r="A23" t="str">
            <v>Comunicaciones</v>
          </cell>
          <cell r="B23">
            <v>1</v>
          </cell>
          <cell r="C23">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86">
          <cell r="BLU686">
            <v>1</v>
          </cell>
          <cell r="BLV686">
            <v>2</v>
          </cell>
          <cell r="BLW686">
            <v>3</v>
          </cell>
          <cell r="BLX686">
            <v>4</v>
          </cell>
          <cell r="BLY686">
            <v>5</v>
          </cell>
        </row>
        <row r="687">
          <cell r="BLU687" t="str">
            <v>1 - Leve</v>
          </cell>
          <cell r="BLV687" t="str">
            <v>2 - Menor</v>
          </cell>
          <cell r="BLW687" t="str">
            <v>3 - Moderado</v>
          </cell>
          <cell r="BLX687" t="str">
            <v>4 - Mayor</v>
          </cell>
          <cell r="BLY687" t="str">
            <v>5 - Catastrófico</v>
          </cell>
        </row>
        <row r="689">
          <cell r="BLR689">
            <v>5</v>
          </cell>
          <cell r="BLS689" t="str">
            <v>5 - Muy Alta</v>
          </cell>
          <cell r="BLU689" t="str">
            <v>MODERADO</v>
          </cell>
          <cell r="BLV689" t="str">
            <v>ALTO</v>
          </cell>
          <cell r="BLW689" t="str">
            <v>ALTO</v>
          </cell>
          <cell r="BLX689" t="str">
            <v>EXTREMO</v>
          </cell>
          <cell r="BLY689" t="str">
            <v>EXTREMO</v>
          </cell>
        </row>
        <row r="690">
          <cell r="BLR690">
            <v>4</v>
          </cell>
          <cell r="BLS690" t="str">
            <v>4 - Alta</v>
          </cell>
          <cell r="BLU690" t="str">
            <v>MODERADO</v>
          </cell>
          <cell r="BLV690" t="str">
            <v>MODERADO</v>
          </cell>
          <cell r="BLW690" t="str">
            <v>ALTO</v>
          </cell>
          <cell r="BLX690" t="str">
            <v>EXTREMO</v>
          </cell>
          <cell r="BLY690" t="str">
            <v>EXTREMO</v>
          </cell>
        </row>
        <row r="691">
          <cell r="BLR691">
            <v>3</v>
          </cell>
          <cell r="BLS691" t="str">
            <v>3 - Media</v>
          </cell>
          <cell r="BLU691" t="str">
            <v>MODERADO</v>
          </cell>
          <cell r="BLV691" t="str">
            <v>MODERADO</v>
          </cell>
          <cell r="BLW691" t="str">
            <v>ALTO</v>
          </cell>
          <cell r="BLX691" t="str">
            <v>ALTO</v>
          </cell>
          <cell r="BLY691" t="str">
            <v>ALTO</v>
          </cell>
        </row>
        <row r="692">
          <cell r="BLR692">
            <v>2</v>
          </cell>
          <cell r="BLS692" t="str">
            <v>2 - Baja</v>
          </cell>
          <cell r="BLU692" t="str">
            <v>BAJO</v>
          </cell>
          <cell r="BLV692" t="str">
            <v>MODERADO</v>
          </cell>
          <cell r="BLW692" t="str">
            <v>MODERADO</v>
          </cell>
          <cell r="BLX692" t="str">
            <v>MODERADO</v>
          </cell>
          <cell r="BLY692" t="str">
            <v>ALTO</v>
          </cell>
        </row>
        <row r="693">
          <cell r="BLR693">
            <v>1</v>
          </cell>
          <cell r="BLS693" t="str">
            <v>1 - Muy Baja</v>
          </cell>
          <cell r="BLU693" t="str">
            <v>BAJO</v>
          </cell>
          <cell r="BLV693" t="str">
            <v>BAJO</v>
          </cell>
          <cell r="BLW693" t="str">
            <v>MODERADO</v>
          </cell>
          <cell r="BLX693" t="str">
            <v>MODERADO</v>
          </cell>
          <cell r="BLY693" t="str">
            <v>MODERADO</v>
          </cell>
        </row>
      </sheetData>
      <sheetData sheetId="24"/>
      <sheetData sheetId="25"/>
      <sheetData sheetId="2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 REC FI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z (5)"/>
      <sheetName val="Hoja6"/>
      <sheetName val="Matriz (4)"/>
      <sheetName val="MAPA RIESGOS PROCESOS"/>
      <sheetName val="Matriz (3)"/>
      <sheetName val="Matriz (2)"/>
      <sheetName val="Matriz"/>
      <sheetName val="Escalas"/>
      <sheetName val="INSTRUCTIVO"/>
      <sheetName val="Control"/>
      <sheetName val="MAPA RIESGOS"/>
    </sheetNames>
    <sheetDataSet>
      <sheetData sheetId="0"/>
      <sheetData sheetId="1"/>
      <sheetData sheetId="2"/>
      <sheetData sheetId="3"/>
      <sheetData sheetId="4"/>
      <sheetData sheetId="5"/>
      <sheetData sheetId="6">
        <row r="896">
          <cell r="BNZ896" t="str">
            <v>Conducta Humana</v>
          </cell>
        </row>
        <row r="897">
          <cell r="BNZ897" t="str">
            <v>Desconocimiento de los procedimientos</v>
          </cell>
        </row>
        <row r="898">
          <cell r="BNZ898" t="str">
            <v>Inexistencia de controles</v>
          </cell>
        </row>
        <row r="899">
          <cell r="BNZ899" t="str">
            <v>Injerencia Política</v>
          </cell>
        </row>
        <row r="900">
          <cell r="BNZ900" t="str">
            <v>Presión del superior</v>
          </cell>
        </row>
        <row r="901">
          <cell r="BNZ901" t="str">
            <v>Riesgo de contagio</v>
          </cell>
        </row>
        <row r="902">
          <cell r="BNZ902" t="str">
            <v>Otro</v>
          </cell>
        </row>
      </sheetData>
      <sheetData sheetId="7"/>
      <sheetData sheetId="8"/>
      <sheetData sheetId="9"/>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APA RIESGOS"/>
      <sheetName val="MAPA X ROLES"/>
      <sheetName val="G CONTR"/>
      <sheetName val="G PREDIAL"/>
      <sheetName val="CONSTR PROY"/>
      <sheetName val="CONSERVAC INFR"/>
      <sheetName val="DISEÑO PROY"/>
      <sheetName val="G TIC"/>
      <sheetName val="G FINANC"/>
      <sheetName val="PREINVERSION"/>
      <sheetName val="G REC FIS"/>
      <sheetName val="G VALORIZ"/>
      <sheetName val="D DOCUM"/>
      <sheetName val="G TALENT H"/>
      <sheetName val="G SOCIAL Y R-C"/>
      <sheetName val="G INT PROY"/>
      <sheetName val="EVAL CONT"/>
      <sheetName val="INNOVAC"/>
      <sheetName val="G INTERINST"/>
      <sheetName val="G LEGAL"/>
      <sheetName val="PRACT INTEG"/>
      <sheetName val="MEJOR CONT"/>
      <sheetName val="PLAN ESTR"/>
      <sheetName val="COMUNIC"/>
      <sheetName val="Escalas"/>
      <sheetName val="INSTRUCTIVO"/>
      <sheetName val="Control"/>
    </sheetNames>
    <sheetDataSet>
      <sheetData sheetId="0" refreshError="1"/>
      <sheetData sheetId="1" refreshError="1"/>
      <sheetData sheetId="2"/>
      <sheetData sheetId="3">
        <row r="673">
          <cell r="BLU673">
            <v>1</v>
          </cell>
          <cell r="BLV673">
            <v>2</v>
          </cell>
          <cell r="BLW673">
            <v>3</v>
          </cell>
          <cell r="BLX673">
            <v>4</v>
          </cell>
          <cell r="BLY673">
            <v>5</v>
          </cell>
        </row>
        <row r="674">
          <cell r="BLU674" t="str">
            <v>1 - Leve</v>
          </cell>
          <cell r="BLV674" t="str">
            <v>2 - Menor</v>
          </cell>
          <cell r="BLW674" t="str">
            <v>3 - Moderado</v>
          </cell>
          <cell r="BLX674" t="str">
            <v>4 - Mayor</v>
          </cell>
          <cell r="BLY674" t="str">
            <v>5 - Catastrófico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 RIESGOS"/>
      <sheetName val="MAPA X ROLES"/>
      <sheetName val="G CONTR"/>
      <sheetName val="G PREDIAL"/>
      <sheetName val="CONSTR PROY"/>
      <sheetName val="CONSERVAC INFR"/>
      <sheetName val="DISEÑO PROY"/>
      <sheetName val="G TIC"/>
      <sheetName val="G FINANC"/>
      <sheetName val="PREINVERSION"/>
      <sheetName val="G REC FIS"/>
      <sheetName val="G VALORIZ"/>
      <sheetName val="D DOCUM"/>
      <sheetName val="G TALENT H"/>
      <sheetName val="G SOCIAL Y R-C"/>
      <sheetName val="G INT PROY"/>
      <sheetName val="EVAL CONT"/>
      <sheetName val="INNOVAC"/>
      <sheetName val="G INTERINST"/>
      <sheetName val="G LEGAL"/>
      <sheetName val="PRACT INTEG"/>
      <sheetName val="MEJOR CONT"/>
      <sheetName val="PLAN ESTR"/>
      <sheetName val="COMUNIC"/>
      <sheetName val="Escalas"/>
      <sheetName val="INSTRUCTIVO"/>
      <sheetName val="Control"/>
    </sheetNames>
    <sheetDataSet>
      <sheetData sheetId="0"/>
      <sheetData sheetId="1"/>
      <sheetData sheetId="2"/>
      <sheetData sheetId="3"/>
      <sheetData sheetId="4"/>
      <sheetData sheetId="5"/>
      <sheetData sheetId="6"/>
      <sheetData sheetId="7">
        <row r="682">
          <cell r="BLU682">
            <v>1</v>
          </cell>
          <cell r="BLV682">
            <v>2</v>
          </cell>
          <cell r="BLW682">
            <v>3</v>
          </cell>
          <cell r="BLX682">
            <v>4</v>
          </cell>
          <cell r="BLY682">
            <v>5</v>
          </cell>
        </row>
        <row r="683">
          <cell r="BLU683" t="str">
            <v>1 - Leve</v>
          </cell>
          <cell r="BLV683" t="str">
            <v>2 - Menor</v>
          </cell>
          <cell r="BLW683" t="str">
            <v>3 - Moderado</v>
          </cell>
          <cell r="BLX683" t="str">
            <v>4 - Mayor</v>
          </cell>
          <cell r="BLY683" t="str">
            <v>5 - Catastrófico</v>
          </cell>
        </row>
        <row r="685">
          <cell r="BLS685" t="str">
            <v>5 - Muy Alta</v>
          </cell>
          <cell r="BLU685" t="str">
            <v>MODERADO</v>
          </cell>
          <cell r="BLV685" t="str">
            <v>ALTO</v>
          </cell>
          <cell r="BLW685" t="str">
            <v>ALTO</v>
          </cell>
          <cell r="BLX685" t="str">
            <v>EXTREMO</v>
          </cell>
          <cell r="BLY685" t="str">
            <v>EXTREMO</v>
          </cell>
        </row>
        <row r="686">
          <cell r="BLS686" t="str">
            <v>4 - Alta</v>
          </cell>
          <cell r="BLU686" t="str">
            <v>MODERADO</v>
          </cell>
          <cell r="BLV686" t="str">
            <v>MODERADO</v>
          </cell>
          <cell r="BLW686" t="str">
            <v>ALTO</v>
          </cell>
          <cell r="BLX686" t="str">
            <v>EXTREMO</v>
          </cell>
          <cell r="BLY686" t="str">
            <v>EXTREMO</v>
          </cell>
        </row>
        <row r="687">
          <cell r="BLS687" t="str">
            <v>3 - Media</v>
          </cell>
          <cell r="BLU687" t="str">
            <v>MODERADO</v>
          </cell>
          <cell r="BLV687" t="str">
            <v>MODERADO</v>
          </cell>
          <cell r="BLW687" t="str">
            <v>ALTO</v>
          </cell>
          <cell r="BLX687" t="str">
            <v>ALTO</v>
          </cell>
          <cell r="BLY687" t="str">
            <v>ALTO</v>
          </cell>
        </row>
        <row r="688">
          <cell r="BLS688" t="str">
            <v>2 - Baja</v>
          </cell>
          <cell r="BLU688" t="str">
            <v>BAJO</v>
          </cell>
          <cell r="BLV688" t="str">
            <v>MODERADO</v>
          </cell>
          <cell r="BLW688" t="str">
            <v>MODERADO</v>
          </cell>
          <cell r="BLX688" t="str">
            <v>MODERADO</v>
          </cell>
          <cell r="BLY688" t="str">
            <v>ALTO</v>
          </cell>
        </row>
        <row r="689">
          <cell r="BLS689" t="str">
            <v>1 - Muy Baja</v>
          </cell>
          <cell r="BLU689" t="str">
            <v>BAJO</v>
          </cell>
          <cell r="BLV689" t="str">
            <v>BAJO</v>
          </cell>
          <cell r="BLW689" t="str">
            <v>MODERADO</v>
          </cell>
          <cell r="BLX689" t="str">
            <v>MODERADO</v>
          </cell>
          <cell r="BLY689" t="str">
            <v>MODERADO</v>
          </cell>
        </row>
      </sheetData>
      <sheetData sheetId="8">
        <row r="681">
          <cell r="BLU681">
            <v>1</v>
          </cell>
          <cell r="BLV681">
            <v>2</v>
          </cell>
          <cell r="BLW681">
            <v>3</v>
          </cell>
          <cell r="BLX681">
            <v>4</v>
          </cell>
          <cell r="BLY681">
            <v>5</v>
          </cell>
        </row>
        <row r="682">
          <cell r="BLU682" t="str">
            <v>1 - Leve</v>
          </cell>
          <cell r="BLV682" t="str">
            <v>2 - Menor</v>
          </cell>
          <cell r="BLW682" t="str">
            <v>3 - Moderado</v>
          </cell>
          <cell r="BLX682" t="str">
            <v>4 - Mayor</v>
          </cell>
          <cell r="BLY682" t="str">
            <v>5 - Catastrófico</v>
          </cell>
        </row>
      </sheetData>
      <sheetData sheetId="9"/>
      <sheetData sheetId="10"/>
      <sheetData sheetId="11"/>
      <sheetData sheetId="12"/>
      <sheetData sheetId="13"/>
      <sheetData sheetId="14">
        <row r="695">
          <cell r="BMA695" t="str">
            <v>Conducta Humana (Moral y ética) en beneficio particular</v>
          </cell>
        </row>
      </sheetData>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EÑO PROY"/>
      <sheetName val="PREINVERSION"/>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LAN ESTR"/>
      <sheetName val="G INT PROY"/>
      <sheetName val="PRACT INTEG"/>
      <sheetName val="MEJOR CONT"/>
      <sheetName val="Escalas"/>
      <sheetName val="INSTRUCTIVO"/>
      <sheetName val="Control"/>
    </sheetNames>
    <sheetDataSet>
      <sheetData sheetId="0"/>
      <sheetData sheetId="1"/>
      <sheetData sheetId="2">
        <row r="687">
          <cell r="BLU687">
            <v>1</v>
          </cell>
          <cell r="BLV687">
            <v>2</v>
          </cell>
          <cell r="BLW687">
            <v>3</v>
          </cell>
          <cell r="BLX687">
            <v>4</v>
          </cell>
          <cell r="BLY687">
            <v>5</v>
          </cell>
        </row>
        <row r="688">
          <cell r="BLU688" t="str">
            <v>1 - Leve</v>
          </cell>
          <cell r="BLV688" t="str">
            <v>2 - Menor</v>
          </cell>
          <cell r="BLW688" t="str">
            <v>3 - Moderado</v>
          </cell>
          <cell r="BLX688" t="str">
            <v>4 - Mayor</v>
          </cell>
          <cell r="BLY688" t="str">
            <v>5 - Catastrófico</v>
          </cell>
        </row>
        <row r="690">
          <cell r="BLR690">
            <v>5</v>
          </cell>
          <cell r="BLS690" t="str">
            <v>5 - Muy Alta</v>
          </cell>
          <cell r="BLU690" t="str">
            <v>MODERADO</v>
          </cell>
          <cell r="BLV690" t="str">
            <v>ALTO</v>
          </cell>
          <cell r="BLW690" t="str">
            <v>ALTO</v>
          </cell>
          <cell r="BLX690" t="str">
            <v>EXTREMO</v>
          </cell>
          <cell r="BLY690" t="str">
            <v>EXTREMO</v>
          </cell>
        </row>
        <row r="691">
          <cell r="BLR691">
            <v>4</v>
          </cell>
          <cell r="BLS691" t="str">
            <v>4 - Alta</v>
          </cell>
          <cell r="BLU691" t="str">
            <v>MODERADO</v>
          </cell>
          <cell r="BLV691" t="str">
            <v>MODERADO</v>
          </cell>
          <cell r="BLW691" t="str">
            <v>ALTO</v>
          </cell>
          <cell r="BLX691" t="str">
            <v>EXTREMO</v>
          </cell>
          <cell r="BLY691" t="str">
            <v>EXTREMO</v>
          </cell>
        </row>
        <row r="692">
          <cell r="BLR692">
            <v>3</v>
          </cell>
          <cell r="BLS692" t="str">
            <v>3 - Media</v>
          </cell>
          <cell r="BLU692" t="str">
            <v>MODERADO</v>
          </cell>
          <cell r="BLV692" t="str">
            <v>MODERADO</v>
          </cell>
          <cell r="BLW692" t="str">
            <v>ALTO</v>
          </cell>
          <cell r="BLX692" t="str">
            <v>ALTO</v>
          </cell>
          <cell r="BLY692" t="str">
            <v>ALTO</v>
          </cell>
        </row>
        <row r="693">
          <cell r="BLR693">
            <v>2</v>
          </cell>
          <cell r="BLS693" t="str">
            <v>2 - Baja</v>
          </cell>
          <cell r="BLU693" t="str">
            <v>BAJO</v>
          </cell>
          <cell r="BLV693" t="str">
            <v>MODERADO</v>
          </cell>
          <cell r="BLW693" t="str">
            <v>MODERADO</v>
          </cell>
          <cell r="BLX693" t="str">
            <v>MODERADO</v>
          </cell>
          <cell r="BLY693" t="str">
            <v>ALTO</v>
          </cell>
        </row>
        <row r="694">
          <cell r="BLR694">
            <v>1</v>
          </cell>
          <cell r="BLS694" t="str">
            <v>1 - Muy Baja</v>
          </cell>
          <cell r="BLU694" t="str">
            <v>BAJO</v>
          </cell>
          <cell r="BLV694" t="str">
            <v>BAJO</v>
          </cell>
          <cell r="BLW694" t="str">
            <v>MODERADO</v>
          </cell>
          <cell r="BLX694" t="str">
            <v>MODERADO</v>
          </cell>
          <cell r="BLY694" t="str">
            <v>MODERADO</v>
          </cell>
        </row>
      </sheetData>
      <sheetData sheetId="3"/>
      <sheetData sheetId="4" refreshError="1"/>
      <sheetData sheetId="5" refreshError="1"/>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AL CONT"/>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 INTERINST"/>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APA RIESGOS"/>
      <sheetName val="MAPA X ROLES"/>
      <sheetName val="G CONTR"/>
      <sheetName val="G PREDIAL"/>
      <sheetName val="CONSTR PROY"/>
      <sheetName val="CONSERVAC INFR"/>
      <sheetName val="DISEÑO PROY"/>
      <sheetName val="G TIC"/>
      <sheetName val="G FINANC"/>
      <sheetName val="PREINVERSION"/>
      <sheetName val="G REC FIS"/>
      <sheetName val="G VALORIZ"/>
      <sheetName val="D DOCUM"/>
      <sheetName val="G TALENT H"/>
      <sheetName val="G SOCIAL Y R-C"/>
      <sheetName val="G INT PROY"/>
      <sheetName val="EVAL CONT"/>
      <sheetName val="INNOVAC"/>
      <sheetName val="G INTERINST"/>
      <sheetName val="G LEGAL"/>
      <sheetName val="PRACT INTEG"/>
      <sheetName val="MEJOR CONT"/>
      <sheetName val="PLAN ESTR"/>
      <sheetName val="COMUNIC"/>
      <sheetName val="Escalas"/>
      <sheetName val="INSTRUCTIVO"/>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681">
          <cell r="BLU681">
            <v>1</v>
          </cell>
          <cell r="BLV681">
            <v>2</v>
          </cell>
          <cell r="BLW681">
            <v>3</v>
          </cell>
          <cell r="BLX681">
            <v>4</v>
          </cell>
          <cell r="BLY681">
            <v>5</v>
          </cell>
        </row>
        <row r="682">
          <cell r="BLU682" t="str">
            <v>1 - Leve</v>
          </cell>
          <cell r="BLV682" t="str">
            <v>2 - Menor</v>
          </cell>
          <cell r="BLW682" t="str">
            <v>3 - Moderado</v>
          </cell>
          <cell r="BLX682" t="str">
            <v>4 - Mayor</v>
          </cell>
          <cell r="BLY682" t="str">
            <v>5 - Catastrófico</v>
          </cell>
        </row>
      </sheetData>
      <sheetData sheetId="9" refreshError="1"/>
      <sheetData sheetId="10">
        <row r="687">
          <cell r="BLU687" t="str">
            <v>1 - Leve</v>
          </cell>
          <cell r="BLV687" t="str">
            <v>2 - Menor</v>
          </cell>
          <cell r="BLW687" t="str">
            <v>3 - Moderado</v>
          </cell>
          <cell r="BLX687" t="str">
            <v>4 - Mayor</v>
          </cell>
          <cell r="BLY687" t="str">
            <v>5 - Catastrófico</v>
          </cell>
        </row>
        <row r="689">
          <cell r="BLS689" t="str">
            <v>5 - Muy Alta</v>
          </cell>
          <cell r="BLU689" t="str">
            <v>MODERADO</v>
          </cell>
          <cell r="BLV689" t="str">
            <v>ALTO</v>
          </cell>
          <cell r="BLW689" t="str">
            <v>ALTO</v>
          </cell>
          <cell r="BLX689" t="str">
            <v>EXTREMO</v>
          </cell>
          <cell r="BLY689" t="str">
            <v>EXTREMO</v>
          </cell>
        </row>
        <row r="690">
          <cell r="BLS690" t="str">
            <v>4 - Alta</v>
          </cell>
          <cell r="BLU690" t="str">
            <v>MODERADO</v>
          </cell>
          <cell r="BLV690" t="str">
            <v>MODERADO</v>
          </cell>
          <cell r="BLW690" t="str">
            <v>ALTO</v>
          </cell>
          <cell r="BLX690" t="str">
            <v>EXTREMO</v>
          </cell>
          <cell r="BLY690" t="str">
            <v>EXTREMO</v>
          </cell>
        </row>
        <row r="691">
          <cell r="BLS691" t="str">
            <v>3 - Media</v>
          </cell>
          <cell r="BLU691" t="str">
            <v>MODERADO</v>
          </cell>
          <cell r="BLV691" t="str">
            <v>MODERADO</v>
          </cell>
          <cell r="BLW691" t="str">
            <v>ALTO</v>
          </cell>
          <cell r="BLX691" t="str">
            <v>ALTO</v>
          </cell>
          <cell r="BLY691" t="str">
            <v>ALTO</v>
          </cell>
        </row>
        <row r="692">
          <cell r="BLS692" t="str">
            <v>2 - Baja</v>
          </cell>
          <cell r="BLU692" t="str">
            <v>BAJO</v>
          </cell>
          <cell r="BLV692" t="str">
            <v>MODERADO</v>
          </cell>
          <cell r="BLW692" t="str">
            <v>MODERADO</v>
          </cell>
          <cell r="BLX692" t="str">
            <v>MODERADO</v>
          </cell>
          <cell r="BLY692" t="str">
            <v>ALTO</v>
          </cell>
        </row>
        <row r="693">
          <cell r="BLS693" t="str">
            <v>1 - Muy Baja</v>
          </cell>
          <cell r="BLU693" t="str">
            <v>BAJO</v>
          </cell>
          <cell r="BLV693" t="str">
            <v>BAJO</v>
          </cell>
          <cell r="BLW693" t="str">
            <v>MODERADO</v>
          </cell>
          <cell r="BLX693" t="str">
            <v>MODERADO</v>
          </cell>
          <cell r="BLY693" t="str">
            <v>MODERADO</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95A74E2-8381-47F9-BFD3-0BE36F95D29B}" name="Tabla3" displayName="Tabla3" ref="H1:I23" totalsRowShown="0" headerRowDxfId="1546" dataDxfId="1544" headerRowBorderDxfId="1545" tableBorderDxfId="1543" totalsRowBorderDxfId="1542">
  <autoFilter ref="H1:I23" xr:uid="{595A74E2-8381-47F9-BFD3-0BE36F95D29B}"/>
  <tableColumns count="2">
    <tableColumn id="1" xr3:uid="{4BEA598A-4C51-4420-B5C9-0FC9D0B2FC7A}" name="DEPENDENCIA" dataDxfId="1541">
      <calculatedColumnFormula>+CONCATENATE(G2," - ",C2)</calculatedColumnFormula>
    </tableColumn>
    <tableColumn id="2" xr3:uid="{84504FF3-229C-4822-A9F2-786F22EAF625}" name="%" dataDxfId="1540" dataCellStyle="Porcentaje">
      <calculatedColumnFormula>+C2%</calculatedColumnFormula>
    </tableColumn>
  </tableColumns>
  <tableStyleInfo name="TableStyleLight1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drawing" Target="../drawings/drawing19.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7E4E6D-478B-4080-85D0-B3042378E9E5}">
  <dimension ref="A1:AF28"/>
  <sheetViews>
    <sheetView tabSelected="1" topLeftCell="B1" zoomScale="85" zoomScaleNormal="85" workbookViewId="0">
      <selection activeCell="B1" sqref="B1"/>
    </sheetView>
  </sheetViews>
  <sheetFormatPr baseColWidth="10" defaultColWidth="11.44140625" defaultRowHeight="18" x14ac:dyDescent="0.3"/>
  <cols>
    <col min="1" max="1" width="43.21875" style="475" customWidth="1"/>
    <col min="2" max="2" width="8.77734375" style="496" customWidth="1"/>
    <col min="3" max="3" width="9.44140625" style="475" customWidth="1"/>
    <col min="4" max="4" width="16" style="475" customWidth="1"/>
    <col min="5" max="5" width="10.21875" style="475" customWidth="1"/>
    <col min="6" max="6" width="11.6640625" style="475" customWidth="1"/>
    <col min="7" max="7" width="7.77734375" style="496" customWidth="1"/>
    <col min="8" max="8" width="20.21875" style="498" customWidth="1"/>
    <col min="9" max="9" width="6.21875" style="498" bestFit="1" customWidth="1"/>
    <col min="10" max="10" width="5.6640625" customWidth="1"/>
    <col min="11" max="11" width="4.77734375" style="475" bestFit="1" customWidth="1"/>
    <col min="12" max="12" width="7.6640625" style="476" bestFit="1" customWidth="1"/>
    <col min="13" max="16384" width="11.44140625" style="475"/>
  </cols>
  <sheetData>
    <row r="1" spans="1:32" ht="57.6" x14ac:dyDescent="0.25">
      <c r="A1" s="469" t="s">
        <v>461</v>
      </c>
      <c r="B1" s="469" t="s">
        <v>1402</v>
      </c>
      <c r="C1" s="469" t="s">
        <v>1403</v>
      </c>
      <c r="D1" s="469" t="s">
        <v>1404</v>
      </c>
      <c r="E1" s="470" t="s">
        <v>1405</v>
      </c>
      <c r="F1" s="470" t="s">
        <v>1406</v>
      </c>
      <c r="G1" s="471"/>
      <c r="H1" s="472" t="s">
        <v>1407</v>
      </c>
      <c r="I1" s="473" t="s">
        <v>1408</v>
      </c>
      <c r="J1" s="474"/>
    </row>
    <row r="2" spans="1:32" x14ac:dyDescent="0.35">
      <c r="A2" s="477" t="s">
        <v>935</v>
      </c>
      <c r="B2" s="478">
        <f>'G CONTR'!CS33</f>
        <v>72</v>
      </c>
      <c r="C2" s="479">
        <f t="shared" ref="C2:C23" si="0">ROUND(B2/$B$25*100,0)</f>
        <v>45</v>
      </c>
      <c r="D2" s="479" t="str">
        <f>IF(C2&gt;37,"ALTO",IF(C2&lt;20,"BAJO","MEDIO"))</f>
        <v>ALTO</v>
      </c>
      <c r="E2" s="480">
        <f>'G CONTR'!C33</f>
        <v>24</v>
      </c>
      <c r="F2" s="481"/>
      <c r="G2" s="482" t="s">
        <v>1409</v>
      </c>
      <c r="H2" s="483" t="str">
        <f t="shared" ref="H2:H23" si="1">+CONCATENATE(G2," - ",C2)</f>
        <v>GC - 45</v>
      </c>
      <c r="I2" s="484">
        <f t="shared" ref="I2:I23" si="2">+C2%</f>
        <v>0.45</v>
      </c>
      <c r="K2" s="226"/>
      <c r="L2" s="485"/>
      <c r="M2" s="514" t="s">
        <v>1410</v>
      </c>
      <c r="N2" s="514"/>
      <c r="O2" s="514"/>
      <c r="P2" s="514"/>
      <c r="Q2" s="514"/>
      <c r="R2" s="514"/>
      <c r="S2" s="514"/>
      <c r="T2" s="514"/>
      <c r="U2" s="514"/>
      <c r="V2" s="514"/>
      <c r="W2" s="514"/>
      <c r="X2" s="514"/>
      <c r="Y2" s="514"/>
      <c r="Z2" s="514"/>
      <c r="AA2" s="514"/>
      <c r="AB2" s="514"/>
      <c r="AC2" s="514"/>
      <c r="AD2" s="514"/>
      <c r="AE2" s="514"/>
      <c r="AF2" s="514"/>
    </row>
    <row r="3" spans="1:32" x14ac:dyDescent="0.35">
      <c r="A3" s="477" t="s">
        <v>1037</v>
      </c>
      <c r="B3" s="478">
        <f>'G PREDIAL'!CS89</f>
        <v>104</v>
      </c>
      <c r="C3" s="479">
        <f t="shared" si="0"/>
        <v>65</v>
      </c>
      <c r="D3" s="479" t="str">
        <f t="shared" ref="D3:D23" si="3">IF(C3&gt;37,"ALTO",IF(C3&lt;20,"BAJO","MEDIO"))</f>
        <v>ALTO</v>
      </c>
      <c r="E3" s="480">
        <f>'G PREDIAL'!C89</f>
        <v>24</v>
      </c>
      <c r="F3" s="481">
        <f t="shared" ref="F3:F23" si="4">+E3/2</f>
        <v>12</v>
      </c>
      <c r="G3" s="482" t="s">
        <v>1411</v>
      </c>
      <c r="H3" s="483" t="str">
        <f t="shared" si="1"/>
        <v>GP - 65</v>
      </c>
      <c r="I3" s="484">
        <f t="shared" si="2"/>
        <v>0.65</v>
      </c>
      <c r="K3" s="227"/>
      <c r="L3" s="486"/>
      <c r="M3" s="514"/>
      <c r="N3" s="514"/>
      <c r="O3" s="514"/>
      <c r="P3" s="514"/>
      <c r="Q3" s="514"/>
      <c r="R3" s="514"/>
      <c r="S3" s="514"/>
      <c r="T3" s="514"/>
      <c r="U3" s="514"/>
      <c r="V3" s="514"/>
      <c r="W3" s="514"/>
      <c r="X3" s="514"/>
      <c r="Y3" s="514"/>
      <c r="Z3" s="514"/>
      <c r="AA3" s="514"/>
      <c r="AB3" s="514"/>
      <c r="AC3" s="514"/>
      <c r="AD3" s="514"/>
      <c r="AE3" s="514"/>
      <c r="AF3" s="514"/>
    </row>
    <row r="4" spans="1:32" x14ac:dyDescent="0.35">
      <c r="A4" s="477" t="s">
        <v>828</v>
      </c>
      <c r="B4" s="478">
        <f>'CONSTR PROY'!CS87</f>
        <v>159</v>
      </c>
      <c r="C4" s="479">
        <f t="shared" si="0"/>
        <v>100</v>
      </c>
      <c r="D4" s="479" t="str">
        <f t="shared" si="3"/>
        <v>ALTO</v>
      </c>
      <c r="E4" s="480">
        <f>'CONSTR PROY'!C87</f>
        <v>53</v>
      </c>
      <c r="F4" s="481">
        <f t="shared" si="4"/>
        <v>26.5</v>
      </c>
      <c r="G4" s="482" t="s">
        <v>1412</v>
      </c>
      <c r="H4" s="483" t="str">
        <f t="shared" si="1"/>
        <v>CP - 100</v>
      </c>
      <c r="I4" s="484">
        <f t="shared" si="2"/>
        <v>1</v>
      </c>
      <c r="K4" s="227"/>
      <c r="L4" s="486"/>
      <c r="M4" s="515" t="s">
        <v>33</v>
      </c>
      <c r="N4" s="515"/>
      <c r="O4" s="515"/>
      <c r="P4" s="515"/>
      <c r="Q4" s="515"/>
      <c r="R4" s="515"/>
      <c r="S4" s="515"/>
      <c r="T4" s="515"/>
      <c r="U4" s="515"/>
      <c r="V4" s="515"/>
      <c r="W4" s="515"/>
      <c r="X4" s="515"/>
      <c r="Y4" s="515"/>
      <c r="Z4" s="515"/>
      <c r="AA4" s="515"/>
      <c r="AB4" s="515"/>
      <c r="AC4" s="515"/>
      <c r="AD4" s="515"/>
      <c r="AE4" s="515"/>
      <c r="AF4" s="515"/>
    </row>
    <row r="5" spans="1:32" x14ac:dyDescent="0.35">
      <c r="A5" s="477" t="s">
        <v>622</v>
      </c>
      <c r="B5" s="478">
        <f>'CONSERVAC INFR'!CS101</f>
        <v>90</v>
      </c>
      <c r="C5" s="479">
        <f t="shared" si="0"/>
        <v>57</v>
      </c>
      <c r="D5" s="479" t="str">
        <f t="shared" si="3"/>
        <v>ALTO</v>
      </c>
      <c r="E5" s="480">
        <f>'CONSERVAC INFR'!A38</f>
        <v>30</v>
      </c>
      <c r="F5" s="481">
        <f t="shared" si="4"/>
        <v>15</v>
      </c>
      <c r="G5" s="482" t="s">
        <v>1413</v>
      </c>
      <c r="H5" s="483" t="str">
        <f t="shared" si="1"/>
        <v>CI - 57</v>
      </c>
      <c r="I5" s="484">
        <f t="shared" si="2"/>
        <v>0.56999999999999995</v>
      </c>
      <c r="K5" s="227"/>
      <c r="L5" s="486"/>
      <c r="M5" s="487">
        <v>1</v>
      </c>
      <c r="N5" s="487">
        <v>0.95</v>
      </c>
      <c r="O5" s="487">
        <v>0.9</v>
      </c>
      <c r="P5" s="487">
        <v>0.85</v>
      </c>
      <c r="Q5" s="487">
        <v>0.8</v>
      </c>
      <c r="R5" s="487">
        <v>0.75</v>
      </c>
      <c r="S5" s="487">
        <v>0.7</v>
      </c>
      <c r="T5" s="487">
        <v>0.65</v>
      </c>
      <c r="U5" s="487">
        <v>0.6</v>
      </c>
      <c r="V5" s="487">
        <v>0.55000000000000004</v>
      </c>
      <c r="W5" s="487">
        <v>0.5</v>
      </c>
      <c r="X5" s="487">
        <v>0.45</v>
      </c>
      <c r="Y5" s="487">
        <v>0.4</v>
      </c>
      <c r="Z5" s="487">
        <v>0.35</v>
      </c>
      <c r="AA5" s="487">
        <v>0.3</v>
      </c>
      <c r="AB5" s="487">
        <v>0.25</v>
      </c>
      <c r="AC5" s="487">
        <v>0.2</v>
      </c>
      <c r="AD5" s="487">
        <v>0.15</v>
      </c>
      <c r="AE5" s="487">
        <v>0.1</v>
      </c>
      <c r="AF5" s="487">
        <v>0.05</v>
      </c>
    </row>
    <row r="6" spans="1:32" x14ac:dyDescent="0.35">
      <c r="A6" s="477" t="s">
        <v>453</v>
      </c>
      <c r="B6" s="478">
        <f>'DISEÑO PROY'!CS98</f>
        <v>30</v>
      </c>
      <c r="C6" s="479">
        <f t="shared" si="0"/>
        <v>19</v>
      </c>
      <c r="D6" s="479" t="str">
        <f t="shared" si="3"/>
        <v>BAJO</v>
      </c>
      <c r="E6" s="480">
        <f>'DISEÑO PROY'!A18</f>
        <v>10</v>
      </c>
      <c r="F6" s="481">
        <f t="shared" si="4"/>
        <v>5</v>
      </c>
      <c r="G6" s="482" t="s">
        <v>1414</v>
      </c>
      <c r="H6" s="483" t="str">
        <f t="shared" si="1"/>
        <v>DP - 19</v>
      </c>
      <c r="I6" s="484">
        <f t="shared" si="2"/>
        <v>0.19</v>
      </c>
      <c r="K6" s="516" t="s">
        <v>27</v>
      </c>
      <c r="L6" s="488">
        <v>1</v>
      </c>
      <c r="M6" s="489"/>
      <c r="N6" s="489"/>
      <c r="O6" s="489"/>
      <c r="P6" s="489"/>
      <c r="Q6" s="489"/>
      <c r="R6" s="489"/>
      <c r="S6" s="489"/>
      <c r="T6" s="489"/>
      <c r="U6" s="489"/>
      <c r="V6" s="489"/>
      <c r="W6" s="489"/>
      <c r="X6" s="489"/>
      <c r="Y6" s="489"/>
      <c r="Z6" s="489"/>
      <c r="AA6" s="489"/>
      <c r="AB6" s="489"/>
      <c r="AC6" s="489"/>
      <c r="AD6" s="489"/>
      <c r="AE6" s="489"/>
      <c r="AF6" s="489"/>
    </row>
    <row r="7" spans="1:32" x14ac:dyDescent="0.35">
      <c r="A7" s="477" t="s">
        <v>1415</v>
      </c>
      <c r="B7" s="478">
        <f>'G TIC'!CS97</f>
        <v>42</v>
      </c>
      <c r="C7" s="479">
        <f t="shared" si="0"/>
        <v>26</v>
      </c>
      <c r="D7" s="479" t="str">
        <f t="shared" si="3"/>
        <v>MEDIO</v>
      </c>
      <c r="E7" s="480">
        <f>'G TIC'!A22</f>
        <v>14</v>
      </c>
      <c r="F7" s="481">
        <f t="shared" si="4"/>
        <v>7</v>
      </c>
      <c r="G7" s="482" t="s">
        <v>1416</v>
      </c>
      <c r="H7" s="483" t="str">
        <f t="shared" si="1"/>
        <v>TIC - 26</v>
      </c>
      <c r="I7" s="484">
        <f t="shared" si="2"/>
        <v>0.26</v>
      </c>
      <c r="K7" s="516"/>
      <c r="L7" s="488">
        <v>0.95</v>
      </c>
      <c r="M7" s="489"/>
      <c r="N7" s="489"/>
      <c r="O7" s="489"/>
      <c r="P7" s="489"/>
      <c r="Q7" s="489"/>
      <c r="R7" s="489"/>
      <c r="S7" s="489"/>
      <c r="T7" s="489"/>
      <c r="U7" s="489"/>
      <c r="V7" s="489"/>
      <c r="W7" s="489"/>
      <c r="X7" s="489"/>
      <c r="Y7" s="489"/>
      <c r="Z7" s="489"/>
      <c r="AA7" s="489"/>
      <c r="AB7" s="489"/>
      <c r="AC7" s="489"/>
      <c r="AD7" s="489"/>
      <c r="AE7" s="489"/>
      <c r="AF7" s="489"/>
    </row>
    <row r="8" spans="1:32" x14ac:dyDescent="0.35">
      <c r="A8" s="477" t="s">
        <v>1401</v>
      </c>
      <c r="B8" s="478">
        <f>'G FINANC'!CS96</f>
        <v>72</v>
      </c>
      <c r="C8" s="479">
        <f t="shared" si="0"/>
        <v>45</v>
      </c>
      <c r="D8" s="479" t="str">
        <f t="shared" si="3"/>
        <v>ALTO</v>
      </c>
      <c r="E8" s="480">
        <f>'G FINANC'!A32</f>
        <v>24</v>
      </c>
      <c r="F8" s="481">
        <f t="shared" si="4"/>
        <v>12</v>
      </c>
      <c r="G8" s="482" t="s">
        <v>1417</v>
      </c>
      <c r="H8" s="483" t="str">
        <f t="shared" si="1"/>
        <v>FIN - 45</v>
      </c>
      <c r="I8" s="484">
        <f t="shared" si="2"/>
        <v>0.45</v>
      </c>
      <c r="K8" s="516"/>
      <c r="L8" s="488">
        <v>0.9</v>
      </c>
      <c r="M8" s="489"/>
      <c r="N8" s="489"/>
      <c r="O8" s="489"/>
      <c r="P8" s="489"/>
      <c r="Q8" s="489"/>
      <c r="R8" s="489"/>
      <c r="S8" s="489"/>
      <c r="T8" s="489"/>
      <c r="U8" s="489"/>
      <c r="V8" s="489"/>
      <c r="W8" s="489"/>
      <c r="X8" s="489"/>
      <c r="Y8" s="489"/>
      <c r="Z8" s="489"/>
      <c r="AA8" s="489"/>
      <c r="AB8" s="489"/>
      <c r="AC8" s="489"/>
      <c r="AD8" s="489"/>
      <c r="AE8" s="489"/>
      <c r="AF8" s="489"/>
    </row>
    <row r="9" spans="1:32" x14ac:dyDescent="0.35">
      <c r="A9" s="477" t="s">
        <v>1418</v>
      </c>
      <c r="B9" s="478">
        <f>PREINVERSION!CS28</f>
        <v>54</v>
      </c>
      <c r="C9" s="479">
        <f t="shared" si="0"/>
        <v>34</v>
      </c>
      <c r="D9" s="479" t="str">
        <f t="shared" si="3"/>
        <v>MEDIO</v>
      </c>
      <c r="E9" s="480">
        <f>PREINVERSION!A26</f>
        <v>18</v>
      </c>
      <c r="F9" s="481">
        <f t="shared" si="4"/>
        <v>9</v>
      </c>
      <c r="G9" s="482" t="s">
        <v>1419</v>
      </c>
      <c r="H9" s="483" t="str">
        <f t="shared" si="1"/>
        <v>PIP - 34</v>
      </c>
      <c r="I9" s="484">
        <f t="shared" si="2"/>
        <v>0.34</v>
      </c>
      <c r="K9" s="516"/>
      <c r="L9" s="488">
        <v>0.85</v>
      </c>
      <c r="M9" s="489"/>
      <c r="N9" s="489"/>
      <c r="O9" s="489"/>
      <c r="P9" s="489"/>
      <c r="Q9" s="489"/>
      <c r="R9" s="489"/>
      <c r="S9" s="489"/>
      <c r="T9" s="489"/>
      <c r="U9" s="489"/>
      <c r="V9" s="489"/>
      <c r="W9" s="489"/>
      <c r="X9" s="489"/>
      <c r="Y9" s="489"/>
      <c r="Z9" s="489"/>
      <c r="AA9" s="489"/>
      <c r="AB9" s="489"/>
      <c r="AC9" s="489"/>
      <c r="AD9" s="489"/>
      <c r="AE9" s="489"/>
      <c r="AF9" s="489"/>
    </row>
    <row r="10" spans="1:32" x14ac:dyDescent="0.35">
      <c r="A10" s="477" t="s">
        <v>1290</v>
      </c>
      <c r="B10" s="478">
        <f>'G RES FIS'!CS101</f>
        <v>58</v>
      </c>
      <c r="C10" s="479">
        <f t="shared" si="0"/>
        <v>36</v>
      </c>
      <c r="D10" s="479" t="str">
        <f t="shared" si="3"/>
        <v>MEDIO</v>
      </c>
      <c r="E10" s="480">
        <f>'G RES FIS'!A26</f>
        <v>18</v>
      </c>
      <c r="F10" s="481">
        <f t="shared" si="4"/>
        <v>9</v>
      </c>
      <c r="G10" s="482" t="s">
        <v>1420</v>
      </c>
      <c r="H10" s="483" t="str">
        <f t="shared" si="1"/>
        <v>RF - 36</v>
      </c>
      <c r="I10" s="484">
        <f t="shared" si="2"/>
        <v>0.36</v>
      </c>
      <c r="K10" s="516"/>
      <c r="L10" s="488">
        <v>0.8</v>
      </c>
      <c r="M10" s="489"/>
      <c r="N10" s="489"/>
      <c r="O10" s="489"/>
      <c r="P10" s="489"/>
      <c r="Q10" s="489"/>
      <c r="R10" s="489"/>
      <c r="S10" s="489"/>
      <c r="T10" s="489"/>
      <c r="U10" s="489"/>
      <c r="V10" s="489"/>
      <c r="W10" s="489"/>
      <c r="X10" s="489"/>
      <c r="Y10" s="489"/>
      <c r="Z10" s="489"/>
      <c r="AA10" s="489"/>
      <c r="AB10" s="489"/>
      <c r="AC10" s="489"/>
      <c r="AD10" s="489"/>
      <c r="AE10" s="489"/>
      <c r="AF10" s="489"/>
    </row>
    <row r="11" spans="1:32" x14ac:dyDescent="0.35">
      <c r="A11" s="477" t="s">
        <v>1421</v>
      </c>
      <c r="B11" s="478">
        <f>'G VALORIZ'!CS20</f>
        <v>33</v>
      </c>
      <c r="C11" s="479">
        <f t="shared" si="0"/>
        <v>21</v>
      </c>
      <c r="D11" s="479" t="str">
        <f t="shared" si="3"/>
        <v>MEDIO</v>
      </c>
      <c r="E11" s="480">
        <f>'G VALORIZ'!A19</f>
        <v>11</v>
      </c>
      <c r="F11" s="481">
        <f t="shared" si="4"/>
        <v>5.5</v>
      </c>
      <c r="G11" s="482" t="s">
        <v>1422</v>
      </c>
      <c r="H11" s="483" t="str">
        <f t="shared" si="1"/>
        <v>VF - 21</v>
      </c>
      <c r="I11" s="484">
        <f t="shared" si="2"/>
        <v>0.21</v>
      </c>
      <c r="K11" s="516"/>
      <c r="L11" s="488">
        <v>0.75</v>
      </c>
      <c r="M11" s="489"/>
      <c r="N11" s="489"/>
      <c r="O11" s="489"/>
      <c r="P11" s="489"/>
      <c r="Q11" s="489"/>
      <c r="R11" s="489"/>
      <c r="S11" s="489"/>
      <c r="T11" s="489"/>
      <c r="U11" s="489"/>
      <c r="V11" s="489"/>
      <c r="W11" s="489"/>
      <c r="X11" s="489"/>
      <c r="Y11" s="489"/>
      <c r="Z11" s="489"/>
      <c r="AA11" s="489"/>
      <c r="AB11" s="489"/>
      <c r="AC11" s="489"/>
      <c r="AD11" s="489"/>
      <c r="AE11" s="489"/>
      <c r="AF11" s="489"/>
    </row>
    <row r="12" spans="1:32" x14ac:dyDescent="0.35">
      <c r="A12" s="477" t="s">
        <v>1273</v>
      </c>
      <c r="B12" s="478">
        <f>'D DOCUM'!CS15</f>
        <v>18</v>
      </c>
      <c r="C12" s="479">
        <f t="shared" si="0"/>
        <v>11</v>
      </c>
      <c r="D12" s="479" t="str">
        <f t="shared" si="3"/>
        <v>BAJO</v>
      </c>
      <c r="E12" s="480">
        <f>'D DOCUM'!A14</f>
        <v>6</v>
      </c>
      <c r="F12" s="481">
        <f t="shared" si="4"/>
        <v>3</v>
      </c>
      <c r="G12" s="482" t="s">
        <v>1423</v>
      </c>
      <c r="H12" s="483" t="str">
        <f t="shared" si="1"/>
        <v>GD - 11</v>
      </c>
      <c r="I12" s="484">
        <f t="shared" si="2"/>
        <v>0.11</v>
      </c>
      <c r="K12" s="516"/>
      <c r="L12" s="488">
        <v>0.7</v>
      </c>
      <c r="M12" s="489"/>
      <c r="N12" s="489"/>
      <c r="O12" s="489"/>
      <c r="P12" s="489"/>
      <c r="Q12" s="489"/>
      <c r="R12" s="489"/>
      <c r="S12" s="490"/>
      <c r="T12" s="490"/>
      <c r="U12" s="490"/>
      <c r="V12" s="490"/>
    </row>
    <row r="13" spans="1:32" x14ac:dyDescent="0.35">
      <c r="A13" s="477" t="s">
        <v>1236</v>
      </c>
      <c r="B13" s="478">
        <f>'G TALENT H'!CS97</f>
        <v>18</v>
      </c>
      <c r="C13" s="479">
        <f t="shared" si="0"/>
        <v>11</v>
      </c>
      <c r="D13" s="479" t="str">
        <f t="shared" si="3"/>
        <v>BAJO</v>
      </c>
      <c r="E13" s="480">
        <f>'G TALENT H'!A14</f>
        <v>6</v>
      </c>
      <c r="F13" s="481">
        <f t="shared" si="4"/>
        <v>3</v>
      </c>
      <c r="G13" s="482" t="s">
        <v>1424</v>
      </c>
      <c r="H13" s="483" t="str">
        <f t="shared" si="1"/>
        <v>TH - 11</v>
      </c>
      <c r="I13" s="484">
        <f t="shared" si="2"/>
        <v>0.11</v>
      </c>
      <c r="K13" s="516"/>
      <c r="L13" s="488">
        <v>0.65</v>
      </c>
      <c r="M13" s="489"/>
      <c r="N13" s="489"/>
      <c r="O13" s="489"/>
      <c r="P13" s="489"/>
      <c r="Q13" s="489"/>
      <c r="R13" s="489"/>
      <c r="S13" s="490"/>
      <c r="T13" s="490"/>
      <c r="U13" s="490"/>
      <c r="V13" s="490"/>
    </row>
    <row r="14" spans="1:32" x14ac:dyDescent="0.35">
      <c r="A14" s="477" t="s">
        <v>1425</v>
      </c>
      <c r="B14" s="478">
        <f>'G SOCIAL Y R-C'!CS99</f>
        <v>40</v>
      </c>
      <c r="C14" s="479">
        <f t="shared" si="0"/>
        <v>25</v>
      </c>
      <c r="D14" s="479" t="str">
        <f t="shared" si="3"/>
        <v>MEDIO</v>
      </c>
      <c r="E14" s="480">
        <f>'G SOCIAL Y R-C'!A16</f>
        <v>8</v>
      </c>
      <c r="F14" s="481">
        <f t="shared" si="4"/>
        <v>4</v>
      </c>
      <c r="G14" s="482" t="s">
        <v>1426</v>
      </c>
      <c r="H14" s="483" t="str">
        <f t="shared" si="1"/>
        <v>SSC - 25</v>
      </c>
      <c r="I14" s="484">
        <f t="shared" si="2"/>
        <v>0.25</v>
      </c>
      <c r="K14" s="516"/>
      <c r="L14" s="488">
        <v>0.6</v>
      </c>
      <c r="M14" s="489"/>
      <c r="N14" s="489"/>
      <c r="O14" s="489"/>
      <c r="P14" s="489"/>
      <c r="Q14" s="489"/>
      <c r="R14" s="489"/>
      <c r="S14" s="490"/>
      <c r="T14" s="490"/>
      <c r="U14" s="490"/>
      <c r="V14" s="490"/>
    </row>
    <row r="15" spans="1:32" x14ac:dyDescent="0.35">
      <c r="A15" s="477" t="s">
        <v>1089</v>
      </c>
      <c r="B15" s="478">
        <f>'G INT PROY'!CS11</f>
        <v>6</v>
      </c>
      <c r="C15" s="479">
        <f t="shared" si="0"/>
        <v>4</v>
      </c>
      <c r="D15" s="479" t="str">
        <f t="shared" si="3"/>
        <v>BAJO</v>
      </c>
      <c r="E15" s="480">
        <f>'G INT PROY'!A10</f>
        <v>2</v>
      </c>
      <c r="F15" s="481">
        <f t="shared" si="4"/>
        <v>1</v>
      </c>
      <c r="G15" s="482" t="s">
        <v>1427</v>
      </c>
      <c r="H15" s="483" t="str">
        <f t="shared" si="1"/>
        <v>GIP - 4</v>
      </c>
      <c r="I15" s="484">
        <f t="shared" si="2"/>
        <v>0.04</v>
      </c>
      <c r="K15" s="516"/>
      <c r="L15" s="488">
        <v>0.55000000000000004</v>
      </c>
      <c r="M15" s="489"/>
      <c r="N15" s="489"/>
      <c r="O15" s="489"/>
      <c r="P15" s="489"/>
      <c r="Q15" s="489"/>
      <c r="R15" s="489"/>
      <c r="S15" s="490"/>
      <c r="T15" s="490"/>
      <c r="U15" s="490"/>
      <c r="V15" s="490"/>
    </row>
    <row r="16" spans="1:32" x14ac:dyDescent="0.35">
      <c r="A16" s="477" t="s">
        <v>1181</v>
      </c>
      <c r="B16" s="478">
        <f>'EVAL CONT'!CS32</f>
        <v>69</v>
      </c>
      <c r="C16" s="479">
        <f>ROUND(B16/$B$25*100,0)</f>
        <v>43</v>
      </c>
      <c r="D16" s="479" t="str">
        <f t="shared" si="3"/>
        <v>ALTO</v>
      </c>
      <c r="E16" s="480">
        <f>'EVAL CONT'!A31</f>
        <v>23</v>
      </c>
      <c r="F16" s="481">
        <f t="shared" si="4"/>
        <v>11.5</v>
      </c>
      <c r="G16" s="482" t="s">
        <v>1428</v>
      </c>
      <c r="H16" s="483" t="str">
        <f t="shared" si="1"/>
        <v>EC - 43</v>
      </c>
      <c r="I16" s="484">
        <f t="shared" si="2"/>
        <v>0.43</v>
      </c>
      <c r="K16" s="516"/>
      <c r="L16" s="488">
        <v>0.5</v>
      </c>
      <c r="M16" s="489"/>
      <c r="N16" s="489"/>
      <c r="O16" s="489"/>
      <c r="P16" s="489"/>
      <c r="Q16" s="489"/>
      <c r="R16" s="489"/>
      <c r="S16" s="491"/>
      <c r="T16" s="491"/>
      <c r="U16" s="491"/>
      <c r="V16" s="491"/>
    </row>
    <row r="17" spans="1:32" x14ac:dyDescent="0.35">
      <c r="A17" s="477" t="s">
        <v>1429</v>
      </c>
      <c r="B17" s="478">
        <f>INNOVAC!CS101</f>
        <v>18</v>
      </c>
      <c r="C17" s="479">
        <f t="shared" si="0"/>
        <v>11</v>
      </c>
      <c r="D17" s="479" t="str">
        <f t="shared" si="3"/>
        <v>BAJO</v>
      </c>
      <c r="E17" s="480">
        <f>INNOVAC!A14</f>
        <v>6</v>
      </c>
      <c r="F17" s="481">
        <f t="shared" si="4"/>
        <v>3</v>
      </c>
      <c r="G17" s="482" t="s">
        <v>1430</v>
      </c>
      <c r="H17" s="483" t="str">
        <f t="shared" si="1"/>
        <v>INN - 11</v>
      </c>
      <c r="I17" s="484">
        <f t="shared" si="2"/>
        <v>0.11</v>
      </c>
      <c r="K17" s="516"/>
      <c r="L17" s="488">
        <v>0.45</v>
      </c>
      <c r="M17" s="489"/>
      <c r="N17" s="489"/>
      <c r="O17" s="489"/>
      <c r="P17" s="489"/>
      <c r="Q17" s="489"/>
      <c r="R17" s="489"/>
      <c r="S17" s="491"/>
      <c r="T17" s="491"/>
      <c r="U17" s="491"/>
      <c r="V17" s="491"/>
    </row>
    <row r="18" spans="1:32" x14ac:dyDescent="0.35">
      <c r="A18" s="477" t="s">
        <v>1213</v>
      </c>
      <c r="B18" s="478">
        <f>'G INTERINST'!CS20</f>
        <v>30</v>
      </c>
      <c r="C18" s="479">
        <f t="shared" si="0"/>
        <v>19</v>
      </c>
      <c r="D18" s="479" t="str">
        <f t="shared" si="3"/>
        <v>BAJO</v>
      </c>
      <c r="E18" s="480">
        <f>'G INTERINST'!A18</f>
        <v>10</v>
      </c>
      <c r="F18" s="481">
        <f t="shared" si="4"/>
        <v>5</v>
      </c>
      <c r="G18" s="482" t="s">
        <v>1431</v>
      </c>
      <c r="H18" s="483" t="str">
        <f t="shared" si="1"/>
        <v>INT - 19</v>
      </c>
      <c r="I18" s="484">
        <f t="shared" si="2"/>
        <v>0.19</v>
      </c>
      <c r="K18" s="516"/>
      <c r="L18" s="488">
        <v>0.4</v>
      </c>
      <c r="M18" s="489"/>
      <c r="N18" s="489"/>
      <c r="O18" s="489"/>
      <c r="P18" s="489"/>
      <c r="Q18" s="489"/>
      <c r="R18" s="489"/>
      <c r="S18" s="490"/>
      <c r="T18" s="490"/>
      <c r="U18" s="490"/>
      <c r="V18" s="490"/>
    </row>
    <row r="19" spans="1:32" x14ac:dyDescent="0.35">
      <c r="A19" s="477" t="s">
        <v>847</v>
      </c>
      <c r="B19" s="478">
        <f>'G LEGAL'!CS101</f>
        <v>12</v>
      </c>
      <c r="C19" s="479">
        <f t="shared" si="0"/>
        <v>8</v>
      </c>
      <c r="D19" s="479" t="str">
        <f t="shared" si="3"/>
        <v>BAJO</v>
      </c>
      <c r="E19" s="480">
        <f>'G LEGAL'!A12</f>
        <v>4</v>
      </c>
      <c r="F19" s="481">
        <f t="shared" si="4"/>
        <v>2</v>
      </c>
      <c r="G19" s="482" t="s">
        <v>1432</v>
      </c>
      <c r="H19" s="483" t="str">
        <f t="shared" si="1"/>
        <v>GL - 8</v>
      </c>
      <c r="I19" s="484">
        <f t="shared" si="2"/>
        <v>0.08</v>
      </c>
      <c r="K19" s="516"/>
      <c r="L19" s="488">
        <v>0.35</v>
      </c>
      <c r="M19" s="489"/>
      <c r="N19" s="489"/>
      <c r="O19" s="489"/>
      <c r="P19" s="489"/>
      <c r="Q19" s="489"/>
      <c r="R19" s="489"/>
      <c r="S19" s="490"/>
      <c r="T19" s="490"/>
      <c r="U19" s="490"/>
      <c r="V19" s="490"/>
    </row>
    <row r="20" spans="1:32" x14ac:dyDescent="0.35">
      <c r="A20" s="477" t="s">
        <v>1090</v>
      </c>
      <c r="B20" s="478">
        <f>'PRACT INTEG'!CS13</f>
        <v>12</v>
      </c>
      <c r="C20" s="479">
        <f t="shared" si="0"/>
        <v>8</v>
      </c>
      <c r="D20" s="479" t="str">
        <f t="shared" si="3"/>
        <v>BAJO</v>
      </c>
      <c r="E20" s="480">
        <f>'PRACT INTEG'!A12</f>
        <v>4</v>
      </c>
      <c r="F20" s="481">
        <f t="shared" si="4"/>
        <v>2</v>
      </c>
      <c r="G20" s="482" t="s">
        <v>1433</v>
      </c>
      <c r="H20" s="483" t="str">
        <f t="shared" si="1"/>
        <v>PI  - 8</v>
      </c>
      <c r="I20" s="484">
        <f t="shared" si="2"/>
        <v>0.08</v>
      </c>
      <c r="K20" s="516"/>
      <c r="L20" s="488">
        <v>0.3</v>
      </c>
      <c r="M20" s="489"/>
      <c r="N20" s="489"/>
      <c r="O20" s="489"/>
      <c r="P20" s="489"/>
      <c r="Q20" s="489"/>
      <c r="R20" s="489"/>
      <c r="S20" s="490"/>
      <c r="T20" s="490"/>
      <c r="U20" s="490"/>
      <c r="V20" s="490"/>
    </row>
    <row r="21" spans="1:32" x14ac:dyDescent="0.35">
      <c r="A21" s="477" t="s">
        <v>1434</v>
      </c>
      <c r="B21" s="478">
        <f>'MEJOR CONT'!CS13</f>
        <v>12</v>
      </c>
      <c r="C21" s="479">
        <f t="shared" si="0"/>
        <v>8</v>
      </c>
      <c r="D21" s="479" t="str">
        <f t="shared" si="3"/>
        <v>BAJO</v>
      </c>
      <c r="E21" s="480">
        <f>'MEJOR CONT'!A12</f>
        <v>4</v>
      </c>
      <c r="F21" s="481">
        <f t="shared" si="4"/>
        <v>2</v>
      </c>
      <c r="G21" s="482" t="s">
        <v>1435</v>
      </c>
      <c r="H21" s="483" t="str">
        <f t="shared" si="1"/>
        <v>MC - 8</v>
      </c>
      <c r="I21" s="484">
        <f t="shared" si="2"/>
        <v>0.08</v>
      </c>
      <c r="K21" s="516"/>
      <c r="L21" s="488">
        <v>0.25</v>
      </c>
      <c r="M21" s="489"/>
      <c r="N21" s="489"/>
      <c r="O21" s="489"/>
      <c r="P21" s="489"/>
      <c r="Q21" s="489"/>
      <c r="R21" s="489"/>
      <c r="S21" s="490"/>
      <c r="T21" s="490"/>
      <c r="U21" s="490"/>
      <c r="V21" s="490"/>
    </row>
    <row r="22" spans="1:32" x14ac:dyDescent="0.35">
      <c r="A22" s="477" t="s">
        <v>1077</v>
      </c>
      <c r="B22" s="478">
        <f>'PLAN ESTR'!CS11</f>
        <v>6</v>
      </c>
      <c r="C22" s="479">
        <f t="shared" si="0"/>
        <v>4</v>
      </c>
      <c r="D22" s="479" t="str">
        <f t="shared" si="3"/>
        <v>BAJO</v>
      </c>
      <c r="E22" s="480">
        <f>'PLAN ESTR'!A10</f>
        <v>2</v>
      </c>
      <c r="F22" s="481">
        <f t="shared" si="4"/>
        <v>1</v>
      </c>
      <c r="G22" s="482" t="s">
        <v>1436</v>
      </c>
      <c r="H22" s="483" t="str">
        <f t="shared" si="1"/>
        <v>PE - 4</v>
      </c>
      <c r="I22" s="484">
        <f t="shared" si="2"/>
        <v>0.04</v>
      </c>
      <c r="K22" s="516"/>
      <c r="L22" s="488">
        <v>0.2</v>
      </c>
      <c r="M22" s="489"/>
      <c r="N22" s="489"/>
      <c r="O22" s="489"/>
      <c r="P22" s="489"/>
      <c r="Q22" s="489"/>
      <c r="R22" s="489"/>
      <c r="S22" s="490"/>
      <c r="T22" s="490"/>
      <c r="U22" s="490"/>
      <c r="V22" s="490"/>
    </row>
    <row r="23" spans="1:32" x14ac:dyDescent="0.35">
      <c r="A23" s="477" t="s">
        <v>1437</v>
      </c>
      <c r="B23" s="478">
        <f>COMUNIC!CS101</f>
        <v>6</v>
      </c>
      <c r="C23" s="479">
        <f t="shared" si="0"/>
        <v>4</v>
      </c>
      <c r="D23" s="479" t="str">
        <f t="shared" si="3"/>
        <v>BAJO</v>
      </c>
      <c r="E23" s="480">
        <f>COMUNIC!A10</f>
        <v>2</v>
      </c>
      <c r="F23" s="481">
        <f t="shared" si="4"/>
        <v>1</v>
      </c>
      <c r="G23" s="482" t="s">
        <v>1438</v>
      </c>
      <c r="H23" s="492" t="str">
        <f t="shared" si="1"/>
        <v>CO - 4</v>
      </c>
      <c r="I23" s="493">
        <f t="shared" si="2"/>
        <v>0.04</v>
      </c>
      <c r="K23" s="516"/>
      <c r="L23" s="488">
        <v>0.15</v>
      </c>
      <c r="M23" s="489"/>
      <c r="N23" s="489"/>
      <c r="O23" s="489"/>
      <c r="P23" s="489"/>
      <c r="Q23" s="489"/>
      <c r="R23" s="489"/>
      <c r="S23" s="490"/>
      <c r="T23" s="490"/>
      <c r="U23" s="490"/>
      <c r="V23" s="490"/>
    </row>
    <row r="24" spans="1:32" x14ac:dyDescent="0.3">
      <c r="A24" s="494" t="s">
        <v>1439</v>
      </c>
      <c r="B24" s="495">
        <f>MIN(B2:B23)</f>
        <v>6</v>
      </c>
      <c r="C24" s="496"/>
      <c r="D24" s="496"/>
      <c r="E24" s="497">
        <f>SUM(E2:E23)</f>
        <v>303</v>
      </c>
      <c r="F24" s="497">
        <f>SUM(F2:F23)</f>
        <v>139.5</v>
      </c>
      <c r="K24" s="516"/>
      <c r="L24" s="488">
        <v>0.1</v>
      </c>
      <c r="M24" s="489"/>
      <c r="N24" s="489"/>
      <c r="O24" s="489"/>
      <c r="P24" s="489"/>
      <c r="Q24" s="489"/>
      <c r="R24" s="489"/>
      <c r="S24" s="489"/>
      <c r="T24" s="489"/>
      <c r="U24" s="489"/>
      <c r="V24" s="489"/>
      <c r="W24" s="489"/>
      <c r="X24" s="489"/>
      <c r="Y24" s="489"/>
      <c r="Z24" s="489"/>
      <c r="AA24" s="489"/>
      <c r="AB24" s="489"/>
      <c r="AC24" s="489"/>
      <c r="AD24" s="489"/>
      <c r="AE24" s="489"/>
      <c r="AF24" s="489"/>
    </row>
    <row r="25" spans="1:32" x14ac:dyDescent="0.3">
      <c r="A25" s="494" t="s">
        <v>1440</v>
      </c>
      <c r="B25" s="495">
        <f>MAX(B2:B23)</f>
        <v>159</v>
      </c>
      <c r="C25" s="496"/>
      <c r="D25" s="496"/>
      <c r="E25" s="496" t="s">
        <v>472</v>
      </c>
      <c r="F25" s="475" t="s">
        <v>472</v>
      </c>
      <c r="K25" s="516"/>
      <c r="L25" s="488">
        <v>0.05</v>
      </c>
      <c r="M25" s="489"/>
      <c r="N25" s="489"/>
      <c r="O25" s="489"/>
      <c r="P25" s="489"/>
      <c r="Q25" s="489"/>
      <c r="R25" s="489"/>
      <c r="S25" s="489"/>
      <c r="T25" s="489"/>
      <c r="U25" s="489"/>
      <c r="V25" s="489"/>
      <c r="W25" s="489"/>
      <c r="X25" s="489"/>
      <c r="Y25" s="489"/>
      <c r="Z25" s="489"/>
      <c r="AA25" s="489"/>
      <c r="AB25" s="489"/>
      <c r="AC25" s="489"/>
      <c r="AD25" s="489"/>
      <c r="AE25" s="489"/>
      <c r="AF25" s="489"/>
    </row>
    <row r="26" spans="1:32" x14ac:dyDescent="0.3">
      <c r="C26" s="496"/>
      <c r="D26" s="496"/>
      <c r="E26" s="496"/>
      <c r="K26" s="499"/>
      <c r="L26" s="500"/>
    </row>
    <row r="27" spans="1:32" x14ac:dyDescent="0.3">
      <c r="K27" s="499"/>
      <c r="L27" s="500"/>
    </row>
    <row r="28" spans="1:32" x14ac:dyDescent="0.3">
      <c r="A28" s="517" t="s">
        <v>1441</v>
      </c>
      <c r="B28" s="517"/>
      <c r="C28" s="517"/>
      <c r="D28" s="517"/>
      <c r="E28" s="517"/>
      <c r="F28" s="517"/>
      <c r="K28" s="499"/>
      <c r="L28" s="500"/>
      <c r="Q28" s="501"/>
      <c r="R28" s="501"/>
      <c r="S28" s="501"/>
      <c r="T28" s="501"/>
      <c r="U28" s="501"/>
      <c r="V28" s="501"/>
    </row>
  </sheetData>
  <mergeCells count="4">
    <mergeCell ref="M2:AF3"/>
    <mergeCell ref="M4:AF4"/>
    <mergeCell ref="K6:K25"/>
    <mergeCell ref="A28:F28"/>
  </mergeCells>
  <conditionalFormatting sqref="D2:D23">
    <cfRule type="containsText" dxfId="1539" priority="6" operator="containsText" text="BAJO">
      <formula>NOT(ISERROR(SEARCH("BAJO",D2)))</formula>
    </cfRule>
    <cfRule type="containsText" dxfId="1538" priority="7" operator="containsText" text="MEDIO">
      <formula>NOT(ISERROR(SEARCH("MEDIO",D2)))</formula>
    </cfRule>
    <cfRule type="containsText" dxfId="1537" priority="8" operator="containsText" text="ALTO">
      <formula>NOT(ISERROR(SEARCH("ALTO",D2)))</formula>
    </cfRule>
  </conditionalFormatting>
  <conditionalFormatting sqref="L6:L25">
    <cfRule type="colorScale" priority="1">
      <colorScale>
        <cfvo type="min"/>
        <cfvo type="percentile" val="21"/>
        <cfvo type="max"/>
        <color rgb="FF63BE7B"/>
        <color rgb="FFFFEB84"/>
        <color rgb="FFF8696B"/>
      </colorScale>
    </cfRule>
  </conditionalFormatting>
  <conditionalFormatting sqref="M5:AF5">
    <cfRule type="colorScale" priority="2">
      <colorScale>
        <cfvo type="min"/>
        <cfvo type="percentile" val="21"/>
        <cfvo type="max"/>
        <color rgb="FF63BE7B"/>
        <color rgb="FFFFEB84"/>
        <color rgb="FFF8696B"/>
      </colorScale>
    </cfRule>
  </conditionalFormatting>
  <conditionalFormatting sqref="S12:V12">
    <cfRule type="iconSet" priority="5">
      <iconSet iconSet="5Quarters">
        <cfvo type="percent" val="0"/>
        <cfvo type="percent" val="20"/>
        <cfvo type="percent" val="40"/>
        <cfvo type="percent" val="60"/>
        <cfvo type="percent" val="80"/>
      </iconSet>
    </cfRule>
  </conditionalFormatting>
  <conditionalFormatting sqref="S14:V15">
    <cfRule type="iconSet" priority="4">
      <iconSet iconSet="5Quarters">
        <cfvo type="percent" val="0"/>
        <cfvo type="percent" val="20"/>
        <cfvo type="percent" val="40"/>
        <cfvo type="percent" val="60"/>
        <cfvo type="percent" val="80"/>
      </iconSet>
    </cfRule>
  </conditionalFormatting>
  <conditionalFormatting sqref="S18:V18 S20:V20 S16:V16 S22:V22">
    <cfRule type="iconSet" priority="3">
      <iconSet iconSet="5Quarters">
        <cfvo type="percent" val="0"/>
        <cfvo type="percent" val="20"/>
        <cfvo type="percent" val="40"/>
        <cfvo type="percent" val="60"/>
        <cfvo type="percent" val="80"/>
      </iconSet>
    </cfRule>
  </conditionalFormatting>
  <pageMargins left="0.7" right="0.7" top="0.75" bottom="0.75" header="0.3" footer="0.3"/>
  <drawing r:id="rId1"/>
  <tableParts count="1">
    <tablePart r:id="rId2"/>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05293-61D2-48ED-9EC6-8278B0B7EA05}">
  <dimension ref="A1:BOU961"/>
  <sheetViews>
    <sheetView topLeftCell="A11" zoomScale="98" zoomScaleNormal="98" workbookViewId="0">
      <selection activeCell="CS101" sqref="CS101"/>
    </sheetView>
  </sheetViews>
  <sheetFormatPr baseColWidth="10" defaultRowHeight="10.199999999999999" x14ac:dyDescent="0.2"/>
  <cols>
    <col min="1" max="1" width="4.77734375" style="1" customWidth="1"/>
    <col min="2" max="2" width="23.21875" style="1" customWidth="1"/>
    <col min="3" max="3" width="31.44140625" style="1" customWidth="1"/>
    <col min="4" max="4" width="23.77734375" style="3" customWidth="1"/>
    <col min="5" max="5" width="13.44140625" style="1" customWidth="1"/>
    <col min="6" max="6" width="15.77734375" style="1" customWidth="1"/>
    <col min="7" max="8" width="23.77734375" style="1" customWidth="1"/>
    <col min="9" max="9" width="12" style="2" customWidth="1"/>
    <col min="10" max="28" width="9.77734375" style="2" customWidth="1"/>
    <col min="29" max="29" width="17.21875" style="2" customWidth="1"/>
    <col min="30" max="30" width="10.5546875" style="2" customWidth="1"/>
    <col min="31" max="31" width="9.77734375" style="2" customWidth="1"/>
    <col min="32" max="32" width="5.77734375" style="1" customWidth="1"/>
    <col min="33" max="33" width="12.21875" style="2" customWidth="1"/>
    <col min="34" max="34" width="6.44140625" style="5" customWidth="1"/>
    <col min="35" max="35" width="51.21875" style="160" customWidth="1"/>
    <col min="36" max="36" width="17.77734375" style="1" customWidth="1"/>
    <col min="37" max="37" width="23" style="4" customWidth="1"/>
    <col min="38" max="38" width="18" style="4" customWidth="1"/>
    <col min="39" max="39" width="8.77734375" style="4" customWidth="1"/>
    <col min="40" max="40" width="12.21875" style="1" customWidth="1"/>
    <col min="41" max="41" width="8.77734375" style="1" customWidth="1"/>
    <col min="42" max="42" width="12" style="4" customWidth="1"/>
    <col min="43" max="43" width="8.77734375" style="4" customWidth="1"/>
    <col min="44" max="44" width="12.21875" style="1" customWidth="1"/>
    <col min="45" max="45" width="8.77734375" style="1" customWidth="1"/>
    <col min="46" max="46" width="11" style="4" customWidth="1"/>
    <col min="47" max="47" width="8.77734375" style="4" customWidth="1"/>
    <col min="48" max="48" width="12.21875" style="1" customWidth="1"/>
    <col min="49" max="49" width="8.77734375" style="1" customWidth="1"/>
    <col min="50" max="50" width="11.21875" style="4" customWidth="1"/>
    <col min="51" max="51" width="8.77734375" style="4" customWidth="1"/>
    <col min="52" max="52" width="12.21875" style="1" customWidth="1"/>
    <col min="53" max="53" width="8.77734375" style="1" customWidth="1"/>
    <col min="54" max="54" width="10.21875" style="4" customWidth="1"/>
    <col min="55" max="55" width="13.21875" style="4" customWidth="1"/>
    <col min="56" max="56" width="12.21875" style="1" customWidth="1"/>
    <col min="57" max="57" width="8.77734375" style="1" customWidth="1"/>
    <col min="58" max="58" width="9.21875" style="4" customWidth="1"/>
    <col min="59" max="59" width="8.77734375" style="4" hidden="1" customWidth="1"/>
    <col min="60" max="60" width="12.21875" style="1" hidden="1" customWidth="1"/>
    <col min="61" max="61" width="8.77734375" style="1" hidden="1" customWidth="1"/>
    <col min="62" max="62" width="9.21875" style="4" hidden="1" customWidth="1"/>
    <col min="63" max="63" width="8.77734375" style="4" hidden="1" customWidth="1"/>
    <col min="64" max="64" width="12.21875" style="1" hidden="1" customWidth="1"/>
    <col min="65" max="65" width="8.77734375" style="1" hidden="1" customWidth="1"/>
    <col min="66" max="66" width="9.21875" style="4" hidden="1" customWidth="1"/>
    <col min="67" max="67" width="8.77734375" style="4" hidden="1" customWidth="1"/>
    <col min="68" max="68" width="12.21875" style="1" hidden="1" customWidth="1"/>
    <col min="69" max="69" width="8.77734375" style="1" hidden="1" customWidth="1"/>
    <col min="70" max="70" width="9.21875" style="4" hidden="1" customWidth="1"/>
    <col min="71" max="71" width="8.77734375" style="4" hidden="1" customWidth="1"/>
    <col min="72" max="72" width="12.21875" style="1" hidden="1" customWidth="1"/>
    <col min="73" max="73" width="8.77734375" style="1" hidden="1" customWidth="1"/>
    <col min="74" max="74" width="9.21875" style="4" hidden="1" customWidth="1"/>
    <col min="75" max="75" width="8.77734375" style="4" hidden="1" customWidth="1"/>
    <col min="76" max="76" width="12.21875" style="1" hidden="1" customWidth="1"/>
    <col min="77" max="77" width="8.77734375" style="1" hidden="1" customWidth="1"/>
    <col min="78" max="78" width="9.21875" style="4" hidden="1" customWidth="1"/>
    <col min="79" max="79" width="8.77734375" style="4" hidden="1" customWidth="1"/>
    <col min="80" max="80" width="12.21875" style="1" hidden="1" customWidth="1"/>
    <col min="81" max="81" width="8.77734375" style="1" hidden="1" customWidth="1"/>
    <col min="82" max="82" width="9.21875" style="4" hidden="1" customWidth="1"/>
    <col min="83" max="83" width="8.77734375" style="4" hidden="1" customWidth="1"/>
    <col min="84" max="84" width="12.21875" style="1" hidden="1" customWidth="1"/>
    <col min="85" max="85" width="8.77734375" style="1" hidden="1" customWidth="1"/>
    <col min="86" max="86" width="9.21875" style="4" hidden="1" customWidth="1"/>
    <col min="87" max="89" width="2.21875" style="4" hidden="1" customWidth="1"/>
    <col min="90" max="90" width="15.44140625" style="4" customWidth="1"/>
    <col min="91" max="91" width="6.77734375" style="4" customWidth="1"/>
    <col min="92" max="92" width="9.77734375" style="4" customWidth="1"/>
    <col min="93" max="93" width="6.77734375" style="4" customWidth="1"/>
    <col min="94" max="94" width="13.21875" style="4" customWidth="1"/>
    <col min="95" max="95" width="6.77734375" style="4" customWidth="1"/>
    <col min="96" max="96" width="49.44140625" style="4" customWidth="1"/>
    <col min="97" max="97" width="12.77734375" style="4" customWidth="1"/>
    <col min="98" max="98" width="1" style="4" customWidth="1"/>
    <col min="99" max="99" width="48.21875" style="4" customWidth="1"/>
    <col min="100" max="100" width="27.44140625" style="4" customWidth="1"/>
    <col min="101" max="101" width="1.44140625" style="4" hidden="1" customWidth="1"/>
    <col min="102" max="105" width="5.44140625" style="4" hidden="1" customWidth="1"/>
    <col min="106" max="106" width="5.77734375" style="1" hidden="1" customWidth="1"/>
    <col min="107" max="108" width="6.77734375" style="1" hidden="1" customWidth="1"/>
    <col min="109" max="109" width="4.44140625" style="4" hidden="1" customWidth="1"/>
    <col min="110" max="110" width="6.44140625" style="1" hidden="1" customWidth="1"/>
    <col min="111" max="112" width="6.44140625" style="4" hidden="1" customWidth="1"/>
    <col min="113" max="113" width="19" style="1" hidden="1" customWidth="1"/>
    <col min="114" max="116" width="6" style="1" hidden="1" customWidth="1"/>
    <col min="117" max="117" width="4.44140625" style="4" hidden="1" customWidth="1"/>
    <col min="118" max="118" width="6.44140625" style="1" hidden="1" customWidth="1"/>
    <col min="119" max="119" width="6.44140625" style="4" hidden="1" customWidth="1"/>
    <col min="120" max="191" width="6" style="1" hidden="1" customWidth="1"/>
    <col min="192" max="192" width="7.44140625" style="1" hidden="1" customWidth="1"/>
    <col min="193" max="224" width="8" style="1" customWidth="1"/>
    <col min="225" max="1677" width="2.21875" style="1" customWidth="1"/>
    <col min="1678" max="1680" width="10.88671875" style="1"/>
    <col min="1681" max="1681" width="4.21875" style="1" customWidth="1"/>
    <col min="1682" max="1683" width="10.88671875" style="1"/>
    <col min="1684" max="1684" width="4.77734375" style="1" customWidth="1"/>
    <col min="1685" max="1690" width="10.88671875" style="1"/>
    <col min="1691" max="1691" width="36.21875" style="1" customWidth="1"/>
    <col min="1692" max="1692" width="10.88671875" style="1"/>
    <col min="1693" max="1693" width="45.44140625" style="1" customWidth="1"/>
    <col min="1694" max="1695" width="10.88671875" style="1"/>
    <col min="1696" max="1696" width="10.88671875" style="3"/>
    <col min="1697" max="1697" width="10.88671875" style="1"/>
    <col min="1698" max="1698" width="32.44140625" style="2" customWidth="1"/>
    <col min="1699" max="1702" width="10.88671875" style="1"/>
    <col min="1703" max="1703" width="35.44140625" style="1" customWidth="1"/>
    <col min="1704" max="1762" width="10.88671875" style="1"/>
    <col min="1763" max="1763" width="26.44140625" style="1" customWidth="1"/>
    <col min="1764" max="1766" width="10.88671875" style="1"/>
    <col min="1767" max="1767" width="17.44140625" style="1" customWidth="1"/>
    <col min="1768" max="1892" width="10.88671875" style="1"/>
    <col min="1893" max="1893" width="12" style="1" customWidth="1"/>
    <col min="1894" max="1894" width="2.77734375" style="1" customWidth="1"/>
    <col min="1895" max="1896" width="6.44140625" style="1" customWidth="1"/>
    <col min="1897" max="1897" width="5.77734375" style="1" customWidth="1"/>
    <col min="1898" max="1898" width="6.44140625" style="1" customWidth="1"/>
    <col min="1899" max="1899" width="13.77734375" style="1" customWidth="1"/>
    <col min="1900" max="1901" width="9" style="1" customWidth="1"/>
    <col min="1902" max="1902" width="2.44140625" style="1" customWidth="1"/>
    <col min="1903" max="1903" width="8.77734375" style="1" customWidth="1"/>
    <col min="1904" max="1904" width="7.44140625" style="1" customWidth="1"/>
    <col min="1905" max="1907" width="3.77734375" style="1" customWidth="1"/>
    <col min="1908" max="1908" width="3.44140625" style="1" customWidth="1"/>
    <col min="1909" max="1909" width="2.77734375" style="1" customWidth="1"/>
    <col min="1910" max="1910" width="3" style="1" customWidth="1"/>
    <col min="1911" max="1913" width="0" style="1" hidden="1" customWidth="1"/>
    <col min="1914" max="1914" width="4.44140625" style="1" customWidth="1"/>
    <col min="1915" max="1915" width="0" style="1" hidden="1" customWidth="1"/>
    <col min="1916" max="1917" width="14.77734375" style="1" customWidth="1"/>
    <col min="1918" max="1918" width="15.21875" style="1" customWidth="1"/>
    <col min="1919" max="1919" width="6.44140625" style="1" customWidth="1"/>
    <col min="1920" max="1920" width="15.21875" style="1" customWidth="1"/>
    <col min="1921" max="1921" width="4.21875" style="1" customWidth="1"/>
    <col min="1922" max="1922" width="3" style="1" customWidth="1"/>
    <col min="1923" max="1925" width="0" style="1" hidden="1" customWidth="1"/>
    <col min="1926" max="1926" width="3" style="1" customWidth="1"/>
    <col min="1927" max="1927" width="0" style="1" hidden="1" customWidth="1"/>
    <col min="1928" max="1928" width="3" style="1" customWidth="1"/>
    <col min="1929" max="1929" width="0" style="1" hidden="1" customWidth="1"/>
    <col min="1930" max="1930" width="4.44140625" style="1" customWidth="1"/>
    <col min="1931" max="1931" width="34.21875" style="1" customWidth="1"/>
    <col min="1932" max="1932" width="23.44140625" style="1" customWidth="1"/>
    <col min="1933" max="1933" width="9.21875" style="1" customWidth="1"/>
    <col min="1934" max="1934" width="19.44140625" style="1" customWidth="1"/>
    <col min="1935" max="1935" width="42.77734375" style="1" customWidth="1"/>
    <col min="1936" max="1936" width="5.77734375" style="1" customWidth="1"/>
    <col min="1937" max="1937" width="31.44140625" style="1" customWidth="1"/>
    <col min="1938" max="1938" width="16.21875" style="1" customWidth="1"/>
    <col min="1939" max="1940" width="9.21875" style="1" customWidth="1"/>
    <col min="1941" max="1941" width="11.21875" style="1" customWidth="1"/>
    <col min="1942" max="1942" width="2.21875" style="1" customWidth="1"/>
    <col min="1943" max="2148" width="10.88671875" style="1"/>
    <col min="2149" max="2149" width="12" style="1" customWidth="1"/>
    <col min="2150" max="2150" width="2.77734375" style="1" customWidth="1"/>
    <col min="2151" max="2152" width="6.44140625" style="1" customWidth="1"/>
    <col min="2153" max="2153" width="5.77734375" style="1" customWidth="1"/>
    <col min="2154" max="2154" width="6.44140625" style="1" customWidth="1"/>
    <col min="2155" max="2155" width="13.77734375" style="1" customWidth="1"/>
    <col min="2156" max="2157" width="9" style="1" customWidth="1"/>
    <col min="2158" max="2158" width="2.44140625" style="1" customWidth="1"/>
    <col min="2159" max="2159" width="8.77734375" style="1" customWidth="1"/>
    <col min="2160" max="2160" width="7.44140625" style="1" customWidth="1"/>
    <col min="2161" max="2163" width="3.77734375" style="1" customWidth="1"/>
    <col min="2164" max="2164" width="3.44140625" style="1" customWidth="1"/>
    <col min="2165" max="2165" width="2.77734375" style="1" customWidth="1"/>
    <col min="2166" max="2166" width="3" style="1" customWidth="1"/>
    <col min="2167" max="2169" width="0" style="1" hidden="1" customWidth="1"/>
    <col min="2170" max="2170" width="4.44140625" style="1" customWidth="1"/>
    <col min="2171" max="2171" width="0" style="1" hidden="1" customWidth="1"/>
    <col min="2172" max="2173" width="14.77734375" style="1" customWidth="1"/>
    <col min="2174" max="2174" width="15.21875" style="1" customWidth="1"/>
    <col min="2175" max="2175" width="6.44140625" style="1" customWidth="1"/>
    <col min="2176" max="2176" width="15.21875" style="1" customWidth="1"/>
    <col min="2177" max="2177" width="4.21875" style="1" customWidth="1"/>
    <col min="2178" max="2178" width="3" style="1" customWidth="1"/>
    <col min="2179" max="2181" width="0" style="1" hidden="1" customWidth="1"/>
    <col min="2182" max="2182" width="3" style="1" customWidth="1"/>
    <col min="2183" max="2183" width="0" style="1" hidden="1" customWidth="1"/>
    <col min="2184" max="2184" width="3" style="1" customWidth="1"/>
    <col min="2185" max="2185" width="0" style="1" hidden="1" customWidth="1"/>
    <col min="2186" max="2186" width="4.44140625" style="1" customWidth="1"/>
    <col min="2187" max="2187" width="34.21875" style="1" customWidth="1"/>
    <col min="2188" max="2188" width="23.44140625" style="1" customWidth="1"/>
    <col min="2189" max="2189" width="9.21875" style="1" customWidth="1"/>
    <col min="2190" max="2190" width="19.44140625" style="1" customWidth="1"/>
    <col min="2191" max="2191" width="42.77734375" style="1" customWidth="1"/>
    <col min="2192" max="2192" width="5.77734375" style="1" customWidth="1"/>
    <col min="2193" max="2193" width="31.44140625" style="1" customWidth="1"/>
    <col min="2194" max="2194" width="16.21875" style="1" customWidth="1"/>
    <col min="2195" max="2196" width="9.21875" style="1" customWidth="1"/>
    <col min="2197" max="2197" width="11.21875" style="1" customWidth="1"/>
    <col min="2198" max="2198" width="2.21875" style="1" customWidth="1"/>
    <col min="2199" max="2404" width="10.88671875" style="1"/>
    <col min="2405" max="2405" width="12" style="1" customWidth="1"/>
    <col min="2406" max="2406" width="2.77734375" style="1" customWidth="1"/>
    <col min="2407" max="2408" width="6.44140625" style="1" customWidth="1"/>
    <col min="2409" max="2409" width="5.77734375" style="1" customWidth="1"/>
    <col min="2410" max="2410" width="6.44140625" style="1" customWidth="1"/>
    <col min="2411" max="2411" width="13.77734375" style="1" customWidth="1"/>
    <col min="2412" max="2413" width="9" style="1" customWidth="1"/>
    <col min="2414" max="2414" width="2.44140625" style="1" customWidth="1"/>
    <col min="2415" max="2415" width="8.77734375" style="1" customWidth="1"/>
    <col min="2416" max="2416" width="7.44140625" style="1" customWidth="1"/>
    <col min="2417" max="2419" width="3.77734375" style="1" customWidth="1"/>
    <col min="2420" max="2420" width="3.44140625" style="1" customWidth="1"/>
    <col min="2421" max="2421" width="2.77734375" style="1" customWidth="1"/>
    <col min="2422" max="2422" width="3" style="1" customWidth="1"/>
    <col min="2423" max="2425" width="0" style="1" hidden="1" customWidth="1"/>
    <col min="2426" max="2426" width="4.44140625" style="1" customWidth="1"/>
    <col min="2427" max="2427" width="0" style="1" hidden="1" customWidth="1"/>
    <col min="2428" max="2429" width="14.77734375" style="1" customWidth="1"/>
    <col min="2430" max="2430" width="15.21875" style="1" customWidth="1"/>
    <col min="2431" max="2431" width="6.44140625" style="1" customWidth="1"/>
    <col min="2432" max="2432" width="15.21875" style="1" customWidth="1"/>
    <col min="2433" max="2433" width="4.21875" style="1" customWidth="1"/>
    <col min="2434" max="2434" width="3" style="1" customWidth="1"/>
    <col min="2435" max="2437" width="0" style="1" hidden="1" customWidth="1"/>
    <col min="2438" max="2438" width="3" style="1" customWidth="1"/>
    <col min="2439" max="2439" width="0" style="1" hidden="1" customWidth="1"/>
    <col min="2440" max="2440" width="3" style="1" customWidth="1"/>
    <col min="2441" max="2441" width="0" style="1" hidden="1" customWidth="1"/>
    <col min="2442" max="2442" width="4.44140625" style="1" customWidth="1"/>
    <col min="2443" max="2443" width="34.21875" style="1" customWidth="1"/>
    <col min="2444" max="2444" width="23.44140625" style="1" customWidth="1"/>
    <col min="2445" max="2445" width="9.21875" style="1" customWidth="1"/>
    <col min="2446" max="2446" width="19.44140625" style="1" customWidth="1"/>
    <col min="2447" max="2447" width="42.77734375" style="1" customWidth="1"/>
    <col min="2448" max="2448" width="5.77734375" style="1" customWidth="1"/>
    <col min="2449" max="2449" width="31.44140625" style="1" customWidth="1"/>
    <col min="2450" max="2450" width="16.21875" style="1" customWidth="1"/>
    <col min="2451" max="2452" width="9.21875" style="1" customWidth="1"/>
    <col min="2453" max="2453" width="11.21875" style="1" customWidth="1"/>
    <col min="2454" max="2454" width="2.21875" style="1" customWidth="1"/>
    <col min="2455" max="2660" width="10.88671875" style="1"/>
    <col min="2661" max="2661" width="12" style="1" customWidth="1"/>
    <col min="2662" max="2662" width="2.77734375" style="1" customWidth="1"/>
    <col min="2663" max="2664" width="6.44140625" style="1" customWidth="1"/>
    <col min="2665" max="2665" width="5.77734375" style="1" customWidth="1"/>
    <col min="2666" max="2666" width="6.44140625" style="1" customWidth="1"/>
    <col min="2667" max="2667" width="13.77734375" style="1" customWidth="1"/>
    <col min="2668" max="2669" width="9" style="1" customWidth="1"/>
    <col min="2670" max="2670" width="2.44140625" style="1" customWidth="1"/>
    <col min="2671" max="2671" width="8.77734375" style="1" customWidth="1"/>
    <col min="2672" max="2672" width="7.44140625" style="1" customWidth="1"/>
    <col min="2673" max="2675" width="3.77734375" style="1" customWidth="1"/>
    <col min="2676" max="2676" width="3.44140625" style="1" customWidth="1"/>
    <col min="2677" max="2677" width="2.77734375" style="1" customWidth="1"/>
    <col min="2678" max="2678" width="3" style="1" customWidth="1"/>
    <col min="2679" max="2681" width="0" style="1" hidden="1" customWidth="1"/>
    <col min="2682" max="2682" width="4.44140625" style="1" customWidth="1"/>
    <col min="2683" max="2683" width="0" style="1" hidden="1" customWidth="1"/>
    <col min="2684" max="2685" width="14.77734375" style="1" customWidth="1"/>
    <col min="2686" max="2686" width="15.21875" style="1" customWidth="1"/>
    <col min="2687" max="2687" width="6.44140625" style="1" customWidth="1"/>
    <col min="2688" max="2688" width="15.21875" style="1" customWidth="1"/>
    <col min="2689" max="2689" width="4.21875" style="1" customWidth="1"/>
    <col min="2690" max="2690" width="3" style="1" customWidth="1"/>
    <col min="2691" max="2693" width="0" style="1" hidden="1" customWidth="1"/>
    <col min="2694" max="2694" width="3" style="1" customWidth="1"/>
    <col min="2695" max="2695" width="0" style="1" hidden="1" customWidth="1"/>
    <col min="2696" max="2696" width="3" style="1" customWidth="1"/>
    <col min="2697" max="2697" width="0" style="1" hidden="1" customWidth="1"/>
    <col min="2698" max="2698" width="4.44140625" style="1" customWidth="1"/>
    <col min="2699" max="2699" width="34.21875" style="1" customWidth="1"/>
    <col min="2700" max="2700" width="23.44140625" style="1" customWidth="1"/>
    <col min="2701" max="2701" width="9.21875" style="1" customWidth="1"/>
    <col min="2702" max="2702" width="19.44140625" style="1" customWidth="1"/>
    <col min="2703" max="2703" width="42.77734375" style="1" customWidth="1"/>
    <col min="2704" max="2704" width="5.77734375" style="1" customWidth="1"/>
    <col min="2705" max="2705" width="31.44140625" style="1" customWidth="1"/>
    <col min="2706" max="2706" width="16.21875" style="1" customWidth="1"/>
    <col min="2707" max="2708" width="9.21875" style="1" customWidth="1"/>
    <col min="2709" max="2709" width="11.21875" style="1" customWidth="1"/>
    <col min="2710" max="2710" width="2.21875" style="1" customWidth="1"/>
    <col min="2711" max="2916" width="10.88671875" style="1"/>
    <col min="2917" max="2917" width="12" style="1" customWidth="1"/>
    <col min="2918" max="2918" width="2.77734375" style="1" customWidth="1"/>
    <col min="2919" max="2920" width="6.44140625" style="1" customWidth="1"/>
    <col min="2921" max="2921" width="5.77734375" style="1" customWidth="1"/>
    <col min="2922" max="2922" width="6.44140625" style="1" customWidth="1"/>
    <col min="2923" max="2923" width="13.77734375" style="1" customWidth="1"/>
    <col min="2924" max="2925" width="9" style="1" customWidth="1"/>
    <col min="2926" max="2926" width="2.44140625" style="1" customWidth="1"/>
    <col min="2927" max="2927" width="8.77734375" style="1" customWidth="1"/>
    <col min="2928" max="2928" width="7.44140625" style="1" customWidth="1"/>
    <col min="2929" max="2931" width="3.77734375" style="1" customWidth="1"/>
    <col min="2932" max="2932" width="3.44140625" style="1" customWidth="1"/>
    <col min="2933" max="2933" width="2.77734375" style="1" customWidth="1"/>
    <col min="2934" max="2934" width="3" style="1" customWidth="1"/>
    <col min="2935" max="2937" width="0" style="1" hidden="1" customWidth="1"/>
    <col min="2938" max="2938" width="4.44140625" style="1" customWidth="1"/>
    <col min="2939" max="2939" width="0" style="1" hidden="1" customWidth="1"/>
    <col min="2940" max="2941" width="14.77734375" style="1" customWidth="1"/>
    <col min="2942" max="2942" width="15.21875" style="1" customWidth="1"/>
    <col min="2943" max="2943" width="6.44140625" style="1" customWidth="1"/>
    <col min="2944" max="2944" width="15.21875" style="1" customWidth="1"/>
    <col min="2945" max="2945" width="4.21875" style="1" customWidth="1"/>
    <col min="2946" max="2946" width="3" style="1" customWidth="1"/>
    <col min="2947" max="2949" width="0" style="1" hidden="1" customWidth="1"/>
    <col min="2950" max="2950" width="3" style="1" customWidth="1"/>
    <col min="2951" max="2951" width="0" style="1" hidden="1" customWidth="1"/>
    <col min="2952" max="2952" width="3" style="1" customWidth="1"/>
    <col min="2953" max="2953" width="0" style="1" hidden="1" customWidth="1"/>
    <col min="2954" max="2954" width="4.44140625" style="1" customWidth="1"/>
    <col min="2955" max="2955" width="34.21875" style="1" customWidth="1"/>
    <col min="2956" max="2956" width="23.44140625" style="1" customWidth="1"/>
    <col min="2957" max="2957" width="9.21875" style="1" customWidth="1"/>
    <col min="2958" max="2958" width="19.44140625" style="1" customWidth="1"/>
    <col min="2959" max="2959" width="42.77734375" style="1" customWidth="1"/>
    <col min="2960" max="2960" width="5.77734375" style="1" customWidth="1"/>
    <col min="2961" max="2961" width="31.44140625" style="1" customWidth="1"/>
    <col min="2962" max="2962" width="16.21875" style="1" customWidth="1"/>
    <col min="2963" max="2964" width="9.21875" style="1" customWidth="1"/>
    <col min="2965" max="2965" width="11.21875" style="1" customWidth="1"/>
    <col min="2966" max="2966" width="2.21875" style="1" customWidth="1"/>
    <col min="2967" max="3172" width="10.88671875" style="1"/>
    <col min="3173" max="3173" width="12" style="1" customWidth="1"/>
    <col min="3174" max="3174" width="2.77734375" style="1" customWidth="1"/>
    <col min="3175" max="3176" width="6.44140625" style="1" customWidth="1"/>
    <col min="3177" max="3177" width="5.77734375" style="1" customWidth="1"/>
    <col min="3178" max="3178" width="6.44140625" style="1" customWidth="1"/>
    <col min="3179" max="3179" width="13.77734375" style="1" customWidth="1"/>
    <col min="3180" max="3181" width="9" style="1" customWidth="1"/>
    <col min="3182" max="3182" width="2.44140625" style="1" customWidth="1"/>
    <col min="3183" max="3183" width="8.77734375" style="1" customWidth="1"/>
    <col min="3184" max="3184" width="7.44140625" style="1" customWidth="1"/>
    <col min="3185" max="3187" width="3.77734375" style="1" customWidth="1"/>
    <col min="3188" max="3188" width="3.44140625" style="1" customWidth="1"/>
    <col min="3189" max="3189" width="2.77734375" style="1" customWidth="1"/>
    <col min="3190" max="3190" width="3" style="1" customWidth="1"/>
    <col min="3191" max="3193" width="0" style="1" hidden="1" customWidth="1"/>
    <col min="3194" max="3194" width="4.44140625" style="1" customWidth="1"/>
    <col min="3195" max="3195" width="0" style="1" hidden="1" customWidth="1"/>
    <col min="3196" max="3197" width="14.77734375" style="1" customWidth="1"/>
    <col min="3198" max="3198" width="15.21875" style="1" customWidth="1"/>
    <col min="3199" max="3199" width="6.44140625" style="1" customWidth="1"/>
    <col min="3200" max="3200" width="15.21875" style="1" customWidth="1"/>
    <col min="3201" max="3201" width="4.21875" style="1" customWidth="1"/>
    <col min="3202" max="3202" width="3" style="1" customWidth="1"/>
    <col min="3203" max="3205" width="0" style="1" hidden="1" customWidth="1"/>
    <col min="3206" max="3206" width="3" style="1" customWidth="1"/>
    <col min="3207" max="3207" width="0" style="1" hidden="1" customWidth="1"/>
    <col min="3208" max="3208" width="3" style="1" customWidth="1"/>
    <col min="3209" max="3209" width="0" style="1" hidden="1" customWidth="1"/>
    <col min="3210" max="3210" width="4.44140625" style="1" customWidth="1"/>
    <col min="3211" max="3211" width="34.21875" style="1" customWidth="1"/>
    <col min="3212" max="3212" width="23.44140625" style="1" customWidth="1"/>
    <col min="3213" max="3213" width="9.21875" style="1" customWidth="1"/>
    <col min="3214" max="3214" width="19.44140625" style="1" customWidth="1"/>
    <col min="3215" max="3215" width="42.77734375" style="1" customWidth="1"/>
    <col min="3216" max="3216" width="5.77734375" style="1" customWidth="1"/>
    <col min="3217" max="3217" width="31.44140625" style="1" customWidth="1"/>
    <col min="3218" max="3218" width="16.21875" style="1" customWidth="1"/>
    <col min="3219" max="3220" width="9.21875" style="1" customWidth="1"/>
    <col min="3221" max="3221" width="11.21875" style="1" customWidth="1"/>
    <col min="3222" max="3222" width="2.21875" style="1" customWidth="1"/>
    <col min="3223" max="3428" width="10.88671875" style="1"/>
    <col min="3429" max="3429" width="12" style="1" customWidth="1"/>
    <col min="3430" max="3430" width="2.77734375" style="1" customWidth="1"/>
    <col min="3431" max="3432" width="6.44140625" style="1" customWidth="1"/>
    <col min="3433" max="3433" width="5.77734375" style="1" customWidth="1"/>
    <col min="3434" max="3434" width="6.44140625" style="1" customWidth="1"/>
    <col min="3435" max="3435" width="13.77734375" style="1" customWidth="1"/>
    <col min="3436" max="3437" width="9" style="1" customWidth="1"/>
    <col min="3438" max="3438" width="2.44140625" style="1" customWidth="1"/>
    <col min="3439" max="3439" width="8.77734375" style="1" customWidth="1"/>
    <col min="3440" max="3440" width="7.44140625" style="1" customWidth="1"/>
    <col min="3441" max="3443" width="3.77734375" style="1" customWidth="1"/>
    <col min="3444" max="3444" width="3.44140625" style="1" customWidth="1"/>
    <col min="3445" max="3445" width="2.77734375" style="1" customWidth="1"/>
    <col min="3446" max="3446" width="3" style="1" customWidth="1"/>
    <col min="3447" max="3449" width="0" style="1" hidden="1" customWidth="1"/>
    <col min="3450" max="3450" width="4.44140625" style="1" customWidth="1"/>
    <col min="3451" max="3451" width="0" style="1" hidden="1" customWidth="1"/>
    <col min="3452" max="3453" width="14.77734375" style="1" customWidth="1"/>
    <col min="3454" max="3454" width="15.21875" style="1" customWidth="1"/>
    <col min="3455" max="3455" width="6.44140625" style="1" customWidth="1"/>
    <col min="3456" max="3456" width="15.21875" style="1" customWidth="1"/>
    <col min="3457" max="3457" width="4.21875" style="1" customWidth="1"/>
    <col min="3458" max="3458" width="3" style="1" customWidth="1"/>
    <col min="3459" max="3461" width="0" style="1" hidden="1" customWidth="1"/>
    <col min="3462" max="3462" width="3" style="1" customWidth="1"/>
    <col min="3463" max="3463" width="0" style="1" hidden="1" customWidth="1"/>
    <col min="3464" max="3464" width="3" style="1" customWidth="1"/>
    <col min="3465" max="3465" width="0" style="1" hidden="1" customWidth="1"/>
    <col min="3466" max="3466" width="4.44140625" style="1" customWidth="1"/>
    <col min="3467" max="3467" width="34.21875" style="1" customWidth="1"/>
    <col min="3468" max="3468" width="23.44140625" style="1" customWidth="1"/>
    <col min="3469" max="3469" width="9.21875" style="1" customWidth="1"/>
    <col min="3470" max="3470" width="19.44140625" style="1" customWidth="1"/>
    <col min="3471" max="3471" width="42.77734375" style="1" customWidth="1"/>
    <col min="3472" max="3472" width="5.77734375" style="1" customWidth="1"/>
    <col min="3473" max="3473" width="31.44140625" style="1" customWidth="1"/>
    <col min="3474" max="3474" width="16.21875" style="1" customWidth="1"/>
    <col min="3475" max="3476" width="9.21875" style="1" customWidth="1"/>
    <col min="3477" max="3477" width="11.21875" style="1" customWidth="1"/>
    <col min="3478" max="3478" width="2.21875" style="1" customWidth="1"/>
    <col min="3479" max="3684" width="10.88671875" style="1"/>
    <col min="3685" max="3685" width="12" style="1" customWidth="1"/>
    <col min="3686" max="3686" width="2.77734375" style="1" customWidth="1"/>
    <col min="3687" max="3688" width="6.44140625" style="1" customWidth="1"/>
    <col min="3689" max="3689" width="5.77734375" style="1" customWidth="1"/>
    <col min="3690" max="3690" width="6.44140625" style="1" customWidth="1"/>
    <col min="3691" max="3691" width="13.77734375" style="1" customWidth="1"/>
    <col min="3692" max="3693" width="9" style="1" customWidth="1"/>
    <col min="3694" max="3694" width="2.44140625" style="1" customWidth="1"/>
    <col min="3695" max="3695" width="8.77734375" style="1" customWidth="1"/>
    <col min="3696" max="3696" width="7.44140625" style="1" customWidth="1"/>
    <col min="3697" max="3699" width="3.77734375" style="1" customWidth="1"/>
    <col min="3700" max="3700" width="3.44140625" style="1" customWidth="1"/>
    <col min="3701" max="3701" width="2.77734375" style="1" customWidth="1"/>
    <col min="3702" max="3702" width="3" style="1" customWidth="1"/>
    <col min="3703" max="3705" width="0" style="1" hidden="1" customWidth="1"/>
    <col min="3706" max="3706" width="4.44140625" style="1" customWidth="1"/>
    <col min="3707" max="3707" width="0" style="1" hidden="1" customWidth="1"/>
    <col min="3708" max="3709" width="14.77734375" style="1" customWidth="1"/>
    <col min="3710" max="3710" width="15.21875" style="1" customWidth="1"/>
    <col min="3711" max="3711" width="6.44140625" style="1" customWidth="1"/>
    <col min="3712" max="3712" width="15.21875" style="1" customWidth="1"/>
    <col min="3713" max="3713" width="4.21875" style="1" customWidth="1"/>
    <col min="3714" max="3714" width="3" style="1" customWidth="1"/>
    <col min="3715" max="3717" width="0" style="1" hidden="1" customWidth="1"/>
    <col min="3718" max="3718" width="3" style="1" customWidth="1"/>
    <col min="3719" max="3719" width="0" style="1" hidden="1" customWidth="1"/>
    <col min="3720" max="3720" width="3" style="1" customWidth="1"/>
    <col min="3721" max="3721" width="0" style="1" hidden="1" customWidth="1"/>
    <col min="3722" max="3722" width="4.44140625" style="1" customWidth="1"/>
    <col min="3723" max="3723" width="34.21875" style="1" customWidth="1"/>
    <col min="3724" max="3724" width="23.44140625" style="1" customWidth="1"/>
    <col min="3725" max="3725" width="9.21875" style="1" customWidth="1"/>
    <col min="3726" max="3726" width="19.44140625" style="1" customWidth="1"/>
    <col min="3727" max="3727" width="42.77734375" style="1" customWidth="1"/>
    <col min="3728" max="3728" width="5.77734375" style="1" customWidth="1"/>
    <col min="3729" max="3729" width="31.44140625" style="1" customWidth="1"/>
    <col min="3730" max="3730" width="16.21875" style="1" customWidth="1"/>
    <col min="3731" max="3732" width="9.21875" style="1" customWidth="1"/>
    <col min="3733" max="3733" width="11.21875" style="1" customWidth="1"/>
    <col min="3734" max="3734" width="2.21875" style="1" customWidth="1"/>
    <col min="3735" max="3940" width="10.88671875" style="1"/>
    <col min="3941" max="3941" width="12" style="1" customWidth="1"/>
    <col min="3942" max="3942" width="2.77734375" style="1" customWidth="1"/>
    <col min="3943" max="3944" width="6.44140625" style="1" customWidth="1"/>
    <col min="3945" max="3945" width="5.77734375" style="1" customWidth="1"/>
    <col min="3946" max="3946" width="6.44140625" style="1" customWidth="1"/>
    <col min="3947" max="3947" width="13.77734375" style="1" customWidth="1"/>
    <col min="3948" max="3949" width="9" style="1" customWidth="1"/>
    <col min="3950" max="3950" width="2.44140625" style="1" customWidth="1"/>
    <col min="3951" max="3951" width="8.77734375" style="1" customWidth="1"/>
    <col min="3952" max="3952" width="7.44140625" style="1" customWidth="1"/>
    <col min="3953" max="3955" width="3.77734375" style="1" customWidth="1"/>
    <col min="3956" max="3956" width="3.44140625" style="1" customWidth="1"/>
    <col min="3957" max="3957" width="2.77734375" style="1" customWidth="1"/>
    <col min="3958" max="3958" width="3" style="1" customWidth="1"/>
    <col min="3959" max="3961" width="0" style="1" hidden="1" customWidth="1"/>
    <col min="3962" max="3962" width="4.44140625" style="1" customWidth="1"/>
    <col min="3963" max="3963" width="0" style="1" hidden="1" customWidth="1"/>
    <col min="3964" max="3965" width="14.77734375" style="1" customWidth="1"/>
    <col min="3966" max="3966" width="15.21875" style="1" customWidth="1"/>
    <col min="3967" max="3967" width="6.44140625" style="1" customWidth="1"/>
    <col min="3968" max="3968" width="15.21875" style="1" customWidth="1"/>
    <col min="3969" max="3969" width="4.21875" style="1" customWidth="1"/>
    <col min="3970" max="3970" width="3" style="1" customWidth="1"/>
    <col min="3971" max="3973" width="0" style="1" hidden="1" customWidth="1"/>
    <col min="3974" max="3974" width="3" style="1" customWidth="1"/>
    <col min="3975" max="3975" width="0" style="1" hidden="1" customWidth="1"/>
    <col min="3976" max="3976" width="3" style="1" customWidth="1"/>
    <col min="3977" max="3977" width="0" style="1" hidden="1" customWidth="1"/>
    <col min="3978" max="3978" width="4.44140625" style="1" customWidth="1"/>
    <col min="3979" max="3979" width="34.21875" style="1" customWidth="1"/>
    <col min="3980" max="3980" width="23.44140625" style="1" customWidth="1"/>
    <col min="3981" max="3981" width="9.21875" style="1" customWidth="1"/>
    <col min="3982" max="3982" width="19.44140625" style="1" customWidth="1"/>
    <col min="3983" max="3983" width="42.77734375" style="1" customWidth="1"/>
    <col min="3984" max="3984" width="5.77734375" style="1" customWidth="1"/>
    <col min="3985" max="3985" width="31.44140625" style="1" customWidth="1"/>
    <col min="3986" max="3986" width="16.21875" style="1" customWidth="1"/>
    <col min="3987" max="3988" width="9.21875" style="1" customWidth="1"/>
    <col min="3989" max="3989" width="11.21875" style="1" customWidth="1"/>
    <col min="3990" max="3990" width="2.21875" style="1" customWidth="1"/>
    <col min="3991" max="4196" width="10.88671875" style="1"/>
    <col min="4197" max="4197" width="12" style="1" customWidth="1"/>
    <col min="4198" max="4198" width="2.77734375" style="1" customWidth="1"/>
    <col min="4199" max="4200" width="6.44140625" style="1" customWidth="1"/>
    <col min="4201" max="4201" width="5.77734375" style="1" customWidth="1"/>
    <col min="4202" max="4202" width="6.44140625" style="1" customWidth="1"/>
    <col min="4203" max="4203" width="13.77734375" style="1" customWidth="1"/>
    <col min="4204" max="4205" width="9" style="1" customWidth="1"/>
    <col min="4206" max="4206" width="2.44140625" style="1" customWidth="1"/>
    <col min="4207" max="4207" width="8.77734375" style="1" customWidth="1"/>
    <col min="4208" max="4208" width="7.44140625" style="1" customWidth="1"/>
    <col min="4209" max="4211" width="3.77734375" style="1" customWidth="1"/>
    <col min="4212" max="4212" width="3.44140625" style="1" customWidth="1"/>
    <col min="4213" max="4213" width="2.77734375" style="1" customWidth="1"/>
    <col min="4214" max="4214" width="3" style="1" customWidth="1"/>
    <col min="4215" max="4217" width="0" style="1" hidden="1" customWidth="1"/>
    <col min="4218" max="4218" width="4.44140625" style="1" customWidth="1"/>
    <col min="4219" max="4219" width="0" style="1" hidden="1" customWidth="1"/>
    <col min="4220" max="4221" width="14.77734375" style="1" customWidth="1"/>
    <col min="4222" max="4222" width="15.21875" style="1" customWidth="1"/>
    <col min="4223" max="4223" width="6.44140625" style="1" customWidth="1"/>
    <col min="4224" max="4224" width="15.21875" style="1" customWidth="1"/>
    <col min="4225" max="4225" width="4.21875" style="1" customWidth="1"/>
    <col min="4226" max="4226" width="3" style="1" customWidth="1"/>
    <col min="4227" max="4229" width="0" style="1" hidden="1" customWidth="1"/>
    <col min="4230" max="4230" width="3" style="1" customWidth="1"/>
    <col min="4231" max="4231" width="0" style="1" hidden="1" customWidth="1"/>
    <col min="4232" max="4232" width="3" style="1" customWidth="1"/>
    <col min="4233" max="4233" width="0" style="1" hidden="1" customWidth="1"/>
    <col min="4234" max="4234" width="4.44140625" style="1" customWidth="1"/>
    <col min="4235" max="4235" width="34.21875" style="1" customWidth="1"/>
    <col min="4236" max="4236" width="23.44140625" style="1" customWidth="1"/>
    <col min="4237" max="4237" width="9.21875" style="1" customWidth="1"/>
    <col min="4238" max="4238" width="19.44140625" style="1" customWidth="1"/>
    <col min="4239" max="4239" width="42.77734375" style="1" customWidth="1"/>
    <col min="4240" max="4240" width="5.77734375" style="1" customWidth="1"/>
    <col min="4241" max="4241" width="31.44140625" style="1" customWidth="1"/>
    <col min="4242" max="4242" width="16.21875" style="1" customWidth="1"/>
    <col min="4243" max="4244" width="9.21875" style="1" customWidth="1"/>
    <col min="4245" max="4245" width="11.21875" style="1" customWidth="1"/>
    <col min="4246" max="4246" width="2.21875" style="1" customWidth="1"/>
    <col min="4247" max="4452" width="10.88671875" style="1"/>
    <col min="4453" max="4453" width="12" style="1" customWidth="1"/>
    <col min="4454" max="4454" width="2.77734375" style="1" customWidth="1"/>
    <col min="4455" max="4456" width="6.44140625" style="1" customWidth="1"/>
    <col min="4457" max="4457" width="5.77734375" style="1" customWidth="1"/>
    <col min="4458" max="4458" width="6.44140625" style="1" customWidth="1"/>
    <col min="4459" max="4459" width="13.77734375" style="1" customWidth="1"/>
    <col min="4460" max="4461" width="9" style="1" customWidth="1"/>
    <col min="4462" max="4462" width="2.44140625" style="1" customWidth="1"/>
    <col min="4463" max="4463" width="8.77734375" style="1" customWidth="1"/>
    <col min="4464" max="4464" width="7.44140625" style="1" customWidth="1"/>
    <col min="4465" max="4467" width="3.77734375" style="1" customWidth="1"/>
    <col min="4468" max="4468" width="3.44140625" style="1" customWidth="1"/>
    <col min="4469" max="4469" width="2.77734375" style="1" customWidth="1"/>
    <col min="4470" max="4470" width="3" style="1" customWidth="1"/>
    <col min="4471" max="4473" width="0" style="1" hidden="1" customWidth="1"/>
    <col min="4474" max="4474" width="4.44140625" style="1" customWidth="1"/>
    <col min="4475" max="4475" width="0" style="1" hidden="1" customWidth="1"/>
    <col min="4476" max="4477" width="14.77734375" style="1" customWidth="1"/>
    <col min="4478" max="4478" width="15.21875" style="1" customWidth="1"/>
    <col min="4479" max="4479" width="6.44140625" style="1" customWidth="1"/>
    <col min="4480" max="4480" width="15.21875" style="1" customWidth="1"/>
    <col min="4481" max="4481" width="4.21875" style="1" customWidth="1"/>
    <col min="4482" max="4482" width="3" style="1" customWidth="1"/>
    <col min="4483" max="4485" width="0" style="1" hidden="1" customWidth="1"/>
    <col min="4486" max="4486" width="3" style="1" customWidth="1"/>
    <col min="4487" max="4487" width="0" style="1" hidden="1" customWidth="1"/>
    <col min="4488" max="4488" width="3" style="1" customWidth="1"/>
    <col min="4489" max="4489" width="0" style="1" hidden="1" customWidth="1"/>
    <col min="4490" max="4490" width="4.44140625" style="1" customWidth="1"/>
    <col min="4491" max="4491" width="34.21875" style="1" customWidth="1"/>
    <col min="4492" max="4492" width="23.44140625" style="1" customWidth="1"/>
    <col min="4493" max="4493" width="9.21875" style="1" customWidth="1"/>
    <col min="4494" max="4494" width="19.44140625" style="1" customWidth="1"/>
    <col min="4495" max="4495" width="42.77734375" style="1" customWidth="1"/>
    <col min="4496" max="4496" width="5.77734375" style="1" customWidth="1"/>
    <col min="4497" max="4497" width="31.44140625" style="1" customWidth="1"/>
    <col min="4498" max="4498" width="16.21875" style="1" customWidth="1"/>
    <col min="4499" max="4500" width="9.21875" style="1" customWidth="1"/>
    <col min="4501" max="4501" width="11.21875" style="1" customWidth="1"/>
    <col min="4502" max="4502" width="2.21875" style="1" customWidth="1"/>
    <col min="4503" max="4708" width="10.88671875" style="1"/>
    <col min="4709" max="4709" width="12" style="1" customWidth="1"/>
    <col min="4710" max="4710" width="2.77734375" style="1" customWidth="1"/>
    <col min="4711" max="4712" width="6.44140625" style="1" customWidth="1"/>
    <col min="4713" max="4713" width="5.77734375" style="1" customWidth="1"/>
    <col min="4714" max="4714" width="6.44140625" style="1" customWidth="1"/>
    <col min="4715" max="4715" width="13.77734375" style="1" customWidth="1"/>
    <col min="4716" max="4717" width="9" style="1" customWidth="1"/>
    <col min="4718" max="4718" width="2.44140625" style="1" customWidth="1"/>
    <col min="4719" max="4719" width="8.77734375" style="1" customWidth="1"/>
    <col min="4720" max="4720" width="7.44140625" style="1" customWidth="1"/>
    <col min="4721" max="4723" width="3.77734375" style="1" customWidth="1"/>
    <col min="4724" max="4724" width="3.44140625" style="1" customWidth="1"/>
    <col min="4725" max="4725" width="2.77734375" style="1" customWidth="1"/>
    <col min="4726" max="4726" width="3" style="1" customWidth="1"/>
    <col min="4727" max="4729" width="0" style="1" hidden="1" customWidth="1"/>
    <col min="4730" max="4730" width="4.44140625" style="1" customWidth="1"/>
    <col min="4731" max="4731" width="0" style="1" hidden="1" customWidth="1"/>
    <col min="4732" max="4733" width="14.77734375" style="1" customWidth="1"/>
    <col min="4734" max="4734" width="15.21875" style="1" customWidth="1"/>
    <col min="4735" max="4735" width="6.44140625" style="1" customWidth="1"/>
    <col min="4736" max="4736" width="15.21875" style="1" customWidth="1"/>
    <col min="4737" max="4737" width="4.21875" style="1" customWidth="1"/>
    <col min="4738" max="4738" width="3" style="1" customWidth="1"/>
    <col min="4739" max="4741" width="0" style="1" hidden="1" customWidth="1"/>
    <col min="4742" max="4742" width="3" style="1" customWidth="1"/>
    <col min="4743" max="4743" width="0" style="1" hidden="1" customWidth="1"/>
    <col min="4744" max="4744" width="3" style="1" customWidth="1"/>
    <col min="4745" max="4745" width="0" style="1" hidden="1" customWidth="1"/>
    <col min="4746" max="4746" width="4.44140625" style="1" customWidth="1"/>
    <col min="4747" max="4747" width="34.21875" style="1" customWidth="1"/>
    <col min="4748" max="4748" width="23.44140625" style="1" customWidth="1"/>
    <col min="4749" max="4749" width="9.21875" style="1" customWidth="1"/>
    <col min="4750" max="4750" width="19.44140625" style="1" customWidth="1"/>
    <col min="4751" max="4751" width="42.77734375" style="1" customWidth="1"/>
    <col min="4752" max="4752" width="5.77734375" style="1" customWidth="1"/>
    <col min="4753" max="4753" width="31.44140625" style="1" customWidth="1"/>
    <col min="4754" max="4754" width="16.21875" style="1" customWidth="1"/>
    <col min="4755" max="4756" width="9.21875" style="1" customWidth="1"/>
    <col min="4757" max="4757" width="11.21875" style="1" customWidth="1"/>
    <col min="4758" max="4758" width="2.21875" style="1" customWidth="1"/>
    <col min="4759" max="4964" width="10.88671875" style="1"/>
    <col min="4965" max="4965" width="12" style="1" customWidth="1"/>
    <col min="4966" max="4966" width="2.77734375" style="1" customWidth="1"/>
    <col min="4967" max="4968" width="6.44140625" style="1" customWidth="1"/>
    <col min="4969" max="4969" width="5.77734375" style="1" customWidth="1"/>
    <col min="4970" max="4970" width="6.44140625" style="1" customWidth="1"/>
    <col min="4971" max="4971" width="13.77734375" style="1" customWidth="1"/>
    <col min="4972" max="4973" width="9" style="1" customWidth="1"/>
    <col min="4974" max="4974" width="2.44140625" style="1" customWidth="1"/>
    <col min="4975" max="4975" width="8.77734375" style="1" customWidth="1"/>
    <col min="4976" max="4976" width="7.44140625" style="1" customWidth="1"/>
    <col min="4977" max="4979" width="3.77734375" style="1" customWidth="1"/>
    <col min="4980" max="4980" width="3.44140625" style="1" customWidth="1"/>
    <col min="4981" max="4981" width="2.77734375" style="1" customWidth="1"/>
    <col min="4982" max="4982" width="3" style="1" customWidth="1"/>
    <col min="4983" max="4985" width="0" style="1" hidden="1" customWidth="1"/>
    <col min="4986" max="4986" width="4.44140625" style="1" customWidth="1"/>
    <col min="4987" max="4987" width="0" style="1" hidden="1" customWidth="1"/>
    <col min="4988" max="4989" width="14.77734375" style="1" customWidth="1"/>
    <col min="4990" max="4990" width="15.21875" style="1" customWidth="1"/>
    <col min="4991" max="4991" width="6.44140625" style="1" customWidth="1"/>
    <col min="4992" max="4992" width="15.21875" style="1" customWidth="1"/>
    <col min="4993" max="4993" width="4.21875" style="1" customWidth="1"/>
    <col min="4994" max="4994" width="3" style="1" customWidth="1"/>
    <col min="4995" max="4997" width="0" style="1" hidden="1" customWidth="1"/>
    <col min="4998" max="4998" width="3" style="1" customWidth="1"/>
    <col min="4999" max="4999" width="0" style="1" hidden="1" customWidth="1"/>
    <col min="5000" max="5000" width="3" style="1" customWidth="1"/>
    <col min="5001" max="5001" width="0" style="1" hidden="1" customWidth="1"/>
    <col min="5002" max="5002" width="4.44140625" style="1" customWidth="1"/>
    <col min="5003" max="5003" width="34.21875" style="1" customWidth="1"/>
    <col min="5004" max="5004" width="23.44140625" style="1" customWidth="1"/>
    <col min="5005" max="5005" width="9.21875" style="1" customWidth="1"/>
    <col min="5006" max="5006" width="19.44140625" style="1" customWidth="1"/>
    <col min="5007" max="5007" width="42.77734375" style="1" customWidth="1"/>
    <col min="5008" max="5008" width="5.77734375" style="1" customWidth="1"/>
    <col min="5009" max="5009" width="31.44140625" style="1" customWidth="1"/>
    <col min="5010" max="5010" width="16.21875" style="1" customWidth="1"/>
    <col min="5011" max="5012" width="9.21875" style="1" customWidth="1"/>
    <col min="5013" max="5013" width="11.21875" style="1" customWidth="1"/>
    <col min="5014" max="5014" width="2.21875" style="1" customWidth="1"/>
    <col min="5015" max="5220" width="10.88671875" style="1"/>
    <col min="5221" max="5221" width="12" style="1" customWidth="1"/>
    <col min="5222" max="5222" width="2.77734375" style="1" customWidth="1"/>
    <col min="5223" max="5224" width="6.44140625" style="1" customWidth="1"/>
    <col min="5225" max="5225" width="5.77734375" style="1" customWidth="1"/>
    <col min="5226" max="5226" width="6.44140625" style="1" customWidth="1"/>
    <col min="5227" max="5227" width="13.77734375" style="1" customWidth="1"/>
    <col min="5228" max="5229" width="9" style="1" customWidth="1"/>
    <col min="5230" max="5230" width="2.44140625" style="1" customWidth="1"/>
    <col min="5231" max="5231" width="8.77734375" style="1" customWidth="1"/>
    <col min="5232" max="5232" width="7.44140625" style="1" customWidth="1"/>
    <col min="5233" max="5235" width="3.77734375" style="1" customWidth="1"/>
    <col min="5236" max="5236" width="3.44140625" style="1" customWidth="1"/>
    <col min="5237" max="5237" width="2.77734375" style="1" customWidth="1"/>
    <col min="5238" max="5238" width="3" style="1" customWidth="1"/>
    <col min="5239" max="5241" width="0" style="1" hidden="1" customWidth="1"/>
    <col min="5242" max="5242" width="4.44140625" style="1" customWidth="1"/>
    <col min="5243" max="5243" width="0" style="1" hidden="1" customWidth="1"/>
    <col min="5244" max="5245" width="14.77734375" style="1" customWidth="1"/>
    <col min="5246" max="5246" width="15.21875" style="1" customWidth="1"/>
    <col min="5247" max="5247" width="6.44140625" style="1" customWidth="1"/>
    <col min="5248" max="5248" width="15.21875" style="1" customWidth="1"/>
    <col min="5249" max="5249" width="4.21875" style="1" customWidth="1"/>
    <col min="5250" max="5250" width="3" style="1" customWidth="1"/>
    <col min="5251" max="5253" width="0" style="1" hidden="1" customWidth="1"/>
    <col min="5254" max="5254" width="3" style="1" customWidth="1"/>
    <col min="5255" max="5255" width="0" style="1" hidden="1" customWidth="1"/>
    <col min="5256" max="5256" width="3" style="1" customWidth="1"/>
    <col min="5257" max="5257" width="0" style="1" hidden="1" customWidth="1"/>
    <col min="5258" max="5258" width="4.44140625" style="1" customWidth="1"/>
    <col min="5259" max="5259" width="34.21875" style="1" customWidth="1"/>
    <col min="5260" max="5260" width="23.44140625" style="1" customWidth="1"/>
    <col min="5261" max="5261" width="9.21875" style="1" customWidth="1"/>
    <col min="5262" max="5262" width="19.44140625" style="1" customWidth="1"/>
    <col min="5263" max="5263" width="42.77734375" style="1" customWidth="1"/>
    <col min="5264" max="5264" width="5.77734375" style="1" customWidth="1"/>
    <col min="5265" max="5265" width="31.44140625" style="1" customWidth="1"/>
    <col min="5266" max="5266" width="16.21875" style="1" customWidth="1"/>
    <col min="5267" max="5268" width="9.21875" style="1" customWidth="1"/>
    <col min="5269" max="5269" width="11.21875" style="1" customWidth="1"/>
    <col min="5270" max="5270" width="2.21875" style="1" customWidth="1"/>
    <col min="5271" max="5476" width="10.88671875" style="1"/>
    <col min="5477" max="5477" width="12" style="1" customWidth="1"/>
    <col min="5478" max="5478" width="2.77734375" style="1" customWidth="1"/>
    <col min="5479" max="5480" width="6.44140625" style="1" customWidth="1"/>
    <col min="5481" max="5481" width="5.77734375" style="1" customWidth="1"/>
    <col min="5482" max="5482" width="6.44140625" style="1" customWidth="1"/>
    <col min="5483" max="5483" width="13.77734375" style="1" customWidth="1"/>
    <col min="5484" max="5485" width="9" style="1" customWidth="1"/>
    <col min="5486" max="5486" width="2.44140625" style="1" customWidth="1"/>
    <col min="5487" max="5487" width="8.77734375" style="1" customWidth="1"/>
    <col min="5488" max="5488" width="7.44140625" style="1" customWidth="1"/>
    <col min="5489" max="5491" width="3.77734375" style="1" customWidth="1"/>
    <col min="5492" max="5492" width="3.44140625" style="1" customWidth="1"/>
    <col min="5493" max="5493" width="2.77734375" style="1" customWidth="1"/>
    <col min="5494" max="5494" width="3" style="1" customWidth="1"/>
    <col min="5495" max="5497" width="0" style="1" hidden="1" customWidth="1"/>
    <col min="5498" max="5498" width="4.44140625" style="1" customWidth="1"/>
    <col min="5499" max="5499" width="0" style="1" hidden="1" customWidth="1"/>
    <col min="5500" max="5501" width="14.77734375" style="1" customWidth="1"/>
    <col min="5502" max="5502" width="15.21875" style="1" customWidth="1"/>
    <col min="5503" max="5503" width="6.44140625" style="1" customWidth="1"/>
    <col min="5504" max="5504" width="15.21875" style="1" customWidth="1"/>
    <col min="5505" max="5505" width="4.21875" style="1" customWidth="1"/>
    <col min="5506" max="5506" width="3" style="1" customWidth="1"/>
    <col min="5507" max="5509" width="0" style="1" hidden="1" customWidth="1"/>
    <col min="5510" max="5510" width="3" style="1" customWidth="1"/>
    <col min="5511" max="5511" width="0" style="1" hidden="1" customWidth="1"/>
    <col min="5512" max="5512" width="3" style="1" customWidth="1"/>
    <col min="5513" max="5513" width="0" style="1" hidden="1" customWidth="1"/>
    <col min="5514" max="5514" width="4.44140625" style="1" customWidth="1"/>
    <col min="5515" max="5515" width="34.21875" style="1" customWidth="1"/>
    <col min="5516" max="5516" width="23.44140625" style="1" customWidth="1"/>
    <col min="5517" max="5517" width="9.21875" style="1" customWidth="1"/>
    <col min="5518" max="5518" width="19.44140625" style="1" customWidth="1"/>
    <col min="5519" max="5519" width="42.77734375" style="1" customWidth="1"/>
    <col min="5520" max="5520" width="5.77734375" style="1" customWidth="1"/>
    <col min="5521" max="5521" width="31.44140625" style="1" customWidth="1"/>
    <col min="5522" max="5522" width="16.21875" style="1" customWidth="1"/>
    <col min="5523" max="5524" width="9.21875" style="1" customWidth="1"/>
    <col min="5525" max="5525" width="11.21875" style="1" customWidth="1"/>
    <col min="5526" max="5526" width="2.21875" style="1" customWidth="1"/>
    <col min="5527" max="5732" width="10.88671875" style="1"/>
    <col min="5733" max="5733" width="12" style="1" customWidth="1"/>
    <col min="5734" max="5734" width="2.77734375" style="1" customWidth="1"/>
    <col min="5735" max="5736" width="6.44140625" style="1" customWidth="1"/>
    <col min="5737" max="5737" width="5.77734375" style="1" customWidth="1"/>
    <col min="5738" max="5738" width="6.44140625" style="1" customWidth="1"/>
    <col min="5739" max="5739" width="13.77734375" style="1" customWidth="1"/>
    <col min="5740" max="5741" width="9" style="1" customWidth="1"/>
    <col min="5742" max="5742" width="2.44140625" style="1" customWidth="1"/>
    <col min="5743" max="5743" width="8.77734375" style="1" customWidth="1"/>
    <col min="5744" max="5744" width="7.44140625" style="1" customWidth="1"/>
    <col min="5745" max="5747" width="3.77734375" style="1" customWidth="1"/>
    <col min="5748" max="5748" width="3.44140625" style="1" customWidth="1"/>
    <col min="5749" max="5749" width="2.77734375" style="1" customWidth="1"/>
    <col min="5750" max="5750" width="3" style="1" customWidth="1"/>
    <col min="5751" max="5753" width="0" style="1" hidden="1" customWidth="1"/>
    <col min="5754" max="5754" width="4.44140625" style="1" customWidth="1"/>
    <col min="5755" max="5755" width="0" style="1" hidden="1" customWidth="1"/>
    <col min="5756" max="5757" width="14.77734375" style="1" customWidth="1"/>
    <col min="5758" max="5758" width="15.21875" style="1" customWidth="1"/>
    <col min="5759" max="5759" width="6.44140625" style="1" customWidth="1"/>
    <col min="5760" max="5760" width="15.21875" style="1" customWidth="1"/>
    <col min="5761" max="5761" width="4.21875" style="1" customWidth="1"/>
    <col min="5762" max="5762" width="3" style="1" customWidth="1"/>
    <col min="5763" max="5765" width="0" style="1" hidden="1" customWidth="1"/>
    <col min="5766" max="5766" width="3" style="1" customWidth="1"/>
    <col min="5767" max="5767" width="0" style="1" hidden="1" customWidth="1"/>
    <col min="5768" max="5768" width="3" style="1" customWidth="1"/>
    <col min="5769" max="5769" width="0" style="1" hidden="1" customWidth="1"/>
    <col min="5770" max="5770" width="4.44140625" style="1" customWidth="1"/>
    <col min="5771" max="5771" width="34.21875" style="1" customWidth="1"/>
    <col min="5772" max="5772" width="23.44140625" style="1" customWidth="1"/>
    <col min="5773" max="5773" width="9.21875" style="1" customWidth="1"/>
    <col min="5774" max="5774" width="19.44140625" style="1" customWidth="1"/>
    <col min="5775" max="5775" width="42.77734375" style="1" customWidth="1"/>
    <col min="5776" max="5776" width="5.77734375" style="1" customWidth="1"/>
    <col min="5777" max="5777" width="31.44140625" style="1" customWidth="1"/>
    <col min="5778" max="5778" width="16.21875" style="1" customWidth="1"/>
    <col min="5779" max="5780" width="9.21875" style="1" customWidth="1"/>
    <col min="5781" max="5781" width="11.21875" style="1" customWidth="1"/>
    <col min="5782" max="5782" width="2.21875" style="1" customWidth="1"/>
    <col min="5783" max="5988" width="10.88671875" style="1"/>
    <col min="5989" max="5989" width="12" style="1" customWidth="1"/>
    <col min="5990" max="5990" width="2.77734375" style="1" customWidth="1"/>
    <col min="5991" max="5992" width="6.44140625" style="1" customWidth="1"/>
    <col min="5993" max="5993" width="5.77734375" style="1" customWidth="1"/>
    <col min="5994" max="5994" width="6.44140625" style="1" customWidth="1"/>
    <col min="5995" max="5995" width="13.77734375" style="1" customWidth="1"/>
    <col min="5996" max="5997" width="9" style="1" customWidth="1"/>
    <col min="5998" max="5998" width="2.44140625" style="1" customWidth="1"/>
    <col min="5999" max="5999" width="8.77734375" style="1" customWidth="1"/>
    <col min="6000" max="6000" width="7.44140625" style="1" customWidth="1"/>
    <col min="6001" max="6003" width="3.77734375" style="1" customWidth="1"/>
    <col min="6004" max="6004" width="3.44140625" style="1" customWidth="1"/>
    <col min="6005" max="6005" width="2.77734375" style="1" customWidth="1"/>
    <col min="6006" max="6006" width="3" style="1" customWidth="1"/>
    <col min="6007" max="6009" width="0" style="1" hidden="1" customWidth="1"/>
    <col min="6010" max="6010" width="4.44140625" style="1" customWidth="1"/>
    <col min="6011" max="6011" width="0" style="1" hidden="1" customWidth="1"/>
    <col min="6012" max="6013" width="14.77734375" style="1" customWidth="1"/>
    <col min="6014" max="6014" width="15.21875" style="1" customWidth="1"/>
    <col min="6015" max="6015" width="6.44140625" style="1" customWidth="1"/>
    <col min="6016" max="6016" width="15.21875" style="1" customWidth="1"/>
    <col min="6017" max="6017" width="4.21875" style="1" customWidth="1"/>
    <col min="6018" max="6018" width="3" style="1" customWidth="1"/>
    <col min="6019" max="6021" width="0" style="1" hidden="1" customWidth="1"/>
    <col min="6022" max="6022" width="3" style="1" customWidth="1"/>
    <col min="6023" max="6023" width="0" style="1" hidden="1" customWidth="1"/>
    <col min="6024" max="6024" width="3" style="1" customWidth="1"/>
    <col min="6025" max="6025" width="0" style="1" hidden="1" customWidth="1"/>
    <col min="6026" max="6026" width="4.44140625" style="1" customWidth="1"/>
    <col min="6027" max="6027" width="34.21875" style="1" customWidth="1"/>
    <col min="6028" max="6028" width="23.44140625" style="1" customWidth="1"/>
    <col min="6029" max="6029" width="9.21875" style="1" customWidth="1"/>
    <col min="6030" max="6030" width="19.44140625" style="1" customWidth="1"/>
    <col min="6031" max="6031" width="42.77734375" style="1" customWidth="1"/>
    <col min="6032" max="6032" width="5.77734375" style="1" customWidth="1"/>
    <col min="6033" max="6033" width="31.44140625" style="1" customWidth="1"/>
    <col min="6034" max="6034" width="16.21875" style="1" customWidth="1"/>
    <col min="6035" max="6036" width="9.21875" style="1" customWidth="1"/>
    <col min="6037" max="6037" width="11.21875" style="1" customWidth="1"/>
    <col min="6038" max="6038" width="2.21875" style="1" customWidth="1"/>
    <col min="6039" max="6244" width="10.88671875" style="1"/>
    <col min="6245" max="6245" width="12" style="1" customWidth="1"/>
    <col min="6246" max="6246" width="2.77734375" style="1" customWidth="1"/>
    <col min="6247" max="6248" width="6.44140625" style="1" customWidth="1"/>
    <col min="6249" max="6249" width="5.77734375" style="1" customWidth="1"/>
    <col min="6250" max="6250" width="6.44140625" style="1" customWidth="1"/>
    <col min="6251" max="6251" width="13.77734375" style="1" customWidth="1"/>
    <col min="6252" max="6253" width="9" style="1" customWidth="1"/>
    <col min="6254" max="6254" width="2.44140625" style="1" customWidth="1"/>
    <col min="6255" max="6255" width="8.77734375" style="1" customWidth="1"/>
    <col min="6256" max="6256" width="7.44140625" style="1" customWidth="1"/>
    <col min="6257" max="6259" width="3.77734375" style="1" customWidth="1"/>
    <col min="6260" max="6260" width="3.44140625" style="1" customWidth="1"/>
    <col min="6261" max="6261" width="2.77734375" style="1" customWidth="1"/>
    <col min="6262" max="6262" width="3" style="1" customWidth="1"/>
    <col min="6263" max="6265" width="0" style="1" hidden="1" customWidth="1"/>
    <col min="6266" max="6266" width="4.44140625" style="1" customWidth="1"/>
    <col min="6267" max="6267" width="0" style="1" hidden="1" customWidth="1"/>
    <col min="6268" max="6269" width="14.77734375" style="1" customWidth="1"/>
    <col min="6270" max="6270" width="15.21875" style="1" customWidth="1"/>
    <col min="6271" max="6271" width="6.44140625" style="1" customWidth="1"/>
    <col min="6272" max="6272" width="15.21875" style="1" customWidth="1"/>
    <col min="6273" max="6273" width="4.21875" style="1" customWidth="1"/>
    <col min="6274" max="6274" width="3" style="1" customWidth="1"/>
    <col min="6275" max="6277" width="0" style="1" hidden="1" customWidth="1"/>
    <col min="6278" max="6278" width="3" style="1" customWidth="1"/>
    <col min="6279" max="6279" width="0" style="1" hidden="1" customWidth="1"/>
    <col min="6280" max="6280" width="3" style="1" customWidth="1"/>
    <col min="6281" max="6281" width="0" style="1" hidden="1" customWidth="1"/>
    <col min="6282" max="6282" width="4.44140625" style="1" customWidth="1"/>
    <col min="6283" max="6283" width="34.21875" style="1" customWidth="1"/>
    <col min="6284" max="6284" width="23.44140625" style="1" customWidth="1"/>
    <col min="6285" max="6285" width="9.21875" style="1" customWidth="1"/>
    <col min="6286" max="6286" width="19.44140625" style="1" customWidth="1"/>
    <col min="6287" max="6287" width="42.77734375" style="1" customWidth="1"/>
    <col min="6288" max="6288" width="5.77734375" style="1" customWidth="1"/>
    <col min="6289" max="6289" width="31.44140625" style="1" customWidth="1"/>
    <col min="6290" max="6290" width="16.21875" style="1" customWidth="1"/>
    <col min="6291" max="6292" width="9.21875" style="1" customWidth="1"/>
    <col min="6293" max="6293" width="11.21875" style="1" customWidth="1"/>
    <col min="6294" max="6294" width="2.21875" style="1" customWidth="1"/>
    <col min="6295" max="6500" width="10.88671875" style="1"/>
    <col min="6501" max="6501" width="12" style="1" customWidth="1"/>
    <col min="6502" max="6502" width="2.77734375" style="1" customWidth="1"/>
    <col min="6503" max="6504" width="6.44140625" style="1" customWidth="1"/>
    <col min="6505" max="6505" width="5.77734375" style="1" customWidth="1"/>
    <col min="6506" max="6506" width="6.44140625" style="1" customWidth="1"/>
    <col min="6507" max="6507" width="13.77734375" style="1" customWidth="1"/>
    <col min="6508" max="6509" width="9" style="1" customWidth="1"/>
    <col min="6510" max="6510" width="2.44140625" style="1" customWidth="1"/>
    <col min="6511" max="6511" width="8.77734375" style="1" customWidth="1"/>
    <col min="6512" max="6512" width="7.44140625" style="1" customWidth="1"/>
    <col min="6513" max="6515" width="3.77734375" style="1" customWidth="1"/>
    <col min="6516" max="6516" width="3.44140625" style="1" customWidth="1"/>
    <col min="6517" max="6517" width="2.77734375" style="1" customWidth="1"/>
    <col min="6518" max="6518" width="3" style="1" customWidth="1"/>
    <col min="6519" max="6521" width="0" style="1" hidden="1" customWidth="1"/>
    <col min="6522" max="6522" width="4.44140625" style="1" customWidth="1"/>
    <col min="6523" max="6523" width="0" style="1" hidden="1" customWidth="1"/>
    <col min="6524" max="6525" width="14.77734375" style="1" customWidth="1"/>
    <col min="6526" max="6526" width="15.21875" style="1" customWidth="1"/>
    <col min="6527" max="6527" width="6.44140625" style="1" customWidth="1"/>
    <col min="6528" max="6528" width="15.21875" style="1" customWidth="1"/>
    <col min="6529" max="6529" width="4.21875" style="1" customWidth="1"/>
    <col min="6530" max="6530" width="3" style="1" customWidth="1"/>
    <col min="6531" max="6533" width="0" style="1" hidden="1" customWidth="1"/>
    <col min="6534" max="6534" width="3" style="1" customWidth="1"/>
    <col min="6535" max="6535" width="0" style="1" hidden="1" customWidth="1"/>
    <col min="6536" max="6536" width="3" style="1" customWidth="1"/>
    <col min="6537" max="6537" width="0" style="1" hidden="1" customWidth="1"/>
    <col min="6538" max="6538" width="4.44140625" style="1" customWidth="1"/>
    <col min="6539" max="6539" width="34.21875" style="1" customWidth="1"/>
    <col min="6540" max="6540" width="23.44140625" style="1" customWidth="1"/>
    <col min="6541" max="6541" width="9.21875" style="1" customWidth="1"/>
    <col min="6542" max="6542" width="19.44140625" style="1" customWidth="1"/>
    <col min="6543" max="6543" width="42.77734375" style="1" customWidth="1"/>
    <col min="6544" max="6544" width="5.77734375" style="1" customWidth="1"/>
    <col min="6545" max="6545" width="31.44140625" style="1" customWidth="1"/>
    <col min="6546" max="6546" width="16.21875" style="1" customWidth="1"/>
    <col min="6547" max="6548" width="9.21875" style="1" customWidth="1"/>
    <col min="6549" max="6549" width="11.21875" style="1" customWidth="1"/>
    <col min="6550" max="6550" width="2.21875" style="1" customWidth="1"/>
    <col min="6551" max="6756" width="10.88671875" style="1"/>
    <col min="6757" max="6757" width="12" style="1" customWidth="1"/>
    <col min="6758" max="6758" width="2.77734375" style="1" customWidth="1"/>
    <col min="6759" max="6760" width="6.44140625" style="1" customWidth="1"/>
    <col min="6761" max="6761" width="5.77734375" style="1" customWidth="1"/>
    <col min="6762" max="6762" width="6.44140625" style="1" customWidth="1"/>
    <col min="6763" max="6763" width="13.77734375" style="1" customWidth="1"/>
    <col min="6764" max="6765" width="9" style="1" customWidth="1"/>
    <col min="6766" max="6766" width="2.44140625" style="1" customWidth="1"/>
    <col min="6767" max="6767" width="8.77734375" style="1" customWidth="1"/>
    <col min="6768" max="6768" width="7.44140625" style="1" customWidth="1"/>
    <col min="6769" max="6771" width="3.77734375" style="1" customWidth="1"/>
    <col min="6772" max="6772" width="3.44140625" style="1" customWidth="1"/>
    <col min="6773" max="6773" width="2.77734375" style="1" customWidth="1"/>
    <col min="6774" max="6774" width="3" style="1" customWidth="1"/>
    <col min="6775" max="6777" width="0" style="1" hidden="1" customWidth="1"/>
    <col min="6778" max="6778" width="4.44140625" style="1" customWidth="1"/>
    <col min="6779" max="6779" width="0" style="1" hidden="1" customWidth="1"/>
    <col min="6780" max="6781" width="14.77734375" style="1" customWidth="1"/>
    <col min="6782" max="6782" width="15.21875" style="1" customWidth="1"/>
    <col min="6783" max="6783" width="6.44140625" style="1" customWidth="1"/>
    <col min="6784" max="6784" width="15.21875" style="1" customWidth="1"/>
    <col min="6785" max="6785" width="4.21875" style="1" customWidth="1"/>
    <col min="6786" max="6786" width="3" style="1" customWidth="1"/>
    <col min="6787" max="6789" width="0" style="1" hidden="1" customWidth="1"/>
    <col min="6790" max="6790" width="3" style="1" customWidth="1"/>
    <col min="6791" max="6791" width="0" style="1" hidden="1" customWidth="1"/>
    <col min="6792" max="6792" width="3" style="1" customWidth="1"/>
    <col min="6793" max="6793" width="0" style="1" hidden="1" customWidth="1"/>
    <col min="6794" max="6794" width="4.44140625" style="1" customWidth="1"/>
    <col min="6795" max="6795" width="34.21875" style="1" customWidth="1"/>
    <col min="6796" max="6796" width="23.44140625" style="1" customWidth="1"/>
    <col min="6797" max="6797" width="9.21875" style="1" customWidth="1"/>
    <col min="6798" max="6798" width="19.44140625" style="1" customWidth="1"/>
    <col min="6799" max="6799" width="42.77734375" style="1" customWidth="1"/>
    <col min="6800" max="6800" width="5.77734375" style="1" customWidth="1"/>
    <col min="6801" max="6801" width="31.44140625" style="1" customWidth="1"/>
    <col min="6802" max="6802" width="16.21875" style="1" customWidth="1"/>
    <col min="6803" max="6804" width="9.21875" style="1" customWidth="1"/>
    <col min="6805" max="6805" width="11.21875" style="1" customWidth="1"/>
    <col min="6806" max="6806" width="2.21875" style="1" customWidth="1"/>
    <col min="6807" max="7012" width="10.88671875" style="1"/>
    <col min="7013" max="7013" width="12" style="1" customWidth="1"/>
    <col min="7014" max="7014" width="2.77734375" style="1" customWidth="1"/>
    <col min="7015" max="7016" width="6.44140625" style="1" customWidth="1"/>
    <col min="7017" max="7017" width="5.77734375" style="1" customWidth="1"/>
    <col min="7018" max="7018" width="6.44140625" style="1" customWidth="1"/>
    <col min="7019" max="7019" width="13.77734375" style="1" customWidth="1"/>
    <col min="7020" max="7021" width="9" style="1" customWidth="1"/>
    <col min="7022" max="7022" width="2.44140625" style="1" customWidth="1"/>
    <col min="7023" max="7023" width="8.77734375" style="1" customWidth="1"/>
    <col min="7024" max="7024" width="7.44140625" style="1" customWidth="1"/>
    <col min="7025" max="7027" width="3.77734375" style="1" customWidth="1"/>
    <col min="7028" max="7028" width="3.44140625" style="1" customWidth="1"/>
    <col min="7029" max="7029" width="2.77734375" style="1" customWidth="1"/>
    <col min="7030" max="7030" width="3" style="1" customWidth="1"/>
    <col min="7031" max="7033" width="0" style="1" hidden="1" customWidth="1"/>
    <col min="7034" max="7034" width="4.44140625" style="1" customWidth="1"/>
    <col min="7035" max="7035" width="0" style="1" hidden="1" customWidth="1"/>
    <col min="7036" max="7037" width="14.77734375" style="1" customWidth="1"/>
    <col min="7038" max="7038" width="15.21875" style="1" customWidth="1"/>
    <col min="7039" max="7039" width="6.44140625" style="1" customWidth="1"/>
    <col min="7040" max="7040" width="15.21875" style="1" customWidth="1"/>
    <col min="7041" max="7041" width="4.21875" style="1" customWidth="1"/>
    <col min="7042" max="7042" width="3" style="1" customWidth="1"/>
    <col min="7043" max="7045" width="0" style="1" hidden="1" customWidth="1"/>
    <col min="7046" max="7046" width="3" style="1" customWidth="1"/>
    <col min="7047" max="7047" width="0" style="1" hidden="1" customWidth="1"/>
    <col min="7048" max="7048" width="3" style="1" customWidth="1"/>
    <col min="7049" max="7049" width="0" style="1" hidden="1" customWidth="1"/>
    <col min="7050" max="7050" width="4.44140625" style="1" customWidth="1"/>
    <col min="7051" max="7051" width="34.21875" style="1" customWidth="1"/>
    <col min="7052" max="7052" width="23.44140625" style="1" customWidth="1"/>
    <col min="7053" max="7053" width="9.21875" style="1" customWidth="1"/>
    <col min="7054" max="7054" width="19.44140625" style="1" customWidth="1"/>
    <col min="7055" max="7055" width="42.77734375" style="1" customWidth="1"/>
    <col min="7056" max="7056" width="5.77734375" style="1" customWidth="1"/>
    <col min="7057" max="7057" width="31.44140625" style="1" customWidth="1"/>
    <col min="7058" max="7058" width="16.21875" style="1" customWidth="1"/>
    <col min="7059" max="7060" width="9.21875" style="1" customWidth="1"/>
    <col min="7061" max="7061" width="11.21875" style="1" customWidth="1"/>
    <col min="7062" max="7062" width="2.21875" style="1" customWidth="1"/>
    <col min="7063" max="7268" width="10.88671875" style="1"/>
    <col min="7269" max="7269" width="12" style="1" customWidth="1"/>
    <col min="7270" max="7270" width="2.77734375" style="1" customWidth="1"/>
    <col min="7271" max="7272" width="6.44140625" style="1" customWidth="1"/>
    <col min="7273" max="7273" width="5.77734375" style="1" customWidth="1"/>
    <col min="7274" max="7274" width="6.44140625" style="1" customWidth="1"/>
    <col min="7275" max="7275" width="13.77734375" style="1" customWidth="1"/>
    <col min="7276" max="7277" width="9" style="1" customWidth="1"/>
    <col min="7278" max="7278" width="2.44140625" style="1" customWidth="1"/>
    <col min="7279" max="7279" width="8.77734375" style="1" customWidth="1"/>
    <col min="7280" max="7280" width="7.44140625" style="1" customWidth="1"/>
    <col min="7281" max="7283" width="3.77734375" style="1" customWidth="1"/>
    <col min="7284" max="7284" width="3.44140625" style="1" customWidth="1"/>
    <col min="7285" max="7285" width="2.77734375" style="1" customWidth="1"/>
    <col min="7286" max="7286" width="3" style="1" customWidth="1"/>
    <col min="7287" max="7289" width="0" style="1" hidden="1" customWidth="1"/>
    <col min="7290" max="7290" width="4.44140625" style="1" customWidth="1"/>
    <col min="7291" max="7291" width="0" style="1" hidden="1" customWidth="1"/>
    <col min="7292" max="7293" width="14.77734375" style="1" customWidth="1"/>
    <col min="7294" max="7294" width="15.21875" style="1" customWidth="1"/>
    <col min="7295" max="7295" width="6.44140625" style="1" customWidth="1"/>
    <col min="7296" max="7296" width="15.21875" style="1" customWidth="1"/>
    <col min="7297" max="7297" width="4.21875" style="1" customWidth="1"/>
    <col min="7298" max="7298" width="3" style="1" customWidth="1"/>
    <col min="7299" max="7301" width="0" style="1" hidden="1" customWidth="1"/>
    <col min="7302" max="7302" width="3" style="1" customWidth="1"/>
    <col min="7303" max="7303" width="0" style="1" hidden="1" customWidth="1"/>
    <col min="7304" max="7304" width="3" style="1" customWidth="1"/>
    <col min="7305" max="7305" width="0" style="1" hidden="1" customWidth="1"/>
    <col min="7306" max="7306" width="4.44140625" style="1" customWidth="1"/>
    <col min="7307" max="7307" width="34.21875" style="1" customWidth="1"/>
    <col min="7308" max="7308" width="23.44140625" style="1" customWidth="1"/>
    <col min="7309" max="7309" width="9.21875" style="1" customWidth="1"/>
    <col min="7310" max="7310" width="19.44140625" style="1" customWidth="1"/>
    <col min="7311" max="7311" width="42.77734375" style="1" customWidth="1"/>
    <col min="7312" max="7312" width="5.77734375" style="1" customWidth="1"/>
    <col min="7313" max="7313" width="31.44140625" style="1" customWidth="1"/>
    <col min="7314" max="7314" width="16.21875" style="1" customWidth="1"/>
    <col min="7315" max="7316" width="9.21875" style="1" customWidth="1"/>
    <col min="7317" max="7317" width="11.21875" style="1" customWidth="1"/>
    <col min="7318" max="7318" width="2.21875" style="1" customWidth="1"/>
    <col min="7319" max="7524" width="10.88671875" style="1"/>
    <col min="7525" max="7525" width="12" style="1" customWidth="1"/>
    <col min="7526" max="7526" width="2.77734375" style="1" customWidth="1"/>
    <col min="7527" max="7528" width="6.44140625" style="1" customWidth="1"/>
    <col min="7529" max="7529" width="5.77734375" style="1" customWidth="1"/>
    <col min="7530" max="7530" width="6.44140625" style="1" customWidth="1"/>
    <col min="7531" max="7531" width="13.77734375" style="1" customWidth="1"/>
    <col min="7532" max="7533" width="9" style="1" customWidth="1"/>
    <col min="7534" max="7534" width="2.44140625" style="1" customWidth="1"/>
    <col min="7535" max="7535" width="8.77734375" style="1" customWidth="1"/>
    <col min="7536" max="7536" width="7.44140625" style="1" customWidth="1"/>
    <col min="7537" max="7539" width="3.77734375" style="1" customWidth="1"/>
    <col min="7540" max="7540" width="3.44140625" style="1" customWidth="1"/>
    <col min="7541" max="7541" width="2.77734375" style="1" customWidth="1"/>
    <col min="7542" max="7542" width="3" style="1" customWidth="1"/>
    <col min="7543" max="7545" width="0" style="1" hidden="1" customWidth="1"/>
    <col min="7546" max="7546" width="4.44140625" style="1" customWidth="1"/>
    <col min="7547" max="7547" width="0" style="1" hidden="1" customWidth="1"/>
    <col min="7548" max="7549" width="14.77734375" style="1" customWidth="1"/>
    <col min="7550" max="7550" width="15.21875" style="1" customWidth="1"/>
    <col min="7551" max="7551" width="6.44140625" style="1" customWidth="1"/>
    <col min="7552" max="7552" width="15.21875" style="1" customWidth="1"/>
    <col min="7553" max="7553" width="4.21875" style="1" customWidth="1"/>
    <col min="7554" max="7554" width="3" style="1" customWidth="1"/>
    <col min="7555" max="7557" width="0" style="1" hidden="1" customWidth="1"/>
    <col min="7558" max="7558" width="3" style="1" customWidth="1"/>
    <col min="7559" max="7559" width="0" style="1" hidden="1" customWidth="1"/>
    <col min="7560" max="7560" width="3" style="1" customWidth="1"/>
    <col min="7561" max="7561" width="0" style="1" hidden="1" customWidth="1"/>
    <col min="7562" max="7562" width="4.44140625" style="1" customWidth="1"/>
    <col min="7563" max="7563" width="34.21875" style="1" customWidth="1"/>
    <col min="7564" max="7564" width="23.44140625" style="1" customWidth="1"/>
    <col min="7565" max="7565" width="9.21875" style="1" customWidth="1"/>
    <col min="7566" max="7566" width="19.44140625" style="1" customWidth="1"/>
    <col min="7567" max="7567" width="42.77734375" style="1" customWidth="1"/>
    <col min="7568" max="7568" width="5.77734375" style="1" customWidth="1"/>
    <col min="7569" max="7569" width="31.44140625" style="1" customWidth="1"/>
    <col min="7570" max="7570" width="16.21875" style="1" customWidth="1"/>
    <col min="7571" max="7572" width="9.21875" style="1" customWidth="1"/>
    <col min="7573" max="7573" width="11.21875" style="1" customWidth="1"/>
    <col min="7574" max="7574" width="2.21875" style="1" customWidth="1"/>
    <col min="7575" max="7780" width="10.88671875" style="1"/>
    <col min="7781" max="7781" width="12" style="1" customWidth="1"/>
    <col min="7782" max="7782" width="2.77734375" style="1" customWidth="1"/>
    <col min="7783" max="7784" width="6.44140625" style="1" customWidth="1"/>
    <col min="7785" max="7785" width="5.77734375" style="1" customWidth="1"/>
    <col min="7786" max="7786" width="6.44140625" style="1" customWidth="1"/>
    <col min="7787" max="7787" width="13.77734375" style="1" customWidth="1"/>
    <col min="7788" max="7789" width="9" style="1" customWidth="1"/>
    <col min="7790" max="7790" width="2.44140625" style="1" customWidth="1"/>
    <col min="7791" max="7791" width="8.77734375" style="1" customWidth="1"/>
    <col min="7792" max="7792" width="7.44140625" style="1" customWidth="1"/>
    <col min="7793" max="7795" width="3.77734375" style="1" customWidth="1"/>
    <col min="7796" max="7796" width="3.44140625" style="1" customWidth="1"/>
    <col min="7797" max="7797" width="2.77734375" style="1" customWidth="1"/>
    <col min="7798" max="7798" width="3" style="1" customWidth="1"/>
    <col min="7799" max="7801" width="0" style="1" hidden="1" customWidth="1"/>
    <col min="7802" max="7802" width="4.44140625" style="1" customWidth="1"/>
    <col min="7803" max="7803" width="0" style="1" hidden="1" customWidth="1"/>
    <col min="7804" max="7805" width="14.77734375" style="1" customWidth="1"/>
    <col min="7806" max="7806" width="15.21875" style="1" customWidth="1"/>
    <col min="7807" max="7807" width="6.44140625" style="1" customWidth="1"/>
    <col min="7808" max="7808" width="15.21875" style="1" customWidth="1"/>
    <col min="7809" max="7809" width="4.21875" style="1" customWidth="1"/>
    <col min="7810" max="7810" width="3" style="1" customWidth="1"/>
    <col min="7811" max="7813" width="0" style="1" hidden="1" customWidth="1"/>
    <col min="7814" max="7814" width="3" style="1" customWidth="1"/>
    <col min="7815" max="7815" width="0" style="1" hidden="1" customWidth="1"/>
    <col min="7816" max="7816" width="3" style="1" customWidth="1"/>
    <col min="7817" max="7817" width="0" style="1" hidden="1" customWidth="1"/>
    <col min="7818" max="7818" width="4.44140625" style="1" customWidth="1"/>
    <col min="7819" max="7819" width="34.21875" style="1" customWidth="1"/>
    <col min="7820" max="7820" width="23.44140625" style="1" customWidth="1"/>
    <col min="7821" max="7821" width="9.21875" style="1" customWidth="1"/>
    <col min="7822" max="7822" width="19.44140625" style="1" customWidth="1"/>
    <col min="7823" max="7823" width="42.77734375" style="1" customWidth="1"/>
    <col min="7824" max="7824" width="5.77734375" style="1" customWidth="1"/>
    <col min="7825" max="7825" width="31.44140625" style="1" customWidth="1"/>
    <col min="7826" max="7826" width="16.21875" style="1" customWidth="1"/>
    <col min="7827" max="7828" width="9.21875" style="1" customWidth="1"/>
    <col min="7829" max="7829" width="11.21875" style="1" customWidth="1"/>
    <col min="7830" max="7830" width="2.21875" style="1" customWidth="1"/>
    <col min="7831" max="8036" width="10.88671875" style="1"/>
    <col min="8037" max="8037" width="12" style="1" customWidth="1"/>
    <col min="8038" max="8038" width="2.77734375" style="1" customWidth="1"/>
    <col min="8039" max="8040" width="6.44140625" style="1" customWidth="1"/>
    <col min="8041" max="8041" width="5.77734375" style="1" customWidth="1"/>
    <col min="8042" max="8042" width="6.44140625" style="1" customWidth="1"/>
    <col min="8043" max="8043" width="13.77734375" style="1" customWidth="1"/>
    <col min="8044" max="8045" width="9" style="1" customWidth="1"/>
    <col min="8046" max="8046" width="2.44140625" style="1" customWidth="1"/>
    <col min="8047" max="8047" width="8.77734375" style="1" customWidth="1"/>
    <col min="8048" max="8048" width="7.44140625" style="1" customWidth="1"/>
    <col min="8049" max="8051" width="3.77734375" style="1" customWidth="1"/>
    <col min="8052" max="8052" width="3.44140625" style="1" customWidth="1"/>
    <col min="8053" max="8053" width="2.77734375" style="1" customWidth="1"/>
    <col min="8054" max="8054" width="3" style="1" customWidth="1"/>
    <col min="8055" max="8057" width="0" style="1" hidden="1" customWidth="1"/>
    <col min="8058" max="8058" width="4.44140625" style="1" customWidth="1"/>
    <col min="8059" max="8059" width="0" style="1" hidden="1" customWidth="1"/>
    <col min="8060" max="8061" width="14.77734375" style="1" customWidth="1"/>
    <col min="8062" max="8062" width="15.21875" style="1" customWidth="1"/>
    <col min="8063" max="8063" width="6.44140625" style="1" customWidth="1"/>
    <col min="8064" max="8064" width="15.21875" style="1" customWidth="1"/>
    <col min="8065" max="8065" width="4.21875" style="1" customWidth="1"/>
    <col min="8066" max="8066" width="3" style="1" customWidth="1"/>
    <col min="8067" max="8069" width="0" style="1" hidden="1" customWidth="1"/>
    <col min="8070" max="8070" width="3" style="1" customWidth="1"/>
    <col min="8071" max="8071" width="0" style="1" hidden="1" customWidth="1"/>
    <col min="8072" max="8072" width="3" style="1" customWidth="1"/>
    <col min="8073" max="8073" width="0" style="1" hidden="1" customWidth="1"/>
    <col min="8074" max="8074" width="4.44140625" style="1" customWidth="1"/>
    <col min="8075" max="8075" width="34.21875" style="1" customWidth="1"/>
    <col min="8076" max="8076" width="23.44140625" style="1" customWidth="1"/>
    <col min="8077" max="8077" width="9.21875" style="1" customWidth="1"/>
    <col min="8078" max="8078" width="19.44140625" style="1" customWidth="1"/>
    <col min="8079" max="8079" width="42.77734375" style="1" customWidth="1"/>
    <col min="8080" max="8080" width="5.77734375" style="1" customWidth="1"/>
    <col min="8081" max="8081" width="31.44140625" style="1" customWidth="1"/>
    <col min="8082" max="8082" width="16.21875" style="1" customWidth="1"/>
    <col min="8083" max="8084" width="9.21875" style="1" customWidth="1"/>
    <col min="8085" max="8085" width="11.21875" style="1" customWidth="1"/>
    <col min="8086" max="8086" width="2.21875" style="1" customWidth="1"/>
    <col min="8087" max="8292" width="10.88671875" style="1"/>
    <col min="8293" max="8293" width="12" style="1" customWidth="1"/>
    <col min="8294" max="8294" width="2.77734375" style="1" customWidth="1"/>
    <col min="8295" max="8296" width="6.44140625" style="1" customWidth="1"/>
    <col min="8297" max="8297" width="5.77734375" style="1" customWidth="1"/>
    <col min="8298" max="8298" width="6.44140625" style="1" customWidth="1"/>
    <col min="8299" max="8299" width="13.77734375" style="1" customWidth="1"/>
    <col min="8300" max="8301" width="9" style="1" customWidth="1"/>
    <col min="8302" max="8302" width="2.44140625" style="1" customWidth="1"/>
    <col min="8303" max="8303" width="8.77734375" style="1" customWidth="1"/>
    <col min="8304" max="8304" width="7.44140625" style="1" customWidth="1"/>
    <col min="8305" max="8307" width="3.77734375" style="1" customWidth="1"/>
    <col min="8308" max="8308" width="3.44140625" style="1" customWidth="1"/>
    <col min="8309" max="8309" width="2.77734375" style="1" customWidth="1"/>
    <col min="8310" max="8310" width="3" style="1" customWidth="1"/>
    <col min="8311" max="8313" width="0" style="1" hidden="1" customWidth="1"/>
    <col min="8314" max="8314" width="4.44140625" style="1" customWidth="1"/>
    <col min="8315" max="8315" width="0" style="1" hidden="1" customWidth="1"/>
    <col min="8316" max="8317" width="14.77734375" style="1" customWidth="1"/>
    <col min="8318" max="8318" width="15.21875" style="1" customWidth="1"/>
    <col min="8319" max="8319" width="6.44140625" style="1" customWidth="1"/>
    <col min="8320" max="8320" width="15.21875" style="1" customWidth="1"/>
    <col min="8321" max="8321" width="4.21875" style="1" customWidth="1"/>
    <col min="8322" max="8322" width="3" style="1" customWidth="1"/>
    <col min="8323" max="8325" width="0" style="1" hidden="1" customWidth="1"/>
    <col min="8326" max="8326" width="3" style="1" customWidth="1"/>
    <col min="8327" max="8327" width="0" style="1" hidden="1" customWidth="1"/>
    <col min="8328" max="8328" width="3" style="1" customWidth="1"/>
    <col min="8329" max="8329" width="0" style="1" hidden="1" customWidth="1"/>
    <col min="8330" max="8330" width="4.44140625" style="1" customWidth="1"/>
    <col min="8331" max="8331" width="34.21875" style="1" customWidth="1"/>
    <col min="8332" max="8332" width="23.44140625" style="1" customWidth="1"/>
    <col min="8333" max="8333" width="9.21875" style="1" customWidth="1"/>
    <col min="8334" max="8334" width="19.44140625" style="1" customWidth="1"/>
    <col min="8335" max="8335" width="42.77734375" style="1" customWidth="1"/>
    <col min="8336" max="8336" width="5.77734375" style="1" customWidth="1"/>
    <col min="8337" max="8337" width="31.44140625" style="1" customWidth="1"/>
    <col min="8338" max="8338" width="16.21875" style="1" customWidth="1"/>
    <col min="8339" max="8340" width="9.21875" style="1" customWidth="1"/>
    <col min="8341" max="8341" width="11.21875" style="1" customWidth="1"/>
    <col min="8342" max="8342" width="2.21875" style="1" customWidth="1"/>
    <col min="8343" max="8548" width="10.88671875" style="1"/>
    <col min="8549" max="8549" width="12" style="1" customWidth="1"/>
    <col min="8550" max="8550" width="2.77734375" style="1" customWidth="1"/>
    <col min="8551" max="8552" width="6.44140625" style="1" customWidth="1"/>
    <col min="8553" max="8553" width="5.77734375" style="1" customWidth="1"/>
    <col min="8554" max="8554" width="6.44140625" style="1" customWidth="1"/>
    <col min="8555" max="8555" width="13.77734375" style="1" customWidth="1"/>
    <col min="8556" max="8557" width="9" style="1" customWidth="1"/>
    <col min="8558" max="8558" width="2.44140625" style="1" customWidth="1"/>
    <col min="8559" max="8559" width="8.77734375" style="1" customWidth="1"/>
    <col min="8560" max="8560" width="7.44140625" style="1" customWidth="1"/>
    <col min="8561" max="8563" width="3.77734375" style="1" customWidth="1"/>
    <col min="8564" max="8564" width="3.44140625" style="1" customWidth="1"/>
    <col min="8565" max="8565" width="2.77734375" style="1" customWidth="1"/>
    <col min="8566" max="8566" width="3" style="1" customWidth="1"/>
    <col min="8567" max="8569" width="0" style="1" hidden="1" customWidth="1"/>
    <col min="8570" max="8570" width="4.44140625" style="1" customWidth="1"/>
    <col min="8571" max="8571" width="0" style="1" hidden="1" customWidth="1"/>
    <col min="8572" max="8573" width="14.77734375" style="1" customWidth="1"/>
    <col min="8574" max="8574" width="15.21875" style="1" customWidth="1"/>
    <col min="8575" max="8575" width="6.44140625" style="1" customWidth="1"/>
    <col min="8576" max="8576" width="15.21875" style="1" customWidth="1"/>
    <col min="8577" max="8577" width="4.21875" style="1" customWidth="1"/>
    <col min="8578" max="8578" width="3" style="1" customWidth="1"/>
    <col min="8579" max="8581" width="0" style="1" hidden="1" customWidth="1"/>
    <col min="8582" max="8582" width="3" style="1" customWidth="1"/>
    <col min="8583" max="8583" width="0" style="1" hidden="1" customWidth="1"/>
    <col min="8584" max="8584" width="3" style="1" customWidth="1"/>
    <col min="8585" max="8585" width="0" style="1" hidden="1" customWidth="1"/>
    <col min="8586" max="8586" width="4.44140625" style="1" customWidth="1"/>
    <col min="8587" max="8587" width="34.21875" style="1" customWidth="1"/>
    <col min="8588" max="8588" width="23.44140625" style="1" customWidth="1"/>
    <col min="8589" max="8589" width="9.21875" style="1" customWidth="1"/>
    <col min="8590" max="8590" width="19.44140625" style="1" customWidth="1"/>
    <col min="8591" max="8591" width="42.77734375" style="1" customWidth="1"/>
    <col min="8592" max="8592" width="5.77734375" style="1" customWidth="1"/>
    <col min="8593" max="8593" width="31.44140625" style="1" customWidth="1"/>
    <col min="8594" max="8594" width="16.21875" style="1" customWidth="1"/>
    <col min="8595" max="8596" width="9.21875" style="1" customWidth="1"/>
    <col min="8597" max="8597" width="11.21875" style="1" customWidth="1"/>
    <col min="8598" max="8598" width="2.21875" style="1" customWidth="1"/>
    <col min="8599" max="8804" width="10.88671875" style="1"/>
    <col min="8805" max="8805" width="12" style="1" customWidth="1"/>
    <col min="8806" max="8806" width="2.77734375" style="1" customWidth="1"/>
    <col min="8807" max="8808" width="6.44140625" style="1" customWidth="1"/>
    <col min="8809" max="8809" width="5.77734375" style="1" customWidth="1"/>
    <col min="8810" max="8810" width="6.44140625" style="1" customWidth="1"/>
    <col min="8811" max="8811" width="13.77734375" style="1" customWidth="1"/>
    <col min="8812" max="8813" width="9" style="1" customWidth="1"/>
    <col min="8814" max="8814" width="2.44140625" style="1" customWidth="1"/>
    <col min="8815" max="8815" width="8.77734375" style="1" customWidth="1"/>
    <col min="8816" max="8816" width="7.44140625" style="1" customWidth="1"/>
    <col min="8817" max="8819" width="3.77734375" style="1" customWidth="1"/>
    <col min="8820" max="8820" width="3.44140625" style="1" customWidth="1"/>
    <col min="8821" max="8821" width="2.77734375" style="1" customWidth="1"/>
    <col min="8822" max="8822" width="3" style="1" customWidth="1"/>
    <col min="8823" max="8825" width="0" style="1" hidden="1" customWidth="1"/>
    <col min="8826" max="8826" width="4.44140625" style="1" customWidth="1"/>
    <col min="8827" max="8827" width="0" style="1" hidden="1" customWidth="1"/>
    <col min="8828" max="8829" width="14.77734375" style="1" customWidth="1"/>
    <col min="8830" max="8830" width="15.21875" style="1" customWidth="1"/>
    <col min="8831" max="8831" width="6.44140625" style="1" customWidth="1"/>
    <col min="8832" max="8832" width="15.21875" style="1" customWidth="1"/>
    <col min="8833" max="8833" width="4.21875" style="1" customWidth="1"/>
    <col min="8834" max="8834" width="3" style="1" customWidth="1"/>
    <col min="8835" max="8837" width="0" style="1" hidden="1" customWidth="1"/>
    <col min="8838" max="8838" width="3" style="1" customWidth="1"/>
    <col min="8839" max="8839" width="0" style="1" hidden="1" customWidth="1"/>
    <col min="8840" max="8840" width="3" style="1" customWidth="1"/>
    <col min="8841" max="8841" width="0" style="1" hidden="1" customWidth="1"/>
    <col min="8842" max="8842" width="4.44140625" style="1" customWidth="1"/>
    <col min="8843" max="8843" width="34.21875" style="1" customWidth="1"/>
    <col min="8844" max="8844" width="23.44140625" style="1" customWidth="1"/>
    <col min="8845" max="8845" width="9.21875" style="1" customWidth="1"/>
    <col min="8846" max="8846" width="19.44140625" style="1" customWidth="1"/>
    <col min="8847" max="8847" width="42.77734375" style="1" customWidth="1"/>
    <col min="8848" max="8848" width="5.77734375" style="1" customWidth="1"/>
    <col min="8849" max="8849" width="31.44140625" style="1" customWidth="1"/>
    <col min="8850" max="8850" width="16.21875" style="1" customWidth="1"/>
    <col min="8851" max="8852" width="9.21875" style="1" customWidth="1"/>
    <col min="8853" max="8853" width="11.21875" style="1" customWidth="1"/>
    <col min="8854" max="8854" width="2.21875" style="1" customWidth="1"/>
    <col min="8855" max="9060" width="10.88671875" style="1"/>
    <col min="9061" max="9061" width="12" style="1" customWidth="1"/>
    <col min="9062" max="9062" width="2.77734375" style="1" customWidth="1"/>
    <col min="9063" max="9064" width="6.44140625" style="1" customWidth="1"/>
    <col min="9065" max="9065" width="5.77734375" style="1" customWidth="1"/>
    <col min="9066" max="9066" width="6.44140625" style="1" customWidth="1"/>
    <col min="9067" max="9067" width="13.77734375" style="1" customWidth="1"/>
    <col min="9068" max="9069" width="9" style="1" customWidth="1"/>
    <col min="9070" max="9070" width="2.44140625" style="1" customWidth="1"/>
    <col min="9071" max="9071" width="8.77734375" style="1" customWidth="1"/>
    <col min="9072" max="9072" width="7.44140625" style="1" customWidth="1"/>
    <col min="9073" max="9075" width="3.77734375" style="1" customWidth="1"/>
    <col min="9076" max="9076" width="3.44140625" style="1" customWidth="1"/>
    <col min="9077" max="9077" width="2.77734375" style="1" customWidth="1"/>
    <col min="9078" max="9078" width="3" style="1" customWidth="1"/>
    <col min="9079" max="9081" width="0" style="1" hidden="1" customWidth="1"/>
    <col min="9082" max="9082" width="4.44140625" style="1" customWidth="1"/>
    <col min="9083" max="9083" width="0" style="1" hidden="1" customWidth="1"/>
    <col min="9084" max="9085" width="14.77734375" style="1" customWidth="1"/>
    <col min="9086" max="9086" width="15.21875" style="1" customWidth="1"/>
    <col min="9087" max="9087" width="6.44140625" style="1" customWidth="1"/>
    <col min="9088" max="9088" width="15.21875" style="1" customWidth="1"/>
    <col min="9089" max="9089" width="4.21875" style="1" customWidth="1"/>
    <col min="9090" max="9090" width="3" style="1" customWidth="1"/>
    <col min="9091" max="9093" width="0" style="1" hidden="1" customWidth="1"/>
    <col min="9094" max="9094" width="3" style="1" customWidth="1"/>
    <col min="9095" max="9095" width="0" style="1" hidden="1" customWidth="1"/>
    <col min="9096" max="9096" width="3" style="1" customWidth="1"/>
    <col min="9097" max="9097" width="0" style="1" hidden="1" customWidth="1"/>
    <col min="9098" max="9098" width="4.44140625" style="1" customWidth="1"/>
    <col min="9099" max="9099" width="34.21875" style="1" customWidth="1"/>
    <col min="9100" max="9100" width="23.44140625" style="1" customWidth="1"/>
    <col min="9101" max="9101" width="9.21875" style="1" customWidth="1"/>
    <col min="9102" max="9102" width="19.44140625" style="1" customWidth="1"/>
    <col min="9103" max="9103" width="42.77734375" style="1" customWidth="1"/>
    <col min="9104" max="9104" width="5.77734375" style="1" customWidth="1"/>
    <col min="9105" max="9105" width="31.44140625" style="1" customWidth="1"/>
    <col min="9106" max="9106" width="16.21875" style="1" customWidth="1"/>
    <col min="9107" max="9108" width="9.21875" style="1" customWidth="1"/>
    <col min="9109" max="9109" width="11.21875" style="1" customWidth="1"/>
    <col min="9110" max="9110" width="2.21875" style="1" customWidth="1"/>
    <col min="9111" max="9316" width="10.88671875" style="1"/>
    <col min="9317" max="9317" width="12" style="1" customWidth="1"/>
    <col min="9318" max="9318" width="2.77734375" style="1" customWidth="1"/>
    <col min="9319" max="9320" width="6.44140625" style="1" customWidth="1"/>
    <col min="9321" max="9321" width="5.77734375" style="1" customWidth="1"/>
    <col min="9322" max="9322" width="6.44140625" style="1" customWidth="1"/>
    <col min="9323" max="9323" width="13.77734375" style="1" customWidth="1"/>
    <col min="9324" max="9325" width="9" style="1" customWidth="1"/>
    <col min="9326" max="9326" width="2.44140625" style="1" customWidth="1"/>
    <col min="9327" max="9327" width="8.77734375" style="1" customWidth="1"/>
    <col min="9328" max="9328" width="7.44140625" style="1" customWidth="1"/>
    <col min="9329" max="9331" width="3.77734375" style="1" customWidth="1"/>
    <col min="9332" max="9332" width="3.44140625" style="1" customWidth="1"/>
    <col min="9333" max="9333" width="2.77734375" style="1" customWidth="1"/>
    <col min="9334" max="9334" width="3" style="1" customWidth="1"/>
    <col min="9335" max="9337" width="0" style="1" hidden="1" customWidth="1"/>
    <col min="9338" max="9338" width="4.44140625" style="1" customWidth="1"/>
    <col min="9339" max="9339" width="0" style="1" hidden="1" customWidth="1"/>
    <col min="9340" max="9341" width="14.77734375" style="1" customWidth="1"/>
    <col min="9342" max="9342" width="15.21875" style="1" customWidth="1"/>
    <col min="9343" max="9343" width="6.44140625" style="1" customWidth="1"/>
    <col min="9344" max="9344" width="15.21875" style="1" customWidth="1"/>
    <col min="9345" max="9345" width="4.21875" style="1" customWidth="1"/>
    <col min="9346" max="9346" width="3" style="1" customWidth="1"/>
    <col min="9347" max="9349" width="0" style="1" hidden="1" customWidth="1"/>
    <col min="9350" max="9350" width="3" style="1" customWidth="1"/>
    <col min="9351" max="9351" width="0" style="1" hidden="1" customWidth="1"/>
    <col min="9352" max="9352" width="3" style="1" customWidth="1"/>
    <col min="9353" max="9353" width="0" style="1" hidden="1" customWidth="1"/>
    <col min="9354" max="9354" width="4.44140625" style="1" customWidth="1"/>
    <col min="9355" max="9355" width="34.21875" style="1" customWidth="1"/>
    <col min="9356" max="9356" width="23.44140625" style="1" customWidth="1"/>
    <col min="9357" max="9357" width="9.21875" style="1" customWidth="1"/>
    <col min="9358" max="9358" width="19.44140625" style="1" customWidth="1"/>
    <col min="9359" max="9359" width="42.77734375" style="1" customWidth="1"/>
    <col min="9360" max="9360" width="5.77734375" style="1" customWidth="1"/>
    <col min="9361" max="9361" width="31.44140625" style="1" customWidth="1"/>
    <col min="9362" max="9362" width="16.21875" style="1" customWidth="1"/>
    <col min="9363" max="9364" width="9.21875" style="1" customWidth="1"/>
    <col min="9365" max="9365" width="11.21875" style="1" customWidth="1"/>
    <col min="9366" max="9366" width="2.21875" style="1" customWidth="1"/>
    <col min="9367" max="9572" width="10.88671875" style="1"/>
    <col min="9573" max="9573" width="12" style="1" customWidth="1"/>
    <col min="9574" max="9574" width="2.77734375" style="1" customWidth="1"/>
    <col min="9575" max="9576" width="6.44140625" style="1" customWidth="1"/>
    <col min="9577" max="9577" width="5.77734375" style="1" customWidth="1"/>
    <col min="9578" max="9578" width="6.44140625" style="1" customWidth="1"/>
    <col min="9579" max="9579" width="13.77734375" style="1" customWidth="1"/>
    <col min="9580" max="9581" width="9" style="1" customWidth="1"/>
    <col min="9582" max="9582" width="2.44140625" style="1" customWidth="1"/>
    <col min="9583" max="9583" width="8.77734375" style="1" customWidth="1"/>
    <col min="9584" max="9584" width="7.44140625" style="1" customWidth="1"/>
    <col min="9585" max="9587" width="3.77734375" style="1" customWidth="1"/>
    <col min="9588" max="9588" width="3.44140625" style="1" customWidth="1"/>
    <col min="9589" max="9589" width="2.77734375" style="1" customWidth="1"/>
    <col min="9590" max="9590" width="3" style="1" customWidth="1"/>
    <col min="9591" max="9593" width="0" style="1" hidden="1" customWidth="1"/>
    <col min="9594" max="9594" width="4.44140625" style="1" customWidth="1"/>
    <col min="9595" max="9595" width="0" style="1" hidden="1" customWidth="1"/>
    <col min="9596" max="9597" width="14.77734375" style="1" customWidth="1"/>
    <col min="9598" max="9598" width="15.21875" style="1" customWidth="1"/>
    <col min="9599" max="9599" width="6.44140625" style="1" customWidth="1"/>
    <col min="9600" max="9600" width="15.21875" style="1" customWidth="1"/>
    <col min="9601" max="9601" width="4.21875" style="1" customWidth="1"/>
    <col min="9602" max="9602" width="3" style="1" customWidth="1"/>
    <col min="9603" max="9605" width="0" style="1" hidden="1" customWidth="1"/>
    <col min="9606" max="9606" width="3" style="1" customWidth="1"/>
    <col min="9607" max="9607" width="0" style="1" hidden="1" customWidth="1"/>
    <col min="9608" max="9608" width="3" style="1" customWidth="1"/>
    <col min="9609" max="9609" width="0" style="1" hidden="1" customWidth="1"/>
    <col min="9610" max="9610" width="4.44140625" style="1" customWidth="1"/>
    <col min="9611" max="9611" width="34.21875" style="1" customWidth="1"/>
    <col min="9612" max="9612" width="23.44140625" style="1" customWidth="1"/>
    <col min="9613" max="9613" width="9.21875" style="1" customWidth="1"/>
    <col min="9614" max="9614" width="19.44140625" style="1" customWidth="1"/>
    <col min="9615" max="9615" width="42.77734375" style="1" customWidth="1"/>
    <col min="9616" max="9616" width="5.77734375" style="1" customWidth="1"/>
    <col min="9617" max="9617" width="31.44140625" style="1" customWidth="1"/>
    <col min="9618" max="9618" width="16.21875" style="1" customWidth="1"/>
    <col min="9619" max="9620" width="9.21875" style="1" customWidth="1"/>
    <col min="9621" max="9621" width="11.21875" style="1" customWidth="1"/>
    <col min="9622" max="9622" width="2.21875" style="1" customWidth="1"/>
    <col min="9623" max="9828" width="10.88671875" style="1"/>
    <col min="9829" max="9829" width="12" style="1" customWidth="1"/>
    <col min="9830" max="9830" width="2.77734375" style="1" customWidth="1"/>
    <col min="9831" max="9832" width="6.44140625" style="1" customWidth="1"/>
    <col min="9833" max="9833" width="5.77734375" style="1" customWidth="1"/>
    <col min="9834" max="9834" width="6.44140625" style="1" customWidth="1"/>
    <col min="9835" max="9835" width="13.77734375" style="1" customWidth="1"/>
    <col min="9836" max="9837" width="9" style="1" customWidth="1"/>
    <col min="9838" max="9838" width="2.44140625" style="1" customWidth="1"/>
    <col min="9839" max="9839" width="8.77734375" style="1" customWidth="1"/>
    <col min="9840" max="9840" width="7.44140625" style="1" customWidth="1"/>
    <col min="9841" max="9843" width="3.77734375" style="1" customWidth="1"/>
    <col min="9844" max="9844" width="3.44140625" style="1" customWidth="1"/>
    <col min="9845" max="9845" width="2.77734375" style="1" customWidth="1"/>
    <col min="9846" max="9846" width="3" style="1" customWidth="1"/>
    <col min="9847" max="9849" width="0" style="1" hidden="1" customWidth="1"/>
    <col min="9850" max="9850" width="4.44140625" style="1" customWidth="1"/>
    <col min="9851" max="9851" width="0" style="1" hidden="1" customWidth="1"/>
    <col min="9852" max="9853" width="14.77734375" style="1" customWidth="1"/>
    <col min="9854" max="9854" width="15.21875" style="1" customWidth="1"/>
    <col min="9855" max="9855" width="6.44140625" style="1" customWidth="1"/>
    <col min="9856" max="9856" width="15.21875" style="1" customWidth="1"/>
    <col min="9857" max="9857" width="4.21875" style="1" customWidth="1"/>
    <col min="9858" max="9858" width="3" style="1" customWidth="1"/>
    <col min="9859" max="9861" width="0" style="1" hidden="1" customWidth="1"/>
    <col min="9862" max="9862" width="3" style="1" customWidth="1"/>
    <col min="9863" max="9863" width="0" style="1" hidden="1" customWidth="1"/>
    <col min="9864" max="9864" width="3" style="1" customWidth="1"/>
    <col min="9865" max="9865" width="0" style="1" hidden="1" customWidth="1"/>
    <col min="9866" max="9866" width="4.44140625" style="1" customWidth="1"/>
    <col min="9867" max="9867" width="34.21875" style="1" customWidth="1"/>
    <col min="9868" max="9868" width="23.44140625" style="1" customWidth="1"/>
    <col min="9869" max="9869" width="9.21875" style="1" customWidth="1"/>
    <col min="9870" max="9870" width="19.44140625" style="1" customWidth="1"/>
    <col min="9871" max="9871" width="42.77734375" style="1" customWidth="1"/>
    <col min="9872" max="9872" width="5.77734375" style="1" customWidth="1"/>
    <col min="9873" max="9873" width="31.44140625" style="1" customWidth="1"/>
    <col min="9874" max="9874" width="16.21875" style="1" customWidth="1"/>
    <col min="9875" max="9876" width="9.21875" style="1" customWidth="1"/>
    <col min="9877" max="9877" width="11.21875" style="1" customWidth="1"/>
    <col min="9878" max="9878" width="2.21875" style="1" customWidth="1"/>
    <col min="9879" max="10084" width="10.88671875" style="1"/>
    <col min="10085" max="10085" width="12" style="1" customWidth="1"/>
    <col min="10086" max="10086" width="2.77734375" style="1" customWidth="1"/>
    <col min="10087" max="10088" width="6.44140625" style="1" customWidth="1"/>
    <col min="10089" max="10089" width="5.77734375" style="1" customWidth="1"/>
    <col min="10090" max="10090" width="6.44140625" style="1" customWidth="1"/>
    <col min="10091" max="10091" width="13.77734375" style="1" customWidth="1"/>
    <col min="10092" max="10093" width="9" style="1" customWidth="1"/>
    <col min="10094" max="10094" width="2.44140625" style="1" customWidth="1"/>
    <col min="10095" max="10095" width="8.77734375" style="1" customWidth="1"/>
    <col min="10096" max="10096" width="7.44140625" style="1" customWidth="1"/>
    <col min="10097" max="10099" width="3.77734375" style="1" customWidth="1"/>
    <col min="10100" max="10100" width="3.44140625" style="1" customWidth="1"/>
    <col min="10101" max="10101" width="2.77734375" style="1" customWidth="1"/>
    <col min="10102" max="10102" width="3" style="1" customWidth="1"/>
    <col min="10103" max="10105" width="0" style="1" hidden="1" customWidth="1"/>
    <col min="10106" max="10106" width="4.44140625" style="1" customWidth="1"/>
    <col min="10107" max="10107" width="0" style="1" hidden="1" customWidth="1"/>
    <col min="10108" max="10109" width="14.77734375" style="1" customWidth="1"/>
    <col min="10110" max="10110" width="15.21875" style="1" customWidth="1"/>
    <col min="10111" max="10111" width="6.44140625" style="1" customWidth="1"/>
    <col min="10112" max="10112" width="15.21875" style="1" customWidth="1"/>
    <col min="10113" max="10113" width="4.21875" style="1" customWidth="1"/>
    <col min="10114" max="10114" width="3" style="1" customWidth="1"/>
    <col min="10115" max="10117" width="0" style="1" hidden="1" customWidth="1"/>
    <col min="10118" max="10118" width="3" style="1" customWidth="1"/>
    <col min="10119" max="10119" width="0" style="1" hidden="1" customWidth="1"/>
    <col min="10120" max="10120" width="3" style="1" customWidth="1"/>
    <col min="10121" max="10121" width="0" style="1" hidden="1" customWidth="1"/>
    <col min="10122" max="10122" width="4.44140625" style="1" customWidth="1"/>
    <col min="10123" max="10123" width="34.21875" style="1" customWidth="1"/>
    <col min="10124" max="10124" width="23.44140625" style="1" customWidth="1"/>
    <col min="10125" max="10125" width="9.21875" style="1" customWidth="1"/>
    <col min="10126" max="10126" width="19.44140625" style="1" customWidth="1"/>
    <col min="10127" max="10127" width="42.77734375" style="1" customWidth="1"/>
    <col min="10128" max="10128" width="5.77734375" style="1" customWidth="1"/>
    <col min="10129" max="10129" width="31.44140625" style="1" customWidth="1"/>
    <col min="10130" max="10130" width="16.21875" style="1" customWidth="1"/>
    <col min="10131" max="10132" width="9.21875" style="1" customWidth="1"/>
    <col min="10133" max="10133" width="11.21875" style="1" customWidth="1"/>
    <col min="10134" max="10134" width="2.21875" style="1" customWidth="1"/>
    <col min="10135" max="10340" width="10.88671875" style="1"/>
    <col min="10341" max="10341" width="12" style="1" customWidth="1"/>
    <col min="10342" max="10342" width="2.77734375" style="1" customWidth="1"/>
    <col min="10343" max="10344" width="6.44140625" style="1" customWidth="1"/>
    <col min="10345" max="10345" width="5.77734375" style="1" customWidth="1"/>
    <col min="10346" max="10346" width="6.44140625" style="1" customWidth="1"/>
    <col min="10347" max="10347" width="13.77734375" style="1" customWidth="1"/>
    <col min="10348" max="10349" width="9" style="1" customWidth="1"/>
    <col min="10350" max="10350" width="2.44140625" style="1" customWidth="1"/>
    <col min="10351" max="10351" width="8.77734375" style="1" customWidth="1"/>
    <col min="10352" max="10352" width="7.44140625" style="1" customWidth="1"/>
    <col min="10353" max="10355" width="3.77734375" style="1" customWidth="1"/>
    <col min="10356" max="10356" width="3.44140625" style="1" customWidth="1"/>
    <col min="10357" max="10357" width="2.77734375" style="1" customWidth="1"/>
    <col min="10358" max="10358" width="3" style="1" customWidth="1"/>
    <col min="10359" max="10361" width="0" style="1" hidden="1" customWidth="1"/>
    <col min="10362" max="10362" width="4.44140625" style="1" customWidth="1"/>
    <col min="10363" max="10363" width="0" style="1" hidden="1" customWidth="1"/>
    <col min="10364" max="10365" width="14.77734375" style="1" customWidth="1"/>
    <col min="10366" max="10366" width="15.21875" style="1" customWidth="1"/>
    <col min="10367" max="10367" width="6.44140625" style="1" customWidth="1"/>
    <col min="10368" max="10368" width="15.21875" style="1" customWidth="1"/>
    <col min="10369" max="10369" width="4.21875" style="1" customWidth="1"/>
    <col min="10370" max="10370" width="3" style="1" customWidth="1"/>
    <col min="10371" max="10373" width="0" style="1" hidden="1" customWidth="1"/>
    <col min="10374" max="10374" width="3" style="1" customWidth="1"/>
    <col min="10375" max="10375" width="0" style="1" hidden="1" customWidth="1"/>
    <col min="10376" max="10376" width="3" style="1" customWidth="1"/>
    <col min="10377" max="10377" width="0" style="1" hidden="1" customWidth="1"/>
    <col min="10378" max="10378" width="4.44140625" style="1" customWidth="1"/>
    <col min="10379" max="10379" width="34.21875" style="1" customWidth="1"/>
    <col min="10380" max="10380" width="23.44140625" style="1" customWidth="1"/>
    <col min="10381" max="10381" width="9.21875" style="1" customWidth="1"/>
    <col min="10382" max="10382" width="19.44140625" style="1" customWidth="1"/>
    <col min="10383" max="10383" width="42.77734375" style="1" customWidth="1"/>
    <col min="10384" max="10384" width="5.77734375" style="1" customWidth="1"/>
    <col min="10385" max="10385" width="31.44140625" style="1" customWidth="1"/>
    <col min="10386" max="10386" width="16.21875" style="1" customWidth="1"/>
    <col min="10387" max="10388" width="9.21875" style="1" customWidth="1"/>
    <col min="10389" max="10389" width="11.21875" style="1" customWidth="1"/>
    <col min="10390" max="10390" width="2.21875" style="1" customWidth="1"/>
    <col min="10391" max="10596" width="10.88671875" style="1"/>
    <col min="10597" max="10597" width="12" style="1" customWidth="1"/>
    <col min="10598" max="10598" width="2.77734375" style="1" customWidth="1"/>
    <col min="10599" max="10600" width="6.44140625" style="1" customWidth="1"/>
    <col min="10601" max="10601" width="5.77734375" style="1" customWidth="1"/>
    <col min="10602" max="10602" width="6.44140625" style="1" customWidth="1"/>
    <col min="10603" max="10603" width="13.77734375" style="1" customWidth="1"/>
    <col min="10604" max="10605" width="9" style="1" customWidth="1"/>
    <col min="10606" max="10606" width="2.44140625" style="1" customWidth="1"/>
    <col min="10607" max="10607" width="8.77734375" style="1" customWidth="1"/>
    <col min="10608" max="10608" width="7.44140625" style="1" customWidth="1"/>
    <col min="10609" max="10611" width="3.77734375" style="1" customWidth="1"/>
    <col min="10612" max="10612" width="3.44140625" style="1" customWidth="1"/>
    <col min="10613" max="10613" width="2.77734375" style="1" customWidth="1"/>
    <col min="10614" max="10614" width="3" style="1" customWidth="1"/>
    <col min="10615" max="10617" width="0" style="1" hidden="1" customWidth="1"/>
    <col min="10618" max="10618" width="4.44140625" style="1" customWidth="1"/>
    <col min="10619" max="10619" width="0" style="1" hidden="1" customWidth="1"/>
    <col min="10620" max="10621" width="14.77734375" style="1" customWidth="1"/>
    <col min="10622" max="10622" width="15.21875" style="1" customWidth="1"/>
    <col min="10623" max="10623" width="6.44140625" style="1" customWidth="1"/>
    <col min="10624" max="10624" width="15.21875" style="1" customWidth="1"/>
    <col min="10625" max="10625" width="4.21875" style="1" customWidth="1"/>
    <col min="10626" max="10626" width="3" style="1" customWidth="1"/>
    <col min="10627" max="10629" width="0" style="1" hidden="1" customWidth="1"/>
    <col min="10630" max="10630" width="3" style="1" customWidth="1"/>
    <col min="10631" max="10631" width="0" style="1" hidden="1" customWidth="1"/>
    <col min="10632" max="10632" width="3" style="1" customWidth="1"/>
    <col min="10633" max="10633" width="0" style="1" hidden="1" customWidth="1"/>
    <col min="10634" max="10634" width="4.44140625" style="1" customWidth="1"/>
    <col min="10635" max="10635" width="34.21875" style="1" customWidth="1"/>
    <col min="10636" max="10636" width="23.44140625" style="1" customWidth="1"/>
    <col min="10637" max="10637" width="9.21875" style="1" customWidth="1"/>
    <col min="10638" max="10638" width="19.44140625" style="1" customWidth="1"/>
    <col min="10639" max="10639" width="42.77734375" style="1" customWidth="1"/>
    <col min="10640" max="10640" width="5.77734375" style="1" customWidth="1"/>
    <col min="10641" max="10641" width="31.44140625" style="1" customWidth="1"/>
    <col min="10642" max="10642" width="16.21875" style="1" customWidth="1"/>
    <col min="10643" max="10644" width="9.21875" style="1" customWidth="1"/>
    <col min="10645" max="10645" width="11.21875" style="1" customWidth="1"/>
    <col min="10646" max="10646" width="2.21875" style="1" customWidth="1"/>
    <col min="10647" max="10852" width="10.88671875" style="1"/>
    <col min="10853" max="10853" width="12" style="1" customWidth="1"/>
    <col min="10854" max="10854" width="2.77734375" style="1" customWidth="1"/>
    <col min="10855" max="10856" width="6.44140625" style="1" customWidth="1"/>
    <col min="10857" max="10857" width="5.77734375" style="1" customWidth="1"/>
    <col min="10858" max="10858" width="6.44140625" style="1" customWidth="1"/>
    <col min="10859" max="10859" width="13.77734375" style="1" customWidth="1"/>
    <col min="10860" max="10861" width="9" style="1" customWidth="1"/>
    <col min="10862" max="10862" width="2.44140625" style="1" customWidth="1"/>
    <col min="10863" max="10863" width="8.77734375" style="1" customWidth="1"/>
    <col min="10864" max="10864" width="7.44140625" style="1" customWidth="1"/>
    <col min="10865" max="10867" width="3.77734375" style="1" customWidth="1"/>
    <col min="10868" max="10868" width="3.44140625" style="1" customWidth="1"/>
    <col min="10869" max="10869" width="2.77734375" style="1" customWidth="1"/>
    <col min="10870" max="10870" width="3" style="1" customWidth="1"/>
    <col min="10871" max="10873" width="0" style="1" hidden="1" customWidth="1"/>
    <col min="10874" max="10874" width="4.44140625" style="1" customWidth="1"/>
    <col min="10875" max="10875" width="0" style="1" hidden="1" customWidth="1"/>
    <col min="10876" max="10877" width="14.77734375" style="1" customWidth="1"/>
    <col min="10878" max="10878" width="15.21875" style="1" customWidth="1"/>
    <col min="10879" max="10879" width="6.44140625" style="1" customWidth="1"/>
    <col min="10880" max="10880" width="15.21875" style="1" customWidth="1"/>
    <col min="10881" max="10881" width="4.21875" style="1" customWidth="1"/>
    <col min="10882" max="10882" width="3" style="1" customWidth="1"/>
    <col min="10883" max="10885" width="0" style="1" hidden="1" customWidth="1"/>
    <col min="10886" max="10886" width="3" style="1" customWidth="1"/>
    <col min="10887" max="10887" width="0" style="1" hidden="1" customWidth="1"/>
    <col min="10888" max="10888" width="3" style="1" customWidth="1"/>
    <col min="10889" max="10889" width="0" style="1" hidden="1" customWidth="1"/>
    <col min="10890" max="10890" width="4.44140625" style="1" customWidth="1"/>
    <col min="10891" max="10891" width="34.21875" style="1" customWidth="1"/>
    <col min="10892" max="10892" width="23.44140625" style="1" customWidth="1"/>
    <col min="10893" max="10893" width="9.21875" style="1" customWidth="1"/>
    <col min="10894" max="10894" width="19.44140625" style="1" customWidth="1"/>
    <col min="10895" max="10895" width="42.77734375" style="1" customWidth="1"/>
    <col min="10896" max="10896" width="5.77734375" style="1" customWidth="1"/>
    <col min="10897" max="10897" width="31.44140625" style="1" customWidth="1"/>
    <col min="10898" max="10898" width="16.21875" style="1" customWidth="1"/>
    <col min="10899" max="10900" width="9.21875" style="1" customWidth="1"/>
    <col min="10901" max="10901" width="11.21875" style="1" customWidth="1"/>
    <col min="10902" max="10902" width="2.21875" style="1" customWidth="1"/>
    <col min="10903" max="11108" width="10.88671875" style="1"/>
    <col min="11109" max="11109" width="12" style="1" customWidth="1"/>
    <col min="11110" max="11110" width="2.77734375" style="1" customWidth="1"/>
    <col min="11111" max="11112" width="6.44140625" style="1" customWidth="1"/>
    <col min="11113" max="11113" width="5.77734375" style="1" customWidth="1"/>
    <col min="11114" max="11114" width="6.44140625" style="1" customWidth="1"/>
    <col min="11115" max="11115" width="13.77734375" style="1" customWidth="1"/>
    <col min="11116" max="11117" width="9" style="1" customWidth="1"/>
    <col min="11118" max="11118" width="2.44140625" style="1" customWidth="1"/>
    <col min="11119" max="11119" width="8.77734375" style="1" customWidth="1"/>
    <col min="11120" max="11120" width="7.44140625" style="1" customWidth="1"/>
    <col min="11121" max="11123" width="3.77734375" style="1" customWidth="1"/>
    <col min="11124" max="11124" width="3.44140625" style="1" customWidth="1"/>
    <col min="11125" max="11125" width="2.77734375" style="1" customWidth="1"/>
    <col min="11126" max="11126" width="3" style="1" customWidth="1"/>
    <col min="11127" max="11129" width="0" style="1" hidden="1" customWidth="1"/>
    <col min="11130" max="11130" width="4.44140625" style="1" customWidth="1"/>
    <col min="11131" max="11131" width="0" style="1" hidden="1" customWidth="1"/>
    <col min="11132" max="11133" width="14.77734375" style="1" customWidth="1"/>
    <col min="11134" max="11134" width="15.21875" style="1" customWidth="1"/>
    <col min="11135" max="11135" width="6.44140625" style="1" customWidth="1"/>
    <col min="11136" max="11136" width="15.21875" style="1" customWidth="1"/>
    <col min="11137" max="11137" width="4.21875" style="1" customWidth="1"/>
    <col min="11138" max="11138" width="3" style="1" customWidth="1"/>
    <col min="11139" max="11141" width="0" style="1" hidden="1" customWidth="1"/>
    <col min="11142" max="11142" width="3" style="1" customWidth="1"/>
    <col min="11143" max="11143" width="0" style="1" hidden="1" customWidth="1"/>
    <col min="11144" max="11144" width="3" style="1" customWidth="1"/>
    <col min="11145" max="11145" width="0" style="1" hidden="1" customWidth="1"/>
    <col min="11146" max="11146" width="4.44140625" style="1" customWidth="1"/>
    <col min="11147" max="11147" width="34.21875" style="1" customWidth="1"/>
    <col min="11148" max="11148" width="23.44140625" style="1" customWidth="1"/>
    <col min="11149" max="11149" width="9.21875" style="1" customWidth="1"/>
    <col min="11150" max="11150" width="19.44140625" style="1" customWidth="1"/>
    <col min="11151" max="11151" width="42.77734375" style="1" customWidth="1"/>
    <col min="11152" max="11152" width="5.77734375" style="1" customWidth="1"/>
    <col min="11153" max="11153" width="31.44140625" style="1" customWidth="1"/>
    <col min="11154" max="11154" width="16.21875" style="1" customWidth="1"/>
    <col min="11155" max="11156" width="9.21875" style="1" customWidth="1"/>
    <col min="11157" max="11157" width="11.21875" style="1" customWidth="1"/>
    <col min="11158" max="11158" width="2.21875" style="1" customWidth="1"/>
    <col min="11159" max="11364" width="10.88671875" style="1"/>
    <col min="11365" max="11365" width="12" style="1" customWidth="1"/>
    <col min="11366" max="11366" width="2.77734375" style="1" customWidth="1"/>
    <col min="11367" max="11368" width="6.44140625" style="1" customWidth="1"/>
    <col min="11369" max="11369" width="5.77734375" style="1" customWidth="1"/>
    <col min="11370" max="11370" width="6.44140625" style="1" customWidth="1"/>
    <col min="11371" max="11371" width="13.77734375" style="1" customWidth="1"/>
    <col min="11372" max="11373" width="9" style="1" customWidth="1"/>
    <col min="11374" max="11374" width="2.44140625" style="1" customWidth="1"/>
    <col min="11375" max="11375" width="8.77734375" style="1" customWidth="1"/>
    <col min="11376" max="11376" width="7.44140625" style="1" customWidth="1"/>
    <col min="11377" max="11379" width="3.77734375" style="1" customWidth="1"/>
    <col min="11380" max="11380" width="3.44140625" style="1" customWidth="1"/>
    <col min="11381" max="11381" width="2.77734375" style="1" customWidth="1"/>
    <col min="11382" max="11382" width="3" style="1" customWidth="1"/>
    <col min="11383" max="11385" width="0" style="1" hidden="1" customWidth="1"/>
    <col min="11386" max="11386" width="4.44140625" style="1" customWidth="1"/>
    <col min="11387" max="11387" width="0" style="1" hidden="1" customWidth="1"/>
    <col min="11388" max="11389" width="14.77734375" style="1" customWidth="1"/>
    <col min="11390" max="11390" width="15.21875" style="1" customWidth="1"/>
    <col min="11391" max="11391" width="6.44140625" style="1" customWidth="1"/>
    <col min="11392" max="11392" width="15.21875" style="1" customWidth="1"/>
    <col min="11393" max="11393" width="4.21875" style="1" customWidth="1"/>
    <col min="11394" max="11394" width="3" style="1" customWidth="1"/>
    <col min="11395" max="11397" width="0" style="1" hidden="1" customWidth="1"/>
    <col min="11398" max="11398" width="3" style="1" customWidth="1"/>
    <col min="11399" max="11399" width="0" style="1" hidden="1" customWidth="1"/>
    <col min="11400" max="11400" width="3" style="1" customWidth="1"/>
    <col min="11401" max="11401" width="0" style="1" hidden="1" customWidth="1"/>
    <col min="11402" max="11402" width="4.44140625" style="1" customWidth="1"/>
    <col min="11403" max="11403" width="34.21875" style="1" customWidth="1"/>
    <col min="11404" max="11404" width="23.44140625" style="1" customWidth="1"/>
    <col min="11405" max="11405" width="9.21875" style="1" customWidth="1"/>
    <col min="11406" max="11406" width="19.44140625" style="1" customWidth="1"/>
    <col min="11407" max="11407" width="42.77734375" style="1" customWidth="1"/>
    <col min="11408" max="11408" width="5.77734375" style="1" customWidth="1"/>
    <col min="11409" max="11409" width="31.44140625" style="1" customWidth="1"/>
    <col min="11410" max="11410" width="16.21875" style="1" customWidth="1"/>
    <col min="11411" max="11412" width="9.21875" style="1" customWidth="1"/>
    <col min="11413" max="11413" width="11.21875" style="1" customWidth="1"/>
    <col min="11414" max="11414" width="2.21875" style="1" customWidth="1"/>
    <col min="11415" max="11620" width="10.88671875" style="1"/>
    <col min="11621" max="11621" width="12" style="1" customWidth="1"/>
    <col min="11622" max="11622" width="2.77734375" style="1" customWidth="1"/>
    <col min="11623" max="11624" width="6.44140625" style="1" customWidth="1"/>
    <col min="11625" max="11625" width="5.77734375" style="1" customWidth="1"/>
    <col min="11626" max="11626" width="6.44140625" style="1" customWidth="1"/>
    <col min="11627" max="11627" width="13.77734375" style="1" customWidth="1"/>
    <col min="11628" max="11629" width="9" style="1" customWidth="1"/>
    <col min="11630" max="11630" width="2.44140625" style="1" customWidth="1"/>
    <col min="11631" max="11631" width="8.77734375" style="1" customWidth="1"/>
    <col min="11632" max="11632" width="7.44140625" style="1" customWidth="1"/>
    <col min="11633" max="11635" width="3.77734375" style="1" customWidth="1"/>
    <col min="11636" max="11636" width="3.44140625" style="1" customWidth="1"/>
    <col min="11637" max="11637" width="2.77734375" style="1" customWidth="1"/>
    <col min="11638" max="11638" width="3" style="1" customWidth="1"/>
    <col min="11639" max="11641" width="0" style="1" hidden="1" customWidth="1"/>
    <col min="11642" max="11642" width="4.44140625" style="1" customWidth="1"/>
    <col min="11643" max="11643" width="0" style="1" hidden="1" customWidth="1"/>
    <col min="11644" max="11645" width="14.77734375" style="1" customWidth="1"/>
    <col min="11646" max="11646" width="15.21875" style="1" customWidth="1"/>
    <col min="11647" max="11647" width="6.44140625" style="1" customWidth="1"/>
    <col min="11648" max="11648" width="15.21875" style="1" customWidth="1"/>
    <col min="11649" max="11649" width="4.21875" style="1" customWidth="1"/>
    <col min="11650" max="11650" width="3" style="1" customWidth="1"/>
    <col min="11651" max="11653" width="0" style="1" hidden="1" customWidth="1"/>
    <col min="11654" max="11654" width="3" style="1" customWidth="1"/>
    <col min="11655" max="11655" width="0" style="1" hidden="1" customWidth="1"/>
    <col min="11656" max="11656" width="3" style="1" customWidth="1"/>
    <col min="11657" max="11657" width="0" style="1" hidden="1" customWidth="1"/>
    <col min="11658" max="11658" width="4.44140625" style="1" customWidth="1"/>
    <col min="11659" max="11659" width="34.21875" style="1" customWidth="1"/>
    <col min="11660" max="11660" width="23.44140625" style="1" customWidth="1"/>
    <col min="11661" max="11661" width="9.21875" style="1" customWidth="1"/>
    <col min="11662" max="11662" width="19.44140625" style="1" customWidth="1"/>
    <col min="11663" max="11663" width="42.77734375" style="1" customWidth="1"/>
    <col min="11664" max="11664" width="5.77734375" style="1" customWidth="1"/>
    <col min="11665" max="11665" width="31.44140625" style="1" customWidth="1"/>
    <col min="11666" max="11666" width="16.21875" style="1" customWidth="1"/>
    <col min="11667" max="11668" width="9.21875" style="1" customWidth="1"/>
    <col min="11669" max="11669" width="11.21875" style="1" customWidth="1"/>
    <col min="11670" max="11670" width="2.21875" style="1" customWidth="1"/>
    <col min="11671" max="11876" width="10.88671875" style="1"/>
    <col min="11877" max="11877" width="12" style="1" customWidth="1"/>
    <col min="11878" max="11878" width="2.77734375" style="1" customWidth="1"/>
    <col min="11879" max="11880" width="6.44140625" style="1" customWidth="1"/>
    <col min="11881" max="11881" width="5.77734375" style="1" customWidth="1"/>
    <col min="11882" max="11882" width="6.44140625" style="1" customWidth="1"/>
    <col min="11883" max="11883" width="13.77734375" style="1" customWidth="1"/>
    <col min="11884" max="11885" width="9" style="1" customWidth="1"/>
    <col min="11886" max="11886" width="2.44140625" style="1" customWidth="1"/>
    <col min="11887" max="11887" width="8.77734375" style="1" customWidth="1"/>
    <col min="11888" max="11888" width="7.44140625" style="1" customWidth="1"/>
    <col min="11889" max="11891" width="3.77734375" style="1" customWidth="1"/>
    <col min="11892" max="11892" width="3.44140625" style="1" customWidth="1"/>
    <col min="11893" max="11893" width="2.77734375" style="1" customWidth="1"/>
    <col min="11894" max="11894" width="3" style="1" customWidth="1"/>
    <col min="11895" max="11897" width="0" style="1" hidden="1" customWidth="1"/>
    <col min="11898" max="11898" width="4.44140625" style="1" customWidth="1"/>
    <col min="11899" max="11899" width="0" style="1" hidden="1" customWidth="1"/>
    <col min="11900" max="11901" width="14.77734375" style="1" customWidth="1"/>
    <col min="11902" max="11902" width="15.21875" style="1" customWidth="1"/>
    <col min="11903" max="11903" width="6.44140625" style="1" customWidth="1"/>
    <col min="11904" max="11904" width="15.21875" style="1" customWidth="1"/>
    <col min="11905" max="11905" width="4.21875" style="1" customWidth="1"/>
    <col min="11906" max="11906" width="3" style="1" customWidth="1"/>
    <col min="11907" max="11909" width="0" style="1" hidden="1" customWidth="1"/>
    <col min="11910" max="11910" width="3" style="1" customWidth="1"/>
    <col min="11911" max="11911" width="0" style="1" hidden="1" customWidth="1"/>
    <col min="11912" max="11912" width="3" style="1" customWidth="1"/>
    <col min="11913" max="11913" width="0" style="1" hidden="1" customWidth="1"/>
    <col min="11914" max="11914" width="4.44140625" style="1" customWidth="1"/>
    <col min="11915" max="11915" width="34.21875" style="1" customWidth="1"/>
    <col min="11916" max="11916" width="23.44140625" style="1" customWidth="1"/>
    <col min="11917" max="11917" width="9.21875" style="1" customWidth="1"/>
    <col min="11918" max="11918" width="19.44140625" style="1" customWidth="1"/>
    <col min="11919" max="11919" width="42.77734375" style="1" customWidth="1"/>
    <col min="11920" max="11920" width="5.77734375" style="1" customWidth="1"/>
    <col min="11921" max="11921" width="31.44140625" style="1" customWidth="1"/>
    <col min="11922" max="11922" width="16.21875" style="1" customWidth="1"/>
    <col min="11923" max="11924" width="9.21875" style="1" customWidth="1"/>
    <col min="11925" max="11925" width="11.21875" style="1" customWidth="1"/>
    <col min="11926" max="11926" width="2.21875" style="1" customWidth="1"/>
    <col min="11927" max="12132" width="10.88671875" style="1"/>
    <col min="12133" max="12133" width="12" style="1" customWidth="1"/>
    <col min="12134" max="12134" width="2.77734375" style="1" customWidth="1"/>
    <col min="12135" max="12136" width="6.44140625" style="1" customWidth="1"/>
    <col min="12137" max="12137" width="5.77734375" style="1" customWidth="1"/>
    <col min="12138" max="12138" width="6.44140625" style="1" customWidth="1"/>
    <col min="12139" max="12139" width="13.77734375" style="1" customWidth="1"/>
    <col min="12140" max="12141" width="9" style="1" customWidth="1"/>
    <col min="12142" max="12142" width="2.44140625" style="1" customWidth="1"/>
    <col min="12143" max="12143" width="8.77734375" style="1" customWidth="1"/>
    <col min="12144" max="12144" width="7.44140625" style="1" customWidth="1"/>
    <col min="12145" max="12147" width="3.77734375" style="1" customWidth="1"/>
    <col min="12148" max="12148" width="3.44140625" style="1" customWidth="1"/>
    <col min="12149" max="12149" width="2.77734375" style="1" customWidth="1"/>
    <col min="12150" max="12150" width="3" style="1" customWidth="1"/>
    <col min="12151" max="12153" width="0" style="1" hidden="1" customWidth="1"/>
    <col min="12154" max="12154" width="4.44140625" style="1" customWidth="1"/>
    <col min="12155" max="12155" width="0" style="1" hidden="1" customWidth="1"/>
    <col min="12156" max="12157" width="14.77734375" style="1" customWidth="1"/>
    <col min="12158" max="12158" width="15.21875" style="1" customWidth="1"/>
    <col min="12159" max="12159" width="6.44140625" style="1" customWidth="1"/>
    <col min="12160" max="12160" width="15.21875" style="1" customWidth="1"/>
    <col min="12161" max="12161" width="4.21875" style="1" customWidth="1"/>
    <col min="12162" max="12162" width="3" style="1" customWidth="1"/>
    <col min="12163" max="12165" width="0" style="1" hidden="1" customWidth="1"/>
    <col min="12166" max="12166" width="3" style="1" customWidth="1"/>
    <col min="12167" max="12167" width="0" style="1" hidden="1" customWidth="1"/>
    <col min="12168" max="12168" width="3" style="1" customWidth="1"/>
    <col min="12169" max="12169" width="0" style="1" hidden="1" customWidth="1"/>
    <col min="12170" max="12170" width="4.44140625" style="1" customWidth="1"/>
    <col min="12171" max="12171" width="34.21875" style="1" customWidth="1"/>
    <col min="12172" max="12172" width="23.44140625" style="1" customWidth="1"/>
    <col min="12173" max="12173" width="9.21875" style="1" customWidth="1"/>
    <col min="12174" max="12174" width="19.44140625" style="1" customWidth="1"/>
    <col min="12175" max="12175" width="42.77734375" style="1" customWidth="1"/>
    <col min="12176" max="12176" width="5.77734375" style="1" customWidth="1"/>
    <col min="12177" max="12177" width="31.44140625" style="1" customWidth="1"/>
    <col min="12178" max="12178" width="16.21875" style="1" customWidth="1"/>
    <col min="12179" max="12180" width="9.21875" style="1" customWidth="1"/>
    <col min="12181" max="12181" width="11.21875" style="1" customWidth="1"/>
    <col min="12182" max="12182" width="2.21875" style="1" customWidth="1"/>
    <col min="12183" max="12388" width="10.88671875" style="1"/>
    <col min="12389" max="12389" width="12" style="1" customWidth="1"/>
    <col min="12390" max="12390" width="2.77734375" style="1" customWidth="1"/>
    <col min="12391" max="12392" width="6.44140625" style="1" customWidth="1"/>
    <col min="12393" max="12393" width="5.77734375" style="1" customWidth="1"/>
    <col min="12394" max="12394" width="6.44140625" style="1" customWidth="1"/>
    <col min="12395" max="12395" width="13.77734375" style="1" customWidth="1"/>
    <col min="12396" max="12397" width="9" style="1" customWidth="1"/>
    <col min="12398" max="12398" width="2.44140625" style="1" customWidth="1"/>
    <col min="12399" max="12399" width="8.77734375" style="1" customWidth="1"/>
    <col min="12400" max="12400" width="7.44140625" style="1" customWidth="1"/>
    <col min="12401" max="12403" width="3.77734375" style="1" customWidth="1"/>
    <col min="12404" max="12404" width="3.44140625" style="1" customWidth="1"/>
    <col min="12405" max="12405" width="2.77734375" style="1" customWidth="1"/>
    <col min="12406" max="12406" width="3" style="1" customWidth="1"/>
    <col min="12407" max="12409" width="0" style="1" hidden="1" customWidth="1"/>
    <col min="12410" max="12410" width="4.44140625" style="1" customWidth="1"/>
    <col min="12411" max="12411" width="0" style="1" hidden="1" customWidth="1"/>
    <col min="12412" max="12413" width="14.77734375" style="1" customWidth="1"/>
    <col min="12414" max="12414" width="15.21875" style="1" customWidth="1"/>
    <col min="12415" max="12415" width="6.44140625" style="1" customWidth="1"/>
    <col min="12416" max="12416" width="15.21875" style="1" customWidth="1"/>
    <col min="12417" max="12417" width="4.21875" style="1" customWidth="1"/>
    <col min="12418" max="12418" width="3" style="1" customWidth="1"/>
    <col min="12419" max="12421" width="0" style="1" hidden="1" customWidth="1"/>
    <col min="12422" max="12422" width="3" style="1" customWidth="1"/>
    <col min="12423" max="12423" width="0" style="1" hidden="1" customWidth="1"/>
    <col min="12424" max="12424" width="3" style="1" customWidth="1"/>
    <col min="12425" max="12425" width="0" style="1" hidden="1" customWidth="1"/>
    <col min="12426" max="12426" width="4.44140625" style="1" customWidth="1"/>
    <col min="12427" max="12427" width="34.21875" style="1" customWidth="1"/>
    <col min="12428" max="12428" width="23.44140625" style="1" customWidth="1"/>
    <col min="12429" max="12429" width="9.21875" style="1" customWidth="1"/>
    <col min="12430" max="12430" width="19.44140625" style="1" customWidth="1"/>
    <col min="12431" max="12431" width="42.77734375" style="1" customWidth="1"/>
    <col min="12432" max="12432" width="5.77734375" style="1" customWidth="1"/>
    <col min="12433" max="12433" width="31.44140625" style="1" customWidth="1"/>
    <col min="12434" max="12434" width="16.21875" style="1" customWidth="1"/>
    <col min="12435" max="12436" width="9.21875" style="1" customWidth="1"/>
    <col min="12437" max="12437" width="11.21875" style="1" customWidth="1"/>
    <col min="12438" max="12438" width="2.21875" style="1" customWidth="1"/>
    <col min="12439" max="12644" width="10.88671875" style="1"/>
    <col min="12645" max="12645" width="12" style="1" customWidth="1"/>
    <col min="12646" max="12646" width="2.77734375" style="1" customWidth="1"/>
    <col min="12647" max="12648" width="6.44140625" style="1" customWidth="1"/>
    <col min="12649" max="12649" width="5.77734375" style="1" customWidth="1"/>
    <col min="12650" max="12650" width="6.44140625" style="1" customWidth="1"/>
    <col min="12651" max="12651" width="13.77734375" style="1" customWidth="1"/>
    <col min="12652" max="12653" width="9" style="1" customWidth="1"/>
    <col min="12654" max="12654" width="2.44140625" style="1" customWidth="1"/>
    <col min="12655" max="12655" width="8.77734375" style="1" customWidth="1"/>
    <col min="12656" max="12656" width="7.44140625" style="1" customWidth="1"/>
    <col min="12657" max="12659" width="3.77734375" style="1" customWidth="1"/>
    <col min="12660" max="12660" width="3.44140625" style="1" customWidth="1"/>
    <col min="12661" max="12661" width="2.77734375" style="1" customWidth="1"/>
    <col min="12662" max="12662" width="3" style="1" customWidth="1"/>
    <col min="12663" max="12665" width="0" style="1" hidden="1" customWidth="1"/>
    <col min="12666" max="12666" width="4.44140625" style="1" customWidth="1"/>
    <col min="12667" max="12667" width="0" style="1" hidden="1" customWidth="1"/>
    <col min="12668" max="12669" width="14.77734375" style="1" customWidth="1"/>
    <col min="12670" max="12670" width="15.21875" style="1" customWidth="1"/>
    <col min="12671" max="12671" width="6.44140625" style="1" customWidth="1"/>
    <col min="12672" max="12672" width="15.21875" style="1" customWidth="1"/>
    <col min="12673" max="12673" width="4.21875" style="1" customWidth="1"/>
    <col min="12674" max="12674" width="3" style="1" customWidth="1"/>
    <col min="12675" max="12677" width="0" style="1" hidden="1" customWidth="1"/>
    <col min="12678" max="12678" width="3" style="1" customWidth="1"/>
    <col min="12679" max="12679" width="0" style="1" hidden="1" customWidth="1"/>
    <col min="12680" max="12680" width="3" style="1" customWidth="1"/>
    <col min="12681" max="12681" width="0" style="1" hidden="1" customWidth="1"/>
    <col min="12682" max="12682" width="4.44140625" style="1" customWidth="1"/>
    <col min="12683" max="12683" width="34.21875" style="1" customWidth="1"/>
    <col min="12684" max="12684" width="23.44140625" style="1" customWidth="1"/>
    <col min="12685" max="12685" width="9.21875" style="1" customWidth="1"/>
    <col min="12686" max="12686" width="19.44140625" style="1" customWidth="1"/>
    <col min="12687" max="12687" width="42.77734375" style="1" customWidth="1"/>
    <col min="12688" max="12688" width="5.77734375" style="1" customWidth="1"/>
    <col min="12689" max="12689" width="31.44140625" style="1" customWidth="1"/>
    <col min="12690" max="12690" width="16.21875" style="1" customWidth="1"/>
    <col min="12691" max="12692" width="9.21875" style="1" customWidth="1"/>
    <col min="12693" max="12693" width="11.21875" style="1" customWidth="1"/>
    <col min="12694" max="12694" width="2.21875" style="1" customWidth="1"/>
    <col min="12695" max="12900" width="10.88671875" style="1"/>
    <col min="12901" max="12901" width="12" style="1" customWidth="1"/>
    <col min="12902" max="12902" width="2.77734375" style="1" customWidth="1"/>
    <col min="12903" max="12904" width="6.44140625" style="1" customWidth="1"/>
    <col min="12905" max="12905" width="5.77734375" style="1" customWidth="1"/>
    <col min="12906" max="12906" width="6.44140625" style="1" customWidth="1"/>
    <col min="12907" max="12907" width="13.77734375" style="1" customWidth="1"/>
    <col min="12908" max="12909" width="9" style="1" customWidth="1"/>
    <col min="12910" max="12910" width="2.44140625" style="1" customWidth="1"/>
    <col min="12911" max="12911" width="8.77734375" style="1" customWidth="1"/>
    <col min="12912" max="12912" width="7.44140625" style="1" customWidth="1"/>
    <col min="12913" max="12915" width="3.77734375" style="1" customWidth="1"/>
    <col min="12916" max="12916" width="3.44140625" style="1" customWidth="1"/>
    <col min="12917" max="12917" width="2.77734375" style="1" customWidth="1"/>
    <col min="12918" max="12918" width="3" style="1" customWidth="1"/>
    <col min="12919" max="12921" width="0" style="1" hidden="1" customWidth="1"/>
    <col min="12922" max="12922" width="4.44140625" style="1" customWidth="1"/>
    <col min="12923" max="12923" width="0" style="1" hidden="1" customWidth="1"/>
    <col min="12924" max="12925" width="14.77734375" style="1" customWidth="1"/>
    <col min="12926" max="12926" width="15.21875" style="1" customWidth="1"/>
    <col min="12927" max="12927" width="6.44140625" style="1" customWidth="1"/>
    <col min="12928" max="12928" width="15.21875" style="1" customWidth="1"/>
    <col min="12929" max="12929" width="4.21875" style="1" customWidth="1"/>
    <col min="12930" max="12930" width="3" style="1" customWidth="1"/>
    <col min="12931" max="12933" width="0" style="1" hidden="1" customWidth="1"/>
    <col min="12934" max="12934" width="3" style="1" customWidth="1"/>
    <col min="12935" max="12935" width="0" style="1" hidden="1" customWidth="1"/>
    <col min="12936" max="12936" width="3" style="1" customWidth="1"/>
    <col min="12937" max="12937" width="0" style="1" hidden="1" customWidth="1"/>
    <col min="12938" max="12938" width="4.44140625" style="1" customWidth="1"/>
    <col min="12939" max="12939" width="34.21875" style="1" customWidth="1"/>
    <col min="12940" max="12940" width="23.44140625" style="1" customWidth="1"/>
    <col min="12941" max="12941" width="9.21875" style="1" customWidth="1"/>
    <col min="12942" max="12942" width="19.44140625" style="1" customWidth="1"/>
    <col min="12943" max="12943" width="42.77734375" style="1" customWidth="1"/>
    <col min="12944" max="12944" width="5.77734375" style="1" customWidth="1"/>
    <col min="12945" max="12945" width="31.44140625" style="1" customWidth="1"/>
    <col min="12946" max="12946" width="16.21875" style="1" customWidth="1"/>
    <col min="12947" max="12948" width="9.21875" style="1" customWidth="1"/>
    <col min="12949" max="12949" width="11.21875" style="1" customWidth="1"/>
    <col min="12950" max="12950" width="2.21875" style="1" customWidth="1"/>
    <col min="12951" max="13156" width="10.88671875" style="1"/>
    <col min="13157" max="13157" width="12" style="1" customWidth="1"/>
    <col min="13158" max="13158" width="2.77734375" style="1" customWidth="1"/>
    <col min="13159" max="13160" width="6.44140625" style="1" customWidth="1"/>
    <col min="13161" max="13161" width="5.77734375" style="1" customWidth="1"/>
    <col min="13162" max="13162" width="6.44140625" style="1" customWidth="1"/>
    <col min="13163" max="13163" width="13.77734375" style="1" customWidth="1"/>
    <col min="13164" max="13165" width="9" style="1" customWidth="1"/>
    <col min="13166" max="13166" width="2.44140625" style="1" customWidth="1"/>
    <col min="13167" max="13167" width="8.77734375" style="1" customWidth="1"/>
    <col min="13168" max="13168" width="7.44140625" style="1" customWidth="1"/>
    <col min="13169" max="13171" width="3.77734375" style="1" customWidth="1"/>
    <col min="13172" max="13172" width="3.44140625" style="1" customWidth="1"/>
    <col min="13173" max="13173" width="2.77734375" style="1" customWidth="1"/>
    <col min="13174" max="13174" width="3" style="1" customWidth="1"/>
    <col min="13175" max="13177" width="0" style="1" hidden="1" customWidth="1"/>
    <col min="13178" max="13178" width="4.44140625" style="1" customWidth="1"/>
    <col min="13179" max="13179" width="0" style="1" hidden="1" customWidth="1"/>
    <col min="13180" max="13181" width="14.77734375" style="1" customWidth="1"/>
    <col min="13182" max="13182" width="15.21875" style="1" customWidth="1"/>
    <col min="13183" max="13183" width="6.44140625" style="1" customWidth="1"/>
    <col min="13184" max="13184" width="15.21875" style="1" customWidth="1"/>
    <col min="13185" max="13185" width="4.21875" style="1" customWidth="1"/>
    <col min="13186" max="13186" width="3" style="1" customWidth="1"/>
    <col min="13187" max="13189" width="0" style="1" hidden="1" customWidth="1"/>
    <col min="13190" max="13190" width="3" style="1" customWidth="1"/>
    <col min="13191" max="13191" width="0" style="1" hidden="1" customWidth="1"/>
    <col min="13192" max="13192" width="3" style="1" customWidth="1"/>
    <col min="13193" max="13193" width="0" style="1" hidden="1" customWidth="1"/>
    <col min="13194" max="13194" width="4.44140625" style="1" customWidth="1"/>
    <col min="13195" max="13195" width="34.21875" style="1" customWidth="1"/>
    <col min="13196" max="13196" width="23.44140625" style="1" customWidth="1"/>
    <col min="13197" max="13197" width="9.21875" style="1" customWidth="1"/>
    <col min="13198" max="13198" width="19.44140625" style="1" customWidth="1"/>
    <col min="13199" max="13199" width="42.77734375" style="1" customWidth="1"/>
    <col min="13200" max="13200" width="5.77734375" style="1" customWidth="1"/>
    <col min="13201" max="13201" width="31.44140625" style="1" customWidth="1"/>
    <col min="13202" max="13202" width="16.21875" style="1" customWidth="1"/>
    <col min="13203" max="13204" width="9.21875" style="1" customWidth="1"/>
    <col min="13205" max="13205" width="11.21875" style="1" customWidth="1"/>
    <col min="13206" max="13206" width="2.21875" style="1" customWidth="1"/>
    <col min="13207" max="13412" width="10.88671875" style="1"/>
    <col min="13413" max="13413" width="12" style="1" customWidth="1"/>
    <col min="13414" max="13414" width="2.77734375" style="1" customWidth="1"/>
    <col min="13415" max="13416" width="6.44140625" style="1" customWidth="1"/>
    <col min="13417" max="13417" width="5.77734375" style="1" customWidth="1"/>
    <col min="13418" max="13418" width="6.44140625" style="1" customWidth="1"/>
    <col min="13419" max="13419" width="13.77734375" style="1" customWidth="1"/>
    <col min="13420" max="13421" width="9" style="1" customWidth="1"/>
    <col min="13422" max="13422" width="2.44140625" style="1" customWidth="1"/>
    <col min="13423" max="13423" width="8.77734375" style="1" customWidth="1"/>
    <col min="13424" max="13424" width="7.44140625" style="1" customWidth="1"/>
    <col min="13425" max="13427" width="3.77734375" style="1" customWidth="1"/>
    <col min="13428" max="13428" width="3.44140625" style="1" customWidth="1"/>
    <col min="13429" max="13429" width="2.77734375" style="1" customWidth="1"/>
    <col min="13430" max="13430" width="3" style="1" customWidth="1"/>
    <col min="13431" max="13433" width="0" style="1" hidden="1" customWidth="1"/>
    <col min="13434" max="13434" width="4.44140625" style="1" customWidth="1"/>
    <col min="13435" max="13435" width="0" style="1" hidden="1" customWidth="1"/>
    <col min="13436" max="13437" width="14.77734375" style="1" customWidth="1"/>
    <col min="13438" max="13438" width="15.21875" style="1" customWidth="1"/>
    <col min="13439" max="13439" width="6.44140625" style="1" customWidth="1"/>
    <col min="13440" max="13440" width="15.21875" style="1" customWidth="1"/>
    <col min="13441" max="13441" width="4.21875" style="1" customWidth="1"/>
    <col min="13442" max="13442" width="3" style="1" customWidth="1"/>
    <col min="13443" max="13445" width="0" style="1" hidden="1" customWidth="1"/>
    <col min="13446" max="13446" width="3" style="1" customWidth="1"/>
    <col min="13447" max="13447" width="0" style="1" hidden="1" customWidth="1"/>
    <col min="13448" max="13448" width="3" style="1" customWidth="1"/>
    <col min="13449" max="13449" width="0" style="1" hidden="1" customWidth="1"/>
    <col min="13450" max="13450" width="4.44140625" style="1" customWidth="1"/>
    <col min="13451" max="13451" width="34.21875" style="1" customWidth="1"/>
    <col min="13452" max="13452" width="23.44140625" style="1" customWidth="1"/>
    <col min="13453" max="13453" width="9.21875" style="1" customWidth="1"/>
    <col min="13454" max="13454" width="19.44140625" style="1" customWidth="1"/>
    <col min="13455" max="13455" width="42.77734375" style="1" customWidth="1"/>
    <col min="13456" max="13456" width="5.77734375" style="1" customWidth="1"/>
    <col min="13457" max="13457" width="31.44140625" style="1" customWidth="1"/>
    <col min="13458" max="13458" width="16.21875" style="1" customWidth="1"/>
    <col min="13459" max="13460" width="9.21875" style="1" customWidth="1"/>
    <col min="13461" max="13461" width="11.21875" style="1" customWidth="1"/>
    <col min="13462" max="13462" width="2.21875" style="1" customWidth="1"/>
    <col min="13463" max="13668" width="10.88671875" style="1"/>
    <col min="13669" max="13669" width="12" style="1" customWidth="1"/>
    <col min="13670" max="13670" width="2.77734375" style="1" customWidth="1"/>
    <col min="13671" max="13672" width="6.44140625" style="1" customWidth="1"/>
    <col min="13673" max="13673" width="5.77734375" style="1" customWidth="1"/>
    <col min="13674" max="13674" width="6.44140625" style="1" customWidth="1"/>
    <col min="13675" max="13675" width="13.77734375" style="1" customWidth="1"/>
    <col min="13676" max="13677" width="9" style="1" customWidth="1"/>
    <col min="13678" max="13678" width="2.44140625" style="1" customWidth="1"/>
    <col min="13679" max="13679" width="8.77734375" style="1" customWidth="1"/>
    <col min="13680" max="13680" width="7.44140625" style="1" customWidth="1"/>
    <col min="13681" max="13683" width="3.77734375" style="1" customWidth="1"/>
    <col min="13684" max="13684" width="3.44140625" style="1" customWidth="1"/>
    <col min="13685" max="13685" width="2.77734375" style="1" customWidth="1"/>
    <col min="13686" max="13686" width="3" style="1" customWidth="1"/>
    <col min="13687" max="13689" width="0" style="1" hidden="1" customWidth="1"/>
    <col min="13690" max="13690" width="4.44140625" style="1" customWidth="1"/>
    <col min="13691" max="13691" width="0" style="1" hidden="1" customWidth="1"/>
    <col min="13692" max="13693" width="14.77734375" style="1" customWidth="1"/>
    <col min="13694" max="13694" width="15.21875" style="1" customWidth="1"/>
    <col min="13695" max="13695" width="6.44140625" style="1" customWidth="1"/>
    <col min="13696" max="13696" width="15.21875" style="1" customWidth="1"/>
    <col min="13697" max="13697" width="4.21875" style="1" customWidth="1"/>
    <col min="13698" max="13698" width="3" style="1" customWidth="1"/>
    <col min="13699" max="13701" width="0" style="1" hidden="1" customWidth="1"/>
    <col min="13702" max="13702" width="3" style="1" customWidth="1"/>
    <col min="13703" max="13703" width="0" style="1" hidden="1" customWidth="1"/>
    <col min="13704" max="13704" width="3" style="1" customWidth="1"/>
    <col min="13705" max="13705" width="0" style="1" hidden="1" customWidth="1"/>
    <col min="13706" max="13706" width="4.44140625" style="1" customWidth="1"/>
    <col min="13707" max="13707" width="34.21875" style="1" customWidth="1"/>
    <col min="13708" max="13708" width="23.44140625" style="1" customWidth="1"/>
    <col min="13709" max="13709" width="9.21875" style="1" customWidth="1"/>
    <col min="13710" max="13710" width="19.44140625" style="1" customWidth="1"/>
    <col min="13711" max="13711" width="42.77734375" style="1" customWidth="1"/>
    <col min="13712" max="13712" width="5.77734375" style="1" customWidth="1"/>
    <col min="13713" max="13713" width="31.44140625" style="1" customWidth="1"/>
    <col min="13714" max="13714" width="16.21875" style="1" customWidth="1"/>
    <col min="13715" max="13716" width="9.21875" style="1" customWidth="1"/>
    <col min="13717" max="13717" width="11.21875" style="1" customWidth="1"/>
    <col min="13718" max="13718" width="2.21875" style="1" customWidth="1"/>
    <col min="13719" max="13924" width="10.88671875" style="1"/>
    <col min="13925" max="13925" width="12" style="1" customWidth="1"/>
    <col min="13926" max="13926" width="2.77734375" style="1" customWidth="1"/>
    <col min="13927" max="13928" width="6.44140625" style="1" customWidth="1"/>
    <col min="13929" max="13929" width="5.77734375" style="1" customWidth="1"/>
    <col min="13930" max="13930" width="6.44140625" style="1" customWidth="1"/>
    <col min="13931" max="13931" width="13.77734375" style="1" customWidth="1"/>
    <col min="13932" max="13933" width="9" style="1" customWidth="1"/>
    <col min="13934" max="13934" width="2.44140625" style="1" customWidth="1"/>
    <col min="13935" max="13935" width="8.77734375" style="1" customWidth="1"/>
    <col min="13936" max="13936" width="7.44140625" style="1" customWidth="1"/>
    <col min="13937" max="13939" width="3.77734375" style="1" customWidth="1"/>
    <col min="13940" max="13940" width="3.44140625" style="1" customWidth="1"/>
    <col min="13941" max="13941" width="2.77734375" style="1" customWidth="1"/>
    <col min="13942" max="13942" width="3" style="1" customWidth="1"/>
    <col min="13943" max="13945" width="0" style="1" hidden="1" customWidth="1"/>
    <col min="13946" max="13946" width="4.44140625" style="1" customWidth="1"/>
    <col min="13947" max="13947" width="0" style="1" hidden="1" customWidth="1"/>
    <col min="13948" max="13949" width="14.77734375" style="1" customWidth="1"/>
    <col min="13950" max="13950" width="15.21875" style="1" customWidth="1"/>
    <col min="13951" max="13951" width="6.44140625" style="1" customWidth="1"/>
    <col min="13952" max="13952" width="15.21875" style="1" customWidth="1"/>
    <col min="13953" max="13953" width="4.21875" style="1" customWidth="1"/>
    <col min="13954" max="13954" width="3" style="1" customWidth="1"/>
    <col min="13955" max="13957" width="0" style="1" hidden="1" customWidth="1"/>
    <col min="13958" max="13958" width="3" style="1" customWidth="1"/>
    <col min="13959" max="13959" width="0" style="1" hidden="1" customWidth="1"/>
    <col min="13960" max="13960" width="3" style="1" customWidth="1"/>
    <col min="13961" max="13961" width="0" style="1" hidden="1" customWidth="1"/>
    <col min="13962" max="13962" width="4.44140625" style="1" customWidth="1"/>
    <col min="13963" max="13963" width="34.21875" style="1" customWidth="1"/>
    <col min="13964" max="13964" width="23.44140625" style="1" customWidth="1"/>
    <col min="13965" max="13965" width="9.21875" style="1" customWidth="1"/>
    <col min="13966" max="13966" width="19.44140625" style="1" customWidth="1"/>
    <col min="13967" max="13967" width="42.77734375" style="1" customWidth="1"/>
    <col min="13968" max="13968" width="5.77734375" style="1" customWidth="1"/>
    <col min="13969" max="13969" width="31.44140625" style="1" customWidth="1"/>
    <col min="13970" max="13970" width="16.21875" style="1" customWidth="1"/>
    <col min="13971" max="13972" width="9.21875" style="1" customWidth="1"/>
    <col min="13973" max="13973" width="11.21875" style="1" customWidth="1"/>
    <col min="13974" max="13974" width="2.21875" style="1" customWidth="1"/>
    <col min="13975" max="14180" width="10.88671875" style="1"/>
    <col min="14181" max="14181" width="12" style="1" customWidth="1"/>
    <col min="14182" max="14182" width="2.77734375" style="1" customWidth="1"/>
    <col min="14183" max="14184" width="6.44140625" style="1" customWidth="1"/>
    <col min="14185" max="14185" width="5.77734375" style="1" customWidth="1"/>
    <col min="14186" max="14186" width="6.44140625" style="1" customWidth="1"/>
    <col min="14187" max="14187" width="13.77734375" style="1" customWidth="1"/>
    <col min="14188" max="14189" width="9" style="1" customWidth="1"/>
    <col min="14190" max="14190" width="2.44140625" style="1" customWidth="1"/>
    <col min="14191" max="14191" width="8.77734375" style="1" customWidth="1"/>
    <col min="14192" max="14192" width="7.44140625" style="1" customWidth="1"/>
    <col min="14193" max="14195" width="3.77734375" style="1" customWidth="1"/>
    <col min="14196" max="14196" width="3.44140625" style="1" customWidth="1"/>
    <col min="14197" max="14197" width="2.77734375" style="1" customWidth="1"/>
    <col min="14198" max="14198" width="3" style="1" customWidth="1"/>
    <col min="14199" max="14201" width="0" style="1" hidden="1" customWidth="1"/>
    <col min="14202" max="14202" width="4.44140625" style="1" customWidth="1"/>
    <col min="14203" max="14203" width="0" style="1" hidden="1" customWidth="1"/>
    <col min="14204" max="14205" width="14.77734375" style="1" customWidth="1"/>
    <col min="14206" max="14206" width="15.21875" style="1" customWidth="1"/>
    <col min="14207" max="14207" width="6.44140625" style="1" customWidth="1"/>
    <col min="14208" max="14208" width="15.21875" style="1" customWidth="1"/>
    <col min="14209" max="14209" width="4.21875" style="1" customWidth="1"/>
    <col min="14210" max="14210" width="3" style="1" customWidth="1"/>
    <col min="14211" max="14213" width="0" style="1" hidden="1" customWidth="1"/>
    <col min="14214" max="14214" width="3" style="1" customWidth="1"/>
    <col min="14215" max="14215" width="0" style="1" hidden="1" customWidth="1"/>
    <col min="14216" max="14216" width="3" style="1" customWidth="1"/>
    <col min="14217" max="14217" width="0" style="1" hidden="1" customWidth="1"/>
    <col min="14218" max="14218" width="4.44140625" style="1" customWidth="1"/>
    <col min="14219" max="14219" width="34.21875" style="1" customWidth="1"/>
    <col min="14220" max="14220" width="23.44140625" style="1" customWidth="1"/>
    <col min="14221" max="14221" width="9.21875" style="1" customWidth="1"/>
    <col min="14222" max="14222" width="19.44140625" style="1" customWidth="1"/>
    <col min="14223" max="14223" width="42.77734375" style="1" customWidth="1"/>
    <col min="14224" max="14224" width="5.77734375" style="1" customWidth="1"/>
    <col min="14225" max="14225" width="31.44140625" style="1" customWidth="1"/>
    <col min="14226" max="14226" width="16.21875" style="1" customWidth="1"/>
    <col min="14227" max="14228" width="9.21875" style="1" customWidth="1"/>
    <col min="14229" max="14229" width="11.21875" style="1" customWidth="1"/>
    <col min="14230" max="14230" width="2.21875" style="1" customWidth="1"/>
    <col min="14231" max="14436" width="10.88671875" style="1"/>
    <col min="14437" max="14437" width="12" style="1" customWidth="1"/>
    <col min="14438" max="14438" width="2.77734375" style="1" customWidth="1"/>
    <col min="14439" max="14440" width="6.44140625" style="1" customWidth="1"/>
    <col min="14441" max="14441" width="5.77734375" style="1" customWidth="1"/>
    <col min="14442" max="14442" width="6.44140625" style="1" customWidth="1"/>
    <col min="14443" max="14443" width="13.77734375" style="1" customWidth="1"/>
    <col min="14444" max="14445" width="9" style="1" customWidth="1"/>
    <col min="14446" max="14446" width="2.44140625" style="1" customWidth="1"/>
    <col min="14447" max="14447" width="8.77734375" style="1" customWidth="1"/>
    <col min="14448" max="14448" width="7.44140625" style="1" customWidth="1"/>
    <col min="14449" max="14451" width="3.77734375" style="1" customWidth="1"/>
    <col min="14452" max="14452" width="3.44140625" style="1" customWidth="1"/>
    <col min="14453" max="14453" width="2.77734375" style="1" customWidth="1"/>
    <col min="14454" max="14454" width="3" style="1" customWidth="1"/>
    <col min="14455" max="14457" width="0" style="1" hidden="1" customWidth="1"/>
    <col min="14458" max="14458" width="4.44140625" style="1" customWidth="1"/>
    <col min="14459" max="14459" width="0" style="1" hidden="1" customWidth="1"/>
    <col min="14460" max="14461" width="14.77734375" style="1" customWidth="1"/>
    <col min="14462" max="14462" width="15.21875" style="1" customWidth="1"/>
    <col min="14463" max="14463" width="6.44140625" style="1" customWidth="1"/>
    <col min="14464" max="14464" width="15.21875" style="1" customWidth="1"/>
    <col min="14465" max="14465" width="4.21875" style="1" customWidth="1"/>
    <col min="14466" max="14466" width="3" style="1" customWidth="1"/>
    <col min="14467" max="14469" width="0" style="1" hidden="1" customWidth="1"/>
    <col min="14470" max="14470" width="3" style="1" customWidth="1"/>
    <col min="14471" max="14471" width="0" style="1" hidden="1" customWidth="1"/>
    <col min="14472" max="14472" width="3" style="1" customWidth="1"/>
    <col min="14473" max="14473" width="0" style="1" hidden="1" customWidth="1"/>
    <col min="14474" max="14474" width="4.44140625" style="1" customWidth="1"/>
    <col min="14475" max="14475" width="34.21875" style="1" customWidth="1"/>
    <col min="14476" max="14476" width="23.44140625" style="1" customWidth="1"/>
    <col min="14477" max="14477" width="9.21875" style="1" customWidth="1"/>
    <col min="14478" max="14478" width="19.44140625" style="1" customWidth="1"/>
    <col min="14479" max="14479" width="42.77734375" style="1" customWidth="1"/>
    <col min="14480" max="14480" width="5.77734375" style="1" customWidth="1"/>
    <col min="14481" max="14481" width="31.44140625" style="1" customWidth="1"/>
    <col min="14482" max="14482" width="16.21875" style="1" customWidth="1"/>
    <col min="14483" max="14484" width="9.21875" style="1" customWidth="1"/>
    <col min="14485" max="14485" width="11.21875" style="1" customWidth="1"/>
    <col min="14486" max="14486" width="2.21875" style="1" customWidth="1"/>
    <col min="14487" max="14692" width="10.88671875" style="1"/>
    <col min="14693" max="14693" width="12" style="1" customWidth="1"/>
    <col min="14694" max="14694" width="2.77734375" style="1" customWidth="1"/>
    <col min="14695" max="14696" width="6.44140625" style="1" customWidth="1"/>
    <col min="14697" max="14697" width="5.77734375" style="1" customWidth="1"/>
    <col min="14698" max="14698" width="6.44140625" style="1" customWidth="1"/>
    <col min="14699" max="14699" width="13.77734375" style="1" customWidth="1"/>
    <col min="14700" max="14701" width="9" style="1" customWidth="1"/>
    <col min="14702" max="14702" width="2.44140625" style="1" customWidth="1"/>
    <col min="14703" max="14703" width="8.77734375" style="1" customWidth="1"/>
    <col min="14704" max="14704" width="7.44140625" style="1" customWidth="1"/>
    <col min="14705" max="14707" width="3.77734375" style="1" customWidth="1"/>
    <col min="14708" max="14708" width="3.44140625" style="1" customWidth="1"/>
    <col min="14709" max="14709" width="2.77734375" style="1" customWidth="1"/>
    <col min="14710" max="14710" width="3" style="1" customWidth="1"/>
    <col min="14711" max="14713" width="0" style="1" hidden="1" customWidth="1"/>
    <col min="14714" max="14714" width="4.44140625" style="1" customWidth="1"/>
    <col min="14715" max="14715" width="0" style="1" hidden="1" customWidth="1"/>
    <col min="14716" max="14717" width="14.77734375" style="1" customWidth="1"/>
    <col min="14718" max="14718" width="15.21875" style="1" customWidth="1"/>
    <col min="14719" max="14719" width="6.44140625" style="1" customWidth="1"/>
    <col min="14720" max="14720" width="15.21875" style="1" customWidth="1"/>
    <col min="14721" max="14721" width="4.21875" style="1" customWidth="1"/>
    <col min="14722" max="14722" width="3" style="1" customWidth="1"/>
    <col min="14723" max="14725" width="0" style="1" hidden="1" customWidth="1"/>
    <col min="14726" max="14726" width="3" style="1" customWidth="1"/>
    <col min="14727" max="14727" width="0" style="1" hidden="1" customWidth="1"/>
    <col min="14728" max="14728" width="3" style="1" customWidth="1"/>
    <col min="14729" max="14729" width="0" style="1" hidden="1" customWidth="1"/>
    <col min="14730" max="14730" width="4.44140625" style="1" customWidth="1"/>
    <col min="14731" max="14731" width="34.21875" style="1" customWidth="1"/>
    <col min="14732" max="14732" width="23.44140625" style="1" customWidth="1"/>
    <col min="14733" max="14733" width="9.21875" style="1" customWidth="1"/>
    <col min="14734" max="14734" width="19.44140625" style="1" customWidth="1"/>
    <col min="14735" max="14735" width="42.77734375" style="1" customWidth="1"/>
    <col min="14736" max="14736" width="5.77734375" style="1" customWidth="1"/>
    <col min="14737" max="14737" width="31.44140625" style="1" customWidth="1"/>
    <col min="14738" max="14738" width="16.21875" style="1" customWidth="1"/>
    <col min="14739" max="14740" width="9.21875" style="1" customWidth="1"/>
    <col min="14741" max="14741" width="11.21875" style="1" customWidth="1"/>
    <col min="14742" max="14742" width="2.21875" style="1" customWidth="1"/>
    <col min="14743" max="14948" width="10.88671875" style="1"/>
    <col min="14949" max="14949" width="12" style="1" customWidth="1"/>
    <col min="14950" max="14950" width="2.77734375" style="1" customWidth="1"/>
    <col min="14951" max="14952" width="6.44140625" style="1" customWidth="1"/>
    <col min="14953" max="14953" width="5.77734375" style="1" customWidth="1"/>
    <col min="14954" max="14954" width="6.44140625" style="1" customWidth="1"/>
    <col min="14955" max="14955" width="13.77734375" style="1" customWidth="1"/>
    <col min="14956" max="14957" width="9" style="1" customWidth="1"/>
    <col min="14958" max="14958" width="2.44140625" style="1" customWidth="1"/>
    <col min="14959" max="14959" width="8.77734375" style="1" customWidth="1"/>
    <col min="14960" max="14960" width="7.44140625" style="1" customWidth="1"/>
    <col min="14961" max="14963" width="3.77734375" style="1" customWidth="1"/>
    <col min="14964" max="14964" width="3.44140625" style="1" customWidth="1"/>
    <col min="14965" max="14965" width="2.77734375" style="1" customWidth="1"/>
    <col min="14966" max="14966" width="3" style="1" customWidth="1"/>
    <col min="14967" max="14969" width="0" style="1" hidden="1" customWidth="1"/>
    <col min="14970" max="14970" width="4.44140625" style="1" customWidth="1"/>
    <col min="14971" max="14971" width="0" style="1" hidden="1" customWidth="1"/>
    <col min="14972" max="14973" width="14.77734375" style="1" customWidth="1"/>
    <col min="14974" max="14974" width="15.21875" style="1" customWidth="1"/>
    <col min="14975" max="14975" width="6.44140625" style="1" customWidth="1"/>
    <col min="14976" max="14976" width="15.21875" style="1" customWidth="1"/>
    <col min="14977" max="14977" width="4.21875" style="1" customWidth="1"/>
    <col min="14978" max="14978" width="3" style="1" customWidth="1"/>
    <col min="14979" max="14981" width="0" style="1" hidden="1" customWidth="1"/>
    <col min="14982" max="14982" width="3" style="1" customWidth="1"/>
    <col min="14983" max="14983" width="0" style="1" hidden="1" customWidth="1"/>
    <col min="14984" max="14984" width="3" style="1" customWidth="1"/>
    <col min="14985" max="14985" width="0" style="1" hidden="1" customWidth="1"/>
    <col min="14986" max="14986" width="4.44140625" style="1" customWidth="1"/>
    <col min="14987" max="14987" width="34.21875" style="1" customWidth="1"/>
    <col min="14988" max="14988" width="23.44140625" style="1" customWidth="1"/>
    <col min="14989" max="14989" width="9.21875" style="1" customWidth="1"/>
    <col min="14990" max="14990" width="19.44140625" style="1" customWidth="1"/>
    <col min="14991" max="14991" width="42.77734375" style="1" customWidth="1"/>
    <col min="14992" max="14992" width="5.77734375" style="1" customWidth="1"/>
    <col min="14993" max="14993" width="31.44140625" style="1" customWidth="1"/>
    <col min="14994" max="14994" width="16.21875" style="1" customWidth="1"/>
    <col min="14995" max="14996" width="9.21875" style="1" customWidth="1"/>
    <col min="14997" max="14997" width="11.21875" style="1" customWidth="1"/>
    <col min="14998" max="14998" width="2.21875" style="1" customWidth="1"/>
    <col min="14999" max="15204" width="10.88671875" style="1"/>
    <col min="15205" max="15205" width="12" style="1" customWidth="1"/>
    <col min="15206" max="15206" width="2.77734375" style="1" customWidth="1"/>
    <col min="15207" max="15208" width="6.44140625" style="1" customWidth="1"/>
    <col min="15209" max="15209" width="5.77734375" style="1" customWidth="1"/>
    <col min="15210" max="15210" width="6.44140625" style="1" customWidth="1"/>
    <col min="15211" max="15211" width="13.77734375" style="1" customWidth="1"/>
    <col min="15212" max="15213" width="9" style="1" customWidth="1"/>
    <col min="15214" max="15214" width="2.44140625" style="1" customWidth="1"/>
    <col min="15215" max="15215" width="8.77734375" style="1" customWidth="1"/>
    <col min="15216" max="15216" width="7.44140625" style="1" customWidth="1"/>
    <col min="15217" max="15219" width="3.77734375" style="1" customWidth="1"/>
    <col min="15220" max="15220" width="3.44140625" style="1" customWidth="1"/>
    <col min="15221" max="15221" width="2.77734375" style="1" customWidth="1"/>
    <col min="15222" max="15222" width="3" style="1" customWidth="1"/>
    <col min="15223" max="15225" width="0" style="1" hidden="1" customWidth="1"/>
    <col min="15226" max="15226" width="4.44140625" style="1" customWidth="1"/>
    <col min="15227" max="15227" width="0" style="1" hidden="1" customWidth="1"/>
    <col min="15228" max="15229" width="14.77734375" style="1" customWidth="1"/>
    <col min="15230" max="15230" width="15.21875" style="1" customWidth="1"/>
    <col min="15231" max="15231" width="6.44140625" style="1" customWidth="1"/>
    <col min="15232" max="15232" width="15.21875" style="1" customWidth="1"/>
    <col min="15233" max="15233" width="4.21875" style="1" customWidth="1"/>
    <col min="15234" max="15234" width="3" style="1" customWidth="1"/>
    <col min="15235" max="15237" width="0" style="1" hidden="1" customWidth="1"/>
    <col min="15238" max="15238" width="3" style="1" customWidth="1"/>
    <col min="15239" max="15239" width="0" style="1" hidden="1" customWidth="1"/>
    <col min="15240" max="15240" width="3" style="1" customWidth="1"/>
    <col min="15241" max="15241" width="0" style="1" hidden="1" customWidth="1"/>
    <col min="15242" max="15242" width="4.44140625" style="1" customWidth="1"/>
    <col min="15243" max="15243" width="34.21875" style="1" customWidth="1"/>
    <col min="15244" max="15244" width="23.44140625" style="1" customWidth="1"/>
    <col min="15245" max="15245" width="9.21875" style="1" customWidth="1"/>
    <col min="15246" max="15246" width="19.44140625" style="1" customWidth="1"/>
    <col min="15247" max="15247" width="42.77734375" style="1" customWidth="1"/>
    <col min="15248" max="15248" width="5.77734375" style="1" customWidth="1"/>
    <col min="15249" max="15249" width="31.44140625" style="1" customWidth="1"/>
    <col min="15250" max="15250" width="16.21875" style="1" customWidth="1"/>
    <col min="15251" max="15252" width="9.21875" style="1" customWidth="1"/>
    <col min="15253" max="15253" width="11.21875" style="1" customWidth="1"/>
    <col min="15254" max="15254" width="2.21875" style="1" customWidth="1"/>
    <col min="15255" max="15460" width="10.88671875" style="1"/>
    <col min="15461" max="15461" width="12" style="1" customWidth="1"/>
    <col min="15462" max="15462" width="2.77734375" style="1" customWidth="1"/>
    <col min="15463" max="15464" width="6.44140625" style="1" customWidth="1"/>
    <col min="15465" max="15465" width="5.77734375" style="1" customWidth="1"/>
    <col min="15466" max="15466" width="6.44140625" style="1" customWidth="1"/>
    <col min="15467" max="15467" width="13.77734375" style="1" customWidth="1"/>
    <col min="15468" max="15469" width="9" style="1" customWidth="1"/>
    <col min="15470" max="15470" width="2.44140625" style="1" customWidth="1"/>
    <col min="15471" max="15471" width="8.77734375" style="1" customWidth="1"/>
    <col min="15472" max="15472" width="7.44140625" style="1" customWidth="1"/>
    <col min="15473" max="15475" width="3.77734375" style="1" customWidth="1"/>
    <col min="15476" max="15476" width="3.44140625" style="1" customWidth="1"/>
    <col min="15477" max="15477" width="2.77734375" style="1" customWidth="1"/>
    <col min="15478" max="15478" width="3" style="1" customWidth="1"/>
    <col min="15479" max="15481" width="0" style="1" hidden="1" customWidth="1"/>
    <col min="15482" max="15482" width="4.44140625" style="1" customWidth="1"/>
    <col min="15483" max="15483" width="0" style="1" hidden="1" customWidth="1"/>
    <col min="15484" max="15485" width="14.77734375" style="1" customWidth="1"/>
    <col min="15486" max="15486" width="15.21875" style="1" customWidth="1"/>
    <col min="15487" max="15487" width="6.44140625" style="1" customWidth="1"/>
    <col min="15488" max="15488" width="15.21875" style="1" customWidth="1"/>
    <col min="15489" max="15489" width="4.21875" style="1" customWidth="1"/>
    <col min="15490" max="15490" width="3" style="1" customWidth="1"/>
    <col min="15491" max="15493" width="0" style="1" hidden="1" customWidth="1"/>
    <col min="15494" max="15494" width="3" style="1" customWidth="1"/>
    <col min="15495" max="15495" width="0" style="1" hidden="1" customWidth="1"/>
    <col min="15496" max="15496" width="3" style="1" customWidth="1"/>
    <col min="15497" max="15497" width="0" style="1" hidden="1" customWidth="1"/>
    <col min="15498" max="15498" width="4.44140625" style="1" customWidth="1"/>
    <col min="15499" max="15499" width="34.21875" style="1" customWidth="1"/>
    <col min="15500" max="15500" width="23.44140625" style="1" customWidth="1"/>
    <col min="15501" max="15501" width="9.21875" style="1" customWidth="1"/>
    <col min="15502" max="15502" width="19.44140625" style="1" customWidth="1"/>
    <col min="15503" max="15503" width="42.77734375" style="1" customWidth="1"/>
    <col min="15504" max="15504" width="5.77734375" style="1" customWidth="1"/>
    <col min="15505" max="15505" width="31.44140625" style="1" customWidth="1"/>
    <col min="15506" max="15506" width="16.21875" style="1" customWidth="1"/>
    <col min="15507" max="15508" width="9.21875" style="1" customWidth="1"/>
    <col min="15509" max="15509" width="11.21875" style="1" customWidth="1"/>
    <col min="15510" max="15510" width="2.21875" style="1" customWidth="1"/>
    <col min="15511" max="15716" width="10.88671875" style="1"/>
    <col min="15717" max="15717" width="12" style="1" customWidth="1"/>
    <col min="15718" max="15718" width="2.77734375" style="1" customWidth="1"/>
    <col min="15719" max="15720" width="6.44140625" style="1" customWidth="1"/>
    <col min="15721" max="15721" width="5.77734375" style="1" customWidth="1"/>
    <col min="15722" max="15722" width="6.44140625" style="1" customWidth="1"/>
    <col min="15723" max="15723" width="13.77734375" style="1" customWidth="1"/>
    <col min="15724" max="15725" width="9" style="1" customWidth="1"/>
    <col min="15726" max="15726" width="2.44140625" style="1" customWidth="1"/>
    <col min="15727" max="15727" width="8.77734375" style="1" customWidth="1"/>
    <col min="15728" max="15728" width="7.44140625" style="1" customWidth="1"/>
    <col min="15729" max="15731" width="3.77734375" style="1" customWidth="1"/>
    <col min="15732" max="15732" width="3.44140625" style="1" customWidth="1"/>
    <col min="15733" max="15733" width="2.77734375" style="1" customWidth="1"/>
    <col min="15734" max="15734" width="3" style="1" customWidth="1"/>
    <col min="15735" max="15737" width="0" style="1" hidden="1" customWidth="1"/>
    <col min="15738" max="15738" width="4.44140625" style="1" customWidth="1"/>
    <col min="15739" max="15739" width="0" style="1" hidden="1" customWidth="1"/>
    <col min="15740" max="15741" width="14.77734375" style="1" customWidth="1"/>
    <col min="15742" max="15742" width="15.21875" style="1" customWidth="1"/>
    <col min="15743" max="15743" width="6.44140625" style="1" customWidth="1"/>
    <col min="15744" max="15744" width="15.21875" style="1" customWidth="1"/>
    <col min="15745" max="15745" width="4.21875" style="1" customWidth="1"/>
    <col min="15746" max="15746" width="3" style="1" customWidth="1"/>
    <col min="15747" max="15749" width="0" style="1" hidden="1" customWidth="1"/>
    <col min="15750" max="15750" width="3" style="1" customWidth="1"/>
    <col min="15751" max="15751" width="0" style="1" hidden="1" customWidth="1"/>
    <col min="15752" max="15752" width="3" style="1" customWidth="1"/>
    <col min="15753" max="15753" width="0" style="1" hidden="1" customWidth="1"/>
    <col min="15754" max="15754" width="4.44140625" style="1" customWidth="1"/>
    <col min="15755" max="15755" width="34.21875" style="1" customWidth="1"/>
    <col min="15756" max="15756" width="23.44140625" style="1" customWidth="1"/>
    <col min="15757" max="15757" width="9.21875" style="1" customWidth="1"/>
    <col min="15758" max="15758" width="19.44140625" style="1" customWidth="1"/>
    <col min="15759" max="15759" width="42.77734375" style="1" customWidth="1"/>
    <col min="15760" max="15760" width="5.77734375" style="1" customWidth="1"/>
    <col min="15761" max="15761" width="31.44140625" style="1" customWidth="1"/>
    <col min="15762" max="15762" width="16.21875" style="1" customWidth="1"/>
    <col min="15763" max="15764" width="9.21875" style="1" customWidth="1"/>
    <col min="15765" max="15765" width="11.21875" style="1" customWidth="1"/>
    <col min="15766" max="15766" width="2.21875" style="1" customWidth="1"/>
    <col min="15767" max="15972" width="10.88671875" style="1"/>
    <col min="15973" max="15973" width="12" style="1" customWidth="1"/>
    <col min="15974" max="15974" width="2.77734375" style="1" customWidth="1"/>
    <col min="15975" max="15976" width="6.44140625" style="1" customWidth="1"/>
    <col min="15977" max="15977" width="5.77734375" style="1" customWidth="1"/>
    <col min="15978" max="15978" width="6.44140625" style="1" customWidth="1"/>
    <col min="15979" max="15979" width="13.77734375" style="1" customWidth="1"/>
    <col min="15980" max="15981" width="9" style="1" customWidth="1"/>
    <col min="15982" max="15982" width="2.44140625" style="1" customWidth="1"/>
    <col min="15983" max="15983" width="8.77734375" style="1" customWidth="1"/>
    <col min="15984" max="15984" width="7.44140625" style="1" customWidth="1"/>
    <col min="15985" max="15987" width="3.77734375" style="1" customWidth="1"/>
    <col min="15988" max="15988" width="3.44140625" style="1" customWidth="1"/>
    <col min="15989" max="15989" width="2.77734375" style="1" customWidth="1"/>
    <col min="15990" max="15990" width="3" style="1" customWidth="1"/>
    <col min="15991" max="15993" width="0" style="1" hidden="1" customWidth="1"/>
    <col min="15994" max="15994" width="4.44140625" style="1" customWidth="1"/>
    <col min="15995" max="15995" width="0" style="1" hidden="1" customWidth="1"/>
    <col min="15996" max="15997" width="14.77734375" style="1" customWidth="1"/>
    <col min="15998" max="15998" width="15.21875" style="1" customWidth="1"/>
    <col min="15999" max="15999" width="6.44140625" style="1" customWidth="1"/>
    <col min="16000" max="16000" width="15.21875" style="1" customWidth="1"/>
    <col min="16001" max="16001" width="4.21875" style="1" customWidth="1"/>
    <col min="16002" max="16002" width="3" style="1" customWidth="1"/>
    <col min="16003" max="16005" width="0" style="1" hidden="1" customWidth="1"/>
    <col min="16006" max="16006" width="3" style="1" customWidth="1"/>
    <col min="16007" max="16007" width="0" style="1" hidden="1" customWidth="1"/>
    <col min="16008" max="16008" width="3" style="1" customWidth="1"/>
    <col min="16009" max="16009" width="0" style="1" hidden="1" customWidth="1"/>
    <col min="16010" max="16010" width="4.44140625" style="1" customWidth="1"/>
    <col min="16011" max="16011" width="34.21875" style="1" customWidth="1"/>
    <col min="16012" max="16012" width="23.44140625" style="1" customWidth="1"/>
    <col min="16013" max="16013" width="9.21875" style="1" customWidth="1"/>
    <col min="16014" max="16014" width="19.44140625" style="1" customWidth="1"/>
    <col min="16015" max="16015" width="42.77734375" style="1" customWidth="1"/>
    <col min="16016" max="16016" width="5.77734375" style="1" customWidth="1"/>
    <col min="16017" max="16017" width="31.44140625" style="1" customWidth="1"/>
    <col min="16018" max="16018" width="16.21875" style="1" customWidth="1"/>
    <col min="16019" max="16020" width="9.21875" style="1" customWidth="1"/>
    <col min="16021" max="16021" width="11.21875" style="1" customWidth="1"/>
    <col min="16022" max="16022" width="2.21875" style="1" customWidth="1"/>
    <col min="16023" max="16228" width="10.88671875" style="1"/>
    <col min="16229" max="16229" width="12" style="1" customWidth="1"/>
    <col min="16230" max="16230" width="2.77734375" style="1" customWidth="1"/>
    <col min="16231" max="16232" width="6.44140625" style="1" customWidth="1"/>
    <col min="16233" max="16233" width="5.77734375" style="1" customWidth="1"/>
    <col min="16234" max="16234" width="6.44140625" style="1" customWidth="1"/>
    <col min="16235" max="16235" width="13.77734375" style="1" customWidth="1"/>
    <col min="16236" max="16237" width="9" style="1" customWidth="1"/>
    <col min="16238" max="16238" width="2.44140625" style="1" customWidth="1"/>
    <col min="16239" max="16239" width="8.77734375" style="1" customWidth="1"/>
    <col min="16240" max="16240" width="7.44140625" style="1" customWidth="1"/>
    <col min="16241" max="16243" width="3.77734375" style="1" customWidth="1"/>
    <col min="16244" max="16244" width="3.44140625" style="1" customWidth="1"/>
    <col min="16245" max="16245" width="2.77734375" style="1" customWidth="1"/>
    <col min="16246" max="16246" width="3" style="1" customWidth="1"/>
    <col min="16247" max="16249" width="0" style="1" hidden="1" customWidth="1"/>
    <col min="16250" max="16250" width="4.44140625" style="1" customWidth="1"/>
    <col min="16251" max="16251" width="0" style="1" hidden="1" customWidth="1"/>
    <col min="16252" max="16253" width="14.77734375" style="1" customWidth="1"/>
    <col min="16254" max="16254" width="15.21875" style="1" customWidth="1"/>
    <col min="16255" max="16255" width="6.44140625" style="1" customWidth="1"/>
    <col min="16256" max="16256" width="15.21875" style="1" customWidth="1"/>
    <col min="16257" max="16257" width="4.21875" style="1" customWidth="1"/>
    <col min="16258" max="16258" width="3" style="1" customWidth="1"/>
    <col min="16259" max="16261" width="0" style="1" hidden="1" customWidth="1"/>
    <col min="16262" max="16262" width="3" style="1" customWidth="1"/>
    <col min="16263" max="16263" width="0" style="1" hidden="1" customWidth="1"/>
    <col min="16264" max="16264" width="3" style="1" customWidth="1"/>
    <col min="16265" max="16265" width="0" style="1" hidden="1" customWidth="1"/>
    <col min="16266" max="16266" width="4.44140625" style="1" customWidth="1"/>
    <col min="16267" max="16267" width="34.21875" style="1" customWidth="1"/>
    <col min="16268" max="16268" width="23.44140625" style="1" customWidth="1"/>
    <col min="16269" max="16269" width="9.21875" style="1" customWidth="1"/>
    <col min="16270" max="16270" width="19.44140625" style="1" customWidth="1"/>
    <col min="16271" max="16271" width="42.77734375" style="1" customWidth="1"/>
    <col min="16272" max="16272" width="5.77734375" style="1" customWidth="1"/>
    <col min="16273" max="16273" width="31.44140625" style="1" customWidth="1"/>
    <col min="16274" max="16274" width="16.21875" style="1" customWidth="1"/>
    <col min="16275" max="16276" width="9.21875" style="1" customWidth="1"/>
    <col min="16277" max="16277" width="11.21875" style="1" customWidth="1"/>
    <col min="16278" max="16278" width="2.21875" style="1" customWidth="1"/>
    <col min="16279" max="16383" width="10.88671875" style="1"/>
    <col min="16384" max="16384" width="11.44140625" style="1" customWidth="1"/>
  </cols>
  <sheetData>
    <row r="1" spans="1:193 1680:1680" x14ac:dyDescent="0.2">
      <c r="A1" s="5"/>
      <c r="B1" s="546" t="s">
        <v>465</v>
      </c>
      <c r="C1" s="547"/>
      <c r="D1" s="547"/>
      <c r="E1" s="547"/>
      <c r="F1" s="547"/>
      <c r="G1" s="547"/>
      <c r="H1" s="547"/>
      <c r="I1" s="548"/>
      <c r="J1" s="549"/>
      <c r="K1" s="550"/>
      <c r="L1" s="106"/>
      <c r="M1" s="105"/>
      <c r="N1" s="105"/>
      <c r="O1" s="106"/>
      <c r="P1" s="106"/>
      <c r="Q1" s="106"/>
      <c r="R1" s="106"/>
      <c r="S1" s="106"/>
      <c r="T1" s="106"/>
      <c r="U1" s="106"/>
      <c r="V1" s="106"/>
      <c r="W1" s="106"/>
      <c r="X1" s="106"/>
      <c r="Y1" s="106"/>
      <c r="Z1" s="106"/>
      <c r="AA1" s="106"/>
      <c r="AB1" s="106"/>
      <c r="AC1" s="106"/>
      <c r="AD1" s="106"/>
      <c r="AE1" s="106"/>
      <c r="AF1" s="106"/>
      <c r="AG1" s="106"/>
      <c r="AH1" s="106"/>
      <c r="AI1" s="183"/>
      <c r="AJ1" s="106"/>
      <c r="AK1" s="106"/>
      <c r="AL1" s="106"/>
      <c r="AM1" s="105"/>
      <c r="AN1" s="106"/>
      <c r="AO1" s="106"/>
      <c r="AP1" s="106"/>
      <c r="AQ1" s="105"/>
      <c r="AR1" s="106"/>
      <c r="AS1" s="106"/>
      <c r="AT1" s="106"/>
      <c r="AU1" s="105"/>
      <c r="AV1" s="106"/>
      <c r="AW1" s="106"/>
      <c r="AX1" s="106"/>
      <c r="AY1" s="105"/>
      <c r="AZ1" s="106"/>
      <c r="BA1" s="106"/>
      <c r="BB1" s="106"/>
      <c r="BC1" s="105"/>
      <c r="BD1" s="106"/>
      <c r="BE1" s="106"/>
      <c r="BF1" s="106"/>
      <c r="BG1" s="105"/>
      <c r="BH1" s="106"/>
      <c r="BI1" s="106"/>
      <c r="BJ1" s="106"/>
      <c r="BK1" s="105"/>
      <c r="BL1" s="106"/>
      <c r="BM1" s="106"/>
      <c r="BN1" s="106"/>
      <c r="BO1" s="105"/>
      <c r="BP1" s="106"/>
      <c r="BQ1" s="106"/>
      <c r="BR1" s="106"/>
      <c r="BS1" s="105"/>
      <c r="BT1" s="106"/>
      <c r="BU1" s="106"/>
      <c r="BV1" s="106"/>
      <c r="BW1" s="105"/>
      <c r="BX1" s="106"/>
      <c r="BY1" s="106"/>
      <c r="BZ1" s="106"/>
      <c r="CA1" s="105"/>
      <c r="CB1" s="106"/>
      <c r="CC1" s="106"/>
      <c r="CD1" s="106"/>
      <c r="CE1" s="105"/>
      <c r="CF1" s="106"/>
      <c r="CG1" s="106"/>
      <c r="CH1" s="106"/>
      <c r="CI1" s="106"/>
      <c r="CJ1" s="106"/>
      <c r="CK1" s="106"/>
      <c r="CL1" s="106"/>
      <c r="CM1" s="106"/>
      <c r="CN1" s="106"/>
      <c r="CO1" s="106"/>
      <c r="CP1" s="106"/>
      <c r="CQ1" s="106"/>
      <c r="CR1" s="106"/>
      <c r="CS1" s="106"/>
      <c r="CT1" s="106"/>
      <c r="CU1" s="106"/>
      <c r="CV1" s="106"/>
      <c r="CW1" s="106"/>
      <c r="CX1" s="106"/>
      <c r="CY1" s="106"/>
      <c r="CZ1" s="106"/>
      <c r="DA1" s="106"/>
      <c r="DB1" s="106"/>
      <c r="DC1" s="106"/>
      <c r="DD1" s="106"/>
      <c r="DE1" s="105"/>
      <c r="DF1" s="106"/>
      <c r="DG1" s="105"/>
      <c r="DH1" s="105"/>
      <c r="DI1" s="106"/>
      <c r="DJ1" s="106"/>
      <c r="DK1" s="106"/>
      <c r="DL1" s="106"/>
      <c r="DM1" s="105"/>
      <c r="DN1" s="106"/>
      <c r="DO1" s="105"/>
      <c r="DP1" s="106"/>
      <c r="DQ1" s="106"/>
      <c r="DR1" s="106"/>
      <c r="DS1" s="106"/>
      <c r="DT1" s="106"/>
      <c r="DU1" s="106"/>
      <c r="DV1" s="106"/>
      <c r="DW1" s="106"/>
      <c r="DX1" s="106"/>
      <c r="DY1" s="106"/>
      <c r="DZ1" s="106"/>
      <c r="EA1" s="106"/>
      <c r="EB1" s="106"/>
      <c r="EC1" s="106"/>
      <c r="ED1" s="106"/>
      <c r="EE1" s="106"/>
      <c r="EF1" s="106"/>
      <c r="EG1" s="106"/>
      <c r="EH1" s="106"/>
      <c r="EI1" s="106"/>
      <c r="EJ1" s="106"/>
      <c r="EK1" s="106"/>
      <c r="EL1" s="106"/>
      <c r="EM1" s="106"/>
      <c r="EN1" s="106"/>
      <c r="EO1" s="106"/>
      <c r="EP1" s="106"/>
      <c r="EQ1" s="106"/>
      <c r="ER1" s="106"/>
      <c r="ES1" s="106"/>
      <c r="ET1" s="106"/>
      <c r="EU1" s="106"/>
      <c r="EV1" s="106"/>
      <c r="EW1" s="106"/>
      <c r="EX1" s="106"/>
      <c r="EY1" s="106"/>
      <c r="EZ1" s="106"/>
      <c r="FA1" s="106"/>
      <c r="FB1" s="106"/>
      <c r="FC1" s="106"/>
      <c r="FD1" s="106"/>
      <c r="FE1" s="106"/>
      <c r="FF1" s="106"/>
      <c r="FG1" s="106"/>
      <c r="FH1" s="106"/>
      <c r="FI1" s="106"/>
      <c r="FJ1" s="106"/>
      <c r="FK1" s="106"/>
      <c r="FL1" s="106"/>
      <c r="FM1" s="106"/>
      <c r="FN1" s="106"/>
      <c r="FO1" s="106"/>
      <c r="FP1" s="106"/>
      <c r="FQ1" s="106"/>
      <c r="FR1" s="106"/>
      <c r="FS1" s="106"/>
      <c r="FT1" s="106"/>
      <c r="FU1" s="106"/>
      <c r="FV1" s="106"/>
      <c r="FW1" s="106"/>
      <c r="FX1" s="106"/>
      <c r="FY1" s="106"/>
      <c r="FZ1" s="106"/>
      <c r="GA1" s="106"/>
      <c r="GB1" s="106"/>
      <c r="GC1" s="106"/>
      <c r="GD1" s="106"/>
      <c r="GE1" s="106"/>
      <c r="GF1" s="106"/>
      <c r="GG1" s="106"/>
      <c r="GH1" s="106"/>
      <c r="GI1" s="106"/>
      <c r="GJ1" s="106"/>
      <c r="GK1" s="153" t="s">
        <v>464</v>
      </c>
      <c r="BLP1" s="152" t="s">
        <v>227</v>
      </c>
    </row>
    <row r="2" spans="1:193 1680:1680" x14ac:dyDescent="0.2">
      <c r="A2" s="5"/>
      <c r="B2" s="553" t="s">
        <v>463</v>
      </c>
      <c r="C2" s="554"/>
      <c r="D2" s="554"/>
      <c r="E2" s="554"/>
      <c r="F2" s="554"/>
      <c r="G2" s="554"/>
      <c r="H2" s="554"/>
      <c r="I2" s="555"/>
      <c r="J2" s="551"/>
      <c r="K2" s="552"/>
      <c r="L2" s="106"/>
      <c r="M2" s="105"/>
      <c r="N2" s="105"/>
      <c r="O2" s="106"/>
      <c r="P2" s="106"/>
      <c r="Q2" s="106"/>
      <c r="R2" s="106"/>
      <c r="S2" s="106"/>
      <c r="T2" s="106"/>
      <c r="U2" s="106"/>
      <c r="V2" s="106"/>
      <c r="W2" s="106"/>
      <c r="X2" s="106"/>
      <c r="Y2" s="106"/>
      <c r="Z2" s="106"/>
      <c r="AA2" s="106"/>
      <c r="AB2" s="106"/>
      <c r="AC2" s="106"/>
      <c r="AD2" s="106"/>
      <c r="AE2" s="106"/>
      <c r="AF2" s="106"/>
      <c r="AG2" s="106"/>
      <c r="AH2" s="106"/>
      <c r="AI2" s="183"/>
      <c r="AJ2" s="106"/>
      <c r="AK2" s="106"/>
      <c r="AL2" s="106"/>
      <c r="AM2" s="105"/>
      <c r="AN2" s="106"/>
      <c r="AO2" s="106"/>
      <c r="AP2" s="106"/>
      <c r="AQ2" s="105"/>
      <c r="AR2" s="106"/>
      <c r="AS2" s="106"/>
      <c r="AT2" s="106"/>
      <c r="AU2" s="105"/>
      <c r="AV2" s="106"/>
      <c r="AW2" s="106"/>
      <c r="AX2" s="106"/>
      <c r="AY2" s="105"/>
      <c r="AZ2" s="106"/>
      <c r="BA2" s="106"/>
      <c r="BB2" s="106"/>
      <c r="BC2" s="105"/>
      <c r="BD2" s="106"/>
      <c r="BE2" s="106"/>
      <c r="BF2" s="106"/>
      <c r="BG2" s="105"/>
      <c r="BH2" s="106"/>
      <c r="BI2" s="106"/>
      <c r="BJ2" s="106"/>
      <c r="BK2" s="105"/>
      <c r="BL2" s="106"/>
      <c r="BM2" s="106"/>
      <c r="BN2" s="106"/>
      <c r="BO2" s="105"/>
      <c r="BP2" s="106"/>
      <c r="BQ2" s="106"/>
      <c r="BR2" s="106"/>
      <c r="BS2" s="105"/>
      <c r="BT2" s="106"/>
      <c r="BU2" s="106"/>
      <c r="BV2" s="106"/>
      <c r="BW2" s="105"/>
      <c r="BX2" s="106"/>
      <c r="BY2" s="106"/>
      <c r="BZ2" s="106"/>
      <c r="CA2" s="105"/>
      <c r="CB2" s="106"/>
      <c r="CC2" s="106"/>
      <c r="CD2" s="106"/>
      <c r="CE2" s="105"/>
      <c r="CF2" s="106"/>
      <c r="CG2" s="106"/>
      <c r="CH2" s="106"/>
      <c r="CI2" s="106"/>
      <c r="CJ2" s="106"/>
      <c r="CK2" s="106"/>
      <c r="CL2" s="106"/>
      <c r="CM2" s="106"/>
      <c r="CN2" s="106"/>
      <c r="CO2" s="106"/>
      <c r="CP2" s="106"/>
      <c r="CQ2" s="106"/>
      <c r="CR2" s="106"/>
      <c r="CS2" s="106"/>
      <c r="CT2" s="106"/>
      <c r="CU2" s="106"/>
      <c r="CV2" s="106"/>
      <c r="CW2" s="106"/>
      <c r="CX2" s="106"/>
      <c r="CY2" s="106"/>
      <c r="CZ2" s="106"/>
      <c r="DA2" s="106"/>
      <c r="DB2" s="106"/>
      <c r="DC2" s="106"/>
      <c r="DD2" s="106"/>
      <c r="DE2" s="105"/>
      <c r="DF2" s="106"/>
      <c r="DG2" s="105"/>
      <c r="DH2" s="105"/>
      <c r="DI2" s="106"/>
      <c r="DJ2" s="106"/>
      <c r="DK2" s="106"/>
      <c r="DL2" s="106"/>
      <c r="DM2" s="105"/>
      <c r="DN2" s="106"/>
      <c r="DO2" s="105"/>
      <c r="DP2" s="106"/>
      <c r="DQ2" s="106"/>
      <c r="DR2" s="106"/>
      <c r="DS2" s="106"/>
      <c r="DT2" s="106"/>
      <c r="DU2" s="106"/>
      <c r="DV2" s="106"/>
      <c r="DW2" s="106"/>
      <c r="DX2" s="106"/>
      <c r="DY2" s="106"/>
      <c r="DZ2" s="106"/>
      <c r="EA2" s="106"/>
      <c r="EB2" s="106"/>
      <c r="EC2" s="106"/>
      <c r="ED2" s="106"/>
      <c r="EE2" s="106"/>
      <c r="EF2" s="106"/>
      <c r="EG2" s="106"/>
      <c r="EH2" s="106"/>
      <c r="EI2" s="106"/>
      <c r="EJ2" s="106"/>
      <c r="EK2" s="106"/>
      <c r="EL2" s="106"/>
      <c r="EM2" s="106"/>
      <c r="EN2" s="106"/>
      <c r="EO2" s="106"/>
      <c r="EP2" s="106"/>
      <c r="EQ2" s="106"/>
      <c r="ER2" s="106"/>
      <c r="ES2" s="106"/>
      <c r="ET2" s="106"/>
      <c r="EU2" s="106"/>
      <c r="EV2" s="106"/>
      <c r="EW2" s="106"/>
      <c r="EX2" s="106"/>
      <c r="EY2" s="106"/>
      <c r="EZ2" s="106"/>
      <c r="FA2" s="106"/>
      <c r="FB2" s="106"/>
      <c r="FC2" s="106"/>
      <c r="FD2" s="106"/>
      <c r="FE2" s="106"/>
      <c r="FF2" s="106"/>
      <c r="FG2" s="106"/>
      <c r="FH2" s="106"/>
      <c r="FI2" s="106"/>
      <c r="FJ2" s="106"/>
      <c r="FK2" s="106"/>
      <c r="FL2" s="106"/>
      <c r="FM2" s="106"/>
      <c r="FN2" s="106"/>
      <c r="FO2" s="106"/>
      <c r="FP2" s="106"/>
      <c r="FQ2" s="106"/>
      <c r="FR2" s="106"/>
      <c r="FS2" s="106"/>
      <c r="FT2" s="106"/>
      <c r="FU2" s="106"/>
      <c r="FV2" s="106"/>
      <c r="FW2" s="106"/>
      <c r="FX2" s="106"/>
      <c r="FY2" s="106"/>
      <c r="FZ2" s="106"/>
      <c r="GA2" s="106"/>
      <c r="GB2" s="106"/>
      <c r="GC2" s="106"/>
      <c r="GD2" s="106"/>
      <c r="GE2" s="106"/>
      <c r="GF2" s="106"/>
      <c r="GG2" s="106"/>
      <c r="GH2" s="106"/>
      <c r="GI2" s="106"/>
      <c r="GJ2" s="106"/>
      <c r="GK2" s="106"/>
      <c r="BLP2" s="136"/>
    </row>
    <row r="3" spans="1:193 1680:1680" x14ac:dyDescent="0.2">
      <c r="A3" s="5"/>
      <c r="B3" s="148" t="s">
        <v>462</v>
      </c>
      <c r="C3" s="556" t="s">
        <v>461</v>
      </c>
      <c r="D3" s="557"/>
      <c r="E3" s="557"/>
      <c r="F3" s="557"/>
      <c r="G3" s="557"/>
      <c r="H3" s="558"/>
      <c r="I3" s="144" t="s">
        <v>460</v>
      </c>
      <c r="J3" s="551"/>
      <c r="K3" s="552"/>
      <c r="L3" s="106"/>
      <c r="M3" s="105"/>
      <c r="N3" s="105"/>
      <c r="O3" s="106"/>
      <c r="P3" s="106"/>
      <c r="Q3" s="106"/>
      <c r="R3" s="106"/>
      <c r="S3" s="106"/>
      <c r="T3" s="106"/>
      <c r="U3" s="106"/>
      <c r="V3" s="106"/>
      <c r="W3" s="106"/>
      <c r="X3" s="106"/>
      <c r="Y3" s="106"/>
      <c r="Z3" s="106"/>
      <c r="AA3" s="106"/>
      <c r="AB3" s="106"/>
      <c r="AC3" s="106"/>
      <c r="AD3" s="106"/>
      <c r="AE3" s="106"/>
      <c r="AF3" s="106"/>
      <c r="AG3" s="106"/>
      <c r="AH3" s="106"/>
      <c r="AI3" s="183"/>
      <c r="AJ3" s="106"/>
      <c r="AK3" s="106"/>
      <c r="AL3" s="106"/>
      <c r="AM3" s="105"/>
      <c r="AN3" s="106"/>
      <c r="AO3" s="106"/>
      <c r="AP3" s="106"/>
      <c r="AQ3" s="105"/>
      <c r="AR3" s="106"/>
      <c r="AS3" s="106"/>
      <c r="AT3" s="106"/>
      <c r="AU3" s="105"/>
      <c r="AV3" s="106"/>
      <c r="AW3" s="106"/>
      <c r="AX3" s="106"/>
      <c r="AY3" s="105"/>
      <c r="AZ3" s="106"/>
      <c r="BA3" s="106"/>
      <c r="BB3" s="106"/>
      <c r="BC3" s="105"/>
      <c r="BD3" s="106"/>
      <c r="BE3" s="106"/>
      <c r="BF3" s="106"/>
      <c r="BG3" s="105"/>
      <c r="BH3" s="106"/>
      <c r="BI3" s="106"/>
      <c r="BJ3" s="106"/>
      <c r="BK3" s="105"/>
      <c r="BL3" s="106"/>
      <c r="BM3" s="106"/>
      <c r="BN3" s="106"/>
      <c r="BO3" s="105"/>
      <c r="BP3" s="106"/>
      <c r="BQ3" s="106"/>
      <c r="BR3" s="106"/>
      <c r="BS3" s="105"/>
      <c r="BT3" s="106"/>
      <c r="BU3" s="106"/>
      <c r="BV3" s="106"/>
      <c r="BW3" s="105"/>
      <c r="BX3" s="106"/>
      <c r="BY3" s="106"/>
      <c r="BZ3" s="106"/>
      <c r="CA3" s="105"/>
      <c r="CB3" s="106"/>
      <c r="CC3" s="106"/>
      <c r="CD3" s="106"/>
      <c r="CE3" s="105"/>
      <c r="CF3" s="106"/>
      <c r="CG3" s="106"/>
      <c r="CH3" s="106"/>
      <c r="CI3" s="106"/>
      <c r="CJ3" s="106"/>
      <c r="CK3" s="106"/>
      <c r="CL3" s="106"/>
      <c r="CM3" s="106"/>
      <c r="CN3" s="106"/>
      <c r="CO3" s="106"/>
      <c r="CP3" s="106"/>
      <c r="CQ3" s="106"/>
      <c r="CR3" s="106"/>
      <c r="CS3" s="106"/>
      <c r="CT3" s="106"/>
      <c r="CU3" s="106"/>
      <c r="CV3" s="106"/>
      <c r="CW3" s="106"/>
      <c r="CX3" s="106"/>
      <c r="CY3" s="106"/>
      <c r="CZ3" s="106"/>
      <c r="DA3" s="106"/>
      <c r="DB3" s="106"/>
      <c r="DC3" s="106"/>
      <c r="DD3" s="106"/>
      <c r="DE3" s="105"/>
      <c r="DF3" s="106"/>
      <c r="DG3" s="105"/>
      <c r="DH3" s="105"/>
      <c r="DI3" s="106"/>
      <c r="DJ3" s="106"/>
      <c r="DK3" s="106"/>
      <c r="DL3" s="106"/>
      <c r="DM3" s="105"/>
      <c r="DN3" s="106"/>
      <c r="DO3" s="105"/>
      <c r="DP3" s="106"/>
      <c r="DQ3" s="106"/>
      <c r="DR3" s="106"/>
      <c r="DS3" s="106"/>
      <c r="DT3" s="106"/>
      <c r="DU3" s="106"/>
      <c r="DV3" s="106"/>
      <c r="DW3" s="106"/>
      <c r="DX3" s="106"/>
      <c r="DY3" s="106"/>
      <c r="DZ3" s="106"/>
      <c r="EA3" s="106"/>
      <c r="EB3" s="106"/>
      <c r="EC3" s="106"/>
      <c r="ED3" s="106"/>
      <c r="EE3" s="106"/>
      <c r="EF3" s="106"/>
      <c r="EG3" s="106"/>
      <c r="EH3" s="106"/>
      <c r="EI3" s="106"/>
      <c r="EJ3" s="106"/>
      <c r="EK3" s="106"/>
      <c r="EL3" s="106"/>
      <c r="EM3" s="106"/>
      <c r="EN3" s="106"/>
      <c r="EO3" s="106"/>
      <c r="EP3" s="106"/>
      <c r="EQ3" s="106"/>
      <c r="ER3" s="106"/>
      <c r="ES3" s="106"/>
      <c r="ET3" s="106"/>
      <c r="EU3" s="106"/>
      <c r="EV3" s="106"/>
      <c r="EW3" s="106"/>
      <c r="EX3" s="106"/>
      <c r="EY3" s="106"/>
      <c r="EZ3" s="106"/>
      <c r="FA3" s="106"/>
      <c r="FB3" s="106"/>
      <c r="FC3" s="106"/>
      <c r="FD3" s="106"/>
      <c r="FE3" s="106"/>
      <c r="FF3" s="106"/>
      <c r="FG3" s="106"/>
      <c r="FH3" s="106"/>
      <c r="FI3" s="106"/>
      <c r="FJ3" s="106"/>
      <c r="FK3" s="106"/>
      <c r="FL3" s="106"/>
      <c r="FM3" s="106"/>
      <c r="FN3" s="106"/>
      <c r="FO3" s="106"/>
      <c r="FP3" s="106"/>
      <c r="FQ3" s="106"/>
      <c r="FR3" s="106"/>
      <c r="FS3" s="106"/>
      <c r="FT3" s="106"/>
      <c r="FU3" s="106"/>
      <c r="FV3" s="106"/>
      <c r="FW3" s="106"/>
      <c r="FX3" s="106"/>
      <c r="FY3" s="106"/>
      <c r="FZ3" s="106"/>
      <c r="GA3" s="106"/>
      <c r="GB3" s="106"/>
      <c r="GC3" s="106"/>
      <c r="GD3" s="106"/>
      <c r="GE3" s="106"/>
      <c r="GF3" s="106"/>
      <c r="GG3" s="106"/>
      <c r="GH3" s="106"/>
      <c r="GI3" s="106"/>
      <c r="GJ3" s="106"/>
      <c r="GK3" s="106"/>
      <c r="BLP3" s="136"/>
    </row>
    <row r="4" spans="1:193 1680:1680" x14ac:dyDescent="0.2">
      <c r="A4" s="5"/>
      <c r="B4" s="143" t="s">
        <v>459</v>
      </c>
      <c r="C4" s="559" t="s">
        <v>458</v>
      </c>
      <c r="D4" s="560"/>
      <c r="E4" s="560"/>
      <c r="F4" s="560"/>
      <c r="G4" s="560"/>
      <c r="H4" s="561"/>
      <c r="I4" s="139" t="s">
        <v>457</v>
      </c>
      <c r="J4" s="551"/>
      <c r="K4" s="552"/>
      <c r="L4" s="106"/>
      <c r="M4" s="105"/>
      <c r="N4" s="105"/>
      <c r="O4" s="106"/>
      <c r="P4" s="106"/>
      <c r="Q4" s="106"/>
      <c r="R4" s="106"/>
      <c r="S4" s="106"/>
      <c r="T4" s="106"/>
      <c r="U4" s="106"/>
      <c r="V4" s="106"/>
      <c r="W4" s="106"/>
      <c r="X4" s="106"/>
      <c r="Y4" s="106"/>
      <c r="Z4" s="106"/>
      <c r="AA4" s="106"/>
      <c r="AB4" s="106"/>
      <c r="AC4" s="106"/>
      <c r="AD4" s="106"/>
      <c r="AE4" s="106"/>
      <c r="AF4" s="106"/>
      <c r="AG4" s="106"/>
      <c r="AH4" s="106"/>
      <c r="AI4" s="183"/>
      <c r="AJ4" s="106"/>
      <c r="AK4" s="106"/>
      <c r="AL4" s="106"/>
      <c r="AM4" s="105"/>
      <c r="AN4" s="106"/>
      <c r="AO4" s="106"/>
      <c r="AP4" s="106"/>
      <c r="AQ4" s="105"/>
      <c r="AR4" s="106"/>
      <c r="AS4" s="106"/>
      <c r="AT4" s="106"/>
      <c r="AU4" s="105"/>
      <c r="AV4" s="106"/>
      <c r="AW4" s="106"/>
      <c r="AX4" s="106"/>
      <c r="AY4" s="105"/>
      <c r="AZ4" s="106"/>
      <c r="BA4" s="106"/>
      <c r="BB4" s="106"/>
      <c r="BC4" s="105"/>
      <c r="BD4" s="106"/>
      <c r="BE4" s="106"/>
      <c r="BF4" s="106"/>
      <c r="BG4" s="105"/>
      <c r="BH4" s="106"/>
      <c r="BI4" s="106"/>
      <c r="BJ4" s="106"/>
      <c r="BK4" s="105"/>
      <c r="BL4" s="106"/>
      <c r="BM4" s="106"/>
      <c r="BN4" s="106"/>
      <c r="BO4" s="105"/>
      <c r="BP4" s="106"/>
      <c r="BQ4" s="106"/>
      <c r="BR4" s="106"/>
      <c r="BS4" s="105"/>
      <c r="BT4" s="106"/>
      <c r="BU4" s="106"/>
      <c r="BV4" s="106"/>
      <c r="BW4" s="105"/>
      <c r="BX4" s="106"/>
      <c r="BY4" s="106"/>
      <c r="BZ4" s="106"/>
      <c r="CA4" s="105"/>
      <c r="CB4" s="106"/>
      <c r="CC4" s="106"/>
      <c r="CD4" s="106"/>
      <c r="CE4" s="105"/>
      <c r="CF4" s="106"/>
      <c r="CG4" s="106"/>
      <c r="CH4" s="106"/>
      <c r="CI4" s="106"/>
      <c r="CJ4" s="106"/>
      <c r="CK4" s="106"/>
      <c r="CL4" s="106"/>
      <c r="CM4" s="106"/>
      <c r="CN4" s="106"/>
      <c r="CO4" s="106"/>
      <c r="CP4" s="106"/>
      <c r="CQ4" s="106"/>
      <c r="CR4" s="106"/>
      <c r="CS4" s="106"/>
      <c r="CT4" s="106"/>
      <c r="CU4" s="106"/>
      <c r="CV4" s="106"/>
      <c r="CW4" s="106"/>
      <c r="CX4" s="106"/>
      <c r="CY4" s="106"/>
      <c r="CZ4" s="106"/>
      <c r="DA4" s="106"/>
      <c r="DB4" s="106"/>
      <c r="DC4" s="106"/>
      <c r="DD4" s="106"/>
      <c r="DE4" s="105"/>
      <c r="DF4" s="106"/>
      <c r="DG4" s="105"/>
      <c r="DH4" s="105"/>
      <c r="DI4" s="106"/>
      <c r="DJ4" s="109"/>
      <c r="DK4" s="106"/>
      <c r="DL4" s="106"/>
      <c r="DM4" s="105"/>
      <c r="DN4" s="106"/>
      <c r="DO4" s="105"/>
      <c r="DP4" s="106"/>
      <c r="DQ4" s="106"/>
      <c r="DR4" s="106"/>
      <c r="DS4" s="106"/>
      <c r="DT4" s="106"/>
      <c r="DU4" s="106"/>
      <c r="DV4" s="106"/>
      <c r="DW4" s="106"/>
      <c r="DX4" s="106"/>
      <c r="DY4" s="106"/>
      <c r="DZ4" s="106"/>
      <c r="EA4" s="106"/>
      <c r="EB4" s="106"/>
      <c r="EC4" s="106"/>
      <c r="ED4" s="106"/>
      <c r="EE4" s="106"/>
      <c r="EF4" s="106"/>
      <c r="EG4" s="106"/>
      <c r="EH4" s="106"/>
      <c r="EI4" s="106"/>
      <c r="EJ4" s="106"/>
      <c r="EK4" s="106"/>
      <c r="EL4" s="106"/>
      <c r="EM4" s="106"/>
      <c r="EN4" s="106"/>
      <c r="EO4" s="106"/>
      <c r="EP4" s="106"/>
      <c r="EQ4" s="106"/>
      <c r="ER4" s="106"/>
      <c r="ES4" s="106"/>
      <c r="ET4" s="106"/>
      <c r="EU4" s="106"/>
      <c r="EV4" s="106"/>
      <c r="EW4" s="106"/>
      <c r="EX4" s="106"/>
      <c r="EY4" s="106"/>
      <c r="EZ4" s="106"/>
      <c r="FA4" s="106"/>
      <c r="FB4" s="106"/>
      <c r="FC4" s="106"/>
      <c r="FD4" s="106"/>
      <c r="FE4" s="106"/>
      <c r="FF4" s="106"/>
      <c r="FG4" s="106"/>
      <c r="FH4" s="106"/>
      <c r="FI4" s="106"/>
      <c r="FJ4" s="106"/>
      <c r="FK4" s="106"/>
      <c r="FL4" s="106"/>
      <c r="FM4" s="106"/>
      <c r="FN4" s="106"/>
      <c r="FO4" s="106"/>
      <c r="FP4" s="106"/>
      <c r="FQ4" s="106"/>
      <c r="FR4" s="106"/>
      <c r="FS4" s="106"/>
      <c r="FT4" s="106"/>
      <c r="FU4" s="106"/>
      <c r="FV4" s="106"/>
      <c r="FW4" s="106"/>
      <c r="FX4" s="106"/>
      <c r="FY4" s="106"/>
      <c r="FZ4" s="106"/>
      <c r="GA4" s="106"/>
      <c r="GB4" s="106"/>
      <c r="GC4" s="106"/>
      <c r="GD4" s="106"/>
      <c r="GE4" s="106"/>
      <c r="GF4" s="106"/>
      <c r="GG4" s="106"/>
      <c r="GH4" s="106"/>
      <c r="GI4" s="106"/>
      <c r="GJ4" s="106"/>
      <c r="GK4" s="106"/>
      <c r="BLP4" s="136"/>
    </row>
    <row r="5" spans="1:193 1680:1680" ht="27.6" x14ac:dyDescent="0.2">
      <c r="A5" s="5"/>
      <c r="B5" s="135" t="s">
        <v>456</v>
      </c>
      <c r="C5" s="130" t="s">
        <v>455</v>
      </c>
      <c r="D5" s="135" t="s">
        <v>454</v>
      </c>
      <c r="E5" s="562" t="s">
        <v>847</v>
      </c>
      <c r="F5" s="563"/>
      <c r="G5" s="564"/>
      <c r="H5" s="131" t="s">
        <v>452</v>
      </c>
      <c r="I5" s="565"/>
      <c r="J5" s="566"/>
      <c r="K5" s="566"/>
      <c r="L5" s="566"/>
      <c r="M5" s="566"/>
      <c r="N5" s="567"/>
      <c r="O5" s="530" t="s">
        <v>450</v>
      </c>
      <c r="P5" s="531"/>
      <c r="Q5" s="578"/>
      <c r="R5" s="533"/>
      <c r="S5" s="125"/>
      <c r="T5" s="125"/>
      <c r="U5" s="534"/>
      <c r="V5" s="534"/>
      <c r="W5" s="535"/>
      <c r="X5" s="536"/>
      <c r="Y5" s="120"/>
      <c r="Z5" s="120"/>
      <c r="AA5" s="120"/>
      <c r="AB5" s="120"/>
      <c r="AC5" s="120"/>
      <c r="AD5" s="120"/>
      <c r="AE5" s="120"/>
      <c r="AF5" s="120"/>
      <c r="AG5" s="120"/>
      <c r="AH5" s="120"/>
      <c r="AI5" s="180"/>
      <c r="AJ5" s="121"/>
      <c r="AK5" s="120"/>
      <c r="AL5" s="120"/>
      <c r="AM5" s="120"/>
      <c r="AN5" s="121"/>
      <c r="AO5" s="121"/>
      <c r="AP5" s="120"/>
      <c r="AQ5" s="120"/>
      <c r="AR5" s="121"/>
      <c r="AS5" s="121"/>
      <c r="AT5" s="120"/>
      <c r="AU5" s="120"/>
      <c r="AV5" s="121"/>
      <c r="AW5" s="121"/>
      <c r="AX5" s="120"/>
      <c r="AY5" s="120"/>
      <c r="AZ5" s="121"/>
      <c r="BA5" s="121"/>
      <c r="BB5" s="120"/>
      <c r="BC5" s="120"/>
      <c r="BD5" s="121"/>
      <c r="BE5" s="121"/>
      <c r="BF5" s="120"/>
      <c r="BG5" s="120"/>
      <c r="BH5" s="121"/>
      <c r="BI5" s="121"/>
      <c r="BJ5" s="120"/>
      <c r="BK5" s="120"/>
      <c r="BL5" s="121"/>
      <c r="BM5" s="121"/>
      <c r="BN5" s="120"/>
      <c r="BO5" s="120"/>
      <c r="BP5" s="121"/>
      <c r="BQ5" s="121"/>
      <c r="BR5" s="120"/>
      <c r="BS5" s="120"/>
      <c r="BT5" s="121"/>
      <c r="BU5" s="121"/>
      <c r="BV5" s="120"/>
      <c r="BW5" s="120"/>
      <c r="BX5" s="121"/>
      <c r="BY5" s="121"/>
      <c r="BZ5" s="120"/>
      <c r="CA5" s="120"/>
      <c r="CB5" s="121"/>
      <c r="CC5" s="121"/>
      <c r="CD5" s="120"/>
      <c r="CE5" s="120"/>
      <c r="CF5" s="121"/>
      <c r="CG5" s="121"/>
      <c r="CH5" s="120"/>
      <c r="CI5" s="120"/>
      <c r="CJ5" s="120"/>
      <c r="CK5" s="120"/>
      <c r="CL5" s="120"/>
      <c r="CM5" s="120"/>
      <c r="CN5" s="120"/>
      <c r="CO5" s="120"/>
      <c r="CP5" s="120"/>
      <c r="CQ5" s="120"/>
      <c r="CR5" s="120"/>
      <c r="CS5" s="120"/>
      <c r="CT5" s="120"/>
      <c r="CU5" s="120"/>
      <c r="CV5" s="120"/>
      <c r="CW5" s="120"/>
      <c r="CX5" s="120"/>
      <c r="CY5" s="120"/>
      <c r="CZ5" s="120"/>
      <c r="DA5" s="120"/>
      <c r="DB5" s="83"/>
      <c r="DC5" s="83"/>
      <c r="DD5" s="83"/>
      <c r="DE5" s="83"/>
      <c r="DF5" s="120"/>
      <c r="DG5" s="120"/>
      <c r="DH5" s="120"/>
      <c r="DI5" s="120"/>
      <c r="DJ5" s="120"/>
      <c r="DK5" s="120"/>
      <c r="DL5" s="120"/>
      <c r="DM5" s="83"/>
      <c r="DN5" s="120"/>
      <c r="DO5" s="120"/>
      <c r="DP5" s="120"/>
      <c r="DQ5" s="120"/>
      <c r="DR5" s="120"/>
      <c r="DS5" s="120"/>
      <c r="DT5" s="120"/>
      <c r="DU5" s="120"/>
      <c r="DV5" s="120"/>
      <c r="DW5" s="120"/>
      <c r="DX5" s="120"/>
      <c r="DY5" s="120"/>
      <c r="DZ5" s="120"/>
      <c r="EA5" s="120"/>
      <c r="EB5" s="120"/>
      <c r="EC5" s="120"/>
      <c r="ED5" s="120"/>
      <c r="EE5" s="120"/>
      <c r="EF5" s="120"/>
      <c r="EG5" s="120"/>
      <c r="EH5" s="120"/>
      <c r="EI5" s="120"/>
      <c r="EJ5" s="120"/>
      <c r="EK5" s="120"/>
      <c r="EL5" s="120"/>
      <c r="EM5" s="120"/>
      <c r="EN5" s="120"/>
      <c r="EO5" s="120"/>
      <c r="EP5" s="120"/>
      <c r="EQ5" s="120"/>
      <c r="ER5" s="120"/>
      <c r="ES5" s="120"/>
      <c r="ET5" s="120"/>
      <c r="EU5" s="120"/>
      <c r="EV5" s="120"/>
      <c r="EW5" s="120"/>
      <c r="EX5" s="120"/>
      <c r="EY5" s="120"/>
      <c r="EZ5" s="120"/>
      <c r="FA5" s="120"/>
      <c r="FB5" s="120"/>
      <c r="FC5" s="120"/>
      <c r="FD5" s="120"/>
      <c r="FE5" s="120"/>
      <c r="FF5" s="120"/>
      <c r="FG5" s="120"/>
      <c r="FH5" s="120"/>
      <c r="FI5" s="120"/>
      <c r="FJ5" s="120"/>
      <c r="FK5" s="120"/>
      <c r="FL5" s="120"/>
      <c r="FM5" s="120"/>
      <c r="FN5" s="120"/>
      <c r="FO5" s="120"/>
      <c r="FP5" s="120"/>
      <c r="FQ5" s="120"/>
      <c r="FR5" s="120"/>
      <c r="FS5" s="120"/>
      <c r="FT5" s="120"/>
      <c r="FU5" s="120"/>
      <c r="FV5" s="120"/>
      <c r="FW5" s="120"/>
      <c r="FX5" s="120"/>
      <c r="FY5" s="120"/>
      <c r="FZ5" s="120"/>
      <c r="GA5" s="120"/>
      <c r="GB5" s="120"/>
      <c r="GC5" s="120"/>
      <c r="GD5" s="120"/>
      <c r="GE5" s="120"/>
      <c r="GF5" s="120"/>
      <c r="GG5" s="120"/>
      <c r="GH5" s="120"/>
      <c r="GI5" s="120"/>
      <c r="GJ5" s="5"/>
      <c r="GK5" s="5"/>
    </row>
    <row r="6" spans="1:193 1680:1680" x14ac:dyDescent="0.2">
      <c r="A6" s="5"/>
      <c r="B6" s="83"/>
      <c r="C6" s="120"/>
      <c r="D6" s="83"/>
      <c r="E6" s="83"/>
      <c r="F6" s="83"/>
      <c r="G6" s="121"/>
      <c r="H6" s="121"/>
      <c r="I6" s="120"/>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80"/>
      <c r="AJ6" s="121"/>
      <c r="AK6" s="120"/>
      <c r="AL6" s="120"/>
      <c r="AM6" s="120"/>
      <c r="AN6" s="121"/>
      <c r="AO6" s="121"/>
      <c r="AP6" s="120"/>
      <c r="AQ6" s="120"/>
      <c r="AR6" s="121"/>
      <c r="AS6" s="121"/>
      <c r="AT6" s="120"/>
      <c r="AU6" s="120"/>
      <c r="AV6" s="121"/>
      <c r="AW6" s="121"/>
      <c r="AX6" s="120"/>
      <c r="AY6" s="120"/>
      <c r="AZ6" s="121"/>
      <c r="BA6" s="121"/>
      <c r="BB6" s="120"/>
      <c r="BC6" s="120"/>
      <c r="BD6" s="121"/>
      <c r="BE6" s="121"/>
      <c r="BF6" s="120"/>
      <c r="BG6" s="120"/>
      <c r="BH6" s="121"/>
      <c r="BI6" s="121"/>
      <c r="BJ6" s="120"/>
      <c r="BK6" s="120"/>
      <c r="BL6" s="121"/>
      <c r="BM6" s="121"/>
      <c r="BN6" s="120"/>
      <c r="BO6" s="120"/>
      <c r="BP6" s="121"/>
      <c r="BQ6" s="121"/>
      <c r="BR6" s="120"/>
      <c r="BS6" s="120"/>
      <c r="BT6" s="121"/>
      <c r="BU6" s="121"/>
      <c r="BV6" s="120"/>
      <c r="BW6" s="120"/>
      <c r="BX6" s="121"/>
      <c r="BY6" s="121"/>
      <c r="BZ6" s="120"/>
      <c r="CA6" s="120"/>
      <c r="CB6" s="121"/>
      <c r="CC6" s="121"/>
      <c r="CD6" s="120"/>
      <c r="CE6" s="120"/>
      <c r="CF6" s="121"/>
      <c r="CG6" s="121"/>
      <c r="CH6" s="120"/>
      <c r="CI6" s="120"/>
      <c r="CJ6" s="120"/>
      <c r="CK6" s="120"/>
      <c r="CL6" s="120"/>
      <c r="CM6" s="120"/>
      <c r="CN6" s="120"/>
      <c r="CO6" s="120"/>
      <c r="CP6" s="120"/>
      <c r="CQ6" s="120"/>
      <c r="CR6" s="120"/>
      <c r="CS6" s="120"/>
      <c r="CT6" s="120"/>
      <c r="CU6" s="120"/>
      <c r="CV6" s="120"/>
      <c r="CW6" s="120"/>
      <c r="CX6" s="120"/>
      <c r="CY6" s="120"/>
      <c r="CZ6" s="120"/>
      <c r="DA6" s="120"/>
      <c r="DB6" s="83"/>
      <c r="DC6" s="83"/>
      <c r="DD6" s="83"/>
      <c r="DE6" s="83"/>
      <c r="DF6" s="120"/>
      <c r="DG6" s="120"/>
      <c r="DH6" s="120"/>
      <c r="DI6" s="120"/>
      <c r="DJ6" s="120"/>
      <c r="DK6" s="120"/>
      <c r="DL6" s="120"/>
      <c r="DM6" s="83"/>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0"/>
      <c r="FO6" s="120"/>
      <c r="FP6" s="120"/>
      <c r="FQ6" s="120"/>
      <c r="FR6" s="120"/>
      <c r="FS6" s="120"/>
      <c r="FT6" s="120"/>
      <c r="FU6" s="120"/>
      <c r="FV6" s="120"/>
      <c r="FW6" s="120"/>
      <c r="FX6" s="120"/>
      <c r="FY6" s="120"/>
      <c r="FZ6" s="120"/>
      <c r="GA6" s="120"/>
      <c r="GB6" s="120"/>
      <c r="GC6" s="120"/>
      <c r="GD6" s="120"/>
      <c r="GE6" s="120"/>
      <c r="GF6" s="120"/>
      <c r="GG6" s="120"/>
      <c r="GH6" s="120"/>
      <c r="GI6" s="120"/>
      <c r="GJ6" s="5"/>
      <c r="GK6" s="5"/>
    </row>
    <row r="7" spans="1:193 1680:1680" s="5" customFormat="1" ht="13.2" x14ac:dyDescent="0.2">
      <c r="A7" s="105"/>
      <c r="B7" s="543" t="s">
        <v>449</v>
      </c>
      <c r="C7" s="544"/>
      <c r="D7" s="544"/>
      <c r="E7" s="544"/>
      <c r="F7" s="544"/>
      <c r="G7" s="544"/>
      <c r="H7" s="544"/>
      <c r="I7" s="118"/>
      <c r="J7" s="545" t="s">
        <v>448</v>
      </c>
      <c r="K7" s="545"/>
      <c r="L7" s="545"/>
      <c r="M7" s="545"/>
      <c r="N7" s="545"/>
      <c r="O7" s="545"/>
      <c r="P7" s="545"/>
      <c r="Q7" s="545"/>
      <c r="R7" s="545"/>
      <c r="S7" s="545"/>
      <c r="T7" s="545"/>
      <c r="U7" s="545"/>
      <c r="V7" s="545"/>
      <c r="W7" s="545"/>
      <c r="X7" s="545"/>
      <c r="Y7" s="545"/>
      <c r="Z7" s="545"/>
      <c r="AA7" s="545"/>
      <c r="AB7" s="545"/>
      <c r="AC7" s="538" t="s">
        <v>447</v>
      </c>
      <c r="AD7" s="538"/>
      <c r="AE7" s="538"/>
      <c r="AF7" s="538"/>
      <c r="AG7" s="538"/>
      <c r="AH7" s="538"/>
      <c r="AI7" s="539" t="s">
        <v>446</v>
      </c>
      <c r="AJ7" s="539"/>
      <c r="AK7" s="539"/>
      <c r="AL7" s="539"/>
      <c r="AM7" s="112"/>
      <c r="AN7" s="114" t="s">
        <v>445</v>
      </c>
      <c r="AO7" s="113"/>
      <c r="AP7" s="113"/>
      <c r="AQ7" s="112"/>
      <c r="AR7" s="113"/>
      <c r="AS7" s="113"/>
      <c r="AT7" s="113"/>
      <c r="AU7" s="112"/>
      <c r="AV7" s="113"/>
      <c r="AW7" s="113"/>
      <c r="AX7" s="113"/>
      <c r="AY7" s="112"/>
      <c r="AZ7" s="113"/>
      <c r="BA7" s="113"/>
      <c r="BB7" s="113"/>
      <c r="BC7" s="112"/>
      <c r="BD7" s="113"/>
      <c r="BE7" s="113"/>
      <c r="BF7" s="113"/>
      <c r="BG7" s="112"/>
      <c r="BH7" s="111"/>
      <c r="BI7" s="111"/>
      <c r="BJ7" s="111"/>
      <c r="BK7" s="112"/>
      <c r="BL7" s="111"/>
      <c r="BM7" s="111"/>
      <c r="BN7" s="111"/>
      <c r="BO7" s="112"/>
      <c r="BP7" s="111"/>
      <c r="BQ7" s="111"/>
      <c r="BR7" s="111"/>
      <c r="BS7" s="112"/>
      <c r="BT7" s="111"/>
      <c r="BU7" s="111"/>
      <c r="BV7" s="111"/>
      <c r="BW7" s="112"/>
      <c r="BX7" s="111"/>
      <c r="BY7" s="111"/>
      <c r="BZ7" s="111"/>
      <c r="CA7" s="112"/>
      <c r="CB7" s="111"/>
      <c r="CC7" s="111"/>
      <c r="CD7" s="111"/>
      <c r="CE7" s="112"/>
      <c r="CF7" s="111"/>
      <c r="CG7" s="111"/>
      <c r="CH7" s="111"/>
      <c r="CI7" s="111"/>
      <c r="CJ7" s="111"/>
      <c r="CK7" s="111"/>
      <c r="CL7" s="111"/>
      <c r="CM7" s="111"/>
      <c r="CN7" s="111"/>
      <c r="CO7" s="111"/>
      <c r="CP7" s="111"/>
      <c r="CQ7" s="111"/>
      <c r="CR7" s="111"/>
      <c r="CS7" s="111"/>
      <c r="CT7" s="111"/>
      <c r="CU7" s="111"/>
      <c r="CV7" s="111"/>
      <c r="CW7" s="111"/>
      <c r="CX7" s="110"/>
      <c r="CY7" s="110"/>
      <c r="CZ7" s="110"/>
      <c r="DA7" s="110"/>
      <c r="DB7" s="108"/>
      <c r="DC7" s="108"/>
      <c r="DD7" s="108"/>
      <c r="DE7" s="108"/>
      <c r="DF7" s="108"/>
      <c r="DG7" s="108"/>
      <c r="DH7" s="107"/>
      <c r="DI7" s="109">
        <f>IF(DA9&lt;0.6,1,4)</f>
        <v>4</v>
      </c>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c r="GD7" s="108"/>
      <c r="GE7" s="108"/>
      <c r="GF7" s="108"/>
      <c r="GG7" s="108"/>
      <c r="GH7" s="108"/>
      <c r="GI7" s="107"/>
    </row>
    <row r="8" spans="1:193 1680:1680" s="82" customFormat="1" ht="71.400000000000006" x14ac:dyDescent="0.3">
      <c r="A8" s="104" t="s">
        <v>444</v>
      </c>
      <c r="B8" s="88" t="s">
        <v>443</v>
      </c>
      <c r="C8" s="88" t="s">
        <v>625</v>
      </c>
      <c r="D8" s="88" t="s">
        <v>441</v>
      </c>
      <c r="E8" s="88" t="s">
        <v>440</v>
      </c>
      <c r="F8" s="88" t="s">
        <v>439</v>
      </c>
      <c r="G8" s="88" t="s">
        <v>438</v>
      </c>
      <c r="H8" s="88" t="s">
        <v>437</v>
      </c>
      <c r="I8" s="88" t="s">
        <v>436</v>
      </c>
      <c r="J8" s="103" t="s">
        <v>435</v>
      </c>
      <c r="K8" s="103" t="s">
        <v>434</v>
      </c>
      <c r="L8" s="103" t="s">
        <v>433</v>
      </c>
      <c r="M8" s="103" t="s">
        <v>432</v>
      </c>
      <c r="N8" s="103" t="s">
        <v>431</v>
      </c>
      <c r="O8" s="103" t="s">
        <v>430</v>
      </c>
      <c r="P8" s="103" t="s">
        <v>429</v>
      </c>
      <c r="Q8" s="103" t="s">
        <v>428</v>
      </c>
      <c r="R8" s="103" t="s">
        <v>427</v>
      </c>
      <c r="S8" s="103" t="s">
        <v>426</v>
      </c>
      <c r="T8" s="103" t="s">
        <v>425</v>
      </c>
      <c r="U8" s="103" t="s">
        <v>424</v>
      </c>
      <c r="V8" s="103" t="s">
        <v>423</v>
      </c>
      <c r="W8" s="103" t="s">
        <v>422</v>
      </c>
      <c r="X8" s="103" t="s">
        <v>421</v>
      </c>
      <c r="Y8" s="103" t="s">
        <v>420</v>
      </c>
      <c r="Z8" s="103" t="s">
        <v>419</v>
      </c>
      <c r="AA8" s="103" t="s">
        <v>418</v>
      </c>
      <c r="AB8" s="103" t="s">
        <v>417</v>
      </c>
      <c r="AC8" s="88" t="s">
        <v>27</v>
      </c>
      <c r="AD8" s="88" t="s">
        <v>416</v>
      </c>
      <c r="AE8" s="88" t="s">
        <v>33</v>
      </c>
      <c r="AF8" s="88" t="s">
        <v>415</v>
      </c>
      <c r="AG8" s="88" t="s">
        <v>414</v>
      </c>
      <c r="AH8" s="88" t="s">
        <v>413</v>
      </c>
      <c r="AI8" s="176" t="s">
        <v>412</v>
      </c>
      <c r="AJ8" s="88" t="s">
        <v>411</v>
      </c>
      <c r="AK8" s="88" t="s">
        <v>410</v>
      </c>
      <c r="AL8" s="88" t="s">
        <v>409</v>
      </c>
      <c r="AM8" s="102" t="s">
        <v>408</v>
      </c>
      <c r="AN8" s="102" t="s">
        <v>407</v>
      </c>
      <c r="AO8" s="101" t="s">
        <v>406</v>
      </c>
      <c r="AP8" s="101" t="s">
        <v>405</v>
      </c>
      <c r="AQ8" s="100" t="s">
        <v>404</v>
      </c>
      <c r="AR8" s="100" t="s">
        <v>403</v>
      </c>
      <c r="AS8" s="88" t="s">
        <v>402</v>
      </c>
      <c r="AT8" s="88" t="s">
        <v>401</v>
      </c>
      <c r="AU8" s="99" t="s">
        <v>400</v>
      </c>
      <c r="AV8" s="98" t="s">
        <v>399</v>
      </c>
      <c r="AW8" s="98" t="s">
        <v>398</v>
      </c>
      <c r="AX8" s="98" t="s">
        <v>397</v>
      </c>
      <c r="AY8" s="97" t="s">
        <v>396</v>
      </c>
      <c r="AZ8" s="97" t="s">
        <v>395</v>
      </c>
      <c r="BA8" s="96" t="s">
        <v>394</v>
      </c>
      <c r="BB8" s="96" t="s">
        <v>393</v>
      </c>
      <c r="BC8" s="95" t="s">
        <v>392</v>
      </c>
      <c r="BD8" s="95" t="s">
        <v>391</v>
      </c>
      <c r="BE8" s="94" t="s">
        <v>390</v>
      </c>
      <c r="BF8" s="94" t="s">
        <v>389</v>
      </c>
      <c r="BG8" s="93" t="s">
        <v>388</v>
      </c>
      <c r="BH8" s="93" t="s">
        <v>387</v>
      </c>
      <c r="BI8" s="92" t="s">
        <v>386</v>
      </c>
      <c r="BJ8" s="92" t="s">
        <v>385</v>
      </c>
      <c r="BK8" s="91" t="s">
        <v>384</v>
      </c>
      <c r="BL8" s="91" t="s">
        <v>383</v>
      </c>
      <c r="BM8" s="90" t="s">
        <v>382</v>
      </c>
      <c r="BN8" s="90" t="s">
        <v>381</v>
      </c>
      <c r="BO8" s="99" t="s">
        <v>377</v>
      </c>
      <c r="BP8" s="99" t="s">
        <v>380</v>
      </c>
      <c r="BQ8" s="98" t="s">
        <v>379</v>
      </c>
      <c r="BR8" s="98" t="s">
        <v>378</v>
      </c>
      <c r="BS8" s="97" t="s">
        <v>377</v>
      </c>
      <c r="BT8" s="97" t="s">
        <v>376</v>
      </c>
      <c r="BU8" s="96" t="s">
        <v>375</v>
      </c>
      <c r="BV8" s="96" t="s">
        <v>374</v>
      </c>
      <c r="BW8" s="95" t="s">
        <v>373</v>
      </c>
      <c r="BX8" s="95" t="s">
        <v>372</v>
      </c>
      <c r="BY8" s="94" t="s">
        <v>371</v>
      </c>
      <c r="BZ8" s="94" t="s">
        <v>370</v>
      </c>
      <c r="CA8" s="93" t="s">
        <v>369</v>
      </c>
      <c r="CB8" s="93" t="s">
        <v>368</v>
      </c>
      <c r="CC8" s="92" t="s">
        <v>367</v>
      </c>
      <c r="CD8" s="92" t="s">
        <v>366</v>
      </c>
      <c r="CE8" s="91" t="s">
        <v>365</v>
      </c>
      <c r="CF8" s="91" t="s">
        <v>364</v>
      </c>
      <c r="CG8" s="90" t="s">
        <v>363</v>
      </c>
      <c r="CH8" s="90" t="s">
        <v>362</v>
      </c>
      <c r="CI8" s="90"/>
      <c r="CJ8" s="90"/>
      <c r="CK8" s="90"/>
      <c r="CL8" s="88" t="s">
        <v>361</v>
      </c>
      <c r="CM8" s="88" t="s">
        <v>360</v>
      </c>
      <c r="CN8" s="88" t="s">
        <v>359</v>
      </c>
      <c r="CO8" s="88" t="s">
        <v>358</v>
      </c>
      <c r="CP8" s="88" t="s">
        <v>357</v>
      </c>
      <c r="CQ8" s="88" t="s">
        <v>356</v>
      </c>
      <c r="CR8" s="89" t="s">
        <v>355</v>
      </c>
      <c r="CS8" s="89" t="s">
        <v>354</v>
      </c>
      <c r="CT8" s="118"/>
      <c r="CU8" s="88" t="s">
        <v>353</v>
      </c>
      <c r="CV8" s="88" t="s">
        <v>352</v>
      </c>
      <c r="CW8" s="87"/>
      <c r="CX8" s="87" t="s">
        <v>351</v>
      </c>
      <c r="CY8" s="87" t="s">
        <v>350</v>
      </c>
      <c r="CZ8" s="87" t="s">
        <v>349</v>
      </c>
      <c r="DA8" s="87" t="s">
        <v>348</v>
      </c>
      <c r="DB8" s="87" t="s">
        <v>347</v>
      </c>
      <c r="DC8" s="87" t="s">
        <v>346</v>
      </c>
      <c r="DD8" s="87" t="s">
        <v>345</v>
      </c>
      <c r="DE8" s="87" t="s">
        <v>344</v>
      </c>
      <c r="DF8" s="87" t="s">
        <v>343</v>
      </c>
      <c r="DG8" s="87" t="s">
        <v>342</v>
      </c>
      <c r="DH8" s="87"/>
      <c r="DI8" s="87" t="s">
        <v>341</v>
      </c>
      <c r="DJ8" s="87" t="s">
        <v>340</v>
      </c>
      <c r="DK8" s="87" t="s">
        <v>339</v>
      </c>
      <c r="DL8" s="87" t="s">
        <v>338</v>
      </c>
      <c r="DM8" s="87" t="s">
        <v>337</v>
      </c>
      <c r="DN8" s="87" t="s">
        <v>336</v>
      </c>
      <c r="DO8" s="87" t="s">
        <v>335</v>
      </c>
      <c r="DP8" s="87" t="s">
        <v>334</v>
      </c>
      <c r="DQ8" s="87" t="s">
        <v>333</v>
      </c>
      <c r="DR8" s="87" t="s">
        <v>332</v>
      </c>
      <c r="DS8" s="87" t="s">
        <v>331</v>
      </c>
      <c r="DT8" s="87" t="s">
        <v>330</v>
      </c>
      <c r="DU8" s="87" t="s">
        <v>329</v>
      </c>
      <c r="DV8" s="87" t="s">
        <v>328</v>
      </c>
      <c r="DW8" s="87" t="s">
        <v>327</v>
      </c>
      <c r="DX8" s="87" t="s">
        <v>326</v>
      </c>
      <c r="DY8" s="87" t="s">
        <v>325</v>
      </c>
      <c r="DZ8" s="87" t="s">
        <v>324</v>
      </c>
      <c r="EA8" s="87" t="s">
        <v>323</v>
      </c>
      <c r="EB8" s="87" t="s">
        <v>322</v>
      </c>
      <c r="EC8" s="87" t="s">
        <v>321</v>
      </c>
      <c r="ED8" s="87" t="s">
        <v>320</v>
      </c>
      <c r="EE8" s="87" t="s">
        <v>319</v>
      </c>
      <c r="EF8" s="87" t="s">
        <v>318</v>
      </c>
      <c r="EG8" s="87" t="s">
        <v>317</v>
      </c>
      <c r="EH8" s="87" t="s">
        <v>316</v>
      </c>
      <c r="EI8" s="87" t="s">
        <v>315</v>
      </c>
      <c r="EJ8" s="87" t="s">
        <v>314</v>
      </c>
      <c r="EK8" s="87" t="s">
        <v>313</v>
      </c>
      <c r="EL8" s="87" t="s">
        <v>312</v>
      </c>
      <c r="EM8" s="87" t="s">
        <v>311</v>
      </c>
      <c r="EN8" s="87" t="s">
        <v>310</v>
      </c>
      <c r="EO8" s="87" t="s">
        <v>309</v>
      </c>
      <c r="EP8" s="87" t="s">
        <v>308</v>
      </c>
      <c r="EQ8" s="87" t="s">
        <v>307</v>
      </c>
      <c r="ER8" s="87" t="s">
        <v>306</v>
      </c>
      <c r="ES8" s="87" t="s">
        <v>305</v>
      </c>
      <c r="ET8" s="87" t="s">
        <v>304</v>
      </c>
      <c r="EU8" s="87" t="s">
        <v>303</v>
      </c>
      <c r="EV8" s="87" t="s">
        <v>302</v>
      </c>
      <c r="EW8" s="87" t="s">
        <v>301</v>
      </c>
      <c r="EX8" s="87" t="s">
        <v>300</v>
      </c>
      <c r="EY8" s="87" t="s">
        <v>299</v>
      </c>
      <c r="EZ8" s="87" t="s">
        <v>298</v>
      </c>
      <c r="FA8" s="87" t="s">
        <v>297</v>
      </c>
      <c r="FB8" s="87" t="s">
        <v>296</v>
      </c>
      <c r="FC8" s="87" t="s">
        <v>295</v>
      </c>
      <c r="FD8" s="87" t="s">
        <v>294</v>
      </c>
      <c r="FE8" s="87" t="s">
        <v>293</v>
      </c>
      <c r="FF8" s="87" t="s">
        <v>292</v>
      </c>
      <c r="FG8" s="87" t="s">
        <v>291</v>
      </c>
      <c r="FH8" s="87" t="s">
        <v>290</v>
      </c>
      <c r="FI8" s="87" t="s">
        <v>289</v>
      </c>
      <c r="FJ8" s="87" t="s">
        <v>288</v>
      </c>
      <c r="FK8" s="87" t="s">
        <v>287</v>
      </c>
      <c r="FL8" s="87" t="s">
        <v>286</v>
      </c>
      <c r="FM8" s="87" t="s">
        <v>285</v>
      </c>
      <c r="FN8" s="87" t="s">
        <v>284</v>
      </c>
      <c r="FO8" s="87" t="s">
        <v>283</v>
      </c>
      <c r="FP8" s="87" t="s">
        <v>282</v>
      </c>
      <c r="FQ8" s="87" t="s">
        <v>281</v>
      </c>
      <c r="FR8" s="87" t="s">
        <v>280</v>
      </c>
      <c r="FS8" s="87" t="s">
        <v>279</v>
      </c>
      <c r="FT8" s="87" t="s">
        <v>278</v>
      </c>
      <c r="FU8" s="87" t="s">
        <v>277</v>
      </c>
      <c r="FV8" s="87" t="s">
        <v>276</v>
      </c>
      <c r="FW8" s="87" t="s">
        <v>275</v>
      </c>
      <c r="FX8" s="87" t="s">
        <v>274</v>
      </c>
      <c r="FY8" s="87" t="s">
        <v>273</v>
      </c>
      <c r="FZ8" s="87" t="s">
        <v>272</v>
      </c>
      <c r="GA8" s="87" t="s">
        <v>271</v>
      </c>
      <c r="GB8" s="87" t="s">
        <v>270</v>
      </c>
      <c r="GC8" s="87" t="s">
        <v>269</v>
      </c>
      <c r="GD8" s="87" t="s">
        <v>268</v>
      </c>
      <c r="GE8" s="87" t="s">
        <v>267</v>
      </c>
      <c r="GF8" s="87" t="s">
        <v>266</v>
      </c>
      <c r="GG8" s="87" t="s">
        <v>265</v>
      </c>
      <c r="GH8" s="87" t="s">
        <v>264</v>
      </c>
      <c r="GI8" s="86" t="s">
        <v>263</v>
      </c>
      <c r="GJ8" s="85"/>
      <c r="GK8" s="84"/>
    </row>
    <row r="9" spans="1:193 1680:1680" ht="244.8" x14ac:dyDescent="0.2">
      <c r="A9" s="75">
        <v>1</v>
      </c>
      <c r="B9" s="358" t="s">
        <v>844</v>
      </c>
      <c r="C9" s="80" t="s">
        <v>846</v>
      </c>
      <c r="D9" s="74" t="s">
        <v>205</v>
      </c>
      <c r="E9" s="72" t="s">
        <v>204</v>
      </c>
      <c r="F9" s="62" t="s">
        <v>224</v>
      </c>
      <c r="G9" s="72" t="s">
        <v>220</v>
      </c>
      <c r="H9" s="72" t="s">
        <v>169</v>
      </c>
      <c r="I9" s="71" t="s">
        <v>20</v>
      </c>
      <c r="J9" s="71" t="s">
        <v>53</v>
      </c>
      <c r="K9" s="71" t="s">
        <v>53</v>
      </c>
      <c r="L9" s="71" t="s">
        <v>53</v>
      </c>
      <c r="M9" s="71" t="s">
        <v>53</v>
      </c>
      <c r="N9" s="71" t="s">
        <v>53</v>
      </c>
      <c r="O9" s="71" t="s">
        <v>53</v>
      </c>
      <c r="P9" s="71" t="s">
        <v>53</v>
      </c>
      <c r="Q9" s="71" t="s">
        <v>53</v>
      </c>
      <c r="R9" s="71" t="s">
        <v>53</v>
      </c>
      <c r="S9" s="71" t="s">
        <v>54</v>
      </c>
      <c r="T9" s="71" t="s">
        <v>54</v>
      </c>
      <c r="U9" s="71" t="s">
        <v>54</v>
      </c>
      <c r="V9" s="71" t="s">
        <v>54</v>
      </c>
      <c r="W9" s="71" t="s">
        <v>54</v>
      </c>
      <c r="X9" s="71" t="s">
        <v>53</v>
      </c>
      <c r="Y9" s="71" t="s">
        <v>53</v>
      </c>
      <c r="Z9" s="71" t="s">
        <v>53</v>
      </c>
      <c r="AA9" s="71" t="s">
        <v>53</v>
      </c>
      <c r="AB9" s="71" t="s">
        <v>53</v>
      </c>
      <c r="AC9" s="70" t="str">
        <f>I9</f>
        <v>2 - Baja</v>
      </c>
      <c r="AD9" s="233">
        <f>IFERROR(IF(I9="1 - Muy Baja",0.2,IF(I9="2 - Baja",0.4,IF(I9="3 - Media",0.6,IF(I9="4 - Alta",0.8,1)))),"")</f>
        <v>0.4</v>
      </c>
      <c r="AE9" s="70" t="str">
        <f>CONCATENATE(CY9," - ",CZ9)</f>
        <v>3 - Moderado</v>
      </c>
      <c r="AF9" s="233">
        <f>IFERROR(IF(CY9=1,0.2,IF(CY9=2,0.4,IF(CY9=3,0.6,IF(CY9=4,0.8,1)))),"")</f>
        <v>0.6</v>
      </c>
      <c r="AG9" s="69" t="str">
        <f>IFERROR(INDEX('G LEGAL'!$BLU$689:$BLY$693,MATCH(I9,'G LEGAL'!$BLS$689:$BLS$693,0),MATCH(AE9,'G LEGAL'!$BLU$687:$BLY$687,0)),"")</f>
        <v>MODERADO</v>
      </c>
      <c r="AH9" s="233">
        <f>AD9*AF9</f>
        <v>0.24</v>
      </c>
      <c r="AI9" s="357" t="s">
        <v>842</v>
      </c>
      <c r="AJ9" s="67" t="s">
        <v>832</v>
      </c>
      <c r="AK9" s="67" t="s">
        <v>841</v>
      </c>
      <c r="AL9" s="67" t="s">
        <v>840</v>
      </c>
      <c r="AM9" s="62" t="s">
        <v>35</v>
      </c>
      <c r="AN9" s="354" t="s">
        <v>45</v>
      </c>
      <c r="AO9" s="67" t="s">
        <v>50</v>
      </c>
      <c r="AP9" s="62" t="s">
        <v>52</v>
      </c>
      <c r="AQ9" s="62" t="s">
        <v>35</v>
      </c>
      <c r="AR9" s="354" t="s">
        <v>45</v>
      </c>
      <c r="AS9" s="67" t="s">
        <v>50</v>
      </c>
      <c r="AT9" s="62" t="s">
        <v>52</v>
      </c>
      <c r="AU9" s="62" t="s">
        <v>35</v>
      </c>
      <c r="AV9" s="354" t="s">
        <v>45</v>
      </c>
      <c r="AW9" s="67" t="s">
        <v>50</v>
      </c>
      <c r="AX9" s="62" t="s">
        <v>52</v>
      </c>
      <c r="AY9" s="62" t="s">
        <v>35</v>
      </c>
      <c r="AZ9" s="354" t="s">
        <v>45</v>
      </c>
      <c r="BA9" s="67" t="s">
        <v>50</v>
      </c>
      <c r="BB9" s="62" t="s">
        <v>52</v>
      </c>
      <c r="BC9" s="62"/>
      <c r="BD9" s="67"/>
      <c r="BE9" s="67"/>
      <c r="BF9" s="62"/>
      <c r="BG9" s="62"/>
      <c r="BH9" s="67"/>
      <c r="BI9" s="67"/>
      <c r="BJ9" s="62"/>
      <c r="BK9" s="62"/>
      <c r="BL9" s="67"/>
      <c r="BM9" s="67"/>
      <c r="BN9" s="62"/>
      <c r="BO9" s="62"/>
      <c r="BP9" s="67"/>
      <c r="BQ9" s="67"/>
      <c r="BR9" s="62"/>
      <c r="BS9" s="62"/>
      <c r="BT9" s="67"/>
      <c r="BU9" s="67"/>
      <c r="BV9" s="62"/>
      <c r="BW9" s="62"/>
      <c r="BX9" s="67"/>
      <c r="BY9" s="67"/>
      <c r="BZ9" s="62"/>
      <c r="CA9" s="62"/>
      <c r="CB9" s="67"/>
      <c r="CC9" s="67"/>
      <c r="CD9" s="62"/>
      <c r="CE9" s="62"/>
      <c r="CF9" s="67"/>
      <c r="CG9" s="67"/>
      <c r="CH9" s="62"/>
      <c r="CI9" s="67"/>
      <c r="CJ9" s="67"/>
      <c r="CK9" s="62"/>
      <c r="CL9" s="66" t="str">
        <f>IFERROR(IF(GE9&lt;=1,"1 - Muy Baja",VLOOKUP(GE9,'G LEGAL'!$BLR$689:$BLS$693,2,0)),"")</f>
        <v>1 - Muy Baja</v>
      </c>
      <c r="CM9" s="249">
        <f>GF9</f>
        <v>5.183999999999999E-2</v>
      </c>
      <c r="CN9" s="66" t="str">
        <f>IFERROR(IF(GG9&lt;=1,"1 - Leve",HLOOKUP(GG9,'G LEGAL'!$BLU$686:$BLY$687,2,0)),"")</f>
        <v>3 - Moderado</v>
      </c>
      <c r="CO9" s="249">
        <f>GI9</f>
        <v>0.6</v>
      </c>
      <c r="CP9" s="63" t="str">
        <f>IFERROR(INDEX($BLU$689:$BLY$693,MATCH(GE9,$BLR$689:$BLR$693,0),MATCH(GG9,$BLU$686:$BLY$686,0)),"")</f>
        <v>MODERADO</v>
      </c>
      <c r="CQ9" s="233">
        <f>CM9*CO9</f>
        <v>3.1103999999999993E-2</v>
      </c>
      <c r="CR9" s="77" t="s">
        <v>475</v>
      </c>
      <c r="CS9" s="63">
        <f>IF(CP9="BAJO",0.1,IF(CP9="MODERADO",3,5))</f>
        <v>3</v>
      </c>
      <c r="CT9" s="62"/>
      <c r="CU9" s="61" t="s">
        <v>845</v>
      </c>
      <c r="CV9" s="76" t="s">
        <v>633</v>
      </c>
      <c r="CW9" s="242"/>
      <c r="CX9" s="56">
        <f>COUNTIF(J9:AB9,"SI")</f>
        <v>5</v>
      </c>
      <c r="CY9" s="59">
        <f>IF(CX9&lt;6,3,IF(CX9&gt;11,5,4))</f>
        <v>3</v>
      </c>
      <c r="CZ9" s="56" t="str">
        <f>IF(CX9&lt;6,"Moderado",IF(CX9&gt;11,"Catastrófico","Mayor"))</f>
        <v>Moderado</v>
      </c>
      <c r="DA9" s="237">
        <f>IF(CY9=3,0.6,IF(CY9=4,0.8,1))</f>
        <v>0.6</v>
      </c>
      <c r="DB9" s="57">
        <f>IF(AN9="",0,IF(AN9="Automático",0.25,IF(AN9="Manual",0.15,0)))</f>
        <v>0.15</v>
      </c>
      <c r="DC9" s="57">
        <f>IF(AI9="",0,IF(AO9="Preventivo",0.25,IF(AO9="Detectivo",0.15,IF(AO9="Correctivo",0.1,0))))</f>
        <v>0.25</v>
      </c>
      <c r="DD9" s="56">
        <f>IF(OR(AN9=0,AO9=0),0,DB9+DC9)</f>
        <v>0.4</v>
      </c>
      <c r="DE9" s="55">
        <f>IF(DF9&gt;0.8,5,IF(DF9&gt;0.6,4,IF(DF9&gt;0.4,3,IF(DF9&gt;0.2,2,1))))</f>
        <v>2</v>
      </c>
      <c r="DF9" s="272">
        <f>IF(OR(AP9="Ambos",AP9="Probabilidad"),$AD9-($AD9*$DD9),$AD9)</f>
        <v>0.24</v>
      </c>
      <c r="DG9" s="55">
        <f>IF(DI9&gt;0.8,5,IF(DI9&gt;0.6,4,3))</f>
        <v>3</v>
      </c>
      <c r="DH9" s="55"/>
      <c r="DI9" s="272">
        <f>IF(OR(AP9="Ambos",AP9="Impacto"),$DA9-($DA9*$DD9),$DA9)</f>
        <v>0.6</v>
      </c>
      <c r="DJ9" s="57">
        <f>IF(AR9="",0,IF(AR9="Automático",0.25,IF(AR9="Manual",0.15,0)))</f>
        <v>0.15</v>
      </c>
      <c r="DK9" s="57">
        <f>IF(AS9="",0,IF(AS9="Preventivo",0.25,IF(AS9="Detectivo",0.15,IF(AS9="Correctivo",0.1,0))))</f>
        <v>0.25</v>
      </c>
      <c r="DL9" s="56">
        <f>IF(OR(AR9=0,AS9=0),0,DJ9+DK9)</f>
        <v>0.4</v>
      </c>
      <c r="DM9" s="55">
        <f>IF(DN9&gt;0.8,5,IF(DN9&gt;0.6,4,IF(DN9&gt;0.4,3,IF(DN9&gt;0.2,2,1))))</f>
        <v>1</v>
      </c>
      <c r="DN9" s="272">
        <f>IF(OR(AT9="Ambos",AT9="Probabilidad"),DF9-(DF9*$DL9),DF9)</f>
        <v>0.14399999999999999</v>
      </c>
      <c r="DO9" s="55">
        <f>IF(DP9&gt;0.8,5,IF(DP9&gt;0.6,4,3))</f>
        <v>3</v>
      </c>
      <c r="DP9" s="272">
        <f>IF(OR(AT9="Ambos",AT9="Impacto"),$DI9-($DI9*$DL9),$DI9)</f>
        <v>0.6</v>
      </c>
      <c r="DQ9" s="57">
        <f>IF(AV9="",0,IF(AV9="Automático",0.25,IF(AV9="Manual",0.15,0)))</f>
        <v>0.15</v>
      </c>
      <c r="DR9" s="57">
        <f>IF(AW9="",0,IF(AW9="Preventivo",0.25,IF(AW9="Detectivo",0.15,IF(AW9="Correctivo",0.1,0))))</f>
        <v>0.25</v>
      </c>
      <c r="DS9" s="56">
        <f>IF(OR(AV9=0,AW9=0),0,DQ9+DR9)</f>
        <v>0.4</v>
      </c>
      <c r="DT9" s="55">
        <f>IF(DU9&gt;0.8,5,IF(DU9&gt;0.6,4,IF(DU9&gt;0.4,3,IF(DU9&gt;0.2,2,1))))</f>
        <v>1</v>
      </c>
      <c r="DU9" s="272">
        <f>IF(OR(AX9="Ambos",AX9="Probabilidad"),DN9-(DN9*$DS9),DN9)</f>
        <v>8.6399999999999991E-2</v>
      </c>
      <c r="DV9" s="55">
        <f>IF(DW9&gt;0.8,5,IF(DW9&gt;0.6,4,3))</f>
        <v>3</v>
      </c>
      <c r="DW9" s="272">
        <f>IF(OR(AX9="Ambos",AX9="Impacto"),$DP9-($DP9*$DS9),$DP9)</f>
        <v>0.6</v>
      </c>
      <c r="DX9" s="57">
        <f>IF(AZ9="",0,IF(AZ9="Automático",0.25,IF(AZ9="Manual",0.15,0)))</f>
        <v>0.15</v>
      </c>
      <c r="DY9" s="57">
        <f>IF(BA9="",0,IF(BA9="Preventivo",0.25,IF(BA9="Detectivo",0.15,IF(BA10="Correctivo",0.1,0))))</f>
        <v>0.25</v>
      </c>
      <c r="DZ9" s="56">
        <f>IF(OR(AZ9=0,BA9=0),0,DX9+DY9)</f>
        <v>0.4</v>
      </c>
      <c r="EA9" s="55">
        <f>IF(EB9&gt;0.8,5,IF(EB9&gt;0.6,4,IF(EB9&gt;0.4,3,IF(EB9&gt;0.2,2,1))))</f>
        <v>1</v>
      </c>
      <c r="EB9" s="272">
        <f>IF(OR(BB9="Ambos",BB9="Probabilidad"),DU9-(DU9*$DZ9),DU9)</f>
        <v>5.183999999999999E-2</v>
      </c>
      <c r="EC9" s="55">
        <f>IF(ED9&gt;0.8,5,IF(ED9&gt;0.6,4,3))</f>
        <v>3</v>
      </c>
      <c r="ED9" s="272">
        <f>IF(OR(BB9="Ambos",BB9="Impacto"),$DW9-($DW9*$DZ9),$DW9)</f>
        <v>0.6</v>
      </c>
      <c r="EE9" s="57">
        <f>IF(BD9="",0,IF(BD9="Automático",0.25,IF(BD9="Manual",0.15,0)))</f>
        <v>0</v>
      </c>
      <c r="EF9" s="57">
        <f>IF(BE9="",0,IF(BE9="Preventivo",0.25,IF(BE9="Detectivo",0.15,IF(BE9="Correctivo",0.1,0))))</f>
        <v>0</v>
      </c>
      <c r="EG9" s="56">
        <f>IF(OR(BD9=0,BE9=0),0,EE9+EF9)</f>
        <v>0</v>
      </c>
      <c r="EH9" s="55">
        <f>IF(EI9&gt;0.8,5,IF(EI9&gt;0.6,4,IF(EI9&gt;0.4,3,IF(EI9&gt;0.2,2,1))))</f>
        <v>1</v>
      </c>
      <c r="EI9" s="272">
        <f>IF(OR(BF9="Ambos",BF9="Probabilidad"),EB9-(EB9*$EG9),EB9)</f>
        <v>5.183999999999999E-2</v>
      </c>
      <c r="EJ9" s="55">
        <f>IF(EK9&gt;0.8,5,IF(EK9&gt;0.6,4,3))</f>
        <v>3</v>
      </c>
      <c r="EK9" s="272">
        <f>IF(OR(BF9="Ambos",BF9="Impacto"),$ED9-($ED9*$EG9),$ED9)</f>
        <v>0.6</v>
      </c>
      <c r="EL9" s="57">
        <f>IF(BH9="",0,IF(BH9="Automático",0.25,IF(BH9="Manual",0.15,0)))</f>
        <v>0</v>
      </c>
      <c r="EM9" s="57">
        <f>IF(BI9="",0,IF(BI9="Preventivo",0.25,IF(BI9="Detectivo",0.15,IF(BI9="Correctivo",0.1,0))))</f>
        <v>0</v>
      </c>
      <c r="EN9" s="56">
        <f>IF(OR(BH9=0,BI9=0),0,EL9+EM9)</f>
        <v>0</v>
      </c>
      <c r="EO9" s="55">
        <f>IF(EP9&gt;0.8,5,IF(EP9&gt;0.6,4,IF(EP9&gt;0.4,3,IF(EP9&gt;0.2,2,1))))</f>
        <v>1</v>
      </c>
      <c r="EP9" s="272">
        <f>IF(OR(BF9="Ambos",BF9="Probabilidad"),EI9-(EI9*$EN9),EI9)</f>
        <v>5.183999999999999E-2</v>
      </c>
      <c r="EQ9" s="55">
        <f>IF(ER9&gt;0.8,5,IF(ER9&gt;0.6,4,3))</f>
        <v>3</v>
      </c>
      <c r="ER9" s="272">
        <f>IF(OR(BJ9="Ambos",BJ9="Impacto"),$EK9-($EK9*$EN9),$EK9)</f>
        <v>0.6</v>
      </c>
      <c r="ES9" s="57">
        <f>IF(BL9="",0,IF(BL9="Automático",0.25,IF(BL9="Manual",0.15,0)))</f>
        <v>0</v>
      </c>
      <c r="ET9" s="57">
        <f>IF(BM9="",0,IF(BM9="Preventivo",0.25,IF(BM9="Detectivo",0.15,IF(BM9="Correctivo",0.1,0))))</f>
        <v>0</v>
      </c>
      <c r="EU9" s="56">
        <f>IF(OR(BL9=0,BM9=0),0,ES9+ET9)</f>
        <v>0</v>
      </c>
      <c r="EV9" s="55">
        <f>IF(EW9&gt;0.8,5,IF(EW9&gt;0.6,4,IF(EW9&gt;0.4,3,IF(EW9&gt;0.2,2,1))))</f>
        <v>1</v>
      </c>
      <c r="EW9" s="272">
        <f>IF(OR(BP9="Ambos",BP9="Probabilidad"),EP9-(EP9*$EU9),EP9)</f>
        <v>5.183999999999999E-2</v>
      </c>
      <c r="EX9" s="55">
        <f>IF(EY9&gt;0.8,5,IF(EY9&gt;0.6,4,3))</f>
        <v>3</v>
      </c>
      <c r="EY9" s="272">
        <f>IF(OR(BN9="Ambos",BN9="Impacto"),$ER9-($ER9*$EU9),$ER9)</f>
        <v>0.6</v>
      </c>
      <c r="EZ9" s="57">
        <f>IF(BP9="",0,IF(BP9="Automático",0.25,IF(BP9="Manual",0.15,0)))</f>
        <v>0</v>
      </c>
      <c r="FA9" s="57">
        <f>IF(BQ9="",0,IF(BQ9="Preventivo",0.25,IF(BQ9="Detectivo",0.15,IF(BQ9="Correctivo",0.1,0))))</f>
        <v>0</v>
      </c>
      <c r="FB9" s="56">
        <f>IF(OR(BP9=0,BQ9=0),0,EZ9+FA9)</f>
        <v>0</v>
      </c>
      <c r="FC9" s="55">
        <f>IF(FD9&gt;0.8,5,IF(FD9&gt;0.6,4,IF(FD9&gt;0.4,3,IF(FD9&gt;0.2,2,1))))</f>
        <v>1</v>
      </c>
      <c r="FD9" s="272">
        <f>IF(OR(BR9="Ambos",BR9="Probabilidad"),EW9-(EW9*$FB9),EW9)</f>
        <v>5.183999999999999E-2</v>
      </c>
      <c r="FE9" s="55">
        <f>IF(FF9&gt;0.8,5,IF(FF9&gt;0.6,4,3))</f>
        <v>3</v>
      </c>
      <c r="FF9" s="272">
        <f>IF(OR(BR9="Ambos",BR9="Impacto"),$EY9-($EY9*$FB9),$EY9)</f>
        <v>0.6</v>
      </c>
      <c r="FG9" s="57">
        <f>IF(BT9="",0,IF(BT9="Automático",0.25,IF(BT9="Manual",0.15,0)))</f>
        <v>0</v>
      </c>
      <c r="FH9" s="57">
        <f>IF(BU9="",0,IF(BU9="Preventivo",0.25,IF(BU9="Detectivo",0.15,IF(BU9="Correctivo",0.1,0))))</f>
        <v>0</v>
      </c>
      <c r="FI9" s="56">
        <f>IF(OR(BT9=0,BU9=0),0,FG9+FH9)</f>
        <v>0</v>
      </c>
      <c r="FJ9" s="55">
        <f>IF(FK9&gt;0.8,5,IF(FK9&gt;0.6,4,IF(FK9&gt;0.4,3,IF(FK9&gt;0.2,2,1))))</f>
        <v>1</v>
      </c>
      <c r="FK9" s="272">
        <f>IF(OR(BV9="Ambos",BV9="Probabilidad"),FD9-(FD9*$FI9),FD9)</f>
        <v>5.183999999999999E-2</v>
      </c>
      <c r="FL9" s="55">
        <f>IF(FM9&gt;0.8,5,IF(FM9&gt;0.6,4,3))</f>
        <v>3</v>
      </c>
      <c r="FM9" s="272">
        <f>IF(OR(BV9="Ambos",BV9="Impacto"),$FF9-($FF9*$FI9),$FF9)</f>
        <v>0.6</v>
      </c>
      <c r="FN9" s="57">
        <f>IF(BX9="",0,IF(BX9="Automático",0.25,IF(BX9="Manual",0.15,0)))</f>
        <v>0</v>
      </c>
      <c r="FO9" s="57">
        <f>IF(BY9="",0,IF(BY9="Preventivo",0.25,IF(BY9="Detectivo",0.15,IF(BY9="Correctivo",0.1,0))))</f>
        <v>0</v>
      </c>
      <c r="FP9" s="56">
        <f>IF(OR(BX9=0,BY9=0),0,FN9+FO9)</f>
        <v>0</v>
      </c>
      <c r="FQ9" s="55">
        <f>IF(FR9&gt;0.8,5,IF(FR9&gt;0.6,4,IF(FR9&gt;0.4,3,IF(FR9&gt;0.2,2,1))))</f>
        <v>1</v>
      </c>
      <c r="FR9" s="272">
        <f>IF(OR(BZ9="Ambos",BZ9="Probabilidad"),FK9-(FK9*$FP9),FK9)</f>
        <v>5.183999999999999E-2</v>
      </c>
      <c r="FS9" s="55">
        <f>IF(FT9&gt;0.8,5,IF(FT9&gt;0.6,4,3))</f>
        <v>3</v>
      </c>
      <c r="FT9" s="272">
        <f>IF(OR(BZ9="Ambos",BZ9="Impacto"),$FM9-($FM9*$FP9),$FM9)</f>
        <v>0.6</v>
      </c>
      <c r="FU9" s="57">
        <f>IF(CB9="",0,IF(CB9="Automático",0.25,IF(CB9="Manual",0.15,0)))</f>
        <v>0</v>
      </c>
      <c r="FV9" s="57">
        <f>IF(CC9="",0,IF(CC9="Preventivo",0.25,IF(CC9="Detectivo",0.15,IF(CC9="Correctivo",0.1,0))))</f>
        <v>0</v>
      </c>
      <c r="FW9" s="56">
        <f>IF(OR(CB9=0,CC9=0),0,FU9+FV9)</f>
        <v>0</v>
      </c>
      <c r="FX9" s="55">
        <f>IF(FY9&gt;0.8,5,IF(FY9&gt;0.6,4,IF(FY9&gt;0.4,3,IF(FY9&gt;0.2,2,1))))</f>
        <v>1</v>
      </c>
      <c r="FY9" s="272">
        <f>IF(OR(CD9="Ambos",CD9="Probabilidad"),FR9-(FR9*$FW9),FR9)</f>
        <v>5.183999999999999E-2</v>
      </c>
      <c r="FZ9" s="55">
        <f>IF(GA9&gt;0.8,5,IF(GA9&gt;0.6,4,3))</f>
        <v>3</v>
      </c>
      <c r="GA9" s="272">
        <f>IF(OR(CD9="Ambos",CD9="Impacto"),$FT9-($FT9*$FW9),$FT9)</f>
        <v>0.6</v>
      </c>
      <c r="GB9" s="57">
        <f>IF(CF9="",0,IF(CF9="Automático",0.25,IF(CF9="Manual",0.15,0)))</f>
        <v>0</v>
      </c>
      <c r="GC9" s="57">
        <f>IF(CG9="",0,IF(CG9="Preventivo",0.25,IF(CG9="Detectivo",0.15,IF(CG9="Correctivo",0.1,0))))</f>
        <v>0</v>
      </c>
      <c r="GD9" s="56">
        <f>IF(OR(CF9=0,CG9=0),0,GB9+GC9)</f>
        <v>0</v>
      </c>
      <c r="GE9" s="55">
        <f>IF(GF9&gt;0.8,5,IF(GF9&gt;0.6,4,IF(GF9&gt;0.4,3,IF(GF9&gt;0.2,2,1))))</f>
        <v>1</v>
      </c>
      <c r="GF9" s="272">
        <f>IF(OR(CH9="Ambos",CH9="Probabilidad"),FY9-(FY9*$GD9),FY9)</f>
        <v>5.183999999999999E-2</v>
      </c>
      <c r="GG9" s="55">
        <f>IF(GH9&gt;0.8,5,IF(GH9&gt;0.6,4,3))</f>
        <v>3</v>
      </c>
      <c r="GH9" s="272">
        <f>IF(OR(CH9="Ambos",CH9="Impacto"),$GA9-($GA9*$GD9),$GA9)</f>
        <v>0.6</v>
      </c>
      <c r="GI9" s="272">
        <f>IF(GH9&lt;0.6,0.6,GH9)</f>
        <v>0.6</v>
      </c>
      <c r="GJ9" s="53"/>
      <c r="GK9" s="5"/>
    </row>
    <row r="10" spans="1:193 1680:1680" ht="244.8" x14ac:dyDescent="0.2">
      <c r="A10" s="75">
        <v>2</v>
      </c>
      <c r="B10" s="80" t="s">
        <v>844</v>
      </c>
      <c r="C10" s="80" t="s">
        <v>843</v>
      </c>
      <c r="D10" s="74" t="s">
        <v>206</v>
      </c>
      <c r="E10" s="68" t="s">
        <v>204</v>
      </c>
      <c r="F10" s="62" t="s">
        <v>222</v>
      </c>
      <c r="G10" s="72" t="s">
        <v>220</v>
      </c>
      <c r="H10" s="72" t="s">
        <v>169</v>
      </c>
      <c r="I10" s="71" t="s">
        <v>20</v>
      </c>
      <c r="J10" s="71" t="s">
        <v>53</v>
      </c>
      <c r="K10" s="71" t="s">
        <v>53</v>
      </c>
      <c r="L10" s="71" t="s">
        <v>53</v>
      </c>
      <c r="M10" s="71" t="s">
        <v>53</v>
      </c>
      <c r="N10" s="71" t="s">
        <v>53</v>
      </c>
      <c r="O10" s="71" t="s">
        <v>53</v>
      </c>
      <c r="P10" s="71" t="s">
        <v>53</v>
      </c>
      <c r="Q10" s="71" t="s">
        <v>53</v>
      </c>
      <c r="R10" s="71" t="s">
        <v>53</v>
      </c>
      <c r="S10" s="71" t="s">
        <v>54</v>
      </c>
      <c r="T10" s="71" t="s">
        <v>54</v>
      </c>
      <c r="U10" s="71" t="s">
        <v>54</v>
      </c>
      <c r="V10" s="71" t="s">
        <v>54</v>
      </c>
      <c r="W10" s="71" t="s">
        <v>54</v>
      </c>
      <c r="X10" s="71" t="s">
        <v>53</v>
      </c>
      <c r="Y10" s="71" t="s">
        <v>53</v>
      </c>
      <c r="Z10" s="71" t="s">
        <v>53</v>
      </c>
      <c r="AA10" s="71" t="s">
        <v>53</v>
      </c>
      <c r="AB10" s="71" t="s">
        <v>53</v>
      </c>
      <c r="AC10" s="70" t="str">
        <f>I10</f>
        <v>2 - Baja</v>
      </c>
      <c r="AD10" s="233">
        <f>IFERROR(IF(I10="1 - Muy Baja",0.2,IF(I10="2 - Baja",0.4,IF(I10="3 - Media",0.6,IF(I10="4 - Alta",0.8,1)))),"")</f>
        <v>0.4</v>
      </c>
      <c r="AE10" s="70" t="str">
        <f>CONCATENATE(CY10," - ",CZ10)</f>
        <v>3 - Moderado</v>
      </c>
      <c r="AF10" s="233">
        <f>IFERROR(IF(CY10=1,0.2,IF(CY10=2,0.4,IF(CY10=3,0.6,IF(CY10=4,0.8,1)))),"")</f>
        <v>0.6</v>
      </c>
      <c r="AG10" s="69" t="str">
        <f>IFERROR(INDEX('G LEGAL'!$BLU$689:$BLY$693,MATCH(I10,'G LEGAL'!$BLS$689:$BLS$693,0),MATCH(AE10,'G LEGAL'!$BLU$687:$BLY$687,0)),"")</f>
        <v>MODERADO</v>
      </c>
      <c r="AH10" s="233">
        <f>AD10*AF10</f>
        <v>0.24</v>
      </c>
      <c r="AI10" s="77" t="s">
        <v>842</v>
      </c>
      <c r="AJ10" s="67" t="s">
        <v>832</v>
      </c>
      <c r="AK10" s="68" t="s">
        <v>841</v>
      </c>
      <c r="AL10" s="67" t="s">
        <v>840</v>
      </c>
      <c r="AM10" s="62" t="s">
        <v>35</v>
      </c>
      <c r="AN10" s="354" t="s">
        <v>45</v>
      </c>
      <c r="AO10" s="67" t="s">
        <v>50</v>
      </c>
      <c r="AP10" s="62" t="s">
        <v>52</v>
      </c>
      <c r="AQ10" s="62" t="s">
        <v>35</v>
      </c>
      <c r="AR10" s="354" t="s">
        <v>45</v>
      </c>
      <c r="AS10" s="67" t="s">
        <v>50</v>
      </c>
      <c r="AT10" s="62" t="s">
        <v>52</v>
      </c>
      <c r="AU10" s="62" t="s">
        <v>35</v>
      </c>
      <c r="AV10" s="354" t="s">
        <v>45</v>
      </c>
      <c r="AW10" s="67" t="s">
        <v>50</v>
      </c>
      <c r="AX10" s="62" t="s">
        <v>52</v>
      </c>
      <c r="AY10" s="62" t="s">
        <v>35</v>
      </c>
      <c r="AZ10" s="354" t="s">
        <v>45</v>
      </c>
      <c r="BA10" s="67" t="s">
        <v>50</v>
      </c>
      <c r="BB10" s="62" t="s">
        <v>52</v>
      </c>
      <c r="BC10" s="62"/>
      <c r="BD10" s="67"/>
      <c r="BE10" s="67"/>
      <c r="BF10" s="62"/>
      <c r="BG10" s="62"/>
      <c r="BH10" s="67"/>
      <c r="BI10" s="67"/>
      <c r="BJ10" s="62"/>
      <c r="BK10" s="62"/>
      <c r="BL10" s="67"/>
      <c r="BM10" s="67"/>
      <c r="BN10" s="62"/>
      <c r="BO10" s="62"/>
      <c r="BP10" s="67"/>
      <c r="BQ10" s="67"/>
      <c r="BR10" s="62"/>
      <c r="BS10" s="62"/>
      <c r="BT10" s="67"/>
      <c r="BU10" s="67"/>
      <c r="BV10" s="62"/>
      <c r="BW10" s="62"/>
      <c r="BX10" s="67"/>
      <c r="BY10" s="67"/>
      <c r="BZ10" s="62"/>
      <c r="CA10" s="62"/>
      <c r="CB10" s="67"/>
      <c r="CC10" s="67"/>
      <c r="CD10" s="62"/>
      <c r="CE10" s="62"/>
      <c r="CF10" s="67"/>
      <c r="CG10" s="67"/>
      <c r="CH10" s="62"/>
      <c r="CI10" s="67"/>
      <c r="CJ10" s="67"/>
      <c r="CK10" s="62"/>
      <c r="CL10" s="66" t="str">
        <f>IFERROR(IF(GE10&lt;=1,"1 - Muy Baja",VLOOKUP(GE10,'G LEGAL'!$BLR$689:$BLS$693,2,0)),"")</f>
        <v>1 - Muy Baja</v>
      </c>
      <c r="CM10" s="249">
        <f>GF10</f>
        <v>5.183999999999999E-2</v>
      </c>
      <c r="CN10" s="66" t="str">
        <f>IFERROR(IF(GG10&lt;=1,"1 - Leve",HLOOKUP(GG10,'G LEGAL'!$BLU$686:$BLY$687,2,0)),"")</f>
        <v>3 - Moderado</v>
      </c>
      <c r="CO10" s="249">
        <f>GI10</f>
        <v>0.6</v>
      </c>
      <c r="CP10" s="63" t="str">
        <f>IFERROR(INDEX($BLU$689:$BLY$693,MATCH(GE10,$BLR$689:$BLR$693,0),MATCH(GG10,$BLU$686:$BLY$686,0)),"")</f>
        <v>MODERADO</v>
      </c>
      <c r="CQ10" s="233">
        <f>CM10*CO10</f>
        <v>3.1103999999999993E-2</v>
      </c>
      <c r="CR10" s="77" t="s">
        <v>238</v>
      </c>
      <c r="CS10" s="63">
        <f>IF(CP10="BAJO",0.1,IF(CP10="MODERADO",3,5))</f>
        <v>3</v>
      </c>
      <c r="CT10" s="62"/>
      <c r="CU10" s="61" t="s">
        <v>839</v>
      </c>
      <c r="CV10" s="76" t="s">
        <v>633</v>
      </c>
      <c r="CW10" s="242"/>
      <c r="CX10" s="56">
        <f>COUNTIF(J10:AB10,"SI")</f>
        <v>5</v>
      </c>
      <c r="CY10" s="59">
        <f>IF(CX10&lt;6,3,IF(CX10&gt;11,5,4))</f>
        <v>3</v>
      </c>
      <c r="CZ10" s="56" t="str">
        <f>IF(CX10&lt;6,"Moderado",IF(CX10&gt;11,"Catastrófico","Mayor"))</f>
        <v>Moderado</v>
      </c>
      <c r="DA10" s="237">
        <f>IF(CY10=3,0.6,IF(CY10=4,0.8,1))</f>
        <v>0.6</v>
      </c>
      <c r="DB10" s="57">
        <f>IF(AN10="",0,IF(AN10="Automático",0.25,IF(AN10="Manual",0.15,0)))</f>
        <v>0.15</v>
      </c>
      <c r="DC10" s="57">
        <f>IF(AI10="",0,IF(AO10="Preventivo",0.25,IF(AO10="Detectivo",0.15,IF(AO10="Correctivo",0.1,0))))</f>
        <v>0.25</v>
      </c>
      <c r="DD10" s="56">
        <f>IF(OR(AN10=0,AO10=0),0,DB10+DC10)</f>
        <v>0.4</v>
      </c>
      <c r="DE10" s="55">
        <f>IF(DF10&gt;0.8,5,IF(DF10&gt;0.6,4,IF(DF10&gt;0.4,3,IF(DF10&gt;0.2,2,1))))</f>
        <v>2</v>
      </c>
      <c r="DF10" s="272">
        <f>IF(OR(AP10="Ambos",AP10="Probabilidad"),$AD10-($AD10*$DD10),$AD10)</f>
        <v>0.24</v>
      </c>
      <c r="DG10" s="55">
        <f>IF(DI10&gt;0.8,5,IF(DI10&gt;0.6,4,3))</f>
        <v>3</v>
      </c>
      <c r="DH10" s="55"/>
      <c r="DI10" s="272">
        <f>IF(OR(AP10="Ambos",AP10="Impacto"),$DA10-($DA10*$DD10),$DA10)</f>
        <v>0.6</v>
      </c>
      <c r="DJ10" s="57">
        <f>IF(AR10="",0,IF(AR10="Automático",0.25,IF(AR10="Manual",0.15,0)))</f>
        <v>0.15</v>
      </c>
      <c r="DK10" s="57">
        <f>IF(AS10="",0,IF(AS10="Preventivo",0.25,IF(AS10="Detectivo",0.15,IF(AS10="Correctivo",0.1,0))))</f>
        <v>0.25</v>
      </c>
      <c r="DL10" s="56">
        <f>IF(OR(AR10=0,AS10=0),0,DJ10+DK10)</f>
        <v>0.4</v>
      </c>
      <c r="DM10" s="55">
        <f>IF(DN10&gt;0.8,5,IF(DN10&gt;0.6,4,IF(DN10&gt;0.4,3,IF(DN10&gt;0.2,2,1))))</f>
        <v>1</v>
      </c>
      <c r="DN10" s="272">
        <f>IF(OR(AT10="Ambos",AT10="Probabilidad"),DF10-(DF10*$DL10),DF10)</f>
        <v>0.14399999999999999</v>
      </c>
      <c r="DO10" s="55">
        <f>IF(DP10&gt;0.8,5,IF(DP10&gt;0.6,4,3))</f>
        <v>3</v>
      </c>
      <c r="DP10" s="272">
        <f>IF(OR(AT10="Ambos",AT10="Impacto"),$DI10-($DI10*$DL10),$DI10)</f>
        <v>0.6</v>
      </c>
      <c r="DQ10" s="57">
        <f>IF(AV10="",0,IF(AV10="Automático",0.25,IF(AV10="Manual",0.15,0)))</f>
        <v>0.15</v>
      </c>
      <c r="DR10" s="57">
        <f>IF(AW10="",0,IF(AW10="Preventivo",0.25,IF(AW10="Detectivo",0.15,IF(AW10="Correctivo",0.1,0))))</f>
        <v>0.25</v>
      </c>
      <c r="DS10" s="56">
        <f>IF(OR(AV10=0,AW10=0),0,DQ10+DR10)</f>
        <v>0.4</v>
      </c>
      <c r="DT10" s="55">
        <f>IF(DU10&gt;0.8,5,IF(DU10&gt;0.6,4,IF(DU10&gt;0.4,3,IF(DU10&gt;0.2,2,1))))</f>
        <v>1</v>
      </c>
      <c r="DU10" s="272">
        <f>IF(OR(AX10="Ambos",AX10="Probabilidad"),DN10-(DN10*$DS10),DN10)</f>
        <v>8.6399999999999991E-2</v>
      </c>
      <c r="DV10" s="55">
        <f>IF(DW10&gt;0.8,5,IF(DW10&gt;0.6,4,3))</f>
        <v>3</v>
      </c>
      <c r="DW10" s="272">
        <f>IF(OR(AX10="Ambos",AX10="Impacto"),$DP10-($DP10*$DS10),$DP10)</f>
        <v>0.6</v>
      </c>
      <c r="DX10" s="57">
        <f>IF(AZ10="",0,IF(AZ10="Automático",0.25,IF(AZ10="Manual",0.15,0)))</f>
        <v>0.15</v>
      </c>
      <c r="DY10" s="57">
        <f>IF(BA10="",0,IF(BA10="Preventivo",0.25,IF(BA10="Detectivo",0.15,IF(BA11="Correctivo",0.1,0))))</f>
        <v>0.25</v>
      </c>
      <c r="DZ10" s="56">
        <f>IF(OR(AZ10=0,BA10=0),0,DX10+DY10)</f>
        <v>0.4</v>
      </c>
      <c r="EA10" s="55">
        <f>IF(EB10&gt;0.8,5,IF(EB10&gt;0.6,4,IF(EB10&gt;0.4,3,IF(EB10&gt;0.2,2,1))))</f>
        <v>1</v>
      </c>
      <c r="EB10" s="272">
        <f>IF(OR(BB10="Ambos",BB10="Probabilidad"),DU10-(DU10*$DZ10),DU10)</f>
        <v>5.183999999999999E-2</v>
      </c>
      <c r="EC10" s="55">
        <f>IF(ED10&gt;0.8,5,IF(ED10&gt;0.6,4,3))</f>
        <v>3</v>
      </c>
      <c r="ED10" s="272">
        <f>IF(OR(BB10="Ambos",BB10="Impacto"),$DW10-($DW10*$DZ10),$DW10)</f>
        <v>0.6</v>
      </c>
      <c r="EE10" s="57">
        <f>IF(BD10="",0,IF(BD10="Automático",0.25,IF(BD10="Manual",0.15,0)))</f>
        <v>0</v>
      </c>
      <c r="EF10" s="57">
        <f>IF(BE10="",0,IF(BE10="Preventivo",0.25,IF(BE10="Detectivo",0.15,IF(BE10="Correctivo",0.1,0))))</f>
        <v>0</v>
      </c>
      <c r="EG10" s="56">
        <f>IF(OR(BD10=0,BE10=0),0,EE10+EF10)</f>
        <v>0</v>
      </c>
      <c r="EH10" s="55">
        <f>IF(EI10&gt;0.8,5,IF(EI10&gt;0.6,4,IF(EI10&gt;0.4,3,IF(EI10&gt;0.2,2,1))))</f>
        <v>1</v>
      </c>
      <c r="EI10" s="272">
        <f>IF(OR(BF10="Ambos",BF10="Probabilidad"),EB10-(EB10*$EG10),EB10)</f>
        <v>5.183999999999999E-2</v>
      </c>
      <c r="EJ10" s="55">
        <f>IF(EK10&gt;0.8,5,IF(EK10&gt;0.6,4,3))</f>
        <v>3</v>
      </c>
      <c r="EK10" s="272">
        <f>IF(OR(BF10="Ambos",BF10="Impacto"),$ED10-($ED10*$EG10),$ED10)</f>
        <v>0.6</v>
      </c>
      <c r="EL10" s="57">
        <f>IF(BH10="",0,IF(BH10="Automático",0.25,IF(BH10="Manual",0.15,0)))</f>
        <v>0</v>
      </c>
      <c r="EM10" s="57">
        <f>IF(BI10="",0,IF(BI10="Preventivo",0.25,IF(BI10="Detectivo",0.15,IF(BI10="Correctivo",0.1,0))))</f>
        <v>0</v>
      </c>
      <c r="EN10" s="56">
        <f>IF(OR(BH10=0,BI10=0),0,EL10+EM10)</f>
        <v>0</v>
      </c>
      <c r="EO10" s="55">
        <f>IF(EP10&gt;0.8,5,IF(EP10&gt;0.6,4,IF(EP10&gt;0.4,3,IF(EP10&gt;0.2,2,1))))</f>
        <v>1</v>
      </c>
      <c r="EP10" s="272">
        <f>IF(OR(BF10="Ambos",BF10="Probabilidad"),EI10-(EI10*$EN10),EI10)</f>
        <v>5.183999999999999E-2</v>
      </c>
      <c r="EQ10" s="55">
        <f>IF(ER10&gt;0.8,5,IF(ER10&gt;0.6,4,3))</f>
        <v>3</v>
      </c>
      <c r="ER10" s="272">
        <f>IF(OR(BJ10="Ambos",BJ10="Impacto"),$EK10-($EK10*$EN10),$EK10)</f>
        <v>0.6</v>
      </c>
      <c r="ES10" s="57">
        <f>IF(BL10="",0,IF(BL10="Automático",0.25,IF(BL10="Manual",0.15,0)))</f>
        <v>0</v>
      </c>
      <c r="ET10" s="57">
        <f>IF(BM10="",0,IF(BM10="Preventivo",0.25,IF(BM10="Detectivo",0.15,IF(BM10="Correctivo",0.1,0))))</f>
        <v>0</v>
      </c>
      <c r="EU10" s="56">
        <f>IF(OR(BL10=0,BM10=0),0,ES10+ET10)</f>
        <v>0</v>
      </c>
      <c r="EV10" s="55">
        <f>IF(EW10&gt;0.8,5,IF(EW10&gt;0.6,4,IF(EW10&gt;0.4,3,IF(EW10&gt;0.2,2,1))))</f>
        <v>1</v>
      </c>
      <c r="EW10" s="272">
        <f>IF(OR(BP10="Ambos",BP10="Probabilidad"),EP10-(EP10*$EU10),EP10)</f>
        <v>5.183999999999999E-2</v>
      </c>
      <c r="EX10" s="55">
        <f>IF(EY10&gt;0.8,5,IF(EY10&gt;0.6,4,3))</f>
        <v>3</v>
      </c>
      <c r="EY10" s="272">
        <f>IF(OR(BN10="Ambos",BN10="Impacto"),$ER10-($ER10*$EU10),$ER10)</f>
        <v>0.6</v>
      </c>
      <c r="EZ10" s="57">
        <f>IF(BP10="",0,IF(BP10="Automático",0.25,IF(BP10="Manual",0.15,0)))</f>
        <v>0</v>
      </c>
      <c r="FA10" s="57">
        <f>IF(BQ10="",0,IF(BQ10="Preventivo",0.25,IF(BQ10="Detectivo",0.15,IF(BQ10="Correctivo",0.1,0))))</f>
        <v>0</v>
      </c>
      <c r="FB10" s="56">
        <f>IF(OR(BP10=0,BQ10=0),0,EZ10+FA10)</f>
        <v>0</v>
      </c>
      <c r="FC10" s="55">
        <f>IF(FD10&gt;0.8,5,IF(FD10&gt;0.6,4,IF(FD10&gt;0.4,3,IF(FD10&gt;0.2,2,1))))</f>
        <v>1</v>
      </c>
      <c r="FD10" s="272">
        <f>IF(OR(BR10="Ambos",BR10="Probabilidad"),EW10-(EW10*$FB10),EW10)</f>
        <v>5.183999999999999E-2</v>
      </c>
      <c r="FE10" s="55">
        <f>IF(FF10&gt;0.8,5,IF(FF10&gt;0.6,4,3))</f>
        <v>3</v>
      </c>
      <c r="FF10" s="272">
        <f>IF(OR(BR10="Ambos",BR10="Impacto"),$EY10-($EY10*$FB10),$EY10)</f>
        <v>0.6</v>
      </c>
      <c r="FG10" s="57">
        <f>IF(BT10="",0,IF(BT10="Automático",0.25,IF(BT10="Manual",0.15,0)))</f>
        <v>0</v>
      </c>
      <c r="FH10" s="57">
        <f>IF(BU10="",0,IF(BU10="Preventivo",0.25,IF(BU10="Detectivo",0.15,IF(BU10="Correctivo",0.1,0))))</f>
        <v>0</v>
      </c>
      <c r="FI10" s="56">
        <f>IF(OR(BT10=0,BU10=0),0,FG10+FH10)</f>
        <v>0</v>
      </c>
      <c r="FJ10" s="55">
        <f>IF(FK10&gt;0.8,5,IF(FK10&gt;0.6,4,IF(FK10&gt;0.4,3,IF(FK10&gt;0.2,2,1))))</f>
        <v>1</v>
      </c>
      <c r="FK10" s="272">
        <f>IF(OR(BV10="Ambos",BV10="Probabilidad"),FD10-(FD10*$FI10),FD10)</f>
        <v>5.183999999999999E-2</v>
      </c>
      <c r="FL10" s="55">
        <f>IF(FM10&gt;0.8,5,IF(FM10&gt;0.6,4,3))</f>
        <v>3</v>
      </c>
      <c r="FM10" s="272">
        <f>IF(OR(BV10="Ambos",BV10="Impacto"),$FF10-($FF10*$FI10),$FF10)</f>
        <v>0.6</v>
      </c>
      <c r="FN10" s="57">
        <f>IF(BX10="",0,IF(BX10="Automático",0.25,IF(BX10="Manual",0.15,0)))</f>
        <v>0</v>
      </c>
      <c r="FO10" s="57">
        <f>IF(BY10="",0,IF(BY10="Preventivo",0.25,IF(BY10="Detectivo",0.15,IF(BY10="Correctivo",0.1,0))))</f>
        <v>0</v>
      </c>
      <c r="FP10" s="56">
        <f>IF(OR(BX10=0,BY10=0),0,FN10+FO10)</f>
        <v>0</v>
      </c>
      <c r="FQ10" s="55">
        <f>IF(FR10&gt;0.8,5,IF(FR10&gt;0.6,4,IF(FR10&gt;0.4,3,IF(FR10&gt;0.2,2,1))))</f>
        <v>1</v>
      </c>
      <c r="FR10" s="272">
        <f>IF(OR(BZ10="Ambos",BZ10="Probabilidad"),FK10-(FK10*$FP10),FK10)</f>
        <v>5.183999999999999E-2</v>
      </c>
      <c r="FS10" s="55">
        <f>IF(FT10&gt;0.8,5,IF(FT10&gt;0.6,4,3))</f>
        <v>3</v>
      </c>
      <c r="FT10" s="272">
        <f>IF(OR(BZ10="Ambos",BZ10="Impacto"),$FM10-($FM10*$FP10),$FM10)</f>
        <v>0.6</v>
      </c>
      <c r="FU10" s="57">
        <f>IF(CB10="",0,IF(CB10="Automático",0.25,IF(CB10="Manual",0.15,0)))</f>
        <v>0</v>
      </c>
      <c r="FV10" s="57">
        <f>IF(CC10="",0,IF(CC10="Preventivo",0.25,IF(CC10="Detectivo",0.15,IF(CC10="Correctivo",0.1,0))))</f>
        <v>0</v>
      </c>
      <c r="FW10" s="56">
        <f>IF(OR(CB10=0,CC10=0),0,FU10+FV10)</f>
        <v>0</v>
      </c>
      <c r="FX10" s="55">
        <f>IF(FY10&gt;0.8,5,IF(FY10&gt;0.6,4,IF(FY10&gt;0.4,3,IF(FY10&gt;0.2,2,1))))</f>
        <v>1</v>
      </c>
      <c r="FY10" s="272">
        <f>IF(OR(CD10="Ambos",CD10="Probabilidad"),FR10-(FR10*$FW10),FR10)</f>
        <v>5.183999999999999E-2</v>
      </c>
      <c r="FZ10" s="55">
        <f>IF(GA10&gt;0.8,5,IF(GA10&gt;0.6,4,3))</f>
        <v>3</v>
      </c>
      <c r="GA10" s="272">
        <f>IF(OR(CD10="Ambos",CD10="Impacto"),$FT10-($FT10*$FW10),$FT10)</f>
        <v>0.6</v>
      </c>
      <c r="GB10" s="57">
        <f>IF(CF10="",0,IF(CF10="Automático",0.25,IF(CF10="Manual",0.15,0)))</f>
        <v>0</v>
      </c>
      <c r="GC10" s="57">
        <f>IF(CG10="",0,IF(CG10="Preventivo",0.25,IF(CG10="Detectivo",0.15,IF(CG10="Correctivo",0.1,0))))</f>
        <v>0</v>
      </c>
      <c r="GD10" s="56">
        <f>IF(OR(CF10=0,CG10=0),0,GB10+GC10)</f>
        <v>0</v>
      </c>
      <c r="GE10" s="55">
        <f>IF(GF10&gt;0.8,5,IF(GF10&gt;0.6,4,IF(GF10&gt;0.4,3,IF(GF10&gt;0.2,2,1))))</f>
        <v>1</v>
      </c>
      <c r="GF10" s="272">
        <f>IF(OR(CH10="Ambos",CH10="Probabilidad"),FY10-(FY10*$GD10),FY10)</f>
        <v>5.183999999999999E-2</v>
      </c>
      <c r="GG10" s="55">
        <f>IF(GH10&gt;0.8,5,IF(GH10&gt;0.6,4,3))</f>
        <v>3</v>
      </c>
      <c r="GH10" s="272">
        <f>IF(OR(CH10="Ambos",CH10="Impacto"),$GA10-($GA10*$GD10),$GA10)</f>
        <v>0.6</v>
      </c>
      <c r="GI10" s="272">
        <f>IF(GH10&lt;0.6,0.6,GH10)</f>
        <v>0.6</v>
      </c>
      <c r="GJ10" s="53"/>
    </row>
    <row r="11" spans="1:193 1680:1680" ht="244.8" x14ac:dyDescent="0.2">
      <c r="A11" s="75">
        <v>3</v>
      </c>
      <c r="B11" s="356" t="s">
        <v>836</v>
      </c>
      <c r="C11" s="80" t="s">
        <v>838</v>
      </c>
      <c r="D11" s="74" t="s">
        <v>205</v>
      </c>
      <c r="E11" s="72" t="s">
        <v>204</v>
      </c>
      <c r="F11" s="62" t="s">
        <v>224</v>
      </c>
      <c r="G11" s="68" t="s">
        <v>834</v>
      </c>
      <c r="H11" s="72" t="s">
        <v>169</v>
      </c>
      <c r="I11" s="71" t="s">
        <v>20</v>
      </c>
      <c r="J11" s="71" t="s">
        <v>53</v>
      </c>
      <c r="K11" s="71" t="s">
        <v>53</v>
      </c>
      <c r="L11" s="71" t="s">
        <v>53</v>
      </c>
      <c r="M11" s="71" t="s">
        <v>53</v>
      </c>
      <c r="N11" s="71" t="s">
        <v>53</v>
      </c>
      <c r="O11" s="71" t="s">
        <v>53</v>
      </c>
      <c r="P11" s="71" t="s">
        <v>53</v>
      </c>
      <c r="Q11" s="71" t="s">
        <v>53</v>
      </c>
      <c r="R11" s="71" t="s">
        <v>53</v>
      </c>
      <c r="S11" s="71" t="s">
        <v>54</v>
      </c>
      <c r="T11" s="71" t="s">
        <v>54</v>
      </c>
      <c r="U11" s="71" t="s">
        <v>54</v>
      </c>
      <c r="V11" s="71" t="s">
        <v>54</v>
      </c>
      <c r="W11" s="71" t="s">
        <v>54</v>
      </c>
      <c r="X11" s="71" t="s">
        <v>53</v>
      </c>
      <c r="Y11" s="71" t="s">
        <v>53</v>
      </c>
      <c r="Z11" s="71" t="s">
        <v>53</v>
      </c>
      <c r="AA11" s="71" t="s">
        <v>53</v>
      </c>
      <c r="AB11" s="71" t="s">
        <v>53</v>
      </c>
      <c r="AC11" s="70" t="str">
        <f>I11</f>
        <v>2 - Baja</v>
      </c>
      <c r="AD11" s="233">
        <f>IFERROR(IF(I11="1 - Muy Baja",0.2,IF(I11="2 - Baja",0.4,IF(I11="3 - Media",0.6,IF(I11="4 - Alta",0.8,1)))),"")</f>
        <v>0.4</v>
      </c>
      <c r="AE11" s="70" t="str">
        <f>CONCATENATE(CY11," - ",CZ11)</f>
        <v>3 - Moderado</v>
      </c>
      <c r="AF11" s="233">
        <f>IFERROR(IF(CY11=1,0.2,IF(CY11=2,0.4,IF(CY11=3,0.6,IF(CY11=4,0.8,1)))),"")</f>
        <v>0.6</v>
      </c>
      <c r="AG11" s="69" t="str">
        <f>IFERROR(INDEX('G LEGAL'!$BLU$689:$BLY$693,MATCH(I11,'G LEGAL'!$BLS$689:$BLS$693,0),MATCH(AE11,'G LEGAL'!$BLU$687:$BLY$687,0)),"")</f>
        <v>MODERADO</v>
      </c>
      <c r="AH11" s="233">
        <f>AD11*AF11</f>
        <v>0.24</v>
      </c>
      <c r="AI11" s="355" t="s">
        <v>833</v>
      </c>
      <c r="AJ11" s="67" t="s">
        <v>832</v>
      </c>
      <c r="AK11" s="72" t="s">
        <v>831</v>
      </c>
      <c r="AL11" s="67" t="s">
        <v>830</v>
      </c>
      <c r="AM11" s="62" t="s">
        <v>35</v>
      </c>
      <c r="AN11" s="354" t="s">
        <v>45</v>
      </c>
      <c r="AO11" s="67" t="s">
        <v>50</v>
      </c>
      <c r="AP11" s="62" t="s">
        <v>52</v>
      </c>
      <c r="AQ11" s="62" t="s">
        <v>35</v>
      </c>
      <c r="AR11" s="354" t="s">
        <v>45</v>
      </c>
      <c r="AS11" s="67" t="s">
        <v>50</v>
      </c>
      <c r="AT11" s="62" t="s">
        <v>52</v>
      </c>
      <c r="AU11" s="62" t="s">
        <v>35</v>
      </c>
      <c r="AV11" s="354" t="s">
        <v>45</v>
      </c>
      <c r="AW11" s="67" t="s">
        <v>50</v>
      </c>
      <c r="AX11" s="62" t="s">
        <v>52</v>
      </c>
      <c r="AY11" s="62" t="s">
        <v>35</v>
      </c>
      <c r="AZ11" s="354" t="s">
        <v>45</v>
      </c>
      <c r="BA11" s="67" t="s">
        <v>50</v>
      </c>
      <c r="BB11" s="62" t="s">
        <v>52</v>
      </c>
      <c r="BC11" s="62"/>
      <c r="BD11" s="67"/>
      <c r="BE11" s="67"/>
      <c r="BF11" s="62"/>
      <c r="BG11" s="62"/>
      <c r="BH11" s="67"/>
      <c r="BI11" s="67"/>
      <c r="BJ11" s="62"/>
      <c r="BK11" s="62"/>
      <c r="BL11" s="67"/>
      <c r="BM11" s="67"/>
      <c r="BN11" s="62"/>
      <c r="BO11" s="62"/>
      <c r="BP11" s="67"/>
      <c r="BQ11" s="67"/>
      <c r="BR11" s="62"/>
      <c r="BS11" s="62"/>
      <c r="BT11" s="67"/>
      <c r="BU11" s="67"/>
      <c r="BV11" s="62"/>
      <c r="BW11" s="62"/>
      <c r="BX11" s="67"/>
      <c r="BY11" s="67"/>
      <c r="BZ11" s="62"/>
      <c r="CA11" s="62"/>
      <c r="CB11" s="67"/>
      <c r="CC11" s="67"/>
      <c r="CD11" s="62"/>
      <c r="CE11" s="62"/>
      <c r="CF11" s="67"/>
      <c r="CG11" s="67"/>
      <c r="CH11" s="62"/>
      <c r="CI11" s="67"/>
      <c r="CJ11" s="67"/>
      <c r="CK11" s="62"/>
      <c r="CL11" s="66" t="str">
        <f>IFERROR(IF(GE11&lt;=1,"1 - Muy Baja",VLOOKUP(GE11,'G LEGAL'!$BLR$689:$BLS$693,2,0)),"")</f>
        <v>1 - Muy Baja</v>
      </c>
      <c r="CM11" s="249">
        <f>GF11</f>
        <v>5.183999999999999E-2</v>
      </c>
      <c r="CN11" s="66" t="str">
        <f>IFERROR(IF(GG11&lt;=1,"1 - Leve",HLOOKUP(GG11,'G LEGAL'!$BLU$686:$BLY$687,2,0)),"")</f>
        <v>3 - Moderado</v>
      </c>
      <c r="CO11" s="249">
        <f>GI11</f>
        <v>0.6</v>
      </c>
      <c r="CP11" s="63" t="str">
        <f>IFERROR(INDEX($BLU$689:$BLY$693,MATCH(GE11,$BLR$689:$BLR$693,0),MATCH(GG11,$BLU$686:$BLY$686,0)),"")</f>
        <v>MODERADO</v>
      </c>
      <c r="CQ11" s="233">
        <f>CM11*CO11</f>
        <v>3.1103999999999993E-2</v>
      </c>
      <c r="CR11" s="77" t="s">
        <v>475</v>
      </c>
      <c r="CS11" s="63">
        <f>IF(CP11="BAJO",0.1,IF(CP11="MODERADO",3,5))</f>
        <v>3</v>
      </c>
      <c r="CT11" s="62"/>
      <c r="CU11" s="61" t="s">
        <v>837</v>
      </c>
      <c r="CV11" s="76" t="s">
        <v>633</v>
      </c>
      <c r="CW11" s="242"/>
      <c r="CX11" s="56">
        <f>COUNTIF(J11:AB11,"SI")</f>
        <v>5</v>
      </c>
      <c r="CY11" s="59">
        <f>IF(CX11&lt;6,3,IF(CX11&gt;11,5,4))</f>
        <v>3</v>
      </c>
      <c r="CZ11" s="56" t="str">
        <f>IF(CX11&lt;6,"Moderado",IF(CX11&gt;11,"Catastrófico","Mayor"))</f>
        <v>Moderado</v>
      </c>
      <c r="DA11" s="237">
        <f>IF(CY11=3,0.6,IF(CY11=4,0.8,1))</f>
        <v>0.6</v>
      </c>
      <c r="DB11" s="57">
        <f>IF(AN11="",0,IF(AN11="Automático",0.25,IF(AN11="Manual",0.15,0)))</f>
        <v>0.15</v>
      </c>
      <c r="DC11" s="57">
        <f>IF(AI11="",0,IF(AO11="Preventivo",0.25,IF(AO11="Detectivo",0.15,IF(AO11="Correctivo",0.1,0))))</f>
        <v>0.25</v>
      </c>
      <c r="DD11" s="56">
        <f>IF(OR(AN11=0,AO11=0),0,DB11+DC11)</f>
        <v>0.4</v>
      </c>
      <c r="DE11" s="55">
        <f>IF(DF11&gt;0.8,5,IF(DF11&gt;0.6,4,IF(DF11&gt;0.4,3,IF(DF11&gt;0.2,2,1))))</f>
        <v>2</v>
      </c>
      <c r="DF11" s="272">
        <f>IF(OR(AP11="Ambos",AP11="Probabilidad"),$AD11-($AD11*$DD11),$AD11)</f>
        <v>0.24</v>
      </c>
      <c r="DG11" s="55">
        <f>IF(DI11&gt;0.8,5,IF(DI11&gt;0.6,4,3))</f>
        <v>3</v>
      </c>
      <c r="DH11" s="55"/>
      <c r="DI11" s="272">
        <f>IF(OR(AP11="Ambos",AP11="Impacto"),$DA11-($DA11*$DD11),$DA11)</f>
        <v>0.6</v>
      </c>
      <c r="DJ11" s="57">
        <f>IF(AR11="",0,IF(AR11="Automático",0.25,IF(AR11="Manual",0.15,0)))</f>
        <v>0.15</v>
      </c>
      <c r="DK11" s="57">
        <f>IF(AS11="",0,IF(AS11="Preventivo",0.25,IF(AS11="Detectivo",0.15,IF(AS11="Correctivo",0.1,0))))</f>
        <v>0.25</v>
      </c>
      <c r="DL11" s="56">
        <f>IF(OR(AR11=0,AS11=0),0,DJ11+DK11)</f>
        <v>0.4</v>
      </c>
      <c r="DM11" s="55">
        <f>IF(DN11&gt;0.8,5,IF(DN11&gt;0.6,4,IF(DN11&gt;0.4,3,IF(DN11&gt;0.2,2,1))))</f>
        <v>1</v>
      </c>
      <c r="DN11" s="272">
        <f>IF(OR(AT11="Ambos",AT11="Probabilidad"),DF11-(DF11*$DL11),DF11)</f>
        <v>0.14399999999999999</v>
      </c>
      <c r="DO11" s="55">
        <f>IF(DP11&gt;0.8,5,IF(DP11&gt;0.6,4,3))</f>
        <v>3</v>
      </c>
      <c r="DP11" s="272">
        <f>IF(OR(AT11="Ambos",AT11="Impacto"),$DI11-($DI11*$DL11),$DI11)</f>
        <v>0.6</v>
      </c>
      <c r="DQ11" s="57">
        <f>IF(AV11="",0,IF(AV11="Automático",0.25,IF(AV11="Manual",0.15,0)))</f>
        <v>0.15</v>
      </c>
      <c r="DR11" s="57">
        <f>IF(AW11="",0,IF(AW11="Preventivo",0.25,IF(AW11="Detectivo",0.15,IF(AW11="Correctivo",0.1,0))))</f>
        <v>0.25</v>
      </c>
      <c r="DS11" s="56">
        <f>IF(OR(AV11=0,AW11=0),0,DQ11+DR11)</f>
        <v>0.4</v>
      </c>
      <c r="DT11" s="55">
        <f>IF(DU11&gt;0.8,5,IF(DU11&gt;0.6,4,IF(DU11&gt;0.4,3,IF(DU11&gt;0.2,2,1))))</f>
        <v>1</v>
      </c>
      <c r="DU11" s="272">
        <f>IF(OR(AX11="Ambos",AX11="Probabilidad"),DN11-(DN11*$DS11),DN11)</f>
        <v>8.6399999999999991E-2</v>
      </c>
      <c r="DV11" s="55">
        <f>IF(DW11&gt;0.8,5,IF(DW11&gt;0.6,4,3))</f>
        <v>3</v>
      </c>
      <c r="DW11" s="272">
        <f>IF(OR(AX11="Ambos",AX11="Impacto"),$DP11-($DP11*$DS11),$DP11)</f>
        <v>0.6</v>
      </c>
      <c r="DX11" s="57">
        <f>IF(AZ11="",0,IF(AZ11="Automático",0.25,IF(AZ11="Manual",0.15,0)))</f>
        <v>0.15</v>
      </c>
      <c r="DY11" s="57">
        <f>IF(BA11="",0,IF(BA11="Preventivo",0.25,IF(BA11="Detectivo",0.15,IF(BA12="Correctivo",0.1,0))))</f>
        <v>0.25</v>
      </c>
      <c r="DZ11" s="56">
        <f>IF(OR(AZ11=0,BA11=0),0,DX11+DY11)</f>
        <v>0.4</v>
      </c>
      <c r="EA11" s="55">
        <f>IF(EB11&gt;0.8,5,IF(EB11&gt;0.6,4,IF(EB11&gt;0.4,3,IF(EB11&gt;0.2,2,1))))</f>
        <v>1</v>
      </c>
      <c r="EB11" s="272">
        <f>IF(OR(BB11="Ambos",BB11="Probabilidad"),DU11-(DU11*$DZ11),DU11)</f>
        <v>5.183999999999999E-2</v>
      </c>
      <c r="EC11" s="55">
        <f>IF(ED11&gt;0.8,5,IF(ED11&gt;0.6,4,3))</f>
        <v>3</v>
      </c>
      <c r="ED11" s="272">
        <f>IF(OR(BB11="Ambos",BB11="Impacto"),$DW11-($DW11*$DZ11),$DW11)</f>
        <v>0.6</v>
      </c>
      <c r="EE11" s="57">
        <f>IF(BD11="",0,IF(BD11="Automático",0.25,IF(BD11="Manual",0.15,0)))</f>
        <v>0</v>
      </c>
      <c r="EF11" s="57">
        <f>IF(BE11="",0,IF(BE11="Preventivo",0.25,IF(BE11="Detectivo",0.15,IF(BE11="Correctivo",0.1,0))))</f>
        <v>0</v>
      </c>
      <c r="EG11" s="56">
        <f>IF(OR(BD11=0,BE11=0),0,EE11+EF11)</f>
        <v>0</v>
      </c>
      <c r="EH11" s="55">
        <f>IF(EI11&gt;0.8,5,IF(EI11&gt;0.6,4,IF(EI11&gt;0.4,3,IF(EI11&gt;0.2,2,1))))</f>
        <v>1</v>
      </c>
      <c r="EI11" s="272">
        <f>IF(OR(BF11="Ambos",BF11="Probabilidad"),EB11-(EB11*$EG11),EB11)</f>
        <v>5.183999999999999E-2</v>
      </c>
      <c r="EJ11" s="55">
        <f>IF(EK11&gt;0.8,5,IF(EK11&gt;0.6,4,3))</f>
        <v>3</v>
      </c>
      <c r="EK11" s="272">
        <f>IF(OR(BF11="Ambos",BF11="Impacto"),$ED11-($ED11*$EG11),$ED11)</f>
        <v>0.6</v>
      </c>
      <c r="EL11" s="57">
        <f>IF(BH11="",0,IF(BH11="Automático",0.25,IF(BH11="Manual",0.15,0)))</f>
        <v>0</v>
      </c>
      <c r="EM11" s="57">
        <f>IF(BI11="",0,IF(BI11="Preventivo",0.25,IF(BI11="Detectivo",0.15,IF(BI11="Correctivo",0.1,0))))</f>
        <v>0</v>
      </c>
      <c r="EN11" s="56">
        <f>IF(OR(BH11=0,BI11=0),0,EL11+EM11)</f>
        <v>0</v>
      </c>
      <c r="EO11" s="55">
        <f>IF(EP11&gt;0.8,5,IF(EP11&gt;0.6,4,IF(EP11&gt;0.4,3,IF(EP11&gt;0.2,2,1))))</f>
        <v>1</v>
      </c>
      <c r="EP11" s="272">
        <f>IF(OR(BF11="Ambos",BF11="Probabilidad"),EI11-(EI11*$EN11),EI11)</f>
        <v>5.183999999999999E-2</v>
      </c>
      <c r="EQ11" s="55">
        <f>IF(ER11&gt;0.8,5,IF(ER11&gt;0.6,4,3))</f>
        <v>3</v>
      </c>
      <c r="ER11" s="272">
        <f>IF(OR(BJ11="Ambos",BJ11="Impacto"),$EK11-($EK11*$EN11),$EK11)</f>
        <v>0.6</v>
      </c>
      <c r="ES11" s="57">
        <f>IF(BL11="",0,IF(BL11="Automático",0.25,IF(BL11="Manual",0.15,0)))</f>
        <v>0</v>
      </c>
      <c r="ET11" s="57">
        <f>IF(BM11="",0,IF(BM11="Preventivo",0.25,IF(BM11="Detectivo",0.15,IF(BM11="Correctivo",0.1,0))))</f>
        <v>0</v>
      </c>
      <c r="EU11" s="56">
        <f>IF(OR(BL11=0,BM11=0),0,ES11+ET11)</f>
        <v>0</v>
      </c>
      <c r="EV11" s="55">
        <f>IF(EW11&gt;0.8,5,IF(EW11&gt;0.6,4,IF(EW11&gt;0.4,3,IF(EW11&gt;0.2,2,1))))</f>
        <v>1</v>
      </c>
      <c r="EW11" s="272">
        <f>IF(OR(BP11="Ambos",BP11="Probabilidad"),EP11-(EP11*$EU11),EP11)</f>
        <v>5.183999999999999E-2</v>
      </c>
      <c r="EX11" s="55">
        <f>IF(EY11&gt;0.8,5,IF(EY11&gt;0.6,4,3))</f>
        <v>3</v>
      </c>
      <c r="EY11" s="272">
        <f>IF(OR(BN11="Ambos",BN11="Impacto"),$ER11-($ER11*$EU11),$ER11)</f>
        <v>0.6</v>
      </c>
      <c r="EZ11" s="57">
        <f>IF(BP11="",0,IF(BP11="Automático",0.25,IF(BP11="Manual",0.15,0)))</f>
        <v>0</v>
      </c>
      <c r="FA11" s="57">
        <f>IF(BQ11="",0,IF(BQ11="Preventivo",0.25,IF(BQ11="Detectivo",0.15,IF(BQ11="Correctivo",0.1,0))))</f>
        <v>0</v>
      </c>
      <c r="FB11" s="56">
        <f>IF(OR(BP11=0,BQ11=0),0,EZ11+FA11)</f>
        <v>0</v>
      </c>
      <c r="FC11" s="55">
        <f>IF(FD11&gt;0.8,5,IF(FD11&gt;0.6,4,IF(FD11&gt;0.4,3,IF(FD11&gt;0.2,2,1))))</f>
        <v>1</v>
      </c>
      <c r="FD11" s="272">
        <f>IF(OR(BR11="Ambos",BR11="Probabilidad"),EW11-(EW11*$FB11),EW11)</f>
        <v>5.183999999999999E-2</v>
      </c>
      <c r="FE11" s="55">
        <f>IF(FF11&gt;0.8,5,IF(FF11&gt;0.6,4,3))</f>
        <v>3</v>
      </c>
      <c r="FF11" s="272">
        <f>IF(OR(BR11="Ambos",BR11="Impacto"),$EY11-($EY11*$FB11),$EY11)</f>
        <v>0.6</v>
      </c>
      <c r="FG11" s="57">
        <f>IF(BT11="",0,IF(BT11="Automático",0.25,IF(BT11="Manual",0.15,0)))</f>
        <v>0</v>
      </c>
      <c r="FH11" s="57">
        <f>IF(BU11="",0,IF(BU11="Preventivo",0.25,IF(BU11="Detectivo",0.15,IF(BU11="Correctivo",0.1,0))))</f>
        <v>0</v>
      </c>
      <c r="FI11" s="56">
        <f>IF(OR(BT11=0,BU11=0),0,FG11+FH11)</f>
        <v>0</v>
      </c>
      <c r="FJ11" s="55">
        <f>IF(FK11&gt;0.8,5,IF(FK11&gt;0.6,4,IF(FK11&gt;0.4,3,IF(FK11&gt;0.2,2,1))))</f>
        <v>1</v>
      </c>
      <c r="FK11" s="272">
        <f>IF(OR(BV11="Ambos",BV11="Probabilidad"),FD11-(FD11*$FI11),FD11)</f>
        <v>5.183999999999999E-2</v>
      </c>
      <c r="FL11" s="55">
        <f>IF(FM11&gt;0.8,5,IF(FM11&gt;0.6,4,3))</f>
        <v>3</v>
      </c>
      <c r="FM11" s="272">
        <f>IF(OR(BV11="Ambos",BV11="Impacto"),$FF11-($FF11*$FI11),$FF11)</f>
        <v>0.6</v>
      </c>
      <c r="FN11" s="57">
        <f>IF(BX11="",0,IF(BX11="Automático",0.25,IF(BX11="Manual",0.15,0)))</f>
        <v>0</v>
      </c>
      <c r="FO11" s="57">
        <f>IF(BY11="",0,IF(BY11="Preventivo",0.25,IF(BY11="Detectivo",0.15,IF(BY11="Correctivo",0.1,0))))</f>
        <v>0</v>
      </c>
      <c r="FP11" s="56">
        <f>IF(OR(BX11=0,BY11=0),0,FN11+FO11)</f>
        <v>0</v>
      </c>
      <c r="FQ11" s="55">
        <f>IF(FR11&gt;0.8,5,IF(FR11&gt;0.6,4,IF(FR11&gt;0.4,3,IF(FR11&gt;0.2,2,1))))</f>
        <v>1</v>
      </c>
      <c r="FR11" s="272">
        <f>IF(OR(BZ11="Ambos",BZ11="Probabilidad"),FK11-(FK11*$FP11),FK11)</f>
        <v>5.183999999999999E-2</v>
      </c>
      <c r="FS11" s="55">
        <f>IF(FT11&gt;0.8,5,IF(FT11&gt;0.6,4,3))</f>
        <v>3</v>
      </c>
      <c r="FT11" s="272">
        <f>IF(OR(BZ11="Ambos",BZ11="Impacto"),$FM11-($FM11*$FP11),$FM11)</f>
        <v>0.6</v>
      </c>
      <c r="FU11" s="57">
        <f>IF(CB11="",0,IF(CB11="Automático",0.25,IF(CB11="Manual",0.15,0)))</f>
        <v>0</v>
      </c>
      <c r="FV11" s="57">
        <f>IF(CC11="",0,IF(CC11="Preventivo",0.25,IF(CC11="Detectivo",0.15,IF(CC11="Correctivo",0.1,0))))</f>
        <v>0</v>
      </c>
      <c r="FW11" s="56">
        <f>IF(OR(CB11=0,CC11=0),0,FU11+FV11)</f>
        <v>0</v>
      </c>
      <c r="FX11" s="55">
        <f>IF(FY11&gt;0.8,5,IF(FY11&gt;0.6,4,IF(FY11&gt;0.4,3,IF(FY11&gt;0.2,2,1))))</f>
        <v>1</v>
      </c>
      <c r="FY11" s="272">
        <f>IF(OR(CD11="Ambos",CD11="Probabilidad"),FR11-(FR11*$FW11),FR11)</f>
        <v>5.183999999999999E-2</v>
      </c>
      <c r="FZ11" s="55">
        <f>IF(GA11&gt;0.8,5,IF(GA11&gt;0.6,4,3))</f>
        <v>3</v>
      </c>
      <c r="GA11" s="272">
        <f>IF(OR(CD11="Ambos",CD11="Impacto"),$FT11-($FT11*$FW11),$FT11)</f>
        <v>0.6</v>
      </c>
      <c r="GB11" s="57">
        <f>IF(CF11="",0,IF(CF11="Automático",0.25,IF(CF11="Manual",0.15,0)))</f>
        <v>0</v>
      </c>
      <c r="GC11" s="57">
        <f>IF(CG11="",0,IF(CG11="Preventivo",0.25,IF(CG11="Detectivo",0.15,IF(CG11="Correctivo",0.1,0))))</f>
        <v>0</v>
      </c>
      <c r="GD11" s="56">
        <f>IF(OR(CF11=0,CG11=0),0,GB11+GC11)</f>
        <v>0</v>
      </c>
      <c r="GE11" s="55">
        <f>IF(GF11&gt;0.8,5,IF(GF11&gt;0.6,4,IF(GF11&gt;0.4,3,IF(GF11&gt;0.2,2,1))))</f>
        <v>1</v>
      </c>
      <c r="GF11" s="272">
        <f>IF(OR(CH11="Ambos",CH11="Probabilidad"),FY11-(FY11*$GD11),FY11)</f>
        <v>5.183999999999999E-2</v>
      </c>
      <c r="GG11" s="55">
        <f>IF(GH11&gt;0.8,5,IF(GH11&gt;0.6,4,3))</f>
        <v>3</v>
      </c>
      <c r="GH11" s="272">
        <f>IF(OR(CH11="Ambos",CH11="Impacto"),$GA11-($GA11*$GD11),$GA11)</f>
        <v>0.6</v>
      </c>
      <c r="GI11" s="272">
        <f>IF(GH11&lt;0.6,0.6,GH11)</f>
        <v>0.6</v>
      </c>
      <c r="GJ11" s="53"/>
    </row>
    <row r="12" spans="1:193 1680:1680" ht="244.8" x14ac:dyDescent="0.2">
      <c r="A12" s="75">
        <v>4</v>
      </c>
      <c r="B12" s="80" t="s">
        <v>836</v>
      </c>
      <c r="C12" s="80" t="s">
        <v>835</v>
      </c>
      <c r="D12" s="74" t="s">
        <v>206</v>
      </c>
      <c r="E12" s="68" t="s">
        <v>204</v>
      </c>
      <c r="F12" s="62" t="s">
        <v>222</v>
      </c>
      <c r="G12" s="68" t="s">
        <v>834</v>
      </c>
      <c r="H12" s="72" t="s">
        <v>169</v>
      </c>
      <c r="I12" s="71" t="s">
        <v>20</v>
      </c>
      <c r="J12" s="71" t="s">
        <v>53</v>
      </c>
      <c r="K12" s="71" t="s">
        <v>53</v>
      </c>
      <c r="L12" s="71" t="s">
        <v>53</v>
      </c>
      <c r="M12" s="71" t="s">
        <v>53</v>
      </c>
      <c r="N12" s="71" t="s">
        <v>53</v>
      </c>
      <c r="O12" s="71" t="s">
        <v>53</v>
      </c>
      <c r="P12" s="71" t="s">
        <v>53</v>
      </c>
      <c r="Q12" s="71" t="s">
        <v>53</v>
      </c>
      <c r="R12" s="71" t="s">
        <v>53</v>
      </c>
      <c r="S12" s="71" t="s">
        <v>54</v>
      </c>
      <c r="T12" s="71" t="s">
        <v>54</v>
      </c>
      <c r="U12" s="71" t="s">
        <v>54</v>
      </c>
      <c r="V12" s="71" t="s">
        <v>54</v>
      </c>
      <c r="W12" s="71" t="s">
        <v>54</v>
      </c>
      <c r="X12" s="71" t="s">
        <v>53</v>
      </c>
      <c r="Y12" s="71" t="s">
        <v>53</v>
      </c>
      <c r="Z12" s="71" t="s">
        <v>53</v>
      </c>
      <c r="AA12" s="71" t="s">
        <v>53</v>
      </c>
      <c r="AB12" s="71" t="s">
        <v>53</v>
      </c>
      <c r="AC12" s="70" t="str">
        <f>I12</f>
        <v>2 - Baja</v>
      </c>
      <c r="AD12" s="233">
        <f>IFERROR(IF(I12="1 - Muy Baja",0.2,IF(I12="2 - Baja",0.4,IF(I12="3 - Media",0.6,IF(I12="4 - Alta",0.8,1)))),"")</f>
        <v>0.4</v>
      </c>
      <c r="AE12" s="70" t="str">
        <f>CONCATENATE(CY12," - ",CZ12)</f>
        <v>3 - Moderado</v>
      </c>
      <c r="AF12" s="233">
        <f>IFERROR(IF(CY12=1,0.2,IF(CY12=2,0.4,IF(CY12=3,0.6,IF(CY12=4,0.8,1)))),"")</f>
        <v>0.6</v>
      </c>
      <c r="AG12" s="69" t="str">
        <f>IFERROR(INDEX('G LEGAL'!$BLU$689:$BLY$693,MATCH(I12,'G LEGAL'!$BLS$689:$BLS$693,0),MATCH(AE12,'G LEGAL'!$BLU$687:$BLY$687,0)),"")</f>
        <v>MODERADO</v>
      </c>
      <c r="AH12" s="233">
        <f>AD12*AF12</f>
        <v>0.24</v>
      </c>
      <c r="AI12" s="77" t="s">
        <v>833</v>
      </c>
      <c r="AJ12" s="67" t="s">
        <v>832</v>
      </c>
      <c r="AK12" s="72" t="s">
        <v>831</v>
      </c>
      <c r="AL12" s="67" t="s">
        <v>830</v>
      </c>
      <c r="AM12" s="62" t="s">
        <v>35</v>
      </c>
      <c r="AN12" s="354" t="s">
        <v>45</v>
      </c>
      <c r="AO12" s="67" t="s">
        <v>50</v>
      </c>
      <c r="AP12" s="62" t="s">
        <v>52</v>
      </c>
      <c r="AQ12" s="62" t="s">
        <v>35</v>
      </c>
      <c r="AR12" s="354" t="s">
        <v>45</v>
      </c>
      <c r="AS12" s="67" t="s">
        <v>50</v>
      </c>
      <c r="AT12" s="62" t="s">
        <v>52</v>
      </c>
      <c r="AU12" s="62" t="s">
        <v>35</v>
      </c>
      <c r="AV12" s="354" t="s">
        <v>45</v>
      </c>
      <c r="AW12" s="67" t="s">
        <v>50</v>
      </c>
      <c r="AX12" s="62" t="s">
        <v>52</v>
      </c>
      <c r="AY12" s="62" t="s">
        <v>35</v>
      </c>
      <c r="AZ12" s="354" t="s">
        <v>45</v>
      </c>
      <c r="BA12" s="67" t="s">
        <v>50</v>
      </c>
      <c r="BB12" s="62" t="s">
        <v>52</v>
      </c>
      <c r="BC12" s="62"/>
      <c r="BD12" s="67"/>
      <c r="BE12" s="67"/>
      <c r="BF12" s="62"/>
      <c r="BG12" s="62"/>
      <c r="BH12" s="67"/>
      <c r="BI12" s="67"/>
      <c r="BJ12" s="62"/>
      <c r="BK12" s="62"/>
      <c r="BL12" s="67"/>
      <c r="BM12" s="67"/>
      <c r="BN12" s="62"/>
      <c r="BO12" s="62"/>
      <c r="BP12" s="67"/>
      <c r="BQ12" s="67"/>
      <c r="BR12" s="62"/>
      <c r="BS12" s="62"/>
      <c r="BT12" s="67"/>
      <c r="BU12" s="67"/>
      <c r="BV12" s="62"/>
      <c r="BW12" s="62"/>
      <c r="BX12" s="67"/>
      <c r="BY12" s="67"/>
      <c r="BZ12" s="62"/>
      <c r="CA12" s="62"/>
      <c r="CB12" s="67"/>
      <c r="CC12" s="67"/>
      <c r="CD12" s="62"/>
      <c r="CE12" s="62"/>
      <c r="CF12" s="67"/>
      <c r="CG12" s="67"/>
      <c r="CH12" s="62"/>
      <c r="CI12" s="67"/>
      <c r="CJ12" s="67"/>
      <c r="CK12" s="62"/>
      <c r="CL12" s="66" t="str">
        <f>IFERROR(IF(GE12&lt;=1,"1 - Muy Baja",VLOOKUP(GE12,'G LEGAL'!$BLR$689:$BLS$693,2,0)),"")</f>
        <v>1 - Muy Baja</v>
      </c>
      <c r="CM12" s="249">
        <f>GF12</f>
        <v>5.183999999999999E-2</v>
      </c>
      <c r="CN12" s="66" t="str">
        <f>IFERROR(IF(GG12&lt;=1,"1 - Leve",HLOOKUP(GG12,'G LEGAL'!$BLU$686:$BLY$687,2,0)),"")</f>
        <v>3 - Moderado</v>
      </c>
      <c r="CO12" s="249">
        <f>GI12</f>
        <v>0.6</v>
      </c>
      <c r="CP12" s="63" t="str">
        <f>IFERROR(INDEX($BLU$689:$BLY$693,MATCH(GE12,$BLR$689:$BLR$693,0),MATCH(GG12,$BLU$686:$BLY$686,0)),"")</f>
        <v>MODERADO</v>
      </c>
      <c r="CQ12" s="233">
        <f>CM12*CO12</f>
        <v>3.1103999999999993E-2</v>
      </c>
      <c r="CR12" s="77" t="s">
        <v>238</v>
      </c>
      <c r="CS12" s="63">
        <f>IF(CP12="BAJO",0.1,IF(CP12="MODERADO",3,5))</f>
        <v>3</v>
      </c>
      <c r="CT12" s="62"/>
      <c r="CU12" s="61" t="s">
        <v>829</v>
      </c>
      <c r="CV12" s="76" t="s">
        <v>633</v>
      </c>
      <c r="CW12" s="242"/>
      <c r="CX12" s="56">
        <f>COUNTIF(J12:AB12,"SI")</f>
        <v>5</v>
      </c>
      <c r="CY12" s="59">
        <f>IF(CX12&lt;6,3,IF(CX12&gt;11,5,4))</f>
        <v>3</v>
      </c>
      <c r="CZ12" s="56" t="str">
        <f>IF(CX12&lt;6,"Moderado",IF(CX12&gt;11,"Catastrófico","Mayor"))</f>
        <v>Moderado</v>
      </c>
      <c r="DA12" s="237">
        <f>IF(CY12=3,0.6,IF(CY12=4,0.8,1))</f>
        <v>0.6</v>
      </c>
      <c r="DB12" s="57">
        <f>IF(AN12="",0,IF(AN12="Automático",0.25,IF(AN12="Manual",0.15,0)))</f>
        <v>0.15</v>
      </c>
      <c r="DC12" s="57">
        <f>IF(AI12="",0,IF(AO12="Preventivo",0.25,IF(AO12="Detectivo",0.15,IF(AO12="Correctivo",0.1,0))))</f>
        <v>0.25</v>
      </c>
      <c r="DD12" s="56">
        <f>IF(OR(AN12=0,AO12=0),0,DB12+DC12)</f>
        <v>0.4</v>
      </c>
      <c r="DE12" s="55">
        <f>IF(DF12&gt;0.8,5,IF(DF12&gt;0.6,4,IF(DF12&gt;0.4,3,IF(DF12&gt;0.2,2,1))))</f>
        <v>2</v>
      </c>
      <c r="DF12" s="272">
        <f>IF(OR(AP12="Ambos",AP12="Probabilidad"),$AD12-($AD12*$DD12),$AD12)</f>
        <v>0.24</v>
      </c>
      <c r="DG12" s="55">
        <f>IF(DI12&gt;0.8,5,IF(DI12&gt;0.6,4,3))</f>
        <v>3</v>
      </c>
      <c r="DH12" s="55"/>
      <c r="DI12" s="272">
        <f>IF(OR(AP12="Ambos",AP12="Impacto"),$DA12-($DA12*$DD12),$DA12)</f>
        <v>0.6</v>
      </c>
      <c r="DJ12" s="57">
        <f>IF(AR12="",0,IF(AR12="Automático",0.25,IF(AR12="Manual",0.15,0)))</f>
        <v>0.15</v>
      </c>
      <c r="DK12" s="57">
        <f>IF(AS12="",0,IF(AS12="Preventivo",0.25,IF(AS12="Detectivo",0.15,IF(AS12="Correctivo",0.1,0))))</f>
        <v>0.25</v>
      </c>
      <c r="DL12" s="56">
        <f>IF(OR(AR12=0,AS12=0),0,DJ12+DK12)</f>
        <v>0.4</v>
      </c>
      <c r="DM12" s="55">
        <f>IF(DN12&gt;0.8,5,IF(DN12&gt;0.6,4,IF(DN12&gt;0.4,3,IF(DN12&gt;0.2,2,1))))</f>
        <v>1</v>
      </c>
      <c r="DN12" s="272">
        <f>IF(OR(AT12="Ambos",AT12="Probabilidad"),DF12-(DF12*$DL12),DF12)</f>
        <v>0.14399999999999999</v>
      </c>
      <c r="DO12" s="55">
        <f>IF(DP12&gt;0.8,5,IF(DP12&gt;0.6,4,3))</f>
        <v>3</v>
      </c>
      <c r="DP12" s="272">
        <f>IF(OR(AT12="Ambos",AT12="Impacto"),$DI12-($DI12*$DL12),$DI12)</f>
        <v>0.6</v>
      </c>
      <c r="DQ12" s="57">
        <f>IF(AV12="",0,IF(AV12="Automático",0.25,IF(AV12="Manual",0.15,0)))</f>
        <v>0.15</v>
      </c>
      <c r="DR12" s="57">
        <f>IF(AW12="",0,IF(AW12="Preventivo",0.25,IF(AW12="Detectivo",0.15,IF(AW12="Correctivo",0.1,0))))</f>
        <v>0.25</v>
      </c>
      <c r="DS12" s="56">
        <f>IF(OR(AV12=0,AW12=0),0,DQ12+DR12)</f>
        <v>0.4</v>
      </c>
      <c r="DT12" s="55">
        <f>IF(DU12&gt;0.8,5,IF(DU12&gt;0.6,4,IF(DU12&gt;0.4,3,IF(DU12&gt;0.2,2,1))))</f>
        <v>1</v>
      </c>
      <c r="DU12" s="272">
        <f>IF(OR(AX12="Ambos",AX12="Probabilidad"),DN12-(DN12*$DS12),DN12)</f>
        <v>8.6399999999999991E-2</v>
      </c>
      <c r="DV12" s="55">
        <f>IF(DW12&gt;0.8,5,IF(DW12&gt;0.6,4,3))</f>
        <v>3</v>
      </c>
      <c r="DW12" s="272">
        <f>IF(OR(AX12="Ambos",AX12="Impacto"),$DP12-($DP12*$DS12),$DP12)</f>
        <v>0.6</v>
      </c>
      <c r="DX12" s="57">
        <f>IF(AZ12="",0,IF(AZ12="Automático",0.25,IF(AZ12="Manual",0.15,0)))</f>
        <v>0.15</v>
      </c>
      <c r="DY12" s="57">
        <f>IF(BA12="",0,IF(BA12="Preventivo",0.25,IF(BA12="Detectivo",0.15,IF(BA13="Correctivo",0.1,0))))</f>
        <v>0.25</v>
      </c>
      <c r="DZ12" s="56">
        <f>IF(OR(AZ12=0,BA12=0),0,DX12+DY12)</f>
        <v>0.4</v>
      </c>
      <c r="EA12" s="55">
        <f>IF(EB12&gt;0.8,5,IF(EB12&gt;0.6,4,IF(EB12&gt;0.4,3,IF(EB12&gt;0.2,2,1))))</f>
        <v>1</v>
      </c>
      <c r="EB12" s="272">
        <f>IF(OR(BB12="Ambos",BB12="Probabilidad"),DU12-(DU12*$DZ12),DU12)</f>
        <v>5.183999999999999E-2</v>
      </c>
      <c r="EC12" s="55">
        <f>IF(ED12&gt;0.8,5,IF(ED12&gt;0.6,4,3))</f>
        <v>3</v>
      </c>
      <c r="ED12" s="272">
        <f>IF(OR(BB12="Ambos",BB12="Impacto"),$DW12-($DW12*$DZ12),$DW12)</f>
        <v>0.6</v>
      </c>
      <c r="EE12" s="57">
        <f>IF(BD12="",0,IF(BD12="Automático",0.25,IF(BD12="Manual",0.15,0)))</f>
        <v>0</v>
      </c>
      <c r="EF12" s="57">
        <f>IF(BE12="",0,IF(BE12="Preventivo",0.25,IF(BE12="Detectivo",0.15,IF(BE12="Correctivo",0.1,0))))</f>
        <v>0</v>
      </c>
      <c r="EG12" s="56">
        <f>IF(OR(BD12=0,BE12=0),0,EE12+EF12)</f>
        <v>0</v>
      </c>
      <c r="EH12" s="55">
        <f>IF(EI12&gt;0.8,5,IF(EI12&gt;0.6,4,IF(EI12&gt;0.4,3,IF(EI12&gt;0.2,2,1))))</f>
        <v>1</v>
      </c>
      <c r="EI12" s="272">
        <f>IF(OR(BF12="Ambos",BF12="Probabilidad"),EB12-(EB12*$EG12),EB12)</f>
        <v>5.183999999999999E-2</v>
      </c>
      <c r="EJ12" s="55">
        <f>IF(EK12&gt;0.8,5,IF(EK12&gt;0.6,4,3))</f>
        <v>3</v>
      </c>
      <c r="EK12" s="272">
        <f>IF(OR(BF12="Ambos",BF12="Impacto"),$ED12-($ED12*$EG12),$ED12)</f>
        <v>0.6</v>
      </c>
      <c r="EL12" s="57">
        <f>IF(BH12="",0,IF(BH12="Automático",0.25,IF(BH12="Manual",0.15,0)))</f>
        <v>0</v>
      </c>
      <c r="EM12" s="57">
        <f>IF(BI12="",0,IF(BI12="Preventivo",0.25,IF(BI12="Detectivo",0.15,IF(BI12="Correctivo",0.1,0))))</f>
        <v>0</v>
      </c>
      <c r="EN12" s="56">
        <f>IF(OR(BH12=0,BI12=0),0,EL12+EM12)</f>
        <v>0</v>
      </c>
      <c r="EO12" s="55">
        <f>IF(EP12&gt;0.8,5,IF(EP12&gt;0.6,4,IF(EP12&gt;0.4,3,IF(EP12&gt;0.2,2,1))))</f>
        <v>1</v>
      </c>
      <c r="EP12" s="272">
        <f>IF(OR(BF12="Ambos",BF12="Probabilidad"),EI12-(EI12*$EN12),EI12)</f>
        <v>5.183999999999999E-2</v>
      </c>
      <c r="EQ12" s="55">
        <f>IF(ER12&gt;0.8,5,IF(ER12&gt;0.6,4,3))</f>
        <v>3</v>
      </c>
      <c r="ER12" s="272">
        <f>IF(OR(BJ12="Ambos",BJ12="Impacto"),$EK12-($EK12*$EN12),$EK12)</f>
        <v>0.6</v>
      </c>
      <c r="ES12" s="57">
        <f>IF(BL12="",0,IF(BL12="Automático",0.25,IF(BL12="Manual",0.15,0)))</f>
        <v>0</v>
      </c>
      <c r="ET12" s="57">
        <f>IF(BM12="",0,IF(BM12="Preventivo",0.25,IF(BM12="Detectivo",0.15,IF(BM12="Correctivo",0.1,0))))</f>
        <v>0</v>
      </c>
      <c r="EU12" s="56">
        <f>IF(OR(BL12=0,BM12=0),0,ES12+ET12)</f>
        <v>0</v>
      </c>
      <c r="EV12" s="55">
        <f>IF(EW12&gt;0.8,5,IF(EW12&gt;0.6,4,IF(EW12&gt;0.4,3,IF(EW12&gt;0.2,2,1))))</f>
        <v>1</v>
      </c>
      <c r="EW12" s="272">
        <f>IF(OR(BP12="Ambos",BP12="Probabilidad"),EP12-(EP12*$EU12),EP12)</f>
        <v>5.183999999999999E-2</v>
      </c>
      <c r="EX12" s="55">
        <f>IF(EY12&gt;0.8,5,IF(EY12&gt;0.6,4,3))</f>
        <v>3</v>
      </c>
      <c r="EY12" s="272">
        <f>IF(OR(BN12="Ambos",BN12="Impacto"),$ER12-($ER12*$EU12),$ER12)</f>
        <v>0.6</v>
      </c>
      <c r="EZ12" s="57">
        <f>IF(BP12="",0,IF(BP12="Automático",0.25,IF(BP12="Manual",0.15,0)))</f>
        <v>0</v>
      </c>
      <c r="FA12" s="57">
        <f>IF(BQ12="",0,IF(BQ12="Preventivo",0.25,IF(BQ12="Detectivo",0.15,IF(BQ12="Correctivo",0.1,0))))</f>
        <v>0</v>
      </c>
      <c r="FB12" s="56">
        <f>IF(OR(BP12=0,BQ12=0),0,EZ12+FA12)</f>
        <v>0</v>
      </c>
      <c r="FC12" s="55">
        <f>IF(FD12&gt;0.8,5,IF(FD12&gt;0.6,4,IF(FD12&gt;0.4,3,IF(FD12&gt;0.2,2,1))))</f>
        <v>1</v>
      </c>
      <c r="FD12" s="272">
        <f>IF(OR(BR12="Ambos",BR12="Probabilidad"),EW12-(EW12*$FB12),EW12)</f>
        <v>5.183999999999999E-2</v>
      </c>
      <c r="FE12" s="55">
        <f>IF(FF12&gt;0.8,5,IF(FF12&gt;0.6,4,3))</f>
        <v>3</v>
      </c>
      <c r="FF12" s="272">
        <f>IF(OR(BR12="Ambos",BR12="Impacto"),$EY12-($EY12*$FB12),$EY12)</f>
        <v>0.6</v>
      </c>
      <c r="FG12" s="57">
        <f>IF(BT12="",0,IF(BT12="Automático",0.25,IF(BT12="Manual",0.15,0)))</f>
        <v>0</v>
      </c>
      <c r="FH12" s="57">
        <f>IF(BU12="",0,IF(BU12="Preventivo",0.25,IF(BU12="Detectivo",0.15,IF(BU12="Correctivo",0.1,0))))</f>
        <v>0</v>
      </c>
      <c r="FI12" s="56">
        <f>IF(OR(BT12=0,BU12=0),0,FG12+FH12)</f>
        <v>0</v>
      </c>
      <c r="FJ12" s="55">
        <f>IF(FK12&gt;0.8,5,IF(FK12&gt;0.6,4,IF(FK12&gt;0.4,3,IF(FK12&gt;0.2,2,1))))</f>
        <v>1</v>
      </c>
      <c r="FK12" s="272">
        <f>IF(OR(BV12="Ambos",BV12="Probabilidad"),FD12-(FD12*$FI12),FD12)</f>
        <v>5.183999999999999E-2</v>
      </c>
      <c r="FL12" s="55">
        <f>IF(FM12&gt;0.8,5,IF(FM12&gt;0.6,4,3))</f>
        <v>3</v>
      </c>
      <c r="FM12" s="272">
        <f>IF(OR(BV12="Ambos",BV12="Impacto"),$FF12-($FF12*$FI12),$FF12)</f>
        <v>0.6</v>
      </c>
      <c r="FN12" s="57">
        <f>IF(BX12="",0,IF(BX12="Automático",0.25,IF(BX12="Manual",0.15,0)))</f>
        <v>0</v>
      </c>
      <c r="FO12" s="57">
        <f>IF(BY12="",0,IF(BY12="Preventivo",0.25,IF(BY12="Detectivo",0.15,IF(BY12="Correctivo",0.1,0))))</f>
        <v>0</v>
      </c>
      <c r="FP12" s="56">
        <f>IF(OR(BX12=0,BY12=0),0,FN12+FO12)</f>
        <v>0</v>
      </c>
      <c r="FQ12" s="55">
        <f>IF(FR12&gt;0.8,5,IF(FR12&gt;0.6,4,IF(FR12&gt;0.4,3,IF(FR12&gt;0.2,2,1))))</f>
        <v>1</v>
      </c>
      <c r="FR12" s="272">
        <f>IF(OR(BZ12="Ambos",BZ12="Probabilidad"),FK12-(FK12*$FP12),FK12)</f>
        <v>5.183999999999999E-2</v>
      </c>
      <c r="FS12" s="55">
        <f>IF(FT12&gt;0.8,5,IF(FT12&gt;0.6,4,3))</f>
        <v>3</v>
      </c>
      <c r="FT12" s="272">
        <f>IF(OR(BZ12="Ambos",BZ12="Impacto"),$FM12-($FM12*$FP12),$FM12)</f>
        <v>0.6</v>
      </c>
      <c r="FU12" s="57">
        <f>IF(CB12="",0,IF(CB12="Automático",0.25,IF(CB12="Manual",0.15,0)))</f>
        <v>0</v>
      </c>
      <c r="FV12" s="57">
        <f>IF(CC12="",0,IF(CC12="Preventivo",0.25,IF(CC12="Detectivo",0.15,IF(CC12="Correctivo",0.1,0))))</f>
        <v>0</v>
      </c>
      <c r="FW12" s="56">
        <f>IF(OR(CB12=0,CC12=0),0,FU12+FV12)</f>
        <v>0</v>
      </c>
      <c r="FX12" s="55">
        <f>IF(FY12&gt;0.8,5,IF(FY12&gt;0.6,4,IF(FY12&gt;0.4,3,IF(FY12&gt;0.2,2,1))))</f>
        <v>1</v>
      </c>
      <c r="FY12" s="272">
        <f>IF(OR(CD12="Ambos",CD12="Probabilidad"),FR12-(FR12*$FW12),FR12)</f>
        <v>5.183999999999999E-2</v>
      </c>
      <c r="FZ12" s="55">
        <f>IF(GA12&gt;0.8,5,IF(GA12&gt;0.6,4,3))</f>
        <v>3</v>
      </c>
      <c r="GA12" s="272">
        <f>IF(OR(CD12="Ambos",CD12="Impacto"),$FT12-($FT12*$FW12),$FT12)</f>
        <v>0.6</v>
      </c>
      <c r="GB12" s="57">
        <f>IF(CF12="",0,IF(CF12="Automático",0.25,IF(CF12="Manual",0.15,0)))</f>
        <v>0</v>
      </c>
      <c r="GC12" s="57">
        <f>IF(CG12="",0,IF(CG12="Preventivo",0.25,IF(CG12="Detectivo",0.15,IF(CG12="Correctivo",0.1,0))))</f>
        <v>0</v>
      </c>
      <c r="GD12" s="56">
        <f>IF(OR(CF12=0,CG12=0),0,GB12+GC12)</f>
        <v>0</v>
      </c>
      <c r="GE12" s="55">
        <f>IF(GF12&gt;0.8,5,IF(GF12&gt;0.6,4,IF(GF12&gt;0.4,3,IF(GF12&gt;0.2,2,1))))</f>
        <v>1</v>
      </c>
      <c r="GF12" s="272">
        <f>IF(OR(CH12="Ambos",CH12="Probabilidad"),FY12-(FY12*$GD12),FY12)</f>
        <v>5.183999999999999E-2</v>
      </c>
      <c r="GG12" s="55">
        <f>IF(GH12&gt;0.8,5,IF(GH12&gt;0.6,4,3))</f>
        <v>3</v>
      </c>
      <c r="GH12" s="272">
        <f>IF(OR(CH12="Ambos",CH12="Impacto"),$GA12-($GA12*$GD12),$GA12)</f>
        <v>0.6</v>
      </c>
      <c r="GI12" s="272">
        <f>IF(GH12&lt;0.6,0.6,GH12)</f>
        <v>0.6</v>
      </c>
      <c r="GJ12" s="53"/>
    </row>
    <row r="101" spans="96:99" x14ac:dyDescent="0.2">
      <c r="CR101" s="353" t="s">
        <v>471</v>
      </c>
      <c r="CS101" s="4">
        <f>SUM(CS9:CS100)</f>
        <v>12</v>
      </c>
      <c r="CU101" s="4">
        <f>COUNT(CS9:CS12)</f>
        <v>4</v>
      </c>
    </row>
    <row r="684" spans="1:1 1680:1689" ht="13.2" x14ac:dyDescent="0.25">
      <c r="A684" s="51" t="s">
        <v>227</v>
      </c>
      <c r="BLP684" s="51" t="s">
        <v>227</v>
      </c>
      <c r="BLQ684" s="22"/>
      <c r="BLR684" s="22"/>
      <c r="BLS684" s="22"/>
      <c r="BLT684" s="22"/>
      <c r="BLU684" s="22"/>
      <c r="BLV684" s="22"/>
      <c r="BLW684" s="22"/>
      <c r="BLX684" s="22"/>
      <c r="BLY684" s="22"/>
    </row>
    <row r="685" spans="1:1 1680:1689" ht="13.2" x14ac:dyDescent="0.25">
      <c r="BLP685" s="22"/>
      <c r="BLQ685" s="22"/>
      <c r="BLR685" s="22"/>
      <c r="BLS685" s="22"/>
      <c r="BLT685" s="22"/>
      <c r="BLU685" s="22"/>
      <c r="BLV685" s="22"/>
      <c r="BLW685" s="540" t="s">
        <v>33</v>
      </c>
      <c r="BLX685" s="540"/>
      <c r="BLY685" s="540"/>
    </row>
    <row r="686" spans="1:1 1680:1689" ht="13.2" x14ac:dyDescent="0.25">
      <c r="BLP686" s="22"/>
      <c r="BLQ686" s="22"/>
      <c r="BLR686" s="22"/>
      <c r="BLS686" s="22"/>
      <c r="BLT686" s="22"/>
      <c r="BLU686" s="49">
        <v>1</v>
      </c>
      <c r="BLV686" s="49">
        <v>2</v>
      </c>
      <c r="BLW686" s="49">
        <v>3</v>
      </c>
      <c r="BLX686" s="48">
        <v>4</v>
      </c>
      <c r="BLY686" s="48">
        <v>5</v>
      </c>
    </row>
    <row r="687" spans="1:1 1680:1689" ht="13.2" x14ac:dyDescent="0.25">
      <c r="BLP687" s="22"/>
      <c r="BLQ687" s="22"/>
      <c r="BLR687" s="22"/>
      <c r="BLS687" s="22"/>
      <c r="BLT687" s="22"/>
      <c r="BLU687" s="26" t="s">
        <v>32</v>
      </c>
      <c r="BLV687" s="26" t="s">
        <v>31</v>
      </c>
      <c r="BLW687" s="26" t="s">
        <v>30</v>
      </c>
      <c r="BLX687" s="26" t="s">
        <v>29</v>
      </c>
      <c r="BLY687" s="26" t="s">
        <v>28</v>
      </c>
    </row>
    <row r="688" spans="1:1 1680:1689" ht="13.2" x14ac:dyDescent="0.25">
      <c r="BLP688" s="22"/>
      <c r="BLQ688" s="22"/>
      <c r="BLR688" s="22"/>
      <c r="BLS688" s="22"/>
      <c r="BLT688" s="22"/>
      <c r="BLU688" s="49">
        <v>1</v>
      </c>
      <c r="BLV688" s="49">
        <v>2</v>
      </c>
      <c r="BLW688" s="49">
        <v>3</v>
      </c>
      <c r="BLX688" s="48">
        <v>4</v>
      </c>
      <c r="BLY688" s="48">
        <v>5</v>
      </c>
    </row>
    <row r="689" spans="1680:1693" ht="13.2" x14ac:dyDescent="0.25">
      <c r="BLP689" s="22"/>
      <c r="BLQ689" s="541" t="s">
        <v>27</v>
      </c>
      <c r="BLR689" s="23">
        <v>5</v>
      </c>
      <c r="BLS689" s="26" t="s">
        <v>26</v>
      </c>
      <c r="BLT689" s="23">
        <v>5</v>
      </c>
      <c r="BLU689" s="43" t="s">
        <v>15</v>
      </c>
      <c r="BLV689" s="46" t="s">
        <v>14</v>
      </c>
      <c r="BLW689" s="46" t="s">
        <v>14</v>
      </c>
      <c r="BLX689" s="47" t="s">
        <v>13</v>
      </c>
      <c r="BLY689" s="47" t="s">
        <v>13</v>
      </c>
      <c r="BLZ689" s="42"/>
      <c r="BMA689" s="42"/>
      <c r="BMB689" s="42"/>
      <c r="BMC689" s="42"/>
    </row>
    <row r="690" spans="1680:1693" ht="13.2" x14ac:dyDescent="0.25">
      <c r="BLP690" s="22"/>
      <c r="BLQ690" s="541"/>
      <c r="BLR690" s="23">
        <v>4</v>
      </c>
      <c r="BLS690" s="26" t="s">
        <v>24</v>
      </c>
      <c r="BLT690" s="23">
        <v>4</v>
      </c>
      <c r="BLU690" s="43" t="s">
        <v>15</v>
      </c>
      <c r="BLV690" s="43" t="s">
        <v>15</v>
      </c>
      <c r="BLW690" s="46" t="s">
        <v>14</v>
      </c>
      <c r="BLX690" s="47" t="s">
        <v>13</v>
      </c>
      <c r="BLY690" s="47" t="s">
        <v>13</v>
      </c>
      <c r="BLZ690" s="42"/>
      <c r="BMA690" s="42"/>
      <c r="BMB690" s="42"/>
      <c r="BMC690" s="42"/>
    </row>
    <row r="691" spans="1680:1693" ht="13.2" x14ac:dyDescent="0.25">
      <c r="BLP691" s="22"/>
      <c r="BLQ691" s="541"/>
      <c r="BLR691" s="23">
        <v>3</v>
      </c>
      <c r="BLS691" s="26" t="s">
        <v>22</v>
      </c>
      <c r="BLT691" s="23">
        <v>3</v>
      </c>
      <c r="BLU691" s="43" t="s">
        <v>15</v>
      </c>
      <c r="BLV691" s="43" t="s">
        <v>15</v>
      </c>
      <c r="BLW691" s="46" t="s">
        <v>14</v>
      </c>
      <c r="BLX691" s="46" t="s">
        <v>14</v>
      </c>
      <c r="BLY691" s="46" t="s">
        <v>14</v>
      </c>
      <c r="BLZ691" s="42"/>
      <c r="BMA691" s="42"/>
      <c r="BMB691" s="42"/>
      <c r="BMC691" s="42"/>
    </row>
    <row r="692" spans="1680:1693" ht="13.2" x14ac:dyDescent="0.25">
      <c r="BLP692" s="22"/>
      <c r="BLQ692" s="541"/>
      <c r="BLR692" s="23">
        <v>2</v>
      </c>
      <c r="BLS692" s="26" t="s">
        <v>20</v>
      </c>
      <c r="BLT692" s="23">
        <v>2</v>
      </c>
      <c r="BLU692" s="44" t="s">
        <v>16</v>
      </c>
      <c r="BLV692" s="43" t="s">
        <v>15</v>
      </c>
      <c r="BLW692" s="43" t="s">
        <v>15</v>
      </c>
      <c r="BLX692" s="43" t="s">
        <v>15</v>
      </c>
      <c r="BLY692" s="46" t="s">
        <v>14</v>
      </c>
      <c r="BLZ692" s="42"/>
      <c r="BMA692" s="42"/>
      <c r="BMB692" s="42"/>
      <c r="BMC692" s="42"/>
    </row>
    <row r="693" spans="1680:1693" ht="13.2" x14ac:dyDescent="0.25">
      <c r="BLP693" s="22"/>
      <c r="BLQ693" s="541"/>
      <c r="BLR693" s="23">
        <v>1</v>
      </c>
      <c r="BLS693" s="26" t="s">
        <v>18</v>
      </c>
      <c r="BLT693" s="23">
        <v>1</v>
      </c>
      <c r="BLU693" s="44" t="s">
        <v>16</v>
      </c>
      <c r="BLV693" s="44" t="s">
        <v>16</v>
      </c>
      <c r="BLW693" s="43" t="s">
        <v>15</v>
      </c>
      <c r="BLX693" s="43" t="s">
        <v>15</v>
      </c>
      <c r="BLY693" s="43" t="s">
        <v>15</v>
      </c>
      <c r="BLZ693" s="42"/>
      <c r="BMA693" s="42"/>
      <c r="BMB693" s="42"/>
      <c r="BMC693" s="42"/>
    </row>
    <row r="694" spans="1680:1693" ht="13.2" x14ac:dyDescent="0.25">
      <c r="BLP694" s="22"/>
      <c r="BLQ694" s="22"/>
      <c r="BLR694" s="22"/>
      <c r="BLS694" s="22"/>
      <c r="BLT694" s="22"/>
      <c r="BLU694" s="22"/>
      <c r="BLV694" s="22"/>
      <c r="BLW694" s="22"/>
      <c r="BLX694" s="22"/>
      <c r="BLY694" s="22"/>
      <c r="BLZ694" s="22"/>
      <c r="BMA694" s="22"/>
      <c r="BMB694" s="22"/>
      <c r="BMC694" s="22"/>
    </row>
    <row r="695" spans="1680:1693" ht="13.2" x14ac:dyDescent="0.25">
      <c r="BLP695" s="22"/>
      <c r="BLQ695" s="22"/>
      <c r="BLR695" s="22"/>
      <c r="BLS695" s="22"/>
      <c r="BLT695" s="22"/>
      <c r="BLU695" s="22"/>
      <c r="BLV695" s="22"/>
      <c r="BLW695" s="22"/>
      <c r="BLX695" s="22"/>
      <c r="BLY695" s="22"/>
      <c r="BLZ695" s="22"/>
      <c r="BMA695" s="22"/>
      <c r="BMB695" s="22"/>
      <c r="BMC695" s="22"/>
    </row>
    <row r="696" spans="1680:1693" ht="13.2" x14ac:dyDescent="0.25">
      <c r="BLP696" s="22"/>
      <c r="BLQ696" s="22"/>
      <c r="BLR696" s="22"/>
      <c r="BLS696" s="22"/>
      <c r="BLT696" s="22"/>
      <c r="BLU696" s="22"/>
      <c r="BLV696" s="22"/>
      <c r="BLW696" s="22"/>
      <c r="BLX696" s="22"/>
      <c r="BLY696" s="22"/>
      <c r="BLZ696" s="22"/>
      <c r="BMA696" s="22" t="s">
        <v>226</v>
      </c>
      <c r="BMB696" s="22"/>
      <c r="BMC696" s="22"/>
    </row>
    <row r="697" spans="1680:1693" ht="20.399999999999999" x14ac:dyDescent="0.25">
      <c r="BLP697" s="22"/>
      <c r="BLQ697" s="22"/>
      <c r="BLR697" s="22"/>
      <c r="BLS697" s="22"/>
      <c r="BLT697" s="22"/>
      <c r="BLU697" s="22"/>
      <c r="BLV697" s="22"/>
      <c r="BLW697" s="22"/>
      <c r="BLX697" s="22"/>
      <c r="BLY697" s="22"/>
      <c r="BLZ697" s="22"/>
      <c r="BMA697" s="41" t="s">
        <v>225</v>
      </c>
      <c r="BMB697" s="22"/>
      <c r="BMC697" s="22"/>
    </row>
    <row r="698" spans="1680:1693" ht="30.6" x14ac:dyDescent="0.25">
      <c r="BLP698" s="22"/>
      <c r="BLQ698" s="22"/>
      <c r="BLR698" s="22"/>
      <c r="BLS698" s="22"/>
      <c r="BLT698" s="22"/>
      <c r="BLU698" s="22"/>
      <c r="BLV698" s="22"/>
      <c r="BLW698" s="22"/>
      <c r="BLX698" s="22"/>
      <c r="BLY698" s="22"/>
      <c r="BLZ698" s="22"/>
      <c r="BMA698" s="41" t="s">
        <v>224</v>
      </c>
      <c r="BMB698" s="22"/>
      <c r="BMC698" s="22"/>
    </row>
    <row r="699" spans="1680:1693" ht="13.2" x14ac:dyDescent="0.25">
      <c r="BLP699" s="22"/>
      <c r="BLQ699" s="22"/>
      <c r="BLR699" s="22"/>
      <c r="BLS699" s="22"/>
      <c r="BLT699" s="22"/>
      <c r="BLU699" s="22"/>
      <c r="BLV699" s="22"/>
      <c r="BLW699" s="22"/>
      <c r="BLX699" s="22"/>
      <c r="BLY699" s="22"/>
      <c r="BLZ699" s="22"/>
      <c r="BMA699" s="41" t="s">
        <v>223</v>
      </c>
      <c r="BMB699" s="22"/>
      <c r="BMC699" s="22"/>
    </row>
    <row r="700" spans="1680:1693" ht="13.2" x14ac:dyDescent="0.25">
      <c r="BLP700" s="22"/>
      <c r="BLQ700" s="22"/>
      <c r="BLR700" s="22"/>
      <c r="BLS700" s="22"/>
      <c r="BLT700" s="22"/>
      <c r="BLU700" s="22"/>
      <c r="BLV700" s="22"/>
      <c r="BLW700" s="22"/>
      <c r="BLX700" s="22"/>
      <c r="BLY700" s="22"/>
      <c r="BLZ700" s="22"/>
      <c r="BMA700" s="41" t="s">
        <v>222</v>
      </c>
      <c r="BMB700" s="22"/>
      <c r="BMC700" s="22"/>
    </row>
    <row r="701" spans="1680:1693" ht="13.2" x14ac:dyDescent="0.25">
      <c r="BLP701" s="22"/>
      <c r="BLQ701" s="22"/>
      <c r="BLR701" s="22"/>
      <c r="BLS701" s="22"/>
      <c r="BLT701" s="22"/>
      <c r="BLU701" s="22"/>
      <c r="BLV701" s="22"/>
      <c r="BLW701" s="22"/>
      <c r="BLX701" s="22"/>
      <c r="BLY701" s="22"/>
      <c r="BLZ701" s="22"/>
      <c r="BMA701" s="24"/>
      <c r="BMB701" s="22"/>
      <c r="BMC701" s="22"/>
    </row>
    <row r="702" spans="1680:1693" ht="13.2" x14ac:dyDescent="0.25">
      <c r="BLP702" s="22"/>
      <c r="BLQ702" s="22"/>
      <c r="BLR702" s="22"/>
      <c r="BLS702" s="22"/>
      <c r="BLT702" s="22"/>
      <c r="BLU702" s="22"/>
      <c r="BLV702" s="22"/>
      <c r="BLW702" s="22"/>
      <c r="BLX702" s="22"/>
      <c r="BLY702" s="22"/>
      <c r="BLZ702" s="22"/>
      <c r="BMA702" s="22"/>
      <c r="BMB702" s="22"/>
      <c r="BMC702" s="22" t="s">
        <v>221</v>
      </c>
    </row>
    <row r="703" spans="1680:1693" ht="13.2" x14ac:dyDescent="0.25">
      <c r="BLP703" s="22"/>
      <c r="BLQ703" s="22"/>
      <c r="BLR703" s="22"/>
      <c r="BLS703" s="22"/>
      <c r="BLT703" s="22"/>
      <c r="BLU703" s="22"/>
      <c r="BLV703" s="22"/>
      <c r="BLW703" s="22"/>
      <c r="BLX703" s="22"/>
      <c r="BLY703" s="22"/>
      <c r="BLZ703" s="22"/>
      <c r="BMA703" s="22"/>
      <c r="BMB703" s="22"/>
      <c r="BMC703" s="40" t="s">
        <v>220</v>
      </c>
    </row>
    <row r="704" spans="1680:1693" ht="13.2" x14ac:dyDescent="0.25">
      <c r="BLP704" s="22"/>
      <c r="BLQ704" s="22"/>
      <c r="BLR704" s="22"/>
      <c r="BLS704" s="22"/>
      <c r="BLT704" s="22"/>
      <c r="BLU704" s="22"/>
      <c r="BLV704" s="22"/>
      <c r="BLW704" s="22"/>
      <c r="BLX704" s="22"/>
      <c r="BLY704" s="22"/>
      <c r="BLZ704" s="22"/>
      <c r="BMA704" s="22"/>
      <c r="BMB704" s="22"/>
      <c r="BMC704" s="40" t="s">
        <v>219</v>
      </c>
    </row>
    <row r="705" spans="1693:1696" ht="13.2" x14ac:dyDescent="0.25">
      <c r="BMC705" s="40" t="s">
        <v>218</v>
      </c>
      <c r="BMD705" s="22"/>
      <c r="BME705" s="22"/>
      <c r="BMF705" s="25"/>
    </row>
    <row r="706" spans="1693:1696" ht="13.2" x14ac:dyDescent="0.25">
      <c r="BMC706" s="40" t="s">
        <v>217</v>
      </c>
      <c r="BMD706" s="22"/>
      <c r="BME706" s="22"/>
      <c r="BMF706" s="25"/>
    </row>
    <row r="707" spans="1693:1696" ht="20.399999999999999" x14ac:dyDescent="0.25">
      <c r="BMC707" s="40" t="s">
        <v>216</v>
      </c>
      <c r="BMD707" s="22"/>
      <c r="BME707" s="22"/>
      <c r="BMF707" s="25"/>
    </row>
    <row r="708" spans="1693:1696" ht="20.399999999999999" x14ac:dyDescent="0.25">
      <c r="BMC708" s="40" t="s">
        <v>527</v>
      </c>
      <c r="BMD708" s="22"/>
      <c r="BME708" s="22"/>
      <c r="BMF708" s="25"/>
    </row>
    <row r="709" spans="1693:1696" ht="13.2" x14ac:dyDescent="0.25">
      <c r="BMC709" s="40" t="s">
        <v>214</v>
      </c>
      <c r="BMD709" s="22"/>
      <c r="BME709" s="22"/>
      <c r="BMF709" s="25"/>
    </row>
    <row r="710" spans="1693:1696" ht="13.2" x14ac:dyDescent="0.25">
      <c r="BMC710" s="40" t="s">
        <v>213</v>
      </c>
      <c r="BMD710" s="22"/>
      <c r="BME710" s="22"/>
      <c r="BMF710" s="25"/>
    </row>
    <row r="711" spans="1693:1696" ht="13.2" x14ac:dyDescent="0.25">
      <c r="BMC711" s="40" t="s">
        <v>212</v>
      </c>
      <c r="BMD711" s="22"/>
      <c r="BME711" s="22"/>
      <c r="BMF711" s="25"/>
    </row>
    <row r="712" spans="1693:1696" ht="13.2" x14ac:dyDescent="0.25">
      <c r="BMC712" s="40" t="s">
        <v>211</v>
      </c>
      <c r="BMD712" s="22"/>
      <c r="BME712" s="22"/>
      <c r="BMF712" s="25"/>
    </row>
    <row r="713" spans="1693:1696" ht="13.2" x14ac:dyDescent="0.25">
      <c r="BMC713" s="40" t="s">
        <v>210</v>
      </c>
      <c r="BMD713" s="22"/>
      <c r="BME713" s="22"/>
      <c r="BMF713" s="25"/>
    </row>
    <row r="714" spans="1693:1696" ht="20.399999999999999" x14ac:dyDescent="0.25">
      <c r="BMC714" s="40" t="s">
        <v>468</v>
      </c>
      <c r="BMD714" s="22"/>
      <c r="BME714" s="22"/>
      <c r="BMF714" s="25"/>
    </row>
    <row r="715" spans="1693:1696" ht="13.2" x14ac:dyDescent="0.25">
      <c r="BMC715" s="22"/>
      <c r="BMD715" s="22"/>
      <c r="BME715" s="40"/>
      <c r="BMF715" s="25"/>
    </row>
    <row r="716" spans="1693:1696" ht="13.2" x14ac:dyDescent="0.25">
      <c r="BMC716" s="22"/>
      <c r="BMD716" s="22"/>
      <c r="BME716" s="22"/>
      <c r="BMF716" s="25"/>
    </row>
    <row r="717" spans="1693:1696" ht="13.2" x14ac:dyDescent="0.25">
      <c r="BMC717" s="22"/>
      <c r="BMD717" s="22"/>
      <c r="BME717" s="22"/>
      <c r="BMF717" s="25" t="s">
        <v>207</v>
      </c>
    </row>
    <row r="718" spans="1693:1696" ht="13.2" x14ac:dyDescent="0.25">
      <c r="BMC718" s="22"/>
      <c r="BMD718" s="22"/>
      <c r="BME718" s="22"/>
      <c r="BMF718" s="6" t="s">
        <v>206</v>
      </c>
    </row>
    <row r="719" spans="1693:1696" ht="20.399999999999999" x14ac:dyDescent="0.25">
      <c r="BMC719" s="22"/>
      <c r="BMD719" s="22"/>
      <c r="BME719" s="22"/>
      <c r="BMF719" s="6" t="s">
        <v>205</v>
      </c>
    </row>
    <row r="720" spans="1693:1696" ht="13.2" x14ac:dyDescent="0.25">
      <c r="BMC720" s="22"/>
      <c r="BMD720" s="22"/>
      <c r="BME720" s="22"/>
      <c r="BMF720" s="6"/>
    </row>
    <row r="721" spans="1696:1701" ht="13.2" x14ac:dyDescent="0.25">
      <c r="BMF721" s="25"/>
      <c r="BMG721" s="22"/>
      <c r="BMH721" s="23"/>
      <c r="BMI721" s="22"/>
      <c r="BMJ721" s="22"/>
      <c r="BMK721" s="22"/>
    </row>
    <row r="722" spans="1696:1701" ht="13.2" x14ac:dyDescent="0.25">
      <c r="BMF722" s="25"/>
      <c r="BMG722" s="22"/>
      <c r="BMH722" s="23"/>
      <c r="BMI722" s="22"/>
      <c r="BMJ722" s="22"/>
      <c r="BMK722" s="22"/>
    </row>
    <row r="723" spans="1696:1701" ht="13.2" x14ac:dyDescent="0.25">
      <c r="BMF723" s="25"/>
      <c r="BMG723" s="22"/>
      <c r="BMH723" s="23" t="s">
        <v>123</v>
      </c>
      <c r="BMI723" s="22"/>
      <c r="BMJ723" s="22"/>
      <c r="BMK723" s="22"/>
    </row>
    <row r="724" spans="1696:1701" ht="13.2" x14ac:dyDescent="0.25">
      <c r="BMF724" s="25"/>
      <c r="BMG724" s="22"/>
      <c r="BMH724" s="39" t="s">
        <v>204</v>
      </c>
      <c r="BMI724" s="22"/>
      <c r="BMJ724" s="22"/>
      <c r="BMK724" s="22"/>
    </row>
    <row r="725" spans="1696:1701" ht="13.2" x14ac:dyDescent="0.25">
      <c r="BMF725" s="25"/>
      <c r="BMG725" s="22"/>
      <c r="BMH725" s="39" t="s">
        <v>203</v>
      </c>
      <c r="BMI725" s="22"/>
      <c r="BMJ725" s="22"/>
      <c r="BMK725" s="22"/>
    </row>
    <row r="726" spans="1696:1701" ht="13.2" x14ac:dyDescent="0.25">
      <c r="BMF726" s="25"/>
      <c r="BMG726" s="22"/>
      <c r="BMH726" s="39" t="s">
        <v>202</v>
      </c>
      <c r="BMI726" s="22"/>
      <c r="BMJ726" s="22"/>
      <c r="BMK726" s="22"/>
    </row>
    <row r="727" spans="1696:1701" ht="13.2" x14ac:dyDescent="0.25">
      <c r="BMF727" s="25"/>
      <c r="BMG727" s="22"/>
      <c r="BMH727" s="39" t="s">
        <v>201</v>
      </c>
      <c r="BMI727" s="22"/>
      <c r="BMJ727" s="22"/>
      <c r="BMK727" s="22"/>
    </row>
    <row r="728" spans="1696:1701" ht="13.2" x14ac:dyDescent="0.25">
      <c r="BMF728" s="25"/>
      <c r="BMG728" s="22"/>
      <c r="BMH728" s="39" t="s">
        <v>200</v>
      </c>
      <c r="BMI728" s="22"/>
      <c r="BMJ728" s="22"/>
      <c r="BMK728" s="22"/>
    </row>
    <row r="729" spans="1696:1701" ht="13.2" x14ac:dyDescent="0.25">
      <c r="BMF729" s="25"/>
      <c r="BMG729" s="22"/>
      <c r="BMH729" s="39" t="s">
        <v>199</v>
      </c>
      <c r="BMI729" s="22"/>
      <c r="BMJ729" s="22"/>
      <c r="BMK729" s="22"/>
    </row>
    <row r="730" spans="1696:1701" ht="13.2" x14ac:dyDescent="0.25">
      <c r="BMF730" s="25"/>
      <c r="BMG730" s="22"/>
      <c r="BMH730" s="39" t="s">
        <v>198</v>
      </c>
      <c r="BMI730" s="22"/>
      <c r="BMJ730" s="22"/>
      <c r="BMK730" s="22"/>
    </row>
    <row r="731" spans="1696:1701" ht="13.2" x14ac:dyDescent="0.25">
      <c r="BMF731" s="25"/>
      <c r="BMG731" s="22"/>
      <c r="BMH731" s="39" t="s">
        <v>197</v>
      </c>
      <c r="BMI731" s="22"/>
      <c r="BMJ731" s="22"/>
      <c r="BMK731" s="22"/>
    </row>
    <row r="732" spans="1696:1701" ht="13.2" x14ac:dyDescent="0.25">
      <c r="BMF732" s="25"/>
      <c r="BMG732" s="22"/>
      <c r="BMH732" s="39" t="s">
        <v>196</v>
      </c>
      <c r="BMI732" s="22"/>
      <c r="BMJ732" s="22"/>
      <c r="BMK732" s="22"/>
    </row>
    <row r="733" spans="1696:1701" ht="13.2" x14ac:dyDescent="0.25">
      <c r="BMF733" s="25"/>
      <c r="BMG733" s="22"/>
      <c r="BMH733" s="25"/>
      <c r="BMI733" s="22"/>
      <c r="BMJ733" s="22"/>
      <c r="BMK733" s="22" t="s">
        <v>195</v>
      </c>
    </row>
    <row r="734" spans="1696:1701" ht="13.2" x14ac:dyDescent="0.25">
      <c r="BMF734" s="25"/>
      <c r="BMG734" s="22"/>
      <c r="BMH734" s="23"/>
      <c r="BMI734" s="22"/>
      <c r="BMJ734" s="22"/>
      <c r="BMK734" s="22" t="s">
        <v>168</v>
      </c>
    </row>
    <row r="735" spans="1696:1701" ht="13.2" x14ac:dyDescent="0.25">
      <c r="BMF735" s="25"/>
      <c r="BMG735" s="22"/>
      <c r="BMH735" s="23"/>
      <c r="BMI735" s="22"/>
      <c r="BMJ735" s="22"/>
      <c r="BMK735" s="22" t="s">
        <v>136</v>
      </c>
    </row>
    <row r="736" spans="1696:1701" ht="13.2" x14ac:dyDescent="0.25">
      <c r="BMF736" s="25"/>
      <c r="BMG736" s="22"/>
      <c r="BMH736" s="23"/>
      <c r="BMI736" s="22"/>
      <c r="BMJ736" s="22"/>
      <c r="BMK736" s="22" t="s">
        <v>194</v>
      </c>
    </row>
    <row r="737" spans="1701:1703" ht="13.2" x14ac:dyDescent="0.25">
      <c r="BMK737" s="22" t="s">
        <v>193</v>
      </c>
      <c r="BML737" s="22"/>
      <c r="BMM737" s="22"/>
    </row>
    <row r="738" spans="1701:1703" ht="13.2" x14ac:dyDescent="0.25">
      <c r="BMK738" s="22" t="s">
        <v>192</v>
      </c>
      <c r="BML738" s="22"/>
      <c r="BMM738" s="22"/>
    </row>
    <row r="739" spans="1701:1703" ht="13.2" x14ac:dyDescent="0.25">
      <c r="BMK739" s="22" t="s">
        <v>191</v>
      </c>
      <c r="BML739" s="22"/>
      <c r="BMM739" s="22"/>
    </row>
    <row r="740" spans="1701:1703" ht="13.2" x14ac:dyDescent="0.25">
      <c r="BMK740" s="22" t="s">
        <v>190</v>
      </c>
      <c r="BML740" s="22"/>
      <c r="BMM740" s="22"/>
    </row>
    <row r="741" spans="1701:1703" ht="13.2" x14ac:dyDescent="0.25">
      <c r="BMK741" s="22" t="s">
        <v>189</v>
      </c>
      <c r="BML741" s="22"/>
      <c r="BMM741" s="22"/>
    </row>
    <row r="742" spans="1701:1703" ht="13.2" x14ac:dyDescent="0.25">
      <c r="BMK742" s="22"/>
      <c r="BML742" s="22"/>
      <c r="BMM742" s="22"/>
    </row>
    <row r="743" spans="1701:1703" ht="13.2" x14ac:dyDescent="0.25">
      <c r="BMK743" s="22"/>
      <c r="BML743" s="22"/>
      <c r="BMM743" s="22"/>
    </row>
    <row r="744" spans="1701:1703" ht="13.2" x14ac:dyDescent="0.25">
      <c r="BMK744" s="22"/>
      <c r="BML744" s="22"/>
      <c r="BMM744" s="22" t="s">
        <v>188</v>
      </c>
    </row>
    <row r="745" spans="1701:1703" ht="20.399999999999999" x14ac:dyDescent="0.25">
      <c r="BMK745" s="22"/>
      <c r="BML745" s="22"/>
      <c r="BMM745" s="37" t="s">
        <v>187</v>
      </c>
    </row>
    <row r="746" spans="1701:1703" ht="13.2" x14ac:dyDescent="0.25">
      <c r="BMK746" s="22"/>
      <c r="BML746" s="22"/>
      <c r="BMM746" s="37" t="s">
        <v>186</v>
      </c>
    </row>
    <row r="747" spans="1701:1703" ht="13.2" x14ac:dyDescent="0.25">
      <c r="BMK747" s="22"/>
      <c r="BML747" s="22"/>
      <c r="BMM747" s="37" t="s">
        <v>185</v>
      </c>
    </row>
    <row r="748" spans="1701:1703" ht="20.399999999999999" x14ac:dyDescent="0.25">
      <c r="BMK748" s="22"/>
      <c r="BML748" s="22"/>
      <c r="BMM748" s="37" t="s">
        <v>184</v>
      </c>
    </row>
    <row r="749" spans="1701:1703" ht="13.2" x14ac:dyDescent="0.25">
      <c r="BMK749" s="22"/>
      <c r="BML749" s="22"/>
      <c r="BMM749" s="37" t="s">
        <v>183</v>
      </c>
    </row>
    <row r="750" spans="1701:1703" ht="20.399999999999999" x14ac:dyDescent="0.25">
      <c r="BMK750" s="22"/>
      <c r="BML750" s="22"/>
      <c r="BMM750" s="38" t="s">
        <v>182</v>
      </c>
    </row>
    <row r="751" spans="1701:1703" ht="13.2" x14ac:dyDescent="0.25">
      <c r="BMK751" s="22"/>
      <c r="BML751" s="22"/>
      <c r="BMM751" s="37" t="s">
        <v>181</v>
      </c>
    </row>
    <row r="752" spans="1701:1703" ht="20.399999999999999" x14ac:dyDescent="0.25">
      <c r="BMK752" s="22"/>
      <c r="BML752" s="22"/>
      <c r="BMM752" s="37" t="s">
        <v>180</v>
      </c>
    </row>
    <row r="753" spans="1703:1703" ht="20.399999999999999" x14ac:dyDescent="0.25">
      <c r="BMM753" s="37" t="s">
        <v>179</v>
      </c>
    </row>
    <row r="754" spans="1703:1703" ht="20.399999999999999" x14ac:dyDescent="0.25">
      <c r="BMM754" s="37" t="s">
        <v>178</v>
      </c>
    </row>
    <row r="755" spans="1703:1703" ht="30.6" x14ac:dyDescent="0.25">
      <c r="BMM755" s="37" t="s">
        <v>177</v>
      </c>
    </row>
    <row r="756" spans="1703:1703" ht="20.399999999999999" x14ac:dyDescent="0.25">
      <c r="BMM756" s="37" t="s">
        <v>176</v>
      </c>
    </row>
    <row r="757" spans="1703:1703" ht="20.399999999999999" x14ac:dyDescent="0.25">
      <c r="BMM757" s="37" t="s">
        <v>175</v>
      </c>
    </row>
    <row r="758" spans="1703:1703" ht="13.2" x14ac:dyDescent="0.25">
      <c r="BMM758" s="37" t="s">
        <v>174</v>
      </c>
    </row>
    <row r="759" spans="1703:1703" ht="13.2" x14ac:dyDescent="0.25">
      <c r="BMM759" s="37" t="s">
        <v>173</v>
      </c>
    </row>
    <row r="760" spans="1703:1703" ht="13.2" x14ac:dyDescent="0.25">
      <c r="BMM760" s="37" t="s">
        <v>172</v>
      </c>
    </row>
    <row r="761" spans="1703:1703" ht="13.2" x14ac:dyDescent="0.25">
      <c r="BMM761" s="37" t="s">
        <v>171</v>
      </c>
    </row>
    <row r="762" spans="1703:1703" ht="13.2" x14ac:dyDescent="0.25">
      <c r="BMM762" s="37" t="s">
        <v>170</v>
      </c>
    </row>
    <row r="763" spans="1703:1703" ht="13.2" x14ac:dyDescent="0.25">
      <c r="BMM763" s="37" t="s">
        <v>169</v>
      </c>
    </row>
    <row r="771" spans="1706:1708" ht="13.2" x14ac:dyDescent="0.25">
      <c r="BMP771" s="22" t="s">
        <v>168</v>
      </c>
      <c r="BMQ771" s="22"/>
      <c r="BMR771" s="22"/>
    </row>
    <row r="772" spans="1706:1708" ht="13.2" x14ac:dyDescent="0.25">
      <c r="BMP772" s="22" t="s">
        <v>167</v>
      </c>
      <c r="BMQ772" s="22"/>
      <c r="BMR772" s="22"/>
    </row>
    <row r="773" spans="1706:1708" ht="13.2" x14ac:dyDescent="0.25">
      <c r="BMP773" s="22" t="s">
        <v>166</v>
      </c>
      <c r="BMQ773" s="22"/>
      <c r="BMR773" s="22"/>
    </row>
    <row r="774" spans="1706:1708" ht="13.2" x14ac:dyDescent="0.25">
      <c r="BMP774" s="22" t="s">
        <v>165</v>
      </c>
      <c r="BMQ774" s="22"/>
      <c r="BMR774" s="22"/>
    </row>
    <row r="775" spans="1706:1708" ht="13.2" x14ac:dyDescent="0.25">
      <c r="BMP775" s="22" t="s">
        <v>164</v>
      </c>
      <c r="BMQ775" s="22"/>
      <c r="BMR775" s="22"/>
    </row>
    <row r="776" spans="1706:1708" ht="13.2" x14ac:dyDescent="0.25">
      <c r="BMP776" s="22" t="s">
        <v>163</v>
      </c>
      <c r="BMQ776" s="22"/>
      <c r="BMR776" s="22"/>
    </row>
    <row r="777" spans="1706:1708" ht="13.2" x14ac:dyDescent="0.25">
      <c r="BMP777" s="22"/>
      <c r="BMQ777" s="22"/>
      <c r="BMR777" s="22"/>
    </row>
    <row r="778" spans="1706:1708" ht="13.2" x14ac:dyDescent="0.25">
      <c r="BMP778" s="22"/>
      <c r="BMQ778" s="22"/>
      <c r="BMR778" s="22"/>
    </row>
    <row r="779" spans="1706:1708" ht="13.2" x14ac:dyDescent="0.25">
      <c r="BMP779" s="22"/>
      <c r="BMQ779" s="22"/>
      <c r="BMR779" s="22"/>
    </row>
    <row r="780" spans="1706:1708" ht="14.4" x14ac:dyDescent="0.25">
      <c r="BMP780" s="22"/>
      <c r="BMQ780" s="22"/>
      <c r="BMR780" s="36" t="s">
        <v>52</v>
      </c>
    </row>
    <row r="781" spans="1706:1708" ht="13.2" x14ac:dyDescent="0.25">
      <c r="BMP781" s="22"/>
      <c r="BMQ781" s="22"/>
      <c r="BMR781" s="26" t="s">
        <v>26</v>
      </c>
    </row>
    <row r="782" spans="1706:1708" ht="13.2" x14ac:dyDescent="0.25">
      <c r="BMP782" s="22"/>
      <c r="BMQ782" s="22"/>
      <c r="BMR782" s="26" t="s">
        <v>24</v>
      </c>
    </row>
    <row r="783" spans="1706:1708" ht="13.2" x14ac:dyDescent="0.25">
      <c r="BMP783" s="22"/>
      <c r="BMQ783" s="22"/>
      <c r="BMR783" s="26" t="s">
        <v>22</v>
      </c>
    </row>
    <row r="784" spans="1706:1708" ht="13.2" x14ac:dyDescent="0.25">
      <c r="BMP784" s="22"/>
      <c r="BMQ784" s="22"/>
      <c r="BMR784" s="26" t="s">
        <v>20</v>
      </c>
    </row>
    <row r="785" spans="1683:1719" ht="13.2" x14ac:dyDescent="0.25">
      <c r="BLS785" s="22"/>
      <c r="BLT785" s="22"/>
      <c r="BLU785" s="22"/>
      <c r="BLV785" s="22"/>
      <c r="BLW785" s="22"/>
      <c r="BLX785" s="22"/>
      <c r="BLY785" s="22"/>
      <c r="BLZ785" s="22"/>
      <c r="BMA785" s="22"/>
      <c r="BMB785" s="22"/>
      <c r="BMC785" s="22"/>
      <c r="BMD785" s="22"/>
      <c r="BME785" s="22"/>
      <c r="BMF785" s="25"/>
      <c r="BMG785" s="22"/>
      <c r="BMH785" s="23"/>
      <c r="BMI785" s="22"/>
      <c r="BMJ785" s="22"/>
      <c r="BMK785" s="22"/>
      <c r="BML785" s="22"/>
      <c r="BMM785" s="22"/>
      <c r="BMN785" s="22"/>
      <c r="BMO785" s="22"/>
      <c r="BMP785" s="22"/>
      <c r="BMQ785" s="22"/>
      <c r="BMR785" s="26" t="s">
        <v>18</v>
      </c>
      <c r="BMS785" s="22"/>
      <c r="BMT785" s="22"/>
      <c r="BMU785" s="22"/>
      <c r="BMV785" s="22"/>
      <c r="BMW785" s="22"/>
      <c r="BMX785" s="22"/>
      <c r="BMY785" s="22"/>
      <c r="BMZ785" s="22"/>
      <c r="BNA785" s="22"/>
      <c r="BNB785" s="22"/>
      <c r="BNC785" s="22"/>
    </row>
    <row r="786" spans="1683:1719" ht="13.2" x14ac:dyDescent="0.25">
      <c r="BLS786" s="22"/>
      <c r="BLT786" s="22"/>
      <c r="BLU786" s="22"/>
      <c r="BLV786" s="22"/>
      <c r="BLW786" s="22"/>
      <c r="BLX786" s="22"/>
      <c r="BLY786" s="22"/>
      <c r="BLZ786" s="22"/>
      <c r="BMA786" s="22"/>
      <c r="BMB786" s="22"/>
      <c r="BMC786" s="22"/>
      <c r="BMD786" s="22"/>
      <c r="BME786" s="22"/>
      <c r="BMF786" s="25"/>
      <c r="BMG786" s="22"/>
      <c r="BMH786" s="23"/>
      <c r="BMI786" s="22"/>
      <c r="BMJ786" s="22"/>
      <c r="BMK786" s="22"/>
      <c r="BML786" s="22"/>
      <c r="BMM786" s="22"/>
      <c r="BMN786" s="22"/>
      <c r="BMO786" s="22"/>
      <c r="BMP786" s="22"/>
      <c r="BMQ786" s="22"/>
      <c r="BMR786" s="26"/>
      <c r="BMS786" s="22"/>
      <c r="BMT786" s="22"/>
      <c r="BMU786" s="22"/>
      <c r="BMV786" s="22"/>
      <c r="BMW786" s="22"/>
      <c r="BMX786" s="22"/>
      <c r="BMY786" s="22"/>
      <c r="BMZ786" s="22"/>
      <c r="BNA786" s="22"/>
      <c r="BNB786" s="22"/>
      <c r="BNC786" s="22"/>
    </row>
    <row r="787" spans="1683:1719" ht="14.4" x14ac:dyDescent="0.25">
      <c r="BLS787" s="22"/>
      <c r="BLT787" s="22"/>
      <c r="BLU787" s="22"/>
      <c r="BLV787" s="22"/>
      <c r="BLW787" s="22"/>
      <c r="BLX787" s="22"/>
      <c r="BLY787" s="22"/>
      <c r="BLZ787" s="22"/>
      <c r="BMA787" s="22"/>
      <c r="BMB787" s="22"/>
      <c r="BMC787" s="22"/>
      <c r="BMD787" s="22"/>
      <c r="BME787" s="22"/>
      <c r="BMF787" s="25"/>
      <c r="BMG787" s="22"/>
      <c r="BMH787" s="23"/>
      <c r="BMI787" s="22"/>
      <c r="BMJ787" s="22"/>
      <c r="BMK787" s="22"/>
      <c r="BML787" s="22"/>
      <c r="BMM787" s="22"/>
      <c r="BMN787" s="22"/>
      <c r="BMO787" s="22"/>
      <c r="BMP787" s="22"/>
      <c r="BMQ787" s="22"/>
      <c r="BMR787" s="26"/>
      <c r="BMS787" s="22"/>
      <c r="BMT787" s="36" t="s">
        <v>51</v>
      </c>
      <c r="BMU787" s="22"/>
      <c r="BMV787" s="22"/>
      <c r="BMW787" s="22"/>
      <c r="BMX787" s="22"/>
      <c r="BMY787" s="22"/>
      <c r="BMZ787" s="22"/>
      <c r="BNA787" s="22"/>
      <c r="BNB787" s="22"/>
      <c r="BNC787" s="22"/>
    </row>
    <row r="788" spans="1683:1719" ht="13.2" x14ac:dyDescent="0.25">
      <c r="BLS788" s="22"/>
      <c r="BLT788" s="22"/>
      <c r="BLU788" s="22"/>
      <c r="BLV788" s="22"/>
      <c r="BLW788" s="22"/>
      <c r="BLX788" s="22"/>
      <c r="BLY788" s="22"/>
      <c r="BLZ788" s="22"/>
      <c r="BMA788" s="22"/>
      <c r="BMB788" s="22"/>
      <c r="BMC788" s="22"/>
      <c r="BMD788" s="22"/>
      <c r="BME788" s="22"/>
      <c r="BMF788" s="25"/>
      <c r="BMG788" s="22"/>
      <c r="BMH788" s="23"/>
      <c r="BMI788" s="22"/>
      <c r="BMJ788" s="22"/>
      <c r="BMK788" s="22"/>
      <c r="BML788" s="22"/>
      <c r="BMM788" s="22"/>
      <c r="BMN788" s="22"/>
      <c r="BMO788" s="22"/>
      <c r="BMP788" s="22"/>
      <c r="BMQ788" s="22"/>
      <c r="BMR788" s="26"/>
      <c r="BMS788" s="22"/>
      <c r="BMT788" s="26" t="s">
        <v>28</v>
      </c>
      <c r="BMU788" s="22"/>
      <c r="BMV788" s="22"/>
      <c r="BMW788" s="22"/>
      <c r="BMX788" s="22"/>
      <c r="BMY788" s="22"/>
      <c r="BMZ788" s="22"/>
      <c r="BNA788" s="22"/>
      <c r="BNB788" s="22"/>
      <c r="BNC788" s="22"/>
    </row>
    <row r="789" spans="1683:1719" ht="13.2" x14ac:dyDescent="0.25">
      <c r="BLS789" s="22"/>
      <c r="BLT789" s="23"/>
      <c r="BLU789" s="22"/>
      <c r="BLV789" s="22"/>
      <c r="BLW789" s="22"/>
      <c r="BLX789" s="22"/>
      <c r="BLY789" s="22"/>
      <c r="BLZ789" s="22"/>
      <c r="BMA789" s="22"/>
      <c r="BMB789" s="22"/>
      <c r="BMC789" s="22"/>
      <c r="BMD789" s="22"/>
      <c r="BME789" s="22"/>
      <c r="BMF789" s="25"/>
      <c r="BMG789" s="22"/>
      <c r="BMH789" s="23"/>
      <c r="BMI789" s="22"/>
      <c r="BMJ789" s="22"/>
      <c r="BMK789" s="22"/>
      <c r="BML789" s="22"/>
      <c r="BMM789" s="22"/>
      <c r="BMN789" s="22"/>
      <c r="BMO789" s="22"/>
      <c r="BMP789" s="22"/>
      <c r="BMQ789" s="22"/>
      <c r="BMR789" s="26"/>
      <c r="BMS789" s="22"/>
      <c r="BMT789" s="26" t="s">
        <v>29</v>
      </c>
      <c r="BMU789" s="22"/>
      <c r="BMV789" s="22"/>
      <c r="BMW789" s="22"/>
      <c r="BMX789" s="22"/>
      <c r="BMY789" s="22"/>
      <c r="BMZ789" s="22"/>
      <c r="BNA789" s="22"/>
      <c r="BNB789" s="22"/>
      <c r="BNC789" s="22"/>
    </row>
    <row r="790" spans="1683:1719" ht="13.2" x14ac:dyDescent="0.25">
      <c r="BLS790" s="22"/>
      <c r="BLT790" s="22"/>
      <c r="BLU790" s="22"/>
      <c r="BLV790" s="22"/>
      <c r="BLW790" s="22"/>
      <c r="BLX790" s="22"/>
      <c r="BLY790" s="22"/>
      <c r="BLZ790" s="22"/>
      <c r="BMA790" s="22"/>
      <c r="BMB790" s="22"/>
      <c r="BMC790" s="22"/>
      <c r="BMD790" s="22"/>
      <c r="BME790" s="22"/>
      <c r="BMF790" s="25"/>
      <c r="BMG790" s="22"/>
      <c r="BMH790" s="23"/>
      <c r="BMI790" s="22"/>
      <c r="BMJ790" s="22"/>
      <c r="BMK790" s="22"/>
      <c r="BML790" s="22"/>
      <c r="BMM790" s="22"/>
      <c r="BMN790" s="22"/>
      <c r="BMO790" s="22"/>
      <c r="BMP790" s="22"/>
      <c r="BMQ790" s="22"/>
      <c r="BMR790" s="26"/>
      <c r="BMS790" s="22"/>
      <c r="BMT790" s="26" t="s">
        <v>30</v>
      </c>
      <c r="BMU790" s="22"/>
      <c r="BMV790" s="22"/>
      <c r="BMW790" s="22"/>
      <c r="BMX790" s="22"/>
      <c r="BMY790" s="22"/>
      <c r="BMZ790" s="22"/>
      <c r="BNA790" s="22"/>
      <c r="BNB790" s="22"/>
      <c r="BNC790" s="22"/>
    </row>
    <row r="791" spans="1683:1719" ht="13.2" x14ac:dyDescent="0.25">
      <c r="BLS791" s="22"/>
      <c r="BLT791" s="22"/>
      <c r="BLU791" s="22"/>
      <c r="BLV791" s="22"/>
      <c r="BLW791" s="22"/>
      <c r="BLX791" s="22"/>
      <c r="BLY791" s="22"/>
      <c r="BLZ791" s="22"/>
      <c r="BMA791" s="22"/>
      <c r="BMB791" s="22"/>
      <c r="BMC791" s="22"/>
      <c r="BMD791" s="22"/>
      <c r="BME791" s="22"/>
      <c r="BMF791" s="25"/>
      <c r="BMG791" s="22"/>
      <c r="BMH791" s="23"/>
      <c r="BMI791" s="22"/>
      <c r="BMJ791" s="22"/>
      <c r="BMK791" s="22"/>
      <c r="BML791" s="22"/>
      <c r="BMM791" s="22"/>
      <c r="BMN791" s="22"/>
      <c r="BMO791" s="22"/>
      <c r="BMP791" s="22"/>
      <c r="BMQ791" s="22"/>
      <c r="BMR791" s="26"/>
      <c r="BMS791" s="22"/>
      <c r="BMT791" s="26" t="s">
        <v>31</v>
      </c>
      <c r="BMU791" s="22"/>
      <c r="BMV791" s="22"/>
      <c r="BMW791" s="22"/>
      <c r="BMX791" s="22"/>
      <c r="BMY791" s="22"/>
      <c r="BMZ791" s="22"/>
      <c r="BNA791" s="22"/>
      <c r="BNB791" s="22"/>
      <c r="BNC791" s="22"/>
    </row>
    <row r="792" spans="1683:1719" ht="13.2" x14ac:dyDescent="0.25">
      <c r="BLS792" s="22"/>
      <c r="BLT792" s="22"/>
      <c r="BLU792" s="22"/>
      <c r="BLV792" s="22"/>
      <c r="BLW792" s="22"/>
      <c r="BLX792" s="22"/>
      <c r="BLY792" s="22"/>
      <c r="BLZ792" s="22"/>
      <c r="BMA792" s="22"/>
      <c r="BMB792" s="22"/>
      <c r="BMC792" s="22"/>
      <c r="BMD792" s="22"/>
      <c r="BME792" s="22"/>
      <c r="BMF792" s="25"/>
      <c r="BMG792" s="22"/>
      <c r="BMH792" s="23"/>
      <c r="BMI792" s="22"/>
      <c r="BMJ792" s="22"/>
      <c r="BMK792" s="22"/>
      <c r="BML792" s="22"/>
      <c r="BMM792" s="22"/>
      <c r="BMN792" s="22"/>
      <c r="BMO792" s="22"/>
      <c r="BMP792" s="22"/>
      <c r="BMQ792" s="22"/>
      <c r="BMR792" s="26"/>
      <c r="BMS792" s="22"/>
      <c r="BMT792" s="26" t="s">
        <v>32</v>
      </c>
      <c r="BMU792" s="22"/>
      <c r="BMV792" s="22"/>
      <c r="BMW792" s="22"/>
      <c r="BMX792" s="22"/>
      <c r="BMY792" s="22"/>
      <c r="BMZ792" s="22"/>
      <c r="BNA792" s="22"/>
      <c r="BNB792" s="22"/>
      <c r="BNC792" s="22"/>
    </row>
    <row r="793" spans="1683:1719" ht="13.2" x14ac:dyDescent="0.25">
      <c r="BLS793" s="22"/>
      <c r="BLT793" s="22"/>
      <c r="BLU793" s="22"/>
      <c r="BLV793" s="22"/>
      <c r="BLW793" s="22"/>
      <c r="BLX793" s="22"/>
      <c r="BLY793" s="22"/>
      <c r="BLZ793" s="22"/>
      <c r="BMA793" s="22"/>
      <c r="BMB793" s="22"/>
      <c r="BMC793" s="22"/>
      <c r="BMD793" s="22"/>
      <c r="BME793" s="22"/>
      <c r="BMF793" s="25"/>
      <c r="BMG793" s="22"/>
      <c r="BMH793" s="23"/>
      <c r="BMI793" s="22"/>
      <c r="BMJ793" s="22"/>
      <c r="BMK793" s="22"/>
      <c r="BML793" s="22"/>
      <c r="BMM793" s="22"/>
      <c r="BMN793" s="22"/>
      <c r="BMO793" s="22"/>
      <c r="BMP793" s="22"/>
      <c r="BMQ793" s="22"/>
      <c r="BMR793" s="26"/>
      <c r="BMS793" s="22"/>
      <c r="BMT793" s="22"/>
      <c r="BMU793" s="22"/>
      <c r="BMV793" s="22"/>
      <c r="BMW793" s="22"/>
      <c r="BMX793" s="22"/>
      <c r="BMY793" s="22"/>
      <c r="BMZ793" s="22"/>
      <c r="BNA793" s="22"/>
      <c r="BNB793" s="22"/>
      <c r="BNC793" s="22"/>
    </row>
    <row r="794" spans="1683:1719" ht="13.2" x14ac:dyDescent="0.25">
      <c r="BLS794" s="22" t="s">
        <v>162</v>
      </c>
      <c r="BLT794" s="23"/>
      <c r="BLU794" s="22"/>
      <c r="BLV794" s="22"/>
      <c r="BLW794" s="22"/>
      <c r="BLX794" s="22"/>
      <c r="BLY794" s="22"/>
      <c r="BLZ794" s="22"/>
      <c r="BMA794" s="22"/>
      <c r="BMB794" s="22"/>
      <c r="BMC794" s="22"/>
      <c r="BMD794" s="22"/>
      <c r="BME794" s="22"/>
      <c r="BMF794" s="25"/>
      <c r="BMG794" s="22"/>
      <c r="BMH794" s="23"/>
      <c r="BMI794" s="22"/>
      <c r="BMJ794" s="22"/>
      <c r="BMK794" s="22"/>
      <c r="BML794" s="22"/>
      <c r="BMM794" s="22"/>
      <c r="BMN794" s="22"/>
      <c r="BMO794" s="22"/>
      <c r="BMP794" s="22" t="s">
        <v>77</v>
      </c>
      <c r="BMQ794" s="22"/>
      <c r="BMR794" s="26"/>
      <c r="BMS794" s="22"/>
      <c r="BMT794" s="22"/>
      <c r="BMU794" s="22"/>
      <c r="BMV794" s="22"/>
      <c r="BMW794" s="22"/>
      <c r="BMX794" s="22"/>
      <c r="BMY794" s="22"/>
      <c r="BMZ794" s="22"/>
      <c r="BNA794" s="22"/>
      <c r="BNB794" s="22"/>
      <c r="BNC794" s="22"/>
    </row>
    <row r="795" spans="1683:1719" ht="13.2" x14ac:dyDescent="0.25">
      <c r="BLS795" s="22" t="s">
        <v>161</v>
      </c>
      <c r="BLT795" s="23">
        <v>0</v>
      </c>
      <c r="BLU795" s="22" t="s">
        <v>160</v>
      </c>
      <c r="BLV795" s="22"/>
      <c r="BLW795" s="22"/>
      <c r="BLX795" s="22"/>
      <c r="BLY795" s="22"/>
      <c r="BLZ795" s="22"/>
      <c r="BMA795" s="22"/>
      <c r="BMB795" s="22"/>
      <c r="BMC795" s="22"/>
      <c r="BMD795" s="22"/>
      <c r="BME795" s="22"/>
      <c r="BMF795" s="25"/>
      <c r="BMG795" s="22"/>
      <c r="BMH795" s="23"/>
      <c r="BMI795" s="22"/>
      <c r="BMJ795" s="22"/>
      <c r="BMK795" s="22"/>
      <c r="BML795" s="22"/>
      <c r="BMM795" s="22"/>
      <c r="BMN795" s="22"/>
      <c r="BMO795" s="22"/>
      <c r="BMP795" s="22" t="s">
        <v>76</v>
      </c>
      <c r="BMQ795" s="22"/>
      <c r="BMR795" s="26"/>
      <c r="BMS795" s="22"/>
      <c r="BMT795" s="22"/>
      <c r="BMU795" s="22"/>
      <c r="BMV795" s="22"/>
      <c r="BMW795" s="22"/>
      <c r="BMX795" s="22"/>
      <c r="BMY795" s="22"/>
      <c r="BMZ795" s="22"/>
      <c r="BNA795" s="22"/>
      <c r="BNB795" s="22"/>
      <c r="BNC795" s="22"/>
    </row>
    <row r="796" spans="1683:1719" ht="13.2" x14ac:dyDescent="0.25">
      <c r="BLS796" s="22" t="s">
        <v>159</v>
      </c>
      <c r="BLT796" s="23">
        <v>1</v>
      </c>
      <c r="BLU796" s="22" t="s">
        <v>158</v>
      </c>
      <c r="BLV796" s="22"/>
      <c r="BLW796" s="22"/>
      <c r="BLX796" s="22"/>
      <c r="BLY796" s="22"/>
      <c r="BLZ796" s="22"/>
      <c r="BMA796" s="22"/>
      <c r="BMB796" s="22"/>
      <c r="BMC796" s="22"/>
      <c r="BMD796" s="22"/>
      <c r="BME796" s="22"/>
      <c r="BMF796" s="25"/>
      <c r="BMG796" s="22"/>
      <c r="BMH796" s="23"/>
      <c r="BMI796" s="22"/>
      <c r="BMJ796" s="22"/>
      <c r="BMK796" s="22"/>
      <c r="BML796" s="22"/>
      <c r="BMM796" s="22"/>
      <c r="BMN796" s="22"/>
      <c r="BMO796" s="22"/>
      <c r="BMP796" s="22" t="s">
        <v>75</v>
      </c>
      <c r="BMQ796" s="22"/>
      <c r="BMR796" s="26"/>
      <c r="BMS796" s="22"/>
      <c r="BMT796" s="22"/>
      <c r="BMU796" s="22"/>
      <c r="BMV796" s="22"/>
      <c r="BMW796" s="22"/>
      <c r="BMX796" s="22"/>
      <c r="BMY796" s="22"/>
      <c r="BMZ796" s="22"/>
      <c r="BNA796" s="22"/>
      <c r="BNB796" s="22"/>
      <c r="BNC796" s="22"/>
    </row>
    <row r="797" spans="1683:1719" ht="13.2" x14ac:dyDescent="0.25">
      <c r="BLS797" s="22" t="s">
        <v>157</v>
      </c>
      <c r="BLT797" s="23">
        <v>2</v>
      </c>
      <c r="BLU797" s="22" t="s">
        <v>156</v>
      </c>
      <c r="BLV797" s="22"/>
      <c r="BLW797" s="22"/>
      <c r="BLX797" s="22"/>
      <c r="BLY797" s="22"/>
      <c r="BLZ797" s="22"/>
      <c r="BMA797" s="22"/>
      <c r="BMB797" s="22"/>
      <c r="BMC797" s="22"/>
      <c r="BMD797" s="22"/>
      <c r="BME797" s="22"/>
      <c r="BMF797" s="25"/>
      <c r="BMG797" s="22"/>
      <c r="BMH797" s="23"/>
      <c r="BMI797" s="22"/>
      <c r="BMJ797" s="22"/>
      <c r="BMK797" s="22"/>
      <c r="BML797" s="22"/>
      <c r="BMM797" s="22"/>
      <c r="BMN797" s="22"/>
      <c r="BMO797" s="22"/>
      <c r="BMP797" s="22" t="s">
        <v>74</v>
      </c>
      <c r="BMQ797" s="22"/>
      <c r="BMR797" s="22"/>
      <c r="BMS797" s="22"/>
      <c r="BMT797" s="22"/>
      <c r="BMU797" s="22"/>
      <c r="BMV797" s="22"/>
      <c r="BMW797" s="22"/>
      <c r="BMX797" s="22"/>
      <c r="BMY797" s="22"/>
      <c r="BMZ797" s="22"/>
      <c r="BNA797" s="22"/>
      <c r="BNB797" s="22"/>
      <c r="BNC797" s="22"/>
    </row>
    <row r="798" spans="1683:1719" ht="14.4" x14ac:dyDescent="0.25">
      <c r="BLS798" s="22"/>
      <c r="BLT798" s="22"/>
      <c r="BLU798" s="22"/>
      <c r="BLV798" s="22"/>
      <c r="BLW798" s="22"/>
      <c r="BLX798" s="22"/>
      <c r="BLY798" s="22"/>
      <c r="BLZ798" s="22"/>
      <c r="BMA798" s="22"/>
      <c r="BMB798" s="22"/>
      <c r="BMC798" s="22"/>
      <c r="BMD798" s="22"/>
      <c r="BME798" s="22"/>
      <c r="BMF798" s="25"/>
      <c r="BMG798" s="22"/>
      <c r="BMH798" s="23"/>
      <c r="BMI798" s="22"/>
      <c r="BMJ798" s="22"/>
      <c r="BMK798" s="22"/>
      <c r="BML798" s="22"/>
      <c r="BMM798" s="22"/>
      <c r="BMN798" s="22"/>
      <c r="BMO798" s="22"/>
      <c r="BMP798" s="22" t="s">
        <v>73</v>
      </c>
      <c r="BMQ798" s="22"/>
      <c r="BMR798" s="22"/>
      <c r="BMS798" s="22"/>
      <c r="BMT798" s="36"/>
      <c r="BMU798" s="22"/>
      <c r="BMV798" s="22"/>
      <c r="BMW798" s="22"/>
      <c r="BMX798" s="22"/>
      <c r="BMY798" s="22"/>
      <c r="BMZ798" s="22"/>
      <c r="BNA798" s="22"/>
      <c r="BNB798" s="22"/>
      <c r="BNC798" s="22"/>
    </row>
    <row r="799" spans="1683:1719" ht="13.2" x14ac:dyDescent="0.25">
      <c r="BLS799" s="31"/>
      <c r="BLT799" s="31"/>
      <c r="BLU799" s="31"/>
      <c r="BLV799" s="31"/>
      <c r="BLW799" s="31"/>
      <c r="BLX799" s="31"/>
      <c r="BLY799" s="22"/>
      <c r="BLZ799" s="22"/>
      <c r="BMA799" s="22"/>
      <c r="BMB799" s="22"/>
      <c r="BMC799" s="22"/>
      <c r="BMD799" s="22"/>
      <c r="BME799" s="22"/>
      <c r="BMF799" s="25"/>
      <c r="BMG799" s="22"/>
      <c r="BMH799" s="23"/>
      <c r="BMI799" s="22"/>
      <c r="BMJ799" s="22"/>
      <c r="BMK799" s="22"/>
      <c r="BML799" s="22"/>
      <c r="BMM799" s="22"/>
      <c r="BMN799" s="22"/>
      <c r="BMO799" s="22"/>
      <c r="BMP799" s="22" t="s">
        <v>72</v>
      </c>
      <c r="BMQ799" s="22"/>
      <c r="BMR799" s="22"/>
      <c r="BMS799" s="22"/>
      <c r="BMT799" s="26"/>
      <c r="BMU799" s="22"/>
      <c r="BMV799" s="22"/>
      <c r="BMW799" s="27" t="s">
        <v>155</v>
      </c>
      <c r="BMX799" s="542" t="s">
        <v>154</v>
      </c>
      <c r="BMY799" s="542"/>
      <c r="BMZ799" s="542"/>
      <c r="BNA799" s="27" t="s">
        <v>153</v>
      </c>
      <c r="BNB799" s="22"/>
      <c r="BNC799" s="34" t="s">
        <v>152</v>
      </c>
    </row>
    <row r="800" spans="1683:1719" ht="13.2" x14ac:dyDescent="0.25">
      <c r="BLS800" s="31"/>
      <c r="BLT800" s="31"/>
      <c r="BLU800" s="31"/>
      <c r="BLV800" s="31"/>
      <c r="BLW800" s="31"/>
      <c r="BLX800" s="31"/>
      <c r="BLY800" s="22"/>
      <c r="BLZ800" s="22"/>
      <c r="BMA800" s="22"/>
      <c r="BMB800" s="22"/>
      <c r="BMC800" s="22"/>
      <c r="BMD800" s="22"/>
      <c r="BME800" s="22"/>
      <c r="BMF800" s="25"/>
      <c r="BMG800" s="22"/>
      <c r="BMH800" s="23"/>
      <c r="BMI800" s="22"/>
      <c r="BMJ800" s="22"/>
      <c r="BMK800" s="22"/>
      <c r="BML800" s="22"/>
      <c r="BMM800" s="22"/>
      <c r="BMN800" s="22"/>
      <c r="BMO800" s="22"/>
      <c r="BMP800" s="22" t="s">
        <v>71</v>
      </c>
      <c r="BMQ800" s="22"/>
      <c r="BMR800" s="22"/>
      <c r="BMS800" s="22"/>
      <c r="BMT800" s="26"/>
      <c r="BMU800" s="22"/>
      <c r="BMV800" s="22"/>
      <c r="BMW800" s="33" t="s">
        <v>151</v>
      </c>
      <c r="BMX800" s="33" t="s">
        <v>150</v>
      </c>
      <c r="BMY800" s="33" t="s">
        <v>149</v>
      </c>
      <c r="BMZ800" s="33" t="s">
        <v>148</v>
      </c>
      <c r="BNA800" s="33" t="s">
        <v>147</v>
      </c>
      <c r="BNB800" s="22"/>
      <c r="BNC800" s="32" t="s">
        <v>146</v>
      </c>
    </row>
    <row r="801" spans="1706:1719" ht="13.2" x14ac:dyDescent="0.25">
      <c r="BMP801" s="22" t="s">
        <v>70</v>
      </c>
      <c r="BMQ801" s="22"/>
      <c r="BMR801" s="22"/>
      <c r="BMS801" s="22"/>
      <c r="BMT801" s="26"/>
      <c r="BMU801" s="22"/>
      <c r="BMV801" s="22"/>
      <c r="BMW801" s="31" t="s">
        <v>145</v>
      </c>
      <c r="BMX801" s="31" t="s">
        <v>144</v>
      </c>
      <c r="BMY801" s="31" t="s">
        <v>143</v>
      </c>
      <c r="BMZ801" s="31" t="s">
        <v>52</v>
      </c>
      <c r="BNA801" s="31" t="s">
        <v>142</v>
      </c>
      <c r="BNB801" s="22"/>
      <c r="BNC801" s="29" t="s">
        <v>141</v>
      </c>
    </row>
    <row r="802" spans="1706:1719" ht="13.2" x14ac:dyDescent="0.25">
      <c r="BMP802" s="22" t="s">
        <v>69</v>
      </c>
      <c r="BMQ802" s="22"/>
      <c r="BMR802" s="22"/>
      <c r="BMS802" s="22"/>
      <c r="BMT802" s="22"/>
      <c r="BMU802" s="22"/>
      <c r="BMV802" s="22"/>
      <c r="BMW802" s="31" t="s">
        <v>140</v>
      </c>
      <c r="BMX802" s="31" t="s">
        <v>139</v>
      </c>
      <c r="BMY802" s="31" t="s">
        <v>138</v>
      </c>
      <c r="BMZ802" s="31" t="s">
        <v>51</v>
      </c>
      <c r="BNA802" s="31" t="s">
        <v>40</v>
      </c>
      <c r="BNB802" s="22"/>
      <c r="BNC802" s="29" t="s">
        <v>137</v>
      </c>
    </row>
    <row r="803" spans="1706:1719" ht="13.2" x14ac:dyDescent="0.25">
      <c r="BMP803" s="22" t="s">
        <v>68</v>
      </c>
      <c r="BMQ803" s="22"/>
      <c r="BMR803" s="22"/>
      <c r="BMS803" s="22"/>
      <c r="BMT803" s="22"/>
      <c r="BMU803" s="22"/>
      <c r="BMV803" s="22"/>
      <c r="BMW803" s="31" t="s">
        <v>136</v>
      </c>
      <c r="BMX803" s="31" t="s">
        <v>135</v>
      </c>
      <c r="BMY803" s="31" t="s">
        <v>41</v>
      </c>
      <c r="BMZ803" s="31"/>
      <c r="BNA803" s="31" t="s">
        <v>134</v>
      </c>
      <c r="BNB803" s="22"/>
      <c r="BNC803" s="29" t="s">
        <v>133</v>
      </c>
    </row>
    <row r="804" spans="1706:1719" ht="13.2" x14ac:dyDescent="0.25">
      <c r="BMP804" s="22" t="s">
        <v>0</v>
      </c>
      <c r="BMQ804" s="22"/>
      <c r="BMR804" s="22"/>
      <c r="BMS804" s="22"/>
      <c r="BMT804" s="22"/>
      <c r="BMU804" s="22"/>
      <c r="BMV804" s="22"/>
      <c r="BMW804" s="31" t="s">
        <v>75</v>
      </c>
      <c r="BMX804" s="31"/>
      <c r="BMY804" s="31"/>
      <c r="BMZ804" s="31"/>
      <c r="BNA804" s="31" t="s">
        <v>132</v>
      </c>
      <c r="BNB804" s="22"/>
      <c r="BNC804" s="29" t="s">
        <v>131</v>
      </c>
    </row>
    <row r="805" spans="1706:1719" ht="13.2" x14ac:dyDescent="0.25">
      <c r="BMP805" s="22"/>
      <c r="BMQ805" s="22"/>
      <c r="BMR805" s="22"/>
      <c r="BMS805" s="22"/>
      <c r="BMT805" s="22"/>
      <c r="BMU805" s="22"/>
      <c r="BMV805" s="22"/>
      <c r="BMW805" s="31" t="s">
        <v>74</v>
      </c>
      <c r="BMX805" s="31"/>
      <c r="BMY805" s="31"/>
      <c r="BMZ805" s="31"/>
      <c r="BNA805" s="31"/>
      <c r="BNB805" s="22"/>
      <c r="BNC805" s="29" t="s">
        <v>130</v>
      </c>
    </row>
    <row r="806" spans="1706:1719" ht="13.2" x14ac:dyDescent="0.25">
      <c r="BMP806" s="22"/>
      <c r="BMQ806" s="22"/>
      <c r="BMR806" s="22"/>
      <c r="BMS806" s="22"/>
      <c r="BMT806" s="22"/>
      <c r="BMU806" s="22"/>
      <c r="BMV806" s="22"/>
      <c r="BMW806" s="31" t="s">
        <v>129</v>
      </c>
      <c r="BMX806" s="31"/>
      <c r="BMY806" s="31"/>
      <c r="BMZ806" s="31"/>
      <c r="BNA806" s="31"/>
      <c r="BNB806" s="22"/>
      <c r="BNC806" s="29" t="s">
        <v>128</v>
      </c>
    </row>
    <row r="807" spans="1706:1719" ht="13.2" x14ac:dyDescent="0.25">
      <c r="BMP807" s="22"/>
      <c r="BMQ807" s="22"/>
      <c r="BMR807" s="22"/>
      <c r="BMS807" s="22"/>
      <c r="BMT807" s="22"/>
      <c r="BMU807" s="22"/>
      <c r="BMV807" s="22"/>
      <c r="BMW807" s="31" t="s">
        <v>127</v>
      </c>
      <c r="BMX807" s="31"/>
      <c r="BMY807" s="31"/>
      <c r="BMZ807" s="31"/>
      <c r="BNA807" s="31"/>
      <c r="BNB807" s="22"/>
      <c r="BNC807" s="29" t="s">
        <v>126</v>
      </c>
    </row>
    <row r="808" spans="1706:1719" ht="13.2" x14ac:dyDescent="0.25">
      <c r="BMP808" s="22"/>
      <c r="BMQ808" s="22"/>
      <c r="BMR808" s="22"/>
      <c r="BMS808" s="22"/>
      <c r="BMT808" s="22"/>
      <c r="BMU808" s="22"/>
      <c r="BMV808" s="22"/>
      <c r="BMW808" s="31" t="s">
        <v>125</v>
      </c>
      <c r="BMX808" s="31"/>
      <c r="BMY808" s="31"/>
      <c r="BMZ808" s="31"/>
      <c r="BNA808" s="31"/>
      <c r="BNB808" s="22"/>
      <c r="BNC808" s="29" t="s">
        <v>124</v>
      </c>
    </row>
    <row r="809" spans="1706:1719" ht="13.2" x14ac:dyDescent="0.25">
      <c r="BMP809" s="22"/>
      <c r="BMQ809" s="22"/>
      <c r="BMR809" s="22"/>
      <c r="BMS809" s="22"/>
      <c r="BMT809" s="22"/>
      <c r="BMU809" s="22"/>
      <c r="BMV809" s="22"/>
      <c r="BMW809" s="31" t="s">
        <v>123</v>
      </c>
      <c r="BMX809" s="31"/>
      <c r="BMY809" s="31"/>
      <c r="BMZ809" s="31"/>
      <c r="BNA809" s="31"/>
      <c r="BNB809" s="22"/>
      <c r="BNC809" s="29" t="s">
        <v>122</v>
      </c>
    </row>
    <row r="810" spans="1706:1719" ht="13.2" x14ac:dyDescent="0.25">
      <c r="BMP810" s="22"/>
      <c r="BMQ810" s="22"/>
      <c r="BMR810" s="22"/>
      <c r="BMS810" s="22"/>
      <c r="BMT810" s="22"/>
      <c r="BMU810" s="22"/>
      <c r="BMV810" s="22"/>
      <c r="BMW810" s="22" t="s">
        <v>72</v>
      </c>
      <c r="BMX810" s="22"/>
      <c r="BMY810" s="31"/>
      <c r="BMZ810" s="31"/>
      <c r="BNA810" s="24"/>
      <c r="BNB810" s="22"/>
      <c r="BNC810" s="29" t="s">
        <v>121</v>
      </c>
    </row>
    <row r="811" spans="1706:1719" ht="13.2" x14ac:dyDescent="0.25">
      <c r="BMP811" s="22"/>
      <c r="BMQ811" s="22"/>
      <c r="BMR811" s="22"/>
      <c r="BMS811" s="22"/>
      <c r="BMT811" s="22"/>
      <c r="BMU811" s="22"/>
      <c r="BMV811" s="22"/>
      <c r="BMW811" s="22" t="s">
        <v>71</v>
      </c>
      <c r="BMX811" s="22"/>
      <c r="BMY811" s="31"/>
      <c r="BMZ811" s="31"/>
      <c r="BNA811" s="24"/>
      <c r="BNB811" s="22"/>
      <c r="BNC811" s="29" t="s">
        <v>120</v>
      </c>
    </row>
    <row r="812" spans="1706:1719" ht="13.2" x14ac:dyDescent="0.25">
      <c r="BMP812" s="22"/>
      <c r="BMQ812" s="22"/>
      <c r="BMR812" s="22"/>
      <c r="BMS812" s="22"/>
      <c r="BMT812" s="22"/>
      <c r="BMU812" s="22"/>
      <c r="BMV812" s="22"/>
      <c r="BMW812" s="22" t="s">
        <v>70</v>
      </c>
      <c r="BMX812" s="31"/>
      <c r="BMY812" s="31"/>
      <c r="BMZ812" s="31"/>
      <c r="BNA812" s="24"/>
      <c r="BNB812" s="22"/>
      <c r="BNC812" s="29" t="s">
        <v>119</v>
      </c>
    </row>
    <row r="813" spans="1706:1719" ht="13.2" x14ac:dyDescent="0.25">
      <c r="BMP813" s="22"/>
      <c r="BMQ813" s="22"/>
      <c r="BMR813" s="22"/>
      <c r="BMS813" s="22"/>
      <c r="BMT813" s="22"/>
      <c r="BMU813" s="22"/>
      <c r="BMV813" s="22"/>
      <c r="BMW813" s="22" t="s">
        <v>69</v>
      </c>
      <c r="BMX813" s="31"/>
      <c r="BMY813" s="31"/>
      <c r="BMZ813" s="31"/>
      <c r="BNA813" s="24"/>
      <c r="BNB813" s="22"/>
      <c r="BNC813" s="29" t="s">
        <v>118</v>
      </c>
    </row>
    <row r="814" spans="1706:1719" ht="13.2" x14ac:dyDescent="0.25">
      <c r="BMP814" s="22"/>
      <c r="BMQ814" s="22"/>
      <c r="BMR814" s="22"/>
      <c r="BMS814" s="22"/>
      <c r="BMT814" s="22"/>
      <c r="BMU814" s="22"/>
      <c r="BMV814" s="22"/>
      <c r="BMW814" s="22" t="s">
        <v>68</v>
      </c>
      <c r="BMX814" s="31"/>
      <c r="BMY814" s="31"/>
      <c r="BMZ814" s="31"/>
      <c r="BNA814" s="24"/>
      <c r="BNB814" s="22"/>
      <c r="BNC814" s="29" t="s">
        <v>117</v>
      </c>
    </row>
    <row r="815" spans="1706:1719" ht="13.2" x14ac:dyDescent="0.25">
      <c r="BMP815" s="22"/>
      <c r="BMQ815" s="22"/>
      <c r="BMR815" s="22"/>
      <c r="BMS815" s="22"/>
      <c r="BMT815" s="22"/>
      <c r="BMU815" s="22"/>
      <c r="BMV815" s="22"/>
      <c r="BMW815" s="22" t="s">
        <v>0</v>
      </c>
      <c r="BMX815" s="31"/>
      <c r="BMY815" s="31"/>
      <c r="BMZ815" s="31"/>
      <c r="BNA815" s="24"/>
      <c r="BNB815" s="22"/>
      <c r="BNC815" s="29" t="s">
        <v>116</v>
      </c>
    </row>
    <row r="816" spans="1706:1719" ht="13.2" x14ac:dyDescent="0.25">
      <c r="BMP816" s="22"/>
      <c r="BMQ816" s="22"/>
      <c r="BMR816" s="22"/>
      <c r="BMS816" s="22"/>
      <c r="BMT816" s="22"/>
      <c r="BMU816" s="22"/>
      <c r="BMV816" s="22"/>
      <c r="BMW816" s="22"/>
      <c r="BMX816" s="31"/>
      <c r="BMY816" s="31"/>
      <c r="BMZ816" s="31"/>
      <c r="BNA816" s="31"/>
      <c r="BNB816" s="22"/>
      <c r="BNC816" s="29" t="s">
        <v>115</v>
      </c>
    </row>
    <row r="817" spans="1719:1719" ht="13.2" x14ac:dyDescent="0.25">
      <c r="BNC817" s="29" t="s">
        <v>114</v>
      </c>
    </row>
    <row r="818" spans="1719:1719" ht="13.2" x14ac:dyDescent="0.25">
      <c r="BNC818" s="29" t="s">
        <v>113</v>
      </c>
    </row>
    <row r="819" spans="1719:1719" ht="13.2" x14ac:dyDescent="0.25">
      <c r="BNC819" s="29" t="s">
        <v>112</v>
      </c>
    </row>
    <row r="820" spans="1719:1719" ht="13.2" x14ac:dyDescent="0.25">
      <c r="BNC820" s="29" t="s">
        <v>111</v>
      </c>
    </row>
    <row r="821" spans="1719:1719" ht="13.2" x14ac:dyDescent="0.25">
      <c r="BNC821" s="29" t="s">
        <v>110</v>
      </c>
    </row>
    <row r="822" spans="1719:1719" ht="13.2" x14ac:dyDescent="0.25">
      <c r="BNC822" s="29" t="s">
        <v>109</v>
      </c>
    </row>
    <row r="823" spans="1719:1719" ht="13.2" x14ac:dyDescent="0.25">
      <c r="BNC823" s="29" t="s">
        <v>108</v>
      </c>
    </row>
    <row r="824" spans="1719:1719" ht="13.2" x14ac:dyDescent="0.25">
      <c r="BNC824" s="29" t="s">
        <v>107</v>
      </c>
    </row>
    <row r="825" spans="1719:1719" ht="13.2" x14ac:dyDescent="0.25">
      <c r="BNC825" s="29" t="s">
        <v>106</v>
      </c>
    </row>
    <row r="826" spans="1719:1719" ht="13.2" x14ac:dyDescent="0.25">
      <c r="BNC826" s="29" t="s">
        <v>105</v>
      </c>
    </row>
    <row r="827" spans="1719:1719" ht="13.2" x14ac:dyDescent="0.25">
      <c r="BNC827" s="29" t="s">
        <v>104</v>
      </c>
    </row>
    <row r="828" spans="1719:1719" ht="13.2" x14ac:dyDescent="0.25">
      <c r="BNC828" s="29" t="s">
        <v>103</v>
      </c>
    </row>
    <row r="829" spans="1719:1719" ht="13.2" x14ac:dyDescent="0.25">
      <c r="BNC829" s="29" t="s">
        <v>102</v>
      </c>
    </row>
    <row r="830" spans="1719:1719" ht="13.2" x14ac:dyDescent="0.25">
      <c r="BNC830" s="30" t="s">
        <v>101</v>
      </c>
    </row>
    <row r="831" spans="1719:1719" ht="13.2" x14ac:dyDescent="0.25">
      <c r="BNC831" s="29" t="s">
        <v>100</v>
      </c>
    </row>
    <row r="832" spans="1719:1719" ht="13.2" x14ac:dyDescent="0.25">
      <c r="BNC832" s="29" t="s">
        <v>99</v>
      </c>
    </row>
    <row r="833" spans="1719:1725" ht="13.2" x14ac:dyDescent="0.25">
      <c r="BNC833" s="29" t="s">
        <v>98</v>
      </c>
      <c r="BND833" s="22"/>
      <c r="BNE833" s="22"/>
      <c r="BNF833" s="22"/>
      <c r="BNG833" s="22"/>
      <c r="BNH833" s="22"/>
      <c r="BNI833" s="22"/>
    </row>
    <row r="834" spans="1719:1725" ht="13.2" x14ac:dyDescent="0.25">
      <c r="BNC834" s="29" t="s">
        <v>97</v>
      </c>
      <c r="BND834" s="22"/>
      <c r="BNE834" s="22"/>
      <c r="BNF834" s="22"/>
      <c r="BNG834" s="22"/>
      <c r="BNH834" s="22"/>
      <c r="BNI834" s="22"/>
    </row>
    <row r="835" spans="1719:1725" ht="13.2" x14ac:dyDescent="0.25">
      <c r="BNC835" s="22"/>
      <c r="BND835" s="22"/>
      <c r="BNE835" s="22"/>
      <c r="BNF835" s="22"/>
      <c r="BNG835" s="22"/>
      <c r="BNH835" s="22"/>
      <c r="BNI835" s="22"/>
    </row>
    <row r="836" spans="1719:1725" ht="13.2" x14ac:dyDescent="0.25">
      <c r="BNC836" s="22"/>
      <c r="BND836" s="22"/>
      <c r="BNE836" s="22"/>
      <c r="BNF836" s="22"/>
      <c r="BNG836" s="22"/>
      <c r="BNH836" s="22"/>
      <c r="BNI836" s="22"/>
    </row>
    <row r="837" spans="1719:1725" ht="13.2" x14ac:dyDescent="0.25">
      <c r="BNC837" s="22"/>
      <c r="BND837" s="22"/>
      <c r="BNE837" s="22" t="s">
        <v>54</v>
      </c>
      <c r="BNF837" s="22"/>
      <c r="BNG837" s="22"/>
      <c r="BNH837" s="22"/>
      <c r="BNI837" s="22"/>
    </row>
    <row r="838" spans="1719:1725" ht="13.2" x14ac:dyDescent="0.25">
      <c r="BNC838" s="22"/>
      <c r="BND838" s="22"/>
      <c r="BNE838" s="22" t="s">
        <v>53</v>
      </c>
      <c r="BNF838" s="22"/>
      <c r="BNG838" s="22"/>
      <c r="BNH838" s="22"/>
      <c r="BNI838" s="22"/>
    </row>
    <row r="839" spans="1719:1725" ht="13.2" x14ac:dyDescent="0.25">
      <c r="BNC839" s="22"/>
      <c r="BND839" s="22"/>
      <c r="BNE839" s="22"/>
      <c r="BNF839" s="22"/>
      <c r="BNG839" s="22"/>
      <c r="BNH839" s="22"/>
      <c r="BNI839" s="22"/>
    </row>
    <row r="840" spans="1719:1725" ht="13.2" x14ac:dyDescent="0.25">
      <c r="BNC840" s="22"/>
      <c r="BND840" s="22"/>
      <c r="BNE840" s="22"/>
      <c r="BNF840" s="22"/>
      <c r="BNG840" s="22" t="s">
        <v>66</v>
      </c>
      <c r="BNH840" s="22"/>
      <c r="BNI840" s="22"/>
    </row>
    <row r="841" spans="1719:1725" ht="13.2" x14ac:dyDescent="0.25">
      <c r="BNC841" s="22"/>
      <c r="BND841" s="22"/>
      <c r="BNE841" s="22"/>
      <c r="BNF841" s="22"/>
      <c r="BNG841" s="22" t="s">
        <v>65</v>
      </c>
      <c r="BNH841" s="22"/>
      <c r="BNI841" s="22"/>
    </row>
    <row r="842" spans="1719:1725" ht="13.2" x14ac:dyDescent="0.25">
      <c r="BNC842" s="22"/>
      <c r="BND842" s="22"/>
      <c r="BNE842" s="22"/>
      <c r="BNF842" s="22"/>
      <c r="BNG842" s="22" t="s">
        <v>64</v>
      </c>
      <c r="BNH842" s="22"/>
      <c r="BNI842" s="22"/>
    </row>
    <row r="843" spans="1719:1725" ht="13.2" x14ac:dyDescent="0.25">
      <c r="BNC843" s="22"/>
      <c r="BND843" s="22"/>
      <c r="BNE843" s="22"/>
      <c r="BNF843" s="22"/>
      <c r="BNG843" s="22" t="s">
        <v>63</v>
      </c>
      <c r="BNH843" s="22"/>
      <c r="BNI843" s="22"/>
    </row>
    <row r="844" spans="1719:1725" ht="13.2" x14ac:dyDescent="0.25">
      <c r="BNC844" s="22"/>
      <c r="BND844" s="22"/>
      <c r="BNE844" s="22"/>
      <c r="BNF844" s="22"/>
      <c r="BNG844" s="22"/>
      <c r="BNH844" s="22"/>
      <c r="BNI844" s="22"/>
    </row>
    <row r="845" spans="1719:1725" ht="13.2" x14ac:dyDescent="0.25">
      <c r="BNC845" s="22"/>
      <c r="BND845" s="22"/>
      <c r="BNE845" s="22"/>
      <c r="BNF845" s="22"/>
      <c r="BNG845" s="22"/>
      <c r="BNH845" s="22"/>
      <c r="BNI845" s="22" t="s">
        <v>96</v>
      </c>
    </row>
    <row r="846" spans="1719:1725" ht="13.2" x14ac:dyDescent="0.25">
      <c r="BNC846" s="22"/>
      <c r="BND846" s="22"/>
      <c r="BNE846" s="22"/>
      <c r="BNF846" s="22"/>
      <c r="BNG846" s="22"/>
      <c r="BNH846" s="22"/>
      <c r="BNI846" s="22" t="s">
        <v>95</v>
      </c>
    </row>
    <row r="847" spans="1719:1725" ht="13.2" x14ac:dyDescent="0.25">
      <c r="BNC847" s="22"/>
      <c r="BND847" s="22"/>
      <c r="BNE847" s="22"/>
      <c r="BNF847" s="22"/>
      <c r="BNG847" s="22"/>
      <c r="BNH847" s="22"/>
      <c r="BNI847" s="22" t="s">
        <v>94</v>
      </c>
    </row>
    <row r="850" spans="1728:1730" ht="13.2" x14ac:dyDescent="0.25">
      <c r="BNL850" s="8" t="s">
        <v>93</v>
      </c>
      <c r="BNM850" s="8"/>
      <c r="BNN850" s="8"/>
    </row>
    <row r="851" spans="1728:1730" ht="13.2" x14ac:dyDescent="0.25">
      <c r="BNL851" s="11" t="s">
        <v>92</v>
      </c>
      <c r="BNM851" s="8"/>
      <c r="BNN851" s="8"/>
    </row>
    <row r="852" spans="1728:1730" ht="13.2" x14ac:dyDescent="0.25">
      <c r="BNL852" s="11" t="s">
        <v>91</v>
      </c>
      <c r="BNM852" s="8"/>
      <c r="BNN852" s="8"/>
    </row>
    <row r="853" spans="1728:1730" ht="13.2" x14ac:dyDescent="0.25">
      <c r="BNL853" s="11" t="s">
        <v>90</v>
      </c>
      <c r="BNM853" s="8"/>
      <c r="BNN853" s="8"/>
    </row>
    <row r="854" spans="1728:1730" ht="13.2" x14ac:dyDescent="0.25">
      <c r="BNL854" s="11" t="s">
        <v>89</v>
      </c>
      <c r="BNM854" s="8"/>
      <c r="BNN854" s="8"/>
    </row>
    <row r="855" spans="1728:1730" ht="13.2" x14ac:dyDescent="0.25">
      <c r="BNL855" s="11" t="s">
        <v>88</v>
      </c>
      <c r="BNM855" s="8"/>
      <c r="BNN855" s="8"/>
    </row>
    <row r="856" spans="1728:1730" ht="13.2" x14ac:dyDescent="0.25">
      <c r="BNL856" s="11" t="s">
        <v>87</v>
      </c>
      <c r="BNM856" s="8"/>
      <c r="BNN856" s="8"/>
    </row>
    <row r="857" spans="1728:1730" ht="13.2" x14ac:dyDescent="0.25">
      <c r="BNL857" s="11" t="s">
        <v>86</v>
      </c>
      <c r="BNM857" s="8"/>
      <c r="BNN857" s="8"/>
    </row>
    <row r="858" spans="1728:1730" ht="13.2" x14ac:dyDescent="0.25">
      <c r="BNL858" s="11" t="s">
        <v>85</v>
      </c>
      <c r="BNM858" s="8"/>
      <c r="BNN858" s="8"/>
    </row>
    <row r="859" spans="1728:1730" ht="13.2" x14ac:dyDescent="0.25">
      <c r="BNL859" s="11" t="s">
        <v>84</v>
      </c>
      <c r="BNM859" s="8"/>
      <c r="BNN859" s="8"/>
    </row>
    <row r="860" spans="1728:1730" ht="13.2" x14ac:dyDescent="0.25">
      <c r="BNL860" s="11" t="s">
        <v>83</v>
      </c>
      <c r="BNM860" s="8"/>
      <c r="BNN860" s="8"/>
    </row>
    <row r="861" spans="1728:1730" x14ac:dyDescent="0.2">
      <c r="BNL861" s="8"/>
      <c r="BNM861" s="8"/>
      <c r="BNN861" s="8"/>
    </row>
    <row r="862" spans="1728:1730" x14ac:dyDescent="0.2">
      <c r="BNL862" s="8"/>
      <c r="BNM862" s="8"/>
      <c r="BNN862" s="8" t="s">
        <v>82</v>
      </c>
    </row>
    <row r="863" spans="1728:1730" x14ac:dyDescent="0.2">
      <c r="BNL863" s="8"/>
      <c r="BNM863" s="8"/>
      <c r="BNN863" s="8" t="s">
        <v>81</v>
      </c>
    </row>
    <row r="864" spans="1728:1730" x14ac:dyDescent="0.2">
      <c r="BNL864" s="8"/>
      <c r="BNM864" s="8"/>
      <c r="BNN864" s="8" t="s">
        <v>80</v>
      </c>
    </row>
    <row r="865" spans="1730:1734" x14ac:dyDescent="0.2">
      <c r="BNN865" s="8" t="s">
        <v>79</v>
      </c>
      <c r="BNO865" s="8"/>
      <c r="BNP865" s="8"/>
      <c r="BNQ865" s="8"/>
      <c r="BNR865" s="8"/>
    </row>
    <row r="866" spans="1730:1734" x14ac:dyDescent="0.2">
      <c r="BNN866" s="8"/>
      <c r="BNO866" s="8"/>
      <c r="BNP866" s="8"/>
      <c r="BNQ866" s="8"/>
      <c r="BNR866" s="8"/>
    </row>
    <row r="867" spans="1730:1734" x14ac:dyDescent="0.2">
      <c r="BNN867" s="8" t="s">
        <v>7</v>
      </c>
      <c r="BNO867" s="8"/>
      <c r="BNP867" s="8"/>
      <c r="BNQ867" s="8"/>
      <c r="BNR867" s="8"/>
    </row>
    <row r="868" spans="1730:1734" ht="13.2" x14ac:dyDescent="0.25">
      <c r="BNN868" s="8"/>
      <c r="BNO868" s="8"/>
      <c r="BNP868" s="21" t="s">
        <v>78</v>
      </c>
      <c r="BNQ868" s="8"/>
      <c r="BNR868" s="8"/>
    </row>
    <row r="869" spans="1730:1734" ht="13.2" x14ac:dyDescent="0.25">
      <c r="BNN869" s="8"/>
      <c r="BNO869" s="8"/>
      <c r="BNP869" s="11" t="s">
        <v>77</v>
      </c>
      <c r="BNQ869" s="8"/>
      <c r="BNR869" s="8"/>
    </row>
    <row r="870" spans="1730:1734" ht="13.2" x14ac:dyDescent="0.25">
      <c r="BNN870" s="8"/>
      <c r="BNO870" s="8"/>
      <c r="BNP870" s="11" t="s">
        <v>76</v>
      </c>
      <c r="BNQ870" s="8"/>
      <c r="BNR870" s="8"/>
    </row>
    <row r="871" spans="1730:1734" ht="13.2" x14ac:dyDescent="0.25">
      <c r="BNN871" s="8"/>
      <c r="BNO871" s="8"/>
      <c r="BNP871" s="11" t="s">
        <v>75</v>
      </c>
      <c r="BNQ871" s="8"/>
      <c r="BNR871" s="8"/>
    </row>
    <row r="872" spans="1730:1734" ht="13.2" x14ac:dyDescent="0.25">
      <c r="BNN872" s="8"/>
      <c r="BNO872" s="8"/>
      <c r="BNP872" s="11" t="s">
        <v>74</v>
      </c>
      <c r="BNQ872" s="8"/>
      <c r="BNR872" s="8"/>
    </row>
    <row r="873" spans="1730:1734" ht="13.2" x14ac:dyDescent="0.25">
      <c r="BNN873" s="8"/>
      <c r="BNO873" s="8"/>
      <c r="BNP873" s="11" t="s">
        <v>73</v>
      </c>
      <c r="BNQ873" s="8"/>
      <c r="BNR873" s="8"/>
    </row>
    <row r="874" spans="1730:1734" ht="13.2" x14ac:dyDescent="0.25">
      <c r="BNN874" s="8"/>
      <c r="BNO874" s="8"/>
      <c r="BNP874" s="11" t="s">
        <v>72</v>
      </c>
      <c r="BNQ874" s="8"/>
      <c r="BNR874" s="8"/>
    </row>
    <row r="875" spans="1730:1734" ht="13.2" x14ac:dyDescent="0.25">
      <c r="BNN875" s="8"/>
      <c r="BNO875" s="8"/>
      <c r="BNP875" s="11" t="s">
        <v>71</v>
      </c>
      <c r="BNQ875" s="8"/>
      <c r="BNR875" s="8"/>
    </row>
    <row r="876" spans="1730:1734" ht="13.2" x14ac:dyDescent="0.25">
      <c r="BNN876" s="8"/>
      <c r="BNO876" s="8"/>
      <c r="BNP876" s="11" t="s">
        <v>70</v>
      </c>
      <c r="BNQ876" s="8"/>
      <c r="BNR876" s="8"/>
    </row>
    <row r="877" spans="1730:1734" ht="13.2" x14ac:dyDescent="0.25">
      <c r="BNN877" s="8"/>
      <c r="BNO877" s="8"/>
      <c r="BNP877" s="11" t="s">
        <v>69</v>
      </c>
      <c r="BNQ877" s="8"/>
      <c r="BNR877" s="8"/>
    </row>
    <row r="878" spans="1730:1734" ht="13.2" x14ac:dyDescent="0.25">
      <c r="BNN878" s="8"/>
      <c r="BNO878" s="8"/>
      <c r="BNP878" s="11" t="s">
        <v>68</v>
      </c>
      <c r="BNQ878" s="8"/>
      <c r="BNR878" s="8"/>
    </row>
    <row r="879" spans="1730:1734" ht="13.2" x14ac:dyDescent="0.25">
      <c r="BNN879" s="8"/>
      <c r="BNO879" s="8"/>
      <c r="BNP879" s="11" t="s">
        <v>0</v>
      </c>
      <c r="BNQ879" s="8"/>
      <c r="BNR879" s="8" t="s">
        <v>67</v>
      </c>
    </row>
    <row r="880" spans="1730:1734" ht="13.2" x14ac:dyDescent="0.25">
      <c r="BNN880" s="8"/>
      <c r="BNO880" s="8"/>
      <c r="BNP880" s="8"/>
      <c r="BNQ880" s="8"/>
      <c r="BNR880" s="11" t="s">
        <v>66</v>
      </c>
    </row>
    <row r="881" spans="1734:1738" ht="13.2" x14ac:dyDescent="0.25">
      <c r="BNR881" s="11" t="s">
        <v>65</v>
      </c>
      <c r="BNS881" s="8"/>
      <c r="BNT881" s="8"/>
      <c r="BNU881" s="8"/>
      <c r="BNV881" s="8"/>
    </row>
    <row r="882" spans="1734:1738" ht="13.2" x14ac:dyDescent="0.25">
      <c r="BNR882" s="11" t="s">
        <v>64</v>
      </c>
      <c r="BNS882" s="8"/>
      <c r="BNT882" s="8"/>
      <c r="BNU882" s="8"/>
      <c r="BNV882" s="8"/>
    </row>
    <row r="883" spans="1734:1738" ht="13.2" x14ac:dyDescent="0.25">
      <c r="BNR883" s="11" t="s">
        <v>63</v>
      </c>
      <c r="BNS883" s="8"/>
      <c r="BNT883" s="8"/>
      <c r="BNU883" s="8"/>
      <c r="BNV883" s="8"/>
    </row>
    <row r="884" spans="1734:1738" x14ac:dyDescent="0.2">
      <c r="BNR884" s="8"/>
      <c r="BNS884" s="8"/>
      <c r="BNT884" s="8"/>
      <c r="BNU884" s="8"/>
      <c r="BNV884" s="8"/>
    </row>
    <row r="885" spans="1734:1738" x14ac:dyDescent="0.2">
      <c r="BNR885" s="8"/>
      <c r="BNS885" s="8"/>
      <c r="BNT885" s="8" t="s">
        <v>62</v>
      </c>
      <c r="BNU885" s="8"/>
      <c r="BNV885" s="8"/>
    </row>
    <row r="886" spans="1734:1738" ht="79.2" x14ac:dyDescent="0.2">
      <c r="BNR886" s="8"/>
      <c r="BNS886" s="8"/>
      <c r="BNT886" s="20" t="s">
        <v>61</v>
      </c>
      <c r="BNU886" s="8"/>
      <c r="BNV886" s="8"/>
    </row>
    <row r="887" spans="1734:1738" ht="13.2" x14ac:dyDescent="0.2">
      <c r="BNR887" s="8"/>
      <c r="BNS887" s="8"/>
      <c r="BNT887" s="19" t="s">
        <v>60</v>
      </c>
      <c r="BNU887" s="8"/>
      <c r="BNV887" s="8"/>
    </row>
    <row r="888" spans="1734:1738" ht="13.2" x14ac:dyDescent="0.2">
      <c r="BNR888" s="8"/>
      <c r="BNS888" s="8"/>
      <c r="BNT888" s="19" t="s">
        <v>59</v>
      </c>
      <c r="BNU888" s="8"/>
      <c r="BNV888" s="8"/>
    </row>
    <row r="889" spans="1734:1738" ht="13.2" x14ac:dyDescent="0.2">
      <c r="BNR889" s="8"/>
      <c r="BNS889" s="8"/>
      <c r="BNT889" s="19" t="s">
        <v>58</v>
      </c>
      <c r="BNU889" s="8"/>
      <c r="BNV889" s="8"/>
    </row>
    <row r="890" spans="1734:1738" ht="13.2" x14ac:dyDescent="0.2">
      <c r="BNR890" s="8"/>
      <c r="BNS890" s="8"/>
      <c r="BNT890" s="19" t="s">
        <v>57</v>
      </c>
      <c r="BNU890" s="8"/>
      <c r="BNV890" s="8"/>
    </row>
    <row r="891" spans="1734:1738" ht="79.2" x14ac:dyDescent="0.2">
      <c r="BNR891" s="8"/>
      <c r="BNS891" s="8"/>
      <c r="BNT891" s="20" t="s">
        <v>56</v>
      </c>
      <c r="BNU891" s="8"/>
      <c r="BNV891" s="8"/>
    </row>
    <row r="892" spans="1734:1738" ht="13.2" x14ac:dyDescent="0.2">
      <c r="BNR892" s="8"/>
      <c r="BNS892" s="8"/>
      <c r="BNT892" s="19" t="s">
        <v>55</v>
      </c>
      <c r="BNU892" s="8"/>
      <c r="BNV892" s="8"/>
    </row>
    <row r="893" spans="1734:1738" ht="13.2" x14ac:dyDescent="0.2">
      <c r="BNR893" s="8"/>
      <c r="BNS893" s="8"/>
      <c r="BNT893" s="20" t="s">
        <v>0</v>
      </c>
      <c r="BNU893" s="8"/>
      <c r="BNV893" s="8"/>
    </row>
    <row r="894" spans="1734:1738" ht="13.2" x14ac:dyDescent="0.2">
      <c r="BNR894" s="8"/>
      <c r="BNS894" s="8"/>
      <c r="BNT894" s="19" t="s">
        <v>7</v>
      </c>
      <c r="BNU894" s="8"/>
      <c r="BNV894" s="8"/>
    </row>
    <row r="895" spans="1734:1738" ht="13.2" x14ac:dyDescent="0.2">
      <c r="BNR895" s="8"/>
      <c r="BNS895" s="8"/>
      <c r="BNT895" s="19"/>
      <c r="BNU895" s="8"/>
      <c r="BNV895" s="8"/>
    </row>
    <row r="896" spans="1734:1738" ht="13.2" x14ac:dyDescent="0.25">
      <c r="BNR896" s="8"/>
      <c r="BNS896" s="8"/>
      <c r="BNT896" s="8"/>
      <c r="BNU896" s="8"/>
      <c r="BNV896" s="11" t="s">
        <v>54</v>
      </c>
    </row>
    <row r="897" spans="1738:1742" ht="13.2" x14ac:dyDescent="0.25">
      <c r="BNV897" s="11" t="s">
        <v>53</v>
      </c>
      <c r="BNW897" s="11"/>
      <c r="BNX897" s="11"/>
      <c r="BNY897" s="11"/>
      <c r="BNZ897" s="11"/>
    </row>
    <row r="898" spans="1738:1742" ht="13.2" x14ac:dyDescent="0.25">
      <c r="BNV898" s="11"/>
      <c r="BNW898" s="11"/>
      <c r="BNX898" s="11"/>
      <c r="BNY898" s="11"/>
      <c r="BNZ898" s="11"/>
    </row>
    <row r="899" spans="1738:1742" ht="13.2" x14ac:dyDescent="0.25">
      <c r="BNV899" s="11"/>
      <c r="BNW899" s="11" t="s">
        <v>52</v>
      </c>
      <c r="BNX899" s="11"/>
      <c r="BNY899" s="11"/>
      <c r="BNZ899" s="11"/>
    </row>
    <row r="900" spans="1738:1742" ht="13.2" x14ac:dyDescent="0.25">
      <c r="BNV900" s="11"/>
      <c r="BNW900" s="11" t="s">
        <v>51</v>
      </c>
      <c r="BNX900" s="11"/>
      <c r="BNY900" s="11"/>
      <c r="BNZ900" s="11"/>
    </row>
    <row r="901" spans="1738:1742" ht="13.2" x14ac:dyDescent="0.25">
      <c r="BNV901" s="11"/>
      <c r="BNW901" s="11"/>
      <c r="BNX901" s="11"/>
      <c r="BNY901" s="11"/>
      <c r="BNZ901" s="11"/>
    </row>
    <row r="902" spans="1738:1742" ht="13.2" x14ac:dyDescent="0.25">
      <c r="BNV902" s="11"/>
      <c r="BNW902" s="11"/>
      <c r="BNX902" s="11"/>
      <c r="BNY902" s="11"/>
      <c r="BNZ902" s="11"/>
    </row>
    <row r="903" spans="1738:1742" ht="13.2" x14ac:dyDescent="0.25">
      <c r="BNV903" s="11"/>
      <c r="BNW903" s="11"/>
      <c r="BNX903" s="11"/>
      <c r="BNY903" s="11"/>
      <c r="BNZ903" s="11"/>
    </row>
    <row r="904" spans="1738:1742" ht="13.2" x14ac:dyDescent="0.25">
      <c r="BNV904" s="11"/>
      <c r="BNW904" s="11"/>
      <c r="BNX904" s="11"/>
      <c r="BNY904" s="11"/>
      <c r="BNZ904" s="11"/>
    </row>
    <row r="905" spans="1738:1742" ht="13.2" x14ac:dyDescent="0.25">
      <c r="BNV905" s="11"/>
      <c r="BNW905" s="11"/>
      <c r="BNX905" s="11"/>
      <c r="BNY905" s="11"/>
      <c r="BNZ905" s="11"/>
    </row>
    <row r="906" spans="1738:1742" ht="13.2" x14ac:dyDescent="0.25">
      <c r="BNV906" s="11"/>
      <c r="BNW906" s="11"/>
      <c r="BNX906" s="11"/>
      <c r="BNY906" s="11" t="s">
        <v>50</v>
      </c>
      <c r="BNZ906" s="11"/>
    </row>
    <row r="907" spans="1738:1742" ht="13.2" x14ac:dyDescent="0.25">
      <c r="BNV907" s="11"/>
      <c r="BNW907" s="11"/>
      <c r="BNX907" s="11"/>
      <c r="BNY907" s="11" t="s">
        <v>49</v>
      </c>
      <c r="BNZ907" s="11"/>
    </row>
    <row r="908" spans="1738:1742" ht="13.2" x14ac:dyDescent="0.25">
      <c r="BNV908" s="11"/>
      <c r="BNW908" s="11"/>
      <c r="BNX908" s="11"/>
      <c r="BNY908" s="11" t="s">
        <v>48</v>
      </c>
      <c r="BNZ908" s="11"/>
    </row>
    <row r="909" spans="1738:1742" ht="13.2" x14ac:dyDescent="0.25">
      <c r="BNV909" s="11"/>
      <c r="BNW909" s="11"/>
      <c r="BNX909" s="11"/>
      <c r="BNY909" s="11"/>
      <c r="BNZ909" s="11"/>
    </row>
    <row r="910" spans="1738:1742" ht="13.2" x14ac:dyDescent="0.25">
      <c r="BNV910" s="11"/>
      <c r="BNW910" s="11"/>
      <c r="BNX910" s="11"/>
      <c r="BNY910" s="11"/>
      <c r="BNZ910" s="11"/>
    </row>
    <row r="911" spans="1738:1742" ht="13.2" x14ac:dyDescent="0.25">
      <c r="BNV911" s="11"/>
      <c r="BNW911" s="11"/>
      <c r="BNX911" s="11"/>
      <c r="BNY911" s="11"/>
      <c r="BNZ911" s="11"/>
    </row>
    <row r="912" spans="1738:1742" ht="13.2" x14ac:dyDescent="0.25">
      <c r="BNV912" s="11"/>
      <c r="BNW912" s="11"/>
      <c r="BNX912" s="11"/>
      <c r="BNY912" s="11"/>
      <c r="BNZ912" s="11" t="s">
        <v>47</v>
      </c>
    </row>
    <row r="913" spans="1742:1746" ht="13.2" x14ac:dyDescent="0.25">
      <c r="BNZ913" s="11" t="s">
        <v>46</v>
      </c>
      <c r="BOA913" s="11"/>
      <c r="BOB913" s="11"/>
      <c r="BOC913" s="11"/>
      <c r="BOD913" s="11"/>
    </row>
    <row r="914" spans="1742:1746" ht="13.2" x14ac:dyDescent="0.25">
      <c r="BNZ914" s="11" t="s">
        <v>45</v>
      </c>
      <c r="BOA914" s="11"/>
      <c r="BOB914" s="11"/>
      <c r="BOC914" s="11"/>
      <c r="BOD914" s="11"/>
    </row>
    <row r="915" spans="1742:1746" ht="13.2" x14ac:dyDescent="0.25">
      <c r="BNZ915" s="11"/>
      <c r="BOA915" s="11"/>
      <c r="BOB915" s="11"/>
      <c r="BOC915" s="11"/>
      <c r="BOD915" s="11"/>
    </row>
    <row r="916" spans="1742:1746" ht="13.2" x14ac:dyDescent="0.25">
      <c r="BNZ916" s="11"/>
      <c r="BOA916" s="11"/>
      <c r="BOB916" s="11"/>
      <c r="BOC916" s="11"/>
      <c r="BOD916" s="11"/>
    </row>
    <row r="917" spans="1742:1746" ht="13.2" x14ac:dyDescent="0.25">
      <c r="BNZ917" s="11"/>
      <c r="BOA917" s="11"/>
      <c r="BOB917" s="11"/>
      <c r="BOC917" s="11"/>
      <c r="BOD917" s="11"/>
    </row>
    <row r="918" spans="1742:1746" ht="13.2" x14ac:dyDescent="0.25">
      <c r="BNZ918" s="11"/>
      <c r="BOA918" s="11"/>
      <c r="BOB918" s="11" t="s">
        <v>44</v>
      </c>
      <c r="BOC918" s="11"/>
      <c r="BOD918" s="11"/>
    </row>
    <row r="919" spans="1742:1746" ht="13.2" x14ac:dyDescent="0.25">
      <c r="BNZ919" s="11"/>
      <c r="BOA919" s="11"/>
      <c r="BOB919" s="11" t="s">
        <v>43</v>
      </c>
      <c r="BOC919" s="11"/>
      <c r="BOD919" s="11"/>
    </row>
    <row r="920" spans="1742:1746" ht="13.2" x14ac:dyDescent="0.25">
      <c r="BNZ920" s="11"/>
      <c r="BOA920" s="11"/>
      <c r="BOB920" s="11" t="s">
        <v>42</v>
      </c>
      <c r="BOC920" s="11"/>
      <c r="BOD920" s="11"/>
    </row>
    <row r="921" spans="1742:1746" ht="13.2" x14ac:dyDescent="0.25">
      <c r="BNZ921" s="11"/>
      <c r="BOA921" s="11"/>
      <c r="BOB921" s="11"/>
      <c r="BOC921" s="11"/>
      <c r="BOD921" s="11"/>
    </row>
    <row r="922" spans="1742:1746" ht="13.2" x14ac:dyDescent="0.25">
      <c r="BNZ922" s="11"/>
      <c r="BOA922" s="11"/>
      <c r="BOB922" s="11"/>
      <c r="BOC922" s="11" t="s">
        <v>41</v>
      </c>
      <c r="BOD922" s="11"/>
    </row>
    <row r="923" spans="1742:1746" ht="13.2" x14ac:dyDescent="0.25">
      <c r="BNZ923" s="11"/>
      <c r="BOA923" s="11"/>
      <c r="BOB923" s="11"/>
      <c r="BOC923" s="11" t="s">
        <v>40</v>
      </c>
      <c r="BOD923" s="11"/>
    </row>
    <row r="924" spans="1742:1746" ht="13.2" x14ac:dyDescent="0.25">
      <c r="BNZ924" s="11"/>
      <c r="BOA924" s="11"/>
      <c r="BOB924" s="11"/>
      <c r="BOC924" s="11" t="s">
        <v>39</v>
      </c>
      <c r="BOD924" s="11"/>
    </row>
    <row r="925" spans="1742:1746" ht="13.2" x14ac:dyDescent="0.25">
      <c r="BNZ925" s="11"/>
      <c r="BOA925" s="11"/>
      <c r="BOB925" s="11"/>
      <c r="BOC925" s="11"/>
      <c r="BOD925" s="11"/>
    </row>
    <row r="926" spans="1742:1746" ht="13.2" x14ac:dyDescent="0.25">
      <c r="BNZ926" s="11"/>
      <c r="BOA926" s="11"/>
      <c r="BOB926" s="11"/>
      <c r="BOC926" s="11"/>
      <c r="BOD926" s="11" t="s">
        <v>38</v>
      </c>
    </row>
    <row r="927" spans="1742:1746" ht="13.2" x14ac:dyDescent="0.25">
      <c r="BNZ927" s="11"/>
      <c r="BOA927" s="11"/>
      <c r="BOB927" s="11"/>
      <c r="BOC927" s="11"/>
      <c r="BOD927" s="11" t="s">
        <v>37</v>
      </c>
    </row>
    <row r="928" spans="1742:1746" ht="13.2" x14ac:dyDescent="0.25">
      <c r="BNZ928" s="11"/>
      <c r="BOA928" s="11"/>
      <c r="BOB928" s="11"/>
      <c r="BOC928" s="11"/>
      <c r="BOD928" s="11" t="s">
        <v>36</v>
      </c>
    </row>
    <row r="930" spans="1747:1759" ht="13.2" x14ac:dyDescent="0.25">
      <c r="BOE930" s="13" t="s">
        <v>35</v>
      </c>
      <c r="BOF930" s="8"/>
      <c r="BOG930" s="8"/>
      <c r="BOH930" s="8"/>
      <c r="BOI930" s="8"/>
      <c r="BOJ930" s="8"/>
      <c r="BOK930" s="8"/>
      <c r="BOL930" s="8"/>
      <c r="BOM930" s="8"/>
      <c r="BON930" s="8"/>
      <c r="BOO930" s="8"/>
      <c r="BOP930" s="8"/>
      <c r="BOQ930" s="8"/>
    </row>
    <row r="931" spans="1747:1759" ht="13.2" x14ac:dyDescent="0.25">
      <c r="BOE931" s="13" t="s">
        <v>34</v>
      </c>
      <c r="BOF931" s="8"/>
      <c r="BOG931" s="8"/>
      <c r="BOH931" s="8"/>
      <c r="BOI931" s="8"/>
      <c r="BOJ931" s="8"/>
      <c r="BOK931" s="8"/>
      <c r="BOL931" s="8"/>
      <c r="BOM931" s="8"/>
      <c r="BON931" s="8"/>
      <c r="BOO931" s="8"/>
      <c r="BOP931" s="8"/>
      <c r="BOQ931" s="8"/>
    </row>
    <row r="932" spans="1747:1759" ht="13.2" x14ac:dyDescent="0.25">
      <c r="BOE932" s="13"/>
      <c r="BOF932" s="8"/>
      <c r="BOG932" s="8"/>
      <c r="BOH932" s="8"/>
      <c r="BOI932" s="8"/>
      <c r="BOJ932" s="8"/>
      <c r="BOK932" s="8"/>
      <c r="BOL932" s="8"/>
      <c r="BOM932" s="8"/>
      <c r="BON932" s="8"/>
      <c r="BOO932" s="8"/>
      <c r="BOP932" s="8"/>
      <c r="BOQ932" s="8"/>
    </row>
    <row r="933" spans="1747:1759" x14ac:dyDescent="0.2">
      <c r="BOE933" s="8"/>
      <c r="BOF933" s="8"/>
      <c r="BOG933" s="8"/>
      <c r="BOH933" s="8"/>
      <c r="BOI933" s="8"/>
      <c r="BOJ933" s="8"/>
      <c r="BOK933" s="8"/>
      <c r="BOL933" s="8"/>
      <c r="BOM933" s="8"/>
      <c r="BON933" s="8"/>
      <c r="BOO933" s="8"/>
      <c r="BOP933" s="8"/>
      <c r="BOQ933" s="8"/>
    </row>
    <row r="934" spans="1747:1759" x14ac:dyDescent="0.2">
      <c r="BOE934" s="8"/>
      <c r="BOF934" s="8"/>
      <c r="BOG934" s="8"/>
      <c r="BOH934" s="8"/>
      <c r="BOI934" s="8"/>
      <c r="BOJ934" s="8"/>
      <c r="BOK934" s="8"/>
      <c r="BOL934" s="8"/>
      <c r="BOM934" s="8"/>
      <c r="BON934" s="8"/>
      <c r="BOO934" s="8"/>
      <c r="BOP934" s="8"/>
      <c r="BOQ934" s="8"/>
    </row>
    <row r="935" spans="1747:1759" ht="13.2" x14ac:dyDescent="0.25">
      <c r="BOE935" s="8"/>
      <c r="BOF935" s="8"/>
      <c r="BOG935" s="11"/>
      <c r="BOH935" s="11"/>
      <c r="BOI935" s="11"/>
      <c r="BOJ935" s="11"/>
      <c r="BOK935" s="11"/>
      <c r="BOL935" s="11"/>
      <c r="BOM935" s="11"/>
      <c r="BON935" s="11"/>
      <c r="BOO935" s="529" t="s">
        <v>33</v>
      </c>
      <c r="BOP935" s="529"/>
      <c r="BOQ935" s="529"/>
    </row>
    <row r="936" spans="1747:1759" ht="13.2" x14ac:dyDescent="0.25">
      <c r="BOE936" s="8"/>
      <c r="BOF936" s="8"/>
      <c r="BOG936" s="11"/>
      <c r="BOH936" s="11"/>
      <c r="BOI936" s="11"/>
      <c r="BOJ936" s="11"/>
      <c r="BOK936" s="11"/>
      <c r="BOL936" s="11"/>
      <c r="BOM936" s="9">
        <v>1</v>
      </c>
      <c r="BON936" s="9">
        <v>2</v>
      </c>
      <c r="BOO936" s="9">
        <v>3</v>
      </c>
      <c r="BOP936" s="16">
        <v>4</v>
      </c>
      <c r="BOQ936" s="16">
        <v>5</v>
      </c>
    </row>
    <row r="937" spans="1747:1759" ht="13.2" x14ac:dyDescent="0.25">
      <c r="BOE937" s="8"/>
      <c r="BOF937" s="8"/>
      <c r="BOG937" s="11"/>
      <c r="BOH937" s="11"/>
      <c r="BOI937" s="11"/>
      <c r="BOJ937" s="11"/>
      <c r="BOK937" s="11"/>
      <c r="BOL937" s="11"/>
      <c r="BOM937" s="13" t="s">
        <v>32</v>
      </c>
      <c r="BON937" s="13" t="s">
        <v>31</v>
      </c>
      <c r="BOO937" s="13" t="s">
        <v>30</v>
      </c>
      <c r="BOP937" s="13" t="s">
        <v>29</v>
      </c>
      <c r="BOQ937" s="13" t="s">
        <v>28</v>
      </c>
    </row>
    <row r="938" spans="1747:1759" ht="13.2" x14ac:dyDescent="0.25">
      <c r="BOE938" s="8"/>
      <c r="BOF938" s="8"/>
      <c r="BOG938" s="11"/>
      <c r="BOH938" s="11"/>
      <c r="BOI938" s="11"/>
      <c r="BOJ938" s="11"/>
      <c r="BOK938" s="11"/>
      <c r="BOL938" s="11"/>
      <c r="BOM938" s="284">
        <v>0.2</v>
      </c>
      <c r="BON938" s="284">
        <v>0.4</v>
      </c>
      <c r="BOO938" s="284">
        <v>0.6</v>
      </c>
      <c r="BOP938" s="284">
        <v>0.8</v>
      </c>
      <c r="BOQ938" s="284">
        <v>1</v>
      </c>
    </row>
    <row r="939" spans="1747:1759" ht="13.2" x14ac:dyDescent="0.25">
      <c r="BOE939" s="8"/>
      <c r="BOF939" s="8"/>
      <c r="BOG939" s="11"/>
      <c r="BOH939" s="11"/>
      <c r="BOI939" s="11"/>
      <c r="BOJ939" s="11"/>
      <c r="BOK939" s="11"/>
      <c r="BOL939" s="11"/>
      <c r="BOM939" s="9"/>
      <c r="BON939" s="9"/>
      <c r="BOO939" s="9"/>
      <c r="BOP939" s="16"/>
      <c r="BOQ939" s="16"/>
    </row>
    <row r="940" spans="1747:1759" ht="13.2" x14ac:dyDescent="0.25">
      <c r="BOE940" s="8"/>
      <c r="BOF940" s="8"/>
      <c r="BOG940" s="537" t="s">
        <v>27</v>
      </c>
      <c r="BOH940" s="14">
        <v>5</v>
      </c>
      <c r="BOI940" s="13" t="s">
        <v>26</v>
      </c>
      <c r="BOJ940" s="284">
        <v>1</v>
      </c>
      <c r="BOK940" s="11" t="s">
        <v>25</v>
      </c>
      <c r="BOL940" s="285">
        <v>1</v>
      </c>
      <c r="BOM940" s="9" t="s">
        <v>14</v>
      </c>
      <c r="BON940" s="9" t="s">
        <v>14</v>
      </c>
      <c r="BOO940" s="9" t="s">
        <v>14</v>
      </c>
      <c r="BOP940" s="9" t="s">
        <v>14</v>
      </c>
      <c r="BOQ940" s="9" t="s">
        <v>13</v>
      </c>
    </row>
    <row r="941" spans="1747:1759" ht="13.2" x14ac:dyDescent="0.25">
      <c r="BOE941" s="8"/>
      <c r="BOF941" s="8"/>
      <c r="BOG941" s="537"/>
      <c r="BOH941" s="14">
        <v>4</v>
      </c>
      <c r="BOI941" s="13" t="s">
        <v>24</v>
      </c>
      <c r="BOJ941" s="284">
        <v>0.8</v>
      </c>
      <c r="BOK941" s="11" t="s">
        <v>23</v>
      </c>
      <c r="BOL941" s="285">
        <v>0.8</v>
      </c>
      <c r="BOM941" s="9" t="s">
        <v>15</v>
      </c>
      <c r="BON941" s="9" t="s">
        <v>15</v>
      </c>
      <c r="BOO941" s="9" t="s">
        <v>14</v>
      </c>
      <c r="BOP941" s="9" t="s">
        <v>14</v>
      </c>
      <c r="BOQ941" s="9" t="s">
        <v>13</v>
      </c>
    </row>
    <row r="942" spans="1747:1759" ht="13.2" x14ac:dyDescent="0.25">
      <c r="BOE942" s="8"/>
      <c r="BOF942" s="8"/>
      <c r="BOG942" s="537"/>
      <c r="BOH942" s="14">
        <v>3</v>
      </c>
      <c r="BOI942" s="13" t="s">
        <v>22</v>
      </c>
      <c r="BOJ942" s="284">
        <v>0.6</v>
      </c>
      <c r="BOK942" s="11" t="s">
        <v>21</v>
      </c>
      <c r="BOL942" s="285">
        <v>0.6</v>
      </c>
      <c r="BOM942" s="9" t="s">
        <v>15</v>
      </c>
      <c r="BON942" s="9" t="s">
        <v>15</v>
      </c>
      <c r="BOO942" s="9" t="s">
        <v>15</v>
      </c>
      <c r="BOP942" s="9" t="s">
        <v>14</v>
      </c>
      <c r="BOQ942" s="9" t="s">
        <v>13</v>
      </c>
    </row>
    <row r="943" spans="1747:1759" ht="13.2" x14ac:dyDescent="0.25">
      <c r="BOE943" s="8"/>
      <c r="BOF943" s="8"/>
      <c r="BOG943" s="537"/>
      <c r="BOH943" s="14">
        <v>2</v>
      </c>
      <c r="BOI943" s="13" t="s">
        <v>20</v>
      </c>
      <c r="BOJ943" s="284">
        <v>0.4</v>
      </c>
      <c r="BOK943" s="11" t="s">
        <v>19</v>
      </c>
      <c r="BOL943" s="285">
        <v>0.4</v>
      </c>
      <c r="BOM943" s="9" t="s">
        <v>16</v>
      </c>
      <c r="BON943" s="9" t="s">
        <v>15</v>
      </c>
      <c r="BOO943" s="9" t="s">
        <v>15</v>
      </c>
      <c r="BOP943" s="9" t="s">
        <v>14</v>
      </c>
      <c r="BOQ943" s="9" t="s">
        <v>13</v>
      </c>
    </row>
    <row r="944" spans="1747:1759" ht="13.2" x14ac:dyDescent="0.25">
      <c r="BOE944" s="8"/>
      <c r="BOF944" s="8"/>
      <c r="BOG944" s="537"/>
      <c r="BOH944" s="14">
        <v>1</v>
      </c>
      <c r="BOI944" s="13" t="s">
        <v>18</v>
      </c>
      <c r="BOJ944" s="284">
        <v>0.2</v>
      </c>
      <c r="BOK944" s="11" t="s">
        <v>17</v>
      </c>
      <c r="BOL944" s="285">
        <v>0.2</v>
      </c>
      <c r="BOM944" s="9" t="s">
        <v>16</v>
      </c>
      <c r="BON944" s="9" t="s">
        <v>16</v>
      </c>
      <c r="BOO944" s="9" t="s">
        <v>15</v>
      </c>
      <c r="BOP944" s="9" t="s">
        <v>14</v>
      </c>
      <c r="BOQ944" s="9" t="s">
        <v>13</v>
      </c>
    </row>
    <row r="947" spans="1761:1763" x14ac:dyDescent="0.2">
      <c r="BOS947" s="8" t="s">
        <v>12</v>
      </c>
    </row>
    <row r="948" spans="1761:1763" x14ac:dyDescent="0.2">
      <c r="BOS948" s="8" t="s">
        <v>11</v>
      </c>
    </row>
    <row r="949" spans="1761:1763" x14ac:dyDescent="0.2">
      <c r="BOS949" s="8" t="s">
        <v>10</v>
      </c>
    </row>
    <row r="950" spans="1761:1763" x14ac:dyDescent="0.2">
      <c r="BOS950" s="8" t="s">
        <v>9</v>
      </c>
    </row>
    <row r="951" spans="1761:1763" x14ac:dyDescent="0.2">
      <c r="BOS951" s="8" t="s">
        <v>8</v>
      </c>
    </row>
    <row r="952" spans="1761:1763" x14ac:dyDescent="0.2">
      <c r="BOS952" s="8" t="s">
        <v>7</v>
      </c>
    </row>
    <row r="955" spans="1761:1763" x14ac:dyDescent="0.2">
      <c r="BOU955" s="7" t="s">
        <v>6</v>
      </c>
    </row>
    <row r="956" spans="1761:1763" x14ac:dyDescent="0.2">
      <c r="BOU956" s="6" t="s">
        <v>5</v>
      </c>
    </row>
    <row r="957" spans="1761:1763" ht="20.399999999999999" x14ac:dyDescent="0.2">
      <c r="BOU957" s="6" t="s">
        <v>4</v>
      </c>
    </row>
    <row r="958" spans="1761:1763" x14ac:dyDescent="0.2">
      <c r="BOU958" s="6" t="s">
        <v>3</v>
      </c>
    </row>
    <row r="959" spans="1761:1763" x14ac:dyDescent="0.2">
      <c r="BOU959" s="6" t="s">
        <v>2</v>
      </c>
    </row>
    <row r="960" spans="1761:1763" x14ac:dyDescent="0.2">
      <c r="BOU960" s="6" t="s">
        <v>1</v>
      </c>
    </row>
    <row r="961" spans="1763:1763" x14ac:dyDescent="0.2">
      <c r="BOU961" s="1" t="s">
        <v>0</v>
      </c>
    </row>
  </sheetData>
  <mergeCells count="20">
    <mergeCell ref="BOG940:BOG944"/>
    <mergeCell ref="AC7:AH7"/>
    <mergeCell ref="AI7:AL7"/>
    <mergeCell ref="BLW685:BLY685"/>
    <mergeCell ref="BLQ689:BLQ693"/>
    <mergeCell ref="BMX799:BMZ799"/>
    <mergeCell ref="E5:G5"/>
    <mergeCell ref="I5:N5"/>
    <mergeCell ref="BOO935:BOQ935"/>
    <mergeCell ref="O5:P5"/>
    <mergeCell ref="Q5:R5"/>
    <mergeCell ref="U5:V5"/>
    <mergeCell ref="W5:X5"/>
    <mergeCell ref="B7:H7"/>
    <mergeCell ref="J7:AB7"/>
    <mergeCell ref="B1:I1"/>
    <mergeCell ref="J1:K4"/>
    <mergeCell ref="B2:I2"/>
    <mergeCell ref="C3:H3"/>
    <mergeCell ref="C4:H4"/>
  </mergeCells>
  <conditionalFormatting sqref="AG9:AG100">
    <cfRule type="containsText" dxfId="1106" priority="83" operator="containsText" text="EXTREMO">
      <formula>NOT(ISERROR(SEARCH("EXTREMO",AG9)))</formula>
    </cfRule>
    <cfRule type="containsText" dxfId="1105" priority="82" operator="containsText" text="ALTO">
      <formula>NOT(ISERROR(SEARCH("ALTO",AG9)))</formula>
    </cfRule>
    <cfRule type="containsText" dxfId="1104" priority="81" operator="containsText" text="MODERADO">
      <formula>NOT(ISERROR(SEARCH("MODERADO",AG9)))</formula>
    </cfRule>
    <cfRule type="containsText" dxfId="1103" priority="80" operator="containsText" text="BAJO">
      <formula>NOT(ISERROR(SEARCH("BAJO",AG9)))</formula>
    </cfRule>
  </conditionalFormatting>
  <conditionalFormatting sqref="CP9:CP100">
    <cfRule type="containsText" dxfId="1102" priority="79" operator="containsText" text="EXTREMO">
      <formula>NOT(ISERROR(SEARCH("EXTREMO",CP9)))</formula>
    </cfRule>
    <cfRule type="containsText" dxfId="1101" priority="78" operator="containsText" text="ALTO">
      <formula>NOT(ISERROR(SEARCH("ALTO",CP9)))</formula>
    </cfRule>
    <cfRule type="containsText" dxfId="1100" priority="77" operator="containsText" text="MODERADO">
      <formula>NOT(ISERROR(SEARCH("MODERADO",CP9)))</formula>
    </cfRule>
  </conditionalFormatting>
  <conditionalFormatting sqref="DB9:DC9">
    <cfRule type="containsText" dxfId="1099" priority="74" operator="containsText" text="MODERADO">
      <formula>NOT(ISERROR(SEARCH("MODERADO",DB9)))</formula>
    </cfRule>
    <cfRule type="containsText" dxfId="1098" priority="76" operator="containsText" text="EXTREMO">
      <formula>NOT(ISERROR(SEARCH("EXTREMO",DB9)))</formula>
    </cfRule>
    <cfRule type="containsText" dxfId="1097" priority="75" operator="containsText" text="ALTO">
      <formula>NOT(ISERROR(SEARCH("ALTO",DB9)))</formula>
    </cfRule>
  </conditionalFormatting>
  <conditionalFormatting sqref="DB10:DC100">
    <cfRule type="containsText" dxfId="1096" priority="21" operator="containsText" text="EXTREMO">
      <formula>NOT(ISERROR(SEARCH("EXTREMO",DB10)))</formula>
    </cfRule>
    <cfRule type="containsText" dxfId="1095" priority="19" operator="containsText" text="MODERADO">
      <formula>NOT(ISERROR(SEARCH("MODERADO",DB10)))</formula>
    </cfRule>
    <cfRule type="containsText" dxfId="1094" priority="20" operator="containsText" text="ALTO">
      <formula>NOT(ISERROR(SEARCH("ALTO",DB10)))</formula>
    </cfRule>
  </conditionalFormatting>
  <conditionalFormatting sqref="DJ9:DK100">
    <cfRule type="containsText" dxfId="1093" priority="34" operator="containsText" text="MODERADO">
      <formula>NOT(ISERROR(SEARCH("MODERADO",DJ9)))</formula>
    </cfRule>
    <cfRule type="containsText" dxfId="1092" priority="35" operator="containsText" text="ALTO">
      <formula>NOT(ISERROR(SEARCH("ALTO",DJ9)))</formula>
    </cfRule>
    <cfRule type="containsText" dxfId="1091" priority="36" operator="containsText" text="EXTREMO">
      <formula>NOT(ISERROR(SEARCH("EXTREMO",DJ9)))</formula>
    </cfRule>
  </conditionalFormatting>
  <conditionalFormatting sqref="DQ9:DR100">
    <cfRule type="containsText" dxfId="1090" priority="33" operator="containsText" text="EXTREMO">
      <formula>NOT(ISERROR(SEARCH("EXTREMO",DQ9)))</formula>
    </cfRule>
    <cfRule type="containsText" dxfId="1089" priority="31" operator="containsText" text="MODERADO">
      <formula>NOT(ISERROR(SEARCH("MODERADO",DQ9)))</formula>
    </cfRule>
    <cfRule type="containsText" dxfId="1088" priority="32" operator="containsText" text="ALTO">
      <formula>NOT(ISERROR(SEARCH("ALTO",DQ9)))</formula>
    </cfRule>
  </conditionalFormatting>
  <conditionalFormatting sqref="DX9:DY100">
    <cfRule type="containsText" dxfId="1087" priority="28" operator="containsText" text="MODERADO">
      <formula>NOT(ISERROR(SEARCH("MODERADO",DX9)))</formula>
    </cfRule>
    <cfRule type="containsText" dxfId="1086" priority="29" operator="containsText" text="ALTO">
      <formula>NOT(ISERROR(SEARCH("ALTO",DX9)))</formula>
    </cfRule>
    <cfRule type="containsText" dxfId="1085" priority="30" operator="containsText" text="EXTREMO">
      <formula>NOT(ISERROR(SEARCH("EXTREMO",DX9)))</formula>
    </cfRule>
  </conditionalFormatting>
  <conditionalFormatting sqref="EE9:EF100">
    <cfRule type="containsText" dxfId="1084" priority="25" operator="containsText" text="MODERADO">
      <formula>NOT(ISERROR(SEARCH("MODERADO",EE9)))</formula>
    </cfRule>
    <cfRule type="containsText" dxfId="1083" priority="26" operator="containsText" text="ALTO">
      <formula>NOT(ISERROR(SEARCH("ALTO",EE9)))</formula>
    </cfRule>
    <cfRule type="containsText" dxfId="1082" priority="27" operator="containsText" text="EXTREMO">
      <formula>NOT(ISERROR(SEARCH("EXTREMO",EE9)))</formula>
    </cfRule>
  </conditionalFormatting>
  <conditionalFormatting sqref="EL9:EM100">
    <cfRule type="containsText" dxfId="1081" priority="22" operator="containsText" text="MODERADO">
      <formula>NOT(ISERROR(SEARCH("MODERADO",EL9)))</formula>
    </cfRule>
    <cfRule type="containsText" dxfId="1080" priority="23" operator="containsText" text="ALTO">
      <formula>NOT(ISERROR(SEARCH("ALTO",EL9)))</formula>
    </cfRule>
    <cfRule type="containsText" dxfId="1079" priority="24" operator="containsText" text="EXTREMO">
      <formula>NOT(ISERROR(SEARCH("EXTREMO",EL9)))</formula>
    </cfRule>
  </conditionalFormatting>
  <conditionalFormatting sqref="ER9:EU100 EY9:FB100 FF9:FI100 FM9:FP100 FT9:FW100 GA9:GD100 DI9:DL100 DP9:DS100 DW9:DZ100 ED9:EG100 EK9:EN100 DB9:DD100 CL9:CP100 DF9:DF100 DN9:DN100 DU9:DU100 EB9:EB100 EI9:EI100 EP9:EP100 EW9:EW100 FD9:FD100 FK9:FK100 FR9:FR100 FY9:FY100 GF9:GF100 GH9:GI100">
    <cfRule type="containsText" dxfId="1078" priority="73" operator="containsText" text="BAJO">
      <formula>NOT(ISERROR(SEARCH("BAJO",CL9)))</formula>
    </cfRule>
  </conditionalFormatting>
  <conditionalFormatting sqref="ES9:ET9">
    <cfRule type="containsText" dxfId="1077" priority="72" operator="containsText" text="EXTREMO">
      <formula>NOT(ISERROR(SEARCH("EXTREMO",ES9)))</formula>
    </cfRule>
    <cfRule type="containsText" dxfId="1076" priority="71" operator="containsText" text="ALTO">
      <formula>NOT(ISERROR(SEARCH("ALTO",ES9)))</formula>
    </cfRule>
    <cfRule type="containsText" dxfId="1075" priority="70" operator="containsText" text="MODERADO">
      <formula>NOT(ISERROR(SEARCH("MODERADO",ES9)))</formula>
    </cfRule>
  </conditionalFormatting>
  <conditionalFormatting sqref="ES9:ET100">
    <cfRule type="containsText" dxfId="1074" priority="52" operator="containsText" text="MODERADO">
      <formula>NOT(ISERROR(SEARCH("MODERADO",ES9)))</formula>
    </cfRule>
    <cfRule type="containsText" dxfId="1073" priority="53" operator="containsText" text="ALTO">
      <formula>NOT(ISERROR(SEARCH("ALTO",ES9)))</formula>
    </cfRule>
    <cfRule type="containsText" dxfId="1072" priority="54" operator="containsText" text="EXTREMO">
      <formula>NOT(ISERROR(SEARCH("EXTREMO",ES9)))</formula>
    </cfRule>
  </conditionalFormatting>
  <conditionalFormatting sqref="ES10:ET100">
    <cfRule type="containsText" dxfId="1071" priority="16" operator="containsText" text="MODERADO">
      <formula>NOT(ISERROR(SEARCH("MODERADO",ES10)))</formula>
    </cfRule>
    <cfRule type="containsText" dxfId="1070" priority="18" operator="containsText" text="EXTREMO">
      <formula>NOT(ISERROR(SEARCH("EXTREMO",ES10)))</formula>
    </cfRule>
    <cfRule type="containsText" dxfId="1069" priority="17" operator="containsText" text="ALTO">
      <formula>NOT(ISERROR(SEARCH("ALTO",ES10)))</formula>
    </cfRule>
  </conditionalFormatting>
  <conditionalFormatting sqref="EZ9:FA9">
    <cfRule type="containsText" dxfId="1068" priority="69" operator="containsText" text="EXTREMO">
      <formula>NOT(ISERROR(SEARCH("EXTREMO",EZ9)))</formula>
    </cfRule>
    <cfRule type="containsText" dxfId="1067" priority="68" operator="containsText" text="ALTO">
      <formula>NOT(ISERROR(SEARCH("ALTO",EZ9)))</formula>
    </cfRule>
    <cfRule type="containsText" dxfId="1066" priority="67" operator="containsText" text="MODERADO">
      <formula>NOT(ISERROR(SEARCH("MODERADO",EZ9)))</formula>
    </cfRule>
  </conditionalFormatting>
  <conditionalFormatting sqref="EZ9:FA100">
    <cfRule type="containsText" dxfId="1065" priority="49" operator="containsText" text="MODERADO">
      <formula>NOT(ISERROR(SEARCH("MODERADO",EZ9)))</formula>
    </cfRule>
    <cfRule type="containsText" dxfId="1064" priority="50" operator="containsText" text="ALTO">
      <formula>NOT(ISERROR(SEARCH("ALTO",EZ9)))</formula>
    </cfRule>
    <cfRule type="containsText" dxfId="1063" priority="51" operator="containsText" text="EXTREMO">
      <formula>NOT(ISERROR(SEARCH("EXTREMO",EZ9)))</formula>
    </cfRule>
  </conditionalFormatting>
  <conditionalFormatting sqref="EZ10:FA100">
    <cfRule type="containsText" dxfId="1062" priority="14" operator="containsText" text="ALTO">
      <formula>NOT(ISERROR(SEARCH("ALTO",EZ10)))</formula>
    </cfRule>
    <cfRule type="containsText" dxfId="1061" priority="15" operator="containsText" text="EXTREMO">
      <formula>NOT(ISERROR(SEARCH("EXTREMO",EZ10)))</formula>
    </cfRule>
    <cfRule type="containsText" dxfId="1060" priority="13" operator="containsText" text="MODERADO">
      <formula>NOT(ISERROR(SEARCH("MODERADO",EZ10)))</formula>
    </cfRule>
  </conditionalFormatting>
  <conditionalFormatting sqref="FG9:FH9">
    <cfRule type="containsText" dxfId="1059" priority="66" operator="containsText" text="EXTREMO">
      <formula>NOT(ISERROR(SEARCH("EXTREMO",FG9)))</formula>
    </cfRule>
    <cfRule type="containsText" dxfId="1058" priority="65" operator="containsText" text="ALTO">
      <formula>NOT(ISERROR(SEARCH("ALTO",FG9)))</formula>
    </cfRule>
    <cfRule type="containsText" dxfId="1057" priority="64" operator="containsText" text="MODERADO">
      <formula>NOT(ISERROR(SEARCH("MODERADO",FG9)))</formula>
    </cfRule>
  </conditionalFormatting>
  <conditionalFormatting sqref="FG9:FH100">
    <cfRule type="containsText" dxfId="1056" priority="48" operator="containsText" text="EXTREMO">
      <formula>NOT(ISERROR(SEARCH("EXTREMO",FG9)))</formula>
    </cfRule>
    <cfRule type="containsText" dxfId="1055" priority="46" operator="containsText" text="MODERADO">
      <formula>NOT(ISERROR(SEARCH("MODERADO",FG9)))</formula>
    </cfRule>
    <cfRule type="containsText" dxfId="1054" priority="47" operator="containsText" text="ALTO">
      <formula>NOT(ISERROR(SEARCH("ALTO",FG9)))</formula>
    </cfRule>
  </conditionalFormatting>
  <conditionalFormatting sqref="FG10:FH100">
    <cfRule type="containsText" dxfId="1053" priority="11" operator="containsText" text="ALTO">
      <formula>NOT(ISERROR(SEARCH("ALTO",FG10)))</formula>
    </cfRule>
    <cfRule type="containsText" dxfId="1052" priority="10" operator="containsText" text="MODERADO">
      <formula>NOT(ISERROR(SEARCH("MODERADO",FG10)))</formula>
    </cfRule>
    <cfRule type="containsText" dxfId="1051" priority="12" operator="containsText" text="EXTREMO">
      <formula>NOT(ISERROR(SEARCH("EXTREMO",FG10)))</formula>
    </cfRule>
  </conditionalFormatting>
  <conditionalFormatting sqref="FN9:FO9">
    <cfRule type="containsText" dxfId="1050" priority="63" operator="containsText" text="EXTREMO">
      <formula>NOT(ISERROR(SEARCH("EXTREMO",FN9)))</formula>
    </cfRule>
    <cfRule type="containsText" dxfId="1049" priority="62" operator="containsText" text="ALTO">
      <formula>NOT(ISERROR(SEARCH("ALTO",FN9)))</formula>
    </cfRule>
    <cfRule type="containsText" dxfId="1048" priority="61" operator="containsText" text="MODERADO">
      <formula>NOT(ISERROR(SEARCH("MODERADO",FN9)))</formula>
    </cfRule>
  </conditionalFormatting>
  <conditionalFormatting sqref="FN9:FO100">
    <cfRule type="containsText" dxfId="1047" priority="44" operator="containsText" text="ALTO">
      <formula>NOT(ISERROR(SEARCH("ALTO",FN9)))</formula>
    </cfRule>
    <cfRule type="containsText" dxfId="1046" priority="45" operator="containsText" text="EXTREMO">
      <formula>NOT(ISERROR(SEARCH("EXTREMO",FN9)))</formula>
    </cfRule>
    <cfRule type="containsText" dxfId="1045" priority="43" operator="containsText" text="MODERADO">
      <formula>NOT(ISERROR(SEARCH("MODERADO",FN9)))</formula>
    </cfRule>
  </conditionalFormatting>
  <conditionalFormatting sqref="FN10:FO100">
    <cfRule type="containsText" dxfId="1044" priority="9" operator="containsText" text="EXTREMO">
      <formula>NOT(ISERROR(SEARCH("EXTREMO",FN10)))</formula>
    </cfRule>
    <cfRule type="containsText" dxfId="1043" priority="7" operator="containsText" text="MODERADO">
      <formula>NOT(ISERROR(SEARCH("MODERADO",FN10)))</formula>
    </cfRule>
    <cfRule type="containsText" dxfId="1042" priority="8" operator="containsText" text="ALTO">
      <formula>NOT(ISERROR(SEARCH("ALTO",FN10)))</formula>
    </cfRule>
  </conditionalFormatting>
  <conditionalFormatting sqref="FU9:FV9">
    <cfRule type="containsText" dxfId="1041" priority="60" operator="containsText" text="EXTREMO">
      <formula>NOT(ISERROR(SEARCH("EXTREMO",FU9)))</formula>
    </cfRule>
    <cfRule type="containsText" dxfId="1040" priority="59" operator="containsText" text="ALTO">
      <formula>NOT(ISERROR(SEARCH("ALTO",FU9)))</formula>
    </cfRule>
    <cfRule type="containsText" dxfId="1039" priority="58" operator="containsText" text="MODERADO">
      <formula>NOT(ISERROR(SEARCH("MODERADO",FU9)))</formula>
    </cfRule>
  </conditionalFormatting>
  <conditionalFormatting sqref="FU9:FV100">
    <cfRule type="containsText" dxfId="1038" priority="41" operator="containsText" text="ALTO">
      <formula>NOT(ISERROR(SEARCH("ALTO",FU9)))</formula>
    </cfRule>
    <cfRule type="containsText" dxfId="1037" priority="42" operator="containsText" text="EXTREMO">
      <formula>NOT(ISERROR(SEARCH("EXTREMO",FU9)))</formula>
    </cfRule>
    <cfRule type="containsText" dxfId="1036" priority="40" operator="containsText" text="MODERADO">
      <formula>NOT(ISERROR(SEARCH("MODERADO",FU9)))</formula>
    </cfRule>
  </conditionalFormatting>
  <conditionalFormatting sqref="FU10:FV100">
    <cfRule type="containsText" dxfId="1035" priority="6" operator="containsText" text="EXTREMO">
      <formula>NOT(ISERROR(SEARCH("EXTREMO",FU10)))</formula>
    </cfRule>
    <cfRule type="containsText" dxfId="1034" priority="5" operator="containsText" text="ALTO">
      <formula>NOT(ISERROR(SEARCH("ALTO",FU10)))</formula>
    </cfRule>
    <cfRule type="containsText" dxfId="1033" priority="4" operator="containsText" text="MODERADO">
      <formula>NOT(ISERROR(SEARCH("MODERADO",FU10)))</formula>
    </cfRule>
  </conditionalFormatting>
  <conditionalFormatting sqref="GB9:GC9">
    <cfRule type="containsText" dxfId="1032" priority="57" operator="containsText" text="EXTREMO">
      <formula>NOT(ISERROR(SEARCH("EXTREMO",GB9)))</formula>
    </cfRule>
    <cfRule type="containsText" dxfId="1031" priority="56" operator="containsText" text="ALTO">
      <formula>NOT(ISERROR(SEARCH("ALTO",GB9)))</formula>
    </cfRule>
    <cfRule type="containsText" dxfId="1030" priority="55" operator="containsText" text="MODERADO">
      <formula>NOT(ISERROR(SEARCH("MODERADO",GB9)))</formula>
    </cfRule>
  </conditionalFormatting>
  <conditionalFormatting sqref="GB9:GC100">
    <cfRule type="containsText" dxfId="1029" priority="38" operator="containsText" text="ALTO">
      <formula>NOT(ISERROR(SEARCH("ALTO",GB9)))</formula>
    </cfRule>
    <cfRule type="containsText" dxfId="1028" priority="37" operator="containsText" text="MODERADO">
      <formula>NOT(ISERROR(SEARCH("MODERADO",GB9)))</formula>
    </cfRule>
    <cfRule type="containsText" dxfId="1027" priority="39" operator="containsText" text="EXTREMO">
      <formula>NOT(ISERROR(SEARCH("EXTREMO",GB9)))</formula>
    </cfRule>
  </conditionalFormatting>
  <conditionalFormatting sqref="GB10:GC100">
    <cfRule type="containsText" dxfId="1026" priority="2" operator="containsText" text="ALTO">
      <formula>NOT(ISERROR(SEARCH("ALTO",GB10)))</formula>
    </cfRule>
    <cfRule type="containsText" dxfId="1025" priority="1" operator="containsText" text="MODERADO">
      <formula>NOT(ISERROR(SEARCH("MODERADO",GB10)))</formula>
    </cfRule>
    <cfRule type="containsText" dxfId="1024" priority="3" operator="containsText" text="EXTREMO">
      <formula>NOT(ISERROR(SEARCH("EXTREMO",GB10)))</formula>
    </cfRule>
  </conditionalFormatting>
  <dataValidations count="17">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9:AB100" xr:uid="{00000000-0002-0000-1300-000010000000}">
      <formula1>SINO</formula1>
    </dataValidation>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xr:uid="{00000000-0002-0000-1300-00000F000000}">
      <formula1>0</formula1>
      <formula2>100</formula2>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CL9:CO100" xr:uid="{00000000-0002-0000-1300-00000E000000}"/>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BN9:BN100 BR9:BR100 BV9:BV100 BZ9:BZ100 CH9:CH100 CD9:CD100 CK9:CO100 BJ9:BJ100 CW9:CW100 CT9:CT100 BF9:BF100 BB9:BB100 AT9:AT100 AP9:AP100 AX9:AX100" xr:uid="{00000000-0002-0000-1300-00000D000000}">
      <formula1>Efecto</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xr:uid="{00000000-0002-0000-1300-00000C000000}">
      <formula1>IMPACTO</formula1>
    </dataValidation>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100" xr:uid="{00000000-0002-0000-1300-00000B000000}">
      <formula1>PROBAB</formula1>
    </dataValidation>
    <dataValidation type="list" showInputMessage="1" showErrorMessage="1" sqref="BI9:BI100 BU9:BU100 BQ9:BQ100 CC9:CC100 BY9:BY100 CG9:CG100 CJ9:CJ100 BM9:BM100 BE9:BE100 BA9:BA100 AW9:AW100 AS9:AS100 AO9:AO100" xr:uid="{00000000-0002-0000-1300-00000A000000}">
      <formula1>TIP_CONTROL</formula1>
    </dataValidation>
    <dataValidation type="list" sqref="CI9:CI100" xr:uid="{00000000-0002-0000-1300-000009000000}">
      <formula1>IMPLEMENT</formula1>
    </dataValidation>
    <dataValidation showInputMessage="1" showErrorMessage="1" errorTitle="Rechazado" error="Solo son validadas las opciones de la lista" sqref="AK9:AK12 CR13:CR100 AK13:AL100 CP9:CQ100 CS9:CS100 CU9:CU100 CV13:CV100" xr:uid="{00000000-0002-0000-1300-000008000000}"/>
    <dataValidation type="list" allowBlank="1" showInputMessage="1" sqref="F9:F100" xr:uid="{00000000-0002-0000-1300-000007000000}">
      <formula1>TipoCau</formula1>
    </dataValidation>
    <dataValidation type="list" allowBlank="1" showInputMessage="1" sqref="D9:D100" xr:uid="{00000000-0002-0000-1300-000006000000}">
      <formula1>InternoExp</formula1>
    </dataValidation>
    <dataValidation type="list" allowBlank="1" showInputMessage="1" sqref="E9:E100" xr:uid="{00000000-0002-0000-1300-000005000000}">
      <formula1>ExternoExp</formula1>
    </dataValidation>
    <dataValidation type="list" allowBlank="1" showInputMessage="1" sqref="H9:H100" xr:uid="{00000000-0002-0000-1300-000004000000}">
      <formula1>TramitesSer</formula1>
    </dataValidation>
    <dataValidation type="list" allowBlank="1" showInputMessage="1" showErrorMessage="1" sqref="G9:G100" xr:uid="{00000000-0002-0000-1300-000003000000}">
      <formula1>consecuencias</formula1>
    </dataValidation>
    <dataValidation type="list" allowBlank="1" showInputMessage="1" showErrorMessage="1" sqref="BMA697:BMA701" xr:uid="{00000000-0002-0000-1300-000002000000}">
      <formula1>TipoCausa</formula1>
    </dataValidation>
    <dataValidation type="list" showInputMessage="1" showErrorMessage="1" errorTitle="Rechazado" error="Solo son validadas las opciones de la lista" sqref="BG9:BG100 BK9:BK100 BO9:BO100 BS9:BS100 BW9:BW100 CA9:CA100 CE9:CE100 BC9:BC100 AY9:AY100 AU9:AU100 AQ9:AQ100 AM9:AM100" xr:uid="{00000000-0002-0000-1300-000001000000}">
      <formula1>FRECUENCY</formula1>
    </dataValidation>
    <dataValidation type="list" showErrorMessage="1" sqref="CF9:CF100 BH9:BH100 BL9:BL100 BP9:BP100 BT9:BT100 BX9:BX100 CB9:CB100 BD9:BD100 AZ9:AZ100 AV9:AV100 AR9:AR100 AN9:AN100" xr:uid="{00000000-0002-0000-1300-000000000000}">
      <formula1>IMPLEMENT</formula1>
    </dataValidation>
  </dataValidation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69CF9-1B46-4000-A832-2F7B0FB6592D}">
  <dimension ref="A1:BOU961"/>
  <sheetViews>
    <sheetView topLeftCell="A13" workbookViewId="0">
      <selection activeCell="CS8" sqref="CS8"/>
    </sheetView>
  </sheetViews>
  <sheetFormatPr baseColWidth="10" defaultRowHeight="10.199999999999999" x14ac:dyDescent="0.2"/>
  <cols>
    <col min="1" max="1" width="4.77734375" style="1" customWidth="1"/>
    <col min="2" max="2" width="23.21875" style="1" customWidth="1"/>
    <col min="3" max="3" width="32.44140625" style="1" customWidth="1"/>
    <col min="4" max="4" width="23.77734375" style="1" customWidth="1"/>
    <col min="5" max="6" width="13.44140625" style="1" customWidth="1"/>
    <col min="7" max="8" width="23.77734375" style="1" customWidth="1"/>
    <col min="9" max="9" width="12" style="2" customWidth="1"/>
    <col min="10" max="28" width="9.77734375" style="2" customWidth="1"/>
    <col min="29" max="29" width="15.21875" style="2" customWidth="1"/>
    <col min="30" max="30" width="5.77734375" style="2" customWidth="1"/>
    <col min="31" max="31" width="9.77734375" style="2" customWidth="1"/>
    <col min="32" max="32" width="5.77734375" style="1" customWidth="1"/>
    <col min="33" max="33" width="10.21875" style="2" customWidth="1"/>
    <col min="34" max="34" width="6.44140625" style="5" customWidth="1"/>
    <col min="35" max="35" width="54.77734375" style="160" customWidth="1"/>
    <col min="36" max="36" width="17.77734375" style="1" customWidth="1"/>
    <col min="37" max="37" width="23" style="4" customWidth="1"/>
    <col min="38" max="38" width="18" style="4" customWidth="1"/>
    <col min="39" max="39" width="8.77734375" style="4" customWidth="1"/>
    <col min="40" max="40" width="12.21875" style="1" customWidth="1"/>
    <col min="41" max="41" width="8.77734375" style="1" customWidth="1"/>
    <col min="42" max="42" width="11.21875" style="4" customWidth="1"/>
    <col min="43" max="43" width="8.77734375" style="4" customWidth="1"/>
    <col min="44" max="44" width="12.21875" style="1" customWidth="1"/>
    <col min="45" max="45" width="8.77734375" style="1" customWidth="1"/>
    <col min="46" max="46" width="11.21875" style="4" customWidth="1"/>
    <col min="47" max="47" width="8.77734375" style="4" customWidth="1"/>
    <col min="48" max="48" width="12.21875" style="1" customWidth="1"/>
    <col min="49" max="49" width="8.77734375" style="1" customWidth="1"/>
    <col min="50" max="50" width="10.44140625" style="4" customWidth="1"/>
    <col min="51" max="51" width="8.77734375" style="4" customWidth="1"/>
    <col min="52" max="52" width="12.21875" style="1" customWidth="1"/>
    <col min="53" max="53" width="8.77734375" style="1" customWidth="1"/>
    <col min="54" max="54" width="16.21875" style="4" customWidth="1"/>
    <col min="55" max="55" width="8.77734375" style="4" customWidth="1"/>
    <col min="56" max="56" width="12.21875" style="1" customWidth="1"/>
    <col min="57" max="57" width="9.21875" style="1" customWidth="1"/>
    <col min="58" max="58" width="10.77734375" style="4" customWidth="1"/>
    <col min="59" max="59" width="8.77734375" style="4" customWidth="1"/>
    <col min="60" max="60" width="12.21875" style="1" customWidth="1"/>
    <col min="61" max="61" width="8.77734375" style="1" customWidth="1"/>
    <col min="62" max="62" width="11.21875" style="4" customWidth="1"/>
    <col min="63" max="63" width="8.77734375" style="4" customWidth="1"/>
    <col min="64" max="64" width="12.21875" style="1" customWidth="1"/>
    <col min="65" max="65" width="8.77734375" style="1" customWidth="1"/>
    <col min="66" max="66" width="11.44140625" style="4" customWidth="1"/>
    <col min="67" max="67" width="8.77734375" style="4" customWidth="1"/>
    <col min="68" max="68" width="12.21875" style="1" customWidth="1"/>
    <col min="69" max="69" width="8.77734375" style="1" customWidth="1"/>
    <col min="70" max="70" width="12" style="4" customWidth="1"/>
    <col min="71" max="71" width="8.77734375" style="4" customWidth="1"/>
    <col min="72" max="72" width="12.21875" style="1" customWidth="1"/>
    <col min="73" max="73" width="8.77734375" style="1" customWidth="1"/>
    <col min="74" max="74" width="9.21875" style="4" customWidth="1"/>
    <col min="75" max="75" width="8.77734375" style="4" customWidth="1"/>
    <col min="76" max="76" width="12.21875" style="1" customWidth="1"/>
    <col min="77" max="77" width="8.77734375" style="1" customWidth="1"/>
    <col min="78" max="78" width="9.21875" style="4" customWidth="1"/>
    <col min="79" max="79" width="8.77734375" style="4" customWidth="1"/>
    <col min="80" max="80" width="12.21875" style="1" customWidth="1"/>
    <col min="81" max="81" width="8.77734375" style="1" customWidth="1"/>
    <col min="82" max="82" width="9.21875" style="4" customWidth="1"/>
    <col min="83" max="83" width="8.77734375" style="4" customWidth="1"/>
    <col min="84" max="84" width="12.21875" style="1" customWidth="1"/>
    <col min="85" max="85" width="8.77734375" style="1" customWidth="1"/>
    <col min="86" max="86" width="9.21875" style="4" customWidth="1"/>
    <col min="87" max="89" width="2.21875" style="4" hidden="1" customWidth="1"/>
    <col min="90" max="90" width="9.77734375" style="4" customWidth="1"/>
    <col min="91" max="91" width="6.77734375" style="4" customWidth="1"/>
    <col min="92" max="92" width="9.77734375" style="4" customWidth="1"/>
    <col min="93" max="93" width="6.77734375" style="4" customWidth="1"/>
    <col min="94" max="94" width="11.21875" style="4" customWidth="1"/>
    <col min="95" max="95" width="6.77734375" style="4" customWidth="1"/>
    <col min="96" max="96" width="47.44140625" style="4" customWidth="1"/>
    <col min="97" max="97" width="7" style="4" customWidth="1"/>
    <col min="98" max="98" width="1" style="4" customWidth="1"/>
    <col min="99" max="99" width="37.21875" style="4" customWidth="1"/>
    <col min="100" max="100" width="27.44140625" style="4" customWidth="1"/>
    <col min="101" max="101" width="1.44140625" style="4" customWidth="1"/>
    <col min="102" max="105" width="5.44140625" style="4" customWidth="1"/>
    <col min="106" max="106" width="5.77734375" style="1" customWidth="1"/>
    <col min="107" max="108" width="6.77734375" style="1" customWidth="1"/>
    <col min="109" max="109" width="4.44140625" style="4" customWidth="1"/>
    <col min="110" max="110" width="6.44140625" style="1" customWidth="1"/>
    <col min="111" max="112" width="6.44140625" style="4" customWidth="1"/>
    <col min="113" max="113" width="19" style="1" customWidth="1"/>
    <col min="114" max="116" width="6" style="1" customWidth="1"/>
    <col min="117" max="117" width="4.44140625" style="4" customWidth="1"/>
    <col min="118" max="118" width="6.44140625" style="1" customWidth="1"/>
    <col min="119" max="119" width="6.44140625" style="4" customWidth="1"/>
    <col min="120" max="191" width="6" style="1" customWidth="1"/>
    <col min="192" max="192" width="7.44140625" style="1" customWidth="1"/>
    <col min="193" max="224" width="8" style="1" customWidth="1"/>
    <col min="225" max="1677" width="2.21875" style="1" customWidth="1"/>
    <col min="1678" max="1680" width="10.88671875" style="1"/>
    <col min="1681" max="1681" width="4.21875" style="1" customWidth="1"/>
    <col min="1682" max="1683" width="10.88671875" style="1"/>
    <col min="1684" max="1684" width="4.77734375" style="1" customWidth="1"/>
    <col min="1685" max="1690" width="10.88671875" style="1"/>
    <col min="1691" max="1691" width="36.21875" style="1" customWidth="1"/>
    <col min="1692" max="1692" width="10.88671875" style="1"/>
    <col min="1693" max="1693" width="45.44140625" style="1" customWidth="1"/>
    <col min="1694" max="1695" width="10.88671875" style="1"/>
    <col min="1696" max="1696" width="10.88671875" style="3"/>
    <col min="1697" max="1697" width="10.88671875" style="1"/>
    <col min="1698" max="1698" width="32.44140625" style="2" customWidth="1"/>
    <col min="1699" max="1702" width="10.88671875" style="1"/>
    <col min="1703" max="1703" width="35.44140625" style="1" customWidth="1"/>
    <col min="1704" max="1762" width="10.88671875" style="1"/>
    <col min="1763" max="1763" width="26.44140625" style="1" customWidth="1"/>
    <col min="1764" max="1766" width="10.88671875" style="1"/>
    <col min="1767" max="1767" width="17.44140625" style="1" customWidth="1"/>
    <col min="1768" max="1892" width="10.88671875" style="1"/>
    <col min="1893" max="1893" width="12" style="1" customWidth="1"/>
    <col min="1894" max="1894" width="2.77734375" style="1" customWidth="1"/>
    <col min="1895" max="1896" width="6.44140625" style="1" customWidth="1"/>
    <col min="1897" max="1897" width="5.77734375" style="1" customWidth="1"/>
    <col min="1898" max="1898" width="6.44140625" style="1" customWidth="1"/>
    <col min="1899" max="1899" width="13.77734375" style="1" customWidth="1"/>
    <col min="1900" max="1901" width="9" style="1" customWidth="1"/>
    <col min="1902" max="1902" width="2.44140625" style="1" customWidth="1"/>
    <col min="1903" max="1903" width="8.77734375" style="1" customWidth="1"/>
    <col min="1904" max="1904" width="7.44140625" style="1" customWidth="1"/>
    <col min="1905" max="1907" width="3.77734375" style="1" customWidth="1"/>
    <col min="1908" max="1908" width="3.44140625" style="1" customWidth="1"/>
    <col min="1909" max="1909" width="2.77734375" style="1" customWidth="1"/>
    <col min="1910" max="1910" width="3" style="1" customWidth="1"/>
    <col min="1911" max="1913" width="0" style="1" hidden="1" customWidth="1"/>
    <col min="1914" max="1914" width="4.44140625" style="1" customWidth="1"/>
    <col min="1915" max="1915" width="0" style="1" hidden="1" customWidth="1"/>
    <col min="1916" max="1917" width="14.77734375" style="1" customWidth="1"/>
    <col min="1918" max="1918" width="15.21875" style="1" customWidth="1"/>
    <col min="1919" max="1919" width="6.44140625" style="1" customWidth="1"/>
    <col min="1920" max="1920" width="15.21875" style="1" customWidth="1"/>
    <col min="1921" max="1921" width="4.21875" style="1" customWidth="1"/>
    <col min="1922" max="1922" width="3" style="1" customWidth="1"/>
    <col min="1923" max="1925" width="0" style="1" hidden="1" customWidth="1"/>
    <col min="1926" max="1926" width="3" style="1" customWidth="1"/>
    <col min="1927" max="1927" width="0" style="1" hidden="1" customWidth="1"/>
    <col min="1928" max="1928" width="3" style="1" customWidth="1"/>
    <col min="1929" max="1929" width="0" style="1" hidden="1" customWidth="1"/>
    <col min="1930" max="1930" width="4.44140625" style="1" customWidth="1"/>
    <col min="1931" max="1931" width="34.21875" style="1" customWidth="1"/>
    <col min="1932" max="1932" width="23.44140625" style="1" customWidth="1"/>
    <col min="1933" max="1933" width="9.21875" style="1" customWidth="1"/>
    <col min="1934" max="1934" width="19.44140625" style="1" customWidth="1"/>
    <col min="1935" max="1935" width="42.77734375" style="1" customWidth="1"/>
    <col min="1936" max="1936" width="5.77734375" style="1" customWidth="1"/>
    <col min="1937" max="1937" width="31.44140625" style="1" customWidth="1"/>
    <col min="1938" max="1938" width="16.21875" style="1" customWidth="1"/>
    <col min="1939" max="1940" width="9.21875" style="1" customWidth="1"/>
    <col min="1941" max="1941" width="11.21875" style="1" customWidth="1"/>
    <col min="1942" max="1942" width="2.21875" style="1" customWidth="1"/>
    <col min="1943" max="2148" width="10.88671875" style="1"/>
    <col min="2149" max="2149" width="12" style="1" customWidth="1"/>
    <col min="2150" max="2150" width="2.77734375" style="1" customWidth="1"/>
    <col min="2151" max="2152" width="6.44140625" style="1" customWidth="1"/>
    <col min="2153" max="2153" width="5.77734375" style="1" customWidth="1"/>
    <col min="2154" max="2154" width="6.44140625" style="1" customWidth="1"/>
    <col min="2155" max="2155" width="13.77734375" style="1" customWidth="1"/>
    <col min="2156" max="2157" width="9" style="1" customWidth="1"/>
    <col min="2158" max="2158" width="2.44140625" style="1" customWidth="1"/>
    <col min="2159" max="2159" width="8.77734375" style="1" customWidth="1"/>
    <col min="2160" max="2160" width="7.44140625" style="1" customWidth="1"/>
    <col min="2161" max="2163" width="3.77734375" style="1" customWidth="1"/>
    <col min="2164" max="2164" width="3.44140625" style="1" customWidth="1"/>
    <col min="2165" max="2165" width="2.77734375" style="1" customWidth="1"/>
    <col min="2166" max="2166" width="3" style="1" customWidth="1"/>
    <col min="2167" max="2169" width="0" style="1" hidden="1" customWidth="1"/>
    <col min="2170" max="2170" width="4.44140625" style="1" customWidth="1"/>
    <col min="2171" max="2171" width="0" style="1" hidden="1" customWidth="1"/>
    <col min="2172" max="2173" width="14.77734375" style="1" customWidth="1"/>
    <col min="2174" max="2174" width="15.21875" style="1" customWidth="1"/>
    <col min="2175" max="2175" width="6.44140625" style="1" customWidth="1"/>
    <col min="2176" max="2176" width="15.21875" style="1" customWidth="1"/>
    <col min="2177" max="2177" width="4.21875" style="1" customWidth="1"/>
    <col min="2178" max="2178" width="3" style="1" customWidth="1"/>
    <col min="2179" max="2181" width="0" style="1" hidden="1" customWidth="1"/>
    <col min="2182" max="2182" width="3" style="1" customWidth="1"/>
    <col min="2183" max="2183" width="0" style="1" hidden="1" customWidth="1"/>
    <col min="2184" max="2184" width="3" style="1" customWidth="1"/>
    <col min="2185" max="2185" width="0" style="1" hidden="1" customWidth="1"/>
    <col min="2186" max="2186" width="4.44140625" style="1" customWidth="1"/>
    <col min="2187" max="2187" width="34.21875" style="1" customWidth="1"/>
    <col min="2188" max="2188" width="23.44140625" style="1" customWidth="1"/>
    <col min="2189" max="2189" width="9.21875" style="1" customWidth="1"/>
    <col min="2190" max="2190" width="19.44140625" style="1" customWidth="1"/>
    <col min="2191" max="2191" width="42.77734375" style="1" customWidth="1"/>
    <col min="2192" max="2192" width="5.77734375" style="1" customWidth="1"/>
    <col min="2193" max="2193" width="31.44140625" style="1" customWidth="1"/>
    <col min="2194" max="2194" width="16.21875" style="1" customWidth="1"/>
    <col min="2195" max="2196" width="9.21875" style="1" customWidth="1"/>
    <col min="2197" max="2197" width="11.21875" style="1" customWidth="1"/>
    <col min="2198" max="2198" width="2.21875" style="1" customWidth="1"/>
    <col min="2199" max="2404" width="10.88671875" style="1"/>
    <col min="2405" max="2405" width="12" style="1" customWidth="1"/>
    <col min="2406" max="2406" width="2.77734375" style="1" customWidth="1"/>
    <col min="2407" max="2408" width="6.44140625" style="1" customWidth="1"/>
    <col min="2409" max="2409" width="5.77734375" style="1" customWidth="1"/>
    <col min="2410" max="2410" width="6.44140625" style="1" customWidth="1"/>
    <col min="2411" max="2411" width="13.77734375" style="1" customWidth="1"/>
    <col min="2412" max="2413" width="9" style="1" customWidth="1"/>
    <col min="2414" max="2414" width="2.44140625" style="1" customWidth="1"/>
    <col min="2415" max="2415" width="8.77734375" style="1" customWidth="1"/>
    <col min="2416" max="2416" width="7.44140625" style="1" customWidth="1"/>
    <col min="2417" max="2419" width="3.77734375" style="1" customWidth="1"/>
    <col min="2420" max="2420" width="3.44140625" style="1" customWidth="1"/>
    <col min="2421" max="2421" width="2.77734375" style="1" customWidth="1"/>
    <col min="2422" max="2422" width="3" style="1" customWidth="1"/>
    <col min="2423" max="2425" width="0" style="1" hidden="1" customWidth="1"/>
    <col min="2426" max="2426" width="4.44140625" style="1" customWidth="1"/>
    <col min="2427" max="2427" width="0" style="1" hidden="1" customWidth="1"/>
    <col min="2428" max="2429" width="14.77734375" style="1" customWidth="1"/>
    <col min="2430" max="2430" width="15.21875" style="1" customWidth="1"/>
    <col min="2431" max="2431" width="6.44140625" style="1" customWidth="1"/>
    <col min="2432" max="2432" width="15.21875" style="1" customWidth="1"/>
    <col min="2433" max="2433" width="4.21875" style="1" customWidth="1"/>
    <col min="2434" max="2434" width="3" style="1" customWidth="1"/>
    <col min="2435" max="2437" width="0" style="1" hidden="1" customWidth="1"/>
    <col min="2438" max="2438" width="3" style="1" customWidth="1"/>
    <col min="2439" max="2439" width="0" style="1" hidden="1" customWidth="1"/>
    <col min="2440" max="2440" width="3" style="1" customWidth="1"/>
    <col min="2441" max="2441" width="0" style="1" hidden="1" customWidth="1"/>
    <col min="2442" max="2442" width="4.44140625" style="1" customWidth="1"/>
    <col min="2443" max="2443" width="34.21875" style="1" customWidth="1"/>
    <col min="2444" max="2444" width="23.44140625" style="1" customWidth="1"/>
    <col min="2445" max="2445" width="9.21875" style="1" customWidth="1"/>
    <col min="2446" max="2446" width="19.44140625" style="1" customWidth="1"/>
    <col min="2447" max="2447" width="42.77734375" style="1" customWidth="1"/>
    <col min="2448" max="2448" width="5.77734375" style="1" customWidth="1"/>
    <col min="2449" max="2449" width="31.44140625" style="1" customWidth="1"/>
    <col min="2450" max="2450" width="16.21875" style="1" customWidth="1"/>
    <col min="2451" max="2452" width="9.21875" style="1" customWidth="1"/>
    <col min="2453" max="2453" width="11.21875" style="1" customWidth="1"/>
    <col min="2454" max="2454" width="2.21875" style="1" customWidth="1"/>
    <col min="2455" max="2660" width="10.88671875" style="1"/>
    <col min="2661" max="2661" width="12" style="1" customWidth="1"/>
    <col min="2662" max="2662" width="2.77734375" style="1" customWidth="1"/>
    <col min="2663" max="2664" width="6.44140625" style="1" customWidth="1"/>
    <col min="2665" max="2665" width="5.77734375" style="1" customWidth="1"/>
    <col min="2666" max="2666" width="6.44140625" style="1" customWidth="1"/>
    <col min="2667" max="2667" width="13.77734375" style="1" customWidth="1"/>
    <col min="2668" max="2669" width="9" style="1" customWidth="1"/>
    <col min="2670" max="2670" width="2.44140625" style="1" customWidth="1"/>
    <col min="2671" max="2671" width="8.77734375" style="1" customWidth="1"/>
    <col min="2672" max="2672" width="7.44140625" style="1" customWidth="1"/>
    <col min="2673" max="2675" width="3.77734375" style="1" customWidth="1"/>
    <col min="2676" max="2676" width="3.44140625" style="1" customWidth="1"/>
    <col min="2677" max="2677" width="2.77734375" style="1" customWidth="1"/>
    <col min="2678" max="2678" width="3" style="1" customWidth="1"/>
    <col min="2679" max="2681" width="0" style="1" hidden="1" customWidth="1"/>
    <col min="2682" max="2682" width="4.44140625" style="1" customWidth="1"/>
    <col min="2683" max="2683" width="0" style="1" hidden="1" customWidth="1"/>
    <col min="2684" max="2685" width="14.77734375" style="1" customWidth="1"/>
    <col min="2686" max="2686" width="15.21875" style="1" customWidth="1"/>
    <col min="2687" max="2687" width="6.44140625" style="1" customWidth="1"/>
    <col min="2688" max="2688" width="15.21875" style="1" customWidth="1"/>
    <col min="2689" max="2689" width="4.21875" style="1" customWidth="1"/>
    <col min="2690" max="2690" width="3" style="1" customWidth="1"/>
    <col min="2691" max="2693" width="0" style="1" hidden="1" customWidth="1"/>
    <col min="2694" max="2694" width="3" style="1" customWidth="1"/>
    <col min="2695" max="2695" width="0" style="1" hidden="1" customWidth="1"/>
    <col min="2696" max="2696" width="3" style="1" customWidth="1"/>
    <col min="2697" max="2697" width="0" style="1" hidden="1" customWidth="1"/>
    <col min="2698" max="2698" width="4.44140625" style="1" customWidth="1"/>
    <col min="2699" max="2699" width="34.21875" style="1" customWidth="1"/>
    <col min="2700" max="2700" width="23.44140625" style="1" customWidth="1"/>
    <col min="2701" max="2701" width="9.21875" style="1" customWidth="1"/>
    <col min="2702" max="2702" width="19.44140625" style="1" customWidth="1"/>
    <col min="2703" max="2703" width="42.77734375" style="1" customWidth="1"/>
    <col min="2704" max="2704" width="5.77734375" style="1" customWidth="1"/>
    <col min="2705" max="2705" width="31.44140625" style="1" customWidth="1"/>
    <col min="2706" max="2706" width="16.21875" style="1" customWidth="1"/>
    <col min="2707" max="2708" width="9.21875" style="1" customWidth="1"/>
    <col min="2709" max="2709" width="11.21875" style="1" customWidth="1"/>
    <col min="2710" max="2710" width="2.21875" style="1" customWidth="1"/>
    <col min="2711" max="2916" width="10.88671875" style="1"/>
    <col min="2917" max="2917" width="12" style="1" customWidth="1"/>
    <col min="2918" max="2918" width="2.77734375" style="1" customWidth="1"/>
    <col min="2919" max="2920" width="6.44140625" style="1" customWidth="1"/>
    <col min="2921" max="2921" width="5.77734375" style="1" customWidth="1"/>
    <col min="2922" max="2922" width="6.44140625" style="1" customWidth="1"/>
    <col min="2923" max="2923" width="13.77734375" style="1" customWidth="1"/>
    <col min="2924" max="2925" width="9" style="1" customWidth="1"/>
    <col min="2926" max="2926" width="2.44140625" style="1" customWidth="1"/>
    <col min="2927" max="2927" width="8.77734375" style="1" customWidth="1"/>
    <col min="2928" max="2928" width="7.44140625" style="1" customWidth="1"/>
    <col min="2929" max="2931" width="3.77734375" style="1" customWidth="1"/>
    <col min="2932" max="2932" width="3.44140625" style="1" customWidth="1"/>
    <col min="2933" max="2933" width="2.77734375" style="1" customWidth="1"/>
    <col min="2934" max="2934" width="3" style="1" customWidth="1"/>
    <col min="2935" max="2937" width="0" style="1" hidden="1" customWidth="1"/>
    <col min="2938" max="2938" width="4.44140625" style="1" customWidth="1"/>
    <col min="2939" max="2939" width="0" style="1" hidden="1" customWidth="1"/>
    <col min="2940" max="2941" width="14.77734375" style="1" customWidth="1"/>
    <col min="2942" max="2942" width="15.21875" style="1" customWidth="1"/>
    <col min="2943" max="2943" width="6.44140625" style="1" customWidth="1"/>
    <col min="2944" max="2944" width="15.21875" style="1" customWidth="1"/>
    <col min="2945" max="2945" width="4.21875" style="1" customWidth="1"/>
    <col min="2946" max="2946" width="3" style="1" customWidth="1"/>
    <col min="2947" max="2949" width="0" style="1" hidden="1" customWidth="1"/>
    <col min="2950" max="2950" width="3" style="1" customWidth="1"/>
    <col min="2951" max="2951" width="0" style="1" hidden="1" customWidth="1"/>
    <col min="2952" max="2952" width="3" style="1" customWidth="1"/>
    <col min="2953" max="2953" width="0" style="1" hidden="1" customWidth="1"/>
    <col min="2954" max="2954" width="4.44140625" style="1" customWidth="1"/>
    <col min="2955" max="2955" width="34.21875" style="1" customWidth="1"/>
    <col min="2956" max="2956" width="23.44140625" style="1" customWidth="1"/>
    <col min="2957" max="2957" width="9.21875" style="1" customWidth="1"/>
    <col min="2958" max="2958" width="19.44140625" style="1" customWidth="1"/>
    <col min="2959" max="2959" width="42.77734375" style="1" customWidth="1"/>
    <col min="2960" max="2960" width="5.77734375" style="1" customWidth="1"/>
    <col min="2961" max="2961" width="31.44140625" style="1" customWidth="1"/>
    <col min="2962" max="2962" width="16.21875" style="1" customWidth="1"/>
    <col min="2963" max="2964" width="9.21875" style="1" customWidth="1"/>
    <col min="2965" max="2965" width="11.21875" style="1" customWidth="1"/>
    <col min="2966" max="2966" width="2.21875" style="1" customWidth="1"/>
    <col min="2967" max="3172" width="10.88671875" style="1"/>
    <col min="3173" max="3173" width="12" style="1" customWidth="1"/>
    <col min="3174" max="3174" width="2.77734375" style="1" customWidth="1"/>
    <col min="3175" max="3176" width="6.44140625" style="1" customWidth="1"/>
    <col min="3177" max="3177" width="5.77734375" style="1" customWidth="1"/>
    <col min="3178" max="3178" width="6.44140625" style="1" customWidth="1"/>
    <col min="3179" max="3179" width="13.77734375" style="1" customWidth="1"/>
    <col min="3180" max="3181" width="9" style="1" customWidth="1"/>
    <col min="3182" max="3182" width="2.44140625" style="1" customWidth="1"/>
    <col min="3183" max="3183" width="8.77734375" style="1" customWidth="1"/>
    <col min="3184" max="3184" width="7.44140625" style="1" customWidth="1"/>
    <col min="3185" max="3187" width="3.77734375" style="1" customWidth="1"/>
    <col min="3188" max="3188" width="3.44140625" style="1" customWidth="1"/>
    <col min="3189" max="3189" width="2.77734375" style="1" customWidth="1"/>
    <col min="3190" max="3190" width="3" style="1" customWidth="1"/>
    <col min="3191" max="3193" width="0" style="1" hidden="1" customWidth="1"/>
    <col min="3194" max="3194" width="4.44140625" style="1" customWidth="1"/>
    <col min="3195" max="3195" width="0" style="1" hidden="1" customWidth="1"/>
    <col min="3196" max="3197" width="14.77734375" style="1" customWidth="1"/>
    <col min="3198" max="3198" width="15.21875" style="1" customWidth="1"/>
    <col min="3199" max="3199" width="6.44140625" style="1" customWidth="1"/>
    <col min="3200" max="3200" width="15.21875" style="1" customWidth="1"/>
    <col min="3201" max="3201" width="4.21875" style="1" customWidth="1"/>
    <col min="3202" max="3202" width="3" style="1" customWidth="1"/>
    <col min="3203" max="3205" width="0" style="1" hidden="1" customWidth="1"/>
    <col min="3206" max="3206" width="3" style="1" customWidth="1"/>
    <col min="3207" max="3207" width="0" style="1" hidden="1" customWidth="1"/>
    <col min="3208" max="3208" width="3" style="1" customWidth="1"/>
    <col min="3209" max="3209" width="0" style="1" hidden="1" customWidth="1"/>
    <col min="3210" max="3210" width="4.44140625" style="1" customWidth="1"/>
    <col min="3211" max="3211" width="34.21875" style="1" customWidth="1"/>
    <col min="3212" max="3212" width="23.44140625" style="1" customWidth="1"/>
    <col min="3213" max="3213" width="9.21875" style="1" customWidth="1"/>
    <col min="3214" max="3214" width="19.44140625" style="1" customWidth="1"/>
    <col min="3215" max="3215" width="42.77734375" style="1" customWidth="1"/>
    <col min="3216" max="3216" width="5.77734375" style="1" customWidth="1"/>
    <col min="3217" max="3217" width="31.44140625" style="1" customWidth="1"/>
    <col min="3218" max="3218" width="16.21875" style="1" customWidth="1"/>
    <col min="3219" max="3220" width="9.21875" style="1" customWidth="1"/>
    <col min="3221" max="3221" width="11.21875" style="1" customWidth="1"/>
    <col min="3222" max="3222" width="2.21875" style="1" customWidth="1"/>
    <col min="3223" max="3428" width="10.88671875" style="1"/>
    <col min="3429" max="3429" width="12" style="1" customWidth="1"/>
    <col min="3430" max="3430" width="2.77734375" style="1" customWidth="1"/>
    <col min="3431" max="3432" width="6.44140625" style="1" customWidth="1"/>
    <col min="3433" max="3433" width="5.77734375" style="1" customWidth="1"/>
    <col min="3434" max="3434" width="6.44140625" style="1" customWidth="1"/>
    <col min="3435" max="3435" width="13.77734375" style="1" customWidth="1"/>
    <col min="3436" max="3437" width="9" style="1" customWidth="1"/>
    <col min="3438" max="3438" width="2.44140625" style="1" customWidth="1"/>
    <col min="3439" max="3439" width="8.77734375" style="1" customWidth="1"/>
    <col min="3440" max="3440" width="7.44140625" style="1" customWidth="1"/>
    <col min="3441" max="3443" width="3.77734375" style="1" customWidth="1"/>
    <col min="3444" max="3444" width="3.44140625" style="1" customWidth="1"/>
    <col min="3445" max="3445" width="2.77734375" style="1" customWidth="1"/>
    <col min="3446" max="3446" width="3" style="1" customWidth="1"/>
    <col min="3447" max="3449" width="0" style="1" hidden="1" customWidth="1"/>
    <col min="3450" max="3450" width="4.44140625" style="1" customWidth="1"/>
    <col min="3451" max="3451" width="0" style="1" hidden="1" customWidth="1"/>
    <col min="3452" max="3453" width="14.77734375" style="1" customWidth="1"/>
    <col min="3454" max="3454" width="15.21875" style="1" customWidth="1"/>
    <col min="3455" max="3455" width="6.44140625" style="1" customWidth="1"/>
    <col min="3456" max="3456" width="15.21875" style="1" customWidth="1"/>
    <col min="3457" max="3457" width="4.21875" style="1" customWidth="1"/>
    <col min="3458" max="3458" width="3" style="1" customWidth="1"/>
    <col min="3459" max="3461" width="0" style="1" hidden="1" customWidth="1"/>
    <col min="3462" max="3462" width="3" style="1" customWidth="1"/>
    <col min="3463" max="3463" width="0" style="1" hidden="1" customWidth="1"/>
    <col min="3464" max="3464" width="3" style="1" customWidth="1"/>
    <col min="3465" max="3465" width="0" style="1" hidden="1" customWidth="1"/>
    <col min="3466" max="3466" width="4.44140625" style="1" customWidth="1"/>
    <col min="3467" max="3467" width="34.21875" style="1" customWidth="1"/>
    <col min="3468" max="3468" width="23.44140625" style="1" customWidth="1"/>
    <col min="3469" max="3469" width="9.21875" style="1" customWidth="1"/>
    <col min="3470" max="3470" width="19.44140625" style="1" customWidth="1"/>
    <col min="3471" max="3471" width="42.77734375" style="1" customWidth="1"/>
    <col min="3472" max="3472" width="5.77734375" style="1" customWidth="1"/>
    <col min="3473" max="3473" width="31.44140625" style="1" customWidth="1"/>
    <col min="3474" max="3474" width="16.21875" style="1" customWidth="1"/>
    <col min="3475" max="3476" width="9.21875" style="1" customWidth="1"/>
    <col min="3477" max="3477" width="11.21875" style="1" customWidth="1"/>
    <col min="3478" max="3478" width="2.21875" style="1" customWidth="1"/>
    <col min="3479" max="3684" width="10.88671875" style="1"/>
    <col min="3685" max="3685" width="12" style="1" customWidth="1"/>
    <col min="3686" max="3686" width="2.77734375" style="1" customWidth="1"/>
    <col min="3687" max="3688" width="6.44140625" style="1" customWidth="1"/>
    <col min="3689" max="3689" width="5.77734375" style="1" customWidth="1"/>
    <col min="3690" max="3690" width="6.44140625" style="1" customWidth="1"/>
    <col min="3691" max="3691" width="13.77734375" style="1" customWidth="1"/>
    <col min="3692" max="3693" width="9" style="1" customWidth="1"/>
    <col min="3694" max="3694" width="2.44140625" style="1" customWidth="1"/>
    <col min="3695" max="3695" width="8.77734375" style="1" customWidth="1"/>
    <col min="3696" max="3696" width="7.44140625" style="1" customWidth="1"/>
    <col min="3697" max="3699" width="3.77734375" style="1" customWidth="1"/>
    <col min="3700" max="3700" width="3.44140625" style="1" customWidth="1"/>
    <col min="3701" max="3701" width="2.77734375" style="1" customWidth="1"/>
    <col min="3702" max="3702" width="3" style="1" customWidth="1"/>
    <col min="3703" max="3705" width="0" style="1" hidden="1" customWidth="1"/>
    <col min="3706" max="3706" width="4.44140625" style="1" customWidth="1"/>
    <col min="3707" max="3707" width="0" style="1" hidden="1" customWidth="1"/>
    <col min="3708" max="3709" width="14.77734375" style="1" customWidth="1"/>
    <col min="3710" max="3710" width="15.21875" style="1" customWidth="1"/>
    <col min="3711" max="3711" width="6.44140625" style="1" customWidth="1"/>
    <col min="3712" max="3712" width="15.21875" style="1" customWidth="1"/>
    <col min="3713" max="3713" width="4.21875" style="1" customWidth="1"/>
    <col min="3714" max="3714" width="3" style="1" customWidth="1"/>
    <col min="3715" max="3717" width="0" style="1" hidden="1" customWidth="1"/>
    <col min="3718" max="3718" width="3" style="1" customWidth="1"/>
    <col min="3719" max="3719" width="0" style="1" hidden="1" customWidth="1"/>
    <col min="3720" max="3720" width="3" style="1" customWidth="1"/>
    <col min="3721" max="3721" width="0" style="1" hidden="1" customWidth="1"/>
    <col min="3722" max="3722" width="4.44140625" style="1" customWidth="1"/>
    <col min="3723" max="3723" width="34.21875" style="1" customWidth="1"/>
    <col min="3724" max="3724" width="23.44140625" style="1" customWidth="1"/>
    <col min="3725" max="3725" width="9.21875" style="1" customWidth="1"/>
    <col min="3726" max="3726" width="19.44140625" style="1" customWidth="1"/>
    <col min="3727" max="3727" width="42.77734375" style="1" customWidth="1"/>
    <col min="3728" max="3728" width="5.77734375" style="1" customWidth="1"/>
    <col min="3729" max="3729" width="31.44140625" style="1" customWidth="1"/>
    <col min="3730" max="3730" width="16.21875" style="1" customWidth="1"/>
    <col min="3731" max="3732" width="9.21875" style="1" customWidth="1"/>
    <col min="3733" max="3733" width="11.21875" style="1" customWidth="1"/>
    <col min="3734" max="3734" width="2.21875" style="1" customWidth="1"/>
    <col min="3735" max="3940" width="10.88671875" style="1"/>
    <col min="3941" max="3941" width="12" style="1" customWidth="1"/>
    <col min="3942" max="3942" width="2.77734375" style="1" customWidth="1"/>
    <col min="3943" max="3944" width="6.44140625" style="1" customWidth="1"/>
    <col min="3945" max="3945" width="5.77734375" style="1" customWidth="1"/>
    <col min="3946" max="3946" width="6.44140625" style="1" customWidth="1"/>
    <col min="3947" max="3947" width="13.77734375" style="1" customWidth="1"/>
    <col min="3948" max="3949" width="9" style="1" customWidth="1"/>
    <col min="3950" max="3950" width="2.44140625" style="1" customWidth="1"/>
    <col min="3951" max="3951" width="8.77734375" style="1" customWidth="1"/>
    <col min="3952" max="3952" width="7.44140625" style="1" customWidth="1"/>
    <col min="3953" max="3955" width="3.77734375" style="1" customWidth="1"/>
    <col min="3956" max="3956" width="3.44140625" style="1" customWidth="1"/>
    <col min="3957" max="3957" width="2.77734375" style="1" customWidth="1"/>
    <col min="3958" max="3958" width="3" style="1" customWidth="1"/>
    <col min="3959" max="3961" width="0" style="1" hidden="1" customWidth="1"/>
    <col min="3962" max="3962" width="4.44140625" style="1" customWidth="1"/>
    <col min="3963" max="3963" width="0" style="1" hidden="1" customWidth="1"/>
    <col min="3964" max="3965" width="14.77734375" style="1" customWidth="1"/>
    <col min="3966" max="3966" width="15.21875" style="1" customWidth="1"/>
    <col min="3967" max="3967" width="6.44140625" style="1" customWidth="1"/>
    <col min="3968" max="3968" width="15.21875" style="1" customWidth="1"/>
    <col min="3969" max="3969" width="4.21875" style="1" customWidth="1"/>
    <col min="3970" max="3970" width="3" style="1" customWidth="1"/>
    <col min="3971" max="3973" width="0" style="1" hidden="1" customWidth="1"/>
    <col min="3974" max="3974" width="3" style="1" customWidth="1"/>
    <col min="3975" max="3975" width="0" style="1" hidden="1" customWidth="1"/>
    <col min="3976" max="3976" width="3" style="1" customWidth="1"/>
    <col min="3977" max="3977" width="0" style="1" hidden="1" customWidth="1"/>
    <col min="3978" max="3978" width="4.44140625" style="1" customWidth="1"/>
    <col min="3979" max="3979" width="34.21875" style="1" customWidth="1"/>
    <col min="3980" max="3980" width="23.44140625" style="1" customWidth="1"/>
    <col min="3981" max="3981" width="9.21875" style="1" customWidth="1"/>
    <col min="3982" max="3982" width="19.44140625" style="1" customWidth="1"/>
    <col min="3983" max="3983" width="42.77734375" style="1" customWidth="1"/>
    <col min="3984" max="3984" width="5.77734375" style="1" customWidth="1"/>
    <col min="3985" max="3985" width="31.44140625" style="1" customWidth="1"/>
    <col min="3986" max="3986" width="16.21875" style="1" customWidth="1"/>
    <col min="3987" max="3988" width="9.21875" style="1" customWidth="1"/>
    <col min="3989" max="3989" width="11.21875" style="1" customWidth="1"/>
    <col min="3990" max="3990" width="2.21875" style="1" customWidth="1"/>
    <col min="3991" max="4196" width="10.88671875" style="1"/>
    <col min="4197" max="4197" width="12" style="1" customWidth="1"/>
    <col min="4198" max="4198" width="2.77734375" style="1" customWidth="1"/>
    <col min="4199" max="4200" width="6.44140625" style="1" customWidth="1"/>
    <col min="4201" max="4201" width="5.77734375" style="1" customWidth="1"/>
    <col min="4202" max="4202" width="6.44140625" style="1" customWidth="1"/>
    <col min="4203" max="4203" width="13.77734375" style="1" customWidth="1"/>
    <col min="4204" max="4205" width="9" style="1" customWidth="1"/>
    <col min="4206" max="4206" width="2.44140625" style="1" customWidth="1"/>
    <col min="4207" max="4207" width="8.77734375" style="1" customWidth="1"/>
    <col min="4208" max="4208" width="7.44140625" style="1" customWidth="1"/>
    <col min="4209" max="4211" width="3.77734375" style="1" customWidth="1"/>
    <col min="4212" max="4212" width="3.44140625" style="1" customWidth="1"/>
    <col min="4213" max="4213" width="2.77734375" style="1" customWidth="1"/>
    <col min="4214" max="4214" width="3" style="1" customWidth="1"/>
    <col min="4215" max="4217" width="0" style="1" hidden="1" customWidth="1"/>
    <col min="4218" max="4218" width="4.44140625" style="1" customWidth="1"/>
    <col min="4219" max="4219" width="0" style="1" hidden="1" customWidth="1"/>
    <col min="4220" max="4221" width="14.77734375" style="1" customWidth="1"/>
    <col min="4222" max="4222" width="15.21875" style="1" customWidth="1"/>
    <col min="4223" max="4223" width="6.44140625" style="1" customWidth="1"/>
    <col min="4224" max="4224" width="15.21875" style="1" customWidth="1"/>
    <col min="4225" max="4225" width="4.21875" style="1" customWidth="1"/>
    <col min="4226" max="4226" width="3" style="1" customWidth="1"/>
    <col min="4227" max="4229" width="0" style="1" hidden="1" customWidth="1"/>
    <col min="4230" max="4230" width="3" style="1" customWidth="1"/>
    <col min="4231" max="4231" width="0" style="1" hidden="1" customWidth="1"/>
    <col min="4232" max="4232" width="3" style="1" customWidth="1"/>
    <col min="4233" max="4233" width="0" style="1" hidden="1" customWidth="1"/>
    <col min="4234" max="4234" width="4.44140625" style="1" customWidth="1"/>
    <col min="4235" max="4235" width="34.21875" style="1" customWidth="1"/>
    <col min="4236" max="4236" width="23.44140625" style="1" customWidth="1"/>
    <col min="4237" max="4237" width="9.21875" style="1" customWidth="1"/>
    <col min="4238" max="4238" width="19.44140625" style="1" customWidth="1"/>
    <col min="4239" max="4239" width="42.77734375" style="1" customWidth="1"/>
    <col min="4240" max="4240" width="5.77734375" style="1" customWidth="1"/>
    <col min="4241" max="4241" width="31.44140625" style="1" customWidth="1"/>
    <col min="4242" max="4242" width="16.21875" style="1" customWidth="1"/>
    <col min="4243" max="4244" width="9.21875" style="1" customWidth="1"/>
    <col min="4245" max="4245" width="11.21875" style="1" customWidth="1"/>
    <col min="4246" max="4246" width="2.21875" style="1" customWidth="1"/>
    <col min="4247" max="4452" width="10.88671875" style="1"/>
    <col min="4453" max="4453" width="12" style="1" customWidth="1"/>
    <col min="4454" max="4454" width="2.77734375" style="1" customWidth="1"/>
    <col min="4455" max="4456" width="6.44140625" style="1" customWidth="1"/>
    <col min="4457" max="4457" width="5.77734375" style="1" customWidth="1"/>
    <col min="4458" max="4458" width="6.44140625" style="1" customWidth="1"/>
    <col min="4459" max="4459" width="13.77734375" style="1" customWidth="1"/>
    <col min="4460" max="4461" width="9" style="1" customWidth="1"/>
    <col min="4462" max="4462" width="2.44140625" style="1" customWidth="1"/>
    <col min="4463" max="4463" width="8.77734375" style="1" customWidth="1"/>
    <col min="4464" max="4464" width="7.44140625" style="1" customWidth="1"/>
    <col min="4465" max="4467" width="3.77734375" style="1" customWidth="1"/>
    <col min="4468" max="4468" width="3.44140625" style="1" customWidth="1"/>
    <col min="4469" max="4469" width="2.77734375" style="1" customWidth="1"/>
    <col min="4470" max="4470" width="3" style="1" customWidth="1"/>
    <col min="4471" max="4473" width="0" style="1" hidden="1" customWidth="1"/>
    <col min="4474" max="4474" width="4.44140625" style="1" customWidth="1"/>
    <col min="4475" max="4475" width="0" style="1" hidden="1" customWidth="1"/>
    <col min="4476" max="4477" width="14.77734375" style="1" customWidth="1"/>
    <col min="4478" max="4478" width="15.21875" style="1" customWidth="1"/>
    <col min="4479" max="4479" width="6.44140625" style="1" customWidth="1"/>
    <col min="4480" max="4480" width="15.21875" style="1" customWidth="1"/>
    <col min="4481" max="4481" width="4.21875" style="1" customWidth="1"/>
    <col min="4482" max="4482" width="3" style="1" customWidth="1"/>
    <col min="4483" max="4485" width="0" style="1" hidden="1" customWidth="1"/>
    <col min="4486" max="4486" width="3" style="1" customWidth="1"/>
    <col min="4487" max="4487" width="0" style="1" hidden="1" customWidth="1"/>
    <col min="4488" max="4488" width="3" style="1" customWidth="1"/>
    <col min="4489" max="4489" width="0" style="1" hidden="1" customWidth="1"/>
    <col min="4490" max="4490" width="4.44140625" style="1" customWidth="1"/>
    <col min="4491" max="4491" width="34.21875" style="1" customWidth="1"/>
    <col min="4492" max="4492" width="23.44140625" style="1" customWidth="1"/>
    <col min="4493" max="4493" width="9.21875" style="1" customWidth="1"/>
    <col min="4494" max="4494" width="19.44140625" style="1" customWidth="1"/>
    <col min="4495" max="4495" width="42.77734375" style="1" customWidth="1"/>
    <col min="4496" max="4496" width="5.77734375" style="1" customWidth="1"/>
    <col min="4497" max="4497" width="31.44140625" style="1" customWidth="1"/>
    <col min="4498" max="4498" width="16.21875" style="1" customWidth="1"/>
    <col min="4499" max="4500" width="9.21875" style="1" customWidth="1"/>
    <col min="4501" max="4501" width="11.21875" style="1" customWidth="1"/>
    <col min="4502" max="4502" width="2.21875" style="1" customWidth="1"/>
    <col min="4503" max="4708" width="10.88671875" style="1"/>
    <col min="4709" max="4709" width="12" style="1" customWidth="1"/>
    <col min="4710" max="4710" width="2.77734375" style="1" customWidth="1"/>
    <col min="4711" max="4712" width="6.44140625" style="1" customWidth="1"/>
    <col min="4713" max="4713" width="5.77734375" style="1" customWidth="1"/>
    <col min="4714" max="4714" width="6.44140625" style="1" customWidth="1"/>
    <col min="4715" max="4715" width="13.77734375" style="1" customWidth="1"/>
    <col min="4716" max="4717" width="9" style="1" customWidth="1"/>
    <col min="4718" max="4718" width="2.44140625" style="1" customWidth="1"/>
    <col min="4719" max="4719" width="8.77734375" style="1" customWidth="1"/>
    <col min="4720" max="4720" width="7.44140625" style="1" customWidth="1"/>
    <col min="4721" max="4723" width="3.77734375" style="1" customWidth="1"/>
    <col min="4724" max="4724" width="3.44140625" style="1" customWidth="1"/>
    <col min="4725" max="4725" width="2.77734375" style="1" customWidth="1"/>
    <col min="4726" max="4726" width="3" style="1" customWidth="1"/>
    <col min="4727" max="4729" width="0" style="1" hidden="1" customWidth="1"/>
    <col min="4730" max="4730" width="4.44140625" style="1" customWidth="1"/>
    <col min="4731" max="4731" width="0" style="1" hidden="1" customWidth="1"/>
    <col min="4732" max="4733" width="14.77734375" style="1" customWidth="1"/>
    <col min="4734" max="4734" width="15.21875" style="1" customWidth="1"/>
    <col min="4735" max="4735" width="6.44140625" style="1" customWidth="1"/>
    <col min="4736" max="4736" width="15.21875" style="1" customWidth="1"/>
    <col min="4737" max="4737" width="4.21875" style="1" customWidth="1"/>
    <col min="4738" max="4738" width="3" style="1" customWidth="1"/>
    <col min="4739" max="4741" width="0" style="1" hidden="1" customWidth="1"/>
    <col min="4742" max="4742" width="3" style="1" customWidth="1"/>
    <col min="4743" max="4743" width="0" style="1" hidden="1" customWidth="1"/>
    <col min="4744" max="4744" width="3" style="1" customWidth="1"/>
    <col min="4745" max="4745" width="0" style="1" hidden="1" customWidth="1"/>
    <col min="4746" max="4746" width="4.44140625" style="1" customWidth="1"/>
    <col min="4747" max="4747" width="34.21875" style="1" customWidth="1"/>
    <col min="4748" max="4748" width="23.44140625" style="1" customWidth="1"/>
    <col min="4749" max="4749" width="9.21875" style="1" customWidth="1"/>
    <col min="4750" max="4750" width="19.44140625" style="1" customWidth="1"/>
    <col min="4751" max="4751" width="42.77734375" style="1" customWidth="1"/>
    <col min="4752" max="4752" width="5.77734375" style="1" customWidth="1"/>
    <col min="4753" max="4753" width="31.44140625" style="1" customWidth="1"/>
    <col min="4754" max="4754" width="16.21875" style="1" customWidth="1"/>
    <col min="4755" max="4756" width="9.21875" style="1" customWidth="1"/>
    <col min="4757" max="4757" width="11.21875" style="1" customWidth="1"/>
    <col min="4758" max="4758" width="2.21875" style="1" customWidth="1"/>
    <col min="4759" max="4964" width="10.88671875" style="1"/>
    <col min="4965" max="4965" width="12" style="1" customWidth="1"/>
    <col min="4966" max="4966" width="2.77734375" style="1" customWidth="1"/>
    <col min="4967" max="4968" width="6.44140625" style="1" customWidth="1"/>
    <col min="4969" max="4969" width="5.77734375" style="1" customWidth="1"/>
    <col min="4970" max="4970" width="6.44140625" style="1" customWidth="1"/>
    <col min="4971" max="4971" width="13.77734375" style="1" customWidth="1"/>
    <col min="4972" max="4973" width="9" style="1" customWidth="1"/>
    <col min="4974" max="4974" width="2.44140625" style="1" customWidth="1"/>
    <col min="4975" max="4975" width="8.77734375" style="1" customWidth="1"/>
    <col min="4976" max="4976" width="7.44140625" style="1" customWidth="1"/>
    <col min="4977" max="4979" width="3.77734375" style="1" customWidth="1"/>
    <col min="4980" max="4980" width="3.44140625" style="1" customWidth="1"/>
    <col min="4981" max="4981" width="2.77734375" style="1" customWidth="1"/>
    <col min="4982" max="4982" width="3" style="1" customWidth="1"/>
    <col min="4983" max="4985" width="0" style="1" hidden="1" customWidth="1"/>
    <col min="4986" max="4986" width="4.44140625" style="1" customWidth="1"/>
    <col min="4987" max="4987" width="0" style="1" hidden="1" customWidth="1"/>
    <col min="4988" max="4989" width="14.77734375" style="1" customWidth="1"/>
    <col min="4990" max="4990" width="15.21875" style="1" customWidth="1"/>
    <col min="4991" max="4991" width="6.44140625" style="1" customWidth="1"/>
    <col min="4992" max="4992" width="15.21875" style="1" customWidth="1"/>
    <col min="4993" max="4993" width="4.21875" style="1" customWidth="1"/>
    <col min="4994" max="4994" width="3" style="1" customWidth="1"/>
    <col min="4995" max="4997" width="0" style="1" hidden="1" customWidth="1"/>
    <col min="4998" max="4998" width="3" style="1" customWidth="1"/>
    <col min="4999" max="4999" width="0" style="1" hidden="1" customWidth="1"/>
    <col min="5000" max="5000" width="3" style="1" customWidth="1"/>
    <col min="5001" max="5001" width="0" style="1" hidden="1" customWidth="1"/>
    <col min="5002" max="5002" width="4.44140625" style="1" customWidth="1"/>
    <col min="5003" max="5003" width="34.21875" style="1" customWidth="1"/>
    <col min="5004" max="5004" width="23.44140625" style="1" customWidth="1"/>
    <col min="5005" max="5005" width="9.21875" style="1" customWidth="1"/>
    <col min="5006" max="5006" width="19.44140625" style="1" customWidth="1"/>
    <col min="5007" max="5007" width="42.77734375" style="1" customWidth="1"/>
    <col min="5008" max="5008" width="5.77734375" style="1" customWidth="1"/>
    <col min="5009" max="5009" width="31.44140625" style="1" customWidth="1"/>
    <col min="5010" max="5010" width="16.21875" style="1" customWidth="1"/>
    <col min="5011" max="5012" width="9.21875" style="1" customWidth="1"/>
    <col min="5013" max="5013" width="11.21875" style="1" customWidth="1"/>
    <col min="5014" max="5014" width="2.21875" style="1" customWidth="1"/>
    <col min="5015" max="5220" width="10.88671875" style="1"/>
    <col min="5221" max="5221" width="12" style="1" customWidth="1"/>
    <col min="5222" max="5222" width="2.77734375" style="1" customWidth="1"/>
    <col min="5223" max="5224" width="6.44140625" style="1" customWidth="1"/>
    <col min="5225" max="5225" width="5.77734375" style="1" customWidth="1"/>
    <col min="5226" max="5226" width="6.44140625" style="1" customWidth="1"/>
    <col min="5227" max="5227" width="13.77734375" style="1" customWidth="1"/>
    <col min="5228" max="5229" width="9" style="1" customWidth="1"/>
    <col min="5230" max="5230" width="2.44140625" style="1" customWidth="1"/>
    <col min="5231" max="5231" width="8.77734375" style="1" customWidth="1"/>
    <col min="5232" max="5232" width="7.44140625" style="1" customWidth="1"/>
    <col min="5233" max="5235" width="3.77734375" style="1" customWidth="1"/>
    <col min="5236" max="5236" width="3.44140625" style="1" customWidth="1"/>
    <col min="5237" max="5237" width="2.77734375" style="1" customWidth="1"/>
    <col min="5238" max="5238" width="3" style="1" customWidth="1"/>
    <col min="5239" max="5241" width="0" style="1" hidden="1" customWidth="1"/>
    <col min="5242" max="5242" width="4.44140625" style="1" customWidth="1"/>
    <col min="5243" max="5243" width="0" style="1" hidden="1" customWidth="1"/>
    <col min="5244" max="5245" width="14.77734375" style="1" customWidth="1"/>
    <col min="5246" max="5246" width="15.21875" style="1" customWidth="1"/>
    <col min="5247" max="5247" width="6.44140625" style="1" customWidth="1"/>
    <col min="5248" max="5248" width="15.21875" style="1" customWidth="1"/>
    <col min="5249" max="5249" width="4.21875" style="1" customWidth="1"/>
    <col min="5250" max="5250" width="3" style="1" customWidth="1"/>
    <col min="5251" max="5253" width="0" style="1" hidden="1" customWidth="1"/>
    <col min="5254" max="5254" width="3" style="1" customWidth="1"/>
    <col min="5255" max="5255" width="0" style="1" hidden="1" customWidth="1"/>
    <col min="5256" max="5256" width="3" style="1" customWidth="1"/>
    <col min="5257" max="5257" width="0" style="1" hidden="1" customWidth="1"/>
    <col min="5258" max="5258" width="4.44140625" style="1" customWidth="1"/>
    <col min="5259" max="5259" width="34.21875" style="1" customWidth="1"/>
    <col min="5260" max="5260" width="23.44140625" style="1" customWidth="1"/>
    <col min="5261" max="5261" width="9.21875" style="1" customWidth="1"/>
    <col min="5262" max="5262" width="19.44140625" style="1" customWidth="1"/>
    <col min="5263" max="5263" width="42.77734375" style="1" customWidth="1"/>
    <col min="5264" max="5264" width="5.77734375" style="1" customWidth="1"/>
    <col min="5265" max="5265" width="31.44140625" style="1" customWidth="1"/>
    <col min="5266" max="5266" width="16.21875" style="1" customWidth="1"/>
    <col min="5267" max="5268" width="9.21875" style="1" customWidth="1"/>
    <col min="5269" max="5269" width="11.21875" style="1" customWidth="1"/>
    <col min="5270" max="5270" width="2.21875" style="1" customWidth="1"/>
    <col min="5271" max="5476" width="10.88671875" style="1"/>
    <col min="5477" max="5477" width="12" style="1" customWidth="1"/>
    <col min="5478" max="5478" width="2.77734375" style="1" customWidth="1"/>
    <col min="5479" max="5480" width="6.44140625" style="1" customWidth="1"/>
    <col min="5481" max="5481" width="5.77734375" style="1" customWidth="1"/>
    <col min="5482" max="5482" width="6.44140625" style="1" customWidth="1"/>
    <col min="5483" max="5483" width="13.77734375" style="1" customWidth="1"/>
    <col min="5484" max="5485" width="9" style="1" customWidth="1"/>
    <col min="5486" max="5486" width="2.44140625" style="1" customWidth="1"/>
    <col min="5487" max="5487" width="8.77734375" style="1" customWidth="1"/>
    <col min="5488" max="5488" width="7.44140625" style="1" customWidth="1"/>
    <col min="5489" max="5491" width="3.77734375" style="1" customWidth="1"/>
    <col min="5492" max="5492" width="3.44140625" style="1" customWidth="1"/>
    <col min="5493" max="5493" width="2.77734375" style="1" customWidth="1"/>
    <col min="5494" max="5494" width="3" style="1" customWidth="1"/>
    <col min="5495" max="5497" width="0" style="1" hidden="1" customWidth="1"/>
    <col min="5498" max="5498" width="4.44140625" style="1" customWidth="1"/>
    <col min="5499" max="5499" width="0" style="1" hidden="1" customWidth="1"/>
    <col min="5500" max="5501" width="14.77734375" style="1" customWidth="1"/>
    <col min="5502" max="5502" width="15.21875" style="1" customWidth="1"/>
    <col min="5503" max="5503" width="6.44140625" style="1" customWidth="1"/>
    <col min="5504" max="5504" width="15.21875" style="1" customWidth="1"/>
    <col min="5505" max="5505" width="4.21875" style="1" customWidth="1"/>
    <col min="5506" max="5506" width="3" style="1" customWidth="1"/>
    <col min="5507" max="5509" width="0" style="1" hidden="1" customWidth="1"/>
    <col min="5510" max="5510" width="3" style="1" customWidth="1"/>
    <col min="5511" max="5511" width="0" style="1" hidden="1" customWidth="1"/>
    <col min="5512" max="5512" width="3" style="1" customWidth="1"/>
    <col min="5513" max="5513" width="0" style="1" hidden="1" customWidth="1"/>
    <col min="5514" max="5514" width="4.44140625" style="1" customWidth="1"/>
    <col min="5515" max="5515" width="34.21875" style="1" customWidth="1"/>
    <col min="5516" max="5516" width="23.44140625" style="1" customWidth="1"/>
    <col min="5517" max="5517" width="9.21875" style="1" customWidth="1"/>
    <col min="5518" max="5518" width="19.44140625" style="1" customWidth="1"/>
    <col min="5519" max="5519" width="42.77734375" style="1" customWidth="1"/>
    <col min="5520" max="5520" width="5.77734375" style="1" customWidth="1"/>
    <col min="5521" max="5521" width="31.44140625" style="1" customWidth="1"/>
    <col min="5522" max="5522" width="16.21875" style="1" customWidth="1"/>
    <col min="5523" max="5524" width="9.21875" style="1" customWidth="1"/>
    <col min="5525" max="5525" width="11.21875" style="1" customWidth="1"/>
    <col min="5526" max="5526" width="2.21875" style="1" customWidth="1"/>
    <col min="5527" max="5732" width="10.88671875" style="1"/>
    <col min="5733" max="5733" width="12" style="1" customWidth="1"/>
    <col min="5734" max="5734" width="2.77734375" style="1" customWidth="1"/>
    <col min="5735" max="5736" width="6.44140625" style="1" customWidth="1"/>
    <col min="5737" max="5737" width="5.77734375" style="1" customWidth="1"/>
    <col min="5738" max="5738" width="6.44140625" style="1" customWidth="1"/>
    <col min="5739" max="5739" width="13.77734375" style="1" customWidth="1"/>
    <col min="5740" max="5741" width="9" style="1" customWidth="1"/>
    <col min="5742" max="5742" width="2.44140625" style="1" customWidth="1"/>
    <col min="5743" max="5743" width="8.77734375" style="1" customWidth="1"/>
    <col min="5744" max="5744" width="7.44140625" style="1" customWidth="1"/>
    <col min="5745" max="5747" width="3.77734375" style="1" customWidth="1"/>
    <col min="5748" max="5748" width="3.44140625" style="1" customWidth="1"/>
    <col min="5749" max="5749" width="2.77734375" style="1" customWidth="1"/>
    <col min="5750" max="5750" width="3" style="1" customWidth="1"/>
    <col min="5751" max="5753" width="0" style="1" hidden="1" customWidth="1"/>
    <col min="5754" max="5754" width="4.44140625" style="1" customWidth="1"/>
    <col min="5755" max="5755" width="0" style="1" hidden="1" customWidth="1"/>
    <col min="5756" max="5757" width="14.77734375" style="1" customWidth="1"/>
    <col min="5758" max="5758" width="15.21875" style="1" customWidth="1"/>
    <col min="5759" max="5759" width="6.44140625" style="1" customWidth="1"/>
    <col min="5760" max="5760" width="15.21875" style="1" customWidth="1"/>
    <col min="5761" max="5761" width="4.21875" style="1" customWidth="1"/>
    <col min="5762" max="5762" width="3" style="1" customWidth="1"/>
    <col min="5763" max="5765" width="0" style="1" hidden="1" customWidth="1"/>
    <col min="5766" max="5766" width="3" style="1" customWidth="1"/>
    <col min="5767" max="5767" width="0" style="1" hidden="1" customWidth="1"/>
    <col min="5768" max="5768" width="3" style="1" customWidth="1"/>
    <col min="5769" max="5769" width="0" style="1" hidden="1" customWidth="1"/>
    <col min="5770" max="5770" width="4.44140625" style="1" customWidth="1"/>
    <col min="5771" max="5771" width="34.21875" style="1" customWidth="1"/>
    <col min="5772" max="5772" width="23.44140625" style="1" customWidth="1"/>
    <col min="5773" max="5773" width="9.21875" style="1" customWidth="1"/>
    <col min="5774" max="5774" width="19.44140625" style="1" customWidth="1"/>
    <col min="5775" max="5775" width="42.77734375" style="1" customWidth="1"/>
    <col min="5776" max="5776" width="5.77734375" style="1" customWidth="1"/>
    <col min="5777" max="5777" width="31.44140625" style="1" customWidth="1"/>
    <col min="5778" max="5778" width="16.21875" style="1" customWidth="1"/>
    <col min="5779" max="5780" width="9.21875" style="1" customWidth="1"/>
    <col min="5781" max="5781" width="11.21875" style="1" customWidth="1"/>
    <col min="5782" max="5782" width="2.21875" style="1" customWidth="1"/>
    <col min="5783" max="5988" width="10.88671875" style="1"/>
    <col min="5989" max="5989" width="12" style="1" customWidth="1"/>
    <col min="5990" max="5990" width="2.77734375" style="1" customWidth="1"/>
    <col min="5991" max="5992" width="6.44140625" style="1" customWidth="1"/>
    <col min="5993" max="5993" width="5.77734375" style="1" customWidth="1"/>
    <col min="5994" max="5994" width="6.44140625" style="1" customWidth="1"/>
    <col min="5995" max="5995" width="13.77734375" style="1" customWidth="1"/>
    <col min="5996" max="5997" width="9" style="1" customWidth="1"/>
    <col min="5998" max="5998" width="2.44140625" style="1" customWidth="1"/>
    <col min="5999" max="5999" width="8.77734375" style="1" customWidth="1"/>
    <col min="6000" max="6000" width="7.44140625" style="1" customWidth="1"/>
    <col min="6001" max="6003" width="3.77734375" style="1" customWidth="1"/>
    <col min="6004" max="6004" width="3.44140625" style="1" customWidth="1"/>
    <col min="6005" max="6005" width="2.77734375" style="1" customWidth="1"/>
    <col min="6006" max="6006" width="3" style="1" customWidth="1"/>
    <col min="6007" max="6009" width="0" style="1" hidden="1" customWidth="1"/>
    <col min="6010" max="6010" width="4.44140625" style="1" customWidth="1"/>
    <col min="6011" max="6011" width="0" style="1" hidden="1" customWidth="1"/>
    <col min="6012" max="6013" width="14.77734375" style="1" customWidth="1"/>
    <col min="6014" max="6014" width="15.21875" style="1" customWidth="1"/>
    <col min="6015" max="6015" width="6.44140625" style="1" customWidth="1"/>
    <col min="6016" max="6016" width="15.21875" style="1" customWidth="1"/>
    <col min="6017" max="6017" width="4.21875" style="1" customWidth="1"/>
    <col min="6018" max="6018" width="3" style="1" customWidth="1"/>
    <col min="6019" max="6021" width="0" style="1" hidden="1" customWidth="1"/>
    <col min="6022" max="6022" width="3" style="1" customWidth="1"/>
    <col min="6023" max="6023" width="0" style="1" hidden="1" customWidth="1"/>
    <col min="6024" max="6024" width="3" style="1" customWidth="1"/>
    <col min="6025" max="6025" width="0" style="1" hidden="1" customWidth="1"/>
    <col min="6026" max="6026" width="4.44140625" style="1" customWidth="1"/>
    <col min="6027" max="6027" width="34.21875" style="1" customWidth="1"/>
    <col min="6028" max="6028" width="23.44140625" style="1" customWidth="1"/>
    <col min="6029" max="6029" width="9.21875" style="1" customWidth="1"/>
    <col min="6030" max="6030" width="19.44140625" style="1" customWidth="1"/>
    <col min="6031" max="6031" width="42.77734375" style="1" customWidth="1"/>
    <col min="6032" max="6032" width="5.77734375" style="1" customWidth="1"/>
    <col min="6033" max="6033" width="31.44140625" style="1" customWidth="1"/>
    <col min="6034" max="6034" width="16.21875" style="1" customWidth="1"/>
    <col min="6035" max="6036" width="9.21875" style="1" customWidth="1"/>
    <col min="6037" max="6037" width="11.21875" style="1" customWidth="1"/>
    <col min="6038" max="6038" width="2.21875" style="1" customWidth="1"/>
    <col min="6039" max="6244" width="10.88671875" style="1"/>
    <col min="6245" max="6245" width="12" style="1" customWidth="1"/>
    <col min="6246" max="6246" width="2.77734375" style="1" customWidth="1"/>
    <col min="6247" max="6248" width="6.44140625" style="1" customWidth="1"/>
    <col min="6249" max="6249" width="5.77734375" style="1" customWidth="1"/>
    <col min="6250" max="6250" width="6.44140625" style="1" customWidth="1"/>
    <col min="6251" max="6251" width="13.77734375" style="1" customWidth="1"/>
    <col min="6252" max="6253" width="9" style="1" customWidth="1"/>
    <col min="6254" max="6254" width="2.44140625" style="1" customWidth="1"/>
    <col min="6255" max="6255" width="8.77734375" style="1" customWidth="1"/>
    <col min="6256" max="6256" width="7.44140625" style="1" customWidth="1"/>
    <col min="6257" max="6259" width="3.77734375" style="1" customWidth="1"/>
    <col min="6260" max="6260" width="3.44140625" style="1" customWidth="1"/>
    <col min="6261" max="6261" width="2.77734375" style="1" customWidth="1"/>
    <col min="6262" max="6262" width="3" style="1" customWidth="1"/>
    <col min="6263" max="6265" width="0" style="1" hidden="1" customWidth="1"/>
    <col min="6266" max="6266" width="4.44140625" style="1" customWidth="1"/>
    <col min="6267" max="6267" width="0" style="1" hidden="1" customWidth="1"/>
    <col min="6268" max="6269" width="14.77734375" style="1" customWidth="1"/>
    <col min="6270" max="6270" width="15.21875" style="1" customWidth="1"/>
    <col min="6271" max="6271" width="6.44140625" style="1" customWidth="1"/>
    <col min="6272" max="6272" width="15.21875" style="1" customWidth="1"/>
    <col min="6273" max="6273" width="4.21875" style="1" customWidth="1"/>
    <col min="6274" max="6274" width="3" style="1" customWidth="1"/>
    <col min="6275" max="6277" width="0" style="1" hidden="1" customWidth="1"/>
    <col min="6278" max="6278" width="3" style="1" customWidth="1"/>
    <col min="6279" max="6279" width="0" style="1" hidden="1" customWidth="1"/>
    <col min="6280" max="6280" width="3" style="1" customWidth="1"/>
    <col min="6281" max="6281" width="0" style="1" hidden="1" customWidth="1"/>
    <col min="6282" max="6282" width="4.44140625" style="1" customWidth="1"/>
    <col min="6283" max="6283" width="34.21875" style="1" customWidth="1"/>
    <col min="6284" max="6284" width="23.44140625" style="1" customWidth="1"/>
    <col min="6285" max="6285" width="9.21875" style="1" customWidth="1"/>
    <col min="6286" max="6286" width="19.44140625" style="1" customWidth="1"/>
    <col min="6287" max="6287" width="42.77734375" style="1" customWidth="1"/>
    <col min="6288" max="6288" width="5.77734375" style="1" customWidth="1"/>
    <col min="6289" max="6289" width="31.44140625" style="1" customWidth="1"/>
    <col min="6290" max="6290" width="16.21875" style="1" customWidth="1"/>
    <col min="6291" max="6292" width="9.21875" style="1" customWidth="1"/>
    <col min="6293" max="6293" width="11.21875" style="1" customWidth="1"/>
    <col min="6294" max="6294" width="2.21875" style="1" customWidth="1"/>
    <col min="6295" max="6500" width="10.88671875" style="1"/>
    <col min="6501" max="6501" width="12" style="1" customWidth="1"/>
    <col min="6502" max="6502" width="2.77734375" style="1" customWidth="1"/>
    <col min="6503" max="6504" width="6.44140625" style="1" customWidth="1"/>
    <col min="6505" max="6505" width="5.77734375" style="1" customWidth="1"/>
    <col min="6506" max="6506" width="6.44140625" style="1" customWidth="1"/>
    <col min="6507" max="6507" width="13.77734375" style="1" customWidth="1"/>
    <col min="6508" max="6509" width="9" style="1" customWidth="1"/>
    <col min="6510" max="6510" width="2.44140625" style="1" customWidth="1"/>
    <col min="6511" max="6511" width="8.77734375" style="1" customWidth="1"/>
    <col min="6512" max="6512" width="7.44140625" style="1" customWidth="1"/>
    <col min="6513" max="6515" width="3.77734375" style="1" customWidth="1"/>
    <col min="6516" max="6516" width="3.44140625" style="1" customWidth="1"/>
    <col min="6517" max="6517" width="2.77734375" style="1" customWidth="1"/>
    <col min="6518" max="6518" width="3" style="1" customWidth="1"/>
    <col min="6519" max="6521" width="0" style="1" hidden="1" customWidth="1"/>
    <col min="6522" max="6522" width="4.44140625" style="1" customWidth="1"/>
    <col min="6523" max="6523" width="0" style="1" hidden="1" customWidth="1"/>
    <col min="6524" max="6525" width="14.77734375" style="1" customWidth="1"/>
    <col min="6526" max="6526" width="15.21875" style="1" customWidth="1"/>
    <col min="6527" max="6527" width="6.44140625" style="1" customWidth="1"/>
    <col min="6528" max="6528" width="15.21875" style="1" customWidth="1"/>
    <col min="6529" max="6529" width="4.21875" style="1" customWidth="1"/>
    <col min="6530" max="6530" width="3" style="1" customWidth="1"/>
    <col min="6531" max="6533" width="0" style="1" hidden="1" customWidth="1"/>
    <col min="6534" max="6534" width="3" style="1" customWidth="1"/>
    <col min="6535" max="6535" width="0" style="1" hidden="1" customWidth="1"/>
    <col min="6536" max="6536" width="3" style="1" customWidth="1"/>
    <col min="6537" max="6537" width="0" style="1" hidden="1" customWidth="1"/>
    <col min="6538" max="6538" width="4.44140625" style="1" customWidth="1"/>
    <col min="6539" max="6539" width="34.21875" style="1" customWidth="1"/>
    <col min="6540" max="6540" width="23.44140625" style="1" customWidth="1"/>
    <col min="6541" max="6541" width="9.21875" style="1" customWidth="1"/>
    <col min="6542" max="6542" width="19.44140625" style="1" customWidth="1"/>
    <col min="6543" max="6543" width="42.77734375" style="1" customWidth="1"/>
    <col min="6544" max="6544" width="5.77734375" style="1" customWidth="1"/>
    <col min="6545" max="6545" width="31.44140625" style="1" customWidth="1"/>
    <col min="6546" max="6546" width="16.21875" style="1" customWidth="1"/>
    <col min="6547" max="6548" width="9.21875" style="1" customWidth="1"/>
    <col min="6549" max="6549" width="11.21875" style="1" customWidth="1"/>
    <col min="6550" max="6550" width="2.21875" style="1" customWidth="1"/>
    <col min="6551" max="6756" width="10.88671875" style="1"/>
    <col min="6757" max="6757" width="12" style="1" customWidth="1"/>
    <col min="6758" max="6758" width="2.77734375" style="1" customWidth="1"/>
    <col min="6759" max="6760" width="6.44140625" style="1" customWidth="1"/>
    <col min="6761" max="6761" width="5.77734375" style="1" customWidth="1"/>
    <col min="6762" max="6762" width="6.44140625" style="1" customWidth="1"/>
    <col min="6763" max="6763" width="13.77734375" style="1" customWidth="1"/>
    <col min="6764" max="6765" width="9" style="1" customWidth="1"/>
    <col min="6766" max="6766" width="2.44140625" style="1" customWidth="1"/>
    <col min="6767" max="6767" width="8.77734375" style="1" customWidth="1"/>
    <col min="6768" max="6768" width="7.44140625" style="1" customWidth="1"/>
    <col min="6769" max="6771" width="3.77734375" style="1" customWidth="1"/>
    <col min="6772" max="6772" width="3.44140625" style="1" customWidth="1"/>
    <col min="6773" max="6773" width="2.77734375" style="1" customWidth="1"/>
    <col min="6774" max="6774" width="3" style="1" customWidth="1"/>
    <col min="6775" max="6777" width="0" style="1" hidden="1" customWidth="1"/>
    <col min="6778" max="6778" width="4.44140625" style="1" customWidth="1"/>
    <col min="6779" max="6779" width="0" style="1" hidden="1" customWidth="1"/>
    <col min="6780" max="6781" width="14.77734375" style="1" customWidth="1"/>
    <col min="6782" max="6782" width="15.21875" style="1" customWidth="1"/>
    <col min="6783" max="6783" width="6.44140625" style="1" customWidth="1"/>
    <col min="6784" max="6784" width="15.21875" style="1" customWidth="1"/>
    <col min="6785" max="6785" width="4.21875" style="1" customWidth="1"/>
    <col min="6786" max="6786" width="3" style="1" customWidth="1"/>
    <col min="6787" max="6789" width="0" style="1" hidden="1" customWidth="1"/>
    <col min="6790" max="6790" width="3" style="1" customWidth="1"/>
    <col min="6791" max="6791" width="0" style="1" hidden="1" customWidth="1"/>
    <col min="6792" max="6792" width="3" style="1" customWidth="1"/>
    <col min="6793" max="6793" width="0" style="1" hidden="1" customWidth="1"/>
    <col min="6794" max="6794" width="4.44140625" style="1" customWidth="1"/>
    <col min="6795" max="6795" width="34.21875" style="1" customWidth="1"/>
    <col min="6796" max="6796" width="23.44140625" style="1" customWidth="1"/>
    <col min="6797" max="6797" width="9.21875" style="1" customWidth="1"/>
    <col min="6798" max="6798" width="19.44140625" style="1" customWidth="1"/>
    <col min="6799" max="6799" width="42.77734375" style="1" customWidth="1"/>
    <col min="6800" max="6800" width="5.77734375" style="1" customWidth="1"/>
    <col min="6801" max="6801" width="31.44140625" style="1" customWidth="1"/>
    <col min="6802" max="6802" width="16.21875" style="1" customWidth="1"/>
    <col min="6803" max="6804" width="9.21875" style="1" customWidth="1"/>
    <col min="6805" max="6805" width="11.21875" style="1" customWidth="1"/>
    <col min="6806" max="6806" width="2.21875" style="1" customWidth="1"/>
    <col min="6807" max="7012" width="10.88671875" style="1"/>
    <col min="7013" max="7013" width="12" style="1" customWidth="1"/>
    <col min="7014" max="7014" width="2.77734375" style="1" customWidth="1"/>
    <col min="7015" max="7016" width="6.44140625" style="1" customWidth="1"/>
    <col min="7017" max="7017" width="5.77734375" style="1" customWidth="1"/>
    <col min="7018" max="7018" width="6.44140625" style="1" customWidth="1"/>
    <col min="7019" max="7019" width="13.77734375" style="1" customWidth="1"/>
    <col min="7020" max="7021" width="9" style="1" customWidth="1"/>
    <col min="7022" max="7022" width="2.44140625" style="1" customWidth="1"/>
    <col min="7023" max="7023" width="8.77734375" style="1" customWidth="1"/>
    <col min="7024" max="7024" width="7.44140625" style="1" customWidth="1"/>
    <col min="7025" max="7027" width="3.77734375" style="1" customWidth="1"/>
    <col min="7028" max="7028" width="3.44140625" style="1" customWidth="1"/>
    <col min="7029" max="7029" width="2.77734375" style="1" customWidth="1"/>
    <col min="7030" max="7030" width="3" style="1" customWidth="1"/>
    <col min="7031" max="7033" width="0" style="1" hidden="1" customWidth="1"/>
    <col min="7034" max="7034" width="4.44140625" style="1" customWidth="1"/>
    <col min="7035" max="7035" width="0" style="1" hidden="1" customWidth="1"/>
    <col min="7036" max="7037" width="14.77734375" style="1" customWidth="1"/>
    <col min="7038" max="7038" width="15.21875" style="1" customWidth="1"/>
    <col min="7039" max="7039" width="6.44140625" style="1" customWidth="1"/>
    <col min="7040" max="7040" width="15.21875" style="1" customWidth="1"/>
    <col min="7041" max="7041" width="4.21875" style="1" customWidth="1"/>
    <col min="7042" max="7042" width="3" style="1" customWidth="1"/>
    <col min="7043" max="7045" width="0" style="1" hidden="1" customWidth="1"/>
    <col min="7046" max="7046" width="3" style="1" customWidth="1"/>
    <col min="7047" max="7047" width="0" style="1" hidden="1" customWidth="1"/>
    <col min="7048" max="7048" width="3" style="1" customWidth="1"/>
    <col min="7049" max="7049" width="0" style="1" hidden="1" customWidth="1"/>
    <col min="7050" max="7050" width="4.44140625" style="1" customWidth="1"/>
    <col min="7051" max="7051" width="34.21875" style="1" customWidth="1"/>
    <col min="7052" max="7052" width="23.44140625" style="1" customWidth="1"/>
    <col min="7053" max="7053" width="9.21875" style="1" customWidth="1"/>
    <col min="7054" max="7054" width="19.44140625" style="1" customWidth="1"/>
    <col min="7055" max="7055" width="42.77734375" style="1" customWidth="1"/>
    <col min="7056" max="7056" width="5.77734375" style="1" customWidth="1"/>
    <col min="7057" max="7057" width="31.44140625" style="1" customWidth="1"/>
    <col min="7058" max="7058" width="16.21875" style="1" customWidth="1"/>
    <col min="7059" max="7060" width="9.21875" style="1" customWidth="1"/>
    <col min="7061" max="7061" width="11.21875" style="1" customWidth="1"/>
    <col min="7062" max="7062" width="2.21875" style="1" customWidth="1"/>
    <col min="7063" max="7268" width="10.88671875" style="1"/>
    <col min="7269" max="7269" width="12" style="1" customWidth="1"/>
    <col min="7270" max="7270" width="2.77734375" style="1" customWidth="1"/>
    <col min="7271" max="7272" width="6.44140625" style="1" customWidth="1"/>
    <col min="7273" max="7273" width="5.77734375" style="1" customWidth="1"/>
    <col min="7274" max="7274" width="6.44140625" style="1" customWidth="1"/>
    <col min="7275" max="7275" width="13.77734375" style="1" customWidth="1"/>
    <col min="7276" max="7277" width="9" style="1" customWidth="1"/>
    <col min="7278" max="7278" width="2.44140625" style="1" customWidth="1"/>
    <col min="7279" max="7279" width="8.77734375" style="1" customWidth="1"/>
    <col min="7280" max="7280" width="7.44140625" style="1" customWidth="1"/>
    <col min="7281" max="7283" width="3.77734375" style="1" customWidth="1"/>
    <col min="7284" max="7284" width="3.44140625" style="1" customWidth="1"/>
    <col min="7285" max="7285" width="2.77734375" style="1" customWidth="1"/>
    <col min="7286" max="7286" width="3" style="1" customWidth="1"/>
    <col min="7287" max="7289" width="0" style="1" hidden="1" customWidth="1"/>
    <col min="7290" max="7290" width="4.44140625" style="1" customWidth="1"/>
    <col min="7291" max="7291" width="0" style="1" hidden="1" customWidth="1"/>
    <col min="7292" max="7293" width="14.77734375" style="1" customWidth="1"/>
    <col min="7294" max="7294" width="15.21875" style="1" customWidth="1"/>
    <col min="7295" max="7295" width="6.44140625" style="1" customWidth="1"/>
    <col min="7296" max="7296" width="15.21875" style="1" customWidth="1"/>
    <col min="7297" max="7297" width="4.21875" style="1" customWidth="1"/>
    <col min="7298" max="7298" width="3" style="1" customWidth="1"/>
    <col min="7299" max="7301" width="0" style="1" hidden="1" customWidth="1"/>
    <col min="7302" max="7302" width="3" style="1" customWidth="1"/>
    <col min="7303" max="7303" width="0" style="1" hidden="1" customWidth="1"/>
    <col min="7304" max="7304" width="3" style="1" customWidth="1"/>
    <col min="7305" max="7305" width="0" style="1" hidden="1" customWidth="1"/>
    <col min="7306" max="7306" width="4.44140625" style="1" customWidth="1"/>
    <col min="7307" max="7307" width="34.21875" style="1" customWidth="1"/>
    <col min="7308" max="7308" width="23.44140625" style="1" customWidth="1"/>
    <col min="7309" max="7309" width="9.21875" style="1" customWidth="1"/>
    <col min="7310" max="7310" width="19.44140625" style="1" customWidth="1"/>
    <col min="7311" max="7311" width="42.77734375" style="1" customWidth="1"/>
    <col min="7312" max="7312" width="5.77734375" style="1" customWidth="1"/>
    <col min="7313" max="7313" width="31.44140625" style="1" customWidth="1"/>
    <col min="7314" max="7314" width="16.21875" style="1" customWidth="1"/>
    <col min="7315" max="7316" width="9.21875" style="1" customWidth="1"/>
    <col min="7317" max="7317" width="11.21875" style="1" customWidth="1"/>
    <col min="7318" max="7318" width="2.21875" style="1" customWidth="1"/>
    <col min="7319" max="7524" width="10.88671875" style="1"/>
    <col min="7525" max="7525" width="12" style="1" customWidth="1"/>
    <col min="7526" max="7526" width="2.77734375" style="1" customWidth="1"/>
    <col min="7527" max="7528" width="6.44140625" style="1" customWidth="1"/>
    <col min="7529" max="7529" width="5.77734375" style="1" customWidth="1"/>
    <col min="7530" max="7530" width="6.44140625" style="1" customWidth="1"/>
    <col min="7531" max="7531" width="13.77734375" style="1" customWidth="1"/>
    <col min="7532" max="7533" width="9" style="1" customWidth="1"/>
    <col min="7534" max="7534" width="2.44140625" style="1" customWidth="1"/>
    <col min="7535" max="7535" width="8.77734375" style="1" customWidth="1"/>
    <col min="7536" max="7536" width="7.44140625" style="1" customWidth="1"/>
    <col min="7537" max="7539" width="3.77734375" style="1" customWidth="1"/>
    <col min="7540" max="7540" width="3.44140625" style="1" customWidth="1"/>
    <col min="7541" max="7541" width="2.77734375" style="1" customWidth="1"/>
    <col min="7542" max="7542" width="3" style="1" customWidth="1"/>
    <col min="7543" max="7545" width="0" style="1" hidden="1" customWidth="1"/>
    <col min="7546" max="7546" width="4.44140625" style="1" customWidth="1"/>
    <col min="7547" max="7547" width="0" style="1" hidden="1" customWidth="1"/>
    <col min="7548" max="7549" width="14.77734375" style="1" customWidth="1"/>
    <col min="7550" max="7550" width="15.21875" style="1" customWidth="1"/>
    <col min="7551" max="7551" width="6.44140625" style="1" customWidth="1"/>
    <col min="7552" max="7552" width="15.21875" style="1" customWidth="1"/>
    <col min="7553" max="7553" width="4.21875" style="1" customWidth="1"/>
    <col min="7554" max="7554" width="3" style="1" customWidth="1"/>
    <col min="7555" max="7557" width="0" style="1" hidden="1" customWidth="1"/>
    <col min="7558" max="7558" width="3" style="1" customWidth="1"/>
    <col min="7559" max="7559" width="0" style="1" hidden="1" customWidth="1"/>
    <col min="7560" max="7560" width="3" style="1" customWidth="1"/>
    <col min="7561" max="7561" width="0" style="1" hidden="1" customWidth="1"/>
    <col min="7562" max="7562" width="4.44140625" style="1" customWidth="1"/>
    <col min="7563" max="7563" width="34.21875" style="1" customWidth="1"/>
    <col min="7564" max="7564" width="23.44140625" style="1" customWidth="1"/>
    <col min="7565" max="7565" width="9.21875" style="1" customWidth="1"/>
    <col min="7566" max="7566" width="19.44140625" style="1" customWidth="1"/>
    <col min="7567" max="7567" width="42.77734375" style="1" customWidth="1"/>
    <col min="7568" max="7568" width="5.77734375" style="1" customWidth="1"/>
    <col min="7569" max="7569" width="31.44140625" style="1" customWidth="1"/>
    <col min="7570" max="7570" width="16.21875" style="1" customWidth="1"/>
    <col min="7571" max="7572" width="9.21875" style="1" customWidth="1"/>
    <col min="7573" max="7573" width="11.21875" style="1" customWidth="1"/>
    <col min="7574" max="7574" width="2.21875" style="1" customWidth="1"/>
    <col min="7575" max="7780" width="10.88671875" style="1"/>
    <col min="7781" max="7781" width="12" style="1" customWidth="1"/>
    <col min="7782" max="7782" width="2.77734375" style="1" customWidth="1"/>
    <col min="7783" max="7784" width="6.44140625" style="1" customWidth="1"/>
    <col min="7785" max="7785" width="5.77734375" style="1" customWidth="1"/>
    <col min="7786" max="7786" width="6.44140625" style="1" customWidth="1"/>
    <col min="7787" max="7787" width="13.77734375" style="1" customWidth="1"/>
    <col min="7788" max="7789" width="9" style="1" customWidth="1"/>
    <col min="7790" max="7790" width="2.44140625" style="1" customWidth="1"/>
    <col min="7791" max="7791" width="8.77734375" style="1" customWidth="1"/>
    <col min="7792" max="7792" width="7.44140625" style="1" customWidth="1"/>
    <col min="7793" max="7795" width="3.77734375" style="1" customWidth="1"/>
    <col min="7796" max="7796" width="3.44140625" style="1" customWidth="1"/>
    <col min="7797" max="7797" width="2.77734375" style="1" customWidth="1"/>
    <col min="7798" max="7798" width="3" style="1" customWidth="1"/>
    <col min="7799" max="7801" width="0" style="1" hidden="1" customWidth="1"/>
    <col min="7802" max="7802" width="4.44140625" style="1" customWidth="1"/>
    <col min="7803" max="7803" width="0" style="1" hidden="1" customWidth="1"/>
    <col min="7804" max="7805" width="14.77734375" style="1" customWidth="1"/>
    <col min="7806" max="7806" width="15.21875" style="1" customWidth="1"/>
    <col min="7807" max="7807" width="6.44140625" style="1" customWidth="1"/>
    <col min="7808" max="7808" width="15.21875" style="1" customWidth="1"/>
    <col min="7809" max="7809" width="4.21875" style="1" customWidth="1"/>
    <col min="7810" max="7810" width="3" style="1" customWidth="1"/>
    <col min="7811" max="7813" width="0" style="1" hidden="1" customWidth="1"/>
    <col min="7814" max="7814" width="3" style="1" customWidth="1"/>
    <col min="7815" max="7815" width="0" style="1" hidden="1" customWidth="1"/>
    <col min="7816" max="7816" width="3" style="1" customWidth="1"/>
    <col min="7817" max="7817" width="0" style="1" hidden="1" customWidth="1"/>
    <col min="7818" max="7818" width="4.44140625" style="1" customWidth="1"/>
    <col min="7819" max="7819" width="34.21875" style="1" customWidth="1"/>
    <col min="7820" max="7820" width="23.44140625" style="1" customWidth="1"/>
    <col min="7821" max="7821" width="9.21875" style="1" customWidth="1"/>
    <col min="7822" max="7822" width="19.44140625" style="1" customWidth="1"/>
    <col min="7823" max="7823" width="42.77734375" style="1" customWidth="1"/>
    <col min="7824" max="7824" width="5.77734375" style="1" customWidth="1"/>
    <col min="7825" max="7825" width="31.44140625" style="1" customWidth="1"/>
    <col min="7826" max="7826" width="16.21875" style="1" customWidth="1"/>
    <col min="7827" max="7828" width="9.21875" style="1" customWidth="1"/>
    <col min="7829" max="7829" width="11.21875" style="1" customWidth="1"/>
    <col min="7830" max="7830" width="2.21875" style="1" customWidth="1"/>
    <col min="7831" max="8036" width="10.88671875" style="1"/>
    <col min="8037" max="8037" width="12" style="1" customWidth="1"/>
    <col min="8038" max="8038" width="2.77734375" style="1" customWidth="1"/>
    <col min="8039" max="8040" width="6.44140625" style="1" customWidth="1"/>
    <col min="8041" max="8041" width="5.77734375" style="1" customWidth="1"/>
    <col min="8042" max="8042" width="6.44140625" style="1" customWidth="1"/>
    <col min="8043" max="8043" width="13.77734375" style="1" customWidth="1"/>
    <col min="8044" max="8045" width="9" style="1" customWidth="1"/>
    <col min="8046" max="8046" width="2.44140625" style="1" customWidth="1"/>
    <col min="8047" max="8047" width="8.77734375" style="1" customWidth="1"/>
    <col min="8048" max="8048" width="7.44140625" style="1" customWidth="1"/>
    <col min="8049" max="8051" width="3.77734375" style="1" customWidth="1"/>
    <col min="8052" max="8052" width="3.44140625" style="1" customWidth="1"/>
    <col min="8053" max="8053" width="2.77734375" style="1" customWidth="1"/>
    <col min="8054" max="8054" width="3" style="1" customWidth="1"/>
    <col min="8055" max="8057" width="0" style="1" hidden="1" customWidth="1"/>
    <col min="8058" max="8058" width="4.44140625" style="1" customWidth="1"/>
    <col min="8059" max="8059" width="0" style="1" hidden="1" customWidth="1"/>
    <col min="8060" max="8061" width="14.77734375" style="1" customWidth="1"/>
    <col min="8062" max="8062" width="15.21875" style="1" customWidth="1"/>
    <col min="8063" max="8063" width="6.44140625" style="1" customWidth="1"/>
    <col min="8064" max="8064" width="15.21875" style="1" customWidth="1"/>
    <col min="8065" max="8065" width="4.21875" style="1" customWidth="1"/>
    <col min="8066" max="8066" width="3" style="1" customWidth="1"/>
    <col min="8067" max="8069" width="0" style="1" hidden="1" customWidth="1"/>
    <col min="8070" max="8070" width="3" style="1" customWidth="1"/>
    <col min="8071" max="8071" width="0" style="1" hidden="1" customWidth="1"/>
    <col min="8072" max="8072" width="3" style="1" customWidth="1"/>
    <col min="8073" max="8073" width="0" style="1" hidden="1" customWidth="1"/>
    <col min="8074" max="8074" width="4.44140625" style="1" customWidth="1"/>
    <col min="8075" max="8075" width="34.21875" style="1" customWidth="1"/>
    <col min="8076" max="8076" width="23.44140625" style="1" customWidth="1"/>
    <col min="8077" max="8077" width="9.21875" style="1" customWidth="1"/>
    <col min="8078" max="8078" width="19.44140625" style="1" customWidth="1"/>
    <col min="8079" max="8079" width="42.77734375" style="1" customWidth="1"/>
    <col min="8080" max="8080" width="5.77734375" style="1" customWidth="1"/>
    <col min="8081" max="8081" width="31.44140625" style="1" customWidth="1"/>
    <col min="8082" max="8082" width="16.21875" style="1" customWidth="1"/>
    <col min="8083" max="8084" width="9.21875" style="1" customWidth="1"/>
    <col min="8085" max="8085" width="11.21875" style="1" customWidth="1"/>
    <col min="8086" max="8086" width="2.21875" style="1" customWidth="1"/>
    <col min="8087" max="8292" width="10.88671875" style="1"/>
    <col min="8293" max="8293" width="12" style="1" customWidth="1"/>
    <col min="8294" max="8294" width="2.77734375" style="1" customWidth="1"/>
    <col min="8295" max="8296" width="6.44140625" style="1" customWidth="1"/>
    <col min="8297" max="8297" width="5.77734375" style="1" customWidth="1"/>
    <col min="8298" max="8298" width="6.44140625" style="1" customWidth="1"/>
    <col min="8299" max="8299" width="13.77734375" style="1" customWidth="1"/>
    <col min="8300" max="8301" width="9" style="1" customWidth="1"/>
    <col min="8302" max="8302" width="2.44140625" style="1" customWidth="1"/>
    <col min="8303" max="8303" width="8.77734375" style="1" customWidth="1"/>
    <col min="8304" max="8304" width="7.44140625" style="1" customWidth="1"/>
    <col min="8305" max="8307" width="3.77734375" style="1" customWidth="1"/>
    <col min="8308" max="8308" width="3.44140625" style="1" customWidth="1"/>
    <col min="8309" max="8309" width="2.77734375" style="1" customWidth="1"/>
    <col min="8310" max="8310" width="3" style="1" customWidth="1"/>
    <col min="8311" max="8313" width="0" style="1" hidden="1" customWidth="1"/>
    <col min="8314" max="8314" width="4.44140625" style="1" customWidth="1"/>
    <col min="8315" max="8315" width="0" style="1" hidden="1" customWidth="1"/>
    <col min="8316" max="8317" width="14.77734375" style="1" customWidth="1"/>
    <col min="8318" max="8318" width="15.21875" style="1" customWidth="1"/>
    <col min="8319" max="8319" width="6.44140625" style="1" customWidth="1"/>
    <col min="8320" max="8320" width="15.21875" style="1" customWidth="1"/>
    <col min="8321" max="8321" width="4.21875" style="1" customWidth="1"/>
    <col min="8322" max="8322" width="3" style="1" customWidth="1"/>
    <col min="8323" max="8325" width="0" style="1" hidden="1" customWidth="1"/>
    <col min="8326" max="8326" width="3" style="1" customWidth="1"/>
    <col min="8327" max="8327" width="0" style="1" hidden="1" customWidth="1"/>
    <col min="8328" max="8328" width="3" style="1" customWidth="1"/>
    <col min="8329" max="8329" width="0" style="1" hidden="1" customWidth="1"/>
    <col min="8330" max="8330" width="4.44140625" style="1" customWidth="1"/>
    <col min="8331" max="8331" width="34.21875" style="1" customWidth="1"/>
    <col min="8332" max="8332" width="23.44140625" style="1" customWidth="1"/>
    <col min="8333" max="8333" width="9.21875" style="1" customWidth="1"/>
    <col min="8334" max="8334" width="19.44140625" style="1" customWidth="1"/>
    <col min="8335" max="8335" width="42.77734375" style="1" customWidth="1"/>
    <col min="8336" max="8336" width="5.77734375" style="1" customWidth="1"/>
    <col min="8337" max="8337" width="31.44140625" style="1" customWidth="1"/>
    <col min="8338" max="8338" width="16.21875" style="1" customWidth="1"/>
    <col min="8339" max="8340" width="9.21875" style="1" customWidth="1"/>
    <col min="8341" max="8341" width="11.21875" style="1" customWidth="1"/>
    <col min="8342" max="8342" width="2.21875" style="1" customWidth="1"/>
    <col min="8343" max="8548" width="10.88671875" style="1"/>
    <col min="8549" max="8549" width="12" style="1" customWidth="1"/>
    <col min="8550" max="8550" width="2.77734375" style="1" customWidth="1"/>
    <col min="8551" max="8552" width="6.44140625" style="1" customWidth="1"/>
    <col min="8553" max="8553" width="5.77734375" style="1" customWidth="1"/>
    <col min="8554" max="8554" width="6.44140625" style="1" customWidth="1"/>
    <col min="8555" max="8555" width="13.77734375" style="1" customWidth="1"/>
    <col min="8556" max="8557" width="9" style="1" customWidth="1"/>
    <col min="8558" max="8558" width="2.44140625" style="1" customWidth="1"/>
    <col min="8559" max="8559" width="8.77734375" style="1" customWidth="1"/>
    <col min="8560" max="8560" width="7.44140625" style="1" customWidth="1"/>
    <col min="8561" max="8563" width="3.77734375" style="1" customWidth="1"/>
    <col min="8564" max="8564" width="3.44140625" style="1" customWidth="1"/>
    <col min="8565" max="8565" width="2.77734375" style="1" customWidth="1"/>
    <col min="8566" max="8566" width="3" style="1" customWidth="1"/>
    <col min="8567" max="8569" width="0" style="1" hidden="1" customWidth="1"/>
    <col min="8570" max="8570" width="4.44140625" style="1" customWidth="1"/>
    <col min="8571" max="8571" width="0" style="1" hidden="1" customWidth="1"/>
    <col min="8572" max="8573" width="14.77734375" style="1" customWidth="1"/>
    <col min="8574" max="8574" width="15.21875" style="1" customWidth="1"/>
    <col min="8575" max="8575" width="6.44140625" style="1" customWidth="1"/>
    <col min="8576" max="8576" width="15.21875" style="1" customWidth="1"/>
    <col min="8577" max="8577" width="4.21875" style="1" customWidth="1"/>
    <col min="8578" max="8578" width="3" style="1" customWidth="1"/>
    <col min="8579" max="8581" width="0" style="1" hidden="1" customWidth="1"/>
    <col min="8582" max="8582" width="3" style="1" customWidth="1"/>
    <col min="8583" max="8583" width="0" style="1" hidden="1" customWidth="1"/>
    <col min="8584" max="8584" width="3" style="1" customWidth="1"/>
    <col min="8585" max="8585" width="0" style="1" hidden="1" customWidth="1"/>
    <col min="8586" max="8586" width="4.44140625" style="1" customWidth="1"/>
    <col min="8587" max="8587" width="34.21875" style="1" customWidth="1"/>
    <col min="8588" max="8588" width="23.44140625" style="1" customWidth="1"/>
    <col min="8589" max="8589" width="9.21875" style="1" customWidth="1"/>
    <col min="8590" max="8590" width="19.44140625" style="1" customWidth="1"/>
    <col min="8591" max="8591" width="42.77734375" style="1" customWidth="1"/>
    <col min="8592" max="8592" width="5.77734375" style="1" customWidth="1"/>
    <col min="8593" max="8593" width="31.44140625" style="1" customWidth="1"/>
    <col min="8594" max="8594" width="16.21875" style="1" customWidth="1"/>
    <col min="8595" max="8596" width="9.21875" style="1" customWidth="1"/>
    <col min="8597" max="8597" width="11.21875" style="1" customWidth="1"/>
    <col min="8598" max="8598" width="2.21875" style="1" customWidth="1"/>
    <col min="8599" max="8804" width="10.88671875" style="1"/>
    <col min="8805" max="8805" width="12" style="1" customWidth="1"/>
    <col min="8806" max="8806" width="2.77734375" style="1" customWidth="1"/>
    <col min="8807" max="8808" width="6.44140625" style="1" customWidth="1"/>
    <col min="8809" max="8809" width="5.77734375" style="1" customWidth="1"/>
    <col min="8810" max="8810" width="6.44140625" style="1" customWidth="1"/>
    <col min="8811" max="8811" width="13.77734375" style="1" customWidth="1"/>
    <col min="8812" max="8813" width="9" style="1" customWidth="1"/>
    <col min="8814" max="8814" width="2.44140625" style="1" customWidth="1"/>
    <col min="8815" max="8815" width="8.77734375" style="1" customWidth="1"/>
    <col min="8816" max="8816" width="7.44140625" style="1" customWidth="1"/>
    <col min="8817" max="8819" width="3.77734375" style="1" customWidth="1"/>
    <col min="8820" max="8820" width="3.44140625" style="1" customWidth="1"/>
    <col min="8821" max="8821" width="2.77734375" style="1" customWidth="1"/>
    <col min="8822" max="8822" width="3" style="1" customWidth="1"/>
    <col min="8823" max="8825" width="0" style="1" hidden="1" customWidth="1"/>
    <col min="8826" max="8826" width="4.44140625" style="1" customWidth="1"/>
    <col min="8827" max="8827" width="0" style="1" hidden="1" customWidth="1"/>
    <col min="8828" max="8829" width="14.77734375" style="1" customWidth="1"/>
    <col min="8830" max="8830" width="15.21875" style="1" customWidth="1"/>
    <col min="8831" max="8831" width="6.44140625" style="1" customWidth="1"/>
    <col min="8832" max="8832" width="15.21875" style="1" customWidth="1"/>
    <col min="8833" max="8833" width="4.21875" style="1" customWidth="1"/>
    <col min="8834" max="8834" width="3" style="1" customWidth="1"/>
    <col min="8835" max="8837" width="0" style="1" hidden="1" customWidth="1"/>
    <col min="8838" max="8838" width="3" style="1" customWidth="1"/>
    <col min="8839" max="8839" width="0" style="1" hidden="1" customWidth="1"/>
    <col min="8840" max="8840" width="3" style="1" customWidth="1"/>
    <col min="8841" max="8841" width="0" style="1" hidden="1" customWidth="1"/>
    <col min="8842" max="8842" width="4.44140625" style="1" customWidth="1"/>
    <col min="8843" max="8843" width="34.21875" style="1" customWidth="1"/>
    <col min="8844" max="8844" width="23.44140625" style="1" customWidth="1"/>
    <col min="8845" max="8845" width="9.21875" style="1" customWidth="1"/>
    <col min="8846" max="8846" width="19.44140625" style="1" customWidth="1"/>
    <col min="8847" max="8847" width="42.77734375" style="1" customWidth="1"/>
    <col min="8848" max="8848" width="5.77734375" style="1" customWidth="1"/>
    <col min="8849" max="8849" width="31.44140625" style="1" customWidth="1"/>
    <col min="8850" max="8850" width="16.21875" style="1" customWidth="1"/>
    <col min="8851" max="8852" width="9.21875" style="1" customWidth="1"/>
    <col min="8853" max="8853" width="11.21875" style="1" customWidth="1"/>
    <col min="8854" max="8854" width="2.21875" style="1" customWidth="1"/>
    <col min="8855" max="9060" width="10.88671875" style="1"/>
    <col min="9061" max="9061" width="12" style="1" customWidth="1"/>
    <col min="9062" max="9062" width="2.77734375" style="1" customWidth="1"/>
    <col min="9063" max="9064" width="6.44140625" style="1" customWidth="1"/>
    <col min="9065" max="9065" width="5.77734375" style="1" customWidth="1"/>
    <col min="9066" max="9066" width="6.44140625" style="1" customWidth="1"/>
    <col min="9067" max="9067" width="13.77734375" style="1" customWidth="1"/>
    <col min="9068" max="9069" width="9" style="1" customWidth="1"/>
    <col min="9070" max="9070" width="2.44140625" style="1" customWidth="1"/>
    <col min="9071" max="9071" width="8.77734375" style="1" customWidth="1"/>
    <col min="9072" max="9072" width="7.44140625" style="1" customWidth="1"/>
    <col min="9073" max="9075" width="3.77734375" style="1" customWidth="1"/>
    <col min="9076" max="9076" width="3.44140625" style="1" customWidth="1"/>
    <col min="9077" max="9077" width="2.77734375" style="1" customWidth="1"/>
    <col min="9078" max="9078" width="3" style="1" customWidth="1"/>
    <col min="9079" max="9081" width="0" style="1" hidden="1" customWidth="1"/>
    <col min="9082" max="9082" width="4.44140625" style="1" customWidth="1"/>
    <col min="9083" max="9083" width="0" style="1" hidden="1" customWidth="1"/>
    <col min="9084" max="9085" width="14.77734375" style="1" customWidth="1"/>
    <col min="9086" max="9086" width="15.21875" style="1" customWidth="1"/>
    <col min="9087" max="9087" width="6.44140625" style="1" customWidth="1"/>
    <col min="9088" max="9088" width="15.21875" style="1" customWidth="1"/>
    <col min="9089" max="9089" width="4.21875" style="1" customWidth="1"/>
    <col min="9090" max="9090" width="3" style="1" customWidth="1"/>
    <col min="9091" max="9093" width="0" style="1" hidden="1" customWidth="1"/>
    <col min="9094" max="9094" width="3" style="1" customWidth="1"/>
    <col min="9095" max="9095" width="0" style="1" hidden="1" customWidth="1"/>
    <col min="9096" max="9096" width="3" style="1" customWidth="1"/>
    <col min="9097" max="9097" width="0" style="1" hidden="1" customWidth="1"/>
    <col min="9098" max="9098" width="4.44140625" style="1" customWidth="1"/>
    <col min="9099" max="9099" width="34.21875" style="1" customWidth="1"/>
    <col min="9100" max="9100" width="23.44140625" style="1" customWidth="1"/>
    <col min="9101" max="9101" width="9.21875" style="1" customWidth="1"/>
    <col min="9102" max="9102" width="19.44140625" style="1" customWidth="1"/>
    <col min="9103" max="9103" width="42.77734375" style="1" customWidth="1"/>
    <col min="9104" max="9104" width="5.77734375" style="1" customWidth="1"/>
    <col min="9105" max="9105" width="31.44140625" style="1" customWidth="1"/>
    <col min="9106" max="9106" width="16.21875" style="1" customWidth="1"/>
    <col min="9107" max="9108" width="9.21875" style="1" customWidth="1"/>
    <col min="9109" max="9109" width="11.21875" style="1" customWidth="1"/>
    <col min="9110" max="9110" width="2.21875" style="1" customWidth="1"/>
    <col min="9111" max="9316" width="10.88671875" style="1"/>
    <col min="9317" max="9317" width="12" style="1" customWidth="1"/>
    <col min="9318" max="9318" width="2.77734375" style="1" customWidth="1"/>
    <col min="9319" max="9320" width="6.44140625" style="1" customWidth="1"/>
    <col min="9321" max="9321" width="5.77734375" style="1" customWidth="1"/>
    <col min="9322" max="9322" width="6.44140625" style="1" customWidth="1"/>
    <col min="9323" max="9323" width="13.77734375" style="1" customWidth="1"/>
    <col min="9324" max="9325" width="9" style="1" customWidth="1"/>
    <col min="9326" max="9326" width="2.44140625" style="1" customWidth="1"/>
    <col min="9327" max="9327" width="8.77734375" style="1" customWidth="1"/>
    <col min="9328" max="9328" width="7.44140625" style="1" customWidth="1"/>
    <col min="9329" max="9331" width="3.77734375" style="1" customWidth="1"/>
    <col min="9332" max="9332" width="3.44140625" style="1" customWidth="1"/>
    <col min="9333" max="9333" width="2.77734375" style="1" customWidth="1"/>
    <col min="9334" max="9334" width="3" style="1" customWidth="1"/>
    <col min="9335" max="9337" width="0" style="1" hidden="1" customWidth="1"/>
    <col min="9338" max="9338" width="4.44140625" style="1" customWidth="1"/>
    <col min="9339" max="9339" width="0" style="1" hidden="1" customWidth="1"/>
    <col min="9340" max="9341" width="14.77734375" style="1" customWidth="1"/>
    <col min="9342" max="9342" width="15.21875" style="1" customWidth="1"/>
    <col min="9343" max="9343" width="6.44140625" style="1" customWidth="1"/>
    <col min="9344" max="9344" width="15.21875" style="1" customWidth="1"/>
    <col min="9345" max="9345" width="4.21875" style="1" customWidth="1"/>
    <col min="9346" max="9346" width="3" style="1" customWidth="1"/>
    <col min="9347" max="9349" width="0" style="1" hidden="1" customWidth="1"/>
    <col min="9350" max="9350" width="3" style="1" customWidth="1"/>
    <col min="9351" max="9351" width="0" style="1" hidden="1" customWidth="1"/>
    <col min="9352" max="9352" width="3" style="1" customWidth="1"/>
    <col min="9353" max="9353" width="0" style="1" hidden="1" customWidth="1"/>
    <col min="9354" max="9354" width="4.44140625" style="1" customWidth="1"/>
    <col min="9355" max="9355" width="34.21875" style="1" customWidth="1"/>
    <col min="9356" max="9356" width="23.44140625" style="1" customWidth="1"/>
    <col min="9357" max="9357" width="9.21875" style="1" customWidth="1"/>
    <col min="9358" max="9358" width="19.44140625" style="1" customWidth="1"/>
    <col min="9359" max="9359" width="42.77734375" style="1" customWidth="1"/>
    <col min="9360" max="9360" width="5.77734375" style="1" customWidth="1"/>
    <col min="9361" max="9361" width="31.44140625" style="1" customWidth="1"/>
    <col min="9362" max="9362" width="16.21875" style="1" customWidth="1"/>
    <col min="9363" max="9364" width="9.21875" style="1" customWidth="1"/>
    <col min="9365" max="9365" width="11.21875" style="1" customWidth="1"/>
    <col min="9366" max="9366" width="2.21875" style="1" customWidth="1"/>
    <col min="9367" max="9572" width="10.88671875" style="1"/>
    <col min="9573" max="9573" width="12" style="1" customWidth="1"/>
    <col min="9574" max="9574" width="2.77734375" style="1" customWidth="1"/>
    <col min="9575" max="9576" width="6.44140625" style="1" customWidth="1"/>
    <col min="9577" max="9577" width="5.77734375" style="1" customWidth="1"/>
    <col min="9578" max="9578" width="6.44140625" style="1" customWidth="1"/>
    <col min="9579" max="9579" width="13.77734375" style="1" customWidth="1"/>
    <col min="9580" max="9581" width="9" style="1" customWidth="1"/>
    <col min="9582" max="9582" width="2.44140625" style="1" customWidth="1"/>
    <col min="9583" max="9583" width="8.77734375" style="1" customWidth="1"/>
    <col min="9584" max="9584" width="7.44140625" style="1" customWidth="1"/>
    <col min="9585" max="9587" width="3.77734375" style="1" customWidth="1"/>
    <col min="9588" max="9588" width="3.44140625" style="1" customWidth="1"/>
    <col min="9589" max="9589" width="2.77734375" style="1" customWidth="1"/>
    <col min="9590" max="9590" width="3" style="1" customWidth="1"/>
    <col min="9591" max="9593" width="0" style="1" hidden="1" customWidth="1"/>
    <col min="9594" max="9594" width="4.44140625" style="1" customWidth="1"/>
    <col min="9595" max="9595" width="0" style="1" hidden="1" customWidth="1"/>
    <col min="9596" max="9597" width="14.77734375" style="1" customWidth="1"/>
    <col min="9598" max="9598" width="15.21875" style="1" customWidth="1"/>
    <col min="9599" max="9599" width="6.44140625" style="1" customWidth="1"/>
    <col min="9600" max="9600" width="15.21875" style="1" customWidth="1"/>
    <col min="9601" max="9601" width="4.21875" style="1" customWidth="1"/>
    <col min="9602" max="9602" width="3" style="1" customWidth="1"/>
    <col min="9603" max="9605" width="0" style="1" hidden="1" customWidth="1"/>
    <col min="9606" max="9606" width="3" style="1" customWidth="1"/>
    <col min="9607" max="9607" width="0" style="1" hidden="1" customWidth="1"/>
    <col min="9608" max="9608" width="3" style="1" customWidth="1"/>
    <col min="9609" max="9609" width="0" style="1" hidden="1" customWidth="1"/>
    <col min="9610" max="9610" width="4.44140625" style="1" customWidth="1"/>
    <col min="9611" max="9611" width="34.21875" style="1" customWidth="1"/>
    <col min="9612" max="9612" width="23.44140625" style="1" customWidth="1"/>
    <col min="9613" max="9613" width="9.21875" style="1" customWidth="1"/>
    <col min="9614" max="9614" width="19.44140625" style="1" customWidth="1"/>
    <col min="9615" max="9615" width="42.77734375" style="1" customWidth="1"/>
    <col min="9616" max="9616" width="5.77734375" style="1" customWidth="1"/>
    <col min="9617" max="9617" width="31.44140625" style="1" customWidth="1"/>
    <col min="9618" max="9618" width="16.21875" style="1" customWidth="1"/>
    <col min="9619" max="9620" width="9.21875" style="1" customWidth="1"/>
    <col min="9621" max="9621" width="11.21875" style="1" customWidth="1"/>
    <col min="9622" max="9622" width="2.21875" style="1" customWidth="1"/>
    <col min="9623" max="9828" width="10.88671875" style="1"/>
    <col min="9829" max="9829" width="12" style="1" customWidth="1"/>
    <col min="9830" max="9830" width="2.77734375" style="1" customWidth="1"/>
    <col min="9831" max="9832" width="6.44140625" style="1" customWidth="1"/>
    <col min="9833" max="9833" width="5.77734375" style="1" customWidth="1"/>
    <col min="9834" max="9834" width="6.44140625" style="1" customWidth="1"/>
    <col min="9835" max="9835" width="13.77734375" style="1" customWidth="1"/>
    <col min="9836" max="9837" width="9" style="1" customWidth="1"/>
    <col min="9838" max="9838" width="2.44140625" style="1" customWidth="1"/>
    <col min="9839" max="9839" width="8.77734375" style="1" customWidth="1"/>
    <col min="9840" max="9840" width="7.44140625" style="1" customWidth="1"/>
    <col min="9841" max="9843" width="3.77734375" style="1" customWidth="1"/>
    <col min="9844" max="9844" width="3.44140625" style="1" customWidth="1"/>
    <col min="9845" max="9845" width="2.77734375" style="1" customWidth="1"/>
    <col min="9846" max="9846" width="3" style="1" customWidth="1"/>
    <col min="9847" max="9849" width="0" style="1" hidden="1" customWidth="1"/>
    <col min="9850" max="9850" width="4.44140625" style="1" customWidth="1"/>
    <col min="9851" max="9851" width="0" style="1" hidden="1" customWidth="1"/>
    <col min="9852" max="9853" width="14.77734375" style="1" customWidth="1"/>
    <col min="9854" max="9854" width="15.21875" style="1" customWidth="1"/>
    <col min="9855" max="9855" width="6.44140625" style="1" customWidth="1"/>
    <col min="9856" max="9856" width="15.21875" style="1" customWidth="1"/>
    <col min="9857" max="9857" width="4.21875" style="1" customWidth="1"/>
    <col min="9858" max="9858" width="3" style="1" customWidth="1"/>
    <col min="9859" max="9861" width="0" style="1" hidden="1" customWidth="1"/>
    <col min="9862" max="9862" width="3" style="1" customWidth="1"/>
    <col min="9863" max="9863" width="0" style="1" hidden="1" customWidth="1"/>
    <col min="9864" max="9864" width="3" style="1" customWidth="1"/>
    <col min="9865" max="9865" width="0" style="1" hidden="1" customWidth="1"/>
    <col min="9866" max="9866" width="4.44140625" style="1" customWidth="1"/>
    <col min="9867" max="9867" width="34.21875" style="1" customWidth="1"/>
    <col min="9868" max="9868" width="23.44140625" style="1" customWidth="1"/>
    <col min="9869" max="9869" width="9.21875" style="1" customWidth="1"/>
    <col min="9870" max="9870" width="19.44140625" style="1" customWidth="1"/>
    <col min="9871" max="9871" width="42.77734375" style="1" customWidth="1"/>
    <col min="9872" max="9872" width="5.77734375" style="1" customWidth="1"/>
    <col min="9873" max="9873" width="31.44140625" style="1" customWidth="1"/>
    <col min="9874" max="9874" width="16.21875" style="1" customWidth="1"/>
    <col min="9875" max="9876" width="9.21875" style="1" customWidth="1"/>
    <col min="9877" max="9877" width="11.21875" style="1" customWidth="1"/>
    <col min="9878" max="9878" width="2.21875" style="1" customWidth="1"/>
    <col min="9879" max="10084" width="10.88671875" style="1"/>
    <col min="10085" max="10085" width="12" style="1" customWidth="1"/>
    <col min="10086" max="10086" width="2.77734375" style="1" customWidth="1"/>
    <col min="10087" max="10088" width="6.44140625" style="1" customWidth="1"/>
    <col min="10089" max="10089" width="5.77734375" style="1" customWidth="1"/>
    <col min="10090" max="10090" width="6.44140625" style="1" customWidth="1"/>
    <col min="10091" max="10091" width="13.77734375" style="1" customWidth="1"/>
    <col min="10092" max="10093" width="9" style="1" customWidth="1"/>
    <col min="10094" max="10094" width="2.44140625" style="1" customWidth="1"/>
    <col min="10095" max="10095" width="8.77734375" style="1" customWidth="1"/>
    <col min="10096" max="10096" width="7.44140625" style="1" customWidth="1"/>
    <col min="10097" max="10099" width="3.77734375" style="1" customWidth="1"/>
    <col min="10100" max="10100" width="3.44140625" style="1" customWidth="1"/>
    <col min="10101" max="10101" width="2.77734375" style="1" customWidth="1"/>
    <col min="10102" max="10102" width="3" style="1" customWidth="1"/>
    <col min="10103" max="10105" width="0" style="1" hidden="1" customWidth="1"/>
    <col min="10106" max="10106" width="4.44140625" style="1" customWidth="1"/>
    <col min="10107" max="10107" width="0" style="1" hidden="1" customWidth="1"/>
    <col min="10108" max="10109" width="14.77734375" style="1" customWidth="1"/>
    <col min="10110" max="10110" width="15.21875" style="1" customWidth="1"/>
    <col min="10111" max="10111" width="6.44140625" style="1" customWidth="1"/>
    <col min="10112" max="10112" width="15.21875" style="1" customWidth="1"/>
    <col min="10113" max="10113" width="4.21875" style="1" customWidth="1"/>
    <col min="10114" max="10114" width="3" style="1" customWidth="1"/>
    <col min="10115" max="10117" width="0" style="1" hidden="1" customWidth="1"/>
    <col min="10118" max="10118" width="3" style="1" customWidth="1"/>
    <col min="10119" max="10119" width="0" style="1" hidden="1" customWidth="1"/>
    <col min="10120" max="10120" width="3" style="1" customWidth="1"/>
    <col min="10121" max="10121" width="0" style="1" hidden="1" customWidth="1"/>
    <col min="10122" max="10122" width="4.44140625" style="1" customWidth="1"/>
    <col min="10123" max="10123" width="34.21875" style="1" customWidth="1"/>
    <col min="10124" max="10124" width="23.44140625" style="1" customWidth="1"/>
    <col min="10125" max="10125" width="9.21875" style="1" customWidth="1"/>
    <col min="10126" max="10126" width="19.44140625" style="1" customWidth="1"/>
    <col min="10127" max="10127" width="42.77734375" style="1" customWidth="1"/>
    <col min="10128" max="10128" width="5.77734375" style="1" customWidth="1"/>
    <col min="10129" max="10129" width="31.44140625" style="1" customWidth="1"/>
    <col min="10130" max="10130" width="16.21875" style="1" customWidth="1"/>
    <col min="10131" max="10132" width="9.21875" style="1" customWidth="1"/>
    <col min="10133" max="10133" width="11.21875" style="1" customWidth="1"/>
    <col min="10134" max="10134" width="2.21875" style="1" customWidth="1"/>
    <col min="10135" max="10340" width="10.88671875" style="1"/>
    <col min="10341" max="10341" width="12" style="1" customWidth="1"/>
    <col min="10342" max="10342" width="2.77734375" style="1" customWidth="1"/>
    <col min="10343" max="10344" width="6.44140625" style="1" customWidth="1"/>
    <col min="10345" max="10345" width="5.77734375" style="1" customWidth="1"/>
    <col min="10346" max="10346" width="6.44140625" style="1" customWidth="1"/>
    <col min="10347" max="10347" width="13.77734375" style="1" customWidth="1"/>
    <col min="10348" max="10349" width="9" style="1" customWidth="1"/>
    <col min="10350" max="10350" width="2.44140625" style="1" customWidth="1"/>
    <col min="10351" max="10351" width="8.77734375" style="1" customWidth="1"/>
    <col min="10352" max="10352" width="7.44140625" style="1" customWidth="1"/>
    <col min="10353" max="10355" width="3.77734375" style="1" customWidth="1"/>
    <col min="10356" max="10356" width="3.44140625" style="1" customWidth="1"/>
    <col min="10357" max="10357" width="2.77734375" style="1" customWidth="1"/>
    <col min="10358" max="10358" width="3" style="1" customWidth="1"/>
    <col min="10359" max="10361" width="0" style="1" hidden="1" customWidth="1"/>
    <col min="10362" max="10362" width="4.44140625" style="1" customWidth="1"/>
    <col min="10363" max="10363" width="0" style="1" hidden="1" customWidth="1"/>
    <col min="10364" max="10365" width="14.77734375" style="1" customWidth="1"/>
    <col min="10366" max="10366" width="15.21875" style="1" customWidth="1"/>
    <col min="10367" max="10367" width="6.44140625" style="1" customWidth="1"/>
    <col min="10368" max="10368" width="15.21875" style="1" customWidth="1"/>
    <col min="10369" max="10369" width="4.21875" style="1" customWidth="1"/>
    <col min="10370" max="10370" width="3" style="1" customWidth="1"/>
    <col min="10371" max="10373" width="0" style="1" hidden="1" customWidth="1"/>
    <col min="10374" max="10374" width="3" style="1" customWidth="1"/>
    <col min="10375" max="10375" width="0" style="1" hidden="1" customWidth="1"/>
    <col min="10376" max="10376" width="3" style="1" customWidth="1"/>
    <col min="10377" max="10377" width="0" style="1" hidden="1" customWidth="1"/>
    <col min="10378" max="10378" width="4.44140625" style="1" customWidth="1"/>
    <col min="10379" max="10379" width="34.21875" style="1" customWidth="1"/>
    <col min="10380" max="10380" width="23.44140625" style="1" customWidth="1"/>
    <col min="10381" max="10381" width="9.21875" style="1" customWidth="1"/>
    <col min="10382" max="10382" width="19.44140625" style="1" customWidth="1"/>
    <col min="10383" max="10383" width="42.77734375" style="1" customWidth="1"/>
    <col min="10384" max="10384" width="5.77734375" style="1" customWidth="1"/>
    <col min="10385" max="10385" width="31.44140625" style="1" customWidth="1"/>
    <col min="10386" max="10386" width="16.21875" style="1" customWidth="1"/>
    <col min="10387" max="10388" width="9.21875" style="1" customWidth="1"/>
    <col min="10389" max="10389" width="11.21875" style="1" customWidth="1"/>
    <col min="10390" max="10390" width="2.21875" style="1" customWidth="1"/>
    <col min="10391" max="10596" width="10.88671875" style="1"/>
    <col min="10597" max="10597" width="12" style="1" customWidth="1"/>
    <col min="10598" max="10598" width="2.77734375" style="1" customWidth="1"/>
    <col min="10599" max="10600" width="6.44140625" style="1" customWidth="1"/>
    <col min="10601" max="10601" width="5.77734375" style="1" customWidth="1"/>
    <col min="10602" max="10602" width="6.44140625" style="1" customWidth="1"/>
    <col min="10603" max="10603" width="13.77734375" style="1" customWidth="1"/>
    <col min="10604" max="10605" width="9" style="1" customWidth="1"/>
    <col min="10606" max="10606" width="2.44140625" style="1" customWidth="1"/>
    <col min="10607" max="10607" width="8.77734375" style="1" customWidth="1"/>
    <col min="10608" max="10608" width="7.44140625" style="1" customWidth="1"/>
    <col min="10609" max="10611" width="3.77734375" style="1" customWidth="1"/>
    <col min="10612" max="10612" width="3.44140625" style="1" customWidth="1"/>
    <col min="10613" max="10613" width="2.77734375" style="1" customWidth="1"/>
    <col min="10614" max="10614" width="3" style="1" customWidth="1"/>
    <col min="10615" max="10617" width="0" style="1" hidden="1" customWidth="1"/>
    <col min="10618" max="10618" width="4.44140625" style="1" customWidth="1"/>
    <col min="10619" max="10619" width="0" style="1" hidden="1" customWidth="1"/>
    <col min="10620" max="10621" width="14.77734375" style="1" customWidth="1"/>
    <col min="10622" max="10622" width="15.21875" style="1" customWidth="1"/>
    <col min="10623" max="10623" width="6.44140625" style="1" customWidth="1"/>
    <col min="10624" max="10624" width="15.21875" style="1" customWidth="1"/>
    <col min="10625" max="10625" width="4.21875" style="1" customWidth="1"/>
    <col min="10626" max="10626" width="3" style="1" customWidth="1"/>
    <col min="10627" max="10629" width="0" style="1" hidden="1" customWidth="1"/>
    <col min="10630" max="10630" width="3" style="1" customWidth="1"/>
    <col min="10631" max="10631" width="0" style="1" hidden="1" customWidth="1"/>
    <col min="10632" max="10632" width="3" style="1" customWidth="1"/>
    <col min="10633" max="10633" width="0" style="1" hidden="1" customWidth="1"/>
    <col min="10634" max="10634" width="4.44140625" style="1" customWidth="1"/>
    <col min="10635" max="10635" width="34.21875" style="1" customWidth="1"/>
    <col min="10636" max="10636" width="23.44140625" style="1" customWidth="1"/>
    <col min="10637" max="10637" width="9.21875" style="1" customWidth="1"/>
    <col min="10638" max="10638" width="19.44140625" style="1" customWidth="1"/>
    <col min="10639" max="10639" width="42.77734375" style="1" customWidth="1"/>
    <col min="10640" max="10640" width="5.77734375" style="1" customWidth="1"/>
    <col min="10641" max="10641" width="31.44140625" style="1" customWidth="1"/>
    <col min="10642" max="10642" width="16.21875" style="1" customWidth="1"/>
    <col min="10643" max="10644" width="9.21875" style="1" customWidth="1"/>
    <col min="10645" max="10645" width="11.21875" style="1" customWidth="1"/>
    <col min="10646" max="10646" width="2.21875" style="1" customWidth="1"/>
    <col min="10647" max="10852" width="10.88671875" style="1"/>
    <col min="10853" max="10853" width="12" style="1" customWidth="1"/>
    <col min="10854" max="10854" width="2.77734375" style="1" customWidth="1"/>
    <col min="10855" max="10856" width="6.44140625" style="1" customWidth="1"/>
    <col min="10857" max="10857" width="5.77734375" style="1" customWidth="1"/>
    <col min="10858" max="10858" width="6.44140625" style="1" customWidth="1"/>
    <col min="10859" max="10859" width="13.77734375" style="1" customWidth="1"/>
    <col min="10860" max="10861" width="9" style="1" customWidth="1"/>
    <col min="10862" max="10862" width="2.44140625" style="1" customWidth="1"/>
    <col min="10863" max="10863" width="8.77734375" style="1" customWidth="1"/>
    <col min="10864" max="10864" width="7.44140625" style="1" customWidth="1"/>
    <col min="10865" max="10867" width="3.77734375" style="1" customWidth="1"/>
    <col min="10868" max="10868" width="3.44140625" style="1" customWidth="1"/>
    <col min="10869" max="10869" width="2.77734375" style="1" customWidth="1"/>
    <col min="10870" max="10870" width="3" style="1" customWidth="1"/>
    <col min="10871" max="10873" width="0" style="1" hidden="1" customWidth="1"/>
    <col min="10874" max="10874" width="4.44140625" style="1" customWidth="1"/>
    <col min="10875" max="10875" width="0" style="1" hidden="1" customWidth="1"/>
    <col min="10876" max="10877" width="14.77734375" style="1" customWidth="1"/>
    <col min="10878" max="10878" width="15.21875" style="1" customWidth="1"/>
    <col min="10879" max="10879" width="6.44140625" style="1" customWidth="1"/>
    <col min="10880" max="10880" width="15.21875" style="1" customWidth="1"/>
    <col min="10881" max="10881" width="4.21875" style="1" customWidth="1"/>
    <col min="10882" max="10882" width="3" style="1" customWidth="1"/>
    <col min="10883" max="10885" width="0" style="1" hidden="1" customWidth="1"/>
    <col min="10886" max="10886" width="3" style="1" customWidth="1"/>
    <col min="10887" max="10887" width="0" style="1" hidden="1" customWidth="1"/>
    <col min="10888" max="10888" width="3" style="1" customWidth="1"/>
    <col min="10889" max="10889" width="0" style="1" hidden="1" customWidth="1"/>
    <col min="10890" max="10890" width="4.44140625" style="1" customWidth="1"/>
    <col min="10891" max="10891" width="34.21875" style="1" customWidth="1"/>
    <col min="10892" max="10892" width="23.44140625" style="1" customWidth="1"/>
    <col min="10893" max="10893" width="9.21875" style="1" customWidth="1"/>
    <col min="10894" max="10894" width="19.44140625" style="1" customWidth="1"/>
    <col min="10895" max="10895" width="42.77734375" style="1" customWidth="1"/>
    <col min="10896" max="10896" width="5.77734375" style="1" customWidth="1"/>
    <col min="10897" max="10897" width="31.44140625" style="1" customWidth="1"/>
    <col min="10898" max="10898" width="16.21875" style="1" customWidth="1"/>
    <col min="10899" max="10900" width="9.21875" style="1" customWidth="1"/>
    <col min="10901" max="10901" width="11.21875" style="1" customWidth="1"/>
    <col min="10902" max="10902" width="2.21875" style="1" customWidth="1"/>
    <col min="10903" max="11108" width="10.88671875" style="1"/>
    <col min="11109" max="11109" width="12" style="1" customWidth="1"/>
    <col min="11110" max="11110" width="2.77734375" style="1" customWidth="1"/>
    <col min="11111" max="11112" width="6.44140625" style="1" customWidth="1"/>
    <col min="11113" max="11113" width="5.77734375" style="1" customWidth="1"/>
    <col min="11114" max="11114" width="6.44140625" style="1" customWidth="1"/>
    <col min="11115" max="11115" width="13.77734375" style="1" customWidth="1"/>
    <col min="11116" max="11117" width="9" style="1" customWidth="1"/>
    <col min="11118" max="11118" width="2.44140625" style="1" customWidth="1"/>
    <col min="11119" max="11119" width="8.77734375" style="1" customWidth="1"/>
    <col min="11120" max="11120" width="7.44140625" style="1" customWidth="1"/>
    <col min="11121" max="11123" width="3.77734375" style="1" customWidth="1"/>
    <col min="11124" max="11124" width="3.44140625" style="1" customWidth="1"/>
    <col min="11125" max="11125" width="2.77734375" style="1" customWidth="1"/>
    <col min="11126" max="11126" width="3" style="1" customWidth="1"/>
    <col min="11127" max="11129" width="0" style="1" hidden="1" customWidth="1"/>
    <col min="11130" max="11130" width="4.44140625" style="1" customWidth="1"/>
    <col min="11131" max="11131" width="0" style="1" hidden="1" customWidth="1"/>
    <col min="11132" max="11133" width="14.77734375" style="1" customWidth="1"/>
    <col min="11134" max="11134" width="15.21875" style="1" customWidth="1"/>
    <col min="11135" max="11135" width="6.44140625" style="1" customWidth="1"/>
    <col min="11136" max="11136" width="15.21875" style="1" customWidth="1"/>
    <col min="11137" max="11137" width="4.21875" style="1" customWidth="1"/>
    <col min="11138" max="11138" width="3" style="1" customWidth="1"/>
    <col min="11139" max="11141" width="0" style="1" hidden="1" customWidth="1"/>
    <col min="11142" max="11142" width="3" style="1" customWidth="1"/>
    <col min="11143" max="11143" width="0" style="1" hidden="1" customWidth="1"/>
    <col min="11144" max="11144" width="3" style="1" customWidth="1"/>
    <col min="11145" max="11145" width="0" style="1" hidden="1" customWidth="1"/>
    <col min="11146" max="11146" width="4.44140625" style="1" customWidth="1"/>
    <col min="11147" max="11147" width="34.21875" style="1" customWidth="1"/>
    <col min="11148" max="11148" width="23.44140625" style="1" customWidth="1"/>
    <col min="11149" max="11149" width="9.21875" style="1" customWidth="1"/>
    <col min="11150" max="11150" width="19.44140625" style="1" customWidth="1"/>
    <col min="11151" max="11151" width="42.77734375" style="1" customWidth="1"/>
    <col min="11152" max="11152" width="5.77734375" style="1" customWidth="1"/>
    <col min="11153" max="11153" width="31.44140625" style="1" customWidth="1"/>
    <col min="11154" max="11154" width="16.21875" style="1" customWidth="1"/>
    <col min="11155" max="11156" width="9.21875" style="1" customWidth="1"/>
    <col min="11157" max="11157" width="11.21875" style="1" customWidth="1"/>
    <col min="11158" max="11158" width="2.21875" style="1" customWidth="1"/>
    <col min="11159" max="11364" width="10.88671875" style="1"/>
    <col min="11365" max="11365" width="12" style="1" customWidth="1"/>
    <col min="11366" max="11366" width="2.77734375" style="1" customWidth="1"/>
    <col min="11367" max="11368" width="6.44140625" style="1" customWidth="1"/>
    <col min="11369" max="11369" width="5.77734375" style="1" customWidth="1"/>
    <col min="11370" max="11370" width="6.44140625" style="1" customWidth="1"/>
    <col min="11371" max="11371" width="13.77734375" style="1" customWidth="1"/>
    <col min="11372" max="11373" width="9" style="1" customWidth="1"/>
    <col min="11374" max="11374" width="2.44140625" style="1" customWidth="1"/>
    <col min="11375" max="11375" width="8.77734375" style="1" customWidth="1"/>
    <col min="11376" max="11376" width="7.44140625" style="1" customWidth="1"/>
    <col min="11377" max="11379" width="3.77734375" style="1" customWidth="1"/>
    <col min="11380" max="11380" width="3.44140625" style="1" customWidth="1"/>
    <col min="11381" max="11381" width="2.77734375" style="1" customWidth="1"/>
    <col min="11382" max="11382" width="3" style="1" customWidth="1"/>
    <col min="11383" max="11385" width="0" style="1" hidden="1" customWidth="1"/>
    <col min="11386" max="11386" width="4.44140625" style="1" customWidth="1"/>
    <col min="11387" max="11387" width="0" style="1" hidden="1" customWidth="1"/>
    <col min="11388" max="11389" width="14.77734375" style="1" customWidth="1"/>
    <col min="11390" max="11390" width="15.21875" style="1" customWidth="1"/>
    <col min="11391" max="11391" width="6.44140625" style="1" customWidth="1"/>
    <col min="11392" max="11392" width="15.21875" style="1" customWidth="1"/>
    <col min="11393" max="11393" width="4.21875" style="1" customWidth="1"/>
    <col min="11394" max="11394" width="3" style="1" customWidth="1"/>
    <col min="11395" max="11397" width="0" style="1" hidden="1" customWidth="1"/>
    <col min="11398" max="11398" width="3" style="1" customWidth="1"/>
    <col min="11399" max="11399" width="0" style="1" hidden="1" customWidth="1"/>
    <col min="11400" max="11400" width="3" style="1" customWidth="1"/>
    <col min="11401" max="11401" width="0" style="1" hidden="1" customWidth="1"/>
    <col min="11402" max="11402" width="4.44140625" style="1" customWidth="1"/>
    <col min="11403" max="11403" width="34.21875" style="1" customWidth="1"/>
    <col min="11404" max="11404" width="23.44140625" style="1" customWidth="1"/>
    <col min="11405" max="11405" width="9.21875" style="1" customWidth="1"/>
    <col min="11406" max="11406" width="19.44140625" style="1" customWidth="1"/>
    <col min="11407" max="11407" width="42.77734375" style="1" customWidth="1"/>
    <col min="11408" max="11408" width="5.77734375" style="1" customWidth="1"/>
    <col min="11409" max="11409" width="31.44140625" style="1" customWidth="1"/>
    <col min="11410" max="11410" width="16.21875" style="1" customWidth="1"/>
    <col min="11411" max="11412" width="9.21875" style="1" customWidth="1"/>
    <col min="11413" max="11413" width="11.21875" style="1" customWidth="1"/>
    <col min="11414" max="11414" width="2.21875" style="1" customWidth="1"/>
    <col min="11415" max="11620" width="10.88671875" style="1"/>
    <col min="11621" max="11621" width="12" style="1" customWidth="1"/>
    <col min="11622" max="11622" width="2.77734375" style="1" customWidth="1"/>
    <col min="11623" max="11624" width="6.44140625" style="1" customWidth="1"/>
    <col min="11625" max="11625" width="5.77734375" style="1" customWidth="1"/>
    <col min="11626" max="11626" width="6.44140625" style="1" customWidth="1"/>
    <col min="11627" max="11627" width="13.77734375" style="1" customWidth="1"/>
    <col min="11628" max="11629" width="9" style="1" customWidth="1"/>
    <col min="11630" max="11630" width="2.44140625" style="1" customWidth="1"/>
    <col min="11631" max="11631" width="8.77734375" style="1" customWidth="1"/>
    <col min="11632" max="11632" width="7.44140625" style="1" customWidth="1"/>
    <col min="11633" max="11635" width="3.77734375" style="1" customWidth="1"/>
    <col min="11636" max="11636" width="3.44140625" style="1" customWidth="1"/>
    <col min="11637" max="11637" width="2.77734375" style="1" customWidth="1"/>
    <col min="11638" max="11638" width="3" style="1" customWidth="1"/>
    <col min="11639" max="11641" width="0" style="1" hidden="1" customWidth="1"/>
    <col min="11642" max="11642" width="4.44140625" style="1" customWidth="1"/>
    <col min="11643" max="11643" width="0" style="1" hidden="1" customWidth="1"/>
    <col min="11644" max="11645" width="14.77734375" style="1" customWidth="1"/>
    <col min="11646" max="11646" width="15.21875" style="1" customWidth="1"/>
    <col min="11647" max="11647" width="6.44140625" style="1" customWidth="1"/>
    <col min="11648" max="11648" width="15.21875" style="1" customWidth="1"/>
    <col min="11649" max="11649" width="4.21875" style="1" customWidth="1"/>
    <col min="11650" max="11650" width="3" style="1" customWidth="1"/>
    <col min="11651" max="11653" width="0" style="1" hidden="1" customWidth="1"/>
    <col min="11654" max="11654" width="3" style="1" customWidth="1"/>
    <col min="11655" max="11655" width="0" style="1" hidden="1" customWidth="1"/>
    <col min="11656" max="11656" width="3" style="1" customWidth="1"/>
    <col min="11657" max="11657" width="0" style="1" hidden="1" customWidth="1"/>
    <col min="11658" max="11658" width="4.44140625" style="1" customWidth="1"/>
    <col min="11659" max="11659" width="34.21875" style="1" customWidth="1"/>
    <col min="11660" max="11660" width="23.44140625" style="1" customWidth="1"/>
    <col min="11661" max="11661" width="9.21875" style="1" customWidth="1"/>
    <col min="11662" max="11662" width="19.44140625" style="1" customWidth="1"/>
    <col min="11663" max="11663" width="42.77734375" style="1" customWidth="1"/>
    <col min="11664" max="11664" width="5.77734375" style="1" customWidth="1"/>
    <col min="11665" max="11665" width="31.44140625" style="1" customWidth="1"/>
    <col min="11666" max="11666" width="16.21875" style="1" customWidth="1"/>
    <col min="11667" max="11668" width="9.21875" style="1" customWidth="1"/>
    <col min="11669" max="11669" width="11.21875" style="1" customWidth="1"/>
    <col min="11670" max="11670" width="2.21875" style="1" customWidth="1"/>
    <col min="11671" max="11876" width="10.88671875" style="1"/>
    <col min="11877" max="11877" width="12" style="1" customWidth="1"/>
    <col min="11878" max="11878" width="2.77734375" style="1" customWidth="1"/>
    <col min="11879" max="11880" width="6.44140625" style="1" customWidth="1"/>
    <col min="11881" max="11881" width="5.77734375" style="1" customWidth="1"/>
    <col min="11882" max="11882" width="6.44140625" style="1" customWidth="1"/>
    <col min="11883" max="11883" width="13.77734375" style="1" customWidth="1"/>
    <col min="11884" max="11885" width="9" style="1" customWidth="1"/>
    <col min="11886" max="11886" width="2.44140625" style="1" customWidth="1"/>
    <col min="11887" max="11887" width="8.77734375" style="1" customWidth="1"/>
    <col min="11888" max="11888" width="7.44140625" style="1" customWidth="1"/>
    <col min="11889" max="11891" width="3.77734375" style="1" customWidth="1"/>
    <col min="11892" max="11892" width="3.44140625" style="1" customWidth="1"/>
    <col min="11893" max="11893" width="2.77734375" style="1" customWidth="1"/>
    <col min="11894" max="11894" width="3" style="1" customWidth="1"/>
    <col min="11895" max="11897" width="0" style="1" hidden="1" customWidth="1"/>
    <col min="11898" max="11898" width="4.44140625" style="1" customWidth="1"/>
    <col min="11899" max="11899" width="0" style="1" hidden="1" customWidth="1"/>
    <col min="11900" max="11901" width="14.77734375" style="1" customWidth="1"/>
    <col min="11902" max="11902" width="15.21875" style="1" customWidth="1"/>
    <col min="11903" max="11903" width="6.44140625" style="1" customWidth="1"/>
    <col min="11904" max="11904" width="15.21875" style="1" customWidth="1"/>
    <col min="11905" max="11905" width="4.21875" style="1" customWidth="1"/>
    <col min="11906" max="11906" width="3" style="1" customWidth="1"/>
    <col min="11907" max="11909" width="0" style="1" hidden="1" customWidth="1"/>
    <col min="11910" max="11910" width="3" style="1" customWidth="1"/>
    <col min="11911" max="11911" width="0" style="1" hidden="1" customWidth="1"/>
    <col min="11912" max="11912" width="3" style="1" customWidth="1"/>
    <col min="11913" max="11913" width="0" style="1" hidden="1" customWidth="1"/>
    <col min="11914" max="11914" width="4.44140625" style="1" customWidth="1"/>
    <col min="11915" max="11915" width="34.21875" style="1" customWidth="1"/>
    <col min="11916" max="11916" width="23.44140625" style="1" customWidth="1"/>
    <col min="11917" max="11917" width="9.21875" style="1" customWidth="1"/>
    <col min="11918" max="11918" width="19.44140625" style="1" customWidth="1"/>
    <col min="11919" max="11919" width="42.77734375" style="1" customWidth="1"/>
    <col min="11920" max="11920" width="5.77734375" style="1" customWidth="1"/>
    <col min="11921" max="11921" width="31.44140625" style="1" customWidth="1"/>
    <col min="11922" max="11922" width="16.21875" style="1" customWidth="1"/>
    <col min="11923" max="11924" width="9.21875" style="1" customWidth="1"/>
    <col min="11925" max="11925" width="11.21875" style="1" customWidth="1"/>
    <col min="11926" max="11926" width="2.21875" style="1" customWidth="1"/>
    <col min="11927" max="12132" width="10.88671875" style="1"/>
    <col min="12133" max="12133" width="12" style="1" customWidth="1"/>
    <col min="12134" max="12134" width="2.77734375" style="1" customWidth="1"/>
    <col min="12135" max="12136" width="6.44140625" style="1" customWidth="1"/>
    <col min="12137" max="12137" width="5.77734375" style="1" customWidth="1"/>
    <col min="12138" max="12138" width="6.44140625" style="1" customWidth="1"/>
    <col min="12139" max="12139" width="13.77734375" style="1" customWidth="1"/>
    <col min="12140" max="12141" width="9" style="1" customWidth="1"/>
    <col min="12142" max="12142" width="2.44140625" style="1" customWidth="1"/>
    <col min="12143" max="12143" width="8.77734375" style="1" customWidth="1"/>
    <col min="12144" max="12144" width="7.44140625" style="1" customWidth="1"/>
    <col min="12145" max="12147" width="3.77734375" style="1" customWidth="1"/>
    <col min="12148" max="12148" width="3.44140625" style="1" customWidth="1"/>
    <col min="12149" max="12149" width="2.77734375" style="1" customWidth="1"/>
    <col min="12150" max="12150" width="3" style="1" customWidth="1"/>
    <col min="12151" max="12153" width="0" style="1" hidden="1" customWidth="1"/>
    <col min="12154" max="12154" width="4.44140625" style="1" customWidth="1"/>
    <col min="12155" max="12155" width="0" style="1" hidden="1" customWidth="1"/>
    <col min="12156" max="12157" width="14.77734375" style="1" customWidth="1"/>
    <col min="12158" max="12158" width="15.21875" style="1" customWidth="1"/>
    <col min="12159" max="12159" width="6.44140625" style="1" customWidth="1"/>
    <col min="12160" max="12160" width="15.21875" style="1" customWidth="1"/>
    <col min="12161" max="12161" width="4.21875" style="1" customWidth="1"/>
    <col min="12162" max="12162" width="3" style="1" customWidth="1"/>
    <col min="12163" max="12165" width="0" style="1" hidden="1" customWidth="1"/>
    <col min="12166" max="12166" width="3" style="1" customWidth="1"/>
    <col min="12167" max="12167" width="0" style="1" hidden="1" customWidth="1"/>
    <col min="12168" max="12168" width="3" style="1" customWidth="1"/>
    <col min="12169" max="12169" width="0" style="1" hidden="1" customWidth="1"/>
    <col min="12170" max="12170" width="4.44140625" style="1" customWidth="1"/>
    <col min="12171" max="12171" width="34.21875" style="1" customWidth="1"/>
    <col min="12172" max="12172" width="23.44140625" style="1" customWidth="1"/>
    <col min="12173" max="12173" width="9.21875" style="1" customWidth="1"/>
    <col min="12174" max="12174" width="19.44140625" style="1" customWidth="1"/>
    <col min="12175" max="12175" width="42.77734375" style="1" customWidth="1"/>
    <col min="12176" max="12176" width="5.77734375" style="1" customWidth="1"/>
    <col min="12177" max="12177" width="31.44140625" style="1" customWidth="1"/>
    <col min="12178" max="12178" width="16.21875" style="1" customWidth="1"/>
    <col min="12179" max="12180" width="9.21875" style="1" customWidth="1"/>
    <col min="12181" max="12181" width="11.21875" style="1" customWidth="1"/>
    <col min="12182" max="12182" width="2.21875" style="1" customWidth="1"/>
    <col min="12183" max="12388" width="10.88671875" style="1"/>
    <col min="12389" max="12389" width="12" style="1" customWidth="1"/>
    <col min="12390" max="12390" width="2.77734375" style="1" customWidth="1"/>
    <col min="12391" max="12392" width="6.44140625" style="1" customWidth="1"/>
    <col min="12393" max="12393" width="5.77734375" style="1" customWidth="1"/>
    <col min="12394" max="12394" width="6.44140625" style="1" customWidth="1"/>
    <col min="12395" max="12395" width="13.77734375" style="1" customWidth="1"/>
    <col min="12396" max="12397" width="9" style="1" customWidth="1"/>
    <col min="12398" max="12398" width="2.44140625" style="1" customWidth="1"/>
    <col min="12399" max="12399" width="8.77734375" style="1" customWidth="1"/>
    <col min="12400" max="12400" width="7.44140625" style="1" customWidth="1"/>
    <col min="12401" max="12403" width="3.77734375" style="1" customWidth="1"/>
    <col min="12404" max="12404" width="3.44140625" style="1" customWidth="1"/>
    <col min="12405" max="12405" width="2.77734375" style="1" customWidth="1"/>
    <col min="12406" max="12406" width="3" style="1" customWidth="1"/>
    <col min="12407" max="12409" width="0" style="1" hidden="1" customWidth="1"/>
    <col min="12410" max="12410" width="4.44140625" style="1" customWidth="1"/>
    <col min="12411" max="12411" width="0" style="1" hidden="1" customWidth="1"/>
    <col min="12412" max="12413" width="14.77734375" style="1" customWidth="1"/>
    <col min="12414" max="12414" width="15.21875" style="1" customWidth="1"/>
    <col min="12415" max="12415" width="6.44140625" style="1" customWidth="1"/>
    <col min="12416" max="12416" width="15.21875" style="1" customWidth="1"/>
    <col min="12417" max="12417" width="4.21875" style="1" customWidth="1"/>
    <col min="12418" max="12418" width="3" style="1" customWidth="1"/>
    <col min="12419" max="12421" width="0" style="1" hidden="1" customWidth="1"/>
    <col min="12422" max="12422" width="3" style="1" customWidth="1"/>
    <col min="12423" max="12423" width="0" style="1" hidden="1" customWidth="1"/>
    <col min="12424" max="12424" width="3" style="1" customWidth="1"/>
    <col min="12425" max="12425" width="0" style="1" hidden="1" customWidth="1"/>
    <col min="12426" max="12426" width="4.44140625" style="1" customWidth="1"/>
    <col min="12427" max="12427" width="34.21875" style="1" customWidth="1"/>
    <col min="12428" max="12428" width="23.44140625" style="1" customWidth="1"/>
    <col min="12429" max="12429" width="9.21875" style="1" customWidth="1"/>
    <col min="12430" max="12430" width="19.44140625" style="1" customWidth="1"/>
    <col min="12431" max="12431" width="42.77734375" style="1" customWidth="1"/>
    <col min="12432" max="12432" width="5.77734375" style="1" customWidth="1"/>
    <col min="12433" max="12433" width="31.44140625" style="1" customWidth="1"/>
    <col min="12434" max="12434" width="16.21875" style="1" customWidth="1"/>
    <col min="12435" max="12436" width="9.21875" style="1" customWidth="1"/>
    <col min="12437" max="12437" width="11.21875" style="1" customWidth="1"/>
    <col min="12438" max="12438" width="2.21875" style="1" customWidth="1"/>
    <col min="12439" max="12644" width="10.88671875" style="1"/>
    <col min="12645" max="12645" width="12" style="1" customWidth="1"/>
    <col min="12646" max="12646" width="2.77734375" style="1" customWidth="1"/>
    <col min="12647" max="12648" width="6.44140625" style="1" customWidth="1"/>
    <col min="12649" max="12649" width="5.77734375" style="1" customWidth="1"/>
    <col min="12650" max="12650" width="6.44140625" style="1" customWidth="1"/>
    <col min="12651" max="12651" width="13.77734375" style="1" customWidth="1"/>
    <col min="12652" max="12653" width="9" style="1" customWidth="1"/>
    <col min="12654" max="12654" width="2.44140625" style="1" customWidth="1"/>
    <col min="12655" max="12655" width="8.77734375" style="1" customWidth="1"/>
    <col min="12656" max="12656" width="7.44140625" style="1" customWidth="1"/>
    <col min="12657" max="12659" width="3.77734375" style="1" customWidth="1"/>
    <col min="12660" max="12660" width="3.44140625" style="1" customWidth="1"/>
    <col min="12661" max="12661" width="2.77734375" style="1" customWidth="1"/>
    <col min="12662" max="12662" width="3" style="1" customWidth="1"/>
    <col min="12663" max="12665" width="0" style="1" hidden="1" customWidth="1"/>
    <col min="12666" max="12666" width="4.44140625" style="1" customWidth="1"/>
    <col min="12667" max="12667" width="0" style="1" hidden="1" customWidth="1"/>
    <col min="12668" max="12669" width="14.77734375" style="1" customWidth="1"/>
    <col min="12670" max="12670" width="15.21875" style="1" customWidth="1"/>
    <col min="12671" max="12671" width="6.44140625" style="1" customWidth="1"/>
    <col min="12672" max="12672" width="15.21875" style="1" customWidth="1"/>
    <col min="12673" max="12673" width="4.21875" style="1" customWidth="1"/>
    <col min="12674" max="12674" width="3" style="1" customWidth="1"/>
    <col min="12675" max="12677" width="0" style="1" hidden="1" customWidth="1"/>
    <col min="12678" max="12678" width="3" style="1" customWidth="1"/>
    <col min="12679" max="12679" width="0" style="1" hidden="1" customWidth="1"/>
    <col min="12680" max="12680" width="3" style="1" customWidth="1"/>
    <col min="12681" max="12681" width="0" style="1" hidden="1" customWidth="1"/>
    <col min="12682" max="12682" width="4.44140625" style="1" customWidth="1"/>
    <col min="12683" max="12683" width="34.21875" style="1" customWidth="1"/>
    <col min="12684" max="12684" width="23.44140625" style="1" customWidth="1"/>
    <col min="12685" max="12685" width="9.21875" style="1" customWidth="1"/>
    <col min="12686" max="12686" width="19.44140625" style="1" customWidth="1"/>
    <col min="12687" max="12687" width="42.77734375" style="1" customWidth="1"/>
    <col min="12688" max="12688" width="5.77734375" style="1" customWidth="1"/>
    <col min="12689" max="12689" width="31.44140625" style="1" customWidth="1"/>
    <col min="12690" max="12690" width="16.21875" style="1" customWidth="1"/>
    <col min="12691" max="12692" width="9.21875" style="1" customWidth="1"/>
    <col min="12693" max="12693" width="11.21875" style="1" customWidth="1"/>
    <col min="12694" max="12694" width="2.21875" style="1" customWidth="1"/>
    <col min="12695" max="12900" width="10.88671875" style="1"/>
    <col min="12901" max="12901" width="12" style="1" customWidth="1"/>
    <col min="12902" max="12902" width="2.77734375" style="1" customWidth="1"/>
    <col min="12903" max="12904" width="6.44140625" style="1" customWidth="1"/>
    <col min="12905" max="12905" width="5.77734375" style="1" customWidth="1"/>
    <col min="12906" max="12906" width="6.44140625" style="1" customWidth="1"/>
    <col min="12907" max="12907" width="13.77734375" style="1" customWidth="1"/>
    <col min="12908" max="12909" width="9" style="1" customWidth="1"/>
    <col min="12910" max="12910" width="2.44140625" style="1" customWidth="1"/>
    <col min="12911" max="12911" width="8.77734375" style="1" customWidth="1"/>
    <col min="12912" max="12912" width="7.44140625" style="1" customWidth="1"/>
    <col min="12913" max="12915" width="3.77734375" style="1" customWidth="1"/>
    <col min="12916" max="12916" width="3.44140625" style="1" customWidth="1"/>
    <col min="12917" max="12917" width="2.77734375" style="1" customWidth="1"/>
    <col min="12918" max="12918" width="3" style="1" customWidth="1"/>
    <col min="12919" max="12921" width="0" style="1" hidden="1" customWidth="1"/>
    <col min="12922" max="12922" width="4.44140625" style="1" customWidth="1"/>
    <col min="12923" max="12923" width="0" style="1" hidden="1" customWidth="1"/>
    <col min="12924" max="12925" width="14.77734375" style="1" customWidth="1"/>
    <col min="12926" max="12926" width="15.21875" style="1" customWidth="1"/>
    <col min="12927" max="12927" width="6.44140625" style="1" customWidth="1"/>
    <col min="12928" max="12928" width="15.21875" style="1" customWidth="1"/>
    <col min="12929" max="12929" width="4.21875" style="1" customWidth="1"/>
    <col min="12930" max="12930" width="3" style="1" customWidth="1"/>
    <col min="12931" max="12933" width="0" style="1" hidden="1" customWidth="1"/>
    <col min="12934" max="12934" width="3" style="1" customWidth="1"/>
    <col min="12935" max="12935" width="0" style="1" hidden="1" customWidth="1"/>
    <col min="12936" max="12936" width="3" style="1" customWidth="1"/>
    <col min="12937" max="12937" width="0" style="1" hidden="1" customWidth="1"/>
    <col min="12938" max="12938" width="4.44140625" style="1" customWidth="1"/>
    <col min="12939" max="12939" width="34.21875" style="1" customWidth="1"/>
    <col min="12940" max="12940" width="23.44140625" style="1" customWidth="1"/>
    <col min="12941" max="12941" width="9.21875" style="1" customWidth="1"/>
    <col min="12942" max="12942" width="19.44140625" style="1" customWidth="1"/>
    <col min="12943" max="12943" width="42.77734375" style="1" customWidth="1"/>
    <col min="12944" max="12944" width="5.77734375" style="1" customWidth="1"/>
    <col min="12945" max="12945" width="31.44140625" style="1" customWidth="1"/>
    <col min="12946" max="12946" width="16.21875" style="1" customWidth="1"/>
    <col min="12947" max="12948" width="9.21875" style="1" customWidth="1"/>
    <col min="12949" max="12949" width="11.21875" style="1" customWidth="1"/>
    <col min="12950" max="12950" width="2.21875" style="1" customWidth="1"/>
    <col min="12951" max="13156" width="10.88671875" style="1"/>
    <col min="13157" max="13157" width="12" style="1" customWidth="1"/>
    <col min="13158" max="13158" width="2.77734375" style="1" customWidth="1"/>
    <col min="13159" max="13160" width="6.44140625" style="1" customWidth="1"/>
    <col min="13161" max="13161" width="5.77734375" style="1" customWidth="1"/>
    <col min="13162" max="13162" width="6.44140625" style="1" customWidth="1"/>
    <col min="13163" max="13163" width="13.77734375" style="1" customWidth="1"/>
    <col min="13164" max="13165" width="9" style="1" customWidth="1"/>
    <col min="13166" max="13166" width="2.44140625" style="1" customWidth="1"/>
    <col min="13167" max="13167" width="8.77734375" style="1" customWidth="1"/>
    <col min="13168" max="13168" width="7.44140625" style="1" customWidth="1"/>
    <col min="13169" max="13171" width="3.77734375" style="1" customWidth="1"/>
    <col min="13172" max="13172" width="3.44140625" style="1" customWidth="1"/>
    <col min="13173" max="13173" width="2.77734375" style="1" customWidth="1"/>
    <col min="13174" max="13174" width="3" style="1" customWidth="1"/>
    <col min="13175" max="13177" width="0" style="1" hidden="1" customWidth="1"/>
    <col min="13178" max="13178" width="4.44140625" style="1" customWidth="1"/>
    <col min="13179" max="13179" width="0" style="1" hidden="1" customWidth="1"/>
    <col min="13180" max="13181" width="14.77734375" style="1" customWidth="1"/>
    <col min="13182" max="13182" width="15.21875" style="1" customWidth="1"/>
    <col min="13183" max="13183" width="6.44140625" style="1" customWidth="1"/>
    <col min="13184" max="13184" width="15.21875" style="1" customWidth="1"/>
    <col min="13185" max="13185" width="4.21875" style="1" customWidth="1"/>
    <col min="13186" max="13186" width="3" style="1" customWidth="1"/>
    <col min="13187" max="13189" width="0" style="1" hidden="1" customWidth="1"/>
    <col min="13190" max="13190" width="3" style="1" customWidth="1"/>
    <col min="13191" max="13191" width="0" style="1" hidden="1" customWidth="1"/>
    <col min="13192" max="13192" width="3" style="1" customWidth="1"/>
    <col min="13193" max="13193" width="0" style="1" hidden="1" customWidth="1"/>
    <col min="13194" max="13194" width="4.44140625" style="1" customWidth="1"/>
    <col min="13195" max="13195" width="34.21875" style="1" customWidth="1"/>
    <col min="13196" max="13196" width="23.44140625" style="1" customWidth="1"/>
    <col min="13197" max="13197" width="9.21875" style="1" customWidth="1"/>
    <col min="13198" max="13198" width="19.44140625" style="1" customWidth="1"/>
    <col min="13199" max="13199" width="42.77734375" style="1" customWidth="1"/>
    <col min="13200" max="13200" width="5.77734375" style="1" customWidth="1"/>
    <col min="13201" max="13201" width="31.44140625" style="1" customWidth="1"/>
    <col min="13202" max="13202" width="16.21875" style="1" customWidth="1"/>
    <col min="13203" max="13204" width="9.21875" style="1" customWidth="1"/>
    <col min="13205" max="13205" width="11.21875" style="1" customWidth="1"/>
    <col min="13206" max="13206" width="2.21875" style="1" customWidth="1"/>
    <col min="13207" max="13412" width="10.88671875" style="1"/>
    <col min="13413" max="13413" width="12" style="1" customWidth="1"/>
    <col min="13414" max="13414" width="2.77734375" style="1" customWidth="1"/>
    <col min="13415" max="13416" width="6.44140625" style="1" customWidth="1"/>
    <col min="13417" max="13417" width="5.77734375" style="1" customWidth="1"/>
    <col min="13418" max="13418" width="6.44140625" style="1" customWidth="1"/>
    <col min="13419" max="13419" width="13.77734375" style="1" customWidth="1"/>
    <col min="13420" max="13421" width="9" style="1" customWidth="1"/>
    <col min="13422" max="13422" width="2.44140625" style="1" customWidth="1"/>
    <col min="13423" max="13423" width="8.77734375" style="1" customWidth="1"/>
    <col min="13424" max="13424" width="7.44140625" style="1" customWidth="1"/>
    <col min="13425" max="13427" width="3.77734375" style="1" customWidth="1"/>
    <col min="13428" max="13428" width="3.44140625" style="1" customWidth="1"/>
    <col min="13429" max="13429" width="2.77734375" style="1" customWidth="1"/>
    <col min="13430" max="13430" width="3" style="1" customWidth="1"/>
    <col min="13431" max="13433" width="0" style="1" hidden="1" customWidth="1"/>
    <col min="13434" max="13434" width="4.44140625" style="1" customWidth="1"/>
    <col min="13435" max="13435" width="0" style="1" hidden="1" customWidth="1"/>
    <col min="13436" max="13437" width="14.77734375" style="1" customWidth="1"/>
    <col min="13438" max="13438" width="15.21875" style="1" customWidth="1"/>
    <col min="13439" max="13439" width="6.44140625" style="1" customWidth="1"/>
    <col min="13440" max="13440" width="15.21875" style="1" customWidth="1"/>
    <col min="13441" max="13441" width="4.21875" style="1" customWidth="1"/>
    <col min="13442" max="13442" width="3" style="1" customWidth="1"/>
    <col min="13443" max="13445" width="0" style="1" hidden="1" customWidth="1"/>
    <col min="13446" max="13446" width="3" style="1" customWidth="1"/>
    <col min="13447" max="13447" width="0" style="1" hidden="1" customWidth="1"/>
    <col min="13448" max="13448" width="3" style="1" customWidth="1"/>
    <col min="13449" max="13449" width="0" style="1" hidden="1" customWidth="1"/>
    <col min="13450" max="13450" width="4.44140625" style="1" customWidth="1"/>
    <col min="13451" max="13451" width="34.21875" style="1" customWidth="1"/>
    <col min="13452" max="13452" width="23.44140625" style="1" customWidth="1"/>
    <col min="13453" max="13453" width="9.21875" style="1" customWidth="1"/>
    <col min="13454" max="13454" width="19.44140625" style="1" customWidth="1"/>
    <col min="13455" max="13455" width="42.77734375" style="1" customWidth="1"/>
    <col min="13456" max="13456" width="5.77734375" style="1" customWidth="1"/>
    <col min="13457" max="13457" width="31.44140625" style="1" customWidth="1"/>
    <col min="13458" max="13458" width="16.21875" style="1" customWidth="1"/>
    <col min="13459" max="13460" width="9.21875" style="1" customWidth="1"/>
    <col min="13461" max="13461" width="11.21875" style="1" customWidth="1"/>
    <col min="13462" max="13462" width="2.21875" style="1" customWidth="1"/>
    <col min="13463" max="13668" width="10.88671875" style="1"/>
    <col min="13669" max="13669" width="12" style="1" customWidth="1"/>
    <col min="13670" max="13670" width="2.77734375" style="1" customWidth="1"/>
    <col min="13671" max="13672" width="6.44140625" style="1" customWidth="1"/>
    <col min="13673" max="13673" width="5.77734375" style="1" customWidth="1"/>
    <col min="13674" max="13674" width="6.44140625" style="1" customWidth="1"/>
    <col min="13675" max="13675" width="13.77734375" style="1" customWidth="1"/>
    <col min="13676" max="13677" width="9" style="1" customWidth="1"/>
    <col min="13678" max="13678" width="2.44140625" style="1" customWidth="1"/>
    <col min="13679" max="13679" width="8.77734375" style="1" customWidth="1"/>
    <col min="13680" max="13680" width="7.44140625" style="1" customWidth="1"/>
    <col min="13681" max="13683" width="3.77734375" style="1" customWidth="1"/>
    <col min="13684" max="13684" width="3.44140625" style="1" customWidth="1"/>
    <col min="13685" max="13685" width="2.77734375" style="1" customWidth="1"/>
    <col min="13686" max="13686" width="3" style="1" customWidth="1"/>
    <col min="13687" max="13689" width="0" style="1" hidden="1" customWidth="1"/>
    <col min="13690" max="13690" width="4.44140625" style="1" customWidth="1"/>
    <col min="13691" max="13691" width="0" style="1" hidden="1" customWidth="1"/>
    <col min="13692" max="13693" width="14.77734375" style="1" customWidth="1"/>
    <col min="13694" max="13694" width="15.21875" style="1" customWidth="1"/>
    <col min="13695" max="13695" width="6.44140625" style="1" customWidth="1"/>
    <col min="13696" max="13696" width="15.21875" style="1" customWidth="1"/>
    <col min="13697" max="13697" width="4.21875" style="1" customWidth="1"/>
    <col min="13698" max="13698" width="3" style="1" customWidth="1"/>
    <col min="13699" max="13701" width="0" style="1" hidden="1" customWidth="1"/>
    <col min="13702" max="13702" width="3" style="1" customWidth="1"/>
    <col min="13703" max="13703" width="0" style="1" hidden="1" customWidth="1"/>
    <col min="13704" max="13704" width="3" style="1" customWidth="1"/>
    <col min="13705" max="13705" width="0" style="1" hidden="1" customWidth="1"/>
    <col min="13706" max="13706" width="4.44140625" style="1" customWidth="1"/>
    <col min="13707" max="13707" width="34.21875" style="1" customWidth="1"/>
    <col min="13708" max="13708" width="23.44140625" style="1" customWidth="1"/>
    <col min="13709" max="13709" width="9.21875" style="1" customWidth="1"/>
    <col min="13710" max="13710" width="19.44140625" style="1" customWidth="1"/>
    <col min="13711" max="13711" width="42.77734375" style="1" customWidth="1"/>
    <col min="13712" max="13712" width="5.77734375" style="1" customWidth="1"/>
    <col min="13713" max="13713" width="31.44140625" style="1" customWidth="1"/>
    <col min="13714" max="13714" width="16.21875" style="1" customWidth="1"/>
    <col min="13715" max="13716" width="9.21875" style="1" customWidth="1"/>
    <col min="13717" max="13717" width="11.21875" style="1" customWidth="1"/>
    <col min="13718" max="13718" width="2.21875" style="1" customWidth="1"/>
    <col min="13719" max="13924" width="10.88671875" style="1"/>
    <col min="13925" max="13925" width="12" style="1" customWidth="1"/>
    <col min="13926" max="13926" width="2.77734375" style="1" customWidth="1"/>
    <col min="13927" max="13928" width="6.44140625" style="1" customWidth="1"/>
    <col min="13929" max="13929" width="5.77734375" style="1" customWidth="1"/>
    <col min="13930" max="13930" width="6.44140625" style="1" customWidth="1"/>
    <col min="13931" max="13931" width="13.77734375" style="1" customWidth="1"/>
    <col min="13932" max="13933" width="9" style="1" customWidth="1"/>
    <col min="13934" max="13934" width="2.44140625" style="1" customWidth="1"/>
    <col min="13935" max="13935" width="8.77734375" style="1" customWidth="1"/>
    <col min="13936" max="13936" width="7.44140625" style="1" customWidth="1"/>
    <col min="13937" max="13939" width="3.77734375" style="1" customWidth="1"/>
    <col min="13940" max="13940" width="3.44140625" style="1" customWidth="1"/>
    <col min="13941" max="13941" width="2.77734375" style="1" customWidth="1"/>
    <col min="13942" max="13942" width="3" style="1" customWidth="1"/>
    <col min="13943" max="13945" width="0" style="1" hidden="1" customWidth="1"/>
    <col min="13946" max="13946" width="4.44140625" style="1" customWidth="1"/>
    <col min="13947" max="13947" width="0" style="1" hidden="1" customWidth="1"/>
    <col min="13948" max="13949" width="14.77734375" style="1" customWidth="1"/>
    <col min="13950" max="13950" width="15.21875" style="1" customWidth="1"/>
    <col min="13951" max="13951" width="6.44140625" style="1" customWidth="1"/>
    <col min="13952" max="13952" width="15.21875" style="1" customWidth="1"/>
    <col min="13953" max="13953" width="4.21875" style="1" customWidth="1"/>
    <col min="13954" max="13954" width="3" style="1" customWidth="1"/>
    <col min="13955" max="13957" width="0" style="1" hidden="1" customWidth="1"/>
    <col min="13958" max="13958" width="3" style="1" customWidth="1"/>
    <col min="13959" max="13959" width="0" style="1" hidden="1" customWidth="1"/>
    <col min="13960" max="13960" width="3" style="1" customWidth="1"/>
    <col min="13961" max="13961" width="0" style="1" hidden="1" customWidth="1"/>
    <col min="13962" max="13962" width="4.44140625" style="1" customWidth="1"/>
    <col min="13963" max="13963" width="34.21875" style="1" customWidth="1"/>
    <col min="13964" max="13964" width="23.44140625" style="1" customWidth="1"/>
    <col min="13965" max="13965" width="9.21875" style="1" customWidth="1"/>
    <col min="13966" max="13966" width="19.44140625" style="1" customWidth="1"/>
    <col min="13967" max="13967" width="42.77734375" style="1" customWidth="1"/>
    <col min="13968" max="13968" width="5.77734375" style="1" customWidth="1"/>
    <col min="13969" max="13969" width="31.44140625" style="1" customWidth="1"/>
    <col min="13970" max="13970" width="16.21875" style="1" customWidth="1"/>
    <col min="13971" max="13972" width="9.21875" style="1" customWidth="1"/>
    <col min="13973" max="13973" width="11.21875" style="1" customWidth="1"/>
    <col min="13974" max="13974" width="2.21875" style="1" customWidth="1"/>
    <col min="13975" max="14180" width="10.88671875" style="1"/>
    <col min="14181" max="14181" width="12" style="1" customWidth="1"/>
    <col min="14182" max="14182" width="2.77734375" style="1" customWidth="1"/>
    <col min="14183" max="14184" width="6.44140625" style="1" customWidth="1"/>
    <col min="14185" max="14185" width="5.77734375" style="1" customWidth="1"/>
    <col min="14186" max="14186" width="6.44140625" style="1" customWidth="1"/>
    <col min="14187" max="14187" width="13.77734375" style="1" customWidth="1"/>
    <col min="14188" max="14189" width="9" style="1" customWidth="1"/>
    <col min="14190" max="14190" width="2.44140625" style="1" customWidth="1"/>
    <col min="14191" max="14191" width="8.77734375" style="1" customWidth="1"/>
    <col min="14192" max="14192" width="7.44140625" style="1" customWidth="1"/>
    <col min="14193" max="14195" width="3.77734375" style="1" customWidth="1"/>
    <col min="14196" max="14196" width="3.44140625" style="1" customWidth="1"/>
    <col min="14197" max="14197" width="2.77734375" style="1" customWidth="1"/>
    <col min="14198" max="14198" width="3" style="1" customWidth="1"/>
    <col min="14199" max="14201" width="0" style="1" hidden="1" customWidth="1"/>
    <col min="14202" max="14202" width="4.44140625" style="1" customWidth="1"/>
    <col min="14203" max="14203" width="0" style="1" hidden="1" customWidth="1"/>
    <col min="14204" max="14205" width="14.77734375" style="1" customWidth="1"/>
    <col min="14206" max="14206" width="15.21875" style="1" customWidth="1"/>
    <col min="14207" max="14207" width="6.44140625" style="1" customWidth="1"/>
    <col min="14208" max="14208" width="15.21875" style="1" customWidth="1"/>
    <col min="14209" max="14209" width="4.21875" style="1" customWidth="1"/>
    <col min="14210" max="14210" width="3" style="1" customWidth="1"/>
    <col min="14211" max="14213" width="0" style="1" hidden="1" customWidth="1"/>
    <col min="14214" max="14214" width="3" style="1" customWidth="1"/>
    <col min="14215" max="14215" width="0" style="1" hidden="1" customWidth="1"/>
    <col min="14216" max="14216" width="3" style="1" customWidth="1"/>
    <col min="14217" max="14217" width="0" style="1" hidden="1" customWidth="1"/>
    <col min="14218" max="14218" width="4.44140625" style="1" customWidth="1"/>
    <col min="14219" max="14219" width="34.21875" style="1" customWidth="1"/>
    <col min="14220" max="14220" width="23.44140625" style="1" customWidth="1"/>
    <col min="14221" max="14221" width="9.21875" style="1" customWidth="1"/>
    <col min="14222" max="14222" width="19.44140625" style="1" customWidth="1"/>
    <col min="14223" max="14223" width="42.77734375" style="1" customWidth="1"/>
    <col min="14224" max="14224" width="5.77734375" style="1" customWidth="1"/>
    <col min="14225" max="14225" width="31.44140625" style="1" customWidth="1"/>
    <col min="14226" max="14226" width="16.21875" style="1" customWidth="1"/>
    <col min="14227" max="14228" width="9.21875" style="1" customWidth="1"/>
    <col min="14229" max="14229" width="11.21875" style="1" customWidth="1"/>
    <col min="14230" max="14230" width="2.21875" style="1" customWidth="1"/>
    <col min="14231" max="14436" width="10.88671875" style="1"/>
    <col min="14437" max="14437" width="12" style="1" customWidth="1"/>
    <col min="14438" max="14438" width="2.77734375" style="1" customWidth="1"/>
    <col min="14439" max="14440" width="6.44140625" style="1" customWidth="1"/>
    <col min="14441" max="14441" width="5.77734375" style="1" customWidth="1"/>
    <col min="14442" max="14442" width="6.44140625" style="1" customWidth="1"/>
    <col min="14443" max="14443" width="13.77734375" style="1" customWidth="1"/>
    <col min="14444" max="14445" width="9" style="1" customWidth="1"/>
    <col min="14446" max="14446" width="2.44140625" style="1" customWidth="1"/>
    <col min="14447" max="14447" width="8.77734375" style="1" customWidth="1"/>
    <col min="14448" max="14448" width="7.44140625" style="1" customWidth="1"/>
    <col min="14449" max="14451" width="3.77734375" style="1" customWidth="1"/>
    <col min="14452" max="14452" width="3.44140625" style="1" customWidth="1"/>
    <col min="14453" max="14453" width="2.77734375" style="1" customWidth="1"/>
    <col min="14454" max="14454" width="3" style="1" customWidth="1"/>
    <col min="14455" max="14457" width="0" style="1" hidden="1" customWidth="1"/>
    <col min="14458" max="14458" width="4.44140625" style="1" customWidth="1"/>
    <col min="14459" max="14459" width="0" style="1" hidden="1" customWidth="1"/>
    <col min="14460" max="14461" width="14.77734375" style="1" customWidth="1"/>
    <col min="14462" max="14462" width="15.21875" style="1" customWidth="1"/>
    <col min="14463" max="14463" width="6.44140625" style="1" customWidth="1"/>
    <col min="14464" max="14464" width="15.21875" style="1" customWidth="1"/>
    <col min="14465" max="14465" width="4.21875" style="1" customWidth="1"/>
    <col min="14466" max="14466" width="3" style="1" customWidth="1"/>
    <col min="14467" max="14469" width="0" style="1" hidden="1" customWidth="1"/>
    <col min="14470" max="14470" width="3" style="1" customWidth="1"/>
    <col min="14471" max="14471" width="0" style="1" hidden="1" customWidth="1"/>
    <col min="14472" max="14472" width="3" style="1" customWidth="1"/>
    <col min="14473" max="14473" width="0" style="1" hidden="1" customWidth="1"/>
    <col min="14474" max="14474" width="4.44140625" style="1" customWidth="1"/>
    <col min="14475" max="14475" width="34.21875" style="1" customWidth="1"/>
    <col min="14476" max="14476" width="23.44140625" style="1" customWidth="1"/>
    <col min="14477" max="14477" width="9.21875" style="1" customWidth="1"/>
    <col min="14478" max="14478" width="19.44140625" style="1" customWidth="1"/>
    <col min="14479" max="14479" width="42.77734375" style="1" customWidth="1"/>
    <col min="14480" max="14480" width="5.77734375" style="1" customWidth="1"/>
    <col min="14481" max="14481" width="31.44140625" style="1" customWidth="1"/>
    <col min="14482" max="14482" width="16.21875" style="1" customWidth="1"/>
    <col min="14483" max="14484" width="9.21875" style="1" customWidth="1"/>
    <col min="14485" max="14485" width="11.21875" style="1" customWidth="1"/>
    <col min="14486" max="14486" width="2.21875" style="1" customWidth="1"/>
    <col min="14487" max="14692" width="10.88671875" style="1"/>
    <col min="14693" max="14693" width="12" style="1" customWidth="1"/>
    <col min="14694" max="14694" width="2.77734375" style="1" customWidth="1"/>
    <col min="14695" max="14696" width="6.44140625" style="1" customWidth="1"/>
    <col min="14697" max="14697" width="5.77734375" style="1" customWidth="1"/>
    <col min="14698" max="14698" width="6.44140625" style="1" customWidth="1"/>
    <col min="14699" max="14699" width="13.77734375" style="1" customWidth="1"/>
    <col min="14700" max="14701" width="9" style="1" customWidth="1"/>
    <col min="14702" max="14702" width="2.44140625" style="1" customWidth="1"/>
    <col min="14703" max="14703" width="8.77734375" style="1" customWidth="1"/>
    <col min="14704" max="14704" width="7.44140625" style="1" customWidth="1"/>
    <col min="14705" max="14707" width="3.77734375" style="1" customWidth="1"/>
    <col min="14708" max="14708" width="3.44140625" style="1" customWidth="1"/>
    <col min="14709" max="14709" width="2.77734375" style="1" customWidth="1"/>
    <col min="14710" max="14710" width="3" style="1" customWidth="1"/>
    <col min="14711" max="14713" width="0" style="1" hidden="1" customWidth="1"/>
    <col min="14714" max="14714" width="4.44140625" style="1" customWidth="1"/>
    <col min="14715" max="14715" width="0" style="1" hidden="1" customWidth="1"/>
    <col min="14716" max="14717" width="14.77734375" style="1" customWidth="1"/>
    <col min="14718" max="14718" width="15.21875" style="1" customWidth="1"/>
    <col min="14719" max="14719" width="6.44140625" style="1" customWidth="1"/>
    <col min="14720" max="14720" width="15.21875" style="1" customWidth="1"/>
    <col min="14721" max="14721" width="4.21875" style="1" customWidth="1"/>
    <col min="14722" max="14722" width="3" style="1" customWidth="1"/>
    <col min="14723" max="14725" width="0" style="1" hidden="1" customWidth="1"/>
    <col min="14726" max="14726" width="3" style="1" customWidth="1"/>
    <col min="14727" max="14727" width="0" style="1" hidden="1" customWidth="1"/>
    <col min="14728" max="14728" width="3" style="1" customWidth="1"/>
    <col min="14729" max="14729" width="0" style="1" hidden="1" customWidth="1"/>
    <col min="14730" max="14730" width="4.44140625" style="1" customWidth="1"/>
    <col min="14731" max="14731" width="34.21875" style="1" customWidth="1"/>
    <col min="14732" max="14732" width="23.44140625" style="1" customWidth="1"/>
    <col min="14733" max="14733" width="9.21875" style="1" customWidth="1"/>
    <col min="14734" max="14734" width="19.44140625" style="1" customWidth="1"/>
    <col min="14735" max="14735" width="42.77734375" style="1" customWidth="1"/>
    <col min="14736" max="14736" width="5.77734375" style="1" customWidth="1"/>
    <col min="14737" max="14737" width="31.44140625" style="1" customWidth="1"/>
    <col min="14738" max="14738" width="16.21875" style="1" customWidth="1"/>
    <col min="14739" max="14740" width="9.21875" style="1" customWidth="1"/>
    <col min="14741" max="14741" width="11.21875" style="1" customWidth="1"/>
    <col min="14742" max="14742" width="2.21875" style="1" customWidth="1"/>
    <col min="14743" max="14948" width="10.88671875" style="1"/>
    <col min="14949" max="14949" width="12" style="1" customWidth="1"/>
    <col min="14950" max="14950" width="2.77734375" style="1" customWidth="1"/>
    <col min="14951" max="14952" width="6.44140625" style="1" customWidth="1"/>
    <col min="14953" max="14953" width="5.77734375" style="1" customWidth="1"/>
    <col min="14954" max="14954" width="6.44140625" style="1" customWidth="1"/>
    <col min="14955" max="14955" width="13.77734375" style="1" customWidth="1"/>
    <col min="14956" max="14957" width="9" style="1" customWidth="1"/>
    <col min="14958" max="14958" width="2.44140625" style="1" customWidth="1"/>
    <col min="14959" max="14959" width="8.77734375" style="1" customWidth="1"/>
    <col min="14960" max="14960" width="7.44140625" style="1" customWidth="1"/>
    <col min="14961" max="14963" width="3.77734375" style="1" customWidth="1"/>
    <col min="14964" max="14964" width="3.44140625" style="1" customWidth="1"/>
    <col min="14965" max="14965" width="2.77734375" style="1" customWidth="1"/>
    <col min="14966" max="14966" width="3" style="1" customWidth="1"/>
    <col min="14967" max="14969" width="0" style="1" hidden="1" customWidth="1"/>
    <col min="14970" max="14970" width="4.44140625" style="1" customWidth="1"/>
    <col min="14971" max="14971" width="0" style="1" hidden="1" customWidth="1"/>
    <col min="14972" max="14973" width="14.77734375" style="1" customWidth="1"/>
    <col min="14974" max="14974" width="15.21875" style="1" customWidth="1"/>
    <col min="14975" max="14975" width="6.44140625" style="1" customWidth="1"/>
    <col min="14976" max="14976" width="15.21875" style="1" customWidth="1"/>
    <col min="14977" max="14977" width="4.21875" style="1" customWidth="1"/>
    <col min="14978" max="14978" width="3" style="1" customWidth="1"/>
    <col min="14979" max="14981" width="0" style="1" hidden="1" customWidth="1"/>
    <col min="14982" max="14982" width="3" style="1" customWidth="1"/>
    <col min="14983" max="14983" width="0" style="1" hidden="1" customWidth="1"/>
    <col min="14984" max="14984" width="3" style="1" customWidth="1"/>
    <col min="14985" max="14985" width="0" style="1" hidden="1" customWidth="1"/>
    <col min="14986" max="14986" width="4.44140625" style="1" customWidth="1"/>
    <col min="14987" max="14987" width="34.21875" style="1" customWidth="1"/>
    <col min="14988" max="14988" width="23.44140625" style="1" customWidth="1"/>
    <col min="14989" max="14989" width="9.21875" style="1" customWidth="1"/>
    <col min="14990" max="14990" width="19.44140625" style="1" customWidth="1"/>
    <col min="14991" max="14991" width="42.77734375" style="1" customWidth="1"/>
    <col min="14992" max="14992" width="5.77734375" style="1" customWidth="1"/>
    <col min="14993" max="14993" width="31.44140625" style="1" customWidth="1"/>
    <col min="14994" max="14994" width="16.21875" style="1" customWidth="1"/>
    <col min="14995" max="14996" width="9.21875" style="1" customWidth="1"/>
    <col min="14997" max="14997" width="11.21875" style="1" customWidth="1"/>
    <col min="14998" max="14998" width="2.21875" style="1" customWidth="1"/>
    <col min="14999" max="15204" width="10.88671875" style="1"/>
    <col min="15205" max="15205" width="12" style="1" customWidth="1"/>
    <col min="15206" max="15206" width="2.77734375" style="1" customWidth="1"/>
    <col min="15207" max="15208" width="6.44140625" style="1" customWidth="1"/>
    <col min="15209" max="15209" width="5.77734375" style="1" customWidth="1"/>
    <col min="15210" max="15210" width="6.44140625" style="1" customWidth="1"/>
    <col min="15211" max="15211" width="13.77734375" style="1" customWidth="1"/>
    <col min="15212" max="15213" width="9" style="1" customWidth="1"/>
    <col min="15214" max="15214" width="2.44140625" style="1" customWidth="1"/>
    <col min="15215" max="15215" width="8.77734375" style="1" customWidth="1"/>
    <col min="15216" max="15216" width="7.44140625" style="1" customWidth="1"/>
    <col min="15217" max="15219" width="3.77734375" style="1" customWidth="1"/>
    <col min="15220" max="15220" width="3.44140625" style="1" customWidth="1"/>
    <col min="15221" max="15221" width="2.77734375" style="1" customWidth="1"/>
    <col min="15222" max="15222" width="3" style="1" customWidth="1"/>
    <col min="15223" max="15225" width="0" style="1" hidden="1" customWidth="1"/>
    <col min="15226" max="15226" width="4.44140625" style="1" customWidth="1"/>
    <col min="15227" max="15227" width="0" style="1" hidden="1" customWidth="1"/>
    <col min="15228" max="15229" width="14.77734375" style="1" customWidth="1"/>
    <col min="15230" max="15230" width="15.21875" style="1" customWidth="1"/>
    <col min="15231" max="15231" width="6.44140625" style="1" customWidth="1"/>
    <col min="15232" max="15232" width="15.21875" style="1" customWidth="1"/>
    <col min="15233" max="15233" width="4.21875" style="1" customWidth="1"/>
    <col min="15234" max="15234" width="3" style="1" customWidth="1"/>
    <col min="15235" max="15237" width="0" style="1" hidden="1" customWidth="1"/>
    <col min="15238" max="15238" width="3" style="1" customWidth="1"/>
    <col min="15239" max="15239" width="0" style="1" hidden="1" customWidth="1"/>
    <col min="15240" max="15240" width="3" style="1" customWidth="1"/>
    <col min="15241" max="15241" width="0" style="1" hidden="1" customWidth="1"/>
    <col min="15242" max="15242" width="4.44140625" style="1" customWidth="1"/>
    <col min="15243" max="15243" width="34.21875" style="1" customWidth="1"/>
    <col min="15244" max="15244" width="23.44140625" style="1" customWidth="1"/>
    <col min="15245" max="15245" width="9.21875" style="1" customWidth="1"/>
    <col min="15246" max="15246" width="19.44140625" style="1" customWidth="1"/>
    <col min="15247" max="15247" width="42.77734375" style="1" customWidth="1"/>
    <col min="15248" max="15248" width="5.77734375" style="1" customWidth="1"/>
    <col min="15249" max="15249" width="31.44140625" style="1" customWidth="1"/>
    <col min="15250" max="15250" width="16.21875" style="1" customWidth="1"/>
    <col min="15251" max="15252" width="9.21875" style="1" customWidth="1"/>
    <col min="15253" max="15253" width="11.21875" style="1" customWidth="1"/>
    <col min="15254" max="15254" width="2.21875" style="1" customWidth="1"/>
    <col min="15255" max="15460" width="10.88671875" style="1"/>
    <col min="15461" max="15461" width="12" style="1" customWidth="1"/>
    <col min="15462" max="15462" width="2.77734375" style="1" customWidth="1"/>
    <col min="15463" max="15464" width="6.44140625" style="1" customWidth="1"/>
    <col min="15465" max="15465" width="5.77734375" style="1" customWidth="1"/>
    <col min="15466" max="15466" width="6.44140625" style="1" customWidth="1"/>
    <col min="15467" max="15467" width="13.77734375" style="1" customWidth="1"/>
    <col min="15468" max="15469" width="9" style="1" customWidth="1"/>
    <col min="15470" max="15470" width="2.44140625" style="1" customWidth="1"/>
    <col min="15471" max="15471" width="8.77734375" style="1" customWidth="1"/>
    <col min="15472" max="15472" width="7.44140625" style="1" customWidth="1"/>
    <col min="15473" max="15475" width="3.77734375" style="1" customWidth="1"/>
    <col min="15476" max="15476" width="3.44140625" style="1" customWidth="1"/>
    <col min="15477" max="15477" width="2.77734375" style="1" customWidth="1"/>
    <col min="15478" max="15478" width="3" style="1" customWidth="1"/>
    <col min="15479" max="15481" width="0" style="1" hidden="1" customWidth="1"/>
    <col min="15482" max="15482" width="4.44140625" style="1" customWidth="1"/>
    <col min="15483" max="15483" width="0" style="1" hidden="1" customWidth="1"/>
    <col min="15484" max="15485" width="14.77734375" style="1" customWidth="1"/>
    <col min="15486" max="15486" width="15.21875" style="1" customWidth="1"/>
    <col min="15487" max="15487" width="6.44140625" style="1" customWidth="1"/>
    <col min="15488" max="15488" width="15.21875" style="1" customWidth="1"/>
    <col min="15489" max="15489" width="4.21875" style="1" customWidth="1"/>
    <col min="15490" max="15490" width="3" style="1" customWidth="1"/>
    <col min="15491" max="15493" width="0" style="1" hidden="1" customWidth="1"/>
    <col min="15494" max="15494" width="3" style="1" customWidth="1"/>
    <col min="15495" max="15495" width="0" style="1" hidden="1" customWidth="1"/>
    <col min="15496" max="15496" width="3" style="1" customWidth="1"/>
    <col min="15497" max="15497" width="0" style="1" hidden="1" customWidth="1"/>
    <col min="15498" max="15498" width="4.44140625" style="1" customWidth="1"/>
    <col min="15499" max="15499" width="34.21875" style="1" customWidth="1"/>
    <col min="15500" max="15500" width="23.44140625" style="1" customWidth="1"/>
    <col min="15501" max="15501" width="9.21875" style="1" customWidth="1"/>
    <col min="15502" max="15502" width="19.44140625" style="1" customWidth="1"/>
    <col min="15503" max="15503" width="42.77734375" style="1" customWidth="1"/>
    <col min="15504" max="15504" width="5.77734375" style="1" customWidth="1"/>
    <col min="15505" max="15505" width="31.44140625" style="1" customWidth="1"/>
    <col min="15506" max="15506" width="16.21875" style="1" customWidth="1"/>
    <col min="15507" max="15508" width="9.21875" style="1" customWidth="1"/>
    <col min="15509" max="15509" width="11.21875" style="1" customWidth="1"/>
    <col min="15510" max="15510" width="2.21875" style="1" customWidth="1"/>
    <col min="15511" max="15716" width="10.88671875" style="1"/>
    <col min="15717" max="15717" width="12" style="1" customWidth="1"/>
    <col min="15718" max="15718" width="2.77734375" style="1" customWidth="1"/>
    <col min="15719" max="15720" width="6.44140625" style="1" customWidth="1"/>
    <col min="15721" max="15721" width="5.77734375" style="1" customWidth="1"/>
    <col min="15722" max="15722" width="6.44140625" style="1" customWidth="1"/>
    <col min="15723" max="15723" width="13.77734375" style="1" customWidth="1"/>
    <col min="15724" max="15725" width="9" style="1" customWidth="1"/>
    <col min="15726" max="15726" width="2.44140625" style="1" customWidth="1"/>
    <col min="15727" max="15727" width="8.77734375" style="1" customWidth="1"/>
    <col min="15728" max="15728" width="7.44140625" style="1" customWidth="1"/>
    <col min="15729" max="15731" width="3.77734375" style="1" customWidth="1"/>
    <col min="15732" max="15732" width="3.44140625" style="1" customWidth="1"/>
    <col min="15733" max="15733" width="2.77734375" style="1" customWidth="1"/>
    <col min="15734" max="15734" width="3" style="1" customWidth="1"/>
    <col min="15735" max="15737" width="0" style="1" hidden="1" customWidth="1"/>
    <col min="15738" max="15738" width="4.44140625" style="1" customWidth="1"/>
    <col min="15739" max="15739" width="0" style="1" hidden="1" customWidth="1"/>
    <col min="15740" max="15741" width="14.77734375" style="1" customWidth="1"/>
    <col min="15742" max="15742" width="15.21875" style="1" customWidth="1"/>
    <col min="15743" max="15743" width="6.44140625" style="1" customWidth="1"/>
    <col min="15744" max="15744" width="15.21875" style="1" customWidth="1"/>
    <col min="15745" max="15745" width="4.21875" style="1" customWidth="1"/>
    <col min="15746" max="15746" width="3" style="1" customWidth="1"/>
    <col min="15747" max="15749" width="0" style="1" hidden="1" customWidth="1"/>
    <col min="15750" max="15750" width="3" style="1" customWidth="1"/>
    <col min="15751" max="15751" width="0" style="1" hidden="1" customWidth="1"/>
    <col min="15752" max="15752" width="3" style="1" customWidth="1"/>
    <col min="15753" max="15753" width="0" style="1" hidden="1" customWidth="1"/>
    <col min="15754" max="15754" width="4.44140625" style="1" customWidth="1"/>
    <col min="15755" max="15755" width="34.21875" style="1" customWidth="1"/>
    <col min="15756" max="15756" width="23.44140625" style="1" customWidth="1"/>
    <col min="15757" max="15757" width="9.21875" style="1" customWidth="1"/>
    <col min="15758" max="15758" width="19.44140625" style="1" customWidth="1"/>
    <col min="15759" max="15759" width="42.77734375" style="1" customWidth="1"/>
    <col min="15760" max="15760" width="5.77734375" style="1" customWidth="1"/>
    <col min="15761" max="15761" width="31.44140625" style="1" customWidth="1"/>
    <col min="15762" max="15762" width="16.21875" style="1" customWidth="1"/>
    <col min="15763" max="15764" width="9.21875" style="1" customWidth="1"/>
    <col min="15765" max="15765" width="11.21875" style="1" customWidth="1"/>
    <col min="15766" max="15766" width="2.21875" style="1" customWidth="1"/>
    <col min="15767" max="15972" width="10.88671875" style="1"/>
    <col min="15973" max="15973" width="12" style="1" customWidth="1"/>
    <col min="15974" max="15974" width="2.77734375" style="1" customWidth="1"/>
    <col min="15975" max="15976" width="6.44140625" style="1" customWidth="1"/>
    <col min="15977" max="15977" width="5.77734375" style="1" customWidth="1"/>
    <col min="15978" max="15978" width="6.44140625" style="1" customWidth="1"/>
    <col min="15979" max="15979" width="13.77734375" style="1" customWidth="1"/>
    <col min="15980" max="15981" width="9" style="1" customWidth="1"/>
    <col min="15982" max="15982" width="2.44140625" style="1" customWidth="1"/>
    <col min="15983" max="15983" width="8.77734375" style="1" customWidth="1"/>
    <col min="15984" max="15984" width="7.44140625" style="1" customWidth="1"/>
    <col min="15985" max="15987" width="3.77734375" style="1" customWidth="1"/>
    <col min="15988" max="15988" width="3.44140625" style="1" customWidth="1"/>
    <col min="15989" max="15989" width="2.77734375" style="1" customWidth="1"/>
    <col min="15990" max="15990" width="3" style="1" customWidth="1"/>
    <col min="15991" max="15993" width="0" style="1" hidden="1" customWidth="1"/>
    <col min="15994" max="15994" width="4.44140625" style="1" customWidth="1"/>
    <col min="15995" max="15995" width="0" style="1" hidden="1" customWidth="1"/>
    <col min="15996" max="15997" width="14.77734375" style="1" customWidth="1"/>
    <col min="15998" max="15998" width="15.21875" style="1" customWidth="1"/>
    <col min="15999" max="15999" width="6.44140625" style="1" customWidth="1"/>
    <col min="16000" max="16000" width="15.21875" style="1" customWidth="1"/>
    <col min="16001" max="16001" width="4.21875" style="1" customWidth="1"/>
    <col min="16002" max="16002" width="3" style="1" customWidth="1"/>
    <col min="16003" max="16005" width="0" style="1" hidden="1" customWidth="1"/>
    <col min="16006" max="16006" width="3" style="1" customWidth="1"/>
    <col min="16007" max="16007" width="0" style="1" hidden="1" customWidth="1"/>
    <col min="16008" max="16008" width="3" style="1" customWidth="1"/>
    <col min="16009" max="16009" width="0" style="1" hidden="1" customWidth="1"/>
    <col min="16010" max="16010" width="4.44140625" style="1" customWidth="1"/>
    <col min="16011" max="16011" width="34.21875" style="1" customWidth="1"/>
    <col min="16012" max="16012" width="23.44140625" style="1" customWidth="1"/>
    <col min="16013" max="16013" width="9.21875" style="1" customWidth="1"/>
    <col min="16014" max="16014" width="19.44140625" style="1" customWidth="1"/>
    <col min="16015" max="16015" width="42.77734375" style="1" customWidth="1"/>
    <col min="16016" max="16016" width="5.77734375" style="1" customWidth="1"/>
    <col min="16017" max="16017" width="31.44140625" style="1" customWidth="1"/>
    <col min="16018" max="16018" width="16.21875" style="1" customWidth="1"/>
    <col min="16019" max="16020" width="9.21875" style="1" customWidth="1"/>
    <col min="16021" max="16021" width="11.21875" style="1" customWidth="1"/>
    <col min="16022" max="16022" width="2.21875" style="1" customWidth="1"/>
    <col min="16023" max="16228" width="10.88671875" style="1"/>
    <col min="16229" max="16229" width="12" style="1" customWidth="1"/>
    <col min="16230" max="16230" width="2.77734375" style="1" customWidth="1"/>
    <col min="16231" max="16232" width="6.44140625" style="1" customWidth="1"/>
    <col min="16233" max="16233" width="5.77734375" style="1" customWidth="1"/>
    <col min="16234" max="16234" width="6.44140625" style="1" customWidth="1"/>
    <col min="16235" max="16235" width="13.77734375" style="1" customWidth="1"/>
    <col min="16236" max="16237" width="9" style="1" customWidth="1"/>
    <col min="16238" max="16238" width="2.44140625" style="1" customWidth="1"/>
    <col min="16239" max="16239" width="8.77734375" style="1" customWidth="1"/>
    <col min="16240" max="16240" width="7.44140625" style="1" customWidth="1"/>
    <col min="16241" max="16243" width="3.77734375" style="1" customWidth="1"/>
    <col min="16244" max="16244" width="3.44140625" style="1" customWidth="1"/>
    <col min="16245" max="16245" width="2.77734375" style="1" customWidth="1"/>
    <col min="16246" max="16246" width="3" style="1" customWidth="1"/>
    <col min="16247" max="16249" width="0" style="1" hidden="1" customWidth="1"/>
    <col min="16250" max="16250" width="4.44140625" style="1" customWidth="1"/>
    <col min="16251" max="16251" width="0" style="1" hidden="1" customWidth="1"/>
    <col min="16252" max="16253" width="14.77734375" style="1" customWidth="1"/>
    <col min="16254" max="16254" width="15.21875" style="1" customWidth="1"/>
    <col min="16255" max="16255" width="6.44140625" style="1" customWidth="1"/>
    <col min="16256" max="16256" width="15.21875" style="1" customWidth="1"/>
    <col min="16257" max="16257" width="4.21875" style="1" customWidth="1"/>
    <col min="16258" max="16258" width="3" style="1" customWidth="1"/>
    <col min="16259" max="16261" width="0" style="1" hidden="1" customWidth="1"/>
    <col min="16262" max="16262" width="3" style="1" customWidth="1"/>
    <col min="16263" max="16263" width="0" style="1" hidden="1" customWidth="1"/>
    <col min="16264" max="16264" width="3" style="1" customWidth="1"/>
    <col min="16265" max="16265" width="0" style="1" hidden="1" customWidth="1"/>
    <col min="16266" max="16266" width="4.44140625" style="1" customWidth="1"/>
    <col min="16267" max="16267" width="34.21875" style="1" customWidth="1"/>
    <col min="16268" max="16268" width="23.44140625" style="1" customWidth="1"/>
    <col min="16269" max="16269" width="9.21875" style="1" customWidth="1"/>
    <col min="16270" max="16270" width="19.44140625" style="1" customWidth="1"/>
    <col min="16271" max="16271" width="42.77734375" style="1" customWidth="1"/>
    <col min="16272" max="16272" width="5.77734375" style="1" customWidth="1"/>
    <col min="16273" max="16273" width="31.44140625" style="1" customWidth="1"/>
    <col min="16274" max="16274" width="16.21875" style="1" customWidth="1"/>
    <col min="16275" max="16276" width="9.21875" style="1" customWidth="1"/>
    <col min="16277" max="16277" width="11.21875" style="1" customWidth="1"/>
    <col min="16278" max="16278" width="2.21875" style="1" customWidth="1"/>
    <col min="16279" max="16383" width="10.88671875" style="1"/>
    <col min="16384" max="16384" width="11.44140625" style="1" customWidth="1"/>
  </cols>
  <sheetData>
    <row r="1" spans="1:193 1680:1680" x14ac:dyDescent="0.2">
      <c r="A1" s="5"/>
      <c r="B1" s="546" t="s">
        <v>465</v>
      </c>
      <c r="C1" s="547"/>
      <c r="D1" s="547"/>
      <c r="E1" s="547"/>
      <c r="F1" s="547"/>
      <c r="G1" s="547"/>
      <c r="H1" s="547"/>
      <c r="I1" s="548"/>
      <c r="J1" s="549"/>
      <c r="K1" s="550"/>
      <c r="L1" s="106"/>
      <c r="M1" s="105"/>
      <c r="N1" s="105"/>
      <c r="O1" s="106"/>
      <c r="P1" s="106"/>
      <c r="Q1" s="106"/>
      <c r="R1" s="106"/>
      <c r="S1" s="106"/>
      <c r="T1" s="106"/>
      <c r="U1" s="106"/>
      <c r="V1" s="106"/>
      <c r="W1" s="106"/>
      <c r="X1" s="106"/>
      <c r="Y1" s="106"/>
      <c r="Z1" s="106"/>
      <c r="AA1" s="106"/>
      <c r="AB1" s="106"/>
      <c r="AC1" s="106"/>
      <c r="AD1" s="106"/>
      <c r="AE1" s="106"/>
      <c r="AF1" s="106"/>
      <c r="AG1" s="106"/>
      <c r="AH1" s="106"/>
      <c r="AI1" s="183"/>
      <c r="AJ1" s="106"/>
      <c r="AK1" s="106"/>
      <c r="AL1" s="106"/>
      <c r="AM1" s="105"/>
      <c r="AN1" s="106"/>
      <c r="AO1" s="106"/>
      <c r="AP1" s="106"/>
      <c r="AQ1" s="105"/>
      <c r="AR1" s="106"/>
      <c r="AS1" s="106"/>
      <c r="AT1" s="106"/>
      <c r="AU1" s="105"/>
      <c r="AV1" s="106"/>
      <c r="AW1" s="106"/>
      <c r="AX1" s="106"/>
      <c r="AY1" s="105"/>
      <c r="AZ1" s="106"/>
      <c r="BA1" s="106"/>
      <c r="BB1" s="106"/>
      <c r="BC1" s="105"/>
      <c r="BD1" s="106"/>
      <c r="BE1" s="106"/>
      <c r="BF1" s="106"/>
      <c r="BG1" s="105"/>
      <c r="BH1" s="106"/>
      <c r="BI1" s="106"/>
      <c r="BJ1" s="106"/>
      <c r="BK1" s="105"/>
      <c r="BL1" s="106"/>
      <c r="BM1" s="106"/>
      <c r="BN1" s="106"/>
      <c r="BO1" s="105"/>
      <c r="BP1" s="106"/>
      <c r="BQ1" s="106"/>
      <c r="BR1" s="106"/>
      <c r="BS1" s="105"/>
      <c r="BT1" s="106"/>
      <c r="BU1" s="106"/>
      <c r="BV1" s="106"/>
      <c r="BW1" s="105"/>
      <c r="BX1" s="106"/>
      <c r="BY1" s="106"/>
      <c r="BZ1" s="106"/>
      <c r="CA1" s="105"/>
      <c r="CB1" s="106"/>
      <c r="CC1" s="106"/>
      <c r="CD1" s="106"/>
      <c r="CE1" s="105"/>
      <c r="CF1" s="106"/>
      <c r="CG1" s="106"/>
      <c r="CH1" s="106"/>
      <c r="CI1" s="106"/>
      <c r="CJ1" s="106"/>
      <c r="CK1" s="106"/>
      <c r="CL1" s="106"/>
      <c r="CM1" s="106"/>
      <c r="CN1" s="106"/>
      <c r="CO1" s="106"/>
      <c r="CP1" s="106"/>
      <c r="CQ1" s="106"/>
      <c r="CR1" s="106"/>
      <c r="CS1" s="106"/>
      <c r="CT1" s="106"/>
      <c r="CU1" s="106"/>
      <c r="CV1" s="106"/>
      <c r="CW1" s="106"/>
      <c r="CX1" s="106"/>
      <c r="CY1" s="106"/>
      <c r="CZ1" s="106"/>
      <c r="DA1" s="106"/>
      <c r="DB1" s="106"/>
      <c r="DC1" s="106"/>
      <c r="DD1" s="106"/>
      <c r="DE1" s="105"/>
      <c r="DF1" s="106"/>
      <c r="DG1" s="105"/>
      <c r="DH1" s="105"/>
      <c r="DI1" s="106"/>
      <c r="DJ1" s="106"/>
      <c r="DK1" s="106"/>
      <c r="DL1" s="106"/>
      <c r="DM1" s="105"/>
      <c r="DN1" s="106"/>
      <c r="DO1" s="105"/>
      <c r="DP1" s="106"/>
      <c r="DQ1" s="106"/>
      <c r="DR1" s="106"/>
      <c r="DS1" s="106"/>
      <c r="DT1" s="106"/>
      <c r="DU1" s="106"/>
      <c r="DV1" s="106"/>
      <c r="DW1" s="106"/>
      <c r="DX1" s="106"/>
      <c r="DY1" s="106"/>
      <c r="DZ1" s="106"/>
      <c r="EA1" s="106"/>
      <c r="EB1" s="106"/>
      <c r="EC1" s="106"/>
      <c r="ED1" s="106"/>
      <c r="EE1" s="106"/>
      <c r="EF1" s="106"/>
      <c r="EG1" s="106"/>
      <c r="EH1" s="106"/>
      <c r="EI1" s="106"/>
      <c r="EJ1" s="106"/>
      <c r="EK1" s="106"/>
      <c r="EL1" s="106"/>
      <c r="EM1" s="106"/>
      <c r="EN1" s="106"/>
      <c r="EO1" s="106"/>
      <c r="EP1" s="106"/>
      <c r="EQ1" s="106"/>
      <c r="ER1" s="106"/>
      <c r="ES1" s="106"/>
      <c r="ET1" s="106"/>
      <c r="EU1" s="106"/>
      <c r="EV1" s="106"/>
      <c r="EW1" s="106"/>
      <c r="EX1" s="106"/>
      <c r="EY1" s="106"/>
      <c r="EZ1" s="106"/>
      <c r="FA1" s="106"/>
      <c r="FB1" s="106"/>
      <c r="FC1" s="106"/>
      <c r="FD1" s="106"/>
      <c r="FE1" s="106"/>
      <c r="FF1" s="106"/>
      <c r="FG1" s="106"/>
      <c r="FH1" s="106"/>
      <c r="FI1" s="106"/>
      <c r="FJ1" s="106"/>
      <c r="FK1" s="106"/>
      <c r="FL1" s="106"/>
      <c r="FM1" s="106"/>
      <c r="FN1" s="106"/>
      <c r="FO1" s="106"/>
      <c r="FP1" s="106"/>
      <c r="FQ1" s="106"/>
      <c r="FR1" s="106"/>
      <c r="FS1" s="106"/>
      <c r="FT1" s="106"/>
      <c r="FU1" s="106"/>
      <c r="FV1" s="106"/>
      <c r="FW1" s="106"/>
      <c r="FX1" s="106"/>
      <c r="FY1" s="106"/>
      <c r="FZ1" s="106"/>
      <c r="GA1" s="106"/>
      <c r="GB1" s="106"/>
      <c r="GC1" s="106"/>
      <c r="GD1" s="106"/>
      <c r="GE1" s="106"/>
      <c r="GF1" s="106"/>
      <c r="GG1" s="106"/>
      <c r="GH1" s="106"/>
      <c r="GI1" s="106"/>
      <c r="GJ1" s="106"/>
      <c r="GK1" s="153" t="s">
        <v>464</v>
      </c>
      <c r="BLP1" s="152" t="s">
        <v>227</v>
      </c>
    </row>
    <row r="2" spans="1:193 1680:1680" x14ac:dyDescent="0.2">
      <c r="A2" s="5"/>
      <c r="B2" s="553" t="s">
        <v>463</v>
      </c>
      <c r="C2" s="554"/>
      <c r="D2" s="554"/>
      <c r="E2" s="554"/>
      <c r="F2" s="554"/>
      <c r="G2" s="554"/>
      <c r="H2" s="554"/>
      <c r="I2" s="555"/>
      <c r="J2" s="551"/>
      <c r="K2" s="552"/>
      <c r="L2" s="106"/>
      <c r="M2" s="105"/>
      <c r="N2" s="105"/>
      <c r="O2" s="106"/>
      <c r="P2" s="106"/>
      <c r="Q2" s="106"/>
      <c r="R2" s="106"/>
      <c r="S2" s="106"/>
      <c r="T2" s="106"/>
      <c r="U2" s="106"/>
      <c r="V2" s="106"/>
      <c r="W2" s="106"/>
      <c r="X2" s="106"/>
      <c r="Y2" s="106"/>
      <c r="Z2" s="106"/>
      <c r="AA2" s="106"/>
      <c r="AB2" s="106"/>
      <c r="AC2" s="106"/>
      <c r="AD2" s="106"/>
      <c r="AE2" s="106"/>
      <c r="AF2" s="106"/>
      <c r="AG2" s="106"/>
      <c r="AH2" s="106"/>
      <c r="AI2" s="183"/>
      <c r="AJ2" s="106"/>
      <c r="AK2" s="106"/>
      <c r="AL2" s="106"/>
      <c r="AM2" s="105"/>
      <c r="AN2" s="106"/>
      <c r="AO2" s="106"/>
      <c r="AP2" s="106"/>
      <c r="AQ2" s="105"/>
      <c r="AR2" s="106"/>
      <c r="AS2" s="106"/>
      <c r="AT2" s="106"/>
      <c r="AU2" s="105"/>
      <c r="AV2" s="106"/>
      <c r="AW2" s="106"/>
      <c r="AX2" s="106"/>
      <c r="AY2" s="105"/>
      <c r="AZ2" s="106"/>
      <c r="BA2" s="106"/>
      <c r="BB2" s="106"/>
      <c r="BC2" s="105"/>
      <c r="BD2" s="106"/>
      <c r="BE2" s="106"/>
      <c r="BF2" s="106"/>
      <c r="BG2" s="105"/>
      <c r="BH2" s="106"/>
      <c r="BI2" s="106"/>
      <c r="BJ2" s="106"/>
      <c r="BK2" s="105"/>
      <c r="BL2" s="106"/>
      <c r="BM2" s="106"/>
      <c r="BN2" s="106"/>
      <c r="BO2" s="105"/>
      <c r="BP2" s="106"/>
      <c r="BQ2" s="106"/>
      <c r="BR2" s="106"/>
      <c r="BS2" s="105"/>
      <c r="BT2" s="106"/>
      <c r="BU2" s="106"/>
      <c r="BV2" s="106"/>
      <c r="BW2" s="105"/>
      <c r="BX2" s="106"/>
      <c r="BY2" s="106"/>
      <c r="BZ2" s="106"/>
      <c r="CA2" s="105"/>
      <c r="CB2" s="106"/>
      <c r="CC2" s="106"/>
      <c r="CD2" s="106"/>
      <c r="CE2" s="105"/>
      <c r="CF2" s="106"/>
      <c r="CG2" s="106"/>
      <c r="CH2" s="106"/>
      <c r="CI2" s="106"/>
      <c r="CJ2" s="106"/>
      <c r="CK2" s="106"/>
      <c r="CL2" s="106"/>
      <c r="CM2" s="106"/>
      <c r="CN2" s="106"/>
      <c r="CO2" s="106"/>
      <c r="CP2" s="106"/>
      <c r="CQ2" s="106"/>
      <c r="CR2" s="106"/>
      <c r="CS2" s="106"/>
      <c r="CT2" s="106"/>
      <c r="CU2" s="106"/>
      <c r="CV2" s="106"/>
      <c r="CW2" s="106"/>
      <c r="CX2" s="106"/>
      <c r="CY2" s="106"/>
      <c r="CZ2" s="106"/>
      <c r="DA2" s="106"/>
      <c r="DB2" s="106"/>
      <c r="DC2" s="106"/>
      <c r="DD2" s="106"/>
      <c r="DE2" s="105"/>
      <c r="DF2" s="106"/>
      <c r="DG2" s="105"/>
      <c r="DH2" s="105"/>
      <c r="DI2" s="106"/>
      <c r="DJ2" s="106"/>
      <c r="DK2" s="106"/>
      <c r="DL2" s="106"/>
      <c r="DM2" s="105"/>
      <c r="DN2" s="106"/>
      <c r="DO2" s="105"/>
      <c r="DP2" s="106"/>
      <c r="DQ2" s="106"/>
      <c r="DR2" s="106"/>
      <c r="DS2" s="106"/>
      <c r="DT2" s="106"/>
      <c r="DU2" s="106"/>
      <c r="DV2" s="106"/>
      <c r="DW2" s="106"/>
      <c r="DX2" s="106"/>
      <c r="DY2" s="106"/>
      <c r="DZ2" s="106"/>
      <c r="EA2" s="106"/>
      <c r="EB2" s="106"/>
      <c r="EC2" s="106"/>
      <c r="ED2" s="106"/>
      <c r="EE2" s="106"/>
      <c r="EF2" s="106"/>
      <c r="EG2" s="106"/>
      <c r="EH2" s="106"/>
      <c r="EI2" s="106"/>
      <c r="EJ2" s="106"/>
      <c r="EK2" s="106"/>
      <c r="EL2" s="106"/>
      <c r="EM2" s="106"/>
      <c r="EN2" s="106"/>
      <c r="EO2" s="106"/>
      <c r="EP2" s="106"/>
      <c r="EQ2" s="106"/>
      <c r="ER2" s="106"/>
      <c r="ES2" s="106"/>
      <c r="ET2" s="106"/>
      <c r="EU2" s="106"/>
      <c r="EV2" s="106"/>
      <c r="EW2" s="106"/>
      <c r="EX2" s="106"/>
      <c r="EY2" s="106"/>
      <c r="EZ2" s="106"/>
      <c r="FA2" s="106"/>
      <c r="FB2" s="106"/>
      <c r="FC2" s="106"/>
      <c r="FD2" s="106"/>
      <c r="FE2" s="106"/>
      <c r="FF2" s="106"/>
      <c r="FG2" s="106"/>
      <c r="FH2" s="106"/>
      <c r="FI2" s="106"/>
      <c r="FJ2" s="106"/>
      <c r="FK2" s="106"/>
      <c r="FL2" s="106"/>
      <c r="FM2" s="106"/>
      <c r="FN2" s="106"/>
      <c r="FO2" s="106"/>
      <c r="FP2" s="106"/>
      <c r="FQ2" s="106"/>
      <c r="FR2" s="106"/>
      <c r="FS2" s="106"/>
      <c r="FT2" s="106"/>
      <c r="FU2" s="106"/>
      <c r="FV2" s="106"/>
      <c r="FW2" s="106"/>
      <c r="FX2" s="106"/>
      <c r="FY2" s="106"/>
      <c r="FZ2" s="106"/>
      <c r="GA2" s="106"/>
      <c r="GB2" s="106"/>
      <c r="GC2" s="106"/>
      <c r="GD2" s="106"/>
      <c r="GE2" s="106"/>
      <c r="GF2" s="106"/>
      <c r="GG2" s="106"/>
      <c r="GH2" s="106"/>
      <c r="GI2" s="106"/>
      <c r="GJ2" s="106"/>
      <c r="GK2" s="106"/>
      <c r="BLP2" s="136"/>
    </row>
    <row r="3" spans="1:193 1680:1680" x14ac:dyDescent="0.2">
      <c r="A3" s="5"/>
      <c r="B3" s="148" t="s">
        <v>462</v>
      </c>
      <c r="C3" s="556" t="s">
        <v>461</v>
      </c>
      <c r="D3" s="557"/>
      <c r="E3" s="557"/>
      <c r="F3" s="557"/>
      <c r="G3" s="557"/>
      <c r="H3" s="558"/>
      <c r="I3" s="144" t="s">
        <v>460</v>
      </c>
      <c r="J3" s="551"/>
      <c r="K3" s="552"/>
      <c r="L3" s="106"/>
      <c r="M3" s="105"/>
      <c r="N3" s="105"/>
      <c r="O3" s="106"/>
      <c r="P3" s="106"/>
      <c r="Q3" s="106"/>
      <c r="R3" s="106"/>
      <c r="S3" s="106"/>
      <c r="T3" s="106"/>
      <c r="U3" s="106"/>
      <c r="V3" s="106"/>
      <c r="W3" s="106"/>
      <c r="X3" s="106"/>
      <c r="Y3" s="106"/>
      <c r="Z3" s="106"/>
      <c r="AA3" s="106"/>
      <c r="AB3" s="106"/>
      <c r="AC3" s="106"/>
      <c r="AD3" s="106"/>
      <c r="AE3" s="106"/>
      <c r="AF3" s="106"/>
      <c r="AG3" s="106"/>
      <c r="AH3" s="106"/>
      <c r="AI3" s="183"/>
      <c r="AJ3" s="106"/>
      <c r="AK3" s="106"/>
      <c r="AL3" s="106"/>
      <c r="AM3" s="105"/>
      <c r="AN3" s="106"/>
      <c r="AO3" s="106"/>
      <c r="AP3" s="106"/>
      <c r="AQ3" s="105"/>
      <c r="AR3" s="106"/>
      <c r="AS3" s="106"/>
      <c r="AT3" s="106"/>
      <c r="AU3" s="105"/>
      <c r="AV3" s="106"/>
      <c r="AW3" s="106"/>
      <c r="AX3" s="106"/>
      <c r="AY3" s="105"/>
      <c r="AZ3" s="106"/>
      <c r="BA3" s="106"/>
      <c r="BB3" s="106"/>
      <c r="BC3" s="105"/>
      <c r="BD3" s="106"/>
      <c r="BE3" s="106"/>
      <c r="BF3" s="106"/>
      <c r="BG3" s="105"/>
      <c r="BH3" s="106"/>
      <c r="BI3" s="106"/>
      <c r="BJ3" s="106"/>
      <c r="BK3" s="105"/>
      <c r="BL3" s="106"/>
      <c r="BM3" s="106"/>
      <c r="BN3" s="106"/>
      <c r="BO3" s="105"/>
      <c r="BP3" s="106"/>
      <c r="BQ3" s="106"/>
      <c r="BR3" s="106"/>
      <c r="BS3" s="105"/>
      <c r="BT3" s="106"/>
      <c r="BU3" s="106"/>
      <c r="BV3" s="106"/>
      <c r="BW3" s="105"/>
      <c r="BX3" s="106"/>
      <c r="BY3" s="106"/>
      <c r="BZ3" s="106"/>
      <c r="CA3" s="105"/>
      <c r="CB3" s="106"/>
      <c r="CC3" s="106"/>
      <c r="CD3" s="106"/>
      <c r="CE3" s="105"/>
      <c r="CF3" s="106"/>
      <c r="CG3" s="106"/>
      <c r="CH3" s="106"/>
      <c r="CI3" s="106"/>
      <c r="CJ3" s="106"/>
      <c r="CK3" s="106"/>
      <c r="CL3" s="106"/>
      <c r="CM3" s="106"/>
      <c r="CN3" s="106"/>
      <c r="CO3" s="106"/>
      <c r="CP3" s="106"/>
      <c r="CQ3" s="106"/>
      <c r="CR3" s="106"/>
      <c r="CS3" s="106"/>
      <c r="CT3" s="106"/>
      <c r="CU3" s="106"/>
      <c r="CV3" s="106"/>
      <c r="CW3" s="106"/>
      <c r="CX3" s="106"/>
      <c r="CY3" s="106"/>
      <c r="CZ3" s="106"/>
      <c r="DA3" s="106"/>
      <c r="DB3" s="106"/>
      <c r="DC3" s="106"/>
      <c r="DD3" s="106"/>
      <c r="DE3" s="105"/>
      <c r="DF3" s="106"/>
      <c r="DG3" s="105"/>
      <c r="DH3" s="105"/>
      <c r="DI3" s="106"/>
      <c r="DJ3" s="106"/>
      <c r="DK3" s="106"/>
      <c r="DL3" s="106"/>
      <c r="DM3" s="105"/>
      <c r="DN3" s="106"/>
      <c r="DO3" s="105"/>
      <c r="DP3" s="106"/>
      <c r="DQ3" s="106"/>
      <c r="DR3" s="106"/>
      <c r="DS3" s="106"/>
      <c r="DT3" s="106"/>
      <c r="DU3" s="106"/>
      <c r="DV3" s="106"/>
      <c r="DW3" s="106"/>
      <c r="DX3" s="106"/>
      <c r="DY3" s="106"/>
      <c r="DZ3" s="106"/>
      <c r="EA3" s="106"/>
      <c r="EB3" s="106"/>
      <c r="EC3" s="106"/>
      <c r="ED3" s="106"/>
      <c r="EE3" s="106"/>
      <c r="EF3" s="106"/>
      <c r="EG3" s="106"/>
      <c r="EH3" s="106"/>
      <c r="EI3" s="106"/>
      <c r="EJ3" s="106"/>
      <c r="EK3" s="106"/>
      <c r="EL3" s="106"/>
      <c r="EM3" s="106"/>
      <c r="EN3" s="106"/>
      <c r="EO3" s="106"/>
      <c r="EP3" s="106"/>
      <c r="EQ3" s="106"/>
      <c r="ER3" s="106"/>
      <c r="ES3" s="106"/>
      <c r="ET3" s="106"/>
      <c r="EU3" s="106"/>
      <c r="EV3" s="106"/>
      <c r="EW3" s="106"/>
      <c r="EX3" s="106"/>
      <c r="EY3" s="106"/>
      <c r="EZ3" s="106"/>
      <c r="FA3" s="106"/>
      <c r="FB3" s="106"/>
      <c r="FC3" s="106"/>
      <c r="FD3" s="106"/>
      <c r="FE3" s="106"/>
      <c r="FF3" s="106"/>
      <c r="FG3" s="106"/>
      <c r="FH3" s="106"/>
      <c r="FI3" s="106"/>
      <c r="FJ3" s="106"/>
      <c r="FK3" s="106"/>
      <c r="FL3" s="106"/>
      <c r="FM3" s="106"/>
      <c r="FN3" s="106"/>
      <c r="FO3" s="106"/>
      <c r="FP3" s="106"/>
      <c r="FQ3" s="106"/>
      <c r="FR3" s="106"/>
      <c r="FS3" s="106"/>
      <c r="FT3" s="106"/>
      <c r="FU3" s="106"/>
      <c r="FV3" s="106"/>
      <c r="FW3" s="106"/>
      <c r="FX3" s="106"/>
      <c r="FY3" s="106"/>
      <c r="FZ3" s="106"/>
      <c r="GA3" s="106"/>
      <c r="GB3" s="106"/>
      <c r="GC3" s="106"/>
      <c r="GD3" s="106"/>
      <c r="GE3" s="106"/>
      <c r="GF3" s="106"/>
      <c r="GG3" s="106"/>
      <c r="GH3" s="106"/>
      <c r="GI3" s="106"/>
      <c r="GJ3" s="106"/>
      <c r="GK3" s="106"/>
      <c r="BLP3" s="136"/>
    </row>
    <row r="4" spans="1:193 1680:1680" x14ac:dyDescent="0.2">
      <c r="A4" s="5"/>
      <c r="B4" s="143" t="s">
        <v>459</v>
      </c>
      <c r="C4" s="559" t="s">
        <v>458</v>
      </c>
      <c r="D4" s="560"/>
      <c r="E4" s="560"/>
      <c r="F4" s="560"/>
      <c r="G4" s="560"/>
      <c r="H4" s="561"/>
      <c r="I4" s="139" t="s">
        <v>457</v>
      </c>
      <c r="J4" s="551"/>
      <c r="K4" s="552"/>
      <c r="L4" s="106"/>
      <c r="M4" s="105"/>
      <c r="N4" s="105"/>
      <c r="O4" s="106"/>
      <c r="P4" s="106"/>
      <c r="Q4" s="106"/>
      <c r="R4" s="106"/>
      <c r="S4" s="106"/>
      <c r="T4" s="106"/>
      <c r="U4" s="106"/>
      <c r="V4" s="106"/>
      <c r="W4" s="106"/>
      <c r="X4" s="106"/>
      <c r="Y4" s="106"/>
      <c r="Z4" s="106"/>
      <c r="AA4" s="106"/>
      <c r="AB4" s="106"/>
      <c r="AC4" s="106"/>
      <c r="AD4" s="106"/>
      <c r="AE4" s="106"/>
      <c r="AF4" s="106"/>
      <c r="AG4" s="106"/>
      <c r="AH4" s="106"/>
      <c r="AI4" s="183"/>
      <c r="AJ4" s="106"/>
      <c r="AK4" s="106"/>
      <c r="AL4" s="106"/>
      <c r="AM4" s="105"/>
      <c r="AN4" s="106"/>
      <c r="AO4" s="106"/>
      <c r="AP4" s="106"/>
      <c r="AQ4" s="105"/>
      <c r="AR4" s="106"/>
      <c r="AS4" s="106"/>
      <c r="AT4" s="106"/>
      <c r="AU4" s="105"/>
      <c r="AV4" s="106"/>
      <c r="AW4" s="106"/>
      <c r="AX4" s="106"/>
      <c r="AY4" s="105"/>
      <c r="AZ4" s="106"/>
      <c r="BA4" s="106"/>
      <c r="BB4" s="106"/>
      <c r="BC4" s="105"/>
      <c r="BD4" s="106"/>
      <c r="BE4" s="106"/>
      <c r="BF4" s="106"/>
      <c r="BG4" s="105"/>
      <c r="BH4" s="106"/>
      <c r="BI4" s="106"/>
      <c r="BJ4" s="106"/>
      <c r="BK4" s="105"/>
      <c r="BL4" s="106"/>
      <c r="BM4" s="106"/>
      <c r="BN4" s="106"/>
      <c r="BO4" s="105"/>
      <c r="BP4" s="106"/>
      <c r="BQ4" s="106"/>
      <c r="BR4" s="106"/>
      <c r="BS4" s="105"/>
      <c r="BT4" s="106"/>
      <c r="BU4" s="106"/>
      <c r="BV4" s="106"/>
      <c r="BW4" s="105"/>
      <c r="BX4" s="106"/>
      <c r="BY4" s="106"/>
      <c r="BZ4" s="106"/>
      <c r="CA4" s="105"/>
      <c r="CB4" s="106"/>
      <c r="CC4" s="106"/>
      <c r="CD4" s="106"/>
      <c r="CE4" s="105"/>
      <c r="CF4" s="106"/>
      <c r="CG4" s="106"/>
      <c r="CH4" s="106"/>
      <c r="CI4" s="106"/>
      <c r="CJ4" s="106"/>
      <c r="CK4" s="106"/>
      <c r="CL4" s="106"/>
      <c r="CM4" s="106"/>
      <c r="CN4" s="106"/>
      <c r="CO4" s="106"/>
      <c r="CP4" s="106"/>
      <c r="CQ4" s="106"/>
      <c r="CR4" s="106"/>
      <c r="CS4" s="106"/>
      <c r="CT4" s="106"/>
      <c r="CU4" s="106"/>
      <c r="CV4" s="106"/>
      <c r="CW4" s="106"/>
      <c r="CX4" s="106"/>
      <c r="CY4" s="106"/>
      <c r="CZ4" s="106"/>
      <c r="DA4" s="106"/>
      <c r="DB4" s="106"/>
      <c r="DC4" s="106"/>
      <c r="DD4" s="106"/>
      <c r="DE4" s="105"/>
      <c r="DF4" s="106"/>
      <c r="DG4" s="105"/>
      <c r="DH4" s="105"/>
      <c r="DI4" s="106"/>
      <c r="DJ4" s="109"/>
      <c r="DK4" s="106"/>
      <c r="DL4" s="106"/>
      <c r="DM4" s="105"/>
      <c r="DN4" s="106"/>
      <c r="DO4" s="105"/>
      <c r="DP4" s="106"/>
      <c r="DQ4" s="106"/>
      <c r="DR4" s="106"/>
      <c r="DS4" s="106"/>
      <c r="DT4" s="106"/>
      <c r="DU4" s="106"/>
      <c r="DV4" s="106"/>
      <c r="DW4" s="106"/>
      <c r="DX4" s="106"/>
      <c r="DY4" s="106"/>
      <c r="DZ4" s="106"/>
      <c r="EA4" s="106"/>
      <c r="EB4" s="106"/>
      <c r="EC4" s="106"/>
      <c r="ED4" s="106"/>
      <c r="EE4" s="106"/>
      <c r="EF4" s="106"/>
      <c r="EG4" s="106"/>
      <c r="EH4" s="106"/>
      <c r="EI4" s="106"/>
      <c r="EJ4" s="106"/>
      <c r="EK4" s="106"/>
      <c r="EL4" s="106"/>
      <c r="EM4" s="106"/>
      <c r="EN4" s="106"/>
      <c r="EO4" s="106"/>
      <c r="EP4" s="106"/>
      <c r="EQ4" s="106"/>
      <c r="ER4" s="106"/>
      <c r="ES4" s="106"/>
      <c r="ET4" s="106"/>
      <c r="EU4" s="106"/>
      <c r="EV4" s="106"/>
      <c r="EW4" s="106"/>
      <c r="EX4" s="106"/>
      <c r="EY4" s="106"/>
      <c r="EZ4" s="106"/>
      <c r="FA4" s="106"/>
      <c r="FB4" s="106"/>
      <c r="FC4" s="106"/>
      <c r="FD4" s="106"/>
      <c r="FE4" s="106"/>
      <c r="FF4" s="106"/>
      <c r="FG4" s="106"/>
      <c r="FH4" s="106"/>
      <c r="FI4" s="106"/>
      <c r="FJ4" s="106"/>
      <c r="FK4" s="106"/>
      <c r="FL4" s="106"/>
      <c r="FM4" s="106"/>
      <c r="FN4" s="106"/>
      <c r="FO4" s="106"/>
      <c r="FP4" s="106"/>
      <c r="FQ4" s="106"/>
      <c r="FR4" s="106"/>
      <c r="FS4" s="106"/>
      <c r="FT4" s="106"/>
      <c r="FU4" s="106"/>
      <c r="FV4" s="106"/>
      <c r="FW4" s="106"/>
      <c r="FX4" s="106"/>
      <c r="FY4" s="106"/>
      <c r="FZ4" s="106"/>
      <c r="GA4" s="106"/>
      <c r="GB4" s="106"/>
      <c r="GC4" s="106"/>
      <c r="GD4" s="106"/>
      <c r="GE4" s="106"/>
      <c r="GF4" s="106"/>
      <c r="GG4" s="106"/>
      <c r="GH4" s="106"/>
      <c r="GI4" s="106"/>
      <c r="GJ4" s="106"/>
      <c r="GK4" s="106"/>
      <c r="BLP4" s="136"/>
    </row>
    <row r="5" spans="1:193 1680:1680" ht="27.6" x14ac:dyDescent="0.2">
      <c r="A5" s="5"/>
      <c r="B5" s="135" t="s">
        <v>456</v>
      </c>
      <c r="C5" s="130" t="s">
        <v>455</v>
      </c>
      <c r="D5" s="135" t="s">
        <v>454</v>
      </c>
      <c r="E5" s="562" t="s">
        <v>963</v>
      </c>
      <c r="F5" s="563"/>
      <c r="G5" s="564"/>
      <c r="H5" s="131" t="s">
        <v>452</v>
      </c>
      <c r="I5" s="565"/>
      <c r="J5" s="566"/>
      <c r="K5" s="566"/>
      <c r="L5" s="566"/>
      <c r="M5" s="566"/>
      <c r="N5" s="567"/>
      <c r="O5" s="530" t="s">
        <v>450</v>
      </c>
      <c r="P5" s="531"/>
      <c r="Q5" s="578"/>
      <c r="R5" s="533"/>
      <c r="S5" s="125"/>
      <c r="T5" s="125"/>
      <c r="U5" s="534"/>
      <c r="V5" s="534"/>
      <c r="W5" s="535"/>
      <c r="X5" s="536"/>
      <c r="Y5" s="120"/>
      <c r="Z5" s="120"/>
      <c r="AA5" s="120"/>
      <c r="AB5" s="120"/>
      <c r="AC5" s="120"/>
      <c r="AD5" s="120"/>
      <c r="AE5" s="120"/>
      <c r="AF5" s="120"/>
      <c r="AG5" s="120"/>
      <c r="AH5" s="120"/>
      <c r="AI5" s="180"/>
      <c r="AJ5" s="121"/>
      <c r="AK5" s="120"/>
      <c r="AL5" s="120"/>
      <c r="AM5" s="120"/>
      <c r="AN5" s="121"/>
      <c r="AO5" s="121"/>
      <c r="AP5" s="120"/>
      <c r="AQ5" s="120"/>
      <c r="AR5" s="121"/>
      <c r="AS5" s="121"/>
      <c r="AT5" s="120"/>
      <c r="AU5" s="120"/>
      <c r="AV5" s="121"/>
      <c r="AW5" s="121"/>
      <c r="AX5" s="120"/>
      <c r="AY5" s="120"/>
      <c r="AZ5" s="121"/>
      <c r="BA5" s="121"/>
      <c r="BB5" s="120"/>
      <c r="BC5" s="120"/>
      <c r="BD5" s="121"/>
      <c r="BE5" s="121"/>
      <c r="BF5" s="120"/>
      <c r="BG5" s="120"/>
      <c r="BH5" s="121"/>
      <c r="BI5" s="121"/>
      <c r="BJ5" s="120"/>
      <c r="BK5" s="120"/>
      <c r="BL5" s="121"/>
      <c r="BM5" s="121"/>
      <c r="BN5" s="120"/>
      <c r="BO5" s="120"/>
      <c r="BP5" s="121"/>
      <c r="BQ5" s="121"/>
      <c r="BR5" s="120"/>
      <c r="BS5" s="120"/>
      <c r="BT5" s="121"/>
      <c r="BU5" s="121"/>
      <c r="BV5" s="120"/>
      <c r="BW5" s="120"/>
      <c r="BX5" s="121"/>
      <c r="BY5" s="121"/>
      <c r="BZ5" s="120"/>
      <c r="CA5" s="120"/>
      <c r="CB5" s="121"/>
      <c r="CC5" s="121"/>
      <c r="CD5" s="120"/>
      <c r="CE5" s="120"/>
      <c r="CF5" s="121"/>
      <c r="CG5" s="121"/>
      <c r="CH5" s="120"/>
      <c r="CI5" s="120"/>
      <c r="CJ5" s="120"/>
      <c r="CK5" s="120"/>
      <c r="CL5" s="120"/>
      <c r="CM5" s="120"/>
      <c r="CN5" s="120"/>
      <c r="CO5" s="120"/>
      <c r="CP5" s="120"/>
      <c r="CQ5" s="120"/>
      <c r="CR5" s="120"/>
      <c r="CS5" s="120"/>
      <c r="CT5" s="120"/>
      <c r="CU5" s="120"/>
      <c r="CV5" s="120"/>
      <c r="CW5" s="120"/>
      <c r="CX5" s="120"/>
      <c r="CY5" s="120"/>
      <c r="CZ5" s="120"/>
      <c r="DA5" s="120"/>
      <c r="DB5" s="83"/>
      <c r="DC5" s="83"/>
      <c r="DD5" s="83"/>
      <c r="DE5" s="83"/>
      <c r="DF5" s="120"/>
      <c r="DG5" s="120"/>
      <c r="DH5" s="120"/>
      <c r="DI5" s="120"/>
      <c r="DJ5" s="120"/>
      <c r="DK5" s="120"/>
      <c r="DL5" s="120"/>
      <c r="DM5" s="83"/>
      <c r="DN5" s="120"/>
      <c r="DO5" s="120"/>
      <c r="DP5" s="120"/>
      <c r="DQ5" s="120"/>
      <c r="DR5" s="120"/>
      <c r="DS5" s="120"/>
      <c r="DT5" s="120"/>
      <c r="DU5" s="120"/>
      <c r="DV5" s="120"/>
      <c r="DW5" s="120"/>
      <c r="DX5" s="120"/>
      <c r="DY5" s="120"/>
      <c r="DZ5" s="120"/>
      <c r="EA5" s="120"/>
      <c r="EB5" s="120"/>
      <c r="EC5" s="120"/>
      <c r="ED5" s="120"/>
      <c r="EE5" s="120"/>
      <c r="EF5" s="120"/>
      <c r="EG5" s="120"/>
      <c r="EH5" s="120"/>
      <c r="EI5" s="120"/>
      <c r="EJ5" s="120"/>
      <c r="EK5" s="120"/>
      <c r="EL5" s="120"/>
      <c r="EM5" s="120"/>
      <c r="EN5" s="120"/>
      <c r="EO5" s="120"/>
      <c r="EP5" s="120"/>
      <c r="EQ5" s="120"/>
      <c r="ER5" s="120"/>
      <c r="ES5" s="120"/>
      <c r="ET5" s="120"/>
      <c r="EU5" s="120"/>
      <c r="EV5" s="120"/>
      <c r="EW5" s="120"/>
      <c r="EX5" s="120"/>
      <c r="EY5" s="120"/>
      <c r="EZ5" s="120"/>
      <c r="FA5" s="120"/>
      <c r="FB5" s="120"/>
      <c r="FC5" s="120"/>
      <c r="FD5" s="120"/>
      <c r="FE5" s="120"/>
      <c r="FF5" s="120"/>
      <c r="FG5" s="120"/>
      <c r="FH5" s="120"/>
      <c r="FI5" s="120"/>
      <c r="FJ5" s="120"/>
      <c r="FK5" s="120"/>
      <c r="FL5" s="120"/>
      <c r="FM5" s="120"/>
      <c r="FN5" s="120"/>
      <c r="FO5" s="120"/>
      <c r="FP5" s="120"/>
      <c r="FQ5" s="120"/>
      <c r="FR5" s="120"/>
      <c r="FS5" s="120"/>
      <c r="FT5" s="120"/>
      <c r="FU5" s="120"/>
      <c r="FV5" s="120"/>
      <c r="FW5" s="120"/>
      <c r="FX5" s="120"/>
      <c r="FY5" s="120"/>
      <c r="FZ5" s="120"/>
      <c r="GA5" s="120"/>
      <c r="GB5" s="120"/>
      <c r="GC5" s="120"/>
      <c r="GD5" s="120"/>
      <c r="GE5" s="120"/>
      <c r="GF5" s="120"/>
      <c r="GG5" s="120"/>
      <c r="GH5" s="120"/>
      <c r="GI5" s="120"/>
      <c r="GJ5" s="5"/>
      <c r="GK5" s="5"/>
    </row>
    <row r="6" spans="1:193 1680:1680" x14ac:dyDescent="0.2">
      <c r="A6" s="5"/>
      <c r="B6" s="83"/>
      <c r="C6" s="120"/>
      <c r="D6" s="83"/>
      <c r="E6" s="83"/>
      <c r="F6" s="83"/>
      <c r="G6" s="121"/>
      <c r="H6" s="121"/>
      <c r="I6" s="120"/>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80"/>
      <c r="AJ6" s="121"/>
      <c r="AK6" s="120"/>
      <c r="AL6" s="120"/>
      <c r="AM6" s="120"/>
      <c r="AN6" s="121"/>
      <c r="AO6" s="121"/>
      <c r="AP6" s="120"/>
      <c r="AQ6" s="120"/>
      <c r="AR6" s="121"/>
      <c r="AS6" s="121"/>
      <c r="AT6" s="120"/>
      <c r="AU6" s="120"/>
      <c r="AV6" s="121"/>
      <c r="AW6" s="121"/>
      <c r="AX6" s="120"/>
      <c r="AY6" s="120"/>
      <c r="AZ6" s="121"/>
      <c r="BA6" s="121"/>
      <c r="BB6" s="120"/>
      <c r="BC6" s="120"/>
      <c r="BD6" s="121"/>
      <c r="BE6" s="121"/>
      <c r="BF6" s="120"/>
      <c r="BG6" s="120"/>
      <c r="BH6" s="121"/>
      <c r="BI6" s="121"/>
      <c r="BJ6" s="120"/>
      <c r="BK6" s="120"/>
      <c r="BL6" s="121"/>
      <c r="BM6" s="121"/>
      <c r="BN6" s="120"/>
      <c r="BO6" s="120"/>
      <c r="BP6" s="121"/>
      <c r="BQ6" s="121"/>
      <c r="BR6" s="120"/>
      <c r="BS6" s="120"/>
      <c r="BT6" s="121"/>
      <c r="BU6" s="121"/>
      <c r="BV6" s="120"/>
      <c r="BW6" s="120"/>
      <c r="BX6" s="121"/>
      <c r="BY6" s="121"/>
      <c r="BZ6" s="120"/>
      <c r="CA6" s="120"/>
      <c r="CB6" s="121"/>
      <c r="CC6" s="121"/>
      <c r="CD6" s="120"/>
      <c r="CE6" s="120"/>
      <c r="CF6" s="121"/>
      <c r="CG6" s="121"/>
      <c r="CH6" s="120"/>
      <c r="CI6" s="120"/>
      <c r="CJ6" s="120"/>
      <c r="CK6" s="120"/>
      <c r="CL6" s="120"/>
      <c r="CM6" s="120"/>
      <c r="CN6" s="120"/>
      <c r="CO6" s="120"/>
      <c r="CP6" s="120"/>
      <c r="CQ6" s="120"/>
      <c r="CR6" s="120"/>
      <c r="CS6" s="120"/>
      <c r="CT6" s="120"/>
      <c r="CU6" s="120"/>
      <c r="CV6" s="120"/>
      <c r="CW6" s="120"/>
      <c r="CX6" s="120"/>
      <c r="CY6" s="120"/>
      <c r="CZ6" s="120"/>
      <c r="DA6" s="120"/>
      <c r="DB6" s="83"/>
      <c r="DC6" s="83"/>
      <c r="DD6" s="83"/>
      <c r="DE6" s="83"/>
      <c r="DF6" s="120"/>
      <c r="DG6" s="120"/>
      <c r="DH6" s="120"/>
      <c r="DI6" s="120"/>
      <c r="DJ6" s="120"/>
      <c r="DK6" s="120"/>
      <c r="DL6" s="120"/>
      <c r="DM6" s="83"/>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0"/>
      <c r="FO6" s="120"/>
      <c r="FP6" s="120"/>
      <c r="FQ6" s="120"/>
      <c r="FR6" s="120"/>
      <c r="FS6" s="120"/>
      <c r="FT6" s="120"/>
      <c r="FU6" s="120"/>
      <c r="FV6" s="120"/>
      <c r="FW6" s="120"/>
      <c r="FX6" s="120"/>
      <c r="FY6" s="120"/>
      <c r="FZ6" s="120"/>
      <c r="GA6" s="120"/>
      <c r="GB6" s="120"/>
      <c r="GC6" s="120"/>
      <c r="GD6" s="120"/>
      <c r="GE6" s="120"/>
      <c r="GF6" s="120"/>
      <c r="GG6" s="120"/>
      <c r="GH6" s="120"/>
      <c r="GI6" s="120"/>
      <c r="GJ6" s="5"/>
      <c r="GK6" s="5"/>
    </row>
    <row r="7" spans="1:193 1680:1680" s="5" customFormat="1" ht="13.2" x14ac:dyDescent="0.2">
      <c r="A7" s="105"/>
      <c r="B7" s="543" t="s">
        <v>449</v>
      </c>
      <c r="C7" s="544"/>
      <c r="D7" s="544"/>
      <c r="E7" s="544"/>
      <c r="F7" s="544"/>
      <c r="G7" s="544"/>
      <c r="H7" s="544"/>
      <c r="I7" s="118"/>
      <c r="J7" s="545" t="s">
        <v>448</v>
      </c>
      <c r="K7" s="545"/>
      <c r="L7" s="545"/>
      <c r="M7" s="545"/>
      <c r="N7" s="545"/>
      <c r="O7" s="545"/>
      <c r="P7" s="545"/>
      <c r="Q7" s="545"/>
      <c r="R7" s="545"/>
      <c r="S7" s="545"/>
      <c r="T7" s="545"/>
      <c r="U7" s="545"/>
      <c r="V7" s="545"/>
      <c r="W7" s="545"/>
      <c r="X7" s="545"/>
      <c r="Y7" s="545"/>
      <c r="Z7" s="545"/>
      <c r="AA7" s="545"/>
      <c r="AB7" s="545"/>
      <c r="AC7" s="538" t="s">
        <v>447</v>
      </c>
      <c r="AD7" s="538"/>
      <c r="AE7" s="538"/>
      <c r="AF7" s="538"/>
      <c r="AG7" s="538"/>
      <c r="AH7" s="538"/>
      <c r="AI7" s="539" t="s">
        <v>446</v>
      </c>
      <c r="AJ7" s="539"/>
      <c r="AK7" s="539"/>
      <c r="AL7" s="539"/>
      <c r="AM7" s="112"/>
      <c r="AN7" s="114" t="s">
        <v>445</v>
      </c>
      <c r="AO7" s="113"/>
      <c r="AP7" s="113"/>
      <c r="AQ7" s="112"/>
      <c r="AR7" s="113"/>
      <c r="AS7" s="113"/>
      <c r="AT7" s="113"/>
      <c r="AU7" s="112"/>
      <c r="AV7" s="113"/>
      <c r="AW7" s="113"/>
      <c r="AX7" s="113"/>
      <c r="AY7" s="112"/>
      <c r="AZ7" s="113"/>
      <c r="BA7" s="113"/>
      <c r="BB7" s="113"/>
      <c r="BC7" s="112"/>
      <c r="BD7" s="113"/>
      <c r="BE7" s="113"/>
      <c r="BF7" s="113"/>
      <c r="BG7" s="112"/>
      <c r="BH7" s="111"/>
      <c r="BI7" s="111"/>
      <c r="BJ7" s="111"/>
      <c r="BK7" s="112"/>
      <c r="BL7" s="111"/>
      <c r="BM7" s="111"/>
      <c r="BN7" s="111"/>
      <c r="BO7" s="112"/>
      <c r="BP7" s="111"/>
      <c r="BQ7" s="111"/>
      <c r="BR7" s="111"/>
      <c r="BS7" s="112"/>
      <c r="BT7" s="111"/>
      <c r="BU7" s="111"/>
      <c r="BV7" s="111"/>
      <c r="BW7" s="112"/>
      <c r="BX7" s="111"/>
      <c r="BY7" s="111"/>
      <c r="BZ7" s="111"/>
      <c r="CA7" s="112"/>
      <c r="CB7" s="111"/>
      <c r="CC7" s="111"/>
      <c r="CD7" s="111"/>
      <c r="CE7" s="112"/>
      <c r="CF7" s="111"/>
      <c r="CG7" s="111"/>
      <c r="CH7" s="111"/>
      <c r="CI7" s="111"/>
      <c r="CJ7" s="111"/>
      <c r="CK7" s="111"/>
      <c r="CL7" s="111"/>
      <c r="CM7" s="111"/>
      <c r="CN7" s="111"/>
      <c r="CO7" s="111"/>
      <c r="CP7" s="111"/>
      <c r="CQ7" s="111"/>
      <c r="CR7" s="111"/>
      <c r="CS7" s="111"/>
      <c r="CT7" s="111"/>
      <c r="CU7" s="111"/>
      <c r="CV7" s="111"/>
      <c r="CW7" s="111"/>
      <c r="CX7" s="110"/>
      <c r="CY7" s="110"/>
      <c r="CZ7" s="110"/>
      <c r="DA7" s="110"/>
      <c r="DB7" s="108"/>
      <c r="DC7" s="108"/>
      <c r="DD7" s="108"/>
      <c r="DE7" s="108"/>
      <c r="DF7" s="108"/>
      <c r="DG7" s="108"/>
      <c r="DH7" s="107"/>
      <c r="DI7" s="109">
        <f>IF(DA9&lt;0.6,1,4)</f>
        <v>4</v>
      </c>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c r="GD7" s="108"/>
      <c r="GE7" s="108"/>
      <c r="GF7" s="108"/>
      <c r="GG7" s="108"/>
      <c r="GH7" s="108"/>
      <c r="GI7" s="107"/>
    </row>
    <row r="8" spans="1:193 1680:1680" s="82" customFormat="1" ht="71.400000000000006" x14ac:dyDescent="0.3">
      <c r="A8" s="104" t="s">
        <v>444</v>
      </c>
      <c r="B8" s="88" t="s">
        <v>443</v>
      </c>
      <c r="C8" s="88" t="s">
        <v>442</v>
      </c>
      <c r="D8" s="88" t="s">
        <v>441</v>
      </c>
      <c r="E8" s="88" t="s">
        <v>440</v>
      </c>
      <c r="F8" s="88" t="s">
        <v>439</v>
      </c>
      <c r="G8" s="88" t="s">
        <v>438</v>
      </c>
      <c r="H8" s="88" t="s">
        <v>437</v>
      </c>
      <c r="I8" s="88" t="s">
        <v>436</v>
      </c>
      <c r="J8" s="103" t="s">
        <v>435</v>
      </c>
      <c r="K8" s="103" t="s">
        <v>434</v>
      </c>
      <c r="L8" s="103" t="s">
        <v>433</v>
      </c>
      <c r="M8" s="103" t="s">
        <v>432</v>
      </c>
      <c r="N8" s="103" t="s">
        <v>431</v>
      </c>
      <c r="O8" s="103" t="s">
        <v>430</v>
      </c>
      <c r="P8" s="103" t="s">
        <v>429</v>
      </c>
      <c r="Q8" s="103" t="s">
        <v>428</v>
      </c>
      <c r="R8" s="103" t="s">
        <v>427</v>
      </c>
      <c r="S8" s="103" t="s">
        <v>426</v>
      </c>
      <c r="T8" s="103" t="s">
        <v>425</v>
      </c>
      <c r="U8" s="103" t="s">
        <v>424</v>
      </c>
      <c r="V8" s="103" t="s">
        <v>423</v>
      </c>
      <c r="W8" s="103" t="s">
        <v>422</v>
      </c>
      <c r="X8" s="103" t="s">
        <v>421</v>
      </c>
      <c r="Y8" s="103" t="s">
        <v>420</v>
      </c>
      <c r="Z8" s="103" t="s">
        <v>419</v>
      </c>
      <c r="AA8" s="103" t="s">
        <v>418</v>
      </c>
      <c r="AB8" s="103" t="s">
        <v>417</v>
      </c>
      <c r="AC8" s="88" t="s">
        <v>27</v>
      </c>
      <c r="AD8" s="88" t="s">
        <v>416</v>
      </c>
      <c r="AE8" s="88" t="s">
        <v>33</v>
      </c>
      <c r="AF8" s="88" t="s">
        <v>415</v>
      </c>
      <c r="AG8" s="88" t="s">
        <v>414</v>
      </c>
      <c r="AH8" s="88" t="s">
        <v>413</v>
      </c>
      <c r="AI8" s="176" t="s">
        <v>412</v>
      </c>
      <c r="AJ8" s="88" t="s">
        <v>411</v>
      </c>
      <c r="AK8" s="88" t="s">
        <v>410</v>
      </c>
      <c r="AL8" s="88" t="s">
        <v>409</v>
      </c>
      <c r="AM8" s="102" t="s">
        <v>408</v>
      </c>
      <c r="AN8" s="102" t="s">
        <v>407</v>
      </c>
      <c r="AO8" s="101" t="s">
        <v>406</v>
      </c>
      <c r="AP8" s="101" t="s">
        <v>405</v>
      </c>
      <c r="AQ8" s="100" t="s">
        <v>404</v>
      </c>
      <c r="AR8" s="100" t="s">
        <v>403</v>
      </c>
      <c r="AS8" s="88" t="s">
        <v>402</v>
      </c>
      <c r="AT8" s="88" t="s">
        <v>401</v>
      </c>
      <c r="AU8" s="99" t="s">
        <v>400</v>
      </c>
      <c r="AV8" s="98" t="s">
        <v>399</v>
      </c>
      <c r="AW8" s="98" t="s">
        <v>398</v>
      </c>
      <c r="AX8" s="98" t="s">
        <v>397</v>
      </c>
      <c r="AY8" s="97" t="s">
        <v>396</v>
      </c>
      <c r="AZ8" s="97" t="s">
        <v>395</v>
      </c>
      <c r="BA8" s="96" t="s">
        <v>394</v>
      </c>
      <c r="BB8" s="96" t="s">
        <v>393</v>
      </c>
      <c r="BC8" s="95" t="s">
        <v>392</v>
      </c>
      <c r="BD8" s="95" t="s">
        <v>391</v>
      </c>
      <c r="BE8" s="94" t="s">
        <v>390</v>
      </c>
      <c r="BF8" s="94" t="s">
        <v>389</v>
      </c>
      <c r="BG8" s="93" t="s">
        <v>388</v>
      </c>
      <c r="BH8" s="93" t="s">
        <v>387</v>
      </c>
      <c r="BI8" s="92" t="s">
        <v>386</v>
      </c>
      <c r="BJ8" s="92" t="s">
        <v>385</v>
      </c>
      <c r="BK8" s="91" t="s">
        <v>384</v>
      </c>
      <c r="BL8" s="91" t="s">
        <v>383</v>
      </c>
      <c r="BM8" s="90" t="s">
        <v>382</v>
      </c>
      <c r="BN8" s="90" t="s">
        <v>381</v>
      </c>
      <c r="BO8" s="99" t="s">
        <v>962</v>
      </c>
      <c r="BP8" s="99" t="s">
        <v>380</v>
      </c>
      <c r="BQ8" s="98" t="s">
        <v>379</v>
      </c>
      <c r="BR8" s="98" t="s">
        <v>378</v>
      </c>
      <c r="BS8" s="97" t="s">
        <v>377</v>
      </c>
      <c r="BT8" s="97" t="s">
        <v>376</v>
      </c>
      <c r="BU8" s="96" t="s">
        <v>375</v>
      </c>
      <c r="BV8" s="96" t="s">
        <v>374</v>
      </c>
      <c r="BW8" s="95" t="s">
        <v>373</v>
      </c>
      <c r="BX8" s="95" t="s">
        <v>372</v>
      </c>
      <c r="BY8" s="94" t="s">
        <v>371</v>
      </c>
      <c r="BZ8" s="94" t="s">
        <v>370</v>
      </c>
      <c r="CA8" s="93" t="s">
        <v>369</v>
      </c>
      <c r="CB8" s="93" t="s">
        <v>368</v>
      </c>
      <c r="CC8" s="92" t="s">
        <v>367</v>
      </c>
      <c r="CD8" s="92" t="s">
        <v>366</v>
      </c>
      <c r="CE8" s="91" t="s">
        <v>365</v>
      </c>
      <c r="CF8" s="91" t="s">
        <v>364</v>
      </c>
      <c r="CG8" s="90" t="s">
        <v>363</v>
      </c>
      <c r="CH8" s="90" t="s">
        <v>362</v>
      </c>
      <c r="CI8" s="90"/>
      <c r="CJ8" s="90"/>
      <c r="CK8" s="90"/>
      <c r="CL8" s="88" t="s">
        <v>361</v>
      </c>
      <c r="CM8" s="88" t="s">
        <v>360</v>
      </c>
      <c r="CN8" s="88" t="s">
        <v>359</v>
      </c>
      <c r="CO8" s="88" t="s">
        <v>358</v>
      </c>
      <c r="CP8" s="88" t="s">
        <v>357</v>
      </c>
      <c r="CQ8" s="88" t="s">
        <v>356</v>
      </c>
      <c r="CR8" s="89" t="s">
        <v>355</v>
      </c>
      <c r="CS8" s="89" t="s">
        <v>354</v>
      </c>
      <c r="CT8" s="89"/>
      <c r="CU8" s="88" t="s">
        <v>353</v>
      </c>
      <c r="CV8" s="88" t="s">
        <v>352</v>
      </c>
      <c r="CW8" s="87"/>
      <c r="CX8" s="87" t="s">
        <v>351</v>
      </c>
      <c r="CY8" s="87" t="s">
        <v>350</v>
      </c>
      <c r="CZ8" s="87" t="s">
        <v>349</v>
      </c>
      <c r="DA8" s="87" t="s">
        <v>348</v>
      </c>
      <c r="DB8" s="87" t="s">
        <v>347</v>
      </c>
      <c r="DC8" s="87" t="s">
        <v>346</v>
      </c>
      <c r="DD8" s="87" t="s">
        <v>345</v>
      </c>
      <c r="DE8" s="87" t="s">
        <v>344</v>
      </c>
      <c r="DF8" s="87" t="s">
        <v>343</v>
      </c>
      <c r="DG8" s="87" t="s">
        <v>342</v>
      </c>
      <c r="DH8" s="87"/>
      <c r="DI8" s="87" t="s">
        <v>341</v>
      </c>
      <c r="DJ8" s="87" t="s">
        <v>340</v>
      </c>
      <c r="DK8" s="87" t="s">
        <v>339</v>
      </c>
      <c r="DL8" s="87" t="s">
        <v>338</v>
      </c>
      <c r="DM8" s="87" t="s">
        <v>337</v>
      </c>
      <c r="DN8" s="87" t="s">
        <v>336</v>
      </c>
      <c r="DO8" s="87" t="s">
        <v>335</v>
      </c>
      <c r="DP8" s="87" t="s">
        <v>334</v>
      </c>
      <c r="DQ8" s="87" t="s">
        <v>333</v>
      </c>
      <c r="DR8" s="87" t="s">
        <v>332</v>
      </c>
      <c r="DS8" s="87" t="s">
        <v>331</v>
      </c>
      <c r="DT8" s="87" t="s">
        <v>330</v>
      </c>
      <c r="DU8" s="87" t="s">
        <v>329</v>
      </c>
      <c r="DV8" s="87" t="s">
        <v>328</v>
      </c>
      <c r="DW8" s="87" t="s">
        <v>327</v>
      </c>
      <c r="DX8" s="87" t="s">
        <v>326</v>
      </c>
      <c r="DY8" s="87" t="s">
        <v>325</v>
      </c>
      <c r="DZ8" s="87" t="s">
        <v>324</v>
      </c>
      <c r="EA8" s="87" t="s">
        <v>323</v>
      </c>
      <c r="EB8" s="87" t="s">
        <v>322</v>
      </c>
      <c r="EC8" s="87" t="s">
        <v>321</v>
      </c>
      <c r="ED8" s="87" t="s">
        <v>320</v>
      </c>
      <c r="EE8" s="87" t="s">
        <v>319</v>
      </c>
      <c r="EF8" s="87" t="s">
        <v>318</v>
      </c>
      <c r="EG8" s="87" t="s">
        <v>317</v>
      </c>
      <c r="EH8" s="87" t="s">
        <v>316</v>
      </c>
      <c r="EI8" s="87" t="s">
        <v>315</v>
      </c>
      <c r="EJ8" s="87" t="s">
        <v>314</v>
      </c>
      <c r="EK8" s="87" t="s">
        <v>313</v>
      </c>
      <c r="EL8" s="87" t="s">
        <v>312</v>
      </c>
      <c r="EM8" s="87" t="s">
        <v>311</v>
      </c>
      <c r="EN8" s="87" t="s">
        <v>310</v>
      </c>
      <c r="EO8" s="87" t="s">
        <v>309</v>
      </c>
      <c r="EP8" s="87" t="s">
        <v>308</v>
      </c>
      <c r="EQ8" s="87" t="s">
        <v>307</v>
      </c>
      <c r="ER8" s="87" t="s">
        <v>306</v>
      </c>
      <c r="ES8" s="87" t="s">
        <v>305</v>
      </c>
      <c r="ET8" s="87" t="s">
        <v>304</v>
      </c>
      <c r="EU8" s="87" t="s">
        <v>303</v>
      </c>
      <c r="EV8" s="87" t="s">
        <v>302</v>
      </c>
      <c r="EW8" s="87" t="s">
        <v>301</v>
      </c>
      <c r="EX8" s="87" t="s">
        <v>300</v>
      </c>
      <c r="EY8" s="87" t="s">
        <v>299</v>
      </c>
      <c r="EZ8" s="87" t="s">
        <v>298</v>
      </c>
      <c r="FA8" s="87" t="s">
        <v>297</v>
      </c>
      <c r="FB8" s="87" t="s">
        <v>296</v>
      </c>
      <c r="FC8" s="87" t="s">
        <v>295</v>
      </c>
      <c r="FD8" s="87" t="s">
        <v>294</v>
      </c>
      <c r="FE8" s="87" t="s">
        <v>293</v>
      </c>
      <c r="FF8" s="87" t="s">
        <v>292</v>
      </c>
      <c r="FG8" s="87" t="s">
        <v>291</v>
      </c>
      <c r="FH8" s="87" t="s">
        <v>290</v>
      </c>
      <c r="FI8" s="87" t="s">
        <v>289</v>
      </c>
      <c r="FJ8" s="87" t="s">
        <v>288</v>
      </c>
      <c r="FK8" s="87" t="s">
        <v>287</v>
      </c>
      <c r="FL8" s="87" t="s">
        <v>286</v>
      </c>
      <c r="FM8" s="87" t="s">
        <v>285</v>
      </c>
      <c r="FN8" s="87" t="s">
        <v>284</v>
      </c>
      <c r="FO8" s="87" t="s">
        <v>283</v>
      </c>
      <c r="FP8" s="87" t="s">
        <v>282</v>
      </c>
      <c r="FQ8" s="87" t="s">
        <v>281</v>
      </c>
      <c r="FR8" s="87" t="s">
        <v>280</v>
      </c>
      <c r="FS8" s="87" t="s">
        <v>279</v>
      </c>
      <c r="FT8" s="87" t="s">
        <v>278</v>
      </c>
      <c r="FU8" s="87" t="s">
        <v>277</v>
      </c>
      <c r="FV8" s="87" t="s">
        <v>276</v>
      </c>
      <c r="FW8" s="87" t="s">
        <v>275</v>
      </c>
      <c r="FX8" s="87" t="s">
        <v>274</v>
      </c>
      <c r="FY8" s="87" t="s">
        <v>273</v>
      </c>
      <c r="FZ8" s="87" t="s">
        <v>272</v>
      </c>
      <c r="GA8" s="87" t="s">
        <v>271</v>
      </c>
      <c r="GB8" s="87" t="s">
        <v>270</v>
      </c>
      <c r="GC8" s="87" t="s">
        <v>269</v>
      </c>
      <c r="GD8" s="87" t="s">
        <v>268</v>
      </c>
      <c r="GE8" s="87" t="s">
        <v>267</v>
      </c>
      <c r="GF8" s="87" t="s">
        <v>266</v>
      </c>
      <c r="GG8" s="87" t="s">
        <v>265</v>
      </c>
      <c r="GH8" s="87" t="s">
        <v>264</v>
      </c>
      <c r="GI8" s="86" t="s">
        <v>263</v>
      </c>
      <c r="GJ8" s="85"/>
      <c r="GK8" s="84"/>
    </row>
    <row r="9" spans="1:193 1680:1680" ht="244.8" x14ac:dyDescent="0.2">
      <c r="A9" s="75">
        <v>1</v>
      </c>
      <c r="B9" s="69" t="s">
        <v>958</v>
      </c>
      <c r="C9" s="80" t="s">
        <v>961</v>
      </c>
      <c r="D9" s="71" t="s">
        <v>205</v>
      </c>
      <c r="E9" s="67" t="s">
        <v>196</v>
      </c>
      <c r="F9" s="62" t="s">
        <v>225</v>
      </c>
      <c r="G9" s="72" t="s">
        <v>211</v>
      </c>
      <c r="H9" s="72" t="s">
        <v>169</v>
      </c>
      <c r="I9" s="71" t="s">
        <v>22</v>
      </c>
      <c r="J9" s="71" t="s">
        <v>54</v>
      </c>
      <c r="K9" s="71" t="s">
        <v>53</v>
      </c>
      <c r="L9" s="71" t="s">
        <v>54</v>
      </c>
      <c r="M9" s="71" t="s">
        <v>54</v>
      </c>
      <c r="N9" s="71" t="s">
        <v>54</v>
      </c>
      <c r="O9" s="71" t="s">
        <v>54</v>
      </c>
      <c r="P9" s="71" t="s">
        <v>54</v>
      </c>
      <c r="Q9" s="71" t="s">
        <v>54</v>
      </c>
      <c r="R9" s="71" t="s">
        <v>53</v>
      </c>
      <c r="S9" s="71" t="s">
        <v>54</v>
      </c>
      <c r="T9" s="71" t="s">
        <v>54</v>
      </c>
      <c r="U9" s="71" t="s">
        <v>54</v>
      </c>
      <c r="V9" s="71" t="s">
        <v>54</v>
      </c>
      <c r="W9" s="71" t="s">
        <v>54</v>
      </c>
      <c r="X9" s="71" t="s">
        <v>54</v>
      </c>
      <c r="Y9" s="71" t="s">
        <v>53</v>
      </c>
      <c r="Z9" s="71" t="s">
        <v>54</v>
      </c>
      <c r="AA9" s="71" t="s">
        <v>53</v>
      </c>
      <c r="AB9" s="71" t="s">
        <v>53</v>
      </c>
      <c r="AC9" s="70" t="str">
        <f t="shared" ref="AC9:AC14" si="0">I9</f>
        <v>3 - Media</v>
      </c>
      <c r="AD9" s="233">
        <f t="shared" ref="AD9:AD14" si="1">IFERROR(IF(I9="1 - Muy Baja",0.2,IF(I9="2 - Baja",0.4,IF(I9="3 - Media",0.6,IF(I9="4 - Alta",0.8,1)))),"")</f>
        <v>0.6</v>
      </c>
      <c r="AE9" s="70" t="str">
        <f t="shared" ref="AE9:AE14" si="2">CONCATENATE(CY9," - ",CZ9)</f>
        <v>5 - Catastrófico</v>
      </c>
      <c r="AF9" s="233">
        <f t="shared" ref="AF9:AF14" si="3">IFERROR(IF(CY9=1,0.2,IF(CY9=2,0.4,IF(CY9=3,0.6,IF(CY9=4,0.8,1)))),"")</f>
        <v>1</v>
      </c>
      <c r="AG9" s="69" t="str">
        <f>IFERROR(INDEX(INNOVAC!$BLU$689:$BLY$693,MATCH(I9,INNOVAC!$BLS$689:$BLS$693,0),MATCH(AE9,INNOVAC!$BLU$687:$BLY$687,0)),"")</f>
        <v>ALTO</v>
      </c>
      <c r="AH9" s="233">
        <f t="shared" ref="AH9:AH14" si="4">AD9*AF9</f>
        <v>0.6</v>
      </c>
      <c r="AI9" s="77" t="s">
        <v>960</v>
      </c>
      <c r="AJ9" s="67" t="s">
        <v>959</v>
      </c>
      <c r="AK9" s="72" t="s">
        <v>954</v>
      </c>
      <c r="AL9" s="67" t="s">
        <v>953</v>
      </c>
      <c r="AM9" s="62" t="s">
        <v>35</v>
      </c>
      <c r="AN9" s="67" t="s">
        <v>46</v>
      </c>
      <c r="AO9" s="67" t="s">
        <v>50</v>
      </c>
      <c r="AP9" s="62" t="s">
        <v>52</v>
      </c>
      <c r="AQ9" s="375" t="s">
        <v>35</v>
      </c>
      <c r="AR9" s="168" t="s">
        <v>46</v>
      </c>
      <c r="AS9" s="168" t="s">
        <v>50</v>
      </c>
      <c r="AT9" s="375" t="s">
        <v>52</v>
      </c>
      <c r="AU9" s="375" t="s">
        <v>35</v>
      </c>
      <c r="AV9" s="168" t="s">
        <v>46</v>
      </c>
      <c r="AW9" s="168" t="s">
        <v>50</v>
      </c>
      <c r="AX9" s="375" t="s">
        <v>52</v>
      </c>
      <c r="AY9" s="375" t="s">
        <v>35</v>
      </c>
      <c r="AZ9" s="168" t="s">
        <v>45</v>
      </c>
      <c r="BA9" s="168" t="s">
        <v>49</v>
      </c>
      <c r="BB9" s="375" t="s">
        <v>51</v>
      </c>
      <c r="BC9" s="62" t="s">
        <v>35</v>
      </c>
      <c r="BD9" s="67" t="s">
        <v>46</v>
      </c>
      <c r="BE9" s="67" t="s">
        <v>50</v>
      </c>
      <c r="BF9" s="62" t="s">
        <v>52</v>
      </c>
      <c r="BG9" s="62" t="s">
        <v>35</v>
      </c>
      <c r="BH9" s="67" t="s">
        <v>46</v>
      </c>
      <c r="BI9" s="67" t="s">
        <v>50</v>
      </c>
      <c r="BJ9" s="62" t="s">
        <v>52</v>
      </c>
      <c r="BK9" s="62" t="s">
        <v>35</v>
      </c>
      <c r="BL9" s="67" t="s">
        <v>46</v>
      </c>
      <c r="BM9" s="67" t="s">
        <v>50</v>
      </c>
      <c r="BN9" s="62" t="s">
        <v>52</v>
      </c>
      <c r="BO9" s="62" t="s">
        <v>35</v>
      </c>
      <c r="BP9" s="67" t="s">
        <v>46</v>
      </c>
      <c r="BQ9" s="67" t="s">
        <v>50</v>
      </c>
      <c r="BR9" s="62" t="s">
        <v>52</v>
      </c>
      <c r="BS9" s="62"/>
      <c r="BT9" s="67"/>
      <c r="BU9" s="67"/>
      <c r="BV9" s="62"/>
      <c r="BW9" s="62"/>
      <c r="BX9" s="67"/>
      <c r="BY9" s="67"/>
      <c r="BZ9" s="62"/>
      <c r="CA9" s="62"/>
      <c r="CB9" s="67"/>
      <c r="CC9" s="67"/>
      <c r="CD9" s="62"/>
      <c r="CE9" s="62"/>
      <c r="CF9" s="67"/>
      <c r="CG9" s="67"/>
      <c r="CH9" s="62"/>
      <c r="CI9" s="67"/>
      <c r="CJ9" s="67"/>
      <c r="CK9" s="62"/>
      <c r="CL9" s="66" t="str">
        <f>IFERROR(IF(GE9&lt;=1,"1 - Muy Baja",VLOOKUP(GE9,INNOVAC!$BLR$689:$BLS$693,2,0)),"")</f>
        <v>1 - Muy Baja</v>
      </c>
      <c r="CM9" s="249">
        <f t="shared" ref="CM9:CM14" si="5">GF9</f>
        <v>9.3749999999999997E-3</v>
      </c>
      <c r="CN9" s="66" t="str">
        <f>IFERROR(IF(GG9&lt;=1,"1 - Leve",HLOOKUP(GG9,INNOVAC!$BLU$686:$BLY$687,2,0)),"")</f>
        <v>4 - Mayor</v>
      </c>
      <c r="CO9" s="249">
        <f t="shared" ref="CO9:CO14" si="6">GI9</f>
        <v>0.7</v>
      </c>
      <c r="CP9" s="63" t="str">
        <f t="shared" ref="CP9:CP14" si="7">IFERROR(INDEX($BLU$689:$BLY$693,MATCH(GE9,$BLR$689:$BLR$693,0),MATCH(GG9,$BLU$686:$BLY$686,0)),"")</f>
        <v>MODERADO</v>
      </c>
      <c r="CQ9" s="233">
        <f t="shared" ref="CQ9:CQ14" si="8">CM9*CO9</f>
        <v>6.5624999999999998E-3</v>
      </c>
      <c r="CR9" s="77" t="s">
        <v>475</v>
      </c>
      <c r="CS9" s="63">
        <f t="shared" ref="CS9:CS14" si="9">IF(CP9="BAJO",0.1,IF(CP9="MODERADO",3,5))</f>
        <v>3</v>
      </c>
      <c r="CT9" s="62"/>
      <c r="CU9" s="80" t="s">
        <v>936</v>
      </c>
      <c r="CV9" s="76" t="s">
        <v>633</v>
      </c>
      <c r="CW9" s="242"/>
      <c r="CX9" s="56">
        <f t="shared" ref="CX9:CX14" si="10">COUNTIF(J9:AB9,"SI")</f>
        <v>14</v>
      </c>
      <c r="CY9" s="59">
        <f t="shared" ref="CY9:CY14" si="11">IF(CX9&lt;6,3,IF(CX9&gt;11,5,4))</f>
        <v>5</v>
      </c>
      <c r="CZ9" s="56" t="str">
        <f t="shared" ref="CZ9:CZ14" si="12">IF(CX9&lt;6,"Moderado",IF(CX9&gt;11,"Catastrófico","Mayor"))</f>
        <v>Catastrófico</v>
      </c>
      <c r="DA9" s="237">
        <f t="shared" ref="DA9:DA14" si="13">IF(CY9=3,0.6,IF(CY9=4,0.8,1))</f>
        <v>1</v>
      </c>
      <c r="DB9" s="57">
        <f t="shared" ref="DB9:DB14" si="14">IF(AN9="",0,IF(AN9="Automático",0.25,IF(AN9="Manual",0.15,0)))</f>
        <v>0.25</v>
      </c>
      <c r="DC9" s="57">
        <f t="shared" ref="DC9:DC14" si="15">IF(AI9="",0,IF(AO9="Preventivo",0.25,IF(AO9="Detectivo",0.15,IF(AO9="Correctivo",0.1,0))))</f>
        <v>0.25</v>
      </c>
      <c r="DD9" s="56">
        <f t="shared" ref="DD9:DD14" si="16">IF(OR(AN9=0,AO9=0),0,DB9+DC9)</f>
        <v>0.5</v>
      </c>
      <c r="DE9" s="55">
        <f t="shared" ref="DE9:DE14" si="17">IF(DF9&gt;0.8,5,IF(DF9&gt;0.6,4,IF(DF9&gt;0.4,3,IF(DF9&gt;0.2,2,1))))</f>
        <v>2</v>
      </c>
      <c r="DF9" s="272">
        <f t="shared" ref="DF9:DF14" si="18">IF(OR(AP9="Ambos",AP9="Probabilidad"),$AD9-($AD9*$DD9),$AD9)</f>
        <v>0.3</v>
      </c>
      <c r="DG9" s="55">
        <f t="shared" ref="DG9:DG14" si="19">IF(DI9&gt;0.8,5,IF(DI9&gt;0.6,4,3))</f>
        <v>5</v>
      </c>
      <c r="DH9" s="55"/>
      <c r="DI9" s="272">
        <f t="shared" ref="DI9:DI14" si="20">IF(OR(AP9="Ambos",AP9="Impacto"),$DA9-($DA9*$DD9),$DA9)</f>
        <v>1</v>
      </c>
      <c r="DJ9" s="57">
        <f t="shared" ref="DJ9:DJ14" si="21">IF(AR9="",0,IF(AR9="Automático",0.25,IF(AR9="Manual",0.15,0)))</f>
        <v>0.25</v>
      </c>
      <c r="DK9" s="57">
        <f t="shared" ref="DK9:DK14" si="22">IF(AS9="",0,IF(AS9="Preventivo",0.25,IF(AS9="Detectivo",0.15,IF(AS9="Correctivo",0.1,0))))</f>
        <v>0.25</v>
      </c>
      <c r="DL9" s="56">
        <f t="shared" ref="DL9:DL14" si="23">IF(OR(AR9=0,AS9=0),0,DJ9+DK9)</f>
        <v>0.5</v>
      </c>
      <c r="DM9" s="55">
        <f t="shared" ref="DM9:DM14" si="24">IF(DN9&gt;0.8,5,IF(DN9&gt;0.6,4,IF(DN9&gt;0.4,3,IF(DN9&gt;0.2,2,1))))</f>
        <v>1</v>
      </c>
      <c r="DN9" s="272">
        <f t="shared" ref="DN9:DN14" si="25">IF(OR(AT9="Ambos",AT9="Probabilidad"),DF9-(DF9*$DL9),DF9)</f>
        <v>0.15</v>
      </c>
      <c r="DO9" s="55">
        <f t="shared" ref="DO9:DO14" si="26">IF(DP9&gt;0.8,5,IF(DP9&gt;0.6,4,3))</f>
        <v>5</v>
      </c>
      <c r="DP9" s="272">
        <f t="shared" ref="DP9:DP14" si="27">IF(OR(AT9="Ambos",AT9="Impacto"),$DI9-($DI9*$DL9),$DI9)</f>
        <v>1</v>
      </c>
      <c r="DQ9" s="57">
        <f t="shared" ref="DQ9:DQ14" si="28">IF(AV9="",0,IF(AV9="Automático",0.25,IF(AV9="Manual",0.15,0)))</f>
        <v>0.25</v>
      </c>
      <c r="DR9" s="57">
        <f t="shared" ref="DR9:DR14" si="29">IF(AW9="",0,IF(AW9="Preventivo",0.25,IF(AW9="Detectivo",0.15,IF(AW9="Correctivo",0.1,0))))</f>
        <v>0.25</v>
      </c>
      <c r="DS9" s="56">
        <f t="shared" ref="DS9:DS14" si="30">IF(OR(AV9=0,AW9=0),0,DQ9+DR9)</f>
        <v>0.5</v>
      </c>
      <c r="DT9" s="55">
        <f t="shared" ref="DT9:DT14" si="31">IF(DU9&gt;0.8,5,IF(DU9&gt;0.6,4,IF(DU9&gt;0.4,3,IF(DU9&gt;0.2,2,1))))</f>
        <v>1</v>
      </c>
      <c r="DU9" s="272">
        <f t="shared" ref="DU9:DU14" si="32">IF(OR(AX9="Ambos",AX9="Probabilidad"),DN9-(DN9*$DS9),DN9)</f>
        <v>7.4999999999999997E-2</v>
      </c>
      <c r="DV9" s="55">
        <f t="shared" ref="DV9:DV14" si="33">IF(DW9&gt;0.8,5,IF(DW9&gt;0.6,4,3))</f>
        <v>5</v>
      </c>
      <c r="DW9" s="272">
        <f t="shared" ref="DW9:DW14" si="34">IF(OR(AX9="Ambos",AX9="Impacto"),$DP9-($DP9*$DS9),$DP9)</f>
        <v>1</v>
      </c>
      <c r="DX9" s="57">
        <f t="shared" ref="DX9:DX14" si="35">IF(AZ9="",0,IF(AZ9="Automático",0.25,IF(AZ9="Manual",0.15,0)))</f>
        <v>0.15</v>
      </c>
      <c r="DY9" s="57">
        <f t="shared" ref="DY9:DY14" si="36">IF(BA9="",0,IF(BA9="Preventivo",0.25,IF(BA9="Detectivo",0.15,IF(BA10="Correctivo",0.1,0))))</f>
        <v>0.15</v>
      </c>
      <c r="DZ9" s="56">
        <f t="shared" ref="DZ9:DZ14" si="37">IF(OR(AZ9=0,BA9=0),0,DX9+DY9)</f>
        <v>0.3</v>
      </c>
      <c r="EA9" s="55">
        <f t="shared" ref="EA9:EA14" si="38">IF(EB9&gt;0.8,5,IF(EB9&gt;0.6,4,IF(EB9&gt;0.4,3,IF(EB9&gt;0.2,2,1))))</f>
        <v>1</v>
      </c>
      <c r="EB9" s="272">
        <f t="shared" ref="EB9:EB14" si="39">IF(OR(BB9="Ambos",BB9="Probabilidad"),DU9-(DU9*$DZ9),DU9)</f>
        <v>7.4999999999999997E-2</v>
      </c>
      <c r="EC9" s="55">
        <f t="shared" ref="EC9:EC14" si="40">IF(ED9&gt;0.8,5,IF(ED9&gt;0.6,4,3))</f>
        <v>4</v>
      </c>
      <c r="ED9" s="272">
        <f t="shared" ref="ED9:ED14" si="41">IF(OR(BB9="Ambos",BB9="Impacto"),$DW9-($DW9*$DZ9),$DW9)</f>
        <v>0.7</v>
      </c>
      <c r="EE9" s="57">
        <f t="shared" ref="EE9:EE14" si="42">IF(BD9="",0,IF(BD9="Automático",0.25,IF(BD9="Manual",0.15,0)))</f>
        <v>0.25</v>
      </c>
      <c r="EF9" s="57">
        <f t="shared" ref="EF9:EF14" si="43">IF(BE9="",0,IF(BE9="Preventivo",0.25,IF(BE9="Detectivo",0.15,IF(BE9="Correctivo",0.1,0))))</f>
        <v>0.25</v>
      </c>
      <c r="EG9" s="56">
        <f t="shared" ref="EG9:EG14" si="44">IF(OR(BD9=0,BE9=0),0,EE9+EF9)</f>
        <v>0.5</v>
      </c>
      <c r="EH9" s="55">
        <f t="shared" ref="EH9:EH14" si="45">IF(EI9&gt;0.8,5,IF(EI9&gt;0.6,4,IF(EI9&gt;0.4,3,IF(EI9&gt;0.2,2,1))))</f>
        <v>1</v>
      </c>
      <c r="EI9" s="272">
        <f t="shared" ref="EI9:EI14" si="46">IF(OR(BF9="Ambos",BF9="Probabilidad"),EB9-(EB9*$EG9),EB9)</f>
        <v>3.7499999999999999E-2</v>
      </c>
      <c r="EJ9" s="55">
        <f t="shared" ref="EJ9:EJ14" si="47">IF(EK9&gt;0.8,5,IF(EK9&gt;0.6,4,3))</f>
        <v>4</v>
      </c>
      <c r="EK9" s="272">
        <f t="shared" ref="EK9:EK14" si="48">IF(OR(BF9="Ambos",BF9="Impacto"),$ED9-($ED9*$EG9),$ED9)</f>
        <v>0.7</v>
      </c>
      <c r="EL9" s="57">
        <f t="shared" ref="EL9:EL14" si="49">IF(BH9="",0,IF(BH9="Automático",0.25,IF(BH9="Manual",0.15,0)))</f>
        <v>0.25</v>
      </c>
      <c r="EM9" s="57">
        <f t="shared" ref="EM9:EM14" si="50">IF(BI9="",0,IF(BI9="Preventivo",0.25,IF(BI9="Detectivo",0.15,IF(BI9="Correctivo",0.1,0))))</f>
        <v>0.25</v>
      </c>
      <c r="EN9" s="56">
        <f t="shared" ref="EN9:EN14" si="51">IF(OR(BH9=0,BI9=0),0,EL9+EM9)</f>
        <v>0.5</v>
      </c>
      <c r="EO9" s="55">
        <f t="shared" ref="EO9:EO14" si="52">IF(EP9&gt;0.8,5,IF(EP9&gt;0.6,4,IF(EP9&gt;0.4,3,IF(EP9&gt;0.2,2,1))))</f>
        <v>1</v>
      </c>
      <c r="EP9" s="272">
        <f t="shared" ref="EP9:EP14" si="53">IF(OR(BF9="Ambos",BF9="Probabilidad"),EI9-(EI9*$EN9),EI9)</f>
        <v>1.8749999999999999E-2</v>
      </c>
      <c r="EQ9" s="55">
        <f t="shared" ref="EQ9:EQ14" si="54">IF(ER9&gt;0.8,5,IF(ER9&gt;0.6,4,3))</f>
        <v>4</v>
      </c>
      <c r="ER9" s="272">
        <f t="shared" ref="ER9:ER14" si="55">IF(OR(BJ9="Ambos",BJ9="Impacto"),$EK9-($EK9*$EN9),$EK9)</f>
        <v>0.7</v>
      </c>
      <c r="ES9" s="57">
        <f t="shared" ref="ES9:ES14" si="56">IF(BL9="",0,IF(BL9="Automático",0.25,IF(BL9="Manual",0.15,0)))</f>
        <v>0.25</v>
      </c>
      <c r="ET9" s="57">
        <f t="shared" ref="ET9:ET14" si="57">IF(BM9="",0,IF(BM9="Preventivo",0.25,IF(BM9="Detectivo",0.15,IF(BM9="Correctivo",0.1,0))))</f>
        <v>0.25</v>
      </c>
      <c r="EU9" s="56">
        <f t="shared" ref="EU9:EU14" si="58">IF(OR(BL9=0,BM9=0),0,ES9+ET9)</f>
        <v>0.5</v>
      </c>
      <c r="EV9" s="55">
        <f t="shared" ref="EV9:EV14" si="59">IF(EW9&gt;0.8,5,IF(EW9&gt;0.6,4,IF(EW9&gt;0.4,3,IF(EW9&gt;0.2,2,1))))</f>
        <v>1</v>
      </c>
      <c r="EW9" s="272">
        <f t="shared" ref="EW9:EW14" si="60">IF(OR(BP9="Ambos",BP9="Probabilidad"),EP9-(EP9*$EU9),EP9)</f>
        <v>1.8749999999999999E-2</v>
      </c>
      <c r="EX9" s="55">
        <f t="shared" ref="EX9:EX14" si="61">IF(EY9&gt;0.8,5,IF(EY9&gt;0.6,4,3))</f>
        <v>4</v>
      </c>
      <c r="EY9" s="272">
        <f t="shared" ref="EY9:EY14" si="62">IF(OR(BN9="Ambos",BN9="Impacto"),$ER9-($ER9*$EU9),$ER9)</f>
        <v>0.7</v>
      </c>
      <c r="EZ9" s="57">
        <f t="shared" ref="EZ9:EZ14" si="63">IF(BP9="",0,IF(BP9="Automático",0.25,IF(BP9="Manual",0.15,0)))</f>
        <v>0.25</v>
      </c>
      <c r="FA9" s="57">
        <f t="shared" ref="FA9:FA14" si="64">IF(BQ9="",0,IF(BQ9="Preventivo",0.25,IF(BQ9="Detectivo",0.15,IF(BQ9="Correctivo",0.1,0))))</f>
        <v>0.25</v>
      </c>
      <c r="FB9" s="56">
        <f t="shared" ref="FB9:FB14" si="65">IF(OR(BP9=0,BQ9=0),0,EZ9+FA9)</f>
        <v>0.5</v>
      </c>
      <c r="FC9" s="55">
        <f t="shared" ref="FC9:FC14" si="66">IF(FD9&gt;0.8,5,IF(FD9&gt;0.6,4,IF(FD9&gt;0.4,3,IF(FD9&gt;0.2,2,1))))</f>
        <v>1</v>
      </c>
      <c r="FD9" s="272">
        <f t="shared" ref="FD9:FD14" si="67">IF(OR(BR9="Ambos",BR9="Probabilidad"),EW9-(EW9*$FB9),EW9)</f>
        <v>9.3749999999999997E-3</v>
      </c>
      <c r="FE9" s="55">
        <f t="shared" ref="FE9:FE14" si="68">IF(FF9&gt;0.8,5,IF(FF9&gt;0.6,4,3))</f>
        <v>4</v>
      </c>
      <c r="FF9" s="272">
        <f t="shared" ref="FF9:FF14" si="69">IF(OR(BR9="Ambos",BR9="Impacto"),$EY9-($EY9*$FB9),$EY9)</f>
        <v>0.7</v>
      </c>
      <c r="FG9" s="57">
        <f t="shared" ref="FG9:FG14" si="70">IF(BT9="",0,IF(BT9="Automático",0.25,IF(BT9="Manual",0.15,0)))</f>
        <v>0</v>
      </c>
      <c r="FH9" s="57">
        <f t="shared" ref="FH9:FH14" si="71">IF(BU9="",0,IF(BU9="Preventivo",0.25,IF(BU9="Detectivo",0.15,IF(BU9="Correctivo",0.1,0))))</f>
        <v>0</v>
      </c>
      <c r="FI9" s="56">
        <f t="shared" ref="FI9:FI14" si="72">IF(OR(BT9=0,BU9=0),0,FG9+FH9)</f>
        <v>0</v>
      </c>
      <c r="FJ9" s="55">
        <f t="shared" ref="FJ9:FJ14" si="73">IF(FK9&gt;0.8,5,IF(FK9&gt;0.6,4,IF(FK9&gt;0.4,3,IF(FK9&gt;0.2,2,1))))</f>
        <v>1</v>
      </c>
      <c r="FK9" s="272">
        <f t="shared" ref="FK9:FK14" si="74">IF(OR(BV9="Ambos",BV9="Probabilidad"),FD9-(FD9*$FI9),FD9)</f>
        <v>9.3749999999999997E-3</v>
      </c>
      <c r="FL9" s="55">
        <f t="shared" ref="FL9:FL14" si="75">IF(FM9&gt;0.8,5,IF(FM9&gt;0.6,4,3))</f>
        <v>4</v>
      </c>
      <c r="FM9" s="272">
        <f t="shared" ref="FM9:FM14" si="76">IF(OR(BV9="Ambos",BV9="Impacto"),$FF9-($FF9*$FI9),$FF9)</f>
        <v>0.7</v>
      </c>
      <c r="FN9" s="57">
        <f t="shared" ref="FN9:FN14" si="77">IF(BX9="",0,IF(BX9="Automático",0.25,IF(BX9="Manual",0.15,0)))</f>
        <v>0</v>
      </c>
      <c r="FO9" s="57">
        <f t="shared" ref="FO9:FO14" si="78">IF(BY9="",0,IF(BY9="Preventivo",0.25,IF(BY9="Detectivo",0.15,IF(BY9="Correctivo",0.1,0))))</f>
        <v>0</v>
      </c>
      <c r="FP9" s="56">
        <f t="shared" ref="FP9:FP14" si="79">IF(OR(BX9=0,BY9=0),0,FN9+FO9)</f>
        <v>0</v>
      </c>
      <c r="FQ9" s="55">
        <f t="shared" ref="FQ9:FQ14" si="80">IF(FR9&gt;0.8,5,IF(FR9&gt;0.6,4,IF(FR9&gt;0.4,3,IF(FR9&gt;0.2,2,1))))</f>
        <v>1</v>
      </c>
      <c r="FR9" s="272">
        <f t="shared" ref="FR9:FR14" si="81">IF(OR(BZ9="Ambos",BZ9="Probabilidad"),FK9-(FK9*$FP9),FK9)</f>
        <v>9.3749999999999997E-3</v>
      </c>
      <c r="FS9" s="55">
        <f t="shared" ref="FS9:FS14" si="82">IF(FT9&gt;0.8,5,IF(FT9&gt;0.6,4,3))</f>
        <v>4</v>
      </c>
      <c r="FT9" s="272">
        <f t="shared" ref="FT9:FT14" si="83">IF(OR(BZ9="Ambos",BZ9="Impacto"),$FM9-($FM9*$FP9),$FM9)</f>
        <v>0.7</v>
      </c>
      <c r="FU9" s="57">
        <f t="shared" ref="FU9:FU14" si="84">IF(CB9="",0,IF(CB9="Automático",0.25,IF(CB9="Manual",0.15,0)))</f>
        <v>0</v>
      </c>
      <c r="FV9" s="57">
        <f t="shared" ref="FV9:FV14" si="85">IF(CC9="",0,IF(CC9="Preventivo",0.25,IF(CC9="Detectivo",0.15,IF(CC9="Correctivo",0.1,0))))</f>
        <v>0</v>
      </c>
      <c r="FW9" s="56">
        <f t="shared" ref="FW9:FW14" si="86">IF(OR(CB9=0,CC9=0),0,FU9+FV9)</f>
        <v>0</v>
      </c>
      <c r="FX9" s="55">
        <f t="shared" ref="FX9:FX14" si="87">IF(FY9&gt;0.8,5,IF(FY9&gt;0.6,4,IF(FY9&gt;0.4,3,IF(FY9&gt;0.2,2,1))))</f>
        <v>1</v>
      </c>
      <c r="FY9" s="272">
        <f t="shared" ref="FY9:FY14" si="88">IF(OR(CD9="Ambos",CD9="Probabilidad"),FR9-(FR9*$FW9),FR9)</f>
        <v>9.3749999999999997E-3</v>
      </c>
      <c r="FZ9" s="55">
        <f t="shared" ref="FZ9:FZ14" si="89">IF(GA9&gt;0.8,5,IF(GA9&gt;0.6,4,3))</f>
        <v>4</v>
      </c>
      <c r="GA9" s="272">
        <f t="shared" ref="GA9:GA14" si="90">IF(OR(CD9="Ambos",CD9="Impacto"),$FT9-($FT9*$FW9),$FT9)</f>
        <v>0.7</v>
      </c>
      <c r="GB9" s="57">
        <f t="shared" ref="GB9:GB14" si="91">IF(CF9="",0,IF(CF9="Automático",0.25,IF(CF9="Manual",0.15,0)))</f>
        <v>0</v>
      </c>
      <c r="GC9" s="57">
        <f t="shared" ref="GC9:GC14" si="92">IF(CG9="",0,IF(CG9="Preventivo",0.25,IF(CG9="Detectivo",0.15,IF(CG9="Correctivo",0.1,0))))</f>
        <v>0</v>
      </c>
      <c r="GD9" s="56">
        <f t="shared" ref="GD9:GD14" si="93">IF(OR(CF9=0,CG9=0),0,GB9+GC9)</f>
        <v>0</v>
      </c>
      <c r="GE9" s="55">
        <f t="shared" ref="GE9:GE14" si="94">IF(GF9&gt;0.8,5,IF(GF9&gt;0.6,4,IF(GF9&gt;0.4,3,IF(GF9&gt;0.2,2,1))))</f>
        <v>1</v>
      </c>
      <c r="GF9" s="272">
        <f t="shared" ref="GF9:GF14" si="95">IF(OR(CH9="Ambos",CH9="Probabilidad"),FY9-(FY9*$GD9),FY9)</f>
        <v>9.3749999999999997E-3</v>
      </c>
      <c r="GG9" s="55">
        <f t="shared" ref="GG9:GG14" si="96">IF(GH9&gt;0.8,5,IF(GH9&gt;0.6,4,3))</f>
        <v>4</v>
      </c>
      <c r="GH9" s="272">
        <f t="shared" ref="GH9:GH14" si="97">IF(OR(CH9="Ambos",CH9="Impacto"),$GA9-($GA9*$GD9),$GA9)</f>
        <v>0.7</v>
      </c>
      <c r="GI9" s="272">
        <f t="shared" ref="GI9:GI14" si="98">IF(GH9&lt;0.6,0.6,GH9)</f>
        <v>0.7</v>
      </c>
      <c r="GJ9" s="53"/>
      <c r="GK9" s="5"/>
    </row>
    <row r="10" spans="1:193 1680:1680" ht="244.8" x14ac:dyDescent="0.2">
      <c r="A10" s="75">
        <v>2</v>
      </c>
      <c r="B10" s="69" t="s">
        <v>958</v>
      </c>
      <c r="C10" s="80" t="s">
        <v>957</v>
      </c>
      <c r="D10" s="71" t="s">
        <v>206</v>
      </c>
      <c r="E10" s="67" t="s">
        <v>196</v>
      </c>
      <c r="F10" s="62" t="s">
        <v>222</v>
      </c>
      <c r="G10" s="72" t="s">
        <v>211</v>
      </c>
      <c r="H10" s="72" t="s">
        <v>169</v>
      </c>
      <c r="I10" s="71" t="s">
        <v>22</v>
      </c>
      <c r="J10" s="376" t="s">
        <v>54</v>
      </c>
      <c r="K10" s="71" t="s">
        <v>53</v>
      </c>
      <c r="L10" s="71" t="s">
        <v>54</v>
      </c>
      <c r="M10" s="71" t="s">
        <v>54</v>
      </c>
      <c r="N10" s="71" t="s">
        <v>54</v>
      </c>
      <c r="O10" s="71" t="s">
        <v>54</v>
      </c>
      <c r="P10" s="71" t="s">
        <v>54</v>
      </c>
      <c r="Q10" s="71" t="s">
        <v>54</v>
      </c>
      <c r="R10" s="71" t="s">
        <v>53</v>
      </c>
      <c r="S10" s="71" t="s">
        <v>54</v>
      </c>
      <c r="T10" s="71" t="s">
        <v>54</v>
      </c>
      <c r="U10" s="71" t="s">
        <v>54</v>
      </c>
      <c r="V10" s="71" t="s">
        <v>54</v>
      </c>
      <c r="W10" s="71" t="s">
        <v>54</v>
      </c>
      <c r="X10" s="71" t="s">
        <v>54</v>
      </c>
      <c r="Y10" s="71" t="s">
        <v>53</v>
      </c>
      <c r="Z10" s="71" t="s">
        <v>54</v>
      </c>
      <c r="AA10" s="71" t="s">
        <v>53</v>
      </c>
      <c r="AB10" s="71" t="s">
        <v>53</v>
      </c>
      <c r="AC10" s="70" t="str">
        <f t="shared" si="0"/>
        <v>3 - Media</v>
      </c>
      <c r="AD10" s="233">
        <f t="shared" si="1"/>
        <v>0.6</v>
      </c>
      <c r="AE10" s="70" t="str">
        <f t="shared" si="2"/>
        <v>5 - Catastrófico</v>
      </c>
      <c r="AF10" s="233">
        <f t="shared" si="3"/>
        <v>1</v>
      </c>
      <c r="AG10" s="69" t="str">
        <f>IFERROR(INDEX(INNOVAC!$BLU$689:$BLY$693,MATCH(I10,INNOVAC!$BLS$689:$BLS$693,0),MATCH(AE10,INNOVAC!$BLU$687:$BLY$687,0)),"")</f>
        <v>ALTO</v>
      </c>
      <c r="AH10" s="233">
        <f t="shared" si="4"/>
        <v>0.6</v>
      </c>
      <c r="AI10" s="77" t="s">
        <v>956</v>
      </c>
      <c r="AJ10" s="67" t="s">
        <v>955</v>
      </c>
      <c r="AK10" s="72" t="s">
        <v>954</v>
      </c>
      <c r="AL10" s="67" t="s">
        <v>953</v>
      </c>
      <c r="AM10" s="62" t="s">
        <v>35</v>
      </c>
      <c r="AN10" s="67" t="s">
        <v>46</v>
      </c>
      <c r="AO10" s="67" t="s">
        <v>50</v>
      </c>
      <c r="AP10" s="62" t="s">
        <v>52</v>
      </c>
      <c r="AQ10" s="375" t="s">
        <v>35</v>
      </c>
      <c r="AR10" s="168" t="s">
        <v>46</v>
      </c>
      <c r="AS10" s="168" t="s">
        <v>50</v>
      </c>
      <c r="AT10" s="375" t="s">
        <v>52</v>
      </c>
      <c r="AU10" s="375" t="s">
        <v>35</v>
      </c>
      <c r="AV10" s="168" t="s">
        <v>46</v>
      </c>
      <c r="AW10" s="168" t="s">
        <v>50</v>
      </c>
      <c r="AX10" s="375" t="s">
        <v>52</v>
      </c>
      <c r="AY10" s="375" t="s">
        <v>35</v>
      </c>
      <c r="AZ10" s="168" t="s">
        <v>46</v>
      </c>
      <c r="BA10" s="168" t="s">
        <v>49</v>
      </c>
      <c r="BB10" s="375" t="s">
        <v>51</v>
      </c>
      <c r="BC10" s="62" t="s">
        <v>35</v>
      </c>
      <c r="BD10" s="67" t="s">
        <v>46</v>
      </c>
      <c r="BE10" s="67" t="s">
        <v>50</v>
      </c>
      <c r="BF10" s="62" t="s">
        <v>52</v>
      </c>
      <c r="BG10" s="62" t="s">
        <v>35</v>
      </c>
      <c r="BH10" s="67" t="s">
        <v>46</v>
      </c>
      <c r="BI10" s="67" t="s">
        <v>50</v>
      </c>
      <c r="BJ10" s="62" t="s">
        <v>52</v>
      </c>
      <c r="BK10" s="62" t="s">
        <v>35</v>
      </c>
      <c r="BL10" s="67" t="s">
        <v>46</v>
      </c>
      <c r="BM10" s="67" t="s">
        <v>50</v>
      </c>
      <c r="BN10" s="62" t="s">
        <v>52</v>
      </c>
      <c r="BO10" s="62" t="s">
        <v>35</v>
      </c>
      <c r="BP10" s="67" t="s">
        <v>46</v>
      </c>
      <c r="BQ10" s="67" t="s">
        <v>50</v>
      </c>
      <c r="BR10" s="62" t="s">
        <v>52</v>
      </c>
      <c r="BS10" s="62"/>
      <c r="BT10" s="67"/>
      <c r="BU10" s="67"/>
      <c r="BV10" s="62"/>
      <c r="BW10" s="62"/>
      <c r="BX10" s="67"/>
      <c r="BY10" s="67"/>
      <c r="BZ10" s="62"/>
      <c r="CA10" s="62"/>
      <c r="CB10" s="67"/>
      <c r="CC10" s="67"/>
      <c r="CD10" s="62"/>
      <c r="CE10" s="62"/>
      <c r="CF10" s="67"/>
      <c r="CG10" s="67"/>
      <c r="CH10" s="62"/>
      <c r="CI10" s="67"/>
      <c r="CJ10" s="67"/>
      <c r="CK10" s="62"/>
      <c r="CL10" s="66" t="str">
        <f>IFERROR(IF(GE10&lt;=1,"1 - Muy Baja",VLOOKUP(GE10,INNOVAC!$BLR$689:$BLS$693,2,0)),"")</f>
        <v>1 - Muy Baja</v>
      </c>
      <c r="CM10" s="249">
        <f t="shared" si="5"/>
        <v>9.3749999999999997E-3</v>
      </c>
      <c r="CN10" s="66" t="str">
        <f>IFERROR(IF(GG10&lt;=1,"1 - Leve",HLOOKUP(GG10,INNOVAC!$BLU$686:$BLY$687,2,0)),"")</f>
        <v>3 - Moderado</v>
      </c>
      <c r="CO10" s="249">
        <f t="shared" si="6"/>
        <v>0.6</v>
      </c>
      <c r="CP10" s="63" t="str">
        <f t="shared" si="7"/>
        <v>MODERADO</v>
      </c>
      <c r="CQ10" s="233">
        <f t="shared" si="8"/>
        <v>5.6249999999999998E-3</v>
      </c>
      <c r="CR10" s="77" t="s">
        <v>238</v>
      </c>
      <c r="CS10" s="63">
        <f t="shared" si="9"/>
        <v>3</v>
      </c>
      <c r="CT10" s="62"/>
      <c r="CU10" s="80" t="s">
        <v>936</v>
      </c>
      <c r="CV10" s="76" t="s">
        <v>633</v>
      </c>
      <c r="CW10" s="242"/>
      <c r="CX10" s="56">
        <f t="shared" si="10"/>
        <v>14</v>
      </c>
      <c r="CY10" s="59">
        <f t="shared" si="11"/>
        <v>5</v>
      </c>
      <c r="CZ10" s="56" t="str">
        <f t="shared" si="12"/>
        <v>Catastrófico</v>
      </c>
      <c r="DA10" s="237">
        <f t="shared" si="13"/>
        <v>1</v>
      </c>
      <c r="DB10" s="57">
        <f t="shared" si="14"/>
        <v>0.25</v>
      </c>
      <c r="DC10" s="57">
        <f t="shared" si="15"/>
        <v>0.25</v>
      </c>
      <c r="DD10" s="56">
        <f t="shared" si="16"/>
        <v>0.5</v>
      </c>
      <c r="DE10" s="55">
        <f t="shared" si="17"/>
        <v>2</v>
      </c>
      <c r="DF10" s="272">
        <f t="shared" si="18"/>
        <v>0.3</v>
      </c>
      <c r="DG10" s="55">
        <f t="shared" si="19"/>
        <v>5</v>
      </c>
      <c r="DH10" s="55"/>
      <c r="DI10" s="272">
        <f t="shared" si="20"/>
        <v>1</v>
      </c>
      <c r="DJ10" s="57">
        <f t="shared" si="21"/>
        <v>0.25</v>
      </c>
      <c r="DK10" s="57">
        <f t="shared" si="22"/>
        <v>0.25</v>
      </c>
      <c r="DL10" s="56">
        <f t="shared" si="23"/>
        <v>0.5</v>
      </c>
      <c r="DM10" s="55">
        <f t="shared" si="24"/>
        <v>1</v>
      </c>
      <c r="DN10" s="272">
        <f t="shared" si="25"/>
        <v>0.15</v>
      </c>
      <c r="DO10" s="55">
        <f t="shared" si="26"/>
        <v>5</v>
      </c>
      <c r="DP10" s="272">
        <f t="shared" si="27"/>
        <v>1</v>
      </c>
      <c r="DQ10" s="57">
        <f t="shared" si="28"/>
        <v>0.25</v>
      </c>
      <c r="DR10" s="57">
        <f t="shared" si="29"/>
        <v>0.25</v>
      </c>
      <c r="DS10" s="56">
        <f t="shared" si="30"/>
        <v>0.5</v>
      </c>
      <c r="DT10" s="55">
        <f t="shared" si="31"/>
        <v>1</v>
      </c>
      <c r="DU10" s="272">
        <f t="shared" si="32"/>
        <v>7.4999999999999997E-2</v>
      </c>
      <c r="DV10" s="55">
        <f t="shared" si="33"/>
        <v>5</v>
      </c>
      <c r="DW10" s="272">
        <f t="shared" si="34"/>
        <v>1</v>
      </c>
      <c r="DX10" s="57">
        <f t="shared" si="35"/>
        <v>0.25</v>
      </c>
      <c r="DY10" s="57">
        <f t="shared" si="36"/>
        <v>0.15</v>
      </c>
      <c r="DZ10" s="56">
        <f t="shared" si="37"/>
        <v>0.4</v>
      </c>
      <c r="EA10" s="55">
        <f t="shared" si="38"/>
        <v>1</v>
      </c>
      <c r="EB10" s="272">
        <f t="shared" si="39"/>
        <v>7.4999999999999997E-2</v>
      </c>
      <c r="EC10" s="55">
        <f t="shared" si="40"/>
        <v>3</v>
      </c>
      <c r="ED10" s="272">
        <f t="shared" si="41"/>
        <v>0.6</v>
      </c>
      <c r="EE10" s="57">
        <f t="shared" si="42"/>
        <v>0.25</v>
      </c>
      <c r="EF10" s="57">
        <f t="shared" si="43"/>
        <v>0.25</v>
      </c>
      <c r="EG10" s="56">
        <f t="shared" si="44"/>
        <v>0.5</v>
      </c>
      <c r="EH10" s="55">
        <f t="shared" si="45"/>
        <v>1</v>
      </c>
      <c r="EI10" s="272">
        <f t="shared" si="46"/>
        <v>3.7499999999999999E-2</v>
      </c>
      <c r="EJ10" s="55">
        <f t="shared" si="47"/>
        <v>3</v>
      </c>
      <c r="EK10" s="272">
        <f t="shared" si="48"/>
        <v>0.6</v>
      </c>
      <c r="EL10" s="57">
        <f t="shared" si="49"/>
        <v>0.25</v>
      </c>
      <c r="EM10" s="57">
        <f t="shared" si="50"/>
        <v>0.25</v>
      </c>
      <c r="EN10" s="56">
        <f t="shared" si="51"/>
        <v>0.5</v>
      </c>
      <c r="EO10" s="55">
        <f t="shared" si="52"/>
        <v>1</v>
      </c>
      <c r="EP10" s="272">
        <f t="shared" si="53"/>
        <v>1.8749999999999999E-2</v>
      </c>
      <c r="EQ10" s="55">
        <f t="shared" si="54"/>
        <v>3</v>
      </c>
      <c r="ER10" s="272">
        <f t="shared" si="55"/>
        <v>0.6</v>
      </c>
      <c r="ES10" s="57">
        <f t="shared" si="56"/>
        <v>0.25</v>
      </c>
      <c r="ET10" s="57">
        <f t="shared" si="57"/>
        <v>0.25</v>
      </c>
      <c r="EU10" s="56">
        <f t="shared" si="58"/>
        <v>0.5</v>
      </c>
      <c r="EV10" s="55">
        <f t="shared" si="59"/>
        <v>1</v>
      </c>
      <c r="EW10" s="272">
        <f t="shared" si="60"/>
        <v>1.8749999999999999E-2</v>
      </c>
      <c r="EX10" s="55">
        <f t="shared" si="61"/>
        <v>3</v>
      </c>
      <c r="EY10" s="272">
        <f t="shared" si="62"/>
        <v>0.6</v>
      </c>
      <c r="EZ10" s="57">
        <f t="shared" si="63"/>
        <v>0.25</v>
      </c>
      <c r="FA10" s="57">
        <f t="shared" si="64"/>
        <v>0.25</v>
      </c>
      <c r="FB10" s="56">
        <f t="shared" si="65"/>
        <v>0.5</v>
      </c>
      <c r="FC10" s="55">
        <f t="shared" si="66"/>
        <v>1</v>
      </c>
      <c r="FD10" s="272">
        <f t="shared" si="67"/>
        <v>9.3749999999999997E-3</v>
      </c>
      <c r="FE10" s="55">
        <f t="shared" si="68"/>
        <v>3</v>
      </c>
      <c r="FF10" s="272">
        <f t="shared" si="69"/>
        <v>0.6</v>
      </c>
      <c r="FG10" s="57">
        <f t="shared" si="70"/>
        <v>0</v>
      </c>
      <c r="FH10" s="57">
        <f t="shared" si="71"/>
        <v>0</v>
      </c>
      <c r="FI10" s="56">
        <f t="shared" si="72"/>
        <v>0</v>
      </c>
      <c r="FJ10" s="55">
        <f t="shared" si="73"/>
        <v>1</v>
      </c>
      <c r="FK10" s="272">
        <f t="shared" si="74"/>
        <v>9.3749999999999997E-3</v>
      </c>
      <c r="FL10" s="55">
        <f t="shared" si="75"/>
        <v>3</v>
      </c>
      <c r="FM10" s="272">
        <f t="shared" si="76"/>
        <v>0.6</v>
      </c>
      <c r="FN10" s="57">
        <f t="shared" si="77"/>
        <v>0</v>
      </c>
      <c r="FO10" s="57">
        <f t="shared" si="78"/>
        <v>0</v>
      </c>
      <c r="FP10" s="56">
        <f t="shared" si="79"/>
        <v>0</v>
      </c>
      <c r="FQ10" s="55">
        <f t="shared" si="80"/>
        <v>1</v>
      </c>
      <c r="FR10" s="272">
        <f t="shared" si="81"/>
        <v>9.3749999999999997E-3</v>
      </c>
      <c r="FS10" s="55">
        <f t="shared" si="82"/>
        <v>3</v>
      </c>
      <c r="FT10" s="272">
        <f t="shared" si="83"/>
        <v>0.6</v>
      </c>
      <c r="FU10" s="57">
        <f t="shared" si="84"/>
        <v>0</v>
      </c>
      <c r="FV10" s="57">
        <f t="shared" si="85"/>
        <v>0</v>
      </c>
      <c r="FW10" s="56">
        <f t="shared" si="86"/>
        <v>0</v>
      </c>
      <c r="FX10" s="55">
        <f t="shared" si="87"/>
        <v>1</v>
      </c>
      <c r="FY10" s="272">
        <f t="shared" si="88"/>
        <v>9.3749999999999997E-3</v>
      </c>
      <c r="FZ10" s="55">
        <f t="shared" si="89"/>
        <v>3</v>
      </c>
      <c r="GA10" s="272">
        <f t="shared" si="90"/>
        <v>0.6</v>
      </c>
      <c r="GB10" s="57">
        <f t="shared" si="91"/>
        <v>0</v>
      </c>
      <c r="GC10" s="57">
        <f t="shared" si="92"/>
        <v>0</v>
      </c>
      <c r="GD10" s="56">
        <f t="shared" si="93"/>
        <v>0</v>
      </c>
      <c r="GE10" s="55">
        <f t="shared" si="94"/>
        <v>1</v>
      </c>
      <c r="GF10" s="272">
        <f t="shared" si="95"/>
        <v>9.3749999999999997E-3</v>
      </c>
      <c r="GG10" s="55">
        <f t="shared" si="96"/>
        <v>3</v>
      </c>
      <c r="GH10" s="272">
        <f t="shared" si="97"/>
        <v>0.6</v>
      </c>
      <c r="GI10" s="272">
        <f t="shared" si="98"/>
        <v>0.6</v>
      </c>
      <c r="GJ10" s="53"/>
    </row>
    <row r="11" spans="1:193 1680:1680" ht="244.8" x14ac:dyDescent="0.2">
      <c r="A11" s="75">
        <v>3</v>
      </c>
      <c r="B11" s="69" t="s">
        <v>950</v>
      </c>
      <c r="C11" s="80" t="s">
        <v>952</v>
      </c>
      <c r="D11" s="71" t="s">
        <v>206</v>
      </c>
      <c r="E11" s="67" t="s">
        <v>204</v>
      </c>
      <c r="F11" s="62" t="s">
        <v>222</v>
      </c>
      <c r="G11" s="72" t="s">
        <v>218</v>
      </c>
      <c r="H11" s="72" t="s">
        <v>169</v>
      </c>
      <c r="I11" s="71" t="s">
        <v>20</v>
      </c>
      <c r="J11" s="376" t="s">
        <v>54</v>
      </c>
      <c r="K11" s="71" t="s">
        <v>53</v>
      </c>
      <c r="L11" s="71" t="s">
        <v>54</v>
      </c>
      <c r="M11" s="71" t="s">
        <v>54</v>
      </c>
      <c r="N11" s="71" t="s">
        <v>54</v>
      </c>
      <c r="O11" s="71" t="s">
        <v>54</v>
      </c>
      <c r="P11" s="71" t="s">
        <v>54</v>
      </c>
      <c r="Q11" s="71" t="s">
        <v>54</v>
      </c>
      <c r="R11" s="71" t="s">
        <v>53</v>
      </c>
      <c r="S11" s="71" t="s">
        <v>54</v>
      </c>
      <c r="T11" s="71" t="s">
        <v>54</v>
      </c>
      <c r="U11" s="71" t="s">
        <v>54</v>
      </c>
      <c r="V11" s="71" t="s">
        <v>54</v>
      </c>
      <c r="W11" s="71" t="s">
        <v>54</v>
      </c>
      <c r="X11" s="71" t="s">
        <v>54</v>
      </c>
      <c r="Y11" s="71" t="s">
        <v>53</v>
      </c>
      <c r="Z11" s="71" t="s">
        <v>54</v>
      </c>
      <c r="AA11" s="71" t="s">
        <v>53</v>
      </c>
      <c r="AB11" s="71" t="s">
        <v>53</v>
      </c>
      <c r="AC11" s="70" t="str">
        <f t="shared" si="0"/>
        <v>2 - Baja</v>
      </c>
      <c r="AD11" s="233">
        <f t="shared" si="1"/>
        <v>0.4</v>
      </c>
      <c r="AE11" s="70" t="str">
        <f t="shared" si="2"/>
        <v>5 - Catastrófico</v>
      </c>
      <c r="AF11" s="233">
        <f t="shared" si="3"/>
        <v>1</v>
      </c>
      <c r="AG11" s="69" t="str">
        <f>IFERROR(INDEX(INNOVAC!$BLU$689:$BLY$693,MATCH(I11,INNOVAC!$BLS$689:$BLS$693,0),MATCH(AE11,INNOVAC!$BLU$687:$BLY$687,0)),"")</f>
        <v>ALTO</v>
      </c>
      <c r="AH11" s="233">
        <f t="shared" si="4"/>
        <v>0.4</v>
      </c>
      <c r="AI11" s="77" t="s">
        <v>951</v>
      </c>
      <c r="AJ11" s="67" t="s">
        <v>947</v>
      </c>
      <c r="AK11" s="72" t="s">
        <v>946</v>
      </c>
      <c r="AL11" s="72" t="s">
        <v>945</v>
      </c>
      <c r="AM11" s="62" t="s">
        <v>35</v>
      </c>
      <c r="AN11" s="67" t="s">
        <v>46</v>
      </c>
      <c r="AO11" s="67" t="s">
        <v>50</v>
      </c>
      <c r="AP11" s="62" t="s">
        <v>52</v>
      </c>
      <c r="AQ11" s="375" t="s">
        <v>35</v>
      </c>
      <c r="AR11" s="168" t="s">
        <v>46</v>
      </c>
      <c r="AS11" s="168" t="s">
        <v>50</v>
      </c>
      <c r="AT11" s="375" t="s">
        <v>52</v>
      </c>
      <c r="AU11" s="375" t="s">
        <v>35</v>
      </c>
      <c r="AV11" s="168" t="s">
        <v>46</v>
      </c>
      <c r="AW11" s="168" t="s">
        <v>50</v>
      </c>
      <c r="AX11" s="375" t="s">
        <v>52</v>
      </c>
      <c r="AY11" s="375" t="s">
        <v>35</v>
      </c>
      <c r="AZ11" s="168" t="s">
        <v>46</v>
      </c>
      <c r="BA11" s="168" t="s">
        <v>50</v>
      </c>
      <c r="BB11" s="375" t="s">
        <v>52</v>
      </c>
      <c r="BC11" s="62" t="s">
        <v>35</v>
      </c>
      <c r="BD11" s="67" t="s">
        <v>45</v>
      </c>
      <c r="BE11" s="67" t="s">
        <v>50</v>
      </c>
      <c r="BF11" s="62" t="s">
        <v>52</v>
      </c>
      <c r="BG11" s="62"/>
      <c r="BH11" s="67"/>
      <c r="BI11" s="67"/>
      <c r="BJ11" s="62"/>
      <c r="BK11" s="62"/>
      <c r="BL11" s="67"/>
      <c r="BM11" s="67"/>
      <c r="BN11" s="62"/>
      <c r="BO11" s="62"/>
      <c r="BP11" s="67"/>
      <c r="BQ11" s="67"/>
      <c r="BR11" s="62"/>
      <c r="BS11" s="62"/>
      <c r="BT11" s="67"/>
      <c r="BU11" s="67"/>
      <c r="BV11" s="62"/>
      <c r="BW11" s="62"/>
      <c r="BX11" s="67"/>
      <c r="BY11" s="67"/>
      <c r="BZ11" s="62"/>
      <c r="CA11" s="62"/>
      <c r="CB11" s="67"/>
      <c r="CC11" s="67"/>
      <c r="CD11" s="62"/>
      <c r="CE11" s="62"/>
      <c r="CF11" s="67"/>
      <c r="CG11" s="67"/>
      <c r="CH11" s="62"/>
      <c r="CI11" s="67"/>
      <c r="CJ11" s="67"/>
      <c r="CK11" s="62"/>
      <c r="CL11" s="66" t="str">
        <f>IFERROR(IF(GE11&lt;=1,"1 - Muy Baja",VLOOKUP(GE11,INNOVAC!$BLR$689:$BLS$693,2,0)),"")</f>
        <v>1 - Muy Baja</v>
      </c>
      <c r="CM11" s="249">
        <f t="shared" si="5"/>
        <v>1.4999999999999999E-2</v>
      </c>
      <c r="CN11" s="66" t="str">
        <f>IFERROR(IF(GG11&lt;=1,"1 - Leve",HLOOKUP(GG11,INNOVAC!$BLU$686:$BLY$687,2,0)),"")</f>
        <v>5 - Catastrófico</v>
      </c>
      <c r="CO11" s="249">
        <f t="shared" si="6"/>
        <v>1</v>
      </c>
      <c r="CP11" s="63" t="str">
        <f t="shared" si="7"/>
        <v>MODERADO</v>
      </c>
      <c r="CQ11" s="233">
        <f t="shared" si="8"/>
        <v>1.4999999999999999E-2</v>
      </c>
      <c r="CR11" s="77" t="s">
        <v>238</v>
      </c>
      <c r="CS11" s="63">
        <f t="shared" si="9"/>
        <v>3</v>
      </c>
      <c r="CT11" s="62"/>
      <c r="CU11" s="80" t="s">
        <v>936</v>
      </c>
      <c r="CV11" s="76" t="s">
        <v>633</v>
      </c>
      <c r="CW11" s="242"/>
      <c r="CX11" s="56">
        <f t="shared" si="10"/>
        <v>14</v>
      </c>
      <c r="CY11" s="59">
        <f t="shared" si="11"/>
        <v>5</v>
      </c>
      <c r="CZ11" s="56" t="str">
        <f t="shared" si="12"/>
        <v>Catastrófico</v>
      </c>
      <c r="DA11" s="237">
        <f t="shared" si="13"/>
        <v>1</v>
      </c>
      <c r="DB11" s="57">
        <f t="shared" si="14"/>
        <v>0.25</v>
      </c>
      <c r="DC11" s="57">
        <f t="shared" si="15"/>
        <v>0.25</v>
      </c>
      <c r="DD11" s="56">
        <f t="shared" si="16"/>
        <v>0.5</v>
      </c>
      <c r="DE11" s="55">
        <f t="shared" si="17"/>
        <v>1</v>
      </c>
      <c r="DF11" s="272">
        <f t="shared" si="18"/>
        <v>0.2</v>
      </c>
      <c r="DG11" s="55">
        <f t="shared" si="19"/>
        <v>5</v>
      </c>
      <c r="DH11" s="55"/>
      <c r="DI11" s="272">
        <f t="shared" si="20"/>
        <v>1</v>
      </c>
      <c r="DJ11" s="57">
        <f t="shared" si="21"/>
        <v>0.25</v>
      </c>
      <c r="DK11" s="57">
        <f t="shared" si="22"/>
        <v>0.25</v>
      </c>
      <c r="DL11" s="56">
        <f t="shared" si="23"/>
        <v>0.5</v>
      </c>
      <c r="DM11" s="55">
        <f t="shared" si="24"/>
        <v>1</v>
      </c>
      <c r="DN11" s="272">
        <f t="shared" si="25"/>
        <v>0.1</v>
      </c>
      <c r="DO11" s="55">
        <f t="shared" si="26"/>
        <v>5</v>
      </c>
      <c r="DP11" s="272">
        <f t="shared" si="27"/>
        <v>1</v>
      </c>
      <c r="DQ11" s="57">
        <f t="shared" si="28"/>
        <v>0.25</v>
      </c>
      <c r="DR11" s="57">
        <f t="shared" si="29"/>
        <v>0.25</v>
      </c>
      <c r="DS11" s="56">
        <f t="shared" si="30"/>
        <v>0.5</v>
      </c>
      <c r="DT11" s="55">
        <f t="shared" si="31"/>
        <v>1</v>
      </c>
      <c r="DU11" s="272">
        <f t="shared" si="32"/>
        <v>0.05</v>
      </c>
      <c r="DV11" s="55">
        <f t="shared" si="33"/>
        <v>5</v>
      </c>
      <c r="DW11" s="272">
        <f t="shared" si="34"/>
        <v>1</v>
      </c>
      <c r="DX11" s="57">
        <f t="shared" si="35"/>
        <v>0.25</v>
      </c>
      <c r="DY11" s="57">
        <f t="shared" si="36"/>
        <v>0.25</v>
      </c>
      <c r="DZ11" s="56">
        <f t="shared" si="37"/>
        <v>0.5</v>
      </c>
      <c r="EA11" s="55">
        <f t="shared" si="38"/>
        <v>1</v>
      </c>
      <c r="EB11" s="272">
        <f t="shared" si="39"/>
        <v>2.5000000000000001E-2</v>
      </c>
      <c r="EC11" s="55">
        <f t="shared" si="40"/>
        <v>5</v>
      </c>
      <c r="ED11" s="272">
        <f t="shared" si="41"/>
        <v>1</v>
      </c>
      <c r="EE11" s="57">
        <f t="shared" si="42"/>
        <v>0.15</v>
      </c>
      <c r="EF11" s="57">
        <f t="shared" si="43"/>
        <v>0.25</v>
      </c>
      <c r="EG11" s="56">
        <f t="shared" si="44"/>
        <v>0.4</v>
      </c>
      <c r="EH11" s="55">
        <f t="shared" si="45"/>
        <v>1</v>
      </c>
      <c r="EI11" s="272">
        <f t="shared" si="46"/>
        <v>1.4999999999999999E-2</v>
      </c>
      <c r="EJ11" s="55">
        <f t="shared" si="47"/>
        <v>5</v>
      </c>
      <c r="EK11" s="272">
        <f t="shared" si="48"/>
        <v>1</v>
      </c>
      <c r="EL11" s="57">
        <f t="shared" si="49"/>
        <v>0</v>
      </c>
      <c r="EM11" s="57">
        <f t="shared" si="50"/>
        <v>0</v>
      </c>
      <c r="EN11" s="56">
        <f t="shared" si="51"/>
        <v>0</v>
      </c>
      <c r="EO11" s="55">
        <f t="shared" si="52"/>
        <v>1</v>
      </c>
      <c r="EP11" s="272">
        <f t="shared" si="53"/>
        <v>1.4999999999999999E-2</v>
      </c>
      <c r="EQ11" s="55">
        <f t="shared" si="54"/>
        <v>5</v>
      </c>
      <c r="ER11" s="272">
        <f t="shared" si="55"/>
        <v>1</v>
      </c>
      <c r="ES11" s="57">
        <f t="shared" si="56"/>
        <v>0</v>
      </c>
      <c r="ET11" s="57">
        <f t="shared" si="57"/>
        <v>0</v>
      </c>
      <c r="EU11" s="56">
        <f t="shared" si="58"/>
        <v>0</v>
      </c>
      <c r="EV11" s="55">
        <f t="shared" si="59"/>
        <v>1</v>
      </c>
      <c r="EW11" s="272">
        <f t="shared" si="60"/>
        <v>1.4999999999999999E-2</v>
      </c>
      <c r="EX11" s="55">
        <f t="shared" si="61"/>
        <v>5</v>
      </c>
      <c r="EY11" s="272">
        <f t="shared" si="62"/>
        <v>1</v>
      </c>
      <c r="EZ11" s="57">
        <f t="shared" si="63"/>
        <v>0</v>
      </c>
      <c r="FA11" s="57">
        <f t="shared" si="64"/>
        <v>0</v>
      </c>
      <c r="FB11" s="56">
        <f t="shared" si="65"/>
        <v>0</v>
      </c>
      <c r="FC11" s="55">
        <f t="shared" si="66"/>
        <v>1</v>
      </c>
      <c r="FD11" s="272">
        <f t="shared" si="67"/>
        <v>1.4999999999999999E-2</v>
      </c>
      <c r="FE11" s="55">
        <f t="shared" si="68"/>
        <v>5</v>
      </c>
      <c r="FF11" s="272">
        <f t="shared" si="69"/>
        <v>1</v>
      </c>
      <c r="FG11" s="57">
        <f t="shared" si="70"/>
        <v>0</v>
      </c>
      <c r="FH11" s="57">
        <f t="shared" si="71"/>
        <v>0</v>
      </c>
      <c r="FI11" s="56">
        <f t="shared" si="72"/>
        <v>0</v>
      </c>
      <c r="FJ11" s="55">
        <f t="shared" si="73"/>
        <v>1</v>
      </c>
      <c r="FK11" s="272">
        <f t="shared" si="74"/>
        <v>1.4999999999999999E-2</v>
      </c>
      <c r="FL11" s="55">
        <f t="shared" si="75"/>
        <v>5</v>
      </c>
      <c r="FM11" s="272">
        <f t="shared" si="76"/>
        <v>1</v>
      </c>
      <c r="FN11" s="57">
        <f t="shared" si="77"/>
        <v>0</v>
      </c>
      <c r="FO11" s="57">
        <f t="shared" si="78"/>
        <v>0</v>
      </c>
      <c r="FP11" s="56">
        <f t="shared" si="79"/>
        <v>0</v>
      </c>
      <c r="FQ11" s="55">
        <f t="shared" si="80"/>
        <v>1</v>
      </c>
      <c r="FR11" s="272">
        <f t="shared" si="81"/>
        <v>1.4999999999999999E-2</v>
      </c>
      <c r="FS11" s="55">
        <f t="shared" si="82"/>
        <v>5</v>
      </c>
      <c r="FT11" s="272">
        <f t="shared" si="83"/>
        <v>1</v>
      </c>
      <c r="FU11" s="57">
        <f t="shared" si="84"/>
        <v>0</v>
      </c>
      <c r="FV11" s="57">
        <f t="shared" si="85"/>
        <v>0</v>
      </c>
      <c r="FW11" s="56">
        <f t="shared" si="86"/>
        <v>0</v>
      </c>
      <c r="FX11" s="55">
        <f t="shared" si="87"/>
        <v>1</v>
      </c>
      <c r="FY11" s="272">
        <f t="shared" si="88"/>
        <v>1.4999999999999999E-2</v>
      </c>
      <c r="FZ11" s="55">
        <f t="shared" si="89"/>
        <v>5</v>
      </c>
      <c r="GA11" s="272">
        <f t="shared" si="90"/>
        <v>1</v>
      </c>
      <c r="GB11" s="57">
        <f t="shared" si="91"/>
        <v>0</v>
      </c>
      <c r="GC11" s="57">
        <f t="shared" si="92"/>
        <v>0</v>
      </c>
      <c r="GD11" s="56">
        <f t="shared" si="93"/>
        <v>0</v>
      </c>
      <c r="GE11" s="55">
        <f t="shared" si="94"/>
        <v>1</v>
      </c>
      <c r="GF11" s="272">
        <f t="shared" si="95"/>
        <v>1.4999999999999999E-2</v>
      </c>
      <c r="GG11" s="55">
        <f t="shared" si="96"/>
        <v>5</v>
      </c>
      <c r="GH11" s="272">
        <f t="shared" si="97"/>
        <v>1</v>
      </c>
      <c r="GI11" s="272">
        <f t="shared" si="98"/>
        <v>1</v>
      </c>
      <c r="GJ11" s="53"/>
    </row>
    <row r="12" spans="1:193 1680:1680" ht="244.8" x14ac:dyDescent="0.2">
      <c r="A12" s="75">
        <v>4</v>
      </c>
      <c r="B12" s="69" t="s">
        <v>950</v>
      </c>
      <c r="C12" s="80" t="s">
        <v>949</v>
      </c>
      <c r="D12" s="71" t="s">
        <v>205</v>
      </c>
      <c r="E12" s="67" t="s">
        <v>204</v>
      </c>
      <c r="F12" s="62" t="s">
        <v>225</v>
      </c>
      <c r="G12" s="72" t="s">
        <v>218</v>
      </c>
      <c r="H12" s="72" t="s">
        <v>169</v>
      </c>
      <c r="I12" s="71" t="s">
        <v>20</v>
      </c>
      <c r="J12" s="376" t="s">
        <v>54</v>
      </c>
      <c r="K12" s="71" t="s">
        <v>53</v>
      </c>
      <c r="L12" s="71" t="s">
        <v>54</v>
      </c>
      <c r="M12" s="71" t="s">
        <v>54</v>
      </c>
      <c r="N12" s="71" t="s">
        <v>54</v>
      </c>
      <c r="O12" s="71" t="s">
        <v>54</v>
      </c>
      <c r="P12" s="71" t="s">
        <v>54</v>
      </c>
      <c r="Q12" s="71" t="s">
        <v>54</v>
      </c>
      <c r="R12" s="71" t="s">
        <v>53</v>
      </c>
      <c r="S12" s="71" t="s">
        <v>54</v>
      </c>
      <c r="T12" s="71" t="s">
        <v>54</v>
      </c>
      <c r="U12" s="71" t="s">
        <v>54</v>
      </c>
      <c r="V12" s="71" t="s">
        <v>54</v>
      </c>
      <c r="W12" s="71" t="s">
        <v>54</v>
      </c>
      <c r="X12" s="71" t="s">
        <v>54</v>
      </c>
      <c r="Y12" s="71" t="s">
        <v>53</v>
      </c>
      <c r="Z12" s="71" t="s">
        <v>54</v>
      </c>
      <c r="AA12" s="71" t="s">
        <v>53</v>
      </c>
      <c r="AB12" s="71" t="s">
        <v>53</v>
      </c>
      <c r="AC12" s="70" t="str">
        <f t="shared" si="0"/>
        <v>2 - Baja</v>
      </c>
      <c r="AD12" s="233">
        <f t="shared" si="1"/>
        <v>0.4</v>
      </c>
      <c r="AE12" s="70" t="str">
        <f t="shared" si="2"/>
        <v>5 - Catastrófico</v>
      </c>
      <c r="AF12" s="233">
        <f t="shared" si="3"/>
        <v>1</v>
      </c>
      <c r="AG12" s="69" t="str">
        <f>IFERROR(INDEX(INNOVAC!$BLU$689:$BLY$693,MATCH(I12,INNOVAC!$BLS$689:$BLS$693,0),MATCH(AE12,INNOVAC!$BLU$687:$BLY$687,0)),"")</f>
        <v>ALTO</v>
      </c>
      <c r="AH12" s="233">
        <f t="shared" si="4"/>
        <v>0.4</v>
      </c>
      <c r="AI12" s="77" t="s">
        <v>948</v>
      </c>
      <c r="AJ12" s="67" t="s">
        <v>947</v>
      </c>
      <c r="AK12" s="72" t="s">
        <v>946</v>
      </c>
      <c r="AL12" s="72" t="s">
        <v>945</v>
      </c>
      <c r="AM12" s="62" t="s">
        <v>35</v>
      </c>
      <c r="AN12" s="67" t="s">
        <v>46</v>
      </c>
      <c r="AO12" s="67" t="s">
        <v>50</v>
      </c>
      <c r="AP12" s="62" t="s">
        <v>52</v>
      </c>
      <c r="AQ12" s="375" t="s">
        <v>35</v>
      </c>
      <c r="AR12" s="168" t="s">
        <v>46</v>
      </c>
      <c r="AS12" s="168" t="s">
        <v>50</v>
      </c>
      <c r="AT12" s="375" t="s">
        <v>52</v>
      </c>
      <c r="AU12" s="375" t="s">
        <v>35</v>
      </c>
      <c r="AV12" s="168" t="s">
        <v>46</v>
      </c>
      <c r="AW12" s="168" t="s">
        <v>50</v>
      </c>
      <c r="AX12" s="375" t="s">
        <v>52</v>
      </c>
      <c r="AY12" s="375" t="s">
        <v>35</v>
      </c>
      <c r="AZ12" s="168" t="s">
        <v>46</v>
      </c>
      <c r="BA12" s="168" t="s">
        <v>50</v>
      </c>
      <c r="BB12" s="375" t="s">
        <v>52</v>
      </c>
      <c r="BC12" s="62" t="s">
        <v>35</v>
      </c>
      <c r="BD12" s="67" t="s">
        <v>45</v>
      </c>
      <c r="BE12" s="67" t="s">
        <v>50</v>
      </c>
      <c r="BF12" s="62" t="s">
        <v>52</v>
      </c>
      <c r="BG12" s="62"/>
      <c r="BH12" s="67"/>
      <c r="BI12" s="67"/>
      <c r="BJ12" s="62"/>
      <c r="BK12" s="62"/>
      <c r="BL12" s="67"/>
      <c r="BM12" s="67"/>
      <c r="BN12" s="62"/>
      <c r="BO12" s="62"/>
      <c r="BP12" s="67"/>
      <c r="BQ12" s="67"/>
      <c r="BR12" s="62"/>
      <c r="BS12" s="62"/>
      <c r="BT12" s="67"/>
      <c r="BU12" s="67"/>
      <c r="BV12" s="62"/>
      <c r="BW12" s="62"/>
      <c r="BX12" s="67"/>
      <c r="BY12" s="67"/>
      <c r="BZ12" s="62"/>
      <c r="CA12" s="62"/>
      <c r="CB12" s="67"/>
      <c r="CC12" s="67"/>
      <c r="CD12" s="62"/>
      <c r="CE12" s="62"/>
      <c r="CF12" s="67"/>
      <c r="CG12" s="67"/>
      <c r="CH12" s="62"/>
      <c r="CI12" s="67"/>
      <c r="CJ12" s="67"/>
      <c r="CK12" s="62"/>
      <c r="CL12" s="66" t="str">
        <f>IFERROR(IF(GE12&lt;=1,"1 - Muy Baja",VLOOKUP(GE12,INNOVAC!$BLR$689:$BLS$693,2,0)),"")</f>
        <v>1 - Muy Baja</v>
      </c>
      <c r="CM12" s="249">
        <f t="shared" si="5"/>
        <v>1.4999999999999999E-2</v>
      </c>
      <c r="CN12" s="66" t="str">
        <f>IFERROR(IF(GG12&lt;=1,"1 - Leve",HLOOKUP(GG12,INNOVAC!$BLU$686:$BLY$687,2,0)),"")</f>
        <v>5 - Catastrófico</v>
      </c>
      <c r="CO12" s="249">
        <f t="shared" si="6"/>
        <v>1</v>
      </c>
      <c r="CP12" s="63" t="str">
        <f t="shared" si="7"/>
        <v>MODERADO</v>
      </c>
      <c r="CQ12" s="233">
        <f t="shared" si="8"/>
        <v>1.4999999999999999E-2</v>
      </c>
      <c r="CR12" s="77" t="s">
        <v>475</v>
      </c>
      <c r="CS12" s="63">
        <f t="shared" si="9"/>
        <v>3</v>
      </c>
      <c r="CT12" s="62"/>
      <c r="CU12" s="80" t="s">
        <v>936</v>
      </c>
      <c r="CV12" s="76" t="s">
        <v>633</v>
      </c>
      <c r="CW12" s="242"/>
      <c r="CX12" s="56">
        <f t="shared" si="10"/>
        <v>14</v>
      </c>
      <c r="CY12" s="59">
        <f t="shared" si="11"/>
        <v>5</v>
      </c>
      <c r="CZ12" s="56" t="str">
        <f t="shared" si="12"/>
        <v>Catastrófico</v>
      </c>
      <c r="DA12" s="237">
        <f t="shared" si="13"/>
        <v>1</v>
      </c>
      <c r="DB12" s="57">
        <f t="shared" si="14"/>
        <v>0.25</v>
      </c>
      <c r="DC12" s="57">
        <f t="shared" si="15"/>
        <v>0.25</v>
      </c>
      <c r="DD12" s="56">
        <f t="shared" si="16"/>
        <v>0.5</v>
      </c>
      <c r="DE12" s="55">
        <f t="shared" si="17"/>
        <v>1</v>
      </c>
      <c r="DF12" s="272">
        <f t="shared" si="18"/>
        <v>0.2</v>
      </c>
      <c r="DG12" s="55">
        <f t="shared" si="19"/>
        <v>5</v>
      </c>
      <c r="DH12" s="55"/>
      <c r="DI12" s="272">
        <f t="shared" si="20"/>
        <v>1</v>
      </c>
      <c r="DJ12" s="57">
        <f t="shared" si="21"/>
        <v>0.25</v>
      </c>
      <c r="DK12" s="57">
        <f t="shared" si="22"/>
        <v>0.25</v>
      </c>
      <c r="DL12" s="56">
        <f t="shared" si="23"/>
        <v>0.5</v>
      </c>
      <c r="DM12" s="55">
        <f t="shared" si="24"/>
        <v>1</v>
      </c>
      <c r="DN12" s="272">
        <f t="shared" si="25"/>
        <v>0.1</v>
      </c>
      <c r="DO12" s="55">
        <f t="shared" si="26"/>
        <v>5</v>
      </c>
      <c r="DP12" s="272">
        <f t="shared" si="27"/>
        <v>1</v>
      </c>
      <c r="DQ12" s="57">
        <f t="shared" si="28"/>
        <v>0.25</v>
      </c>
      <c r="DR12" s="57">
        <f t="shared" si="29"/>
        <v>0.25</v>
      </c>
      <c r="DS12" s="56">
        <f t="shared" si="30"/>
        <v>0.5</v>
      </c>
      <c r="DT12" s="55">
        <f t="shared" si="31"/>
        <v>1</v>
      </c>
      <c r="DU12" s="272">
        <f t="shared" si="32"/>
        <v>0.05</v>
      </c>
      <c r="DV12" s="55">
        <f t="shared" si="33"/>
        <v>5</v>
      </c>
      <c r="DW12" s="272">
        <f t="shared" si="34"/>
        <v>1</v>
      </c>
      <c r="DX12" s="57">
        <f t="shared" si="35"/>
        <v>0.25</v>
      </c>
      <c r="DY12" s="57">
        <f t="shared" si="36"/>
        <v>0.25</v>
      </c>
      <c r="DZ12" s="56">
        <f t="shared" si="37"/>
        <v>0.5</v>
      </c>
      <c r="EA12" s="55">
        <f t="shared" si="38"/>
        <v>1</v>
      </c>
      <c r="EB12" s="272">
        <f t="shared" si="39"/>
        <v>2.5000000000000001E-2</v>
      </c>
      <c r="EC12" s="55">
        <f t="shared" si="40"/>
        <v>5</v>
      </c>
      <c r="ED12" s="272">
        <f t="shared" si="41"/>
        <v>1</v>
      </c>
      <c r="EE12" s="57">
        <f t="shared" si="42"/>
        <v>0.15</v>
      </c>
      <c r="EF12" s="57">
        <f t="shared" si="43"/>
        <v>0.25</v>
      </c>
      <c r="EG12" s="56">
        <f t="shared" si="44"/>
        <v>0.4</v>
      </c>
      <c r="EH12" s="55">
        <f t="shared" si="45"/>
        <v>1</v>
      </c>
      <c r="EI12" s="272">
        <f t="shared" si="46"/>
        <v>1.4999999999999999E-2</v>
      </c>
      <c r="EJ12" s="55">
        <f t="shared" si="47"/>
        <v>5</v>
      </c>
      <c r="EK12" s="272">
        <f t="shared" si="48"/>
        <v>1</v>
      </c>
      <c r="EL12" s="57">
        <f t="shared" si="49"/>
        <v>0</v>
      </c>
      <c r="EM12" s="57">
        <f t="shared" si="50"/>
        <v>0</v>
      </c>
      <c r="EN12" s="56">
        <f t="shared" si="51"/>
        <v>0</v>
      </c>
      <c r="EO12" s="55">
        <f t="shared" si="52"/>
        <v>1</v>
      </c>
      <c r="EP12" s="272">
        <f t="shared" si="53"/>
        <v>1.4999999999999999E-2</v>
      </c>
      <c r="EQ12" s="55">
        <f t="shared" si="54"/>
        <v>5</v>
      </c>
      <c r="ER12" s="272">
        <f t="shared" si="55"/>
        <v>1</v>
      </c>
      <c r="ES12" s="57">
        <f t="shared" si="56"/>
        <v>0</v>
      </c>
      <c r="ET12" s="57">
        <f t="shared" si="57"/>
        <v>0</v>
      </c>
      <c r="EU12" s="56">
        <f t="shared" si="58"/>
        <v>0</v>
      </c>
      <c r="EV12" s="55">
        <f t="shared" si="59"/>
        <v>1</v>
      </c>
      <c r="EW12" s="272">
        <f t="shared" si="60"/>
        <v>1.4999999999999999E-2</v>
      </c>
      <c r="EX12" s="55">
        <f t="shared" si="61"/>
        <v>5</v>
      </c>
      <c r="EY12" s="272">
        <f t="shared" si="62"/>
        <v>1</v>
      </c>
      <c r="EZ12" s="57">
        <f t="shared" si="63"/>
        <v>0</v>
      </c>
      <c r="FA12" s="57">
        <f t="shared" si="64"/>
        <v>0</v>
      </c>
      <c r="FB12" s="56">
        <f t="shared" si="65"/>
        <v>0</v>
      </c>
      <c r="FC12" s="55">
        <f t="shared" si="66"/>
        <v>1</v>
      </c>
      <c r="FD12" s="272">
        <f t="shared" si="67"/>
        <v>1.4999999999999999E-2</v>
      </c>
      <c r="FE12" s="55">
        <f t="shared" si="68"/>
        <v>5</v>
      </c>
      <c r="FF12" s="272">
        <f t="shared" si="69"/>
        <v>1</v>
      </c>
      <c r="FG12" s="57">
        <f t="shared" si="70"/>
        <v>0</v>
      </c>
      <c r="FH12" s="57">
        <f t="shared" si="71"/>
        <v>0</v>
      </c>
      <c r="FI12" s="56">
        <f t="shared" si="72"/>
        <v>0</v>
      </c>
      <c r="FJ12" s="55">
        <f t="shared" si="73"/>
        <v>1</v>
      </c>
      <c r="FK12" s="272">
        <f t="shared" si="74"/>
        <v>1.4999999999999999E-2</v>
      </c>
      <c r="FL12" s="55">
        <f t="shared" si="75"/>
        <v>5</v>
      </c>
      <c r="FM12" s="272">
        <f t="shared" si="76"/>
        <v>1</v>
      </c>
      <c r="FN12" s="57">
        <f t="shared" si="77"/>
        <v>0</v>
      </c>
      <c r="FO12" s="57">
        <f t="shared" si="78"/>
        <v>0</v>
      </c>
      <c r="FP12" s="56">
        <f t="shared" si="79"/>
        <v>0</v>
      </c>
      <c r="FQ12" s="55">
        <f t="shared" si="80"/>
        <v>1</v>
      </c>
      <c r="FR12" s="272">
        <f t="shared" si="81"/>
        <v>1.4999999999999999E-2</v>
      </c>
      <c r="FS12" s="55">
        <f t="shared" si="82"/>
        <v>5</v>
      </c>
      <c r="FT12" s="272">
        <f t="shared" si="83"/>
        <v>1</v>
      </c>
      <c r="FU12" s="57">
        <f t="shared" si="84"/>
        <v>0</v>
      </c>
      <c r="FV12" s="57">
        <f t="shared" si="85"/>
        <v>0</v>
      </c>
      <c r="FW12" s="56">
        <f t="shared" si="86"/>
        <v>0</v>
      </c>
      <c r="FX12" s="55">
        <f t="shared" si="87"/>
        <v>1</v>
      </c>
      <c r="FY12" s="272">
        <f t="shared" si="88"/>
        <v>1.4999999999999999E-2</v>
      </c>
      <c r="FZ12" s="55">
        <f t="shared" si="89"/>
        <v>5</v>
      </c>
      <c r="GA12" s="272">
        <f t="shared" si="90"/>
        <v>1</v>
      </c>
      <c r="GB12" s="57">
        <f t="shared" si="91"/>
        <v>0</v>
      </c>
      <c r="GC12" s="57">
        <f t="shared" si="92"/>
        <v>0</v>
      </c>
      <c r="GD12" s="56">
        <f t="shared" si="93"/>
        <v>0</v>
      </c>
      <c r="GE12" s="55">
        <f t="shared" si="94"/>
        <v>1</v>
      </c>
      <c r="GF12" s="272">
        <f t="shared" si="95"/>
        <v>1.4999999999999999E-2</v>
      </c>
      <c r="GG12" s="55">
        <f t="shared" si="96"/>
        <v>5</v>
      </c>
      <c r="GH12" s="272">
        <f t="shared" si="97"/>
        <v>1</v>
      </c>
      <c r="GI12" s="272">
        <f t="shared" si="98"/>
        <v>1</v>
      </c>
      <c r="GJ12" s="53"/>
    </row>
    <row r="13" spans="1:193 1680:1680" ht="244.8" x14ac:dyDescent="0.2">
      <c r="A13" s="75">
        <v>5</v>
      </c>
      <c r="B13" s="69" t="s">
        <v>942</v>
      </c>
      <c r="C13" s="80" t="s">
        <v>944</v>
      </c>
      <c r="D13" s="71" t="s">
        <v>206</v>
      </c>
      <c r="E13" s="67" t="s">
        <v>204</v>
      </c>
      <c r="F13" s="62" t="s">
        <v>222</v>
      </c>
      <c r="G13" s="72" t="s">
        <v>220</v>
      </c>
      <c r="H13" s="72" t="s">
        <v>173</v>
      </c>
      <c r="I13" s="71" t="s">
        <v>18</v>
      </c>
      <c r="J13" s="376" t="s">
        <v>54</v>
      </c>
      <c r="K13" s="71" t="s">
        <v>53</v>
      </c>
      <c r="L13" s="71" t="s">
        <v>54</v>
      </c>
      <c r="M13" s="71" t="s">
        <v>54</v>
      </c>
      <c r="N13" s="71" t="s">
        <v>54</v>
      </c>
      <c r="O13" s="71" t="s">
        <v>54</v>
      </c>
      <c r="P13" s="71" t="s">
        <v>54</v>
      </c>
      <c r="Q13" s="71" t="s">
        <v>54</v>
      </c>
      <c r="R13" s="71" t="s">
        <v>53</v>
      </c>
      <c r="S13" s="71" t="s">
        <v>54</v>
      </c>
      <c r="T13" s="71" t="s">
        <v>54</v>
      </c>
      <c r="U13" s="71" t="s">
        <v>54</v>
      </c>
      <c r="V13" s="71" t="s">
        <v>54</v>
      </c>
      <c r="W13" s="71" t="s">
        <v>54</v>
      </c>
      <c r="X13" s="71" t="s">
        <v>54</v>
      </c>
      <c r="Y13" s="71" t="s">
        <v>53</v>
      </c>
      <c r="Z13" s="71" t="s">
        <v>54</v>
      </c>
      <c r="AA13" s="71" t="s">
        <v>53</v>
      </c>
      <c r="AB13" s="71" t="s">
        <v>53</v>
      </c>
      <c r="AC13" s="70" t="str">
        <f t="shared" si="0"/>
        <v>1 - Muy Baja</v>
      </c>
      <c r="AD13" s="233">
        <f t="shared" si="1"/>
        <v>0.2</v>
      </c>
      <c r="AE13" s="70" t="str">
        <f t="shared" si="2"/>
        <v>5 - Catastrófico</v>
      </c>
      <c r="AF13" s="233">
        <f t="shared" si="3"/>
        <v>1</v>
      </c>
      <c r="AG13" s="69" t="str">
        <f>IFERROR(INDEX(INNOVAC!$BLU$689:$BLY$693,MATCH(I13,INNOVAC!$BLS$689:$BLS$693,0),MATCH(AE13,INNOVAC!$BLU$687:$BLY$687,0)),"")</f>
        <v>MODERADO</v>
      </c>
      <c r="AH13" s="233">
        <f t="shared" si="4"/>
        <v>0.2</v>
      </c>
      <c r="AI13" s="77" t="s">
        <v>940</v>
      </c>
      <c r="AJ13" s="67" t="s">
        <v>943</v>
      </c>
      <c r="AK13" s="72" t="s">
        <v>938</v>
      </c>
      <c r="AL13" s="72" t="s">
        <v>937</v>
      </c>
      <c r="AM13" s="62" t="s">
        <v>35</v>
      </c>
      <c r="AN13" s="67" t="s">
        <v>46</v>
      </c>
      <c r="AO13" s="67" t="s">
        <v>50</v>
      </c>
      <c r="AP13" s="62" t="s">
        <v>52</v>
      </c>
      <c r="AQ13" s="375" t="s">
        <v>35</v>
      </c>
      <c r="AR13" s="168" t="s">
        <v>46</v>
      </c>
      <c r="AS13" s="168" t="s">
        <v>50</v>
      </c>
      <c r="AT13" s="375" t="s">
        <v>52</v>
      </c>
      <c r="AU13" s="375" t="s">
        <v>35</v>
      </c>
      <c r="AV13" s="168" t="s">
        <v>46</v>
      </c>
      <c r="AW13" s="168" t="s">
        <v>50</v>
      </c>
      <c r="AX13" s="375" t="s">
        <v>52</v>
      </c>
      <c r="AY13" s="375" t="s">
        <v>35</v>
      </c>
      <c r="AZ13" s="168" t="s">
        <v>46</v>
      </c>
      <c r="BA13" s="168" t="s">
        <v>50</v>
      </c>
      <c r="BB13" s="375" t="s">
        <v>52</v>
      </c>
      <c r="BC13" s="62" t="s">
        <v>35</v>
      </c>
      <c r="BD13" s="67" t="s">
        <v>46</v>
      </c>
      <c r="BE13" s="67" t="s">
        <v>50</v>
      </c>
      <c r="BF13" s="62" t="s">
        <v>52</v>
      </c>
      <c r="BG13" s="62"/>
      <c r="BH13" s="67"/>
      <c r="BI13" s="67"/>
      <c r="BJ13" s="62"/>
      <c r="BK13" s="62"/>
      <c r="BL13" s="67"/>
      <c r="BM13" s="67"/>
      <c r="BN13" s="62"/>
      <c r="BO13" s="62"/>
      <c r="BP13" s="67"/>
      <c r="BQ13" s="67"/>
      <c r="BR13" s="62"/>
      <c r="BS13" s="62"/>
      <c r="BT13" s="67"/>
      <c r="BU13" s="67"/>
      <c r="BV13" s="62"/>
      <c r="BW13" s="62"/>
      <c r="BX13" s="67"/>
      <c r="BY13" s="67"/>
      <c r="BZ13" s="62"/>
      <c r="CA13" s="62"/>
      <c r="CB13" s="67"/>
      <c r="CC13" s="67"/>
      <c r="CD13" s="62"/>
      <c r="CE13" s="62"/>
      <c r="CF13" s="67"/>
      <c r="CG13" s="67"/>
      <c r="CH13" s="62"/>
      <c r="CI13" s="67"/>
      <c r="CJ13" s="67"/>
      <c r="CK13" s="62"/>
      <c r="CL13" s="66" t="str">
        <f>IFERROR(IF(GE13&lt;=1,"1 - Muy Baja",VLOOKUP(GE13,INNOVAC!$BLR$689:$BLS$693,2,0)),"")</f>
        <v>1 - Muy Baja</v>
      </c>
      <c r="CM13" s="249">
        <f t="shared" si="5"/>
        <v>6.2500000000000003E-3</v>
      </c>
      <c r="CN13" s="66" t="str">
        <f>IFERROR(IF(GG13&lt;=1,"1 - Leve",HLOOKUP(GG13,INNOVAC!$BLU$686:$BLY$687,2,0)),"")</f>
        <v>5 - Catastrófico</v>
      </c>
      <c r="CO13" s="249">
        <f t="shared" si="6"/>
        <v>1</v>
      </c>
      <c r="CP13" s="63" t="str">
        <f t="shared" si="7"/>
        <v>MODERADO</v>
      </c>
      <c r="CQ13" s="233">
        <f t="shared" si="8"/>
        <v>6.2500000000000003E-3</v>
      </c>
      <c r="CR13" s="77" t="s">
        <v>238</v>
      </c>
      <c r="CS13" s="63">
        <f t="shared" si="9"/>
        <v>3</v>
      </c>
      <c r="CT13" s="62"/>
      <c r="CU13" s="80" t="s">
        <v>936</v>
      </c>
      <c r="CV13" s="76" t="s">
        <v>633</v>
      </c>
      <c r="CW13" s="242"/>
      <c r="CX13" s="56">
        <f t="shared" si="10"/>
        <v>14</v>
      </c>
      <c r="CY13" s="59">
        <f t="shared" si="11"/>
        <v>5</v>
      </c>
      <c r="CZ13" s="56" t="str">
        <f t="shared" si="12"/>
        <v>Catastrófico</v>
      </c>
      <c r="DA13" s="237">
        <f t="shared" si="13"/>
        <v>1</v>
      </c>
      <c r="DB13" s="57">
        <f t="shared" si="14"/>
        <v>0.25</v>
      </c>
      <c r="DC13" s="57">
        <f t="shared" si="15"/>
        <v>0.25</v>
      </c>
      <c r="DD13" s="56">
        <f t="shared" si="16"/>
        <v>0.5</v>
      </c>
      <c r="DE13" s="55">
        <f t="shared" si="17"/>
        <v>1</v>
      </c>
      <c r="DF13" s="272">
        <f t="shared" si="18"/>
        <v>0.1</v>
      </c>
      <c r="DG13" s="55">
        <f t="shared" si="19"/>
        <v>5</v>
      </c>
      <c r="DH13" s="55"/>
      <c r="DI13" s="272">
        <f t="shared" si="20"/>
        <v>1</v>
      </c>
      <c r="DJ13" s="57">
        <f t="shared" si="21"/>
        <v>0.25</v>
      </c>
      <c r="DK13" s="57">
        <f t="shared" si="22"/>
        <v>0.25</v>
      </c>
      <c r="DL13" s="56">
        <f t="shared" si="23"/>
        <v>0.5</v>
      </c>
      <c r="DM13" s="55">
        <f t="shared" si="24"/>
        <v>1</v>
      </c>
      <c r="DN13" s="272">
        <f t="shared" si="25"/>
        <v>0.05</v>
      </c>
      <c r="DO13" s="55">
        <f t="shared" si="26"/>
        <v>5</v>
      </c>
      <c r="DP13" s="272">
        <f t="shared" si="27"/>
        <v>1</v>
      </c>
      <c r="DQ13" s="57">
        <f t="shared" si="28"/>
        <v>0.25</v>
      </c>
      <c r="DR13" s="57">
        <f t="shared" si="29"/>
        <v>0.25</v>
      </c>
      <c r="DS13" s="56">
        <f t="shared" si="30"/>
        <v>0.5</v>
      </c>
      <c r="DT13" s="55">
        <f t="shared" si="31"/>
        <v>1</v>
      </c>
      <c r="DU13" s="272">
        <f t="shared" si="32"/>
        <v>2.5000000000000001E-2</v>
      </c>
      <c r="DV13" s="55">
        <f t="shared" si="33"/>
        <v>5</v>
      </c>
      <c r="DW13" s="272">
        <f t="shared" si="34"/>
        <v>1</v>
      </c>
      <c r="DX13" s="57">
        <f t="shared" si="35"/>
        <v>0.25</v>
      </c>
      <c r="DY13" s="57">
        <f t="shared" si="36"/>
        <v>0.25</v>
      </c>
      <c r="DZ13" s="56">
        <f t="shared" si="37"/>
        <v>0.5</v>
      </c>
      <c r="EA13" s="55">
        <f t="shared" si="38"/>
        <v>1</v>
      </c>
      <c r="EB13" s="272">
        <f t="shared" si="39"/>
        <v>1.2500000000000001E-2</v>
      </c>
      <c r="EC13" s="55">
        <f t="shared" si="40"/>
        <v>5</v>
      </c>
      <c r="ED13" s="272">
        <f t="shared" si="41"/>
        <v>1</v>
      </c>
      <c r="EE13" s="57">
        <f t="shared" si="42"/>
        <v>0.25</v>
      </c>
      <c r="EF13" s="57">
        <f t="shared" si="43"/>
        <v>0.25</v>
      </c>
      <c r="EG13" s="56">
        <f t="shared" si="44"/>
        <v>0.5</v>
      </c>
      <c r="EH13" s="55">
        <f t="shared" si="45"/>
        <v>1</v>
      </c>
      <c r="EI13" s="272">
        <f t="shared" si="46"/>
        <v>6.2500000000000003E-3</v>
      </c>
      <c r="EJ13" s="55">
        <f t="shared" si="47"/>
        <v>5</v>
      </c>
      <c r="EK13" s="272">
        <f t="shared" si="48"/>
        <v>1</v>
      </c>
      <c r="EL13" s="57">
        <f t="shared" si="49"/>
        <v>0</v>
      </c>
      <c r="EM13" s="57">
        <f t="shared" si="50"/>
        <v>0</v>
      </c>
      <c r="EN13" s="56">
        <f t="shared" si="51"/>
        <v>0</v>
      </c>
      <c r="EO13" s="55">
        <f t="shared" si="52"/>
        <v>1</v>
      </c>
      <c r="EP13" s="272">
        <f t="shared" si="53"/>
        <v>6.2500000000000003E-3</v>
      </c>
      <c r="EQ13" s="55">
        <f t="shared" si="54"/>
        <v>5</v>
      </c>
      <c r="ER13" s="272">
        <f t="shared" si="55"/>
        <v>1</v>
      </c>
      <c r="ES13" s="57">
        <f t="shared" si="56"/>
        <v>0</v>
      </c>
      <c r="ET13" s="57">
        <f t="shared" si="57"/>
        <v>0</v>
      </c>
      <c r="EU13" s="56">
        <f t="shared" si="58"/>
        <v>0</v>
      </c>
      <c r="EV13" s="55">
        <f t="shared" si="59"/>
        <v>1</v>
      </c>
      <c r="EW13" s="272">
        <f t="shared" si="60"/>
        <v>6.2500000000000003E-3</v>
      </c>
      <c r="EX13" s="55">
        <f t="shared" si="61"/>
        <v>5</v>
      </c>
      <c r="EY13" s="272">
        <f t="shared" si="62"/>
        <v>1</v>
      </c>
      <c r="EZ13" s="57">
        <f t="shared" si="63"/>
        <v>0</v>
      </c>
      <c r="FA13" s="57">
        <f t="shared" si="64"/>
        <v>0</v>
      </c>
      <c r="FB13" s="56">
        <f t="shared" si="65"/>
        <v>0</v>
      </c>
      <c r="FC13" s="55">
        <f t="shared" si="66"/>
        <v>1</v>
      </c>
      <c r="FD13" s="272">
        <f t="shared" si="67"/>
        <v>6.2500000000000003E-3</v>
      </c>
      <c r="FE13" s="55">
        <f t="shared" si="68"/>
        <v>5</v>
      </c>
      <c r="FF13" s="272">
        <f t="shared" si="69"/>
        <v>1</v>
      </c>
      <c r="FG13" s="57">
        <f t="shared" si="70"/>
        <v>0</v>
      </c>
      <c r="FH13" s="57">
        <f t="shared" si="71"/>
        <v>0</v>
      </c>
      <c r="FI13" s="56">
        <f t="shared" si="72"/>
        <v>0</v>
      </c>
      <c r="FJ13" s="55">
        <f t="shared" si="73"/>
        <v>1</v>
      </c>
      <c r="FK13" s="272">
        <f t="shared" si="74"/>
        <v>6.2500000000000003E-3</v>
      </c>
      <c r="FL13" s="55">
        <f t="shared" si="75"/>
        <v>5</v>
      </c>
      <c r="FM13" s="272">
        <f t="shared" si="76"/>
        <v>1</v>
      </c>
      <c r="FN13" s="57">
        <f t="shared" si="77"/>
        <v>0</v>
      </c>
      <c r="FO13" s="57">
        <f t="shared" si="78"/>
        <v>0</v>
      </c>
      <c r="FP13" s="56">
        <f t="shared" si="79"/>
        <v>0</v>
      </c>
      <c r="FQ13" s="55">
        <f t="shared" si="80"/>
        <v>1</v>
      </c>
      <c r="FR13" s="272">
        <f t="shared" si="81"/>
        <v>6.2500000000000003E-3</v>
      </c>
      <c r="FS13" s="55">
        <f t="shared" si="82"/>
        <v>5</v>
      </c>
      <c r="FT13" s="272">
        <f t="shared" si="83"/>
        <v>1</v>
      </c>
      <c r="FU13" s="57">
        <f t="shared" si="84"/>
        <v>0</v>
      </c>
      <c r="FV13" s="57">
        <f t="shared" si="85"/>
        <v>0</v>
      </c>
      <c r="FW13" s="56">
        <f t="shared" si="86"/>
        <v>0</v>
      </c>
      <c r="FX13" s="55">
        <f t="shared" si="87"/>
        <v>1</v>
      </c>
      <c r="FY13" s="272">
        <f t="shared" si="88"/>
        <v>6.2500000000000003E-3</v>
      </c>
      <c r="FZ13" s="55">
        <f t="shared" si="89"/>
        <v>5</v>
      </c>
      <c r="GA13" s="272">
        <f t="shared" si="90"/>
        <v>1</v>
      </c>
      <c r="GB13" s="57">
        <f t="shared" si="91"/>
        <v>0</v>
      </c>
      <c r="GC13" s="57">
        <f t="shared" si="92"/>
        <v>0</v>
      </c>
      <c r="GD13" s="56">
        <f t="shared" si="93"/>
        <v>0</v>
      </c>
      <c r="GE13" s="55">
        <f t="shared" si="94"/>
        <v>1</v>
      </c>
      <c r="GF13" s="272">
        <f t="shared" si="95"/>
        <v>6.2500000000000003E-3</v>
      </c>
      <c r="GG13" s="55">
        <f t="shared" si="96"/>
        <v>5</v>
      </c>
      <c r="GH13" s="272">
        <f t="shared" si="97"/>
        <v>1</v>
      </c>
      <c r="GI13" s="272">
        <f t="shared" si="98"/>
        <v>1</v>
      </c>
      <c r="GJ13" s="53"/>
    </row>
    <row r="14" spans="1:193 1680:1680" ht="244.8" x14ac:dyDescent="0.2">
      <c r="A14" s="75">
        <v>6</v>
      </c>
      <c r="B14" s="69" t="s">
        <v>942</v>
      </c>
      <c r="C14" s="80" t="s">
        <v>941</v>
      </c>
      <c r="D14" s="71" t="s">
        <v>205</v>
      </c>
      <c r="E14" s="67" t="s">
        <v>204</v>
      </c>
      <c r="F14" s="62" t="s">
        <v>224</v>
      </c>
      <c r="G14" s="72" t="s">
        <v>220</v>
      </c>
      <c r="H14" s="72" t="s">
        <v>173</v>
      </c>
      <c r="I14" s="71" t="s">
        <v>18</v>
      </c>
      <c r="J14" s="376" t="s">
        <v>54</v>
      </c>
      <c r="K14" s="71" t="s">
        <v>53</v>
      </c>
      <c r="L14" s="71" t="s">
        <v>54</v>
      </c>
      <c r="M14" s="71" t="s">
        <v>54</v>
      </c>
      <c r="N14" s="71" t="s">
        <v>54</v>
      </c>
      <c r="O14" s="71" t="s">
        <v>54</v>
      </c>
      <c r="P14" s="71" t="s">
        <v>54</v>
      </c>
      <c r="Q14" s="71" t="s">
        <v>54</v>
      </c>
      <c r="R14" s="71" t="s">
        <v>53</v>
      </c>
      <c r="S14" s="71" t="s">
        <v>54</v>
      </c>
      <c r="T14" s="71" t="s">
        <v>54</v>
      </c>
      <c r="U14" s="71" t="s">
        <v>54</v>
      </c>
      <c r="V14" s="71" t="s">
        <v>54</v>
      </c>
      <c r="W14" s="71" t="s">
        <v>54</v>
      </c>
      <c r="X14" s="71" t="s">
        <v>54</v>
      </c>
      <c r="Y14" s="71" t="s">
        <v>53</v>
      </c>
      <c r="Z14" s="71" t="s">
        <v>54</v>
      </c>
      <c r="AA14" s="71" t="s">
        <v>53</v>
      </c>
      <c r="AB14" s="71" t="s">
        <v>53</v>
      </c>
      <c r="AC14" s="70" t="str">
        <f t="shared" si="0"/>
        <v>1 - Muy Baja</v>
      </c>
      <c r="AD14" s="233">
        <f t="shared" si="1"/>
        <v>0.2</v>
      </c>
      <c r="AE14" s="70" t="str">
        <f t="shared" si="2"/>
        <v>5 - Catastrófico</v>
      </c>
      <c r="AF14" s="233">
        <f t="shared" si="3"/>
        <v>1</v>
      </c>
      <c r="AG14" s="69" t="str">
        <f>IFERROR(INDEX(INNOVAC!$BLU$689:$BLY$693,MATCH(I14,INNOVAC!$BLS$689:$BLS$693,0),MATCH(AE14,INNOVAC!$BLU$687:$BLY$687,0)),"")</f>
        <v>MODERADO</v>
      </c>
      <c r="AH14" s="233">
        <f t="shared" si="4"/>
        <v>0.2</v>
      </c>
      <c r="AI14" s="77" t="s">
        <v>940</v>
      </c>
      <c r="AJ14" s="67" t="s">
        <v>939</v>
      </c>
      <c r="AK14" s="72" t="s">
        <v>938</v>
      </c>
      <c r="AL14" s="72" t="s">
        <v>937</v>
      </c>
      <c r="AM14" s="62" t="s">
        <v>35</v>
      </c>
      <c r="AN14" s="67" t="s">
        <v>46</v>
      </c>
      <c r="AO14" s="67" t="s">
        <v>50</v>
      </c>
      <c r="AP14" s="62" t="s">
        <v>52</v>
      </c>
      <c r="AQ14" s="375" t="s">
        <v>35</v>
      </c>
      <c r="AR14" s="168" t="s">
        <v>46</v>
      </c>
      <c r="AS14" s="168" t="s">
        <v>50</v>
      </c>
      <c r="AT14" s="375" t="s">
        <v>52</v>
      </c>
      <c r="AU14" s="375" t="s">
        <v>35</v>
      </c>
      <c r="AV14" s="168" t="s">
        <v>46</v>
      </c>
      <c r="AW14" s="168" t="s">
        <v>50</v>
      </c>
      <c r="AX14" s="375" t="s">
        <v>52</v>
      </c>
      <c r="AY14" s="375" t="s">
        <v>35</v>
      </c>
      <c r="AZ14" s="168" t="s">
        <v>46</v>
      </c>
      <c r="BA14" s="168" t="s">
        <v>50</v>
      </c>
      <c r="BB14" s="375" t="s">
        <v>52</v>
      </c>
      <c r="BC14" s="62" t="s">
        <v>35</v>
      </c>
      <c r="BD14" s="67" t="s">
        <v>46</v>
      </c>
      <c r="BE14" s="67" t="s">
        <v>50</v>
      </c>
      <c r="BF14" s="62" t="s">
        <v>52</v>
      </c>
      <c r="BG14" s="62"/>
      <c r="BH14" s="67"/>
      <c r="BI14" s="67"/>
      <c r="BJ14" s="62"/>
      <c r="BK14" s="62"/>
      <c r="BL14" s="67"/>
      <c r="BM14" s="67"/>
      <c r="BN14" s="62"/>
      <c r="BO14" s="62"/>
      <c r="BP14" s="67"/>
      <c r="BQ14" s="67"/>
      <c r="BR14" s="62"/>
      <c r="BS14" s="62"/>
      <c r="BT14" s="67"/>
      <c r="BU14" s="67"/>
      <c r="BV14" s="62"/>
      <c r="BW14" s="62"/>
      <c r="BX14" s="67"/>
      <c r="BY14" s="67"/>
      <c r="BZ14" s="62"/>
      <c r="CA14" s="62"/>
      <c r="CB14" s="67"/>
      <c r="CC14" s="67"/>
      <c r="CD14" s="62"/>
      <c r="CE14" s="62"/>
      <c r="CF14" s="67"/>
      <c r="CG14" s="67"/>
      <c r="CH14" s="62"/>
      <c r="CI14" s="67"/>
      <c r="CJ14" s="67"/>
      <c r="CK14" s="62"/>
      <c r="CL14" s="66" t="str">
        <f>IFERROR(IF(GE14&lt;=1,"1 - Muy Baja",VLOOKUP(GE14,INNOVAC!$BLR$689:$BLS$693,2,0)),"")</f>
        <v>1 - Muy Baja</v>
      </c>
      <c r="CM14" s="249">
        <f t="shared" si="5"/>
        <v>6.2500000000000003E-3</v>
      </c>
      <c r="CN14" s="66" t="str">
        <f>IFERROR(IF(GG14&lt;=1,"1 - Leve",HLOOKUP(GG14,INNOVAC!$BLU$686:$BLY$687,2,0)),"")</f>
        <v>5 - Catastrófico</v>
      </c>
      <c r="CO14" s="249">
        <f t="shared" si="6"/>
        <v>1</v>
      </c>
      <c r="CP14" s="63" t="str">
        <f t="shared" si="7"/>
        <v>MODERADO</v>
      </c>
      <c r="CQ14" s="233">
        <f t="shared" si="8"/>
        <v>6.2500000000000003E-3</v>
      </c>
      <c r="CR14" s="77" t="s">
        <v>475</v>
      </c>
      <c r="CS14" s="63">
        <f t="shared" si="9"/>
        <v>3</v>
      </c>
      <c r="CT14" s="62"/>
      <c r="CU14" s="80" t="s">
        <v>936</v>
      </c>
      <c r="CV14" s="76" t="s">
        <v>633</v>
      </c>
      <c r="CW14" s="242"/>
      <c r="CX14" s="56">
        <f t="shared" si="10"/>
        <v>14</v>
      </c>
      <c r="CY14" s="59">
        <f t="shared" si="11"/>
        <v>5</v>
      </c>
      <c r="CZ14" s="56" t="str">
        <f t="shared" si="12"/>
        <v>Catastrófico</v>
      </c>
      <c r="DA14" s="237">
        <f t="shared" si="13"/>
        <v>1</v>
      </c>
      <c r="DB14" s="57">
        <f t="shared" si="14"/>
        <v>0.25</v>
      </c>
      <c r="DC14" s="57">
        <f t="shared" si="15"/>
        <v>0.25</v>
      </c>
      <c r="DD14" s="56">
        <f t="shared" si="16"/>
        <v>0.5</v>
      </c>
      <c r="DE14" s="55">
        <f t="shared" si="17"/>
        <v>1</v>
      </c>
      <c r="DF14" s="272">
        <f t="shared" si="18"/>
        <v>0.1</v>
      </c>
      <c r="DG14" s="55">
        <f t="shared" si="19"/>
        <v>5</v>
      </c>
      <c r="DH14" s="55"/>
      <c r="DI14" s="272">
        <f t="shared" si="20"/>
        <v>1</v>
      </c>
      <c r="DJ14" s="57">
        <f t="shared" si="21"/>
        <v>0.25</v>
      </c>
      <c r="DK14" s="57">
        <f t="shared" si="22"/>
        <v>0.25</v>
      </c>
      <c r="DL14" s="56">
        <f t="shared" si="23"/>
        <v>0.5</v>
      </c>
      <c r="DM14" s="55">
        <f t="shared" si="24"/>
        <v>1</v>
      </c>
      <c r="DN14" s="272">
        <f t="shared" si="25"/>
        <v>0.05</v>
      </c>
      <c r="DO14" s="55">
        <f t="shared" si="26"/>
        <v>5</v>
      </c>
      <c r="DP14" s="272">
        <f t="shared" si="27"/>
        <v>1</v>
      </c>
      <c r="DQ14" s="57">
        <f t="shared" si="28"/>
        <v>0.25</v>
      </c>
      <c r="DR14" s="57">
        <f t="shared" si="29"/>
        <v>0.25</v>
      </c>
      <c r="DS14" s="56">
        <f t="shared" si="30"/>
        <v>0.5</v>
      </c>
      <c r="DT14" s="55">
        <f t="shared" si="31"/>
        <v>1</v>
      </c>
      <c r="DU14" s="272">
        <f t="shared" si="32"/>
        <v>2.5000000000000001E-2</v>
      </c>
      <c r="DV14" s="55">
        <f t="shared" si="33"/>
        <v>5</v>
      </c>
      <c r="DW14" s="272">
        <f t="shared" si="34"/>
        <v>1</v>
      </c>
      <c r="DX14" s="57">
        <f t="shared" si="35"/>
        <v>0.25</v>
      </c>
      <c r="DY14" s="57">
        <f t="shared" si="36"/>
        <v>0.25</v>
      </c>
      <c r="DZ14" s="56">
        <f t="shared" si="37"/>
        <v>0.5</v>
      </c>
      <c r="EA14" s="55">
        <f t="shared" si="38"/>
        <v>1</v>
      </c>
      <c r="EB14" s="272">
        <f t="shared" si="39"/>
        <v>1.2500000000000001E-2</v>
      </c>
      <c r="EC14" s="55">
        <f t="shared" si="40"/>
        <v>5</v>
      </c>
      <c r="ED14" s="272">
        <f t="shared" si="41"/>
        <v>1</v>
      </c>
      <c r="EE14" s="57">
        <f t="shared" si="42"/>
        <v>0.25</v>
      </c>
      <c r="EF14" s="57">
        <f t="shared" si="43"/>
        <v>0.25</v>
      </c>
      <c r="EG14" s="56">
        <f t="shared" si="44"/>
        <v>0.5</v>
      </c>
      <c r="EH14" s="55">
        <f t="shared" si="45"/>
        <v>1</v>
      </c>
      <c r="EI14" s="272">
        <f t="shared" si="46"/>
        <v>6.2500000000000003E-3</v>
      </c>
      <c r="EJ14" s="55">
        <f t="shared" si="47"/>
        <v>5</v>
      </c>
      <c r="EK14" s="272">
        <f t="shared" si="48"/>
        <v>1</v>
      </c>
      <c r="EL14" s="57">
        <f t="shared" si="49"/>
        <v>0</v>
      </c>
      <c r="EM14" s="57">
        <f t="shared" si="50"/>
        <v>0</v>
      </c>
      <c r="EN14" s="56">
        <f t="shared" si="51"/>
        <v>0</v>
      </c>
      <c r="EO14" s="55">
        <f t="shared" si="52"/>
        <v>1</v>
      </c>
      <c r="EP14" s="272">
        <f t="shared" si="53"/>
        <v>6.2500000000000003E-3</v>
      </c>
      <c r="EQ14" s="55">
        <f t="shared" si="54"/>
        <v>5</v>
      </c>
      <c r="ER14" s="272">
        <f t="shared" si="55"/>
        <v>1</v>
      </c>
      <c r="ES14" s="57">
        <f t="shared" si="56"/>
        <v>0</v>
      </c>
      <c r="ET14" s="57">
        <f t="shared" si="57"/>
        <v>0</v>
      </c>
      <c r="EU14" s="56">
        <f t="shared" si="58"/>
        <v>0</v>
      </c>
      <c r="EV14" s="55">
        <f t="shared" si="59"/>
        <v>1</v>
      </c>
      <c r="EW14" s="272">
        <f t="shared" si="60"/>
        <v>6.2500000000000003E-3</v>
      </c>
      <c r="EX14" s="55">
        <f t="shared" si="61"/>
        <v>5</v>
      </c>
      <c r="EY14" s="272">
        <f t="shared" si="62"/>
        <v>1</v>
      </c>
      <c r="EZ14" s="57">
        <f t="shared" si="63"/>
        <v>0</v>
      </c>
      <c r="FA14" s="57">
        <f t="shared" si="64"/>
        <v>0</v>
      </c>
      <c r="FB14" s="56">
        <f t="shared" si="65"/>
        <v>0</v>
      </c>
      <c r="FC14" s="55">
        <f t="shared" si="66"/>
        <v>1</v>
      </c>
      <c r="FD14" s="272">
        <f t="shared" si="67"/>
        <v>6.2500000000000003E-3</v>
      </c>
      <c r="FE14" s="55">
        <f t="shared" si="68"/>
        <v>5</v>
      </c>
      <c r="FF14" s="272">
        <f t="shared" si="69"/>
        <v>1</v>
      </c>
      <c r="FG14" s="57">
        <f t="shared" si="70"/>
        <v>0</v>
      </c>
      <c r="FH14" s="57">
        <f t="shared" si="71"/>
        <v>0</v>
      </c>
      <c r="FI14" s="56">
        <f t="shared" si="72"/>
        <v>0</v>
      </c>
      <c r="FJ14" s="55">
        <f t="shared" si="73"/>
        <v>1</v>
      </c>
      <c r="FK14" s="272">
        <f t="shared" si="74"/>
        <v>6.2500000000000003E-3</v>
      </c>
      <c r="FL14" s="55">
        <f t="shared" si="75"/>
        <v>5</v>
      </c>
      <c r="FM14" s="272">
        <f t="shared" si="76"/>
        <v>1</v>
      </c>
      <c r="FN14" s="57">
        <f t="shared" si="77"/>
        <v>0</v>
      </c>
      <c r="FO14" s="57">
        <f t="shared" si="78"/>
        <v>0</v>
      </c>
      <c r="FP14" s="56">
        <f t="shared" si="79"/>
        <v>0</v>
      </c>
      <c r="FQ14" s="55">
        <f t="shared" si="80"/>
        <v>1</v>
      </c>
      <c r="FR14" s="272">
        <f t="shared" si="81"/>
        <v>6.2500000000000003E-3</v>
      </c>
      <c r="FS14" s="55">
        <f t="shared" si="82"/>
        <v>5</v>
      </c>
      <c r="FT14" s="272">
        <f t="shared" si="83"/>
        <v>1</v>
      </c>
      <c r="FU14" s="57">
        <f t="shared" si="84"/>
        <v>0</v>
      </c>
      <c r="FV14" s="57">
        <f t="shared" si="85"/>
        <v>0</v>
      </c>
      <c r="FW14" s="56">
        <f t="shared" si="86"/>
        <v>0</v>
      </c>
      <c r="FX14" s="55">
        <f t="shared" si="87"/>
        <v>1</v>
      </c>
      <c r="FY14" s="272">
        <f t="shared" si="88"/>
        <v>6.2500000000000003E-3</v>
      </c>
      <c r="FZ14" s="55">
        <f t="shared" si="89"/>
        <v>5</v>
      </c>
      <c r="GA14" s="272">
        <f t="shared" si="90"/>
        <v>1</v>
      </c>
      <c r="GB14" s="57">
        <f t="shared" si="91"/>
        <v>0</v>
      </c>
      <c r="GC14" s="57">
        <f t="shared" si="92"/>
        <v>0</v>
      </c>
      <c r="GD14" s="56">
        <f t="shared" si="93"/>
        <v>0</v>
      </c>
      <c r="GE14" s="55">
        <f t="shared" si="94"/>
        <v>1</v>
      </c>
      <c r="GF14" s="272">
        <f t="shared" si="95"/>
        <v>6.2500000000000003E-3</v>
      </c>
      <c r="GG14" s="55">
        <f t="shared" si="96"/>
        <v>5</v>
      </c>
      <c r="GH14" s="272">
        <f t="shared" si="97"/>
        <v>1</v>
      </c>
      <c r="GI14" s="272">
        <f t="shared" si="98"/>
        <v>1</v>
      </c>
      <c r="GJ14" s="53"/>
    </row>
    <row r="101" spans="96:99" x14ac:dyDescent="0.2">
      <c r="CR101" s="353" t="s">
        <v>471</v>
      </c>
      <c r="CS101" s="344">
        <f>SUM(CS9:CS100)</f>
        <v>18</v>
      </c>
      <c r="CT101" s="344"/>
      <c r="CU101" s="344">
        <f>COUNT(CS9:CS14)</f>
        <v>6</v>
      </c>
    </row>
    <row r="684" spans="1:1 1680:1689" ht="13.2" x14ac:dyDescent="0.25">
      <c r="A684" s="51" t="s">
        <v>227</v>
      </c>
      <c r="BLP684" s="51" t="s">
        <v>227</v>
      </c>
      <c r="BLQ684" s="22"/>
      <c r="BLR684" s="22"/>
      <c r="BLS684" s="22"/>
      <c r="BLT684" s="22"/>
      <c r="BLU684" s="22"/>
      <c r="BLV684" s="22"/>
      <c r="BLW684" s="22"/>
      <c r="BLX684" s="22"/>
      <c r="BLY684" s="22"/>
    </row>
    <row r="685" spans="1:1 1680:1689" ht="13.2" x14ac:dyDescent="0.25">
      <c r="BLP685" s="22"/>
      <c r="BLQ685" s="22"/>
      <c r="BLR685" s="22"/>
      <c r="BLS685" s="22"/>
      <c r="BLT685" s="22"/>
      <c r="BLU685" s="22"/>
      <c r="BLV685" s="22"/>
      <c r="BLW685" s="540" t="s">
        <v>33</v>
      </c>
      <c r="BLX685" s="540"/>
      <c r="BLY685" s="540"/>
    </row>
    <row r="686" spans="1:1 1680:1689" ht="13.2" x14ac:dyDescent="0.25">
      <c r="BLP686" s="22"/>
      <c r="BLQ686" s="22"/>
      <c r="BLR686" s="22"/>
      <c r="BLS686" s="22"/>
      <c r="BLT686" s="22"/>
      <c r="BLU686" s="49">
        <v>1</v>
      </c>
      <c r="BLV686" s="49">
        <v>2</v>
      </c>
      <c r="BLW686" s="49">
        <v>3</v>
      </c>
      <c r="BLX686" s="48">
        <v>4</v>
      </c>
      <c r="BLY686" s="48">
        <v>5</v>
      </c>
    </row>
    <row r="687" spans="1:1 1680:1689" ht="13.2" x14ac:dyDescent="0.25">
      <c r="BLP687" s="22"/>
      <c r="BLQ687" s="22"/>
      <c r="BLR687" s="22"/>
      <c r="BLS687" s="22"/>
      <c r="BLT687" s="22"/>
      <c r="BLU687" s="26" t="s">
        <v>32</v>
      </c>
      <c r="BLV687" s="26" t="s">
        <v>31</v>
      </c>
      <c r="BLW687" s="26" t="s">
        <v>30</v>
      </c>
      <c r="BLX687" s="26" t="s">
        <v>29</v>
      </c>
      <c r="BLY687" s="26" t="s">
        <v>28</v>
      </c>
    </row>
    <row r="688" spans="1:1 1680:1689" ht="13.2" x14ac:dyDescent="0.25">
      <c r="BLP688" s="22"/>
      <c r="BLQ688" s="22"/>
      <c r="BLR688" s="22"/>
      <c r="BLS688" s="22"/>
      <c r="BLT688" s="22"/>
      <c r="BLU688" s="49">
        <v>1</v>
      </c>
      <c r="BLV688" s="49">
        <v>2</v>
      </c>
      <c r="BLW688" s="49">
        <v>3</v>
      </c>
      <c r="BLX688" s="48">
        <v>4</v>
      </c>
      <c r="BLY688" s="48">
        <v>5</v>
      </c>
    </row>
    <row r="689" spans="1680:1693" ht="13.2" x14ac:dyDescent="0.25">
      <c r="BLP689" s="22"/>
      <c r="BLQ689" s="541" t="s">
        <v>27</v>
      </c>
      <c r="BLR689" s="23">
        <v>5</v>
      </c>
      <c r="BLS689" s="26" t="s">
        <v>26</v>
      </c>
      <c r="BLT689" s="23">
        <v>5</v>
      </c>
      <c r="BLU689" s="43" t="s">
        <v>15</v>
      </c>
      <c r="BLV689" s="46" t="s">
        <v>14</v>
      </c>
      <c r="BLW689" s="46" t="s">
        <v>14</v>
      </c>
      <c r="BLX689" s="47" t="s">
        <v>13</v>
      </c>
      <c r="BLY689" s="47" t="s">
        <v>13</v>
      </c>
      <c r="BLZ689" s="42"/>
      <c r="BMA689" s="42"/>
      <c r="BMB689" s="42"/>
      <c r="BMC689" s="42"/>
    </row>
    <row r="690" spans="1680:1693" ht="13.2" x14ac:dyDescent="0.25">
      <c r="BLP690" s="22"/>
      <c r="BLQ690" s="541"/>
      <c r="BLR690" s="23">
        <v>4</v>
      </c>
      <c r="BLS690" s="26" t="s">
        <v>24</v>
      </c>
      <c r="BLT690" s="23">
        <v>4</v>
      </c>
      <c r="BLU690" s="43" t="s">
        <v>15</v>
      </c>
      <c r="BLV690" s="43" t="s">
        <v>15</v>
      </c>
      <c r="BLW690" s="46" t="s">
        <v>14</v>
      </c>
      <c r="BLX690" s="47" t="s">
        <v>13</v>
      </c>
      <c r="BLY690" s="47" t="s">
        <v>13</v>
      </c>
      <c r="BLZ690" s="42"/>
      <c r="BMA690" s="42"/>
      <c r="BMB690" s="42"/>
      <c r="BMC690" s="42"/>
    </row>
    <row r="691" spans="1680:1693" ht="13.2" x14ac:dyDescent="0.25">
      <c r="BLP691" s="22"/>
      <c r="BLQ691" s="541"/>
      <c r="BLR691" s="23">
        <v>3</v>
      </c>
      <c r="BLS691" s="26" t="s">
        <v>22</v>
      </c>
      <c r="BLT691" s="23">
        <v>3</v>
      </c>
      <c r="BLU691" s="43" t="s">
        <v>15</v>
      </c>
      <c r="BLV691" s="43" t="s">
        <v>15</v>
      </c>
      <c r="BLW691" s="46" t="s">
        <v>14</v>
      </c>
      <c r="BLX691" s="46" t="s">
        <v>14</v>
      </c>
      <c r="BLY691" s="46" t="s">
        <v>14</v>
      </c>
      <c r="BLZ691" s="42"/>
      <c r="BMA691" s="42"/>
      <c r="BMB691" s="42"/>
      <c r="BMC691" s="42"/>
    </row>
    <row r="692" spans="1680:1693" ht="13.2" x14ac:dyDescent="0.25">
      <c r="BLP692" s="22"/>
      <c r="BLQ692" s="541"/>
      <c r="BLR692" s="23">
        <v>2</v>
      </c>
      <c r="BLS692" s="26" t="s">
        <v>20</v>
      </c>
      <c r="BLT692" s="23">
        <v>2</v>
      </c>
      <c r="BLU692" s="44" t="s">
        <v>16</v>
      </c>
      <c r="BLV692" s="43" t="s">
        <v>15</v>
      </c>
      <c r="BLW692" s="43" t="s">
        <v>15</v>
      </c>
      <c r="BLX692" s="43" t="s">
        <v>15</v>
      </c>
      <c r="BLY692" s="46" t="s">
        <v>14</v>
      </c>
      <c r="BLZ692" s="42"/>
      <c r="BMA692" s="42"/>
      <c r="BMB692" s="42"/>
      <c r="BMC692" s="42"/>
    </row>
    <row r="693" spans="1680:1693" ht="13.2" x14ac:dyDescent="0.25">
      <c r="BLP693" s="22"/>
      <c r="BLQ693" s="541"/>
      <c r="BLR693" s="23">
        <v>1</v>
      </c>
      <c r="BLS693" s="26" t="s">
        <v>18</v>
      </c>
      <c r="BLT693" s="23">
        <v>1</v>
      </c>
      <c r="BLU693" s="44" t="s">
        <v>16</v>
      </c>
      <c r="BLV693" s="44" t="s">
        <v>16</v>
      </c>
      <c r="BLW693" s="43" t="s">
        <v>15</v>
      </c>
      <c r="BLX693" s="43" t="s">
        <v>15</v>
      </c>
      <c r="BLY693" s="43" t="s">
        <v>15</v>
      </c>
      <c r="BLZ693" s="42"/>
      <c r="BMA693" s="42"/>
      <c r="BMB693" s="42"/>
      <c r="BMC693" s="42"/>
    </row>
    <row r="694" spans="1680:1693" ht="13.2" x14ac:dyDescent="0.25">
      <c r="BLP694" s="22"/>
      <c r="BLQ694" s="22"/>
      <c r="BLR694" s="22"/>
      <c r="BLS694" s="22"/>
      <c r="BLT694" s="22"/>
      <c r="BLU694" s="22"/>
      <c r="BLV694" s="22"/>
      <c r="BLW694" s="22"/>
      <c r="BLX694" s="22"/>
      <c r="BLY694" s="22"/>
      <c r="BLZ694" s="22"/>
      <c r="BMA694" s="22"/>
      <c r="BMB694" s="22"/>
      <c r="BMC694" s="22"/>
    </row>
    <row r="695" spans="1680:1693" ht="13.2" x14ac:dyDescent="0.25">
      <c r="BLP695" s="22"/>
      <c r="BLQ695" s="22"/>
      <c r="BLR695" s="22"/>
      <c r="BLS695" s="22"/>
      <c r="BLT695" s="22"/>
      <c r="BLU695" s="22"/>
      <c r="BLV695" s="22"/>
      <c r="BLW695" s="22"/>
      <c r="BLX695" s="22"/>
      <c r="BLY695" s="22"/>
      <c r="BLZ695" s="22"/>
      <c r="BMA695" s="22"/>
      <c r="BMB695" s="22"/>
      <c r="BMC695" s="22"/>
    </row>
    <row r="696" spans="1680:1693" ht="13.2" x14ac:dyDescent="0.25">
      <c r="BLP696" s="22"/>
      <c r="BLQ696" s="22"/>
      <c r="BLR696" s="22"/>
      <c r="BLS696" s="22"/>
      <c r="BLT696" s="22"/>
      <c r="BLU696" s="22"/>
      <c r="BLV696" s="22"/>
      <c r="BLW696" s="22"/>
      <c r="BLX696" s="22"/>
      <c r="BLY696" s="22"/>
      <c r="BLZ696" s="22"/>
      <c r="BMA696" s="22" t="s">
        <v>226</v>
      </c>
      <c r="BMB696" s="22"/>
      <c r="BMC696" s="22"/>
    </row>
    <row r="697" spans="1680:1693" ht="20.399999999999999" x14ac:dyDescent="0.25">
      <c r="BLP697" s="22"/>
      <c r="BLQ697" s="22"/>
      <c r="BLR697" s="22"/>
      <c r="BLS697" s="22"/>
      <c r="BLT697" s="22"/>
      <c r="BLU697" s="22"/>
      <c r="BLV697" s="22"/>
      <c r="BLW697" s="22"/>
      <c r="BLX697" s="22"/>
      <c r="BLY697" s="22"/>
      <c r="BLZ697" s="22"/>
      <c r="BMA697" s="41" t="s">
        <v>225</v>
      </c>
      <c r="BMB697" s="22"/>
      <c r="BMC697" s="22"/>
    </row>
    <row r="698" spans="1680:1693" ht="30.6" x14ac:dyDescent="0.25">
      <c r="BLP698" s="22"/>
      <c r="BLQ698" s="22"/>
      <c r="BLR698" s="22"/>
      <c r="BLS698" s="22"/>
      <c r="BLT698" s="22"/>
      <c r="BLU698" s="22"/>
      <c r="BLV698" s="22"/>
      <c r="BLW698" s="22"/>
      <c r="BLX698" s="22"/>
      <c r="BLY698" s="22"/>
      <c r="BLZ698" s="22"/>
      <c r="BMA698" s="41" t="s">
        <v>224</v>
      </c>
      <c r="BMB698" s="22"/>
      <c r="BMC698" s="22"/>
    </row>
    <row r="699" spans="1680:1693" ht="13.2" x14ac:dyDescent="0.25">
      <c r="BLP699" s="22"/>
      <c r="BLQ699" s="22"/>
      <c r="BLR699" s="22"/>
      <c r="BLS699" s="22"/>
      <c r="BLT699" s="22"/>
      <c r="BLU699" s="22"/>
      <c r="BLV699" s="22"/>
      <c r="BLW699" s="22"/>
      <c r="BLX699" s="22"/>
      <c r="BLY699" s="22"/>
      <c r="BLZ699" s="22"/>
      <c r="BMA699" s="41" t="s">
        <v>223</v>
      </c>
      <c r="BMB699" s="22"/>
      <c r="BMC699" s="22"/>
    </row>
    <row r="700" spans="1680:1693" ht="13.2" x14ac:dyDescent="0.25">
      <c r="BLP700" s="22"/>
      <c r="BLQ700" s="22"/>
      <c r="BLR700" s="22"/>
      <c r="BLS700" s="22"/>
      <c r="BLT700" s="22"/>
      <c r="BLU700" s="22"/>
      <c r="BLV700" s="22"/>
      <c r="BLW700" s="22"/>
      <c r="BLX700" s="22"/>
      <c r="BLY700" s="22"/>
      <c r="BLZ700" s="22"/>
      <c r="BMA700" s="41" t="s">
        <v>222</v>
      </c>
      <c r="BMB700" s="22"/>
      <c r="BMC700" s="22"/>
    </row>
    <row r="701" spans="1680:1693" ht="13.2" x14ac:dyDescent="0.25">
      <c r="BLP701" s="22"/>
      <c r="BLQ701" s="22"/>
      <c r="BLR701" s="22"/>
      <c r="BLS701" s="22"/>
      <c r="BLT701" s="22"/>
      <c r="BLU701" s="22"/>
      <c r="BLV701" s="22"/>
      <c r="BLW701" s="22"/>
      <c r="BLX701" s="22"/>
      <c r="BLY701" s="22"/>
      <c r="BLZ701" s="22"/>
      <c r="BMA701" s="24"/>
      <c r="BMB701" s="22"/>
      <c r="BMC701" s="22"/>
    </row>
    <row r="702" spans="1680:1693" ht="13.2" x14ac:dyDescent="0.25">
      <c r="BLP702" s="22"/>
      <c r="BLQ702" s="22"/>
      <c r="BLR702" s="22"/>
      <c r="BLS702" s="22"/>
      <c r="BLT702" s="22"/>
      <c r="BLU702" s="22"/>
      <c r="BLV702" s="22"/>
      <c r="BLW702" s="22"/>
      <c r="BLX702" s="22"/>
      <c r="BLY702" s="22"/>
      <c r="BLZ702" s="22"/>
      <c r="BMA702" s="22"/>
      <c r="BMB702" s="22"/>
      <c r="BMC702" s="22" t="s">
        <v>221</v>
      </c>
    </row>
    <row r="703" spans="1680:1693" ht="13.2" x14ac:dyDescent="0.25">
      <c r="BLP703" s="22"/>
      <c r="BLQ703" s="22"/>
      <c r="BLR703" s="22"/>
      <c r="BLS703" s="22"/>
      <c r="BLT703" s="22"/>
      <c r="BLU703" s="22"/>
      <c r="BLV703" s="22"/>
      <c r="BLW703" s="22"/>
      <c r="BLX703" s="22"/>
      <c r="BLY703" s="22"/>
      <c r="BLZ703" s="22"/>
      <c r="BMA703" s="22"/>
      <c r="BMB703" s="22"/>
      <c r="BMC703" s="40" t="s">
        <v>220</v>
      </c>
    </row>
    <row r="704" spans="1680:1693" ht="13.2" x14ac:dyDescent="0.25">
      <c r="BLP704" s="22"/>
      <c r="BLQ704" s="22"/>
      <c r="BLR704" s="22"/>
      <c r="BLS704" s="22"/>
      <c r="BLT704" s="22"/>
      <c r="BLU704" s="22"/>
      <c r="BLV704" s="22"/>
      <c r="BLW704" s="22"/>
      <c r="BLX704" s="22"/>
      <c r="BLY704" s="22"/>
      <c r="BLZ704" s="22"/>
      <c r="BMA704" s="22"/>
      <c r="BMB704" s="22"/>
      <c r="BMC704" s="40" t="s">
        <v>219</v>
      </c>
    </row>
    <row r="705" spans="1693:1696" ht="13.2" x14ac:dyDescent="0.25">
      <c r="BMC705" s="40" t="s">
        <v>218</v>
      </c>
      <c r="BMD705" s="22"/>
      <c r="BME705" s="22"/>
      <c r="BMF705" s="25"/>
    </row>
    <row r="706" spans="1693:1696" ht="13.2" x14ac:dyDescent="0.25">
      <c r="BMC706" s="40" t="s">
        <v>217</v>
      </c>
      <c r="BMD706" s="22"/>
      <c r="BME706" s="22"/>
      <c r="BMF706" s="25"/>
    </row>
    <row r="707" spans="1693:1696" ht="20.399999999999999" x14ac:dyDescent="0.25">
      <c r="BMC707" s="40" t="s">
        <v>216</v>
      </c>
      <c r="BMD707" s="22"/>
      <c r="BME707" s="22"/>
      <c r="BMF707" s="25"/>
    </row>
    <row r="708" spans="1693:1696" ht="20.399999999999999" x14ac:dyDescent="0.25">
      <c r="BMC708" s="40" t="s">
        <v>527</v>
      </c>
      <c r="BMD708" s="22"/>
      <c r="BME708" s="22"/>
      <c r="BMF708" s="25"/>
    </row>
    <row r="709" spans="1693:1696" ht="13.2" x14ac:dyDescent="0.25">
      <c r="BMC709" s="40" t="s">
        <v>214</v>
      </c>
      <c r="BMD709" s="22"/>
      <c r="BME709" s="22"/>
      <c r="BMF709" s="25"/>
    </row>
    <row r="710" spans="1693:1696" ht="13.2" x14ac:dyDescent="0.25">
      <c r="BMC710" s="40" t="s">
        <v>213</v>
      </c>
      <c r="BMD710" s="22"/>
      <c r="BME710" s="22"/>
      <c r="BMF710" s="25"/>
    </row>
    <row r="711" spans="1693:1696" ht="13.2" x14ac:dyDescent="0.25">
      <c r="BMC711" s="40" t="s">
        <v>212</v>
      </c>
      <c r="BMD711" s="22"/>
      <c r="BME711" s="22"/>
      <c r="BMF711" s="25"/>
    </row>
    <row r="712" spans="1693:1696" ht="13.2" x14ac:dyDescent="0.25">
      <c r="BMC712" s="40" t="s">
        <v>211</v>
      </c>
      <c r="BMD712" s="22"/>
      <c r="BME712" s="22"/>
      <c r="BMF712" s="25"/>
    </row>
    <row r="713" spans="1693:1696" ht="13.2" x14ac:dyDescent="0.25">
      <c r="BMC713" s="40" t="s">
        <v>210</v>
      </c>
      <c r="BMD713" s="22"/>
      <c r="BME713" s="22"/>
      <c r="BMF713" s="25"/>
    </row>
    <row r="714" spans="1693:1696" ht="20.399999999999999" x14ac:dyDescent="0.25">
      <c r="BMC714" s="40" t="s">
        <v>468</v>
      </c>
      <c r="BMD714" s="22"/>
      <c r="BME714" s="22"/>
      <c r="BMF714" s="25"/>
    </row>
    <row r="715" spans="1693:1696" ht="13.2" x14ac:dyDescent="0.25">
      <c r="BMC715" s="22"/>
      <c r="BMD715" s="22"/>
      <c r="BME715" s="40"/>
      <c r="BMF715" s="25"/>
    </row>
    <row r="716" spans="1693:1696" ht="13.2" x14ac:dyDescent="0.25">
      <c r="BMC716" s="22"/>
      <c r="BMD716" s="22"/>
      <c r="BME716" s="22"/>
      <c r="BMF716" s="25"/>
    </row>
    <row r="717" spans="1693:1696" ht="13.2" x14ac:dyDescent="0.25">
      <c r="BMC717" s="22"/>
      <c r="BMD717" s="22"/>
      <c r="BME717" s="22"/>
      <c r="BMF717" s="25" t="s">
        <v>207</v>
      </c>
    </row>
    <row r="718" spans="1693:1696" ht="13.2" x14ac:dyDescent="0.25">
      <c r="BMC718" s="22"/>
      <c r="BMD718" s="22"/>
      <c r="BME718" s="22"/>
      <c r="BMF718" s="6" t="s">
        <v>206</v>
      </c>
    </row>
    <row r="719" spans="1693:1696" ht="20.399999999999999" x14ac:dyDescent="0.25">
      <c r="BMC719" s="22"/>
      <c r="BMD719" s="22"/>
      <c r="BME719" s="22"/>
      <c r="BMF719" s="6" t="s">
        <v>205</v>
      </c>
    </row>
    <row r="720" spans="1693:1696" ht="13.2" x14ac:dyDescent="0.25">
      <c r="BMC720" s="22"/>
      <c r="BMD720" s="22"/>
      <c r="BME720" s="22"/>
      <c r="BMF720" s="6"/>
    </row>
    <row r="721" spans="1696:1701" ht="13.2" x14ac:dyDescent="0.25">
      <c r="BMF721" s="25"/>
      <c r="BMG721" s="22"/>
      <c r="BMH721" s="23"/>
      <c r="BMI721" s="22"/>
      <c r="BMJ721" s="22"/>
      <c r="BMK721" s="22"/>
    </row>
    <row r="722" spans="1696:1701" ht="13.2" x14ac:dyDescent="0.25">
      <c r="BMF722" s="25"/>
      <c r="BMG722" s="22"/>
      <c r="BMH722" s="23"/>
      <c r="BMI722" s="22"/>
      <c r="BMJ722" s="22"/>
      <c r="BMK722" s="22"/>
    </row>
    <row r="723" spans="1696:1701" ht="13.2" x14ac:dyDescent="0.25">
      <c r="BMF723" s="25"/>
      <c r="BMG723" s="22"/>
      <c r="BMH723" s="23" t="s">
        <v>123</v>
      </c>
      <c r="BMI723" s="22"/>
      <c r="BMJ723" s="22"/>
      <c r="BMK723" s="22"/>
    </row>
    <row r="724" spans="1696:1701" ht="13.2" x14ac:dyDescent="0.25">
      <c r="BMF724" s="25"/>
      <c r="BMG724" s="22"/>
      <c r="BMH724" s="39" t="s">
        <v>204</v>
      </c>
      <c r="BMI724" s="22"/>
      <c r="BMJ724" s="22"/>
      <c r="BMK724" s="22"/>
    </row>
    <row r="725" spans="1696:1701" ht="13.2" x14ac:dyDescent="0.25">
      <c r="BMF725" s="25"/>
      <c r="BMG725" s="22"/>
      <c r="BMH725" s="39" t="s">
        <v>203</v>
      </c>
      <c r="BMI725" s="22"/>
      <c r="BMJ725" s="22"/>
      <c r="BMK725" s="22"/>
    </row>
    <row r="726" spans="1696:1701" ht="13.2" x14ac:dyDescent="0.25">
      <c r="BMF726" s="25"/>
      <c r="BMG726" s="22"/>
      <c r="BMH726" s="39" t="s">
        <v>202</v>
      </c>
      <c r="BMI726" s="22"/>
      <c r="BMJ726" s="22"/>
      <c r="BMK726" s="22"/>
    </row>
    <row r="727" spans="1696:1701" ht="13.2" x14ac:dyDescent="0.25">
      <c r="BMF727" s="25"/>
      <c r="BMG727" s="22"/>
      <c r="BMH727" s="39" t="s">
        <v>201</v>
      </c>
      <c r="BMI727" s="22"/>
      <c r="BMJ727" s="22"/>
      <c r="BMK727" s="22"/>
    </row>
    <row r="728" spans="1696:1701" ht="13.2" x14ac:dyDescent="0.25">
      <c r="BMF728" s="25"/>
      <c r="BMG728" s="22"/>
      <c r="BMH728" s="39" t="s">
        <v>200</v>
      </c>
      <c r="BMI728" s="22"/>
      <c r="BMJ728" s="22"/>
      <c r="BMK728" s="22"/>
    </row>
    <row r="729" spans="1696:1701" ht="13.2" x14ac:dyDescent="0.25">
      <c r="BMF729" s="25"/>
      <c r="BMG729" s="22"/>
      <c r="BMH729" s="39" t="s">
        <v>199</v>
      </c>
      <c r="BMI729" s="22"/>
      <c r="BMJ729" s="22"/>
      <c r="BMK729" s="22"/>
    </row>
    <row r="730" spans="1696:1701" ht="13.2" x14ac:dyDescent="0.25">
      <c r="BMF730" s="25"/>
      <c r="BMG730" s="22"/>
      <c r="BMH730" s="39" t="s">
        <v>198</v>
      </c>
      <c r="BMI730" s="22"/>
      <c r="BMJ730" s="22"/>
      <c r="BMK730" s="22"/>
    </row>
    <row r="731" spans="1696:1701" ht="13.2" x14ac:dyDescent="0.25">
      <c r="BMF731" s="25"/>
      <c r="BMG731" s="22"/>
      <c r="BMH731" s="39" t="s">
        <v>197</v>
      </c>
      <c r="BMI731" s="22"/>
      <c r="BMJ731" s="22"/>
      <c r="BMK731" s="22"/>
    </row>
    <row r="732" spans="1696:1701" ht="13.2" x14ac:dyDescent="0.25">
      <c r="BMF732" s="25"/>
      <c r="BMG732" s="22"/>
      <c r="BMH732" s="39" t="s">
        <v>196</v>
      </c>
      <c r="BMI732" s="22"/>
      <c r="BMJ732" s="22"/>
      <c r="BMK732" s="22"/>
    </row>
    <row r="733" spans="1696:1701" ht="13.2" x14ac:dyDescent="0.25">
      <c r="BMF733" s="25"/>
      <c r="BMG733" s="22"/>
      <c r="BMH733" s="25"/>
      <c r="BMI733" s="22"/>
      <c r="BMJ733" s="22"/>
      <c r="BMK733" s="22" t="s">
        <v>195</v>
      </c>
    </row>
    <row r="734" spans="1696:1701" ht="13.2" x14ac:dyDescent="0.25">
      <c r="BMF734" s="25"/>
      <c r="BMG734" s="22"/>
      <c r="BMH734" s="23"/>
      <c r="BMI734" s="22"/>
      <c r="BMJ734" s="22"/>
      <c r="BMK734" s="22" t="s">
        <v>168</v>
      </c>
    </row>
    <row r="735" spans="1696:1701" ht="13.2" x14ac:dyDescent="0.25">
      <c r="BMF735" s="25"/>
      <c r="BMG735" s="22"/>
      <c r="BMH735" s="23"/>
      <c r="BMI735" s="22"/>
      <c r="BMJ735" s="22"/>
      <c r="BMK735" s="22" t="s">
        <v>136</v>
      </c>
    </row>
    <row r="736" spans="1696:1701" ht="13.2" x14ac:dyDescent="0.25">
      <c r="BMF736" s="25"/>
      <c r="BMG736" s="22"/>
      <c r="BMH736" s="23"/>
      <c r="BMI736" s="22"/>
      <c r="BMJ736" s="22"/>
      <c r="BMK736" s="22" t="s">
        <v>194</v>
      </c>
    </row>
    <row r="737" spans="1701:1703" ht="13.2" x14ac:dyDescent="0.25">
      <c r="BMK737" s="22" t="s">
        <v>193</v>
      </c>
      <c r="BML737" s="22"/>
      <c r="BMM737" s="22"/>
    </row>
    <row r="738" spans="1701:1703" ht="13.2" x14ac:dyDescent="0.25">
      <c r="BMK738" s="22" t="s">
        <v>192</v>
      </c>
      <c r="BML738" s="22"/>
      <c r="BMM738" s="22"/>
    </row>
    <row r="739" spans="1701:1703" ht="13.2" x14ac:dyDescent="0.25">
      <c r="BMK739" s="22" t="s">
        <v>191</v>
      </c>
      <c r="BML739" s="22"/>
      <c r="BMM739" s="22"/>
    </row>
    <row r="740" spans="1701:1703" ht="13.2" x14ac:dyDescent="0.25">
      <c r="BMK740" s="22" t="s">
        <v>190</v>
      </c>
      <c r="BML740" s="22"/>
      <c r="BMM740" s="22"/>
    </row>
    <row r="741" spans="1701:1703" ht="13.2" x14ac:dyDescent="0.25">
      <c r="BMK741" s="22" t="s">
        <v>189</v>
      </c>
      <c r="BML741" s="22"/>
      <c r="BMM741" s="22"/>
    </row>
    <row r="742" spans="1701:1703" ht="13.2" x14ac:dyDescent="0.25">
      <c r="BMK742" s="22"/>
      <c r="BML742" s="22"/>
      <c r="BMM742" s="22"/>
    </row>
    <row r="743" spans="1701:1703" ht="13.2" x14ac:dyDescent="0.25">
      <c r="BMK743" s="22"/>
      <c r="BML743" s="22"/>
      <c r="BMM743" s="22"/>
    </row>
    <row r="744" spans="1701:1703" ht="13.2" x14ac:dyDescent="0.25">
      <c r="BMK744" s="22"/>
      <c r="BML744" s="22"/>
      <c r="BMM744" s="22" t="s">
        <v>188</v>
      </c>
    </row>
    <row r="745" spans="1701:1703" ht="20.399999999999999" x14ac:dyDescent="0.25">
      <c r="BMK745" s="22"/>
      <c r="BML745" s="22"/>
      <c r="BMM745" s="37" t="s">
        <v>187</v>
      </c>
    </row>
    <row r="746" spans="1701:1703" ht="13.2" x14ac:dyDescent="0.25">
      <c r="BMK746" s="22"/>
      <c r="BML746" s="22"/>
      <c r="BMM746" s="37" t="s">
        <v>186</v>
      </c>
    </row>
    <row r="747" spans="1701:1703" ht="13.2" x14ac:dyDescent="0.25">
      <c r="BMK747" s="22"/>
      <c r="BML747" s="22"/>
      <c r="BMM747" s="37" t="s">
        <v>185</v>
      </c>
    </row>
    <row r="748" spans="1701:1703" ht="20.399999999999999" x14ac:dyDescent="0.25">
      <c r="BMK748" s="22"/>
      <c r="BML748" s="22"/>
      <c r="BMM748" s="37" t="s">
        <v>184</v>
      </c>
    </row>
    <row r="749" spans="1701:1703" ht="13.2" x14ac:dyDescent="0.25">
      <c r="BMK749" s="22"/>
      <c r="BML749" s="22"/>
      <c r="BMM749" s="37" t="s">
        <v>183</v>
      </c>
    </row>
    <row r="750" spans="1701:1703" ht="20.399999999999999" x14ac:dyDescent="0.25">
      <c r="BMK750" s="22"/>
      <c r="BML750" s="22"/>
      <c r="BMM750" s="38" t="s">
        <v>182</v>
      </c>
    </row>
    <row r="751" spans="1701:1703" ht="13.2" x14ac:dyDescent="0.25">
      <c r="BMK751" s="22"/>
      <c r="BML751" s="22"/>
      <c r="BMM751" s="37" t="s">
        <v>181</v>
      </c>
    </row>
    <row r="752" spans="1701:1703" ht="20.399999999999999" x14ac:dyDescent="0.25">
      <c r="BMK752" s="22"/>
      <c r="BML752" s="22"/>
      <c r="BMM752" s="37" t="s">
        <v>180</v>
      </c>
    </row>
    <row r="753" spans="1703:1703" ht="20.399999999999999" x14ac:dyDescent="0.25">
      <c r="BMM753" s="37" t="s">
        <v>179</v>
      </c>
    </row>
    <row r="754" spans="1703:1703" ht="20.399999999999999" x14ac:dyDescent="0.25">
      <c r="BMM754" s="37" t="s">
        <v>178</v>
      </c>
    </row>
    <row r="755" spans="1703:1703" ht="30.6" x14ac:dyDescent="0.25">
      <c r="BMM755" s="37" t="s">
        <v>177</v>
      </c>
    </row>
    <row r="756" spans="1703:1703" ht="20.399999999999999" x14ac:dyDescent="0.25">
      <c r="BMM756" s="37" t="s">
        <v>176</v>
      </c>
    </row>
    <row r="757" spans="1703:1703" ht="20.399999999999999" x14ac:dyDescent="0.25">
      <c r="BMM757" s="37" t="s">
        <v>175</v>
      </c>
    </row>
    <row r="758" spans="1703:1703" ht="13.2" x14ac:dyDescent="0.25">
      <c r="BMM758" s="37" t="s">
        <v>174</v>
      </c>
    </row>
    <row r="759" spans="1703:1703" ht="13.2" x14ac:dyDescent="0.25">
      <c r="BMM759" s="37" t="s">
        <v>173</v>
      </c>
    </row>
    <row r="760" spans="1703:1703" ht="13.2" x14ac:dyDescent="0.25">
      <c r="BMM760" s="37" t="s">
        <v>172</v>
      </c>
    </row>
    <row r="761" spans="1703:1703" ht="13.2" x14ac:dyDescent="0.25">
      <c r="BMM761" s="37" t="s">
        <v>171</v>
      </c>
    </row>
    <row r="762" spans="1703:1703" ht="13.2" x14ac:dyDescent="0.25">
      <c r="BMM762" s="37" t="s">
        <v>170</v>
      </c>
    </row>
    <row r="763" spans="1703:1703" ht="13.2" x14ac:dyDescent="0.25">
      <c r="BMM763" s="37" t="s">
        <v>169</v>
      </c>
    </row>
    <row r="771" spans="1706:1708" ht="13.2" x14ac:dyDescent="0.25">
      <c r="BMP771" s="22" t="s">
        <v>168</v>
      </c>
      <c r="BMQ771" s="22"/>
      <c r="BMR771" s="22"/>
    </row>
    <row r="772" spans="1706:1708" ht="13.2" x14ac:dyDescent="0.25">
      <c r="BMP772" s="22" t="s">
        <v>167</v>
      </c>
      <c r="BMQ772" s="22"/>
      <c r="BMR772" s="22"/>
    </row>
    <row r="773" spans="1706:1708" ht="13.2" x14ac:dyDescent="0.25">
      <c r="BMP773" s="22" t="s">
        <v>166</v>
      </c>
      <c r="BMQ773" s="22"/>
      <c r="BMR773" s="22"/>
    </row>
    <row r="774" spans="1706:1708" ht="13.2" x14ac:dyDescent="0.25">
      <c r="BMP774" s="22" t="s">
        <v>165</v>
      </c>
      <c r="BMQ774" s="22"/>
      <c r="BMR774" s="22"/>
    </row>
    <row r="775" spans="1706:1708" ht="13.2" x14ac:dyDescent="0.25">
      <c r="BMP775" s="22" t="s">
        <v>164</v>
      </c>
      <c r="BMQ775" s="22"/>
      <c r="BMR775" s="22"/>
    </row>
    <row r="776" spans="1706:1708" ht="13.2" x14ac:dyDescent="0.25">
      <c r="BMP776" s="22" t="s">
        <v>163</v>
      </c>
      <c r="BMQ776" s="22"/>
      <c r="BMR776" s="22"/>
    </row>
    <row r="777" spans="1706:1708" ht="13.2" x14ac:dyDescent="0.25">
      <c r="BMP777" s="22"/>
      <c r="BMQ777" s="22"/>
      <c r="BMR777" s="22"/>
    </row>
    <row r="778" spans="1706:1708" ht="13.2" x14ac:dyDescent="0.25">
      <c r="BMP778" s="22"/>
      <c r="BMQ778" s="22"/>
      <c r="BMR778" s="22"/>
    </row>
    <row r="779" spans="1706:1708" ht="13.2" x14ac:dyDescent="0.25">
      <c r="BMP779" s="22"/>
      <c r="BMQ779" s="22"/>
      <c r="BMR779" s="22"/>
    </row>
    <row r="780" spans="1706:1708" ht="14.4" x14ac:dyDescent="0.25">
      <c r="BMP780" s="22"/>
      <c r="BMQ780" s="22"/>
      <c r="BMR780" s="36" t="s">
        <v>52</v>
      </c>
    </row>
    <row r="781" spans="1706:1708" ht="13.2" x14ac:dyDescent="0.25">
      <c r="BMP781" s="22"/>
      <c r="BMQ781" s="22"/>
      <c r="BMR781" s="26" t="s">
        <v>26</v>
      </c>
    </row>
    <row r="782" spans="1706:1708" ht="13.2" x14ac:dyDescent="0.25">
      <c r="BMP782" s="22"/>
      <c r="BMQ782" s="22"/>
      <c r="BMR782" s="26" t="s">
        <v>24</v>
      </c>
    </row>
    <row r="783" spans="1706:1708" ht="13.2" x14ac:dyDescent="0.25">
      <c r="BMP783" s="22"/>
      <c r="BMQ783" s="22"/>
      <c r="BMR783" s="26" t="s">
        <v>22</v>
      </c>
    </row>
    <row r="784" spans="1706:1708" ht="13.2" x14ac:dyDescent="0.25">
      <c r="BMP784" s="22"/>
      <c r="BMQ784" s="22"/>
      <c r="BMR784" s="26" t="s">
        <v>20</v>
      </c>
    </row>
    <row r="785" spans="1683:1719" ht="13.2" x14ac:dyDescent="0.25">
      <c r="BLS785" s="22"/>
      <c r="BLT785" s="22"/>
      <c r="BLU785" s="22"/>
      <c r="BLV785" s="22"/>
      <c r="BLW785" s="22"/>
      <c r="BLX785" s="22"/>
      <c r="BLY785" s="22"/>
      <c r="BLZ785" s="22"/>
      <c r="BMA785" s="22"/>
      <c r="BMB785" s="22"/>
      <c r="BMC785" s="22"/>
      <c r="BMD785" s="22"/>
      <c r="BME785" s="22"/>
      <c r="BMF785" s="25"/>
      <c r="BMG785" s="22"/>
      <c r="BMH785" s="23"/>
      <c r="BMI785" s="22"/>
      <c r="BMJ785" s="22"/>
      <c r="BMK785" s="22"/>
      <c r="BML785" s="22"/>
      <c r="BMM785" s="22"/>
      <c r="BMN785" s="22"/>
      <c r="BMO785" s="22"/>
      <c r="BMP785" s="22"/>
      <c r="BMQ785" s="22"/>
      <c r="BMR785" s="26" t="s">
        <v>18</v>
      </c>
      <c r="BMS785" s="22"/>
      <c r="BMT785" s="22"/>
      <c r="BMU785" s="22"/>
      <c r="BMV785" s="22"/>
      <c r="BMW785" s="22"/>
      <c r="BMX785" s="22"/>
      <c r="BMY785" s="22"/>
      <c r="BMZ785" s="22"/>
      <c r="BNA785" s="22"/>
      <c r="BNB785" s="22"/>
      <c r="BNC785" s="22"/>
    </row>
    <row r="786" spans="1683:1719" ht="13.2" x14ac:dyDescent="0.25">
      <c r="BLS786" s="22"/>
      <c r="BLT786" s="22"/>
      <c r="BLU786" s="22"/>
      <c r="BLV786" s="22"/>
      <c r="BLW786" s="22"/>
      <c r="BLX786" s="22"/>
      <c r="BLY786" s="22"/>
      <c r="BLZ786" s="22"/>
      <c r="BMA786" s="22"/>
      <c r="BMB786" s="22"/>
      <c r="BMC786" s="22"/>
      <c r="BMD786" s="22"/>
      <c r="BME786" s="22"/>
      <c r="BMF786" s="25"/>
      <c r="BMG786" s="22"/>
      <c r="BMH786" s="23"/>
      <c r="BMI786" s="22"/>
      <c r="BMJ786" s="22"/>
      <c r="BMK786" s="22"/>
      <c r="BML786" s="22"/>
      <c r="BMM786" s="22"/>
      <c r="BMN786" s="22"/>
      <c r="BMO786" s="22"/>
      <c r="BMP786" s="22"/>
      <c r="BMQ786" s="22"/>
      <c r="BMR786" s="26"/>
      <c r="BMS786" s="22"/>
      <c r="BMT786" s="22"/>
      <c r="BMU786" s="22"/>
      <c r="BMV786" s="22"/>
      <c r="BMW786" s="22"/>
      <c r="BMX786" s="22"/>
      <c r="BMY786" s="22"/>
      <c r="BMZ786" s="22"/>
      <c r="BNA786" s="22"/>
      <c r="BNB786" s="22"/>
      <c r="BNC786" s="22"/>
    </row>
    <row r="787" spans="1683:1719" ht="14.4" x14ac:dyDescent="0.25">
      <c r="BLS787" s="22"/>
      <c r="BLT787" s="22"/>
      <c r="BLU787" s="22"/>
      <c r="BLV787" s="22"/>
      <c r="BLW787" s="22"/>
      <c r="BLX787" s="22"/>
      <c r="BLY787" s="22"/>
      <c r="BLZ787" s="22"/>
      <c r="BMA787" s="22"/>
      <c r="BMB787" s="22"/>
      <c r="BMC787" s="22"/>
      <c r="BMD787" s="22"/>
      <c r="BME787" s="22"/>
      <c r="BMF787" s="25"/>
      <c r="BMG787" s="22"/>
      <c r="BMH787" s="23"/>
      <c r="BMI787" s="22"/>
      <c r="BMJ787" s="22"/>
      <c r="BMK787" s="22"/>
      <c r="BML787" s="22"/>
      <c r="BMM787" s="22"/>
      <c r="BMN787" s="22"/>
      <c r="BMO787" s="22"/>
      <c r="BMP787" s="22"/>
      <c r="BMQ787" s="22"/>
      <c r="BMR787" s="26"/>
      <c r="BMS787" s="22"/>
      <c r="BMT787" s="36" t="s">
        <v>51</v>
      </c>
      <c r="BMU787" s="22"/>
      <c r="BMV787" s="22"/>
      <c r="BMW787" s="22"/>
      <c r="BMX787" s="22"/>
      <c r="BMY787" s="22"/>
      <c r="BMZ787" s="22"/>
      <c r="BNA787" s="22"/>
      <c r="BNB787" s="22"/>
      <c r="BNC787" s="22"/>
    </row>
    <row r="788" spans="1683:1719" ht="13.2" x14ac:dyDescent="0.25">
      <c r="BLS788" s="22"/>
      <c r="BLT788" s="22"/>
      <c r="BLU788" s="22"/>
      <c r="BLV788" s="22"/>
      <c r="BLW788" s="22"/>
      <c r="BLX788" s="22"/>
      <c r="BLY788" s="22"/>
      <c r="BLZ788" s="22"/>
      <c r="BMA788" s="22"/>
      <c r="BMB788" s="22"/>
      <c r="BMC788" s="22"/>
      <c r="BMD788" s="22"/>
      <c r="BME788" s="22"/>
      <c r="BMF788" s="25"/>
      <c r="BMG788" s="22"/>
      <c r="BMH788" s="23"/>
      <c r="BMI788" s="22"/>
      <c r="BMJ788" s="22"/>
      <c r="BMK788" s="22"/>
      <c r="BML788" s="22"/>
      <c r="BMM788" s="22"/>
      <c r="BMN788" s="22"/>
      <c r="BMO788" s="22"/>
      <c r="BMP788" s="22"/>
      <c r="BMQ788" s="22"/>
      <c r="BMR788" s="26"/>
      <c r="BMS788" s="22"/>
      <c r="BMT788" s="26" t="s">
        <v>28</v>
      </c>
      <c r="BMU788" s="22"/>
      <c r="BMV788" s="22"/>
      <c r="BMW788" s="22"/>
      <c r="BMX788" s="22"/>
      <c r="BMY788" s="22"/>
      <c r="BMZ788" s="22"/>
      <c r="BNA788" s="22"/>
      <c r="BNB788" s="22"/>
      <c r="BNC788" s="22"/>
    </row>
    <row r="789" spans="1683:1719" ht="13.2" x14ac:dyDescent="0.25">
      <c r="BLS789" s="22"/>
      <c r="BLT789" s="23"/>
      <c r="BLU789" s="22"/>
      <c r="BLV789" s="22"/>
      <c r="BLW789" s="22"/>
      <c r="BLX789" s="22"/>
      <c r="BLY789" s="22"/>
      <c r="BLZ789" s="22"/>
      <c r="BMA789" s="22"/>
      <c r="BMB789" s="22"/>
      <c r="BMC789" s="22"/>
      <c r="BMD789" s="22"/>
      <c r="BME789" s="22"/>
      <c r="BMF789" s="25"/>
      <c r="BMG789" s="22"/>
      <c r="BMH789" s="23"/>
      <c r="BMI789" s="22"/>
      <c r="BMJ789" s="22"/>
      <c r="BMK789" s="22"/>
      <c r="BML789" s="22"/>
      <c r="BMM789" s="22"/>
      <c r="BMN789" s="22"/>
      <c r="BMO789" s="22"/>
      <c r="BMP789" s="22"/>
      <c r="BMQ789" s="22"/>
      <c r="BMR789" s="26"/>
      <c r="BMS789" s="22"/>
      <c r="BMT789" s="26" t="s">
        <v>29</v>
      </c>
      <c r="BMU789" s="22"/>
      <c r="BMV789" s="22"/>
      <c r="BMW789" s="22"/>
      <c r="BMX789" s="22"/>
      <c r="BMY789" s="22"/>
      <c r="BMZ789" s="22"/>
      <c r="BNA789" s="22"/>
      <c r="BNB789" s="22"/>
      <c r="BNC789" s="22"/>
    </row>
    <row r="790" spans="1683:1719" ht="13.2" x14ac:dyDescent="0.25">
      <c r="BLS790" s="22"/>
      <c r="BLT790" s="22"/>
      <c r="BLU790" s="22"/>
      <c r="BLV790" s="22"/>
      <c r="BLW790" s="22"/>
      <c r="BLX790" s="22"/>
      <c r="BLY790" s="22"/>
      <c r="BLZ790" s="22"/>
      <c r="BMA790" s="22"/>
      <c r="BMB790" s="22"/>
      <c r="BMC790" s="22"/>
      <c r="BMD790" s="22"/>
      <c r="BME790" s="22"/>
      <c r="BMF790" s="25"/>
      <c r="BMG790" s="22"/>
      <c r="BMH790" s="23"/>
      <c r="BMI790" s="22"/>
      <c r="BMJ790" s="22"/>
      <c r="BMK790" s="22"/>
      <c r="BML790" s="22"/>
      <c r="BMM790" s="22"/>
      <c r="BMN790" s="22"/>
      <c r="BMO790" s="22"/>
      <c r="BMP790" s="22"/>
      <c r="BMQ790" s="22"/>
      <c r="BMR790" s="26"/>
      <c r="BMS790" s="22"/>
      <c r="BMT790" s="26" t="s">
        <v>30</v>
      </c>
      <c r="BMU790" s="22"/>
      <c r="BMV790" s="22"/>
      <c r="BMW790" s="22"/>
      <c r="BMX790" s="22"/>
      <c r="BMY790" s="22"/>
      <c r="BMZ790" s="22"/>
      <c r="BNA790" s="22"/>
      <c r="BNB790" s="22"/>
      <c r="BNC790" s="22"/>
    </row>
    <row r="791" spans="1683:1719" ht="13.2" x14ac:dyDescent="0.25">
      <c r="BLS791" s="22"/>
      <c r="BLT791" s="22"/>
      <c r="BLU791" s="22"/>
      <c r="BLV791" s="22"/>
      <c r="BLW791" s="22"/>
      <c r="BLX791" s="22"/>
      <c r="BLY791" s="22"/>
      <c r="BLZ791" s="22"/>
      <c r="BMA791" s="22"/>
      <c r="BMB791" s="22"/>
      <c r="BMC791" s="22"/>
      <c r="BMD791" s="22"/>
      <c r="BME791" s="22"/>
      <c r="BMF791" s="25"/>
      <c r="BMG791" s="22"/>
      <c r="BMH791" s="23"/>
      <c r="BMI791" s="22"/>
      <c r="BMJ791" s="22"/>
      <c r="BMK791" s="22"/>
      <c r="BML791" s="22"/>
      <c r="BMM791" s="22"/>
      <c r="BMN791" s="22"/>
      <c r="BMO791" s="22"/>
      <c r="BMP791" s="22"/>
      <c r="BMQ791" s="22"/>
      <c r="BMR791" s="26"/>
      <c r="BMS791" s="22"/>
      <c r="BMT791" s="26" t="s">
        <v>31</v>
      </c>
      <c r="BMU791" s="22"/>
      <c r="BMV791" s="22"/>
      <c r="BMW791" s="22"/>
      <c r="BMX791" s="22"/>
      <c r="BMY791" s="22"/>
      <c r="BMZ791" s="22"/>
      <c r="BNA791" s="22"/>
      <c r="BNB791" s="22"/>
      <c r="BNC791" s="22"/>
    </row>
    <row r="792" spans="1683:1719" ht="13.2" x14ac:dyDescent="0.25">
      <c r="BLS792" s="22"/>
      <c r="BLT792" s="22"/>
      <c r="BLU792" s="22"/>
      <c r="BLV792" s="22"/>
      <c r="BLW792" s="22"/>
      <c r="BLX792" s="22"/>
      <c r="BLY792" s="22"/>
      <c r="BLZ792" s="22"/>
      <c r="BMA792" s="22"/>
      <c r="BMB792" s="22"/>
      <c r="BMC792" s="22"/>
      <c r="BMD792" s="22"/>
      <c r="BME792" s="22"/>
      <c r="BMF792" s="25"/>
      <c r="BMG792" s="22"/>
      <c r="BMH792" s="23"/>
      <c r="BMI792" s="22"/>
      <c r="BMJ792" s="22"/>
      <c r="BMK792" s="22"/>
      <c r="BML792" s="22"/>
      <c r="BMM792" s="22"/>
      <c r="BMN792" s="22"/>
      <c r="BMO792" s="22"/>
      <c r="BMP792" s="22"/>
      <c r="BMQ792" s="22"/>
      <c r="BMR792" s="26"/>
      <c r="BMS792" s="22"/>
      <c r="BMT792" s="26" t="s">
        <v>32</v>
      </c>
      <c r="BMU792" s="22"/>
      <c r="BMV792" s="22"/>
      <c r="BMW792" s="22"/>
      <c r="BMX792" s="22"/>
      <c r="BMY792" s="22"/>
      <c r="BMZ792" s="22"/>
      <c r="BNA792" s="22"/>
      <c r="BNB792" s="22"/>
      <c r="BNC792" s="22"/>
    </row>
    <row r="793" spans="1683:1719" ht="13.2" x14ac:dyDescent="0.25">
      <c r="BLS793" s="22"/>
      <c r="BLT793" s="22"/>
      <c r="BLU793" s="22"/>
      <c r="BLV793" s="22"/>
      <c r="BLW793" s="22"/>
      <c r="BLX793" s="22"/>
      <c r="BLY793" s="22"/>
      <c r="BLZ793" s="22"/>
      <c r="BMA793" s="22"/>
      <c r="BMB793" s="22"/>
      <c r="BMC793" s="22"/>
      <c r="BMD793" s="22"/>
      <c r="BME793" s="22"/>
      <c r="BMF793" s="25"/>
      <c r="BMG793" s="22"/>
      <c r="BMH793" s="23"/>
      <c r="BMI793" s="22"/>
      <c r="BMJ793" s="22"/>
      <c r="BMK793" s="22"/>
      <c r="BML793" s="22"/>
      <c r="BMM793" s="22"/>
      <c r="BMN793" s="22"/>
      <c r="BMO793" s="22"/>
      <c r="BMP793" s="22"/>
      <c r="BMQ793" s="22"/>
      <c r="BMR793" s="26"/>
      <c r="BMS793" s="22"/>
      <c r="BMT793" s="22"/>
      <c r="BMU793" s="22"/>
      <c r="BMV793" s="22"/>
      <c r="BMW793" s="22"/>
      <c r="BMX793" s="22"/>
      <c r="BMY793" s="22"/>
      <c r="BMZ793" s="22"/>
      <c r="BNA793" s="22"/>
      <c r="BNB793" s="22"/>
      <c r="BNC793" s="22"/>
    </row>
    <row r="794" spans="1683:1719" ht="13.2" x14ac:dyDescent="0.25">
      <c r="BLS794" s="22" t="s">
        <v>162</v>
      </c>
      <c r="BLT794" s="23"/>
      <c r="BLU794" s="22"/>
      <c r="BLV794" s="22"/>
      <c r="BLW794" s="22"/>
      <c r="BLX794" s="22"/>
      <c r="BLY794" s="22"/>
      <c r="BLZ794" s="22"/>
      <c r="BMA794" s="22"/>
      <c r="BMB794" s="22"/>
      <c r="BMC794" s="22"/>
      <c r="BMD794" s="22"/>
      <c r="BME794" s="22"/>
      <c r="BMF794" s="25"/>
      <c r="BMG794" s="22"/>
      <c r="BMH794" s="23"/>
      <c r="BMI794" s="22"/>
      <c r="BMJ794" s="22"/>
      <c r="BMK794" s="22"/>
      <c r="BML794" s="22"/>
      <c r="BMM794" s="22"/>
      <c r="BMN794" s="22"/>
      <c r="BMO794" s="22"/>
      <c r="BMP794" s="22" t="s">
        <v>77</v>
      </c>
      <c r="BMQ794" s="22"/>
      <c r="BMR794" s="26"/>
      <c r="BMS794" s="22"/>
      <c r="BMT794" s="22"/>
      <c r="BMU794" s="22"/>
      <c r="BMV794" s="22"/>
      <c r="BMW794" s="22"/>
      <c r="BMX794" s="22"/>
      <c r="BMY794" s="22"/>
      <c r="BMZ794" s="22"/>
      <c r="BNA794" s="22"/>
      <c r="BNB794" s="22"/>
      <c r="BNC794" s="22"/>
    </row>
    <row r="795" spans="1683:1719" ht="13.2" x14ac:dyDescent="0.25">
      <c r="BLS795" s="22" t="s">
        <v>161</v>
      </c>
      <c r="BLT795" s="23">
        <v>0</v>
      </c>
      <c r="BLU795" s="22" t="s">
        <v>160</v>
      </c>
      <c r="BLV795" s="22"/>
      <c r="BLW795" s="22"/>
      <c r="BLX795" s="22"/>
      <c r="BLY795" s="22"/>
      <c r="BLZ795" s="22"/>
      <c r="BMA795" s="22"/>
      <c r="BMB795" s="22"/>
      <c r="BMC795" s="22"/>
      <c r="BMD795" s="22"/>
      <c r="BME795" s="22"/>
      <c r="BMF795" s="25"/>
      <c r="BMG795" s="22"/>
      <c r="BMH795" s="23"/>
      <c r="BMI795" s="22"/>
      <c r="BMJ795" s="22"/>
      <c r="BMK795" s="22"/>
      <c r="BML795" s="22"/>
      <c r="BMM795" s="22"/>
      <c r="BMN795" s="22"/>
      <c r="BMO795" s="22"/>
      <c r="BMP795" s="22" t="s">
        <v>76</v>
      </c>
      <c r="BMQ795" s="22"/>
      <c r="BMR795" s="26"/>
      <c r="BMS795" s="22"/>
      <c r="BMT795" s="22"/>
      <c r="BMU795" s="22"/>
      <c r="BMV795" s="22"/>
      <c r="BMW795" s="22"/>
      <c r="BMX795" s="22"/>
      <c r="BMY795" s="22"/>
      <c r="BMZ795" s="22"/>
      <c r="BNA795" s="22"/>
      <c r="BNB795" s="22"/>
      <c r="BNC795" s="22"/>
    </row>
    <row r="796" spans="1683:1719" ht="13.2" x14ac:dyDescent="0.25">
      <c r="BLS796" s="22" t="s">
        <v>159</v>
      </c>
      <c r="BLT796" s="23">
        <v>1</v>
      </c>
      <c r="BLU796" s="22" t="s">
        <v>158</v>
      </c>
      <c r="BLV796" s="22"/>
      <c r="BLW796" s="22"/>
      <c r="BLX796" s="22"/>
      <c r="BLY796" s="22"/>
      <c r="BLZ796" s="22"/>
      <c r="BMA796" s="22"/>
      <c r="BMB796" s="22"/>
      <c r="BMC796" s="22"/>
      <c r="BMD796" s="22"/>
      <c r="BME796" s="22"/>
      <c r="BMF796" s="25"/>
      <c r="BMG796" s="22"/>
      <c r="BMH796" s="23"/>
      <c r="BMI796" s="22"/>
      <c r="BMJ796" s="22"/>
      <c r="BMK796" s="22"/>
      <c r="BML796" s="22"/>
      <c r="BMM796" s="22"/>
      <c r="BMN796" s="22"/>
      <c r="BMO796" s="22"/>
      <c r="BMP796" s="22" t="s">
        <v>75</v>
      </c>
      <c r="BMQ796" s="22"/>
      <c r="BMR796" s="26"/>
      <c r="BMS796" s="22"/>
      <c r="BMT796" s="22"/>
      <c r="BMU796" s="22"/>
      <c r="BMV796" s="22"/>
      <c r="BMW796" s="22"/>
      <c r="BMX796" s="22"/>
      <c r="BMY796" s="22"/>
      <c r="BMZ796" s="22"/>
      <c r="BNA796" s="22"/>
      <c r="BNB796" s="22"/>
      <c r="BNC796" s="22"/>
    </row>
    <row r="797" spans="1683:1719" ht="13.2" x14ac:dyDescent="0.25">
      <c r="BLS797" s="22" t="s">
        <v>157</v>
      </c>
      <c r="BLT797" s="23">
        <v>2</v>
      </c>
      <c r="BLU797" s="22" t="s">
        <v>156</v>
      </c>
      <c r="BLV797" s="22"/>
      <c r="BLW797" s="22"/>
      <c r="BLX797" s="22"/>
      <c r="BLY797" s="22"/>
      <c r="BLZ797" s="22"/>
      <c r="BMA797" s="22"/>
      <c r="BMB797" s="22"/>
      <c r="BMC797" s="22"/>
      <c r="BMD797" s="22"/>
      <c r="BME797" s="22"/>
      <c r="BMF797" s="25"/>
      <c r="BMG797" s="22"/>
      <c r="BMH797" s="23"/>
      <c r="BMI797" s="22"/>
      <c r="BMJ797" s="22"/>
      <c r="BMK797" s="22"/>
      <c r="BML797" s="22"/>
      <c r="BMM797" s="22"/>
      <c r="BMN797" s="22"/>
      <c r="BMO797" s="22"/>
      <c r="BMP797" s="22" t="s">
        <v>74</v>
      </c>
      <c r="BMQ797" s="22"/>
      <c r="BMR797" s="22"/>
      <c r="BMS797" s="22"/>
      <c r="BMT797" s="22"/>
      <c r="BMU797" s="22"/>
      <c r="BMV797" s="22"/>
      <c r="BMW797" s="22"/>
      <c r="BMX797" s="22"/>
      <c r="BMY797" s="22"/>
      <c r="BMZ797" s="22"/>
      <c r="BNA797" s="22"/>
      <c r="BNB797" s="22"/>
      <c r="BNC797" s="22"/>
    </row>
    <row r="798" spans="1683:1719" ht="14.4" x14ac:dyDescent="0.25">
      <c r="BLS798" s="22"/>
      <c r="BLT798" s="22"/>
      <c r="BLU798" s="22"/>
      <c r="BLV798" s="22"/>
      <c r="BLW798" s="22"/>
      <c r="BLX798" s="22"/>
      <c r="BLY798" s="22"/>
      <c r="BLZ798" s="22"/>
      <c r="BMA798" s="22"/>
      <c r="BMB798" s="22"/>
      <c r="BMC798" s="22"/>
      <c r="BMD798" s="22"/>
      <c r="BME798" s="22"/>
      <c r="BMF798" s="25"/>
      <c r="BMG798" s="22"/>
      <c r="BMH798" s="23"/>
      <c r="BMI798" s="22"/>
      <c r="BMJ798" s="22"/>
      <c r="BMK798" s="22"/>
      <c r="BML798" s="22"/>
      <c r="BMM798" s="22"/>
      <c r="BMN798" s="22"/>
      <c r="BMO798" s="22"/>
      <c r="BMP798" s="22" t="s">
        <v>73</v>
      </c>
      <c r="BMQ798" s="22"/>
      <c r="BMR798" s="22"/>
      <c r="BMS798" s="22"/>
      <c r="BMT798" s="36"/>
      <c r="BMU798" s="22"/>
      <c r="BMV798" s="22"/>
      <c r="BMW798" s="22"/>
      <c r="BMX798" s="22"/>
      <c r="BMY798" s="22"/>
      <c r="BMZ798" s="22"/>
      <c r="BNA798" s="22"/>
      <c r="BNB798" s="22"/>
      <c r="BNC798" s="22"/>
    </row>
    <row r="799" spans="1683:1719" ht="13.2" x14ac:dyDescent="0.25">
      <c r="BLS799" s="31"/>
      <c r="BLT799" s="31"/>
      <c r="BLU799" s="31"/>
      <c r="BLV799" s="31"/>
      <c r="BLW799" s="31"/>
      <c r="BLX799" s="31"/>
      <c r="BLY799" s="22"/>
      <c r="BLZ799" s="22"/>
      <c r="BMA799" s="22"/>
      <c r="BMB799" s="22"/>
      <c r="BMC799" s="22"/>
      <c r="BMD799" s="22"/>
      <c r="BME799" s="22"/>
      <c r="BMF799" s="25"/>
      <c r="BMG799" s="22"/>
      <c r="BMH799" s="23"/>
      <c r="BMI799" s="22"/>
      <c r="BMJ799" s="22"/>
      <c r="BMK799" s="22"/>
      <c r="BML799" s="22"/>
      <c r="BMM799" s="22"/>
      <c r="BMN799" s="22"/>
      <c r="BMO799" s="22"/>
      <c r="BMP799" s="22" t="s">
        <v>72</v>
      </c>
      <c r="BMQ799" s="22"/>
      <c r="BMR799" s="22"/>
      <c r="BMS799" s="22"/>
      <c r="BMT799" s="26"/>
      <c r="BMU799" s="22"/>
      <c r="BMV799" s="22"/>
      <c r="BMW799" s="27" t="s">
        <v>155</v>
      </c>
      <c r="BMX799" s="542" t="s">
        <v>154</v>
      </c>
      <c r="BMY799" s="542"/>
      <c r="BMZ799" s="542"/>
      <c r="BNA799" s="27" t="s">
        <v>153</v>
      </c>
      <c r="BNB799" s="22"/>
      <c r="BNC799" s="34" t="s">
        <v>152</v>
      </c>
    </row>
    <row r="800" spans="1683:1719" ht="13.2" x14ac:dyDescent="0.25">
      <c r="BLS800" s="31"/>
      <c r="BLT800" s="31"/>
      <c r="BLU800" s="31"/>
      <c r="BLV800" s="31"/>
      <c r="BLW800" s="31"/>
      <c r="BLX800" s="31"/>
      <c r="BLY800" s="22"/>
      <c r="BLZ800" s="22"/>
      <c r="BMA800" s="22"/>
      <c r="BMB800" s="22"/>
      <c r="BMC800" s="22"/>
      <c r="BMD800" s="22"/>
      <c r="BME800" s="22"/>
      <c r="BMF800" s="25"/>
      <c r="BMG800" s="22"/>
      <c r="BMH800" s="23"/>
      <c r="BMI800" s="22"/>
      <c r="BMJ800" s="22"/>
      <c r="BMK800" s="22"/>
      <c r="BML800" s="22"/>
      <c r="BMM800" s="22"/>
      <c r="BMN800" s="22"/>
      <c r="BMO800" s="22"/>
      <c r="BMP800" s="22" t="s">
        <v>71</v>
      </c>
      <c r="BMQ800" s="22"/>
      <c r="BMR800" s="22"/>
      <c r="BMS800" s="22"/>
      <c r="BMT800" s="26"/>
      <c r="BMU800" s="22"/>
      <c r="BMV800" s="22"/>
      <c r="BMW800" s="33" t="s">
        <v>151</v>
      </c>
      <c r="BMX800" s="33" t="s">
        <v>150</v>
      </c>
      <c r="BMY800" s="33" t="s">
        <v>149</v>
      </c>
      <c r="BMZ800" s="33" t="s">
        <v>148</v>
      </c>
      <c r="BNA800" s="33" t="s">
        <v>147</v>
      </c>
      <c r="BNB800" s="22"/>
      <c r="BNC800" s="32" t="s">
        <v>146</v>
      </c>
    </row>
    <row r="801" spans="1706:1719" ht="13.2" x14ac:dyDescent="0.25">
      <c r="BMP801" s="22" t="s">
        <v>70</v>
      </c>
      <c r="BMQ801" s="22"/>
      <c r="BMR801" s="22"/>
      <c r="BMS801" s="22"/>
      <c r="BMT801" s="26"/>
      <c r="BMU801" s="22"/>
      <c r="BMV801" s="22"/>
      <c r="BMW801" s="31" t="s">
        <v>145</v>
      </c>
      <c r="BMX801" s="31" t="s">
        <v>144</v>
      </c>
      <c r="BMY801" s="31" t="s">
        <v>143</v>
      </c>
      <c r="BMZ801" s="31" t="s">
        <v>52</v>
      </c>
      <c r="BNA801" s="31" t="s">
        <v>142</v>
      </c>
      <c r="BNB801" s="22"/>
      <c r="BNC801" s="29" t="s">
        <v>141</v>
      </c>
    </row>
    <row r="802" spans="1706:1719" ht="13.2" x14ac:dyDescent="0.25">
      <c r="BMP802" s="22" t="s">
        <v>69</v>
      </c>
      <c r="BMQ802" s="22"/>
      <c r="BMR802" s="22"/>
      <c r="BMS802" s="22"/>
      <c r="BMT802" s="22"/>
      <c r="BMU802" s="22"/>
      <c r="BMV802" s="22"/>
      <c r="BMW802" s="31" t="s">
        <v>140</v>
      </c>
      <c r="BMX802" s="31" t="s">
        <v>139</v>
      </c>
      <c r="BMY802" s="31" t="s">
        <v>138</v>
      </c>
      <c r="BMZ802" s="31" t="s">
        <v>51</v>
      </c>
      <c r="BNA802" s="31" t="s">
        <v>40</v>
      </c>
      <c r="BNB802" s="22"/>
      <c r="BNC802" s="29" t="s">
        <v>137</v>
      </c>
    </row>
    <row r="803" spans="1706:1719" ht="13.2" x14ac:dyDescent="0.25">
      <c r="BMP803" s="22" t="s">
        <v>68</v>
      </c>
      <c r="BMQ803" s="22"/>
      <c r="BMR803" s="22"/>
      <c r="BMS803" s="22"/>
      <c r="BMT803" s="22"/>
      <c r="BMU803" s="22"/>
      <c r="BMV803" s="22"/>
      <c r="BMW803" s="31" t="s">
        <v>136</v>
      </c>
      <c r="BMX803" s="31" t="s">
        <v>135</v>
      </c>
      <c r="BMY803" s="31" t="s">
        <v>41</v>
      </c>
      <c r="BMZ803" s="31"/>
      <c r="BNA803" s="31" t="s">
        <v>134</v>
      </c>
      <c r="BNB803" s="22"/>
      <c r="BNC803" s="29" t="s">
        <v>133</v>
      </c>
    </row>
    <row r="804" spans="1706:1719" ht="13.2" x14ac:dyDescent="0.25">
      <c r="BMP804" s="22" t="s">
        <v>0</v>
      </c>
      <c r="BMQ804" s="22"/>
      <c r="BMR804" s="22"/>
      <c r="BMS804" s="22"/>
      <c r="BMT804" s="22"/>
      <c r="BMU804" s="22"/>
      <c r="BMV804" s="22"/>
      <c r="BMW804" s="31" t="s">
        <v>75</v>
      </c>
      <c r="BMX804" s="31"/>
      <c r="BMY804" s="31"/>
      <c r="BMZ804" s="31"/>
      <c r="BNA804" s="31" t="s">
        <v>132</v>
      </c>
      <c r="BNB804" s="22"/>
      <c r="BNC804" s="29" t="s">
        <v>131</v>
      </c>
    </row>
    <row r="805" spans="1706:1719" ht="13.2" x14ac:dyDescent="0.25">
      <c r="BMP805" s="22"/>
      <c r="BMQ805" s="22"/>
      <c r="BMR805" s="22"/>
      <c r="BMS805" s="22"/>
      <c r="BMT805" s="22"/>
      <c r="BMU805" s="22"/>
      <c r="BMV805" s="22"/>
      <c r="BMW805" s="31" t="s">
        <v>74</v>
      </c>
      <c r="BMX805" s="31"/>
      <c r="BMY805" s="31"/>
      <c r="BMZ805" s="31"/>
      <c r="BNA805" s="31"/>
      <c r="BNB805" s="22"/>
      <c r="BNC805" s="29" t="s">
        <v>130</v>
      </c>
    </row>
    <row r="806" spans="1706:1719" ht="13.2" x14ac:dyDescent="0.25">
      <c r="BMP806" s="22"/>
      <c r="BMQ806" s="22"/>
      <c r="BMR806" s="22"/>
      <c r="BMS806" s="22"/>
      <c r="BMT806" s="22"/>
      <c r="BMU806" s="22"/>
      <c r="BMV806" s="22"/>
      <c r="BMW806" s="31" t="s">
        <v>129</v>
      </c>
      <c r="BMX806" s="31"/>
      <c r="BMY806" s="31"/>
      <c r="BMZ806" s="31"/>
      <c r="BNA806" s="31"/>
      <c r="BNB806" s="22"/>
      <c r="BNC806" s="29" t="s">
        <v>128</v>
      </c>
    </row>
    <row r="807" spans="1706:1719" ht="13.2" x14ac:dyDescent="0.25">
      <c r="BMP807" s="22"/>
      <c r="BMQ807" s="22"/>
      <c r="BMR807" s="22"/>
      <c r="BMS807" s="22"/>
      <c r="BMT807" s="22"/>
      <c r="BMU807" s="22"/>
      <c r="BMV807" s="22"/>
      <c r="BMW807" s="31" t="s">
        <v>127</v>
      </c>
      <c r="BMX807" s="31"/>
      <c r="BMY807" s="31"/>
      <c r="BMZ807" s="31"/>
      <c r="BNA807" s="31"/>
      <c r="BNB807" s="22"/>
      <c r="BNC807" s="29" t="s">
        <v>126</v>
      </c>
    </row>
    <row r="808" spans="1706:1719" ht="13.2" x14ac:dyDescent="0.25">
      <c r="BMP808" s="22"/>
      <c r="BMQ808" s="22"/>
      <c r="BMR808" s="22"/>
      <c r="BMS808" s="22"/>
      <c r="BMT808" s="22"/>
      <c r="BMU808" s="22"/>
      <c r="BMV808" s="22"/>
      <c r="BMW808" s="31" t="s">
        <v>125</v>
      </c>
      <c r="BMX808" s="31"/>
      <c r="BMY808" s="31"/>
      <c r="BMZ808" s="31"/>
      <c r="BNA808" s="31"/>
      <c r="BNB808" s="22"/>
      <c r="BNC808" s="29" t="s">
        <v>124</v>
      </c>
    </row>
    <row r="809" spans="1706:1719" ht="13.2" x14ac:dyDescent="0.25">
      <c r="BMP809" s="22"/>
      <c r="BMQ809" s="22"/>
      <c r="BMR809" s="22"/>
      <c r="BMS809" s="22"/>
      <c r="BMT809" s="22"/>
      <c r="BMU809" s="22"/>
      <c r="BMV809" s="22"/>
      <c r="BMW809" s="31" t="s">
        <v>123</v>
      </c>
      <c r="BMX809" s="31"/>
      <c r="BMY809" s="31"/>
      <c r="BMZ809" s="31"/>
      <c r="BNA809" s="31"/>
      <c r="BNB809" s="22"/>
      <c r="BNC809" s="29" t="s">
        <v>122</v>
      </c>
    </row>
    <row r="810" spans="1706:1719" ht="13.2" x14ac:dyDescent="0.25">
      <c r="BMP810" s="22"/>
      <c r="BMQ810" s="22"/>
      <c r="BMR810" s="22"/>
      <c r="BMS810" s="22"/>
      <c r="BMT810" s="22"/>
      <c r="BMU810" s="22"/>
      <c r="BMV810" s="22"/>
      <c r="BMW810" s="22" t="s">
        <v>72</v>
      </c>
      <c r="BMX810" s="22"/>
      <c r="BMY810" s="31"/>
      <c r="BMZ810" s="31"/>
      <c r="BNA810" s="24"/>
      <c r="BNB810" s="22"/>
      <c r="BNC810" s="29" t="s">
        <v>121</v>
      </c>
    </row>
    <row r="811" spans="1706:1719" ht="13.2" x14ac:dyDescent="0.25">
      <c r="BMP811" s="22"/>
      <c r="BMQ811" s="22"/>
      <c r="BMR811" s="22"/>
      <c r="BMS811" s="22"/>
      <c r="BMT811" s="22"/>
      <c r="BMU811" s="22"/>
      <c r="BMV811" s="22"/>
      <c r="BMW811" s="22" t="s">
        <v>71</v>
      </c>
      <c r="BMX811" s="22"/>
      <c r="BMY811" s="31"/>
      <c r="BMZ811" s="31"/>
      <c r="BNA811" s="24"/>
      <c r="BNB811" s="22"/>
      <c r="BNC811" s="29" t="s">
        <v>120</v>
      </c>
    </row>
    <row r="812" spans="1706:1719" ht="13.2" x14ac:dyDescent="0.25">
      <c r="BMP812" s="22"/>
      <c r="BMQ812" s="22"/>
      <c r="BMR812" s="22"/>
      <c r="BMS812" s="22"/>
      <c r="BMT812" s="22"/>
      <c r="BMU812" s="22"/>
      <c r="BMV812" s="22"/>
      <c r="BMW812" s="22" t="s">
        <v>70</v>
      </c>
      <c r="BMX812" s="31"/>
      <c r="BMY812" s="31"/>
      <c r="BMZ812" s="31"/>
      <c r="BNA812" s="24"/>
      <c r="BNB812" s="22"/>
      <c r="BNC812" s="29" t="s">
        <v>119</v>
      </c>
    </row>
    <row r="813" spans="1706:1719" ht="13.2" x14ac:dyDescent="0.25">
      <c r="BMP813" s="22"/>
      <c r="BMQ813" s="22"/>
      <c r="BMR813" s="22"/>
      <c r="BMS813" s="22"/>
      <c r="BMT813" s="22"/>
      <c r="BMU813" s="22"/>
      <c r="BMV813" s="22"/>
      <c r="BMW813" s="22" t="s">
        <v>69</v>
      </c>
      <c r="BMX813" s="31"/>
      <c r="BMY813" s="31"/>
      <c r="BMZ813" s="31"/>
      <c r="BNA813" s="24"/>
      <c r="BNB813" s="22"/>
      <c r="BNC813" s="29" t="s">
        <v>118</v>
      </c>
    </row>
    <row r="814" spans="1706:1719" ht="13.2" x14ac:dyDescent="0.25">
      <c r="BMP814" s="22"/>
      <c r="BMQ814" s="22"/>
      <c r="BMR814" s="22"/>
      <c r="BMS814" s="22"/>
      <c r="BMT814" s="22"/>
      <c r="BMU814" s="22"/>
      <c r="BMV814" s="22"/>
      <c r="BMW814" s="22" t="s">
        <v>68</v>
      </c>
      <c r="BMX814" s="31"/>
      <c r="BMY814" s="31"/>
      <c r="BMZ814" s="31"/>
      <c r="BNA814" s="24"/>
      <c r="BNB814" s="22"/>
      <c r="BNC814" s="29" t="s">
        <v>117</v>
      </c>
    </row>
    <row r="815" spans="1706:1719" ht="13.2" x14ac:dyDescent="0.25">
      <c r="BMP815" s="22"/>
      <c r="BMQ815" s="22"/>
      <c r="BMR815" s="22"/>
      <c r="BMS815" s="22"/>
      <c r="BMT815" s="22"/>
      <c r="BMU815" s="22"/>
      <c r="BMV815" s="22"/>
      <c r="BMW815" s="22" t="s">
        <v>0</v>
      </c>
      <c r="BMX815" s="31"/>
      <c r="BMY815" s="31"/>
      <c r="BMZ815" s="31"/>
      <c r="BNA815" s="24"/>
      <c r="BNB815" s="22"/>
      <c r="BNC815" s="29" t="s">
        <v>116</v>
      </c>
    </row>
    <row r="816" spans="1706:1719" ht="13.2" x14ac:dyDescent="0.25">
      <c r="BMP816" s="22"/>
      <c r="BMQ816" s="22"/>
      <c r="BMR816" s="22"/>
      <c r="BMS816" s="22"/>
      <c r="BMT816" s="22"/>
      <c r="BMU816" s="22"/>
      <c r="BMV816" s="22"/>
      <c r="BMW816" s="22"/>
      <c r="BMX816" s="31"/>
      <c r="BMY816" s="31"/>
      <c r="BMZ816" s="31"/>
      <c r="BNA816" s="31"/>
      <c r="BNB816" s="22"/>
      <c r="BNC816" s="29" t="s">
        <v>115</v>
      </c>
    </row>
    <row r="817" spans="1719:1719" ht="13.2" x14ac:dyDescent="0.25">
      <c r="BNC817" s="29" t="s">
        <v>114</v>
      </c>
    </row>
    <row r="818" spans="1719:1719" ht="13.2" x14ac:dyDescent="0.25">
      <c r="BNC818" s="29" t="s">
        <v>113</v>
      </c>
    </row>
    <row r="819" spans="1719:1719" ht="13.2" x14ac:dyDescent="0.25">
      <c r="BNC819" s="29" t="s">
        <v>112</v>
      </c>
    </row>
    <row r="820" spans="1719:1719" ht="13.2" x14ac:dyDescent="0.25">
      <c r="BNC820" s="29" t="s">
        <v>111</v>
      </c>
    </row>
    <row r="821" spans="1719:1719" ht="13.2" x14ac:dyDescent="0.25">
      <c r="BNC821" s="29" t="s">
        <v>110</v>
      </c>
    </row>
    <row r="822" spans="1719:1719" ht="13.2" x14ac:dyDescent="0.25">
      <c r="BNC822" s="29" t="s">
        <v>109</v>
      </c>
    </row>
    <row r="823" spans="1719:1719" ht="13.2" x14ac:dyDescent="0.25">
      <c r="BNC823" s="29" t="s">
        <v>108</v>
      </c>
    </row>
    <row r="824" spans="1719:1719" ht="13.2" x14ac:dyDescent="0.25">
      <c r="BNC824" s="29" t="s">
        <v>107</v>
      </c>
    </row>
    <row r="825" spans="1719:1719" ht="13.2" x14ac:dyDescent="0.25">
      <c r="BNC825" s="29" t="s">
        <v>106</v>
      </c>
    </row>
    <row r="826" spans="1719:1719" ht="13.2" x14ac:dyDescent="0.25">
      <c r="BNC826" s="29" t="s">
        <v>105</v>
      </c>
    </row>
    <row r="827" spans="1719:1719" ht="13.2" x14ac:dyDescent="0.25">
      <c r="BNC827" s="29" t="s">
        <v>104</v>
      </c>
    </row>
    <row r="828" spans="1719:1719" ht="13.2" x14ac:dyDescent="0.25">
      <c r="BNC828" s="29" t="s">
        <v>103</v>
      </c>
    </row>
    <row r="829" spans="1719:1719" ht="13.2" x14ac:dyDescent="0.25">
      <c r="BNC829" s="29" t="s">
        <v>102</v>
      </c>
    </row>
    <row r="830" spans="1719:1719" ht="13.2" x14ac:dyDescent="0.25">
      <c r="BNC830" s="30" t="s">
        <v>101</v>
      </c>
    </row>
    <row r="831" spans="1719:1719" ht="13.2" x14ac:dyDescent="0.25">
      <c r="BNC831" s="29" t="s">
        <v>100</v>
      </c>
    </row>
    <row r="832" spans="1719:1719" ht="13.2" x14ac:dyDescent="0.25">
      <c r="BNC832" s="29" t="s">
        <v>99</v>
      </c>
    </row>
    <row r="833" spans="1719:1725" ht="13.2" x14ac:dyDescent="0.25">
      <c r="BNC833" s="29" t="s">
        <v>98</v>
      </c>
      <c r="BND833" s="22"/>
      <c r="BNE833" s="22"/>
      <c r="BNF833" s="22"/>
      <c r="BNG833" s="22"/>
      <c r="BNH833" s="22"/>
      <c r="BNI833" s="22"/>
    </row>
    <row r="834" spans="1719:1725" ht="13.2" x14ac:dyDescent="0.25">
      <c r="BNC834" s="29" t="s">
        <v>97</v>
      </c>
      <c r="BND834" s="22"/>
      <c r="BNE834" s="22"/>
      <c r="BNF834" s="22"/>
      <c r="BNG834" s="22"/>
      <c r="BNH834" s="22"/>
      <c r="BNI834" s="22"/>
    </row>
    <row r="835" spans="1719:1725" ht="13.2" x14ac:dyDescent="0.25">
      <c r="BNC835" s="22"/>
      <c r="BND835" s="22"/>
      <c r="BNE835" s="22"/>
      <c r="BNF835" s="22"/>
      <c r="BNG835" s="22"/>
      <c r="BNH835" s="22"/>
      <c r="BNI835" s="22"/>
    </row>
    <row r="836" spans="1719:1725" ht="13.2" x14ac:dyDescent="0.25">
      <c r="BNC836" s="22"/>
      <c r="BND836" s="22"/>
      <c r="BNE836" s="22"/>
      <c r="BNF836" s="22"/>
      <c r="BNG836" s="22"/>
      <c r="BNH836" s="22"/>
      <c r="BNI836" s="22"/>
    </row>
    <row r="837" spans="1719:1725" ht="13.2" x14ac:dyDescent="0.25">
      <c r="BNC837" s="22"/>
      <c r="BND837" s="22"/>
      <c r="BNE837" s="22" t="s">
        <v>54</v>
      </c>
      <c r="BNF837" s="22"/>
      <c r="BNG837" s="22"/>
      <c r="BNH837" s="22"/>
      <c r="BNI837" s="22"/>
    </row>
    <row r="838" spans="1719:1725" ht="13.2" x14ac:dyDescent="0.25">
      <c r="BNC838" s="22"/>
      <c r="BND838" s="22"/>
      <c r="BNE838" s="22" t="s">
        <v>53</v>
      </c>
      <c r="BNF838" s="22"/>
      <c r="BNG838" s="22"/>
      <c r="BNH838" s="22"/>
      <c r="BNI838" s="22"/>
    </row>
    <row r="839" spans="1719:1725" ht="13.2" x14ac:dyDescent="0.25">
      <c r="BNC839" s="22"/>
      <c r="BND839" s="22"/>
      <c r="BNE839" s="22"/>
      <c r="BNF839" s="22"/>
      <c r="BNG839" s="22"/>
      <c r="BNH839" s="22"/>
      <c r="BNI839" s="22"/>
    </row>
    <row r="840" spans="1719:1725" ht="13.2" x14ac:dyDescent="0.25">
      <c r="BNC840" s="22"/>
      <c r="BND840" s="22"/>
      <c r="BNE840" s="22"/>
      <c r="BNF840" s="22"/>
      <c r="BNG840" s="22" t="s">
        <v>66</v>
      </c>
      <c r="BNH840" s="22"/>
      <c r="BNI840" s="22"/>
    </row>
    <row r="841" spans="1719:1725" ht="13.2" x14ac:dyDescent="0.25">
      <c r="BNC841" s="22"/>
      <c r="BND841" s="22"/>
      <c r="BNE841" s="22"/>
      <c r="BNF841" s="22"/>
      <c r="BNG841" s="22" t="s">
        <v>65</v>
      </c>
      <c r="BNH841" s="22"/>
      <c r="BNI841" s="22"/>
    </row>
    <row r="842" spans="1719:1725" ht="13.2" x14ac:dyDescent="0.25">
      <c r="BNC842" s="22"/>
      <c r="BND842" s="22"/>
      <c r="BNE842" s="22"/>
      <c r="BNF842" s="22"/>
      <c r="BNG842" s="22" t="s">
        <v>64</v>
      </c>
      <c r="BNH842" s="22"/>
      <c r="BNI842" s="22"/>
    </row>
    <row r="843" spans="1719:1725" ht="13.2" x14ac:dyDescent="0.25">
      <c r="BNC843" s="22"/>
      <c r="BND843" s="22"/>
      <c r="BNE843" s="22"/>
      <c r="BNF843" s="22"/>
      <c r="BNG843" s="22" t="s">
        <v>63</v>
      </c>
      <c r="BNH843" s="22"/>
      <c r="BNI843" s="22"/>
    </row>
    <row r="844" spans="1719:1725" ht="13.2" x14ac:dyDescent="0.25">
      <c r="BNC844" s="22"/>
      <c r="BND844" s="22"/>
      <c r="BNE844" s="22"/>
      <c r="BNF844" s="22"/>
      <c r="BNG844" s="22"/>
      <c r="BNH844" s="22"/>
      <c r="BNI844" s="22"/>
    </row>
    <row r="845" spans="1719:1725" ht="13.2" x14ac:dyDescent="0.25">
      <c r="BNC845" s="22"/>
      <c r="BND845" s="22"/>
      <c r="BNE845" s="22"/>
      <c r="BNF845" s="22"/>
      <c r="BNG845" s="22"/>
      <c r="BNH845" s="22"/>
      <c r="BNI845" s="22" t="s">
        <v>96</v>
      </c>
    </row>
    <row r="846" spans="1719:1725" ht="13.2" x14ac:dyDescent="0.25">
      <c r="BNC846" s="22"/>
      <c r="BND846" s="22"/>
      <c r="BNE846" s="22"/>
      <c r="BNF846" s="22"/>
      <c r="BNG846" s="22"/>
      <c r="BNH846" s="22"/>
      <c r="BNI846" s="22" t="s">
        <v>95</v>
      </c>
    </row>
    <row r="847" spans="1719:1725" ht="13.2" x14ac:dyDescent="0.25">
      <c r="BNC847" s="22"/>
      <c r="BND847" s="22"/>
      <c r="BNE847" s="22"/>
      <c r="BNF847" s="22"/>
      <c r="BNG847" s="22"/>
      <c r="BNH847" s="22"/>
      <c r="BNI847" s="22" t="s">
        <v>94</v>
      </c>
    </row>
    <row r="850" spans="1728:1730" ht="13.2" x14ac:dyDescent="0.25">
      <c r="BNL850" s="8" t="s">
        <v>93</v>
      </c>
      <c r="BNM850" s="8"/>
      <c r="BNN850" s="8"/>
    </row>
    <row r="851" spans="1728:1730" ht="13.2" x14ac:dyDescent="0.25">
      <c r="BNL851" s="11" t="s">
        <v>92</v>
      </c>
      <c r="BNM851" s="8"/>
      <c r="BNN851" s="8"/>
    </row>
    <row r="852" spans="1728:1730" ht="13.2" x14ac:dyDescent="0.25">
      <c r="BNL852" s="11" t="s">
        <v>91</v>
      </c>
      <c r="BNM852" s="8"/>
      <c r="BNN852" s="8"/>
    </row>
    <row r="853" spans="1728:1730" ht="13.2" x14ac:dyDescent="0.25">
      <c r="BNL853" s="11" t="s">
        <v>90</v>
      </c>
      <c r="BNM853" s="8"/>
      <c r="BNN853" s="8"/>
    </row>
    <row r="854" spans="1728:1730" ht="13.2" x14ac:dyDescent="0.25">
      <c r="BNL854" s="11" t="s">
        <v>89</v>
      </c>
      <c r="BNM854" s="8"/>
      <c r="BNN854" s="8"/>
    </row>
    <row r="855" spans="1728:1730" ht="13.2" x14ac:dyDescent="0.25">
      <c r="BNL855" s="11" t="s">
        <v>88</v>
      </c>
      <c r="BNM855" s="8"/>
      <c r="BNN855" s="8"/>
    </row>
    <row r="856" spans="1728:1730" ht="13.2" x14ac:dyDescent="0.25">
      <c r="BNL856" s="11" t="s">
        <v>87</v>
      </c>
      <c r="BNM856" s="8"/>
      <c r="BNN856" s="8"/>
    </row>
    <row r="857" spans="1728:1730" ht="13.2" x14ac:dyDescent="0.25">
      <c r="BNL857" s="11" t="s">
        <v>86</v>
      </c>
      <c r="BNM857" s="8"/>
      <c r="BNN857" s="8"/>
    </row>
    <row r="858" spans="1728:1730" ht="13.2" x14ac:dyDescent="0.25">
      <c r="BNL858" s="11" t="s">
        <v>85</v>
      </c>
      <c r="BNM858" s="8"/>
      <c r="BNN858" s="8"/>
    </row>
    <row r="859" spans="1728:1730" ht="13.2" x14ac:dyDescent="0.25">
      <c r="BNL859" s="11" t="s">
        <v>84</v>
      </c>
      <c r="BNM859" s="8"/>
      <c r="BNN859" s="8"/>
    </row>
    <row r="860" spans="1728:1730" ht="13.2" x14ac:dyDescent="0.25">
      <c r="BNL860" s="11" t="s">
        <v>83</v>
      </c>
      <c r="BNM860" s="8"/>
      <c r="BNN860" s="8"/>
    </row>
    <row r="861" spans="1728:1730" x14ac:dyDescent="0.2">
      <c r="BNL861" s="8"/>
      <c r="BNM861" s="8"/>
      <c r="BNN861" s="8"/>
    </row>
    <row r="862" spans="1728:1730" x14ac:dyDescent="0.2">
      <c r="BNL862" s="8"/>
      <c r="BNM862" s="8"/>
      <c r="BNN862" s="8" t="s">
        <v>82</v>
      </c>
    </row>
    <row r="863" spans="1728:1730" x14ac:dyDescent="0.2">
      <c r="BNL863" s="8"/>
      <c r="BNM863" s="8"/>
      <c r="BNN863" s="8" t="s">
        <v>81</v>
      </c>
    </row>
    <row r="864" spans="1728:1730" x14ac:dyDescent="0.2">
      <c r="BNL864" s="8"/>
      <c r="BNM864" s="8"/>
      <c r="BNN864" s="8" t="s">
        <v>80</v>
      </c>
    </row>
    <row r="865" spans="1730:1734" x14ac:dyDescent="0.2">
      <c r="BNN865" s="8" t="s">
        <v>79</v>
      </c>
      <c r="BNO865" s="8"/>
      <c r="BNP865" s="8"/>
      <c r="BNQ865" s="8"/>
      <c r="BNR865" s="8"/>
    </row>
    <row r="866" spans="1730:1734" x14ac:dyDescent="0.2">
      <c r="BNN866" s="8"/>
      <c r="BNO866" s="8"/>
      <c r="BNP866" s="8"/>
      <c r="BNQ866" s="8"/>
      <c r="BNR866" s="8"/>
    </row>
    <row r="867" spans="1730:1734" x14ac:dyDescent="0.2">
      <c r="BNN867" s="8" t="s">
        <v>7</v>
      </c>
      <c r="BNO867" s="8"/>
      <c r="BNP867" s="8"/>
      <c r="BNQ867" s="8"/>
      <c r="BNR867" s="8"/>
    </row>
    <row r="868" spans="1730:1734" ht="13.2" x14ac:dyDescent="0.25">
      <c r="BNN868" s="8"/>
      <c r="BNO868" s="8"/>
      <c r="BNP868" s="21" t="s">
        <v>78</v>
      </c>
      <c r="BNQ868" s="8"/>
      <c r="BNR868" s="8"/>
    </row>
    <row r="869" spans="1730:1734" ht="13.2" x14ac:dyDescent="0.25">
      <c r="BNN869" s="8"/>
      <c r="BNO869" s="8"/>
      <c r="BNP869" s="11" t="s">
        <v>77</v>
      </c>
      <c r="BNQ869" s="8"/>
      <c r="BNR869" s="8"/>
    </row>
    <row r="870" spans="1730:1734" ht="13.2" x14ac:dyDescent="0.25">
      <c r="BNN870" s="8"/>
      <c r="BNO870" s="8"/>
      <c r="BNP870" s="11" t="s">
        <v>76</v>
      </c>
      <c r="BNQ870" s="8"/>
      <c r="BNR870" s="8"/>
    </row>
    <row r="871" spans="1730:1734" ht="13.2" x14ac:dyDescent="0.25">
      <c r="BNN871" s="8"/>
      <c r="BNO871" s="8"/>
      <c r="BNP871" s="11" t="s">
        <v>75</v>
      </c>
      <c r="BNQ871" s="8"/>
      <c r="BNR871" s="8"/>
    </row>
    <row r="872" spans="1730:1734" ht="13.2" x14ac:dyDescent="0.25">
      <c r="BNN872" s="8"/>
      <c r="BNO872" s="8"/>
      <c r="BNP872" s="11" t="s">
        <v>74</v>
      </c>
      <c r="BNQ872" s="8"/>
      <c r="BNR872" s="8"/>
    </row>
    <row r="873" spans="1730:1734" ht="13.2" x14ac:dyDescent="0.25">
      <c r="BNN873" s="8"/>
      <c r="BNO873" s="8"/>
      <c r="BNP873" s="11" t="s">
        <v>73</v>
      </c>
      <c r="BNQ873" s="8"/>
      <c r="BNR873" s="8"/>
    </row>
    <row r="874" spans="1730:1734" ht="13.2" x14ac:dyDescent="0.25">
      <c r="BNN874" s="8"/>
      <c r="BNO874" s="8"/>
      <c r="BNP874" s="11" t="s">
        <v>72</v>
      </c>
      <c r="BNQ874" s="8"/>
      <c r="BNR874" s="8"/>
    </row>
    <row r="875" spans="1730:1734" ht="13.2" x14ac:dyDescent="0.25">
      <c r="BNN875" s="8"/>
      <c r="BNO875" s="8"/>
      <c r="BNP875" s="11" t="s">
        <v>71</v>
      </c>
      <c r="BNQ875" s="8"/>
      <c r="BNR875" s="8"/>
    </row>
    <row r="876" spans="1730:1734" ht="13.2" x14ac:dyDescent="0.25">
      <c r="BNN876" s="8"/>
      <c r="BNO876" s="8"/>
      <c r="BNP876" s="11" t="s">
        <v>70</v>
      </c>
      <c r="BNQ876" s="8"/>
      <c r="BNR876" s="8"/>
    </row>
    <row r="877" spans="1730:1734" ht="13.2" x14ac:dyDescent="0.25">
      <c r="BNN877" s="8"/>
      <c r="BNO877" s="8"/>
      <c r="BNP877" s="11" t="s">
        <v>69</v>
      </c>
      <c r="BNQ877" s="8"/>
      <c r="BNR877" s="8"/>
    </row>
    <row r="878" spans="1730:1734" ht="13.2" x14ac:dyDescent="0.25">
      <c r="BNN878" s="8"/>
      <c r="BNO878" s="8"/>
      <c r="BNP878" s="11" t="s">
        <v>68</v>
      </c>
      <c r="BNQ878" s="8"/>
      <c r="BNR878" s="8"/>
    </row>
    <row r="879" spans="1730:1734" ht="13.2" x14ac:dyDescent="0.25">
      <c r="BNN879" s="8"/>
      <c r="BNO879" s="8"/>
      <c r="BNP879" s="11" t="s">
        <v>0</v>
      </c>
      <c r="BNQ879" s="8"/>
      <c r="BNR879" s="8" t="s">
        <v>67</v>
      </c>
    </row>
    <row r="880" spans="1730:1734" ht="13.2" x14ac:dyDescent="0.25">
      <c r="BNN880" s="8"/>
      <c r="BNO880" s="8"/>
      <c r="BNP880" s="8"/>
      <c r="BNQ880" s="8"/>
      <c r="BNR880" s="11" t="s">
        <v>66</v>
      </c>
    </row>
    <row r="881" spans="1734:1738" ht="13.2" x14ac:dyDescent="0.25">
      <c r="BNR881" s="11" t="s">
        <v>65</v>
      </c>
      <c r="BNS881" s="8"/>
      <c r="BNT881" s="8"/>
      <c r="BNU881" s="8"/>
      <c r="BNV881" s="8"/>
    </row>
    <row r="882" spans="1734:1738" ht="13.2" x14ac:dyDescent="0.25">
      <c r="BNR882" s="11" t="s">
        <v>64</v>
      </c>
      <c r="BNS882" s="8"/>
      <c r="BNT882" s="8"/>
      <c r="BNU882" s="8"/>
      <c r="BNV882" s="8"/>
    </row>
    <row r="883" spans="1734:1738" ht="13.2" x14ac:dyDescent="0.25">
      <c r="BNR883" s="11" t="s">
        <v>63</v>
      </c>
      <c r="BNS883" s="8"/>
      <c r="BNT883" s="8"/>
      <c r="BNU883" s="8"/>
      <c r="BNV883" s="8"/>
    </row>
    <row r="884" spans="1734:1738" x14ac:dyDescent="0.2">
      <c r="BNR884" s="8"/>
      <c r="BNS884" s="8"/>
      <c r="BNT884" s="8"/>
      <c r="BNU884" s="8"/>
      <c r="BNV884" s="8"/>
    </row>
    <row r="885" spans="1734:1738" x14ac:dyDescent="0.2">
      <c r="BNR885" s="8"/>
      <c r="BNS885" s="8"/>
      <c r="BNT885" s="8" t="s">
        <v>62</v>
      </c>
      <c r="BNU885" s="8"/>
      <c r="BNV885" s="8"/>
    </row>
    <row r="886" spans="1734:1738" ht="79.2" x14ac:dyDescent="0.2">
      <c r="BNR886" s="8"/>
      <c r="BNS886" s="8"/>
      <c r="BNT886" s="20" t="s">
        <v>61</v>
      </c>
      <c r="BNU886" s="8"/>
      <c r="BNV886" s="8"/>
    </row>
    <row r="887" spans="1734:1738" ht="13.2" x14ac:dyDescent="0.2">
      <c r="BNR887" s="8"/>
      <c r="BNS887" s="8"/>
      <c r="BNT887" s="19" t="s">
        <v>60</v>
      </c>
      <c r="BNU887" s="8"/>
      <c r="BNV887" s="8"/>
    </row>
    <row r="888" spans="1734:1738" ht="13.2" x14ac:dyDescent="0.2">
      <c r="BNR888" s="8"/>
      <c r="BNS888" s="8"/>
      <c r="BNT888" s="19" t="s">
        <v>59</v>
      </c>
      <c r="BNU888" s="8"/>
      <c r="BNV888" s="8"/>
    </row>
    <row r="889" spans="1734:1738" ht="13.2" x14ac:dyDescent="0.2">
      <c r="BNR889" s="8"/>
      <c r="BNS889" s="8"/>
      <c r="BNT889" s="19" t="s">
        <v>58</v>
      </c>
      <c r="BNU889" s="8"/>
      <c r="BNV889" s="8"/>
    </row>
    <row r="890" spans="1734:1738" ht="13.2" x14ac:dyDescent="0.2">
      <c r="BNR890" s="8"/>
      <c r="BNS890" s="8"/>
      <c r="BNT890" s="19" t="s">
        <v>57</v>
      </c>
      <c r="BNU890" s="8"/>
      <c r="BNV890" s="8"/>
    </row>
    <row r="891" spans="1734:1738" ht="79.2" x14ac:dyDescent="0.2">
      <c r="BNR891" s="8"/>
      <c r="BNS891" s="8"/>
      <c r="BNT891" s="20" t="s">
        <v>56</v>
      </c>
      <c r="BNU891" s="8"/>
      <c r="BNV891" s="8"/>
    </row>
    <row r="892" spans="1734:1738" ht="13.2" x14ac:dyDescent="0.2">
      <c r="BNR892" s="8"/>
      <c r="BNS892" s="8"/>
      <c r="BNT892" s="19" t="s">
        <v>55</v>
      </c>
      <c r="BNU892" s="8"/>
      <c r="BNV892" s="8"/>
    </row>
    <row r="893" spans="1734:1738" ht="13.2" x14ac:dyDescent="0.2">
      <c r="BNR893" s="8"/>
      <c r="BNS893" s="8"/>
      <c r="BNT893" s="20" t="s">
        <v>0</v>
      </c>
      <c r="BNU893" s="8"/>
      <c r="BNV893" s="8"/>
    </row>
    <row r="894" spans="1734:1738" ht="13.2" x14ac:dyDescent="0.2">
      <c r="BNR894" s="8"/>
      <c r="BNS894" s="8"/>
      <c r="BNT894" s="19" t="s">
        <v>7</v>
      </c>
      <c r="BNU894" s="8"/>
      <c r="BNV894" s="8"/>
    </row>
    <row r="895" spans="1734:1738" ht="13.2" x14ac:dyDescent="0.2">
      <c r="BNR895" s="8"/>
      <c r="BNS895" s="8"/>
      <c r="BNT895" s="19"/>
      <c r="BNU895" s="8"/>
      <c r="BNV895" s="8"/>
    </row>
    <row r="896" spans="1734:1738" ht="13.2" x14ac:dyDescent="0.25">
      <c r="BNR896" s="8"/>
      <c r="BNS896" s="8"/>
      <c r="BNT896" s="8"/>
      <c r="BNU896" s="8"/>
      <c r="BNV896" s="11" t="s">
        <v>54</v>
      </c>
    </row>
    <row r="897" spans="1738:1742" ht="13.2" x14ac:dyDescent="0.25">
      <c r="BNV897" s="11" t="s">
        <v>53</v>
      </c>
      <c r="BNW897" s="11"/>
      <c r="BNX897" s="11"/>
      <c r="BNY897" s="11"/>
      <c r="BNZ897" s="11"/>
    </row>
    <row r="898" spans="1738:1742" ht="13.2" x14ac:dyDescent="0.25">
      <c r="BNV898" s="11"/>
      <c r="BNW898" s="11"/>
      <c r="BNX898" s="11"/>
      <c r="BNY898" s="11"/>
      <c r="BNZ898" s="11"/>
    </row>
    <row r="899" spans="1738:1742" ht="13.2" x14ac:dyDescent="0.25">
      <c r="BNV899" s="11"/>
      <c r="BNW899" s="11" t="s">
        <v>52</v>
      </c>
      <c r="BNX899" s="11"/>
      <c r="BNY899" s="11"/>
      <c r="BNZ899" s="11"/>
    </row>
    <row r="900" spans="1738:1742" ht="13.2" x14ac:dyDescent="0.25">
      <c r="BNV900" s="11"/>
      <c r="BNW900" s="11" t="s">
        <v>51</v>
      </c>
      <c r="BNX900" s="11"/>
      <c r="BNY900" s="11"/>
      <c r="BNZ900" s="11"/>
    </row>
    <row r="901" spans="1738:1742" ht="13.2" x14ac:dyDescent="0.25">
      <c r="BNV901" s="11"/>
      <c r="BNW901" s="11"/>
      <c r="BNX901" s="11"/>
      <c r="BNY901" s="11"/>
      <c r="BNZ901" s="11"/>
    </row>
    <row r="902" spans="1738:1742" ht="13.2" x14ac:dyDescent="0.25">
      <c r="BNV902" s="11"/>
      <c r="BNW902" s="11"/>
      <c r="BNX902" s="11"/>
      <c r="BNY902" s="11"/>
      <c r="BNZ902" s="11"/>
    </row>
    <row r="903" spans="1738:1742" ht="13.2" x14ac:dyDescent="0.25">
      <c r="BNV903" s="11"/>
      <c r="BNW903" s="11"/>
      <c r="BNX903" s="11"/>
      <c r="BNY903" s="11"/>
      <c r="BNZ903" s="11"/>
    </row>
    <row r="904" spans="1738:1742" ht="13.2" x14ac:dyDescent="0.25">
      <c r="BNV904" s="11"/>
      <c r="BNW904" s="11"/>
      <c r="BNX904" s="11"/>
      <c r="BNY904" s="11"/>
      <c r="BNZ904" s="11"/>
    </row>
    <row r="905" spans="1738:1742" ht="13.2" x14ac:dyDescent="0.25">
      <c r="BNV905" s="11"/>
      <c r="BNW905" s="11"/>
      <c r="BNX905" s="11"/>
      <c r="BNY905" s="11"/>
      <c r="BNZ905" s="11"/>
    </row>
    <row r="906" spans="1738:1742" ht="13.2" x14ac:dyDescent="0.25">
      <c r="BNV906" s="11"/>
      <c r="BNW906" s="11"/>
      <c r="BNX906" s="11"/>
      <c r="BNY906" s="11" t="s">
        <v>50</v>
      </c>
      <c r="BNZ906" s="11"/>
    </row>
    <row r="907" spans="1738:1742" ht="13.2" x14ac:dyDescent="0.25">
      <c r="BNV907" s="11"/>
      <c r="BNW907" s="11"/>
      <c r="BNX907" s="11"/>
      <c r="BNY907" s="11" t="s">
        <v>49</v>
      </c>
      <c r="BNZ907" s="11"/>
    </row>
    <row r="908" spans="1738:1742" ht="13.2" x14ac:dyDescent="0.25">
      <c r="BNV908" s="11"/>
      <c r="BNW908" s="11"/>
      <c r="BNX908" s="11"/>
      <c r="BNY908" s="11" t="s">
        <v>48</v>
      </c>
      <c r="BNZ908" s="11"/>
    </row>
    <row r="909" spans="1738:1742" ht="13.2" x14ac:dyDescent="0.25">
      <c r="BNV909" s="11"/>
      <c r="BNW909" s="11"/>
      <c r="BNX909" s="11"/>
      <c r="BNY909" s="11"/>
      <c r="BNZ909" s="11"/>
    </row>
    <row r="910" spans="1738:1742" ht="13.2" x14ac:dyDescent="0.25">
      <c r="BNV910" s="11"/>
      <c r="BNW910" s="11"/>
      <c r="BNX910" s="11"/>
      <c r="BNY910" s="11"/>
      <c r="BNZ910" s="11"/>
    </row>
    <row r="911" spans="1738:1742" ht="13.2" x14ac:dyDescent="0.25">
      <c r="BNV911" s="11"/>
      <c r="BNW911" s="11"/>
      <c r="BNX911" s="11"/>
      <c r="BNY911" s="11"/>
      <c r="BNZ911" s="11"/>
    </row>
    <row r="912" spans="1738:1742" ht="13.2" x14ac:dyDescent="0.25">
      <c r="BNV912" s="11"/>
      <c r="BNW912" s="11"/>
      <c r="BNX912" s="11"/>
      <c r="BNY912" s="11"/>
      <c r="BNZ912" s="11" t="s">
        <v>47</v>
      </c>
    </row>
    <row r="913" spans="1742:1746" ht="13.2" x14ac:dyDescent="0.25">
      <c r="BNZ913" s="11" t="s">
        <v>46</v>
      </c>
      <c r="BOA913" s="11"/>
      <c r="BOB913" s="11"/>
      <c r="BOC913" s="11"/>
      <c r="BOD913" s="11"/>
    </row>
    <row r="914" spans="1742:1746" ht="13.2" x14ac:dyDescent="0.25">
      <c r="BNZ914" s="11" t="s">
        <v>45</v>
      </c>
      <c r="BOA914" s="11"/>
      <c r="BOB914" s="11"/>
      <c r="BOC914" s="11"/>
      <c r="BOD914" s="11"/>
    </row>
    <row r="915" spans="1742:1746" ht="13.2" x14ac:dyDescent="0.25">
      <c r="BNZ915" s="11"/>
      <c r="BOA915" s="11"/>
      <c r="BOB915" s="11"/>
      <c r="BOC915" s="11"/>
      <c r="BOD915" s="11"/>
    </row>
    <row r="916" spans="1742:1746" ht="13.2" x14ac:dyDescent="0.25">
      <c r="BNZ916" s="11"/>
      <c r="BOA916" s="11"/>
      <c r="BOB916" s="11"/>
      <c r="BOC916" s="11"/>
      <c r="BOD916" s="11"/>
    </row>
    <row r="917" spans="1742:1746" ht="13.2" x14ac:dyDescent="0.25">
      <c r="BNZ917" s="11"/>
      <c r="BOA917" s="11"/>
      <c r="BOB917" s="11"/>
      <c r="BOC917" s="11"/>
      <c r="BOD917" s="11"/>
    </row>
    <row r="918" spans="1742:1746" ht="13.2" x14ac:dyDescent="0.25">
      <c r="BNZ918" s="11"/>
      <c r="BOA918" s="11"/>
      <c r="BOB918" s="11" t="s">
        <v>44</v>
      </c>
      <c r="BOC918" s="11"/>
      <c r="BOD918" s="11"/>
    </row>
    <row r="919" spans="1742:1746" ht="13.2" x14ac:dyDescent="0.25">
      <c r="BNZ919" s="11"/>
      <c r="BOA919" s="11"/>
      <c r="BOB919" s="11" t="s">
        <v>43</v>
      </c>
      <c r="BOC919" s="11"/>
      <c r="BOD919" s="11"/>
    </row>
    <row r="920" spans="1742:1746" ht="13.2" x14ac:dyDescent="0.25">
      <c r="BNZ920" s="11"/>
      <c r="BOA920" s="11"/>
      <c r="BOB920" s="11" t="s">
        <v>42</v>
      </c>
      <c r="BOC920" s="11"/>
      <c r="BOD920" s="11"/>
    </row>
    <row r="921" spans="1742:1746" ht="13.2" x14ac:dyDescent="0.25">
      <c r="BNZ921" s="11"/>
      <c r="BOA921" s="11"/>
      <c r="BOB921" s="11"/>
      <c r="BOC921" s="11"/>
      <c r="BOD921" s="11"/>
    </row>
    <row r="922" spans="1742:1746" ht="13.2" x14ac:dyDescent="0.25">
      <c r="BNZ922" s="11"/>
      <c r="BOA922" s="11"/>
      <c r="BOB922" s="11"/>
      <c r="BOC922" s="11" t="s">
        <v>41</v>
      </c>
      <c r="BOD922" s="11"/>
    </row>
    <row r="923" spans="1742:1746" ht="13.2" x14ac:dyDescent="0.25">
      <c r="BNZ923" s="11"/>
      <c r="BOA923" s="11"/>
      <c r="BOB923" s="11"/>
      <c r="BOC923" s="11" t="s">
        <v>40</v>
      </c>
      <c r="BOD923" s="11"/>
    </row>
    <row r="924" spans="1742:1746" ht="13.2" x14ac:dyDescent="0.25">
      <c r="BNZ924" s="11"/>
      <c r="BOA924" s="11"/>
      <c r="BOB924" s="11"/>
      <c r="BOC924" s="11" t="s">
        <v>39</v>
      </c>
      <c r="BOD924" s="11"/>
    </row>
    <row r="925" spans="1742:1746" ht="13.2" x14ac:dyDescent="0.25">
      <c r="BNZ925" s="11"/>
      <c r="BOA925" s="11"/>
      <c r="BOB925" s="11"/>
      <c r="BOC925" s="11"/>
      <c r="BOD925" s="11"/>
    </row>
    <row r="926" spans="1742:1746" ht="13.2" x14ac:dyDescent="0.25">
      <c r="BNZ926" s="11"/>
      <c r="BOA926" s="11"/>
      <c r="BOB926" s="11"/>
      <c r="BOC926" s="11"/>
      <c r="BOD926" s="11" t="s">
        <v>38</v>
      </c>
    </row>
    <row r="927" spans="1742:1746" ht="13.2" x14ac:dyDescent="0.25">
      <c r="BNZ927" s="11"/>
      <c r="BOA927" s="11"/>
      <c r="BOB927" s="11"/>
      <c r="BOC927" s="11"/>
      <c r="BOD927" s="11" t="s">
        <v>37</v>
      </c>
    </row>
    <row r="928" spans="1742:1746" ht="13.2" x14ac:dyDescent="0.25">
      <c r="BNZ928" s="11"/>
      <c r="BOA928" s="11"/>
      <c r="BOB928" s="11"/>
      <c r="BOC928" s="11"/>
      <c r="BOD928" s="11" t="s">
        <v>36</v>
      </c>
    </row>
    <row r="930" spans="1747:1759" ht="13.2" x14ac:dyDescent="0.25">
      <c r="BOE930" s="13" t="s">
        <v>35</v>
      </c>
      <c r="BOF930" s="8"/>
      <c r="BOG930" s="8"/>
      <c r="BOH930" s="8"/>
      <c r="BOI930" s="8"/>
      <c r="BOJ930" s="8"/>
      <c r="BOK930" s="8"/>
      <c r="BOL930" s="8"/>
      <c r="BOM930" s="8"/>
      <c r="BON930" s="8"/>
      <c r="BOO930" s="8"/>
      <c r="BOP930" s="8"/>
      <c r="BOQ930" s="8"/>
    </row>
    <row r="931" spans="1747:1759" ht="13.2" x14ac:dyDescent="0.25">
      <c r="BOE931" s="13" t="s">
        <v>34</v>
      </c>
      <c r="BOF931" s="8"/>
      <c r="BOG931" s="8"/>
      <c r="BOH931" s="8"/>
      <c r="BOI931" s="8"/>
      <c r="BOJ931" s="8"/>
      <c r="BOK931" s="8"/>
      <c r="BOL931" s="8"/>
      <c r="BOM931" s="8"/>
      <c r="BON931" s="8"/>
      <c r="BOO931" s="8"/>
      <c r="BOP931" s="8"/>
      <c r="BOQ931" s="8"/>
    </row>
    <row r="932" spans="1747:1759" ht="13.2" x14ac:dyDescent="0.25">
      <c r="BOE932" s="13"/>
      <c r="BOF932" s="8"/>
      <c r="BOG932" s="8"/>
      <c r="BOH932" s="8"/>
      <c r="BOI932" s="8"/>
      <c r="BOJ932" s="8"/>
      <c r="BOK932" s="8"/>
      <c r="BOL932" s="8"/>
      <c r="BOM932" s="8"/>
      <c r="BON932" s="8"/>
      <c r="BOO932" s="8"/>
      <c r="BOP932" s="8"/>
      <c r="BOQ932" s="8"/>
    </row>
    <row r="933" spans="1747:1759" x14ac:dyDescent="0.2">
      <c r="BOE933" s="8"/>
      <c r="BOF933" s="8"/>
      <c r="BOG933" s="8"/>
      <c r="BOH933" s="8"/>
      <c r="BOI933" s="8"/>
      <c r="BOJ933" s="8"/>
      <c r="BOK933" s="8"/>
      <c r="BOL933" s="8"/>
      <c r="BOM933" s="8"/>
      <c r="BON933" s="8"/>
      <c r="BOO933" s="8"/>
      <c r="BOP933" s="8"/>
      <c r="BOQ933" s="8"/>
    </row>
    <row r="934" spans="1747:1759" x14ac:dyDescent="0.2">
      <c r="BOE934" s="8"/>
      <c r="BOF934" s="8"/>
      <c r="BOG934" s="8"/>
      <c r="BOH934" s="8"/>
      <c r="BOI934" s="8"/>
      <c r="BOJ934" s="8"/>
      <c r="BOK934" s="8"/>
      <c r="BOL934" s="8"/>
      <c r="BOM934" s="8"/>
      <c r="BON934" s="8"/>
      <c r="BOO934" s="8"/>
      <c r="BOP934" s="8"/>
      <c r="BOQ934" s="8"/>
    </row>
    <row r="935" spans="1747:1759" ht="13.2" x14ac:dyDescent="0.25">
      <c r="BOE935" s="8"/>
      <c r="BOF935" s="8"/>
      <c r="BOG935" s="11"/>
      <c r="BOH935" s="11"/>
      <c r="BOI935" s="11"/>
      <c r="BOJ935" s="11"/>
      <c r="BOK935" s="11"/>
      <c r="BOL935" s="11"/>
      <c r="BOM935" s="11"/>
      <c r="BON935" s="11"/>
      <c r="BOO935" s="529" t="s">
        <v>33</v>
      </c>
      <c r="BOP935" s="529"/>
      <c r="BOQ935" s="529"/>
    </row>
    <row r="936" spans="1747:1759" ht="13.2" x14ac:dyDescent="0.25">
      <c r="BOE936" s="8"/>
      <c r="BOF936" s="8"/>
      <c r="BOG936" s="11"/>
      <c r="BOH936" s="11"/>
      <c r="BOI936" s="11"/>
      <c r="BOJ936" s="11"/>
      <c r="BOK936" s="11"/>
      <c r="BOL936" s="11"/>
      <c r="BOM936" s="9">
        <v>1</v>
      </c>
      <c r="BON936" s="9">
        <v>2</v>
      </c>
      <c r="BOO936" s="9">
        <v>3</v>
      </c>
      <c r="BOP936" s="16">
        <v>4</v>
      </c>
      <c r="BOQ936" s="16">
        <v>5</v>
      </c>
    </row>
    <row r="937" spans="1747:1759" ht="13.2" x14ac:dyDescent="0.25">
      <c r="BOE937" s="8"/>
      <c r="BOF937" s="8"/>
      <c r="BOG937" s="11"/>
      <c r="BOH937" s="11"/>
      <c r="BOI937" s="11"/>
      <c r="BOJ937" s="11"/>
      <c r="BOK937" s="11"/>
      <c r="BOL937" s="11"/>
      <c r="BOM937" s="13" t="s">
        <v>32</v>
      </c>
      <c r="BON937" s="13" t="s">
        <v>31</v>
      </c>
      <c r="BOO937" s="13" t="s">
        <v>30</v>
      </c>
      <c r="BOP937" s="13" t="s">
        <v>29</v>
      </c>
      <c r="BOQ937" s="13" t="s">
        <v>28</v>
      </c>
    </row>
    <row r="938" spans="1747:1759" ht="13.2" x14ac:dyDescent="0.25">
      <c r="BOE938" s="8"/>
      <c r="BOF938" s="8"/>
      <c r="BOG938" s="11"/>
      <c r="BOH938" s="11"/>
      <c r="BOI938" s="11"/>
      <c r="BOJ938" s="11"/>
      <c r="BOK938" s="11"/>
      <c r="BOL938" s="11"/>
      <c r="BOM938" s="284">
        <v>0.2</v>
      </c>
      <c r="BON938" s="284">
        <v>0.4</v>
      </c>
      <c r="BOO938" s="284">
        <v>0.6</v>
      </c>
      <c r="BOP938" s="284">
        <v>0.8</v>
      </c>
      <c r="BOQ938" s="284">
        <v>1</v>
      </c>
    </row>
    <row r="939" spans="1747:1759" ht="13.2" x14ac:dyDescent="0.25">
      <c r="BOE939" s="8"/>
      <c r="BOF939" s="8"/>
      <c r="BOG939" s="11"/>
      <c r="BOH939" s="11"/>
      <c r="BOI939" s="11"/>
      <c r="BOJ939" s="11"/>
      <c r="BOK939" s="11"/>
      <c r="BOL939" s="11"/>
      <c r="BOM939" s="9"/>
      <c r="BON939" s="9"/>
      <c r="BOO939" s="9"/>
      <c r="BOP939" s="16"/>
      <c r="BOQ939" s="16"/>
    </row>
    <row r="940" spans="1747:1759" ht="13.2" x14ac:dyDescent="0.25">
      <c r="BOE940" s="8"/>
      <c r="BOF940" s="8"/>
      <c r="BOG940" s="537" t="s">
        <v>27</v>
      </c>
      <c r="BOH940" s="14">
        <v>5</v>
      </c>
      <c r="BOI940" s="13" t="s">
        <v>26</v>
      </c>
      <c r="BOJ940" s="284">
        <v>1</v>
      </c>
      <c r="BOK940" s="11" t="s">
        <v>25</v>
      </c>
      <c r="BOL940" s="285">
        <v>1</v>
      </c>
      <c r="BOM940" s="9" t="s">
        <v>14</v>
      </c>
      <c r="BON940" s="9" t="s">
        <v>14</v>
      </c>
      <c r="BOO940" s="9" t="s">
        <v>14</v>
      </c>
      <c r="BOP940" s="9" t="s">
        <v>14</v>
      </c>
      <c r="BOQ940" s="9" t="s">
        <v>13</v>
      </c>
    </row>
    <row r="941" spans="1747:1759" ht="13.2" x14ac:dyDescent="0.25">
      <c r="BOE941" s="8"/>
      <c r="BOF941" s="8"/>
      <c r="BOG941" s="537"/>
      <c r="BOH941" s="14">
        <v>4</v>
      </c>
      <c r="BOI941" s="13" t="s">
        <v>24</v>
      </c>
      <c r="BOJ941" s="284">
        <v>0.8</v>
      </c>
      <c r="BOK941" s="11" t="s">
        <v>23</v>
      </c>
      <c r="BOL941" s="285">
        <v>0.8</v>
      </c>
      <c r="BOM941" s="9" t="s">
        <v>15</v>
      </c>
      <c r="BON941" s="9" t="s">
        <v>15</v>
      </c>
      <c r="BOO941" s="9" t="s">
        <v>14</v>
      </c>
      <c r="BOP941" s="9" t="s">
        <v>14</v>
      </c>
      <c r="BOQ941" s="9" t="s">
        <v>13</v>
      </c>
    </row>
    <row r="942" spans="1747:1759" ht="13.2" x14ac:dyDescent="0.25">
      <c r="BOE942" s="8"/>
      <c r="BOF942" s="8"/>
      <c r="BOG942" s="537"/>
      <c r="BOH942" s="14">
        <v>3</v>
      </c>
      <c r="BOI942" s="13" t="s">
        <v>22</v>
      </c>
      <c r="BOJ942" s="284">
        <v>0.6</v>
      </c>
      <c r="BOK942" s="11" t="s">
        <v>21</v>
      </c>
      <c r="BOL942" s="285">
        <v>0.6</v>
      </c>
      <c r="BOM942" s="9" t="s">
        <v>15</v>
      </c>
      <c r="BON942" s="9" t="s">
        <v>15</v>
      </c>
      <c r="BOO942" s="9" t="s">
        <v>15</v>
      </c>
      <c r="BOP942" s="9" t="s">
        <v>14</v>
      </c>
      <c r="BOQ942" s="9" t="s">
        <v>13</v>
      </c>
    </row>
    <row r="943" spans="1747:1759" ht="13.2" x14ac:dyDescent="0.25">
      <c r="BOE943" s="8"/>
      <c r="BOF943" s="8"/>
      <c r="BOG943" s="537"/>
      <c r="BOH943" s="14">
        <v>2</v>
      </c>
      <c r="BOI943" s="13" t="s">
        <v>20</v>
      </c>
      <c r="BOJ943" s="284">
        <v>0.4</v>
      </c>
      <c r="BOK943" s="11" t="s">
        <v>19</v>
      </c>
      <c r="BOL943" s="285">
        <v>0.4</v>
      </c>
      <c r="BOM943" s="9" t="s">
        <v>16</v>
      </c>
      <c r="BON943" s="9" t="s">
        <v>15</v>
      </c>
      <c r="BOO943" s="9" t="s">
        <v>15</v>
      </c>
      <c r="BOP943" s="9" t="s">
        <v>14</v>
      </c>
      <c r="BOQ943" s="9" t="s">
        <v>13</v>
      </c>
    </row>
    <row r="944" spans="1747:1759" ht="13.2" x14ac:dyDescent="0.25">
      <c r="BOE944" s="8"/>
      <c r="BOF944" s="8"/>
      <c r="BOG944" s="537"/>
      <c r="BOH944" s="14">
        <v>1</v>
      </c>
      <c r="BOI944" s="13" t="s">
        <v>18</v>
      </c>
      <c r="BOJ944" s="284">
        <v>0.2</v>
      </c>
      <c r="BOK944" s="11" t="s">
        <v>17</v>
      </c>
      <c r="BOL944" s="285">
        <v>0.2</v>
      </c>
      <c r="BOM944" s="9" t="s">
        <v>16</v>
      </c>
      <c r="BON944" s="9" t="s">
        <v>16</v>
      </c>
      <c r="BOO944" s="9" t="s">
        <v>15</v>
      </c>
      <c r="BOP944" s="9" t="s">
        <v>14</v>
      </c>
      <c r="BOQ944" s="9" t="s">
        <v>13</v>
      </c>
    </row>
    <row r="947" spans="1761:1763" x14ac:dyDescent="0.2">
      <c r="BOS947" s="8" t="s">
        <v>12</v>
      </c>
    </row>
    <row r="948" spans="1761:1763" x14ac:dyDescent="0.2">
      <c r="BOS948" s="8" t="s">
        <v>11</v>
      </c>
    </row>
    <row r="949" spans="1761:1763" x14ac:dyDescent="0.2">
      <c r="BOS949" s="8" t="s">
        <v>10</v>
      </c>
    </row>
    <row r="950" spans="1761:1763" x14ac:dyDescent="0.2">
      <c r="BOS950" s="8" t="s">
        <v>9</v>
      </c>
    </row>
    <row r="951" spans="1761:1763" x14ac:dyDescent="0.2">
      <c r="BOS951" s="8" t="s">
        <v>8</v>
      </c>
    </row>
    <row r="952" spans="1761:1763" x14ac:dyDescent="0.2">
      <c r="BOS952" s="8" t="s">
        <v>7</v>
      </c>
    </row>
    <row r="955" spans="1761:1763" x14ac:dyDescent="0.2">
      <c r="BOU955" s="7" t="s">
        <v>6</v>
      </c>
    </row>
    <row r="956" spans="1761:1763" x14ac:dyDescent="0.2">
      <c r="BOU956" s="6" t="s">
        <v>5</v>
      </c>
    </row>
    <row r="957" spans="1761:1763" ht="20.399999999999999" x14ac:dyDescent="0.2">
      <c r="BOU957" s="6" t="s">
        <v>4</v>
      </c>
    </row>
    <row r="958" spans="1761:1763" x14ac:dyDescent="0.2">
      <c r="BOU958" s="6" t="s">
        <v>3</v>
      </c>
    </row>
    <row r="959" spans="1761:1763" x14ac:dyDescent="0.2">
      <c r="BOU959" s="6" t="s">
        <v>2</v>
      </c>
    </row>
    <row r="960" spans="1761:1763" x14ac:dyDescent="0.2">
      <c r="BOU960" s="6" t="s">
        <v>1</v>
      </c>
    </row>
    <row r="961" spans="1763:1763" x14ac:dyDescent="0.2">
      <c r="BOU961" s="1" t="s">
        <v>0</v>
      </c>
    </row>
  </sheetData>
  <mergeCells count="20">
    <mergeCell ref="BOG940:BOG944"/>
    <mergeCell ref="AC7:AH7"/>
    <mergeCell ref="AI7:AL7"/>
    <mergeCell ref="BLW685:BLY685"/>
    <mergeCell ref="BLQ689:BLQ693"/>
    <mergeCell ref="BMX799:BMZ799"/>
    <mergeCell ref="E5:G5"/>
    <mergeCell ref="I5:N5"/>
    <mergeCell ref="BOO935:BOQ935"/>
    <mergeCell ref="O5:P5"/>
    <mergeCell ref="Q5:R5"/>
    <mergeCell ref="U5:V5"/>
    <mergeCell ref="W5:X5"/>
    <mergeCell ref="B7:H7"/>
    <mergeCell ref="J7:AB7"/>
    <mergeCell ref="B1:I1"/>
    <mergeCell ref="J1:K4"/>
    <mergeCell ref="B2:I2"/>
    <mergeCell ref="C3:H3"/>
    <mergeCell ref="C4:H4"/>
  </mergeCells>
  <conditionalFormatting sqref="AG9:AG100">
    <cfRule type="containsText" dxfId="1023" priority="83" operator="containsText" text="EXTREMO">
      <formula>NOT(ISERROR(SEARCH("EXTREMO",AG9)))</formula>
    </cfRule>
    <cfRule type="containsText" dxfId="1022" priority="82" operator="containsText" text="ALTO">
      <formula>NOT(ISERROR(SEARCH("ALTO",AG9)))</formula>
    </cfRule>
    <cfRule type="containsText" dxfId="1021" priority="81" operator="containsText" text="MODERADO">
      <formula>NOT(ISERROR(SEARCH("MODERADO",AG9)))</formula>
    </cfRule>
    <cfRule type="containsText" dxfId="1020" priority="80" operator="containsText" text="BAJO">
      <formula>NOT(ISERROR(SEARCH("BAJO",AG9)))</formula>
    </cfRule>
  </conditionalFormatting>
  <conditionalFormatting sqref="CP9:CP100">
    <cfRule type="containsText" dxfId="1019" priority="79" operator="containsText" text="EXTREMO">
      <formula>NOT(ISERROR(SEARCH("EXTREMO",CP9)))</formula>
    </cfRule>
    <cfRule type="containsText" dxfId="1018" priority="78" operator="containsText" text="ALTO">
      <formula>NOT(ISERROR(SEARCH("ALTO",CP9)))</formula>
    </cfRule>
    <cfRule type="containsText" dxfId="1017" priority="77" operator="containsText" text="MODERADO">
      <formula>NOT(ISERROR(SEARCH("MODERADO",CP9)))</formula>
    </cfRule>
  </conditionalFormatting>
  <conditionalFormatting sqref="DB9:DC9">
    <cfRule type="containsText" dxfId="1016" priority="74" operator="containsText" text="MODERADO">
      <formula>NOT(ISERROR(SEARCH("MODERADO",DB9)))</formula>
    </cfRule>
    <cfRule type="containsText" dxfId="1015" priority="76" operator="containsText" text="EXTREMO">
      <formula>NOT(ISERROR(SEARCH("EXTREMO",DB9)))</formula>
    </cfRule>
    <cfRule type="containsText" dxfId="1014" priority="75" operator="containsText" text="ALTO">
      <formula>NOT(ISERROR(SEARCH("ALTO",DB9)))</formula>
    </cfRule>
  </conditionalFormatting>
  <conditionalFormatting sqref="DB10:DC100">
    <cfRule type="containsText" dxfId="1013" priority="21" operator="containsText" text="EXTREMO">
      <formula>NOT(ISERROR(SEARCH("EXTREMO",DB10)))</formula>
    </cfRule>
    <cfRule type="containsText" dxfId="1012" priority="19" operator="containsText" text="MODERADO">
      <formula>NOT(ISERROR(SEARCH("MODERADO",DB10)))</formula>
    </cfRule>
    <cfRule type="containsText" dxfId="1011" priority="20" operator="containsText" text="ALTO">
      <formula>NOT(ISERROR(SEARCH("ALTO",DB10)))</formula>
    </cfRule>
  </conditionalFormatting>
  <conditionalFormatting sqref="DJ9:DK100">
    <cfRule type="containsText" dxfId="1010" priority="34" operator="containsText" text="MODERADO">
      <formula>NOT(ISERROR(SEARCH("MODERADO",DJ9)))</formula>
    </cfRule>
    <cfRule type="containsText" dxfId="1009" priority="35" operator="containsText" text="ALTO">
      <formula>NOT(ISERROR(SEARCH("ALTO",DJ9)))</formula>
    </cfRule>
    <cfRule type="containsText" dxfId="1008" priority="36" operator="containsText" text="EXTREMO">
      <formula>NOT(ISERROR(SEARCH("EXTREMO",DJ9)))</formula>
    </cfRule>
  </conditionalFormatting>
  <conditionalFormatting sqref="DQ9:DR100">
    <cfRule type="containsText" dxfId="1007" priority="33" operator="containsText" text="EXTREMO">
      <formula>NOT(ISERROR(SEARCH("EXTREMO",DQ9)))</formula>
    </cfRule>
    <cfRule type="containsText" dxfId="1006" priority="31" operator="containsText" text="MODERADO">
      <formula>NOT(ISERROR(SEARCH("MODERADO",DQ9)))</formula>
    </cfRule>
    <cfRule type="containsText" dxfId="1005" priority="32" operator="containsText" text="ALTO">
      <formula>NOT(ISERROR(SEARCH("ALTO",DQ9)))</formula>
    </cfRule>
  </conditionalFormatting>
  <conditionalFormatting sqref="DX9:DY100">
    <cfRule type="containsText" dxfId="1004" priority="28" operator="containsText" text="MODERADO">
      <formula>NOT(ISERROR(SEARCH("MODERADO",DX9)))</formula>
    </cfRule>
    <cfRule type="containsText" dxfId="1003" priority="29" operator="containsText" text="ALTO">
      <formula>NOT(ISERROR(SEARCH("ALTO",DX9)))</formula>
    </cfRule>
    <cfRule type="containsText" dxfId="1002" priority="30" operator="containsText" text="EXTREMO">
      <formula>NOT(ISERROR(SEARCH("EXTREMO",DX9)))</formula>
    </cfRule>
  </conditionalFormatting>
  <conditionalFormatting sqref="EE9:EF100">
    <cfRule type="containsText" dxfId="1001" priority="25" operator="containsText" text="MODERADO">
      <formula>NOT(ISERROR(SEARCH("MODERADO",EE9)))</formula>
    </cfRule>
    <cfRule type="containsText" dxfId="1000" priority="26" operator="containsText" text="ALTO">
      <formula>NOT(ISERROR(SEARCH("ALTO",EE9)))</formula>
    </cfRule>
    <cfRule type="containsText" dxfId="999" priority="27" operator="containsText" text="EXTREMO">
      <formula>NOT(ISERROR(SEARCH("EXTREMO",EE9)))</formula>
    </cfRule>
  </conditionalFormatting>
  <conditionalFormatting sqref="EL9:EM100">
    <cfRule type="containsText" dxfId="998" priority="22" operator="containsText" text="MODERADO">
      <formula>NOT(ISERROR(SEARCH("MODERADO",EL9)))</formula>
    </cfRule>
    <cfRule type="containsText" dxfId="997" priority="23" operator="containsText" text="ALTO">
      <formula>NOT(ISERROR(SEARCH("ALTO",EL9)))</formula>
    </cfRule>
    <cfRule type="containsText" dxfId="996" priority="24" operator="containsText" text="EXTREMO">
      <formula>NOT(ISERROR(SEARCH("EXTREMO",EL9)))</formula>
    </cfRule>
  </conditionalFormatting>
  <conditionalFormatting sqref="ER9:EU100 EY9:FB100 FF9:FI100 FM9:FP100 FT9:FW100 GA9:GD100 DI9:DL100 DP9:DS100 DW9:DZ100 ED9:EG100 EK9:EN100 DB9:DD100 CL9:CP100 DF9:DF100 DN9:DN100 DU9:DU100 EB9:EB100 EI9:EI100 EP9:EP100 EW9:EW100 FD9:FD100 FK9:FK100 FR9:FR100 FY9:FY100 GF9:GF100 GH9:GI100">
    <cfRule type="containsText" dxfId="995" priority="73" operator="containsText" text="BAJO">
      <formula>NOT(ISERROR(SEARCH("BAJO",CL9)))</formula>
    </cfRule>
  </conditionalFormatting>
  <conditionalFormatting sqref="ES9:ET9">
    <cfRule type="containsText" dxfId="994" priority="72" operator="containsText" text="EXTREMO">
      <formula>NOT(ISERROR(SEARCH("EXTREMO",ES9)))</formula>
    </cfRule>
    <cfRule type="containsText" dxfId="993" priority="71" operator="containsText" text="ALTO">
      <formula>NOT(ISERROR(SEARCH("ALTO",ES9)))</formula>
    </cfRule>
    <cfRule type="containsText" dxfId="992" priority="70" operator="containsText" text="MODERADO">
      <formula>NOT(ISERROR(SEARCH("MODERADO",ES9)))</formula>
    </cfRule>
  </conditionalFormatting>
  <conditionalFormatting sqref="ES9:ET100">
    <cfRule type="containsText" dxfId="991" priority="52" operator="containsText" text="MODERADO">
      <formula>NOT(ISERROR(SEARCH("MODERADO",ES9)))</formula>
    </cfRule>
    <cfRule type="containsText" dxfId="990" priority="53" operator="containsText" text="ALTO">
      <formula>NOT(ISERROR(SEARCH("ALTO",ES9)))</formula>
    </cfRule>
    <cfRule type="containsText" dxfId="989" priority="54" operator="containsText" text="EXTREMO">
      <formula>NOT(ISERROR(SEARCH("EXTREMO",ES9)))</formula>
    </cfRule>
  </conditionalFormatting>
  <conditionalFormatting sqref="ES10:ET100">
    <cfRule type="containsText" dxfId="988" priority="16" operator="containsText" text="MODERADO">
      <formula>NOT(ISERROR(SEARCH("MODERADO",ES10)))</formula>
    </cfRule>
    <cfRule type="containsText" dxfId="987" priority="18" operator="containsText" text="EXTREMO">
      <formula>NOT(ISERROR(SEARCH("EXTREMO",ES10)))</formula>
    </cfRule>
    <cfRule type="containsText" dxfId="986" priority="17" operator="containsText" text="ALTO">
      <formula>NOT(ISERROR(SEARCH("ALTO",ES10)))</formula>
    </cfRule>
  </conditionalFormatting>
  <conditionalFormatting sqref="EZ9:FA9">
    <cfRule type="containsText" dxfId="985" priority="69" operator="containsText" text="EXTREMO">
      <formula>NOT(ISERROR(SEARCH("EXTREMO",EZ9)))</formula>
    </cfRule>
    <cfRule type="containsText" dxfId="984" priority="68" operator="containsText" text="ALTO">
      <formula>NOT(ISERROR(SEARCH("ALTO",EZ9)))</formula>
    </cfRule>
    <cfRule type="containsText" dxfId="983" priority="67" operator="containsText" text="MODERADO">
      <formula>NOT(ISERROR(SEARCH("MODERADO",EZ9)))</formula>
    </cfRule>
  </conditionalFormatting>
  <conditionalFormatting sqref="EZ9:FA100">
    <cfRule type="containsText" dxfId="982" priority="49" operator="containsText" text="MODERADO">
      <formula>NOT(ISERROR(SEARCH("MODERADO",EZ9)))</formula>
    </cfRule>
    <cfRule type="containsText" dxfId="981" priority="50" operator="containsText" text="ALTO">
      <formula>NOT(ISERROR(SEARCH("ALTO",EZ9)))</formula>
    </cfRule>
    <cfRule type="containsText" dxfId="980" priority="51" operator="containsText" text="EXTREMO">
      <formula>NOT(ISERROR(SEARCH("EXTREMO",EZ9)))</formula>
    </cfRule>
  </conditionalFormatting>
  <conditionalFormatting sqref="EZ10:FA100">
    <cfRule type="containsText" dxfId="979" priority="14" operator="containsText" text="ALTO">
      <formula>NOT(ISERROR(SEARCH("ALTO",EZ10)))</formula>
    </cfRule>
    <cfRule type="containsText" dxfId="978" priority="15" operator="containsText" text="EXTREMO">
      <formula>NOT(ISERROR(SEARCH("EXTREMO",EZ10)))</formula>
    </cfRule>
    <cfRule type="containsText" dxfId="977" priority="13" operator="containsText" text="MODERADO">
      <formula>NOT(ISERROR(SEARCH("MODERADO",EZ10)))</formula>
    </cfRule>
  </conditionalFormatting>
  <conditionalFormatting sqref="FG9:FH9">
    <cfRule type="containsText" dxfId="976" priority="66" operator="containsText" text="EXTREMO">
      <formula>NOT(ISERROR(SEARCH("EXTREMO",FG9)))</formula>
    </cfRule>
    <cfRule type="containsText" dxfId="975" priority="65" operator="containsText" text="ALTO">
      <formula>NOT(ISERROR(SEARCH("ALTO",FG9)))</formula>
    </cfRule>
    <cfRule type="containsText" dxfId="974" priority="64" operator="containsText" text="MODERADO">
      <formula>NOT(ISERROR(SEARCH("MODERADO",FG9)))</formula>
    </cfRule>
  </conditionalFormatting>
  <conditionalFormatting sqref="FG9:FH100">
    <cfRule type="containsText" dxfId="973" priority="48" operator="containsText" text="EXTREMO">
      <formula>NOT(ISERROR(SEARCH("EXTREMO",FG9)))</formula>
    </cfRule>
    <cfRule type="containsText" dxfId="972" priority="46" operator="containsText" text="MODERADO">
      <formula>NOT(ISERROR(SEARCH("MODERADO",FG9)))</formula>
    </cfRule>
    <cfRule type="containsText" dxfId="971" priority="47" operator="containsText" text="ALTO">
      <formula>NOT(ISERROR(SEARCH("ALTO",FG9)))</formula>
    </cfRule>
  </conditionalFormatting>
  <conditionalFormatting sqref="FG10:FH100">
    <cfRule type="containsText" dxfId="970" priority="11" operator="containsText" text="ALTO">
      <formula>NOT(ISERROR(SEARCH("ALTO",FG10)))</formula>
    </cfRule>
    <cfRule type="containsText" dxfId="969" priority="10" operator="containsText" text="MODERADO">
      <formula>NOT(ISERROR(SEARCH("MODERADO",FG10)))</formula>
    </cfRule>
    <cfRule type="containsText" dxfId="968" priority="12" operator="containsText" text="EXTREMO">
      <formula>NOT(ISERROR(SEARCH("EXTREMO",FG10)))</formula>
    </cfRule>
  </conditionalFormatting>
  <conditionalFormatting sqref="FN9:FO9">
    <cfRule type="containsText" dxfId="967" priority="63" operator="containsText" text="EXTREMO">
      <formula>NOT(ISERROR(SEARCH("EXTREMO",FN9)))</formula>
    </cfRule>
    <cfRule type="containsText" dxfId="966" priority="62" operator="containsText" text="ALTO">
      <formula>NOT(ISERROR(SEARCH("ALTO",FN9)))</formula>
    </cfRule>
    <cfRule type="containsText" dxfId="965" priority="61" operator="containsText" text="MODERADO">
      <formula>NOT(ISERROR(SEARCH("MODERADO",FN9)))</formula>
    </cfRule>
  </conditionalFormatting>
  <conditionalFormatting sqref="FN9:FO100">
    <cfRule type="containsText" dxfId="964" priority="44" operator="containsText" text="ALTO">
      <formula>NOT(ISERROR(SEARCH("ALTO",FN9)))</formula>
    </cfRule>
    <cfRule type="containsText" dxfId="963" priority="45" operator="containsText" text="EXTREMO">
      <formula>NOT(ISERROR(SEARCH("EXTREMO",FN9)))</formula>
    </cfRule>
    <cfRule type="containsText" dxfId="962" priority="43" operator="containsText" text="MODERADO">
      <formula>NOT(ISERROR(SEARCH("MODERADO",FN9)))</formula>
    </cfRule>
  </conditionalFormatting>
  <conditionalFormatting sqref="FN10:FO100">
    <cfRule type="containsText" dxfId="961" priority="9" operator="containsText" text="EXTREMO">
      <formula>NOT(ISERROR(SEARCH("EXTREMO",FN10)))</formula>
    </cfRule>
    <cfRule type="containsText" dxfId="960" priority="7" operator="containsText" text="MODERADO">
      <formula>NOT(ISERROR(SEARCH("MODERADO",FN10)))</formula>
    </cfRule>
    <cfRule type="containsText" dxfId="959" priority="8" operator="containsText" text="ALTO">
      <formula>NOT(ISERROR(SEARCH("ALTO",FN10)))</formula>
    </cfRule>
  </conditionalFormatting>
  <conditionalFormatting sqref="FU9:FV9">
    <cfRule type="containsText" dxfId="958" priority="60" operator="containsText" text="EXTREMO">
      <formula>NOT(ISERROR(SEARCH("EXTREMO",FU9)))</formula>
    </cfRule>
    <cfRule type="containsText" dxfId="957" priority="59" operator="containsText" text="ALTO">
      <formula>NOT(ISERROR(SEARCH("ALTO",FU9)))</formula>
    </cfRule>
    <cfRule type="containsText" dxfId="956" priority="58" operator="containsText" text="MODERADO">
      <formula>NOT(ISERROR(SEARCH("MODERADO",FU9)))</formula>
    </cfRule>
  </conditionalFormatting>
  <conditionalFormatting sqref="FU9:FV100">
    <cfRule type="containsText" dxfId="955" priority="41" operator="containsText" text="ALTO">
      <formula>NOT(ISERROR(SEARCH("ALTO",FU9)))</formula>
    </cfRule>
    <cfRule type="containsText" dxfId="954" priority="42" operator="containsText" text="EXTREMO">
      <formula>NOT(ISERROR(SEARCH("EXTREMO",FU9)))</formula>
    </cfRule>
    <cfRule type="containsText" dxfId="953" priority="40" operator="containsText" text="MODERADO">
      <formula>NOT(ISERROR(SEARCH("MODERADO",FU9)))</formula>
    </cfRule>
  </conditionalFormatting>
  <conditionalFormatting sqref="FU10:FV100">
    <cfRule type="containsText" dxfId="952" priority="6" operator="containsText" text="EXTREMO">
      <formula>NOT(ISERROR(SEARCH("EXTREMO",FU10)))</formula>
    </cfRule>
    <cfRule type="containsText" dxfId="951" priority="5" operator="containsText" text="ALTO">
      <formula>NOT(ISERROR(SEARCH("ALTO",FU10)))</formula>
    </cfRule>
    <cfRule type="containsText" dxfId="950" priority="4" operator="containsText" text="MODERADO">
      <formula>NOT(ISERROR(SEARCH("MODERADO",FU10)))</formula>
    </cfRule>
  </conditionalFormatting>
  <conditionalFormatting sqref="GB9:GC9">
    <cfRule type="containsText" dxfId="949" priority="57" operator="containsText" text="EXTREMO">
      <formula>NOT(ISERROR(SEARCH("EXTREMO",GB9)))</formula>
    </cfRule>
    <cfRule type="containsText" dxfId="948" priority="56" operator="containsText" text="ALTO">
      <formula>NOT(ISERROR(SEARCH("ALTO",GB9)))</formula>
    </cfRule>
    <cfRule type="containsText" dxfId="947" priority="55" operator="containsText" text="MODERADO">
      <formula>NOT(ISERROR(SEARCH("MODERADO",GB9)))</formula>
    </cfRule>
  </conditionalFormatting>
  <conditionalFormatting sqref="GB9:GC100">
    <cfRule type="containsText" dxfId="946" priority="38" operator="containsText" text="ALTO">
      <formula>NOT(ISERROR(SEARCH("ALTO",GB9)))</formula>
    </cfRule>
    <cfRule type="containsText" dxfId="945" priority="37" operator="containsText" text="MODERADO">
      <formula>NOT(ISERROR(SEARCH("MODERADO",GB9)))</formula>
    </cfRule>
    <cfRule type="containsText" dxfId="944" priority="39" operator="containsText" text="EXTREMO">
      <formula>NOT(ISERROR(SEARCH("EXTREMO",GB9)))</formula>
    </cfRule>
  </conditionalFormatting>
  <conditionalFormatting sqref="GB10:GC100">
    <cfRule type="containsText" dxfId="943" priority="2" operator="containsText" text="ALTO">
      <formula>NOT(ISERROR(SEARCH("ALTO",GB10)))</formula>
    </cfRule>
    <cfRule type="containsText" dxfId="942" priority="1" operator="containsText" text="MODERADO">
      <formula>NOT(ISERROR(SEARCH("MODERADO",GB10)))</formula>
    </cfRule>
    <cfRule type="containsText" dxfId="941" priority="3" operator="containsText" text="EXTREMO">
      <formula>NOT(ISERROR(SEARCH("EXTREMO",GB10)))</formula>
    </cfRule>
  </conditionalFormatting>
  <dataValidations count="17">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9:AB100" xr:uid="{00000000-0002-0000-1200-000010000000}">
      <formula1>SINO</formula1>
    </dataValidation>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xr:uid="{00000000-0002-0000-1200-00000F000000}">
      <formula1>0</formula1>
      <formula2>100</formula2>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CL9:CO100" xr:uid="{00000000-0002-0000-1200-00000E000000}"/>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BB9:BB100 BN9:BN100 BR9:BR100 BV9:BV100 AT9:AT100 BZ9:BZ100 CH9:CH100 AP9:AP100 AX9:AX100 CD9:CD100 CK9:CO100 BJ9:BJ100 CW9:CW100 CT9:CT100 BF9:BF100" xr:uid="{00000000-0002-0000-1200-00000D000000}">
      <formula1>Efecto</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xr:uid="{00000000-0002-0000-1200-00000C000000}">
      <formula1>IMPACTO</formula1>
    </dataValidation>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100" xr:uid="{00000000-0002-0000-1200-00000B000000}">
      <formula1>PROBAB</formula1>
    </dataValidation>
    <dataValidation type="list" showInputMessage="1" showErrorMessage="1" sqref="BE9:BE100 BU9:BU100 BQ9:BQ100 AO9:AO100 CC9:CC100 BY9:BY100 CG9:CG100 AS9:AS100 AW9:AW100 BA9:BA100 CJ9:CJ100 BM9:BM100 BI9:BI100" xr:uid="{00000000-0002-0000-1200-00000A000000}">
      <formula1>TIP_CONTROL</formula1>
    </dataValidation>
    <dataValidation type="list" sqref="CI9:CI100" xr:uid="{00000000-0002-0000-1200-000009000000}">
      <formula1>IMPLEMENT</formula1>
    </dataValidation>
    <dataValidation showInputMessage="1" showErrorMessage="1" errorTitle="Rechazado" error="Solo son validadas las opciones de la lista" sqref="AK9:AK14 AL11:AL14 AK15:AL100 CP9:CQ100 CS9:CS100 CR15:CR100 CU9:CU100 CV15:CV100" xr:uid="{00000000-0002-0000-1200-000008000000}"/>
    <dataValidation type="list" allowBlank="1" showInputMessage="1" sqref="F9:F100" xr:uid="{00000000-0002-0000-1200-000007000000}">
      <formula1>TipoCau</formula1>
    </dataValidation>
    <dataValidation type="list" allowBlank="1" showInputMessage="1" sqref="D9:D100" xr:uid="{00000000-0002-0000-1200-000006000000}">
      <formula1>InternoExp</formula1>
    </dataValidation>
    <dataValidation type="list" allowBlank="1" showInputMessage="1" sqref="E9:E100" xr:uid="{00000000-0002-0000-1200-000005000000}">
      <formula1>ExternoExp</formula1>
    </dataValidation>
    <dataValidation type="list" allowBlank="1" showInputMessage="1" sqref="H9:H100" xr:uid="{00000000-0002-0000-1200-000004000000}">
      <formula1>TramitesSer</formula1>
    </dataValidation>
    <dataValidation type="list" allowBlank="1" showInputMessage="1" showErrorMessage="1" sqref="G9:G100" xr:uid="{00000000-0002-0000-1200-000003000000}">
      <formula1>consecuencias</formula1>
    </dataValidation>
    <dataValidation type="list" allowBlank="1" showInputMessage="1" showErrorMessage="1" sqref="BMA697:BMA701" xr:uid="{00000000-0002-0000-1200-000002000000}">
      <formula1>TipoCausa</formula1>
    </dataValidation>
    <dataValidation type="list" showInputMessage="1" showErrorMessage="1" errorTitle="Rechazado" error="Solo son validadas las opciones de la lista" sqref="AU9:AU100 AY9:AY100 BC9:BC100 BG9:BG100 BK9:BK100 BO9:BO100 BS9:BS100 AM9:AM100 BW9:BW100 CA9:CA100 CE9:CE100 AQ9:AQ100" xr:uid="{00000000-0002-0000-1200-000001000000}">
      <formula1>FRECUENCY</formula1>
    </dataValidation>
    <dataValidation type="list" showErrorMessage="1" sqref="AR9:AR100 AV9:AV100 AZ9:AZ100 BD9:BD100 BH9:BH100 BL9:BL100 BP9:BP100 BT9:BT100 CF9:CF100 BX9:BX100 CB9:CB100 AN9:AN100" xr:uid="{00000000-0002-0000-1200-000000000000}">
      <formula1>IMPLEMENT</formula1>
    </dataValidation>
  </dataValidations>
  <pageMargins left="0.7" right="0.7" top="0.75" bottom="0.75" header="0.3" footer="0.3"/>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C3920-D236-4C46-82C8-5D84B8097FCF}">
  <dimension ref="A1:BOU959"/>
  <sheetViews>
    <sheetView topLeftCell="A15" workbookViewId="0">
      <selection activeCell="HD9" sqref="HD9"/>
    </sheetView>
  </sheetViews>
  <sheetFormatPr baseColWidth="10" defaultRowHeight="10.199999999999999" x14ac:dyDescent="0.2"/>
  <cols>
    <col min="1" max="1" width="4.77734375" style="1" customWidth="1"/>
    <col min="2" max="2" width="23.21875" style="1" customWidth="1"/>
    <col min="3" max="3" width="29.77734375" style="1" customWidth="1"/>
    <col min="4" max="4" width="23.77734375" style="1" customWidth="1"/>
    <col min="5" max="6" width="13.44140625" style="1" customWidth="1"/>
    <col min="7" max="8" width="23.77734375" style="1" customWidth="1"/>
    <col min="9" max="9" width="12" style="2" customWidth="1"/>
    <col min="10" max="28" width="9.77734375" style="2" customWidth="1"/>
    <col min="29" max="29" width="14.21875" style="2" customWidth="1"/>
    <col min="30" max="30" width="8.21875" style="2" customWidth="1"/>
    <col min="31" max="31" width="9.77734375" style="2" customWidth="1"/>
    <col min="32" max="32" width="5.77734375" style="1" customWidth="1"/>
    <col min="33" max="33" width="13.77734375" style="2" customWidth="1"/>
    <col min="34" max="34" width="6.44140625" style="5" customWidth="1"/>
    <col min="35" max="35" width="34.44140625" style="1" customWidth="1"/>
    <col min="36" max="36" width="17.77734375" style="1" customWidth="1"/>
    <col min="37" max="37" width="23" style="4" customWidth="1"/>
    <col min="38" max="38" width="18" style="4" customWidth="1"/>
    <col min="39" max="39" width="8.77734375" style="4" customWidth="1"/>
    <col min="40" max="40" width="12.21875" style="1" customWidth="1"/>
    <col min="41" max="41" width="8.77734375" style="1" customWidth="1"/>
    <col min="42" max="42" width="11" style="4" customWidth="1"/>
    <col min="43" max="43" width="8.77734375" style="4" customWidth="1"/>
    <col min="44" max="44" width="12.21875" style="1" customWidth="1"/>
    <col min="45" max="45" width="8.77734375" style="1" customWidth="1"/>
    <col min="46" max="46" width="11.21875" style="4" customWidth="1"/>
    <col min="47" max="47" width="8.77734375" style="4" customWidth="1"/>
    <col min="48" max="48" width="12.21875" style="1" customWidth="1"/>
    <col min="49" max="49" width="8.77734375" style="1" customWidth="1"/>
    <col min="50" max="50" width="11.77734375" style="4" customWidth="1"/>
    <col min="51" max="51" width="8.77734375" style="4" customWidth="1"/>
    <col min="52" max="52" width="12.21875" style="1" customWidth="1"/>
    <col min="53" max="53" width="8.77734375" style="1" customWidth="1"/>
    <col min="54" max="54" width="9.21875" style="4" customWidth="1"/>
    <col min="55" max="55" width="8.77734375" style="4" customWidth="1"/>
    <col min="56" max="56" width="12.21875" style="1" customWidth="1"/>
    <col min="57" max="57" width="8.77734375" style="1" customWidth="1"/>
    <col min="58" max="58" width="9.21875" style="4" customWidth="1"/>
    <col min="59" max="59" width="8.77734375" style="4" customWidth="1"/>
    <col min="60" max="60" width="12.21875" style="1" customWidth="1"/>
    <col min="61" max="61" width="8.77734375" style="1" customWidth="1"/>
    <col min="62" max="62" width="9.21875" style="4" customWidth="1"/>
    <col min="63" max="63" width="8.77734375" style="4" customWidth="1"/>
    <col min="64" max="64" width="12.21875" style="1" customWidth="1"/>
    <col min="65" max="65" width="8.77734375" style="1" customWidth="1"/>
    <col min="66" max="66" width="9.21875" style="4" customWidth="1"/>
    <col min="67" max="67" width="8.77734375" style="4" customWidth="1"/>
    <col min="68" max="68" width="12.21875" style="1" customWidth="1"/>
    <col min="69" max="69" width="8.77734375" style="1" customWidth="1"/>
    <col min="70" max="70" width="9.21875" style="4" customWidth="1"/>
    <col min="71" max="71" width="8.77734375" style="4" customWidth="1"/>
    <col min="72" max="72" width="12.21875" style="1" customWidth="1"/>
    <col min="73" max="73" width="8.77734375" style="1" customWidth="1"/>
    <col min="74" max="74" width="9.21875" style="4" customWidth="1"/>
    <col min="75" max="75" width="8.77734375" style="4" customWidth="1"/>
    <col min="76" max="76" width="12.21875" style="1" customWidth="1"/>
    <col min="77" max="77" width="8.77734375" style="1" customWidth="1"/>
    <col min="78" max="78" width="9.21875" style="4" customWidth="1"/>
    <col min="79" max="79" width="8.77734375" style="4" customWidth="1"/>
    <col min="80" max="80" width="12.21875" style="1" customWidth="1"/>
    <col min="81" max="81" width="8.77734375" style="1" customWidth="1"/>
    <col min="82" max="82" width="9.21875" style="4" customWidth="1"/>
    <col min="83" max="83" width="8.77734375" style="4" customWidth="1"/>
    <col min="84" max="84" width="12.21875" style="1" customWidth="1"/>
    <col min="85" max="85" width="8.77734375" style="1" customWidth="1"/>
    <col min="86" max="86" width="9.21875" style="4" customWidth="1"/>
    <col min="87" max="89" width="2.21875" style="4" hidden="1" customWidth="1"/>
    <col min="90" max="90" width="9.77734375" style="4" customWidth="1"/>
    <col min="91" max="91" width="6.77734375" style="4" customWidth="1"/>
    <col min="92" max="92" width="9.77734375" style="4" customWidth="1"/>
    <col min="93" max="93" width="6.77734375" style="4" customWidth="1"/>
    <col min="94" max="94" width="14.21875" style="4" customWidth="1"/>
    <col min="95" max="95" width="6.77734375" style="4" customWidth="1"/>
    <col min="96" max="96" width="54.77734375" style="4" customWidth="1"/>
    <col min="97" max="97" width="7" style="4" customWidth="1"/>
    <col min="98" max="98" width="11" style="4" customWidth="1"/>
    <col min="99" max="99" width="37.21875" style="4" customWidth="1"/>
    <col min="100" max="100" width="27.44140625" style="4" customWidth="1"/>
    <col min="101" max="101" width="1.44140625" style="4" hidden="1" customWidth="1"/>
    <col min="102" max="105" width="5.44140625" style="4" hidden="1" customWidth="1"/>
    <col min="106" max="106" width="5.77734375" style="1" hidden="1" customWidth="1"/>
    <col min="107" max="108" width="6.77734375" style="1" hidden="1" customWidth="1"/>
    <col min="109" max="109" width="4.44140625" style="4" hidden="1" customWidth="1"/>
    <col min="110" max="110" width="6.44140625" style="1" hidden="1" customWidth="1"/>
    <col min="111" max="112" width="6.44140625" style="4" hidden="1" customWidth="1"/>
    <col min="113" max="113" width="19" style="1" hidden="1" customWidth="1"/>
    <col min="114" max="116" width="6" style="1" hidden="1" customWidth="1"/>
    <col min="117" max="117" width="4.44140625" style="4" hidden="1" customWidth="1"/>
    <col min="118" max="118" width="6.44140625" style="1" hidden="1" customWidth="1"/>
    <col min="119" max="119" width="6.44140625" style="4" hidden="1" customWidth="1"/>
    <col min="120" max="191" width="6" style="1" hidden="1" customWidth="1"/>
    <col min="192" max="192" width="7.44140625" style="1" hidden="1" customWidth="1"/>
    <col min="193" max="209" width="8" style="1" hidden="1" customWidth="1"/>
    <col min="210" max="224" width="8" style="1" customWidth="1"/>
    <col min="225" max="1677" width="2.21875" style="1" customWidth="1"/>
    <col min="1678" max="1680" width="10.88671875" style="1"/>
    <col min="1681" max="1681" width="4.21875" style="1" customWidth="1"/>
    <col min="1682" max="1683" width="10.88671875" style="1"/>
    <col min="1684" max="1684" width="4.77734375" style="1" customWidth="1"/>
    <col min="1685" max="1690" width="10.88671875" style="1"/>
    <col min="1691" max="1691" width="36.21875" style="1" customWidth="1"/>
    <col min="1692" max="1692" width="10.88671875" style="1"/>
    <col min="1693" max="1693" width="45.44140625" style="1" customWidth="1"/>
    <col min="1694" max="1695" width="10.88671875" style="1"/>
    <col min="1696" max="1696" width="10.88671875" style="3"/>
    <col min="1697" max="1697" width="10.88671875" style="1"/>
    <col min="1698" max="1698" width="32.44140625" style="2" customWidth="1"/>
    <col min="1699" max="1702" width="10.88671875" style="1"/>
    <col min="1703" max="1703" width="35.44140625" style="1" customWidth="1"/>
    <col min="1704" max="1762" width="10.88671875" style="1"/>
    <col min="1763" max="1763" width="26.44140625" style="1" customWidth="1"/>
    <col min="1764" max="1766" width="10.88671875" style="1"/>
    <col min="1767" max="1767" width="17.44140625" style="1" customWidth="1"/>
    <col min="1768" max="1892" width="10.88671875" style="1"/>
    <col min="1893" max="1893" width="12" style="1" customWidth="1"/>
    <col min="1894" max="1894" width="2.77734375" style="1" customWidth="1"/>
    <col min="1895" max="1896" width="6.44140625" style="1" customWidth="1"/>
    <col min="1897" max="1897" width="5.77734375" style="1" customWidth="1"/>
    <col min="1898" max="1898" width="6.44140625" style="1" customWidth="1"/>
    <col min="1899" max="1899" width="13.77734375" style="1" customWidth="1"/>
    <col min="1900" max="1901" width="9" style="1" customWidth="1"/>
    <col min="1902" max="1902" width="2.44140625" style="1" customWidth="1"/>
    <col min="1903" max="1903" width="8.77734375" style="1" customWidth="1"/>
    <col min="1904" max="1904" width="7.44140625" style="1" customWidth="1"/>
    <col min="1905" max="1907" width="3.77734375" style="1" customWidth="1"/>
    <col min="1908" max="1908" width="3.44140625" style="1" customWidth="1"/>
    <col min="1909" max="1909" width="2.77734375" style="1" customWidth="1"/>
    <col min="1910" max="1910" width="3" style="1" customWidth="1"/>
    <col min="1911" max="1913" width="0" style="1" hidden="1" customWidth="1"/>
    <col min="1914" max="1914" width="4.44140625" style="1" customWidth="1"/>
    <col min="1915" max="1915" width="0" style="1" hidden="1" customWidth="1"/>
    <col min="1916" max="1917" width="14.77734375" style="1" customWidth="1"/>
    <col min="1918" max="1918" width="15.21875" style="1" customWidth="1"/>
    <col min="1919" max="1919" width="6.44140625" style="1" customWidth="1"/>
    <col min="1920" max="1920" width="15.21875" style="1" customWidth="1"/>
    <col min="1921" max="1921" width="4.21875" style="1" customWidth="1"/>
    <col min="1922" max="1922" width="3" style="1" customWidth="1"/>
    <col min="1923" max="1925" width="0" style="1" hidden="1" customWidth="1"/>
    <col min="1926" max="1926" width="3" style="1" customWidth="1"/>
    <col min="1927" max="1927" width="0" style="1" hidden="1" customWidth="1"/>
    <col min="1928" max="1928" width="3" style="1" customWidth="1"/>
    <col min="1929" max="1929" width="0" style="1" hidden="1" customWidth="1"/>
    <col min="1930" max="1930" width="4.44140625" style="1" customWidth="1"/>
    <col min="1931" max="1931" width="34.21875" style="1" customWidth="1"/>
    <col min="1932" max="1932" width="23.44140625" style="1" customWidth="1"/>
    <col min="1933" max="1933" width="9.21875" style="1" customWidth="1"/>
    <col min="1934" max="1934" width="19.44140625" style="1" customWidth="1"/>
    <col min="1935" max="1935" width="42.77734375" style="1" customWidth="1"/>
    <col min="1936" max="1936" width="5.77734375" style="1" customWidth="1"/>
    <col min="1937" max="1937" width="31.44140625" style="1" customWidth="1"/>
    <col min="1938" max="1938" width="16.21875" style="1" customWidth="1"/>
    <col min="1939" max="1940" width="9.21875" style="1" customWidth="1"/>
    <col min="1941" max="1941" width="11.21875" style="1" customWidth="1"/>
    <col min="1942" max="1942" width="2.21875" style="1" customWidth="1"/>
    <col min="1943" max="2148" width="10.88671875" style="1"/>
    <col min="2149" max="2149" width="12" style="1" customWidth="1"/>
    <col min="2150" max="2150" width="2.77734375" style="1" customWidth="1"/>
    <col min="2151" max="2152" width="6.44140625" style="1" customWidth="1"/>
    <col min="2153" max="2153" width="5.77734375" style="1" customWidth="1"/>
    <col min="2154" max="2154" width="6.44140625" style="1" customWidth="1"/>
    <col min="2155" max="2155" width="13.77734375" style="1" customWidth="1"/>
    <col min="2156" max="2157" width="9" style="1" customWidth="1"/>
    <col min="2158" max="2158" width="2.44140625" style="1" customWidth="1"/>
    <col min="2159" max="2159" width="8.77734375" style="1" customWidth="1"/>
    <col min="2160" max="2160" width="7.44140625" style="1" customWidth="1"/>
    <col min="2161" max="2163" width="3.77734375" style="1" customWidth="1"/>
    <col min="2164" max="2164" width="3.44140625" style="1" customWidth="1"/>
    <col min="2165" max="2165" width="2.77734375" style="1" customWidth="1"/>
    <col min="2166" max="2166" width="3" style="1" customWidth="1"/>
    <col min="2167" max="2169" width="0" style="1" hidden="1" customWidth="1"/>
    <col min="2170" max="2170" width="4.44140625" style="1" customWidth="1"/>
    <col min="2171" max="2171" width="0" style="1" hidden="1" customWidth="1"/>
    <col min="2172" max="2173" width="14.77734375" style="1" customWidth="1"/>
    <col min="2174" max="2174" width="15.21875" style="1" customWidth="1"/>
    <col min="2175" max="2175" width="6.44140625" style="1" customWidth="1"/>
    <col min="2176" max="2176" width="15.21875" style="1" customWidth="1"/>
    <col min="2177" max="2177" width="4.21875" style="1" customWidth="1"/>
    <col min="2178" max="2178" width="3" style="1" customWidth="1"/>
    <col min="2179" max="2181" width="0" style="1" hidden="1" customWidth="1"/>
    <col min="2182" max="2182" width="3" style="1" customWidth="1"/>
    <col min="2183" max="2183" width="0" style="1" hidden="1" customWidth="1"/>
    <col min="2184" max="2184" width="3" style="1" customWidth="1"/>
    <col min="2185" max="2185" width="0" style="1" hidden="1" customWidth="1"/>
    <col min="2186" max="2186" width="4.44140625" style="1" customWidth="1"/>
    <col min="2187" max="2187" width="34.21875" style="1" customWidth="1"/>
    <col min="2188" max="2188" width="23.44140625" style="1" customWidth="1"/>
    <col min="2189" max="2189" width="9.21875" style="1" customWidth="1"/>
    <col min="2190" max="2190" width="19.44140625" style="1" customWidth="1"/>
    <col min="2191" max="2191" width="42.77734375" style="1" customWidth="1"/>
    <col min="2192" max="2192" width="5.77734375" style="1" customWidth="1"/>
    <col min="2193" max="2193" width="31.44140625" style="1" customWidth="1"/>
    <col min="2194" max="2194" width="16.21875" style="1" customWidth="1"/>
    <col min="2195" max="2196" width="9.21875" style="1" customWidth="1"/>
    <col min="2197" max="2197" width="11.21875" style="1" customWidth="1"/>
    <col min="2198" max="2198" width="2.21875" style="1" customWidth="1"/>
    <col min="2199" max="2404" width="10.88671875" style="1"/>
    <col min="2405" max="2405" width="12" style="1" customWidth="1"/>
    <col min="2406" max="2406" width="2.77734375" style="1" customWidth="1"/>
    <col min="2407" max="2408" width="6.44140625" style="1" customWidth="1"/>
    <col min="2409" max="2409" width="5.77734375" style="1" customWidth="1"/>
    <col min="2410" max="2410" width="6.44140625" style="1" customWidth="1"/>
    <col min="2411" max="2411" width="13.77734375" style="1" customWidth="1"/>
    <col min="2412" max="2413" width="9" style="1" customWidth="1"/>
    <col min="2414" max="2414" width="2.44140625" style="1" customWidth="1"/>
    <col min="2415" max="2415" width="8.77734375" style="1" customWidth="1"/>
    <col min="2416" max="2416" width="7.44140625" style="1" customWidth="1"/>
    <col min="2417" max="2419" width="3.77734375" style="1" customWidth="1"/>
    <col min="2420" max="2420" width="3.44140625" style="1" customWidth="1"/>
    <col min="2421" max="2421" width="2.77734375" style="1" customWidth="1"/>
    <col min="2422" max="2422" width="3" style="1" customWidth="1"/>
    <col min="2423" max="2425" width="0" style="1" hidden="1" customWidth="1"/>
    <col min="2426" max="2426" width="4.44140625" style="1" customWidth="1"/>
    <col min="2427" max="2427" width="0" style="1" hidden="1" customWidth="1"/>
    <col min="2428" max="2429" width="14.77734375" style="1" customWidth="1"/>
    <col min="2430" max="2430" width="15.21875" style="1" customWidth="1"/>
    <col min="2431" max="2431" width="6.44140625" style="1" customWidth="1"/>
    <col min="2432" max="2432" width="15.21875" style="1" customWidth="1"/>
    <col min="2433" max="2433" width="4.21875" style="1" customWidth="1"/>
    <col min="2434" max="2434" width="3" style="1" customWidth="1"/>
    <col min="2435" max="2437" width="0" style="1" hidden="1" customWidth="1"/>
    <col min="2438" max="2438" width="3" style="1" customWidth="1"/>
    <col min="2439" max="2439" width="0" style="1" hidden="1" customWidth="1"/>
    <col min="2440" max="2440" width="3" style="1" customWidth="1"/>
    <col min="2441" max="2441" width="0" style="1" hidden="1" customWidth="1"/>
    <col min="2442" max="2442" width="4.44140625" style="1" customWidth="1"/>
    <col min="2443" max="2443" width="34.21875" style="1" customWidth="1"/>
    <col min="2444" max="2444" width="23.44140625" style="1" customWidth="1"/>
    <col min="2445" max="2445" width="9.21875" style="1" customWidth="1"/>
    <col min="2446" max="2446" width="19.44140625" style="1" customWidth="1"/>
    <col min="2447" max="2447" width="42.77734375" style="1" customWidth="1"/>
    <col min="2448" max="2448" width="5.77734375" style="1" customWidth="1"/>
    <col min="2449" max="2449" width="31.44140625" style="1" customWidth="1"/>
    <col min="2450" max="2450" width="16.21875" style="1" customWidth="1"/>
    <col min="2451" max="2452" width="9.21875" style="1" customWidth="1"/>
    <col min="2453" max="2453" width="11.21875" style="1" customWidth="1"/>
    <col min="2454" max="2454" width="2.21875" style="1" customWidth="1"/>
    <col min="2455" max="2660" width="10.88671875" style="1"/>
    <col min="2661" max="2661" width="12" style="1" customWidth="1"/>
    <col min="2662" max="2662" width="2.77734375" style="1" customWidth="1"/>
    <col min="2663" max="2664" width="6.44140625" style="1" customWidth="1"/>
    <col min="2665" max="2665" width="5.77734375" style="1" customWidth="1"/>
    <col min="2666" max="2666" width="6.44140625" style="1" customWidth="1"/>
    <col min="2667" max="2667" width="13.77734375" style="1" customWidth="1"/>
    <col min="2668" max="2669" width="9" style="1" customWidth="1"/>
    <col min="2670" max="2670" width="2.44140625" style="1" customWidth="1"/>
    <col min="2671" max="2671" width="8.77734375" style="1" customWidth="1"/>
    <col min="2672" max="2672" width="7.44140625" style="1" customWidth="1"/>
    <col min="2673" max="2675" width="3.77734375" style="1" customWidth="1"/>
    <col min="2676" max="2676" width="3.44140625" style="1" customWidth="1"/>
    <col min="2677" max="2677" width="2.77734375" style="1" customWidth="1"/>
    <col min="2678" max="2678" width="3" style="1" customWidth="1"/>
    <col min="2679" max="2681" width="0" style="1" hidden="1" customWidth="1"/>
    <col min="2682" max="2682" width="4.44140625" style="1" customWidth="1"/>
    <col min="2683" max="2683" width="0" style="1" hidden="1" customWidth="1"/>
    <col min="2684" max="2685" width="14.77734375" style="1" customWidth="1"/>
    <col min="2686" max="2686" width="15.21875" style="1" customWidth="1"/>
    <col min="2687" max="2687" width="6.44140625" style="1" customWidth="1"/>
    <col min="2688" max="2688" width="15.21875" style="1" customWidth="1"/>
    <col min="2689" max="2689" width="4.21875" style="1" customWidth="1"/>
    <col min="2690" max="2690" width="3" style="1" customWidth="1"/>
    <col min="2691" max="2693" width="0" style="1" hidden="1" customWidth="1"/>
    <col min="2694" max="2694" width="3" style="1" customWidth="1"/>
    <col min="2695" max="2695" width="0" style="1" hidden="1" customWidth="1"/>
    <col min="2696" max="2696" width="3" style="1" customWidth="1"/>
    <col min="2697" max="2697" width="0" style="1" hidden="1" customWidth="1"/>
    <col min="2698" max="2698" width="4.44140625" style="1" customWidth="1"/>
    <col min="2699" max="2699" width="34.21875" style="1" customWidth="1"/>
    <col min="2700" max="2700" width="23.44140625" style="1" customWidth="1"/>
    <col min="2701" max="2701" width="9.21875" style="1" customWidth="1"/>
    <col min="2702" max="2702" width="19.44140625" style="1" customWidth="1"/>
    <col min="2703" max="2703" width="42.77734375" style="1" customWidth="1"/>
    <col min="2704" max="2704" width="5.77734375" style="1" customWidth="1"/>
    <col min="2705" max="2705" width="31.44140625" style="1" customWidth="1"/>
    <col min="2706" max="2706" width="16.21875" style="1" customWidth="1"/>
    <col min="2707" max="2708" width="9.21875" style="1" customWidth="1"/>
    <col min="2709" max="2709" width="11.21875" style="1" customWidth="1"/>
    <col min="2710" max="2710" width="2.21875" style="1" customWidth="1"/>
    <col min="2711" max="2916" width="10.88671875" style="1"/>
    <col min="2917" max="2917" width="12" style="1" customWidth="1"/>
    <col min="2918" max="2918" width="2.77734375" style="1" customWidth="1"/>
    <col min="2919" max="2920" width="6.44140625" style="1" customWidth="1"/>
    <col min="2921" max="2921" width="5.77734375" style="1" customWidth="1"/>
    <col min="2922" max="2922" width="6.44140625" style="1" customWidth="1"/>
    <col min="2923" max="2923" width="13.77734375" style="1" customWidth="1"/>
    <col min="2924" max="2925" width="9" style="1" customWidth="1"/>
    <col min="2926" max="2926" width="2.44140625" style="1" customWidth="1"/>
    <col min="2927" max="2927" width="8.77734375" style="1" customWidth="1"/>
    <col min="2928" max="2928" width="7.44140625" style="1" customWidth="1"/>
    <col min="2929" max="2931" width="3.77734375" style="1" customWidth="1"/>
    <col min="2932" max="2932" width="3.44140625" style="1" customWidth="1"/>
    <col min="2933" max="2933" width="2.77734375" style="1" customWidth="1"/>
    <col min="2934" max="2934" width="3" style="1" customWidth="1"/>
    <col min="2935" max="2937" width="0" style="1" hidden="1" customWidth="1"/>
    <col min="2938" max="2938" width="4.44140625" style="1" customWidth="1"/>
    <col min="2939" max="2939" width="0" style="1" hidden="1" customWidth="1"/>
    <col min="2940" max="2941" width="14.77734375" style="1" customWidth="1"/>
    <col min="2942" max="2942" width="15.21875" style="1" customWidth="1"/>
    <col min="2943" max="2943" width="6.44140625" style="1" customWidth="1"/>
    <col min="2944" max="2944" width="15.21875" style="1" customWidth="1"/>
    <col min="2945" max="2945" width="4.21875" style="1" customWidth="1"/>
    <col min="2946" max="2946" width="3" style="1" customWidth="1"/>
    <col min="2947" max="2949" width="0" style="1" hidden="1" customWidth="1"/>
    <col min="2950" max="2950" width="3" style="1" customWidth="1"/>
    <col min="2951" max="2951" width="0" style="1" hidden="1" customWidth="1"/>
    <col min="2952" max="2952" width="3" style="1" customWidth="1"/>
    <col min="2953" max="2953" width="0" style="1" hidden="1" customWidth="1"/>
    <col min="2954" max="2954" width="4.44140625" style="1" customWidth="1"/>
    <col min="2955" max="2955" width="34.21875" style="1" customWidth="1"/>
    <col min="2956" max="2956" width="23.44140625" style="1" customWidth="1"/>
    <col min="2957" max="2957" width="9.21875" style="1" customWidth="1"/>
    <col min="2958" max="2958" width="19.44140625" style="1" customWidth="1"/>
    <col min="2959" max="2959" width="42.77734375" style="1" customWidth="1"/>
    <col min="2960" max="2960" width="5.77734375" style="1" customWidth="1"/>
    <col min="2961" max="2961" width="31.44140625" style="1" customWidth="1"/>
    <col min="2962" max="2962" width="16.21875" style="1" customWidth="1"/>
    <col min="2963" max="2964" width="9.21875" style="1" customWidth="1"/>
    <col min="2965" max="2965" width="11.21875" style="1" customWidth="1"/>
    <col min="2966" max="2966" width="2.21875" style="1" customWidth="1"/>
    <col min="2967" max="3172" width="10.88671875" style="1"/>
    <col min="3173" max="3173" width="12" style="1" customWidth="1"/>
    <col min="3174" max="3174" width="2.77734375" style="1" customWidth="1"/>
    <col min="3175" max="3176" width="6.44140625" style="1" customWidth="1"/>
    <col min="3177" max="3177" width="5.77734375" style="1" customWidth="1"/>
    <col min="3178" max="3178" width="6.44140625" style="1" customWidth="1"/>
    <col min="3179" max="3179" width="13.77734375" style="1" customWidth="1"/>
    <col min="3180" max="3181" width="9" style="1" customWidth="1"/>
    <col min="3182" max="3182" width="2.44140625" style="1" customWidth="1"/>
    <col min="3183" max="3183" width="8.77734375" style="1" customWidth="1"/>
    <col min="3184" max="3184" width="7.44140625" style="1" customWidth="1"/>
    <col min="3185" max="3187" width="3.77734375" style="1" customWidth="1"/>
    <col min="3188" max="3188" width="3.44140625" style="1" customWidth="1"/>
    <col min="3189" max="3189" width="2.77734375" style="1" customWidth="1"/>
    <col min="3190" max="3190" width="3" style="1" customWidth="1"/>
    <col min="3191" max="3193" width="0" style="1" hidden="1" customWidth="1"/>
    <col min="3194" max="3194" width="4.44140625" style="1" customWidth="1"/>
    <col min="3195" max="3195" width="0" style="1" hidden="1" customWidth="1"/>
    <col min="3196" max="3197" width="14.77734375" style="1" customWidth="1"/>
    <col min="3198" max="3198" width="15.21875" style="1" customWidth="1"/>
    <col min="3199" max="3199" width="6.44140625" style="1" customWidth="1"/>
    <col min="3200" max="3200" width="15.21875" style="1" customWidth="1"/>
    <col min="3201" max="3201" width="4.21875" style="1" customWidth="1"/>
    <col min="3202" max="3202" width="3" style="1" customWidth="1"/>
    <col min="3203" max="3205" width="0" style="1" hidden="1" customWidth="1"/>
    <col min="3206" max="3206" width="3" style="1" customWidth="1"/>
    <col min="3207" max="3207" width="0" style="1" hidden="1" customWidth="1"/>
    <col min="3208" max="3208" width="3" style="1" customWidth="1"/>
    <col min="3209" max="3209" width="0" style="1" hidden="1" customWidth="1"/>
    <col min="3210" max="3210" width="4.44140625" style="1" customWidth="1"/>
    <col min="3211" max="3211" width="34.21875" style="1" customWidth="1"/>
    <col min="3212" max="3212" width="23.44140625" style="1" customWidth="1"/>
    <col min="3213" max="3213" width="9.21875" style="1" customWidth="1"/>
    <col min="3214" max="3214" width="19.44140625" style="1" customWidth="1"/>
    <col min="3215" max="3215" width="42.77734375" style="1" customWidth="1"/>
    <col min="3216" max="3216" width="5.77734375" style="1" customWidth="1"/>
    <col min="3217" max="3217" width="31.44140625" style="1" customWidth="1"/>
    <col min="3218" max="3218" width="16.21875" style="1" customWidth="1"/>
    <col min="3219" max="3220" width="9.21875" style="1" customWidth="1"/>
    <col min="3221" max="3221" width="11.21875" style="1" customWidth="1"/>
    <col min="3222" max="3222" width="2.21875" style="1" customWidth="1"/>
    <col min="3223" max="3428" width="10.88671875" style="1"/>
    <col min="3429" max="3429" width="12" style="1" customWidth="1"/>
    <col min="3430" max="3430" width="2.77734375" style="1" customWidth="1"/>
    <col min="3431" max="3432" width="6.44140625" style="1" customWidth="1"/>
    <col min="3433" max="3433" width="5.77734375" style="1" customWidth="1"/>
    <col min="3434" max="3434" width="6.44140625" style="1" customWidth="1"/>
    <col min="3435" max="3435" width="13.77734375" style="1" customWidth="1"/>
    <col min="3436" max="3437" width="9" style="1" customWidth="1"/>
    <col min="3438" max="3438" width="2.44140625" style="1" customWidth="1"/>
    <col min="3439" max="3439" width="8.77734375" style="1" customWidth="1"/>
    <col min="3440" max="3440" width="7.44140625" style="1" customWidth="1"/>
    <col min="3441" max="3443" width="3.77734375" style="1" customWidth="1"/>
    <col min="3444" max="3444" width="3.44140625" style="1" customWidth="1"/>
    <col min="3445" max="3445" width="2.77734375" style="1" customWidth="1"/>
    <col min="3446" max="3446" width="3" style="1" customWidth="1"/>
    <col min="3447" max="3449" width="0" style="1" hidden="1" customWidth="1"/>
    <col min="3450" max="3450" width="4.44140625" style="1" customWidth="1"/>
    <col min="3451" max="3451" width="0" style="1" hidden="1" customWidth="1"/>
    <col min="3452" max="3453" width="14.77734375" style="1" customWidth="1"/>
    <col min="3454" max="3454" width="15.21875" style="1" customWidth="1"/>
    <col min="3455" max="3455" width="6.44140625" style="1" customWidth="1"/>
    <col min="3456" max="3456" width="15.21875" style="1" customWidth="1"/>
    <col min="3457" max="3457" width="4.21875" style="1" customWidth="1"/>
    <col min="3458" max="3458" width="3" style="1" customWidth="1"/>
    <col min="3459" max="3461" width="0" style="1" hidden="1" customWidth="1"/>
    <col min="3462" max="3462" width="3" style="1" customWidth="1"/>
    <col min="3463" max="3463" width="0" style="1" hidden="1" customWidth="1"/>
    <col min="3464" max="3464" width="3" style="1" customWidth="1"/>
    <col min="3465" max="3465" width="0" style="1" hidden="1" customWidth="1"/>
    <col min="3466" max="3466" width="4.44140625" style="1" customWidth="1"/>
    <col min="3467" max="3467" width="34.21875" style="1" customWidth="1"/>
    <col min="3468" max="3468" width="23.44140625" style="1" customWidth="1"/>
    <col min="3469" max="3469" width="9.21875" style="1" customWidth="1"/>
    <col min="3470" max="3470" width="19.44140625" style="1" customWidth="1"/>
    <col min="3471" max="3471" width="42.77734375" style="1" customWidth="1"/>
    <col min="3472" max="3472" width="5.77734375" style="1" customWidth="1"/>
    <col min="3473" max="3473" width="31.44140625" style="1" customWidth="1"/>
    <col min="3474" max="3474" width="16.21875" style="1" customWidth="1"/>
    <col min="3475" max="3476" width="9.21875" style="1" customWidth="1"/>
    <col min="3477" max="3477" width="11.21875" style="1" customWidth="1"/>
    <col min="3478" max="3478" width="2.21875" style="1" customWidth="1"/>
    <col min="3479" max="3684" width="10.88671875" style="1"/>
    <col min="3685" max="3685" width="12" style="1" customWidth="1"/>
    <col min="3686" max="3686" width="2.77734375" style="1" customWidth="1"/>
    <col min="3687" max="3688" width="6.44140625" style="1" customWidth="1"/>
    <col min="3689" max="3689" width="5.77734375" style="1" customWidth="1"/>
    <col min="3690" max="3690" width="6.44140625" style="1" customWidth="1"/>
    <col min="3691" max="3691" width="13.77734375" style="1" customWidth="1"/>
    <col min="3692" max="3693" width="9" style="1" customWidth="1"/>
    <col min="3694" max="3694" width="2.44140625" style="1" customWidth="1"/>
    <col min="3695" max="3695" width="8.77734375" style="1" customWidth="1"/>
    <col min="3696" max="3696" width="7.44140625" style="1" customWidth="1"/>
    <col min="3697" max="3699" width="3.77734375" style="1" customWidth="1"/>
    <col min="3700" max="3700" width="3.44140625" style="1" customWidth="1"/>
    <col min="3701" max="3701" width="2.77734375" style="1" customWidth="1"/>
    <col min="3702" max="3702" width="3" style="1" customWidth="1"/>
    <col min="3703" max="3705" width="0" style="1" hidden="1" customWidth="1"/>
    <col min="3706" max="3706" width="4.44140625" style="1" customWidth="1"/>
    <col min="3707" max="3707" width="0" style="1" hidden="1" customWidth="1"/>
    <col min="3708" max="3709" width="14.77734375" style="1" customWidth="1"/>
    <col min="3710" max="3710" width="15.21875" style="1" customWidth="1"/>
    <col min="3711" max="3711" width="6.44140625" style="1" customWidth="1"/>
    <col min="3712" max="3712" width="15.21875" style="1" customWidth="1"/>
    <col min="3713" max="3713" width="4.21875" style="1" customWidth="1"/>
    <col min="3714" max="3714" width="3" style="1" customWidth="1"/>
    <col min="3715" max="3717" width="0" style="1" hidden="1" customWidth="1"/>
    <col min="3718" max="3718" width="3" style="1" customWidth="1"/>
    <col min="3719" max="3719" width="0" style="1" hidden="1" customWidth="1"/>
    <col min="3720" max="3720" width="3" style="1" customWidth="1"/>
    <col min="3721" max="3721" width="0" style="1" hidden="1" customWidth="1"/>
    <col min="3722" max="3722" width="4.44140625" style="1" customWidth="1"/>
    <col min="3723" max="3723" width="34.21875" style="1" customWidth="1"/>
    <col min="3724" max="3724" width="23.44140625" style="1" customWidth="1"/>
    <col min="3725" max="3725" width="9.21875" style="1" customWidth="1"/>
    <col min="3726" max="3726" width="19.44140625" style="1" customWidth="1"/>
    <col min="3727" max="3727" width="42.77734375" style="1" customWidth="1"/>
    <col min="3728" max="3728" width="5.77734375" style="1" customWidth="1"/>
    <col min="3729" max="3729" width="31.44140625" style="1" customWidth="1"/>
    <col min="3730" max="3730" width="16.21875" style="1" customWidth="1"/>
    <col min="3731" max="3732" width="9.21875" style="1" customWidth="1"/>
    <col min="3733" max="3733" width="11.21875" style="1" customWidth="1"/>
    <col min="3734" max="3734" width="2.21875" style="1" customWidth="1"/>
    <col min="3735" max="3940" width="10.88671875" style="1"/>
    <col min="3941" max="3941" width="12" style="1" customWidth="1"/>
    <col min="3942" max="3942" width="2.77734375" style="1" customWidth="1"/>
    <col min="3943" max="3944" width="6.44140625" style="1" customWidth="1"/>
    <col min="3945" max="3945" width="5.77734375" style="1" customWidth="1"/>
    <col min="3946" max="3946" width="6.44140625" style="1" customWidth="1"/>
    <col min="3947" max="3947" width="13.77734375" style="1" customWidth="1"/>
    <col min="3948" max="3949" width="9" style="1" customWidth="1"/>
    <col min="3950" max="3950" width="2.44140625" style="1" customWidth="1"/>
    <col min="3951" max="3951" width="8.77734375" style="1" customWidth="1"/>
    <col min="3952" max="3952" width="7.44140625" style="1" customWidth="1"/>
    <col min="3953" max="3955" width="3.77734375" style="1" customWidth="1"/>
    <col min="3956" max="3956" width="3.44140625" style="1" customWidth="1"/>
    <col min="3957" max="3957" width="2.77734375" style="1" customWidth="1"/>
    <col min="3958" max="3958" width="3" style="1" customWidth="1"/>
    <col min="3959" max="3961" width="0" style="1" hidden="1" customWidth="1"/>
    <col min="3962" max="3962" width="4.44140625" style="1" customWidth="1"/>
    <col min="3963" max="3963" width="0" style="1" hidden="1" customWidth="1"/>
    <col min="3964" max="3965" width="14.77734375" style="1" customWidth="1"/>
    <col min="3966" max="3966" width="15.21875" style="1" customWidth="1"/>
    <col min="3967" max="3967" width="6.44140625" style="1" customWidth="1"/>
    <col min="3968" max="3968" width="15.21875" style="1" customWidth="1"/>
    <col min="3969" max="3969" width="4.21875" style="1" customWidth="1"/>
    <col min="3970" max="3970" width="3" style="1" customWidth="1"/>
    <col min="3971" max="3973" width="0" style="1" hidden="1" customWidth="1"/>
    <col min="3974" max="3974" width="3" style="1" customWidth="1"/>
    <col min="3975" max="3975" width="0" style="1" hidden="1" customWidth="1"/>
    <col min="3976" max="3976" width="3" style="1" customWidth="1"/>
    <col min="3977" max="3977" width="0" style="1" hidden="1" customWidth="1"/>
    <col min="3978" max="3978" width="4.44140625" style="1" customWidth="1"/>
    <col min="3979" max="3979" width="34.21875" style="1" customWidth="1"/>
    <col min="3980" max="3980" width="23.44140625" style="1" customWidth="1"/>
    <col min="3981" max="3981" width="9.21875" style="1" customWidth="1"/>
    <col min="3982" max="3982" width="19.44140625" style="1" customWidth="1"/>
    <col min="3983" max="3983" width="42.77734375" style="1" customWidth="1"/>
    <col min="3984" max="3984" width="5.77734375" style="1" customWidth="1"/>
    <col min="3985" max="3985" width="31.44140625" style="1" customWidth="1"/>
    <col min="3986" max="3986" width="16.21875" style="1" customWidth="1"/>
    <col min="3987" max="3988" width="9.21875" style="1" customWidth="1"/>
    <col min="3989" max="3989" width="11.21875" style="1" customWidth="1"/>
    <col min="3990" max="3990" width="2.21875" style="1" customWidth="1"/>
    <col min="3991" max="4196" width="10.88671875" style="1"/>
    <col min="4197" max="4197" width="12" style="1" customWidth="1"/>
    <col min="4198" max="4198" width="2.77734375" style="1" customWidth="1"/>
    <col min="4199" max="4200" width="6.44140625" style="1" customWidth="1"/>
    <col min="4201" max="4201" width="5.77734375" style="1" customWidth="1"/>
    <col min="4202" max="4202" width="6.44140625" style="1" customWidth="1"/>
    <col min="4203" max="4203" width="13.77734375" style="1" customWidth="1"/>
    <col min="4204" max="4205" width="9" style="1" customWidth="1"/>
    <col min="4206" max="4206" width="2.44140625" style="1" customWidth="1"/>
    <col min="4207" max="4207" width="8.77734375" style="1" customWidth="1"/>
    <col min="4208" max="4208" width="7.44140625" style="1" customWidth="1"/>
    <col min="4209" max="4211" width="3.77734375" style="1" customWidth="1"/>
    <col min="4212" max="4212" width="3.44140625" style="1" customWidth="1"/>
    <col min="4213" max="4213" width="2.77734375" style="1" customWidth="1"/>
    <col min="4214" max="4214" width="3" style="1" customWidth="1"/>
    <col min="4215" max="4217" width="0" style="1" hidden="1" customWidth="1"/>
    <col min="4218" max="4218" width="4.44140625" style="1" customWidth="1"/>
    <col min="4219" max="4219" width="0" style="1" hidden="1" customWidth="1"/>
    <col min="4220" max="4221" width="14.77734375" style="1" customWidth="1"/>
    <col min="4222" max="4222" width="15.21875" style="1" customWidth="1"/>
    <col min="4223" max="4223" width="6.44140625" style="1" customWidth="1"/>
    <col min="4224" max="4224" width="15.21875" style="1" customWidth="1"/>
    <col min="4225" max="4225" width="4.21875" style="1" customWidth="1"/>
    <col min="4226" max="4226" width="3" style="1" customWidth="1"/>
    <col min="4227" max="4229" width="0" style="1" hidden="1" customWidth="1"/>
    <col min="4230" max="4230" width="3" style="1" customWidth="1"/>
    <col min="4231" max="4231" width="0" style="1" hidden="1" customWidth="1"/>
    <col min="4232" max="4232" width="3" style="1" customWidth="1"/>
    <col min="4233" max="4233" width="0" style="1" hidden="1" customWidth="1"/>
    <col min="4234" max="4234" width="4.44140625" style="1" customWidth="1"/>
    <col min="4235" max="4235" width="34.21875" style="1" customWidth="1"/>
    <col min="4236" max="4236" width="23.44140625" style="1" customWidth="1"/>
    <col min="4237" max="4237" width="9.21875" style="1" customWidth="1"/>
    <col min="4238" max="4238" width="19.44140625" style="1" customWidth="1"/>
    <col min="4239" max="4239" width="42.77734375" style="1" customWidth="1"/>
    <col min="4240" max="4240" width="5.77734375" style="1" customWidth="1"/>
    <col min="4241" max="4241" width="31.44140625" style="1" customWidth="1"/>
    <col min="4242" max="4242" width="16.21875" style="1" customWidth="1"/>
    <col min="4243" max="4244" width="9.21875" style="1" customWidth="1"/>
    <col min="4245" max="4245" width="11.21875" style="1" customWidth="1"/>
    <col min="4246" max="4246" width="2.21875" style="1" customWidth="1"/>
    <col min="4247" max="4452" width="10.88671875" style="1"/>
    <col min="4453" max="4453" width="12" style="1" customWidth="1"/>
    <col min="4454" max="4454" width="2.77734375" style="1" customWidth="1"/>
    <col min="4455" max="4456" width="6.44140625" style="1" customWidth="1"/>
    <col min="4457" max="4457" width="5.77734375" style="1" customWidth="1"/>
    <col min="4458" max="4458" width="6.44140625" style="1" customWidth="1"/>
    <col min="4459" max="4459" width="13.77734375" style="1" customWidth="1"/>
    <col min="4460" max="4461" width="9" style="1" customWidth="1"/>
    <col min="4462" max="4462" width="2.44140625" style="1" customWidth="1"/>
    <col min="4463" max="4463" width="8.77734375" style="1" customWidth="1"/>
    <col min="4464" max="4464" width="7.44140625" style="1" customWidth="1"/>
    <col min="4465" max="4467" width="3.77734375" style="1" customWidth="1"/>
    <col min="4468" max="4468" width="3.44140625" style="1" customWidth="1"/>
    <col min="4469" max="4469" width="2.77734375" style="1" customWidth="1"/>
    <col min="4470" max="4470" width="3" style="1" customWidth="1"/>
    <col min="4471" max="4473" width="0" style="1" hidden="1" customWidth="1"/>
    <col min="4474" max="4474" width="4.44140625" style="1" customWidth="1"/>
    <col min="4475" max="4475" width="0" style="1" hidden="1" customWidth="1"/>
    <col min="4476" max="4477" width="14.77734375" style="1" customWidth="1"/>
    <col min="4478" max="4478" width="15.21875" style="1" customWidth="1"/>
    <col min="4479" max="4479" width="6.44140625" style="1" customWidth="1"/>
    <col min="4480" max="4480" width="15.21875" style="1" customWidth="1"/>
    <col min="4481" max="4481" width="4.21875" style="1" customWidth="1"/>
    <col min="4482" max="4482" width="3" style="1" customWidth="1"/>
    <col min="4483" max="4485" width="0" style="1" hidden="1" customWidth="1"/>
    <col min="4486" max="4486" width="3" style="1" customWidth="1"/>
    <col min="4487" max="4487" width="0" style="1" hidden="1" customWidth="1"/>
    <col min="4488" max="4488" width="3" style="1" customWidth="1"/>
    <col min="4489" max="4489" width="0" style="1" hidden="1" customWidth="1"/>
    <col min="4490" max="4490" width="4.44140625" style="1" customWidth="1"/>
    <col min="4491" max="4491" width="34.21875" style="1" customWidth="1"/>
    <col min="4492" max="4492" width="23.44140625" style="1" customWidth="1"/>
    <col min="4493" max="4493" width="9.21875" style="1" customWidth="1"/>
    <col min="4494" max="4494" width="19.44140625" style="1" customWidth="1"/>
    <col min="4495" max="4495" width="42.77734375" style="1" customWidth="1"/>
    <col min="4496" max="4496" width="5.77734375" style="1" customWidth="1"/>
    <col min="4497" max="4497" width="31.44140625" style="1" customWidth="1"/>
    <col min="4498" max="4498" width="16.21875" style="1" customWidth="1"/>
    <col min="4499" max="4500" width="9.21875" style="1" customWidth="1"/>
    <col min="4501" max="4501" width="11.21875" style="1" customWidth="1"/>
    <col min="4502" max="4502" width="2.21875" style="1" customWidth="1"/>
    <col min="4503" max="4708" width="10.88671875" style="1"/>
    <col min="4709" max="4709" width="12" style="1" customWidth="1"/>
    <col min="4710" max="4710" width="2.77734375" style="1" customWidth="1"/>
    <col min="4711" max="4712" width="6.44140625" style="1" customWidth="1"/>
    <col min="4713" max="4713" width="5.77734375" style="1" customWidth="1"/>
    <col min="4714" max="4714" width="6.44140625" style="1" customWidth="1"/>
    <col min="4715" max="4715" width="13.77734375" style="1" customWidth="1"/>
    <col min="4716" max="4717" width="9" style="1" customWidth="1"/>
    <col min="4718" max="4718" width="2.44140625" style="1" customWidth="1"/>
    <col min="4719" max="4719" width="8.77734375" style="1" customWidth="1"/>
    <col min="4720" max="4720" width="7.44140625" style="1" customWidth="1"/>
    <col min="4721" max="4723" width="3.77734375" style="1" customWidth="1"/>
    <col min="4724" max="4724" width="3.44140625" style="1" customWidth="1"/>
    <col min="4725" max="4725" width="2.77734375" style="1" customWidth="1"/>
    <col min="4726" max="4726" width="3" style="1" customWidth="1"/>
    <col min="4727" max="4729" width="0" style="1" hidden="1" customWidth="1"/>
    <col min="4730" max="4730" width="4.44140625" style="1" customWidth="1"/>
    <col min="4731" max="4731" width="0" style="1" hidden="1" customWidth="1"/>
    <col min="4732" max="4733" width="14.77734375" style="1" customWidth="1"/>
    <col min="4734" max="4734" width="15.21875" style="1" customWidth="1"/>
    <col min="4735" max="4735" width="6.44140625" style="1" customWidth="1"/>
    <col min="4736" max="4736" width="15.21875" style="1" customWidth="1"/>
    <col min="4737" max="4737" width="4.21875" style="1" customWidth="1"/>
    <col min="4738" max="4738" width="3" style="1" customWidth="1"/>
    <col min="4739" max="4741" width="0" style="1" hidden="1" customWidth="1"/>
    <col min="4742" max="4742" width="3" style="1" customWidth="1"/>
    <col min="4743" max="4743" width="0" style="1" hidden="1" customWidth="1"/>
    <col min="4744" max="4744" width="3" style="1" customWidth="1"/>
    <col min="4745" max="4745" width="0" style="1" hidden="1" customWidth="1"/>
    <col min="4746" max="4746" width="4.44140625" style="1" customWidth="1"/>
    <col min="4747" max="4747" width="34.21875" style="1" customWidth="1"/>
    <col min="4748" max="4748" width="23.44140625" style="1" customWidth="1"/>
    <col min="4749" max="4749" width="9.21875" style="1" customWidth="1"/>
    <col min="4750" max="4750" width="19.44140625" style="1" customWidth="1"/>
    <col min="4751" max="4751" width="42.77734375" style="1" customWidth="1"/>
    <col min="4752" max="4752" width="5.77734375" style="1" customWidth="1"/>
    <col min="4753" max="4753" width="31.44140625" style="1" customWidth="1"/>
    <col min="4754" max="4754" width="16.21875" style="1" customWidth="1"/>
    <col min="4755" max="4756" width="9.21875" style="1" customWidth="1"/>
    <col min="4757" max="4757" width="11.21875" style="1" customWidth="1"/>
    <col min="4758" max="4758" width="2.21875" style="1" customWidth="1"/>
    <col min="4759" max="4964" width="10.88671875" style="1"/>
    <col min="4965" max="4965" width="12" style="1" customWidth="1"/>
    <col min="4966" max="4966" width="2.77734375" style="1" customWidth="1"/>
    <col min="4967" max="4968" width="6.44140625" style="1" customWidth="1"/>
    <col min="4969" max="4969" width="5.77734375" style="1" customWidth="1"/>
    <col min="4970" max="4970" width="6.44140625" style="1" customWidth="1"/>
    <col min="4971" max="4971" width="13.77734375" style="1" customWidth="1"/>
    <col min="4972" max="4973" width="9" style="1" customWidth="1"/>
    <col min="4974" max="4974" width="2.44140625" style="1" customWidth="1"/>
    <col min="4975" max="4975" width="8.77734375" style="1" customWidth="1"/>
    <col min="4976" max="4976" width="7.44140625" style="1" customWidth="1"/>
    <col min="4977" max="4979" width="3.77734375" style="1" customWidth="1"/>
    <col min="4980" max="4980" width="3.44140625" style="1" customWidth="1"/>
    <col min="4981" max="4981" width="2.77734375" style="1" customWidth="1"/>
    <col min="4982" max="4982" width="3" style="1" customWidth="1"/>
    <col min="4983" max="4985" width="0" style="1" hidden="1" customWidth="1"/>
    <col min="4986" max="4986" width="4.44140625" style="1" customWidth="1"/>
    <col min="4987" max="4987" width="0" style="1" hidden="1" customWidth="1"/>
    <col min="4988" max="4989" width="14.77734375" style="1" customWidth="1"/>
    <col min="4990" max="4990" width="15.21875" style="1" customWidth="1"/>
    <col min="4991" max="4991" width="6.44140625" style="1" customWidth="1"/>
    <col min="4992" max="4992" width="15.21875" style="1" customWidth="1"/>
    <col min="4993" max="4993" width="4.21875" style="1" customWidth="1"/>
    <col min="4994" max="4994" width="3" style="1" customWidth="1"/>
    <col min="4995" max="4997" width="0" style="1" hidden="1" customWidth="1"/>
    <col min="4998" max="4998" width="3" style="1" customWidth="1"/>
    <col min="4999" max="4999" width="0" style="1" hidden="1" customWidth="1"/>
    <col min="5000" max="5000" width="3" style="1" customWidth="1"/>
    <col min="5001" max="5001" width="0" style="1" hidden="1" customWidth="1"/>
    <col min="5002" max="5002" width="4.44140625" style="1" customWidth="1"/>
    <col min="5003" max="5003" width="34.21875" style="1" customWidth="1"/>
    <col min="5004" max="5004" width="23.44140625" style="1" customWidth="1"/>
    <col min="5005" max="5005" width="9.21875" style="1" customWidth="1"/>
    <col min="5006" max="5006" width="19.44140625" style="1" customWidth="1"/>
    <col min="5007" max="5007" width="42.77734375" style="1" customWidth="1"/>
    <col min="5008" max="5008" width="5.77734375" style="1" customWidth="1"/>
    <col min="5009" max="5009" width="31.44140625" style="1" customWidth="1"/>
    <col min="5010" max="5010" width="16.21875" style="1" customWidth="1"/>
    <col min="5011" max="5012" width="9.21875" style="1" customWidth="1"/>
    <col min="5013" max="5013" width="11.21875" style="1" customWidth="1"/>
    <col min="5014" max="5014" width="2.21875" style="1" customWidth="1"/>
    <col min="5015" max="5220" width="10.88671875" style="1"/>
    <col min="5221" max="5221" width="12" style="1" customWidth="1"/>
    <col min="5222" max="5222" width="2.77734375" style="1" customWidth="1"/>
    <col min="5223" max="5224" width="6.44140625" style="1" customWidth="1"/>
    <col min="5225" max="5225" width="5.77734375" style="1" customWidth="1"/>
    <col min="5226" max="5226" width="6.44140625" style="1" customWidth="1"/>
    <col min="5227" max="5227" width="13.77734375" style="1" customWidth="1"/>
    <col min="5228" max="5229" width="9" style="1" customWidth="1"/>
    <col min="5230" max="5230" width="2.44140625" style="1" customWidth="1"/>
    <col min="5231" max="5231" width="8.77734375" style="1" customWidth="1"/>
    <col min="5232" max="5232" width="7.44140625" style="1" customWidth="1"/>
    <col min="5233" max="5235" width="3.77734375" style="1" customWidth="1"/>
    <col min="5236" max="5236" width="3.44140625" style="1" customWidth="1"/>
    <col min="5237" max="5237" width="2.77734375" style="1" customWidth="1"/>
    <col min="5238" max="5238" width="3" style="1" customWidth="1"/>
    <col min="5239" max="5241" width="0" style="1" hidden="1" customWidth="1"/>
    <col min="5242" max="5242" width="4.44140625" style="1" customWidth="1"/>
    <col min="5243" max="5243" width="0" style="1" hidden="1" customWidth="1"/>
    <col min="5244" max="5245" width="14.77734375" style="1" customWidth="1"/>
    <col min="5246" max="5246" width="15.21875" style="1" customWidth="1"/>
    <col min="5247" max="5247" width="6.44140625" style="1" customWidth="1"/>
    <col min="5248" max="5248" width="15.21875" style="1" customWidth="1"/>
    <col min="5249" max="5249" width="4.21875" style="1" customWidth="1"/>
    <col min="5250" max="5250" width="3" style="1" customWidth="1"/>
    <col min="5251" max="5253" width="0" style="1" hidden="1" customWidth="1"/>
    <col min="5254" max="5254" width="3" style="1" customWidth="1"/>
    <col min="5255" max="5255" width="0" style="1" hidden="1" customWidth="1"/>
    <col min="5256" max="5256" width="3" style="1" customWidth="1"/>
    <col min="5257" max="5257" width="0" style="1" hidden="1" customWidth="1"/>
    <col min="5258" max="5258" width="4.44140625" style="1" customWidth="1"/>
    <col min="5259" max="5259" width="34.21875" style="1" customWidth="1"/>
    <col min="5260" max="5260" width="23.44140625" style="1" customWidth="1"/>
    <col min="5261" max="5261" width="9.21875" style="1" customWidth="1"/>
    <col min="5262" max="5262" width="19.44140625" style="1" customWidth="1"/>
    <col min="5263" max="5263" width="42.77734375" style="1" customWidth="1"/>
    <col min="5264" max="5264" width="5.77734375" style="1" customWidth="1"/>
    <col min="5265" max="5265" width="31.44140625" style="1" customWidth="1"/>
    <col min="5266" max="5266" width="16.21875" style="1" customWidth="1"/>
    <col min="5267" max="5268" width="9.21875" style="1" customWidth="1"/>
    <col min="5269" max="5269" width="11.21875" style="1" customWidth="1"/>
    <col min="5270" max="5270" width="2.21875" style="1" customWidth="1"/>
    <col min="5271" max="5476" width="10.88671875" style="1"/>
    <col min="5477" max="5477" width="12" style="1" customWidth="1"/>
    <col min="5478" max="5478" width="2.77734375" style="1" customWidth="1"/>
    <col min="5479" max="5480" width="6.44140625" style="1" customWidth="1"/>
    <col min="5481" max="5481" width="5.77734375" style="1" customWidth="1"/>
    <col min="5482" max="5482" width="6.44140625" style="1" customWidth="1"/>
    <col min="5483" max="5483" width="13.77734375" style="1" customWidth="1"/>
    <col min="5484" max="5485" width="9" style="1" customWidth="1"/>
    <col min="5486" max="5486" width="2.44140625" style="1" customWidth="1"/>
    <col min="5487" max="5487" width="8.77734375" style="1" customWidth="1"/>
    <col min="5488" max="5488" width="7.44140625" style="1" customWidth="1"/>
    <col min="5489" max="5491" width="3.77734375" style="1" customWidth="1"/>
    <col min="5492" max="5492" width="3.44140625" style="1" customWidth="1"/>
    <col min="5493" max="5493" width="2.77734375" style="1" customWidth="1"/>
    <col min="5494" max="5494" width="3" style="1" customWidth="1"/>
    <col min="5495" max="5497" width="0" style="1" hidden="1" customWidth="1"/>
    <col min="5498" max="5498" width="4.44140625" style="1" customWidth="1"/>
    <col min="5499" max="5499" width="0" style="1" hidden="1" customWidth="1"/>
    <col min="5500" max="5501" width="14.77734375" style="1" customWidth="1"/>
    <col min="5502" max="5502" width="15.21875" style="1" customWidth="1"/>
    <col min="5503" max="5503" width="6.44140625" style="1" customWidth="1"/>
    <col min="5504" max="5504" width="15.21875" style="1" customWidth="1"/>
    <col min="5505" max="5505" width="4.21875" style="1" customWidth="1"/>
    <col min="5506" max="5506" width="3" style="1" customWidth="1"/>
    <col min="5507" max="5509" width="0" style="1" hidden="1" customWidth="1"/>
    <col min="5510" max="5510" width="3" style="1" customWidth="1"/>
    <col min="5511" max="5511" width="0" style="1" hidden="1" customWidth="1"/>
    <col min="5512" max="5512" width="3" style="1" customWidth="1"/>
    <col min="5513" max="5513" width="0" style="1" hidden="1" customWidth="1"/>
    <col min="5514" max="5514" width="4.44140625" style="1" customWidth="1"/>
    <col min="5515" max="5515" width="34.21875" style="1" customWidth="1"/>
    <col min="5516" max="5516" width="23.44140625" style="1" customWidth="1"/>
    <col min="5517" max="5517" width="9.21875" style="1" customWidth="1"/>
    <col min="5518" max="5518" width="19.44140625" style="1" customWidth="1"/>
    <col min="5519" max="5519" width="42.77734375" style="1" customWidth="1"/>
    <col min="5520" max="5520" width="5.77734375" style="1" customWidth="1"/>
    <col min="5521" max="5521" width="31.44140625" style="1" customWidth="1"/>
    <col min="5522" max="5522" width="16.21875" style="1" customWidth="1"/>
    <col min="5523" max="5524" width="9.21875" style="1" customWidth="1"/>
    <col min="5525" max="5525" width="11.21875" style="1" customWidth="1"/>
    <col min="5526" max="5526" width="2.21875" style="1" customWidth="1"/>
    <col min="5527" max="5732" width="10.88671875" style="1"/>
    <col min="5733" max="5733" width="12" style="1" customWidth="1"/>
    <col min="5734" max="5734" width="2.77734375" style="1" customWidth="1"/>
    <col min="5735" max="5736" width="6.44140625" style="1" customWidth="1"/>
    <col min="5737" max="5737" width="5.77734375" style="1" customWidth="1"/>
    <col min="5738" max="5738" width="6.44140625" style="1" customWidth="1"/>
    <col min="5739" max="5739" width="13.77734375" style="1" customWidth="1"/>
    <col min="5740" max="5741" width="9" style="1" customWidth="1"/>
    <col min="5742" max="5742" width="2.44140625" style="1" customWidth="1"/>
    <col min="5743" max="5743" width="8.77734375" style="1" customWidth="1"/>
    <col min="5744" max="5744" width="7.44140625" style="1" customWidth="1"/>
    <col min="5745" max="5747" width="3.77734375" style="1" customWidth="1"/>
    <col min="5748" max="5748" width="3.44140625" style="1" customWidth="1"/>
    <col min="5749" max="5749" width="2.77734375" style="1" customWidth="1"/>
    <col min="5750" max="5750" width="3" style="1" customWidth="1"/>
    <col min="5751" max="5753" width="0" style="1" hidden="1" customWidth="1"/>
    <col min="5754" max="5754" width="4.44140625" style="1" customWidth="1"/>
    <col min="5755" max="5755" width="0" style="1" hidden="1" customWidth="1"/>
    <col min="5756" max="5757" width="14.77734375" style="1" customWidth="1"/>
    <col min="5758" max="5758" width="15.21875" style="1" customWidth="1"/>
    <col min="5759" max="5759" width="6.44140625" style="1" customWidth="1"/>
    <col min="5760" max="5760" width="15.21875" style="1" customWidth="1"/>
    <col min="5761" max="5761" width="4.21875" style="1" customWidth="1"/>
    <col min="5762" max="5762" width="3" style="1" customWidth="1"/>
    <col min="5763" max="5765" width="0" style="1" hidden="1" customWidth="1"/>
    <col min="5766" max="5766" width="3" style="1" customWidth="1"/>
    <col min="5767" max="5767" width="0" style="1" hidden="1" customWidth="1"/>
    <col min="5768" max="5768" width="3" style="1" customWidth="1"/>
    <col min="5769" max="5769" width="0" style="1" hidden="1" customWidth="1"/>
    <col min="5770" max="5770" width="4.44140625" style="1" customWidth="1"/>
    <col min="5771" max="5771" width="34.21875" style="1" customWidth="1"/>
    <col min="5772" max="5772" width="23.44140625" style="1" customWidth="1"/>
    <col min="5773" max="5773" width="9.21875" style="1" customWidth="1"/>
    <col min="5774" max="5774" width="19.44140625" style="1" customWidth="1"/>
    <col min="5775" max="5775" width="42.77734375" style="1" customWidth="1"/>
    <col min="5776" max="5776" width="5.77734375" style="1" customWidth="1"/>
    <col min="5777" max="5777" width="31.44140625" style="1" customWidth="1"/>
    <col min="5778" max="5778" width="16.21875" style="1" customWidth="1"/>
    <col min="5779" max="5780" width="9.21875" style="1" customWidth="1"/>
    <col min="5781" max="5781" width="11.21875" style="1" customWidth="1"/>
    <col min="5782" max="5782" width="2.21875" style="1" customWidth="1"/>
    <col min="5783" max="5988" width="10.88671875" style="1"/>
    <col min="5989" max="5989" width="12" style="1" customWidth="1"/>
    <col min="5990" max="5990" width="2.77734375" style="1" customWidth="1"/>
    <col min="5991" max="5992" width="6.44140625" style="1" customWidth="1"/>
    <col min="5993" max="5993" width="5.77734375" style="1" customWidth="1"/>
    <col min="5994" max="5994" width="6.44140625" style="1" customWidth="1"/>
    <col min="5995" max="5995" width="13.77734375" style="1" customWidth="1"/>
    <col min="5996" max="5997" width="9" style="1" customWidth="1"/>
    <col min="5998" max="5998" width="2.44140625" style="1" customWidth="1"/>
    <col min="5999" max="5999" width="8.77734375" style="1" customWidth="1"/>
    <col min="6000" max="6000" width="7.44140625" style="1" customWidth="1"/>
    <col min="6001" max="6003" width="3.77734375" style="1" customWidth="1"/>
    <col min="6004" max="6004" width="3.44140625" style="1" customWidth="1"/>
    <col min="6005" max="6005" width="2.77734375" style="1" customWidth="1"/>
    <col min="6006" max="6006" width="3" style="1" customWidth="1"/>
    <col min="6007" max="6009" width="0" style="1" hidden="1" customWidth="1"/>
    <col min="6010" max="6010" width="4.44140625" style="1" customWidth="1"/>
    <col min="6011" max="6011" width="0" style="1" hidden="1" customWidth="1"/>
    <col min="6012" max="6013" width="14.77734375" style="1" customWidth="1"/>
    <col min="6014" max="6014" width="15.21875" style="1" customWidth="1"/>
    <col min="6015" max="6015" width="6.44140625" style="1" customWidth="1"/>
    <col min="6016" max="6016" width="15.21875" style="1" customWidth="1"/>
    <col min="6017" max="6017" width="4.21875" style="1" customWidth="1"/>
    <col min="6018" max="6018" width="3" style="1" customWidth="1"/>
    <col min="6019" max="6021" width="0" style="1" hidden="1" customWidth="1"/>
    <col min="6022" max="6022" width="3" style="1" customWidth="1"/>
    <col min="6023" max="6023" width="0" style="1" hidden="1" customWidth="1"/>
    <col min="6024" max="6024" width="3" style="1" customWidth="1"/>
    <col min="6025" max="6025" width="0" style="1" hidden="1" customWidth="1"/>
    <col min="6026" max="6026" width="4.44140625" style="1" customWidth="1"/>
    <col min="6027" max="6027" width="34.21875" style="1" customWidth="1"/>
    <col min="6028" max="6028" width="23.44140625" style="1" customWidth="1"/>
    <col min="6029" max="6029" width="9.21875" style="1" customWidth="1"/>
    <col min="6030" max="6030" width="19.44140625" style="1" customWidth="1"/>
    <col min="6031" max="6031" width="42.77734375" style="1" customWidth="1"/>
    <col min="6032" max="6032" width="5.77734375" style="1" customWidth="1"/>
    <col min="6033" max="6033" width="31.44140625" style="1" customWidth="1"/>
    <col min="6034" max="6034" width="16.21875" style="1" customWidth="1"/>
    <col min="6035" max="6036" width="9.21875" style="1" customWidth="1"/>
    <col min="6037" max="6037" width="11.21875" style="1" customWidth="1"/>
    <col min="6038" max="6038" width="2.21875" style="1" customWidth="1"/>
    <col min="6039" max="6244" width="10.88671875" style="1"/>
    <col min="6245" max="6245" width="12" style="1" customWidth="1"/>
    <col min="6246" max="6246" width="2.77734375" style="1" customWidth="1"/>
    <col min="6247" max="6248" width="6.44140625" style="1" customWidth="1"/>
    <col min="6249" max="6249" width="5.77734375" style="1" customWidth="1"/>
    <col min="6250" max="6250" width="6.44140625" style="1" customWidth="1"/>
    <col min="6251" max="6251" width="13.77734375" style="1" customWidth="1"/>
    <col min="6252" max="6253" width="9" style="1" customWidth="1"/>
    <col min="6254" max="6254" width="2.44140625" style="1" customWidth="1"/>
    <col min="6255" max="6255" width="8.77734375" style="1" customWidth="1"/>
    <col min="6256" max="6256" width="7.44140625" style="1" customWidth="1"/>
    <col min="6257" max="6259" width="3.77734375" style="1" customWidth="1"/>
    <col min="6260" max="6260" width="3.44140625" style="1" customWidth="1"/>
    <col min="6261" max="6261" width="2.77734375" style="1" customWidth="1"/>
    <col min="6262" max="6262" width="3" style="1" customWidth="1"/>
    <col min="6263" max="6265" width="0" style="1" hidden="1" customWidth="1"/>
    <col min="6266" max="6266" width="4.44140625" style="1" customWidth="1"/>
    <col min="6267" max="6267" width="0" style="1" hidden="1" customWidth="1"/>
    <col min="6268" max="6269" width="14.77734375" style="1" customWidth="1"/>
    <col min="6270" max="6270" width="15.21875" style="1" customWidth="1"/>
    <col min="6271" max="6271" width="6.44140625" style="1" customWidth="1"/>
    <col min="6272" max="6272" width="15.21875" style="1" customWidth="1"/>
    <col min="6273" max="6273" width="4.21875" style="1" customWidth="1"/>
    <col min="6274" max="6274" width="3" style="1" customWidth="1"/>
    <col min="6275" max="6277" width="0" style="1" hidden="1" customWidth="1"/>
    <col min="6278" max="6278" width="3" style="1" customWidth="1"/>
    <col min="6279" max="6279" width="0" style="1" hidden="1" customWidth="1"/>
    <col min="6280" max="6280" width="3" style="1" customWidth="1"/>
    <col min="6281" max="6281" width="0" style="1" hidden="1" customWidth="1"/>
    <col min="6282" max="6282" width="4.44140625" style="1" customWidth="1"/>
    <col min="6283" max="6283" width="34.21875" style="1" customWidth="1"/>
    <col min="6284" max="6284" width="23.44140625" style="1" customWidth="1"/>
    <col min="6285" max="6285" width="9.21875" style="1" customWidth="1"/>
    <col min="6286" max="6286" width="19.44140625" style="1" customWidth="1"/>
    <col min="6287" max="6287" width="42.77734375" style="1" customWidth="1"/>
    <col min="6288" max="6288" width="5.77734375" style="1" customWidth="1"/>
    <col min="6289" max="6289" width="31.44140625" style="1" customWidth="1"/>
    <col min="6290" max="6290" width="16.21875" style="1" customWidth="1"/>
    <col min="6291" max="6292" width="9.21875" style="1" customWidth="1"/>
    <col min="6293" max="6293" width="11.21875" style="1" customWidth="1"/>
    <col min="6294" max="6294" width="2.21875" style="1" customWidth="1"/>
    <col min="6295" max="6500" width="10.88671875" style="1"/>
    <col min="6501" max="6501" width="12" style="1" customWidth="1"/>
    <col min="6502" max="6502" width="2.77734375" style="1" customWidth="1"/>
    <col min="6503" max="6504" width="6.44140625" style="1" customWidth="1"/>
    <col min="6505" max="6505" width="5.77734375" style="1" customWidth="1"/>
    <col min="6506" max="6506" width="6.44140625" style="1" customWidth="1"/>
    <col min="6507" max="6507" width="13.77734375" style="1" customWidth="1"/>
    <col min="6508" max="6509" width="9" style="1" customWidth="1"/>
    <col min="6510" max="6510" width="2.44140625" style="1" customWidth="1"/>
    <col min="6511" max="6511" width="8.77734375" style="1" customWidth="1"/>
    <col min="6512" max="6512" width="7.44140625" style="1" customWidth="1"/>
    <col min="6513" max="6515" width="3.77734375" style="1" customWidth="1"/>
    <col min="6516" max="6516" width="3.44140625" style="1" customWidth="1"/>
    <col min="6517" max="6517" width="2.77734375" style="1" customWidth="1"/>
    <col min="6518" max="6518" width="3" style="1" customWidth="1"/>
    <col min="6519" max="6521" width="0" style="1" hidden="1" customWidth="1"/>
    <col min="6522" max="6522" width="4.44140625" style="1" customWidth="1"/>
    <col min="6523" max="6523" width="0" style="1" hidden="1" customWidth="1"/>
    <col min="6524" max="6525" width="14.77734375" style="1" customWidth="1"/>
    <col min="6526" max="6526" width="15.21875" style="1" customWidth="1"/>
    <col min="6527" max="6527" width="6.44140625" style="1" customWidth="1"/>
    <col min="6528" max="6528" width="15.21875" style="1" customWidth="1"/>
    <col min="6529" max="6529" width="4.21875" style="1" customWidth="1"/>
    <col min="6530" max="6530" width="3" style="1" customWidth="1"/>
    <col min="6531" max="6533" width="0" style="1" hidden="1" customWidth="1"/>
    <col min="6534" max="6534" width="3" style="1" customWidth="1"/>
    <col min="6535" max="6535" width="0" style="1" hidden="1" customWidth="1"/>
    <col min="6536" max="6536" width="3" style="1" customWidth="1"/>
    <col min="6537" max="6537" width="0" style="1" hidden="1" customWidth="1"/>
    <col min="6538" max="6538" width="4.44140625" style="1" customWidth="1"/>
    <col min="6539" max="6539" width="34.21875" style="1" customWidth="1"/>
    <col min="6540" max="6540" width="23.44140625" style="1" customWidth="1"/>
    <col min="6541" max="6541" width="9.21875" style="1" customWidth="1"/>
    <col min="6542" max="6542" width="19.44140625" style="1" customWidth="1"/>
    <col min="6543" max="6543" width="42.77734375" style="1" customWidth="1"/>
    <col min="6544" max="6544" width="5.77734375" style="1" customWidth="1"/>
    <col min="6545" max="6545" width="31.44140625" style="1" customWidth="1"/>
    <col min="6546" max="6546" width="16.21875" style="1" customWidth="1"/>
    <col min="6547" max="6548" width="9.21875" style="1" customWidth="1"/>
    <col min="6549" max="6549" width="11.21875" style="1" customWidth="1"/>
    <col min="6550" max="6550" width="2.21875" style="1" customWidth="1"/>
    <col min="6551" max="6756" width="10.88671875" style="1"/>
    <col min="6757" max="6757" width="12" style="1" customWidth="1"/>
    <col min="6758" max="6758" width="2.77734375" style="1" customWidth="1"/>
    <col min="6759" max="6760" width="6.44140625" style="1" customWidth="1"/>
    <col min="6761" max="6761" width="5.77734375" style="1" customWidth="1"/>
    <col min="6762" max="6762" width="6.44140625" style="1" customWidth="1"/>
    <col min="6763" max="6763" width="13.77734375" style="1" customWidth="1"/>
    <col min="6764" max="6765" width="9" style="1" customWidth="1"/>
    <col min="6766" max="6766" width="2.44140625" style="1" customWidth="1"/>
    <col min="6767" max="6767" width="8.77734375" style="1" customWidth="1"/>
    <col min="6768" max="6768" width="7.44140625" style="1" customWidth="1"/>
    <col min="6769" max="6771" width="3.77734375" style="1" customWidth="1"/>
    <col min="6772" max="6772" width="3.44140625" style="1" customWidth="1"/>
    <col min="6773" max="6773" width="2.77734375" style="1" customWidth="1"/>
    <col min="6774" max="6774" width="3" style="1" customWidth="1"/>
    <col min="6775" max="6777" width="0" style="1" hidden="1" customWidth="1"/>
    <col min="6778" max="6778" width="4.44140625" style="1" customWidth="1"/>
    <col min="6779" max="6779" width="0" style="1" hidden="1" customWidth="1"/>
    <col min="6780" max="6781" width="14.77734375" style="1" customWidth="1"/>
    <col min="6782" max="6782" width="15.21875" style="1" customWidth="1"/>
    <col min="6783" max="6783" width="6.44140625" style="1" customWidth="1"/>
    <col min="6784" max="6784" width="15.21875" style="1" customWidth="1"/>
    <col min="6785" max="6785" width="4.21875" style="1" customWidth="1"/>
    <col min="6786" max="6786" width="3" style="1" customWidth="1"/>
    <col min="6787" max="6789" width="0" style="1" hidden="1" customWidth="1"/>
    <col min="6790" max="6790" width="3" style="1" customWidth="1"/>
    <col min="6791" max="6791" width="0" style="1" hidden="1" customWidth="1"/>
    <col min="6792" max="6792" width="3" style="1" customWidth="1"/>
    <col min="6793" max="6793" width="0" style="1" hidden="1" customWidth="1"/>
    <col min="6794" max="6794" width="4.44140625" style="1" customWidth="1"/>
    <col min="6795" max="6795" width="34.21875" style="1" customWidth="1"/>
    <col min="6796" max="6796" width="23.44140625" style="1" customWidth="1"/>
    <col min="6797" max="6797" width="9.21875" style="1" customWidth="1"/>
    <col min="6798" max="6798" width="19.44140625" style="1" customWidth="1"/>
    <col min="6799" max="6799" width="42.77734375" style="1" customWidth="1"/>
    <col min="6800" max="6800" width="5.77734375" style="1" customWidth="1"/>
    <col min="6801" max="6801" width="31.44140625" style="1" customWidth="1"/>
    <col min="6802" max="6802" width="16.21875" style="1" customWidth="1"/>
    <col min="6803" max="6804" width="9.21875" style="1" customWidth="1"/>
    <col min="6805" max="6805" width="11.21875" style="1" customWidth="1"/>
    <col min="6806" max="6806" width="2.21875" style="1" customWidth="1"/>
    <col min="6807" max="7012" width="10.88671875" style="1"/>
    <col min="7013" max="7013" width="12" style="1" customWidth="1"/>
    <col min="7014" max="7014" width="2.77734375" style="1" customWidth="1"/>
    <col min="7015" max="7016" width="6.44140625" style="1" customWidth="1"/>
    <col min="7017" max="7017" width="5.77734375" style="1" customWidth="1"/>
    <col min="7018" max="7018" width="6.44140625" style="1" customWidth="1"/>
    <col min="7019" max="7019" width="13.77734375" style="1" customWidth="1"/>
    <col min="7020" max="7021" width="9" style="1" customWidth="1"/>
    <col min="7022" max="7022" width="2.44140625" style="1" customWidth="1"/>
    <col min="7023" max="7023" width="8.77734375" style="1" customWidth="1"/>
    <col min="7024" max="7024" width="7.44140625" style="1" customWidth="1"/>
    <col min="7025" max="7027" width="3.77734375" style="1" customWidth="1"/>
    <col min="7028" max="7028" width="3.44140625" style="1" customWidth="1"/>
    <col min="7029" max="7029" width="2.77734375" style="1" customWidth="1"/>
    <col min="7030" max="7030" width="3" style="1" customWidth="1"/>
    <col min="7031" max="7033" width="0" style="1" hidden="1" customWidth="1"/>
    <col min="7034" max="7034" width="4.44140625" style="1" customWidth="1"/>
    <col min="7035" max="7035" width="0" style="1" hidden="1" customWidth="1"/>
    <col min="7036" max="7037" width="14.77734375" style="1" customWidth="1"/>
    <col min="7038" max="7038" width="15.21875" style="1" customWidth="1"/>
    <col min="7039" max="7039" width="6.44140625" style="1" customWidth="1"/>
    <col min="7040" max="7040" width="15.21875" style="1" customWidth="1"/>
    <col min="7041" max="7041" width="4.21875" style="1" customWidth="1"/>
    <col min="7042" max="7042" width="3" style="1" customWidth="1"/>
    <col min="7043" max="7045" width="0" style="1" hidden="1" customWidth="1"/>
    <col min="7046" max="7046" width="3" style="1" customWidth="1"/>
    <col min="7047" max="7047" width="0" style="1" hidden="1" customWidth="1"/>
    <col min="7048" max="7048" width="3" style="1" customWidth="1"/>
    <col min="7049" max="7049" width="0" style="1" hidden="1" customWidth="1"/>
    <col min="7050" max="7050" width="4.44140625" style="1" customWidth="1"/>
    <col min="7051" max="7051" width="34.21875" style="1" customWidth="1"/>
    <col min="7052" max="7052" width="23.44140625" style="1" customWidth="1"/>
    <col min="7053" max="7053" width="9.21875" style="1" customWidth="1"/>
    <col min="7054" max="7054" width="19.44140625" style="1" customWidth="1"/>
    <col min="7055" max="7055" width="42.77734375" style="1" customWidth="1"/>
    <col min="7056" max="7056" width="5.77734375" style="1" customWidth="1"/>
    <col min="7057" max="7057" width="31.44140625" style="1" customWidth="1"/>
    <col min="7058" max="7058" width="16.21875" style="1" customWidth="1"/>
    <col min="7059" max="7060" width="9.21875" style="1" customWidth="1"/>
    <col min="7061" max="7061" width="11.21875" style="1" customWidth="1"/>
    <col min="7062" max="7062" width="2.21875" style="1" customWidth="1"/>
    <col min="7063" max="7268" width="10.88671875" style="1"/>
    <col min="7269" max="7269" width="12" style="1" customWidth="1"/>
    <col min="7270" max="7270" width="2.77734375" style="1" customWidth="1"/>
    <col min="7271" max="7272" width="6.44140625" style="1" customWidth="1"/>
    <col min="7273" max="7273" width="5.77734375" style="1" customWidth="1"/>
    <col min="7274" max="7274" width="6.44140625" style="1" customWidth="1"/>
    <col min="7275" max="7275" width="13.77734375" style="1" customWidth="1"/>
    <col min="7276" max="7277" width="9" style="1" customWidth="1"/>
    <col min="7278" max="7278" width="2.44140625" style="1" customWidth="1"/>
    <col min="7279" max="7279" width="8.77734375" style="1" customWidth="1"/>
    <col min="7280" max="7280" width="7.44140625" style="1" customWidth="1"/>
    <col min="7281" max="7283" width="3.77734375" style="1" customWidth="1"/>
    <col min="7284" max="7284" width="3.44140625" style="1" customWidth="1"/>
    <col min="7285" max="7285" width="2.77734375" style="1" customWidth="1"/>
    <col min="7286" max="7286" width="3" style="1" customWidth="1"/>
    <col min="7287" max="7289" width="0" style="1" hidden="1" customWidth="1"/>
    <col min="7290" max="7290" width="4.44140625" style="1" customWidth="1"/>
    <col min="7291" max="7291" width="0" style="1" hidden="1" customWidth="1"/>
    <col min="7292" max="7293" width="14.77734375" style="1" customWidth="1"/>
    <col min="7294" max="7294" width="15.21875" style="1" customWidth="1"/>
    <col min="7295" max="7295" width="6.44140625" style="1" customWidth="1"/>
    <col min="7296" max="7296" width="15.21875" style="1" customWidth="1"/>
    <col min="7297" max="7297" width="4.21875" style="1" customWidth="1"/>
    <col min="7298" max="7298" width="3" style="1" customWidth="1"/>
    <col min="7299" max="7301" width="0" style="1" hidden="1" customWidth="1"/>
    <col min="7302" max="7302" width="3" style="1" customWidth="1"/>
    <col min="7303" max="7303" width="0" style="1" hidden="1" customWidth="1"/>
    <col min="7304" max="7304" width="3" style="1" customWidth="1"/>
    <col min="7305" max="7305" width="0" style="1" hidden="1" customWidth="1"/>
    <col min="7306" max="7306" width="4.44140625" style="1" customWidth="1"/>
    <col min="7307" max="7307" width="34.21875" style="1" customWidth="1"/>
    <col min="7308" max="7308" width="23.44140625" style="1" customWidth="1"/>
    <col min="7309" max="7309" width="9.21875" style="1" customWidth="1"/>
    <col min="7310" max="7310" width="19.44140625" style="1" customWidth="1"/>
    <col min="7311" max="7311" width="42.77734375" style="1" customWidth="1"/>
    <col min="7312" max="7312" width="5.77734375" style="1" customWidth="1"/>
    <col min="7313" max="7313" width="31.44140625" style="1" customWidth="1"/>
    <col min="7314" max="7314" width="16.21875" style="1" customWidth="1"/>
    <col min="7315" max="7316" width="9.21875" style="1" customWidth="1"/>
    <col min="7317" max="7317" width="11.21875" style="1" customWidth="1"/>
    <col min="7318" max="7318" width="2.21875" style="1" customWidth="1"/>
    <col min="7319" max="7524" width="10.88671875" style="1"/>
    <col min="7525" max="7525" width="12" style="1" customWidth="1"/>
    <col min="7526" max="7526" width="2.77734375" style="1" customWidth="1"/>
    <col min="7527" max="7528" width="6.44140625" style="1" customWidth="1"/>
    <col min="7529" max="7529" width="5.77734375" style="1" customWidth="1"/>
    <col min="7530" max="7530" width="6.44140625" style="1" customWidth="1"/>
    <col min="7531" max="7531" width="13.77734375" style="1" customWidth="1"/>
    <col min="7532" max="7533" width="9" style="1" customWidth="1"/>
    <col min="7534" max="7534" width="2.44140625" style="1" customWidth="1"/>
    <col min="7535" max="7535" width="8.77734375" style="1" customWidth="1"/>
    <col min="7536" max="7536" width="7.44140625" style="1" customWidth="1"/>
    <col min="7537" max="7539" width="3.77734375" style="1" customWidth="1"/>
    <col min="7540" max="7540" width="3.44140625" style="1" customWidth="1"/>
    <col min="7541" max="7541" width="2.77734375" style="1" customWidth="1"/>
    <col min="7542" max="7542" width="3" style="1" customWidth="1"/>
    <col min="7543" max="7545" width="0" style="1" hidden="1" customWidth="1"/>
    <col min="7546" max="7546" width="4.44140625" style="1" customWidth="1"/>
    <col min="7547" max="7547" width="0" style="1" hidden="1" customWidth="1"/>
    <col min="7548" max="7549" width="14.77734375" style="1" customWidth="1"/>
    <col min="7550" max="7550" width="15.21875" style="1" customWidth="1"/>
    <col min="7551" max="7551" width="6.44140625" style="1" customWidth="1"/>
    <col min="7552" max="7552" width="15.21875" style="1" customWidth="1"/>
    <col min="7553" max="7553" width="4.21875" style="1" customWidth="1"/>
    <col min="7554" max="7554" width="3" style="1" customWidth="1"/>
    <col min="7555" max="7557" width="0" style="1" hidden="1" customWidth="1"/>
    <col min="7558" max="7558" width="3" style="1" customWidth="1"/>
    <col min="7559" max="7559" width="0" style="1" hidden="1" customWidth="1"/>
    <col min="7560" max="7560" width="3" style="1" customWidth="1"/>
    <col min="7561" max="7561" width="0" style="1" hidden="1" customWidth="1"/>
    <col min="7562" max="7562" width="4.44140625" style="1" customWidth="1"/>
    <col min="7563" max="7563" width="34.21875" style="1" customWidth="1"/>
    <col min="7564" max="7564" width="23.44140625" style="1" customWidth="1"/>
    <col min="7565" max="7565" width="9.21875" style="1" customWidth="1"/>
    <col min="7566" max="7566" width="19.44140625" style="1" customWidth="1"/>
    <col min="7567" max="7567" width="42.77734375" style="1" customWidth="1"/>
    <col min="7568" max="7568" width="5.77734375" style="1" customWidth="1"/>
    <col min="7569" max="7569" width="31.44140625" style="1" customWidth="1"/>
    <col min="7570" max="7570" width="16.21875" style="1" customWidth="1"/>
    <col min="7571" max="7572" width="9.21875" style="1" customWidth="1"/>
    <col min="7573" max="7573" width="11.21875" style="1" customWidth="1"/>
    <col min="7574" max="7574" width="2.21875" style="1" customWidth="1"/>
    <col min="7575" max="7780" width="10.88671875" style="1"/>
    <col min="7781" max="7781" width="12" style="1" customWidth="1"/>
    <col min="7782" max="7782" width="2.77734375" style="1" customWidth="1"/>
    <col min="7783" max="7784" width="6.44140625" style="1" customWidth="1"/>
    <col min="7785" max="7785" width="5.77734375" style="1" customWidth="1"/>
    <col min="7786" max="7786" width="6.44140625" style="1" customWidth="1"/>
    <col min="7787" max="7787" width="13.77734375" style="1" customWidth="1"/>
    <col min="7788" max="7789" width="9" style="1" customWidth="1"/>
    <col min="7790" max="7790" width="2.44140625" style="1" customWidth="1"/>
    <col min="7791" max="7791" width="8.77734375" style="1" customWidth="1"/>
    <col min="7792" max="7792" width="7.44140625" style="1" customWidth="1"/>
    <col min="7793" max="7795" width="3.77734375" style="1" customWidth="1"/>
    <col min="7796" max="7796" width="3.44140625" style="1" customWidth="1"/>
    <col min="7797" max="7797" width="2.77734375" style="1" customWidth="1"/>
    <col min="7798" max="7798" width="3" style="1" customWidth="1"/>
    <col min="7799" max="7801" width="0" style="1" hidden="1" customWidth="1"/>
    <col min="7802" max="7802" width="4.44140625" style="1" customWidth="1"/>
    <col min="7803" max="7803" width="0" style="1" hidden="1" customWidth="1"/>
    <col min="7804" max="7805" width="14.77734375" style="1" customWidth="1"/>
    <col min="7806" max="7806" width="15.21875" style="1" customWidth="1"/>
    <col min="7807" max="7807" width="6.44140625" style="1" customWidth="1"/>
    <col min="7808" max="7808" width="15.21875" style="1" customWidth="1"/>
    <col min="7809" max="7809" width="4.21875" style="1" customWidth="1"/>
    <col min="7810" max="7810" width="3" style="1" customWidth="1"/>
    <col min="7811" max="7813" width="0" style="1" hidden="1" customWidth="1"/>
    <col min="7814" max="7814" width="3" style="1" customWidth="1"/>
    <col min="7815" max="7815" width="0" style="1" hidden="1" customWidth="1"/>
    <col min="7816" max="7816" width="3" style="1" customWidth="1"/>
    <col min="7817" max="7817" width="0" style="1" hidden="1" customWidth="1"/>
    <col min="7818" max="7818" width="4.44140625" style="1" customWidth="1"/>
    <col min="7819" max="7819" width="34.21875" style="1" customWidth="1"/>
    <col min="7820" max="7820" width="23.44140625" style="1" customWidth="1"/>
    <col min="7821" max="7821" width="9.21875" style="1" customWidth="1"/>
    <col min="7822" max="7822" width="19.44140625" style="1" customWidth="1"/>
    <col min="7823" max="7823" width="42.77734375" style="1" customWidth="1"/>
    <col min="7824" max="7824" width="5.77734375" style="1" customWidth="1"/>
    <col min="7825" max="7825" width="31.44140625" style="1" customWidth="1"/>
    <col min="7826" max="7826" width="16.21875" style="1" customWidth="1"/>
    <col min="7827" max="7828" width="9.21875" style="1" customWidth="1"/>
    <col min="7829" max="7829" width="11.21875" style="1" customWidth="1"/>
    <col min="7830" max="7830" width="2.21875" style="1" customWidth="1"/>
    <col min="7831" max="8036" width="10.88671875" style="1"/>
    <col min="8037" max="8037" width="12" style="1" customWidth="1"/>
    <col min="8038" max="8038" width="2.77734375" style="1" customWidth="1"/>
    <col min="8039" max="8040" width="6.44140625" style="1" customWidth="1"/>
    <col min="8041" max="8041" width="5.77734375" style="1" customWidth="1"/>
    <col min="8042" max="8042" width="6.44140625" style="1" customWidth="1"/>
    <col min="8043" max="8043" width="13.77734375" style="1" customWidth="1"/>
    <col min="8044" max="8045" width="9" style="1" customWidth="1"/>
    <col min="8046" max="8046" width="2.44140625" style="1" customWidth="1"/>
    <col min="8047" max="8047" width="8.77734375" style="1" customWidth="1"/>
    <col min="8048" max="8048" width="7.44140625" style="1" customWidth="1"/>
    <col min="8049" max="8051" width="3.77734375" style="1" customWidth="1"/>
    <col min="8052" max="8052" width="3.44140625" style="1" customWidth="1"/>
    <col min="8053" max="8053" width="2.77734375" style="1" customWidth="1"/>
    <col min="8054" max="8054" width="3" style="1" customWidth="1"/>
    <col min="8055" max="8057" width="0" style="1" hidden="1" customWidth="1"/>
    <col min="8058" max="8058" width="4.44140625" style="1" customWidth="1"/>
    <col min="8059" max="8059" width="0" style="1" hidden="1" customWidth="1"/>
    <col min="8060" max="8061" width="14.77734375" style="1" customWidth="1"/>
    <col min="8062" max="8062" width="15.21875" style="1" customWidth="1"/>
    <col min="8063" max="8063" width="6.44140625" style="1" customWidth="1"/>
    <col min="8064" max="8064" width="15.21875" style="1" customWidth="1"/>
    <col min="8065" max="8065" width="4.21875" style="1" customWidth="1"/>
    <col min="8066" max="8066" width="3" style="1" customWidth="1"/>
    <col min="8067" max="8069" width="0" style="1" hidden="1" customWidth="1"/>
    <col min="8070" max="8070" width="3" style="1" customWidth="1"/>
    <col min="8071" max="8071" width="0" style="1" hidden="1" customWidth="1"/>
    <col min="8072" max="8072" width="3" style="1" customWidth="1"/>
    <col min="8073" max="8073" width="0" style="1" hidden="1" customWidth="1"/>
    <col min="8074" max="8074" width="4.44140625" style="1" customWidth="1"/>
    <col min="8075" max="8075" width="34.21875" style="1" customWidth="1"/>
    <col min="8076" max="8076" width="23.44140625" style="1" customWidth="1"/>
    <col min="8077" max="8077" width="9.21875" style="1" customWidth="1"/>
    <col min="8078" max="8078" width="19.44140625" style="1" customWidth="1"/>
    <col min="8079" max="8079" width="42.77734375" style="1" customWidth="1"/>
    <col min="8080" max="8080" width="5.77734375" style="1" customWidth="1"/>
    <col min="8081" max="8081" width="31.44140625" style="1" customWidth="1"/>
    <col min="8082" max="8082" width="16.21875" style="1" customWidth="1"/>
    <col min="8083" max="8084" width="9.21875" style="1" customWidth="1"/>
    <col min="8085" max="8085" width="11.21875" style="1" customWidth="1"/>
    <col min="8086" max="8086" width="2.21875" style="1" customWidth="1"/>
    <col min="8087" max="8292" width="10.88671875" style="1"/>
    <col min="8293" max="8293" width="12" style="1" customWidth="1"/>
    <col min="8294" max="8294" width="2.77734375" style="1" customWidth="1"/>
    <col min="8295" max="8296" width="6.44140625" style="1" customWidth="1"/>
    <col min="8297" max="8297" width="5.77734375" style="1" customWidth="1"/>
    <col min="8298" max="8298" width="6.44140625" style="1" customWidth="1"/>
    <col min="8299" max="8299" width="13.77734375" style="1" customWidth="1"/>
    <col min="8300" max="8301" width="9" style="1" customWidth="1"/>
    <col min="8302" max="8302" width="2.44140625" style="1" customWidth="1"/>
    <col min="8303" max="8303" width="8.77734375" style="1" customWidth="1"/>
    <col min="8304" max="8304" width="7.44140625" style="1" customWidth="1"/>
    <col min="8305" max="8307" width="3.77734375" style="1" customWidth="1"/>
    <col min="8308" max="8308" width="3.44140625" style="1" customWidth="1"/>
    <col min="8309" max="8309" width="2.77734375" style="1" customWidth="1"/>
    <col min="8310" max="8310" width="3" style="1" customWidth="1"/>
    <col min="8311" max="8313" width="0" style="1" hidden="1" customWidth="1"/>
    <col min="8314" max="8314" width="4.44140625" style="1" customWidth="1"/>
    <col min="8315" max="8315" width="0" style="1" hidden="1" customWidth="1"/>
    <col min="8316" max="8317" width="14.77734375" style="1" customWidth="1"/>
    <col min="8318" max="8318" width="15.21875" style="1" customWidth="1"/>
    <col min="8319" max="8319" width="6.44140625" style="1" customWidth="1"/>
    <col min="8320" max="8320" width="15.21875" style="1" customWidth="1"/>
    <col min="8321" max="8321" width="4.21875" style="1" customWidth="1"/>
    <col min="8322" max="8322" width="3" style="1" customWidth="1"/>
    <col min="8323" max="8325" width="0" style="1" hidden="1" customWidth="1"/>
    <col min="8326" max="8326" width="3" style="1" customWidth="1"/>
    <col min="8327" max="8327" width="0" style="1" hidden="1" customWidth="1"/>
    <col min="8328" max="8328" width="3" style="1" customWidth="1"/>
    <col min="8329" max="8329" width="0" style="1" hidden="1" customWidth="1"/>
    <col min="8330" max="8330" width="4.44140625" style="1" customWidth="1"/>
    <col min="8331" max="8331" width="34.21875" style="1" customWidth="1"/>
    <col min="8332" max="8332" width="23.44140625" style="1" customWidth="1"/>
    <col min="8333" max="8333" width="9.21875" style="1" customWidth="1"/>
    <col min="8334" max="8334" width="19.44140625" style="1" customWidth="1"/>
    <col min="8335" max="8335" width="42.77734375" style="1" customWidth="1"/>
    <col min="8336" max="8336" width="5.77734375" style="1" customWidth="1"/>
    <col min="8337" max="8337" width="31.44140625" style="1" customWidth="1"/>
    <col min="8338" max="8338" width="16.21875" style="1" customWidth="1"/>
    <col min="8339" max="8340" width="9.21875" style="1" customWidth="1"/>
    <col min="8341" max="8341" width="11.21875" style="1" customWidth="1"/>
    <col min="8342" max="8342" width="2.21875" style="1" customWidth="1"/>
    <col min="8343" max="8548" width="10.88671875" style="1"/>
    <col min="8549" max="8549" width="12" style="1" customWidth="1"/>
    <col min="8550" max="8550" width="2.77734375" style="1" customWidth="1"/>
    <col min="8551" max="8552" width="6.44140625" style="1" customWidth="1"/>
    <col min="8553" max="8553" width="5.77734375" style="1" customWidth="1"/>
    <col min="8554" max="8554" width="6.44140625" style="1" customWidth="1"/>
    <col min="8555" max="8555" width="13.77734375" style="1" customWidth="1"/>
    <col min="8556" max="8557" width="9" style="1" customWidth="1"/>
    <col min="8558" max="8558" width="2.44140625" style="1" customWidth="1"/>
    <col min="8559" max="8559" width="8.77734375" style="1" customWidth="1"/>
    <col min="8560" max="8560" width="7.44140625" style="1" customWidth="1"/>
    <col min="8561" max="8563" width="3.77734375" style="1" customWidth="1"/>
    <col min="8564" max="8564" width="3.44140625" style="1" customWidth="1"/>
    <col min="8565" max="8565" width="2.77734375" style="1" customWidth="1"/>
    <col min="8566" max="8566" width="3" style="1" customWidth="1"/>
    <col min="8567" max="8569" width="0" style="1" hidden="1" customWidth="1"/>
    <col min="8570" max="8570" width="4.44140625" style="1" customWidth="1"/>
    <col min="8571" max="8571" width="0" style="1" hidden="1" customWidth="1"/>
    <col min="8572" max="8573" width="14.77734375" style="1" customWidth="1"/>
    <col min="8574" max="8574" width="15.21875" style="1" customWidth="1"/>
    <col min="8575" max="8575" width="6.44140625" style="1" customWidth="1"/>
    <col min="8576" max="8576" width="15.21875" style="1" customWidth="1"/>
    <col min="8577" max="8577" width="4.21875" style="1" customWidth="1"/>
    <col min="8578" max="8578" width="3" style="1" customWidth="1"/>
    <col min="8579" max="8581" width="0" style="1" hidden="1" customWidth="1"/>
    <col min="8582" max="8582" width="3" style="1" customWidth="1"/>
    <col min="8583" max="8583" width="0" style="1" hidden="1" customWidth="1"/>
    <col min="8584" max="8584" width="3" style="1" customWidth="1"/>
    <col min="8585" max="8585" width="0" style="1" hidden="1" customWidth="1"/>
    <col min="8586" max="8586" width="4.44140625" style="1" customWidth="1"/>
    <col min="8587" max="8587" width="34.21875" style="1" customWidth="1"/>
    <col min="8588" max="8588" width="23.44140625" style="1" customWidth="1"/>
    <col min="8589" max="8589" width="9.21875" style="1" customWidth="1"/>
    <col min="8590" max="8590" width="19.44140625" style="1" customWidth="1"/>
    <col min="8591" max="8591" width="42.77734375" style="1" customWidth="1"/>
    <col min="8592" max="8592" width="5.77734375" style="1" customWidth="1"/>
    <col min="8593" max="8593" width="31.44140625" style="1" customWidth="1"/>
    <col min="8594" max="8594" width="16.21875" style="1" customWidth="1"/>
    <col min="8595" max="8596" width="9.21875" style="1" customWidth="1"/>
    <col min="8597" max="8597" width="11.21875" style="1" customWidth="1"/>
    <col min="8598" max="8598" width="2.21875" style="1" customWidth="1"/>
    <col min="8599" max="8804" width="10.88671875" style="1"/>
    <col min="8805" max="8805" width="12" style="1" customWidth="1"/>
    <col min="8806" max="8806" width="2.77734375" style="1" customWidth="1"/>
    <col min="8807" max="8808" width="6.44140625" style="1" customWidth="1"/>
    <col min="8809" max="8809" width="5.77734375" style="1" customWidth="1"/>
    <col min="8810" max="8810" width="6.44140625" style="1" customWidth="1"/>
    <col min="8811" max="8811" width="13.77734375" style="1" customWidth="1"/>
    <col min="8812" max="8813" width="9" style="1" customWidth="1"/>
    <col min="8814" max="8814" width="2.44140625" style="1" customWidth="1"/>
    <col min="8815" max="8815" width="8.77734375" style="1" customWidth="1"/>
    <col min="8816" max="8816" width="7.44140625" style="1" customWidth="1"/>
    <col min="8817" max="8819" width="3.77734375" style="1" customWidth="1"/>
    <col min="8820" max="8820" width="3.44140625" style="1" customWidth="1"/>
    <col min="8821" max="8821" width="2.77734375" style="1" customWidth="1"/>
    <col min="8822" max="8822" width="3" style="1" customWidth="1"/>
    <col min="8823" max="8825" width="0" style="1" hidden="1" customWidth="1"/>
    <col min="8826" max="8826" width="4.44140625" style="1" customWidth="1"/>
    <col min="8827" max="8827" width="0" style="1" hidden="1" customWidth="1"/>
    <col min="8828" max="8829" width="14.77734375" style="1" customWidth="1"/>
    <col min="8830" max="8830" width="15.21875" style="1" customWidth="1"/>
    <col min="8831" max="8831" width="6.44140625" style="1" customWidth="1"/>
    <col min="8832" max="8832" width="15.21875" style="1" customWidth="1"/>
    <col min="8833" max="8833" width="4.21875" style="1" customWidth="1"/>
    <col min="8834" max="8834" width="3" style="1" customWidth="1"/>
    <col min="8835" max="8837" width="0" style="1" hidden="1" customWidth="1"/>
    <col min="8838" max="8838" width="3" style="1" customWidth="1"/>
    <col min="8839" max="8839" width="0" style="1" hidden="1" customWidth="1"/>
    <col min="8840" max="8840" width="3" style="1" customWidth="1"/>
    <col min="8841" max="8841" width="0" style="1" hidden="1" customWidth="1"/>
    <col min="8842" max="8842" width="4.44140625" style="1" customWidth="1"/>
    <col min="8843" max="8843" width="34.21875" style="1" customWidth="1"/>
    <col min="8844" max="8844" width="23.44140625" style="1" customWidth="1"/>
    <col min="8845" max="8845" width="9.21875" style="1" customWidth="1"/>
    <col min="8846" max="8846" width="19.44140625" style="1" customWidth="1"/>
    <col min="8847" max="8847" width="42.77734375" style="1" customWidth="1"/>
    <col min="8848" max="8848" width="5.77734375" style="1" customWidth="1"/>
    <col min="8849" max="8849" width="31.44140625" style="1" customWidth="1"/>
    <col min="8850" max="8850" width="16.21875" style="1" customWidth="1"/>
    <col min="8851" max="8852" width="9.21875" style="1" customWidth="1"/>
    <col min="8853" max="8853" width="11.21875" style="1" customWidth="1"/>
    <col min="8854" max="8854" width="2.21875" style="1" customWidth="1"/>
    <col min="8855" max="9060" width="10.88671875" style="1"/>
    <col min="9061" max="9061" width="12" style="1" customWidth="1"/>
    <col min="9062" max="9062" width="2.77734375" style="1" customWidth="1"/>
    <col min="9063" max="9064" width="6.44140625" style="1" customWidth="1"/>
    <col min="9065" max="9065" width="5.77734375" style="1" customWidth="1"/>
    <col min="9066" max="9066" width="6.44140625" style="1" customWidth="1"/>
    <col min="9067" max="9067" width="13.77734375" style="1" customWidth="1"/>
    <col min="9068" max="9069" width="9" style="1" customWidth="1"/>
    <col min="9070" max="9070" width="2.44140625" style="1" customWidth="1"/>
    <col min="9071" max="9071" width="8.77734375" style="1" customWidth="1"/>
    <col min="9072" max="9072" width="7.44140625" style="1" customWidth="1"/>
    <col min="9073" max="9075" width="3.77734375" style="1" customWidth="1"/>
    <col min="9076" max="9076" width="3.44140625" style="1" customWidth="1"/>
    <col min="9077" max="9077" width="2.77734375" style="1" customWidth="1"/>
    <col min="9078" max="9078" width="3" style="1" customWidth="1"/>
    <col min="9079" max="9081" width="0" style="1" hidden="1" customWidth="1"/>
    <col min="9082" max="9082" width="4.44140625" style="1" customWidth="1"/>
    <col min="9083" max="9083" width="0" style="1" hidden="1" customWidth="1"/>
    <col min="9084" max="9085" width="14.77734375" style="1" customWidth="1"/>
    <col min="9086" max="9086" width="15.21875" style="1" customWidth="1"/>
    <col min="9087" max="9087" width="6.44140625" style="1" customWidth="1"/>
    <col min="9088" max="9088" width="15.21875" style="1" customWidth="1"/>
    <col min="9089" max="9089" width="4.21875" style="1" customWidth="1"/>
    <col min="9090" max="9090" width="3" style="1" customWidth="1"/>
    <col min="9091" max="9093" width="0" style="1" hidden="1" customWidth="1"/>
    <col min="9094" max="9094" width="3" style="1" customWidth="1"/>
    <col min="9095" max="9095" width="0" style="1" hidden="1" customWidth="1"/>
    <col min="9096" max="9096" width="3" style="1" customWidth="1"/>
    <col min="9097" max="9097" width="0" style="1" hidden="1" customWidth="1"/>
    <col min="9098" max="9098" width="4.44140625" style="1" customWidth="1"/>
    <col min="9099" max="9099" width="34.21875" style="1" customWidth="1"/>
    <col min="9100" max="9100" width="23.44140625" style="1" customWidth="1"/>
    <col min="9101" max="9101" width="9.21875" style="1" customWidth="1"/>
    <col min="9102" max="9102" width="19.44140625" style="1" customWidth="1"/>
    <col min="9103" max="9103" width="42.77734375" style="1" customWidth="1"/>
    <col min="9104" max="9104" width="5.77734375" style="1" customWidth="1"/>
    <col min="9105" max="9105" width="31.44140625" style="1" customWidth="1"/>
    <col min="9106" max="9106" width="16.21875" style="1" customWidth="1"/>
    <col min="9107" max="9108" width="9.21875" style="1" customWidth="1"/>
    <col min="9109" max="9109" width="11.21875" style="1" customWidth="1"/>
    <col min="9110" max="9110" width="2.21875" style="1" customWidth="1"/>
    <col min="9111" max="9316" width="10.88671875" style="1"/>
    <col min="9317" max="9317" width="12" style="1" customWidth="1"/>
    <col min="9318" max="9318" width="2.77734375" style="1" customWidth="1"/>
    <col min="9319" max="9320" width="6.44140625" style="1" customWidth="1"/>
    <col min="9321" max="9321" width="5.77734375" style="1" customWidth="1"/>
    <col min="9322" max="9322" width="6.44140625" style="1" customWidth="1"/>
    <col min="9323" max="9323" width="13.77734375" style="1" customWidth="1"/>
    <col min="9324" max="9325" width="9" style="1" customWidth="1"/>
    <col min="9326" max="9326" width="2.44140625" style="1" customWidth="1"/>
    <col min="9327" max="9327" width="8.77734375" style="1" customWidth="1"/>
    <col min="9328" max="9328" width="7.44140625" style="1" customWidth="1"/>
    <col min="9329" max="9331" width="3.77734375" style="1" customWidth="1"/>
    <col min="9332" max="9332" width="3.44140625" style="1" customWidth="1"/>
    <col min="9333" max="9333" width="2.77734375" style="1" customWidth="1"/>
    <col min="9334" max="9334" width="3" style="1" customWidth="1"/>
    <col min="9335" max="9337" width="0" style="1" hidden="1" customWidth="1"/>
    <col min="9338" max="9338" width="4.44140625" style="1" customWidth="1"/>
    <col min="9339" max="9339" width="0" style="1" hidden="1" customWidth="1"/>
    <col min="9340" max="9341" width="14.77734375" style="1" customWidth="1"/>
    <col min="9342" max="9342" width="15.21875" style="1" customWidth="1"/>
    <col min="9343" max="9343" width="6.44140625" style="1" customWidth="1"/>
    <col min="9344" max="9344" width="15.21875" style="1" customWidth="1"/>
    <col min="9345" max="9345" width="4.21875" style="1" customWidth="1"/>
    <col min="9346" max="9346" width="3" style="1" customWidth="1"/>
    <col min="9347" max="9349" width="0" style="1" hidden="1" customWidth="1"/>
    <col min="9350" max="9350" width="3" style="1" customWidth="1"/>
    <col min="9351" max="9351" width="0" style="1" hidden="1" customWidth="1"/>
    <col min="9352" max="9352" width="3" style="1" customWidth="1"/>
    <col min="9353" max="9353" width="0" style="1" hidden="1" customWidth="1"/>
    <col min="9354" max="9354" width="4.44140625" style="1" customWidth="1"/>
    <col min="9355" max="9355" width="34.21875" style="1" customWidth="1"/>
    <col min="9356" max="9356" width="23.44140625" style="1" customWidth="1"/>
    <col min="9357" max="9357" width="9.21875" style="1" customWidth="1"/>
    <col min="9358" max="9358" width="19.44140625" style="1" customWidth="1"/>
    <col min="9359" max="9359" width="42.77734375" style="1" customWidth="1"/>
    <col min="9360" max="9360" width="5.77734375" style="1" customWidth="1"/>
    <col min="9361" max="9361" width="31.44140625" style="1" customWidth="1"/>
    <col min="9362" max="9362" width="16.21875" style="1" customWidth="1"/>
    <col min="9363" max="9364" width="9.21875" style="1" customWidth="1"/>
    <col min="9365" max="9365" width="11.21875" style="1" customWidth="1"/>
    <col min="9366" max="9366" width="2.21875" style="1" customWidth="1"/>
    <col min="9367" max="9572" width="10.88671875" style="1"/>
    <col min="9573" max="9573" width="12" style="1" customWidth="1"/>
    <col min="9574" max="9574" width="2.77734375" style="1" customWidth="1"/>
    <col min="9575" max="9576" width="6.44140625" style="1" customWidth="1"/>
    <col min="9577" max="9577" width="5.77734375" style="1" customWidth="1"/>
    <col min="9578" max="9578" width="6.44140625" style="1" customWidth="1"/>
    <col min="9579" max="9579" width="13.77734375" style="1" customWidth="1"/>
    <col min="9580" max="9581" width="9" style="1" customWidth="1"/>
    <col min="9582" max="9582" width="2.44140625" style="1" customWidth="1"/>
    <col min="9583" max="9583" width="8.77734375" style="1" customWidth="1"/>
    <col min="9584" max="9584" width="7.44140625" style="1" customWidth="1"/>
    <col min="9585" max="9587" width="3.77734375" style="1" customWidth="1"/>
    <col min="9588" max="9588" width="3.44140625" style="1" customWidth="1"/>
    <col min="9589" max="9589" width="2.77734375" style="1" customWidth="1"/>
    <col min="9590" max="9590" width="3" style="1" customWidth="1"/>
    <col min="9591" max="9593" width="0" style="1" hidden="1" customWidth="1"/>
    <col min="9594" max="9594" width="4.44140625" style="1" customWidth="1"/>
    <col min="9595" max="9595" width="0" style="1" hidden="1" customWidth="1"/>
    <col min="9596" max="9597" width="14.77734375" style="1" customWidth="1"/>
    <col min="9598" max="9598" width="15.21875" style="1" customWidth="1"/>
    <col min="9599" max="9599" width="6.44140625" style="1" customWidth="1"/>
    <col min="9600" max="9600" width="15.21875" style="1" customWidth="1"/>
    <col min="9601" max="9601" width="4.21875" style="1" customWidth="1"/>
    <col min="9602" max="9602" width="3" style="1" customWidth="1"/>
    <col min="9603" max="9605" width="0" style="1" hidden="1" customWidth="1"/>
    <col min="9606" max="9606" width="3" style="1" customWidth="1"/>
    <col min="9607" max="9607" width="0" style="1" hidden="1" customWidth="1"/>
    <col min="9608" max="9608" width="3" style="1" customWidth="1"/>
    <col min="9609" max="9609" width="0" style="1" hidden="1" customWidth="1"/>
    <col min="9610" max="9610" width="4.44140625" style="1" customWidth="1"/>
    <col min="9611" max="9611" width="34.21875" style="1" customWidth="1"/>
    <col min="9612" max="9612" width="23.44140625" style="1" customWidth="1"/>
    <col min="9613" max="9613" width="9.21875" style="1" customWidth="1"/>
    <col min="9614" max="9614" width="19.44140625" style="1" customWidth="1"/>
    <col min="9615" max="9615" width="42.77734375" style="1" customWidth="1"/>
    <col min="9616" max="9616" width="5.77734375" style="1" customWidth="1"/>
    <col min="9617" max="9617" width="31.44140625" style="1" customWidth="1"/>
    <col min="9618" max="9618" width="16.21875" style="1" customWidth="1"/>
    <col min="9619" max="9620" width="9.21875" style="1" customWidth="1"/>
    <col min="9621" max="9621" width="11.21875" style="1" customWidth="1"/>
    <col min="9622" max="9622" width="2.21875" style="1" customWidth="1"/>
    <col min="9623" max="9828" width="10.88671875" style="1"/>
    <col min="9829" max="9829" width="12" style="1" customWidth="1"/>
    <col min="9830" max="9830" width="2.77734375" style="1" customWidth="1"/>
    <col min="9831" max="9832" width="6.44140625" style="1" customWidth="1"/>
    <col min="9833" max="9833" width="5.77734375" style="1" customWidth="1"/>
    <col min="9834" max="9834" width="6.44140625" style="1" customWidth="1"/>
    <col min="9835" max="9835" width="13.77734375" style="1" customWidth="1"/>
    <col min="9836" max="9837" width="9" style="1" customWidth="1"/>
    <col min="9838" max="9838" width="2.44140625" style="1" customWidth="1"/>
    <col min="9839" max="9839" width="8.77734375" style="1" customWidth="1"/>
    <col min="9840" max="9840" width="7.44140625" style="1" customWidth="1"/>
    <col min="9841" max="9843" width="3.77734375" style="1" customWidth="1"/>
    <col min="9844" max="9844" width="3.44140625" style="1" customWidth="1"/>
    <col min="9845" max="9845" width="2.77734375" style="1" customWidth="1"/>
    <col min="9846" max="9846" width="3" style="1" customWidth="1"/>
    <col min="9847" max="9849" width="0" style="1" hidden="1" customWidth="1"/>
    <col min="9850" max="9850" width="4.44140625" style="1" customWidth="1"/>
    <col min="9851" max="9851" width="0" style="1" hidden="1" customWidth="1"/>
    <col min="9852" max="9853" width="14.77734375" style="1" customWidth="1"/>
    <col min="9854" max="9854" width="15.21875" style="1" customWidth="1"/>
    <col min="9855" max="9855" width="6.44140625" style="1" customWidth="1"/>
    <col min="9856" max="9856" width="15.21875" style="1" customWidth="1"/>
    <col min="9857" max="9857" width="4.21875" style="1" customWidth="1"/>
    <col min="9858" max="9858" width="3" style="1" customWidth="1"/>
    <col min="9859" max="9861" width="0" style="1" hidden="1" customWidth="1"/>
    <col min="9862" max="9862" width="3" style="1" customWidth="1"/>
    <col min="9863" max="9863" width="0" style="1" hidden="1" customWidth="1"/>
    <col min="9864" max="9864" width="3" style="1" customWidth="1"/>
    <col min="9865" max="9865" width="0" style="1" hidden="1" customWidth="1"/>
    <col min="9866" max="9866" width="4.44140625" style="1" customWidth="1"/>
    <col min="9867" max="9867" width="34.21875" style="1" customWidth="1"/>
    <col min="9868" max="9868" width="23.44140625" style="1" customWidth="1"/>
    <col min="9869" max="9869" width="9.21875" style="1" customWidth="1"/>
    <col min="9870" max="9870" width="19.44140625" style="1" customWidth="1"/>
    <col min="9871" max="9871" width="42.77734375" style="1" customWidth="1"/>
    <col min="9872" max="9872" width="5.77734375" style="1" customWidth="1"/>
    <col min="9873" max="9873" width="31.44140625" style="1" customWidth="1"/>
    <col min="9874" max="9874" width="16.21875" style="1" customWidth="1"/>
    <col min="9875" max="9876" width="9.21875" style="1" customWidth="1"/>
    <col min="9877" max="9877" width="11.21875" style="1" customWidth="1"/>
    <col min="9878" max="9878" width="2.21875" style="1" customWidth="1"/>
    <col min="9879" max="10084" width="10.88671875" style="1"/>
    <col min="10085" max="10085" width="12" style="1" customWidth="1"/>
    <col min="10086" max="10086" width="2.77734375" style="1" customWidth="1"/>
    <col min="10087" max="10088" width="6.44140625" style="1" customWidth="1"/>
    <col min="10089" max="10089" width="5.77734375" style="1" customWidth="1"/>
    <col min="10090" max="10090" width="6.44140625" style="1" customWidth="1"/>
    <col min="10091" max="10091" width="13.77734375" style="1" customWidth="1"/>
    <col min="10092" max="10093" width="9" style="1" customWidth="1"/>
    <col min="10094" max="10094" width="2.44140625" style="1" customWidth="1"/>
    <col min="10095" max="10095" width="8.77734375" style="1" customWidth="1"/>
    <col min="10096" max="10096" width="7.44140625" style="1" customWidth="1"/>
    <col min="10097" max="10099" width="3.77734375" style="1" customWidth="1"/>
    <col min="10100" max="10100" width="3.44140625" style="1" customWidth="1"/>
    <col min="10101" max="10101" width="2.77734375" style="1" customWidth="1"/>
    <col min="10102" max="10102" width="3" style="1" customWidth="1"/>
    <col min="10103" max="10105" width="0" style="1" hidden="1" customWidth="1"/>
    <col min="10106" max="10106" width="4.44140625" style="1" customWidth="1"/>
    <col min="10107" max="10107" width="0" style="1" hidden="1" customWidth="1"/>
    <col min="10108" max="10109" width="14.77734375" style="1" customWidth="1"/>
    <col min="10110" max="10110" width="15.21875" style="1" customWidth="1"/>
    <col min="10111" max="10111" width="6.44140625" style="1" customWidth="1"/>
    <col min="10112" max="10112" width="15.21875" style="1" customWidth="1"/>
    <col min="10113" max="10113" width="4.21875" style="1" customWidth="1"/>
    <col min="10114" max="10114" width="3" style="1" customWidth="1"/>
    <col min="10115" max="10117" width="0" style="1" hidden="1" customWidth="1"/>
    <col min="10118" max="10118" width="3" style="1" customWidth="1"/>
    <col min="10119" max="10119" width="0" style="1" hidden="1" customWidth="1"/>
    <col min="10120" max="10120" width="3" style="1" customWidth="1"/>
    <col min="10121" max="10121" width="0" style="1" hidden="1" customWidth="1"/>
    <col min="10122" max="10122" width="4.44140625" style="1" customWidth="1"/>
    <col min="10123" max="10123" width="34.21875" style="1" customWidth="1"/>
    <col min="10124" max="10124" width="23.44140625" style="1" customWidth="1"/>
    <col min="10125" max="10125" width="9.21875" style="1" customWidth="1"/>
    <col min="10126" max="10126" width="19.44140625" style="1" customWidth="1"/>
    <col min="10127" max="10127" width="42.77734375" style="1" customWidth="1"/>
    <col min="10128" max="10128" width="5.77734375" style="1" customWidth="1"/>
    <col min="10129" max="10129" width="31.44140625" style="1" customWidth="1"/>
    <col min="10130" max="10130" width="16.21875" style="1" customWidth="1"/>
    <col min="10131" max="10132" width="9.21875" style="1" customWidth="1"/>
    <col min="10133" max="10133" width="11.21875" style="1" customWidth="1"/>
    <col min="10134" max="10134" width="2.21875" style="1" customWidth="1"/>
    <col min="10135" max="10340" width="10.88671875" style="1"/>
    <col min="10341" max="10341" width="12" style="1" customWidth="1"/>
    <col min="10342" max="10342" width="2.77734375" style="1" customWidth="1"/>
    <col min="10343" max="10344" width="6.44140625" style="1" customWidth="1"/>
    <col min="10345" max="10345" width="5.77734375" style="1" customWidth="1"/>
    <col min="10346" max="10346" width="6.44140625" style="1" customWidth="1"/>
    <col min="10347" max="10347" width="13.77734375" style="1" customWidth="1"/>
    <col min="10348" max="10349" width="9" style="1" customWidth="1"/>
    <col min="10350" max="10350" width="2.44140625" style="1" customWidth="1"/>
    <col min="10351" max="10351" width="8.77734375" style="1" customWidth="1"/>
    <col min="10352" max="10352" width="7.44140625" style="1" customWidth="1"/>
    <col min="10353" max="10355" width="3.77734375" style="1" customWidth="1"/>
    <col min="10356" max="10356" width="3.44140625" style="1" customWidth="1"/>
    <col min="10357" max="10357" width="2.77734375" style="1" customWidth="1"/>
    <col min="10358" max="10358" width="3" style="1" customWidth="1"/>
    <col min="10359" max="10361" width="0" style="1" hidden="1" customWidth="1"/>
    <col min="10362" max="10362" width="4.44140625" style="1" customWidth="1"/>
    <col min="10363" max="10363" width="0" style="1" hidden="1" customWidth="1"/>
    <col min="10364" max="10365" width="14.77734375" style="1" customWidth="1"/>
    <col min="10366" max="10366" width="15.21875" style="1" customWidth="1"/>
    <col min="10367" max="10367" width="6.44140625" style="1" customWidth="1"/>
    <col min="10368" max="10368" width="15.21875" style="1" customWidth="1"/>
    <col min="10369" max="10369" width="4.21875" style="1" customWidth="1"/>
    <col min="10370" max="10370" width="3" style="1" customWidth="1"/>
    <col min="10371" max="10373" width="0" style="1" hidden="1" customWidth="1"/>
    <col min="10374" max="10374" width="3" style="1" customWidth="1"/>
    <col min="10375" max="10375" width="0" style="1" hidden="1" customWidth="1"/>
    <col min="10376" max="10376" width="3" style="1" customWidth="1"/>
    <col min="10377" max="10377" width="0" style="1" hidden="1" customWidth="1"/>
    <col min="10378" max="10378" width="4.44140625" style="1" customWidth="1"/>
    <col min="10379" max="10379" width="34.21875" style="1" customWidth="1"/>
    <col min="10380" max="10380" width="23.44140625" style="1" customWidth="1"/>
    <col min="10381" max="10381" width="9.21875" style="1" customWidth="1"/>
    <col min="10382" max="10382" width="19.44140625" style="1" customWidth="1"/>
    <col min="10383" max="10383" width="42.77734375" style="1" customWidth="1"/>
    <col min="10384" max="10384" width="5.77734375" style="1" customWidth="1"/>
    <col min="10385" max="10385" width="31.44140625" style="1" customWidth="1"/>
    <col min="10386" max="10386" width="16.21875" style="1" customWidth="1"/>
    <col min="10387" max="10388" width="9.21875" style="1" customWidth="1"/>
    <col min="10389" max="10389" width="11.21875" style="1" customWidth="1"/>
    <col min="10390" max="10390" width="2.21875" style="1" customWidth="1"/>
    <col min="10391" max="10596" width="10.88671875" style="1"/>
    <col min="10597" max="10597" width="12" style="1" customWidth="1"/>
    <col min="10598" max="10598" width="2.77734375" style="1" customWidth="1"/>
    <col min="10599" max="10600" width="6.44140625" style="1" customWidth="1"/>
    <col min="10601" max="10601" width="5.77734375" style="1" customWidth="1"/>
    <col min="10602" max="10602" width="6.44140625" style="1" customWidth="1"/>
    <col min="10603" max="10603" width="13.77734375" style="1" customWidth="1"/>
    <col min="10604" max="10605" width="9" style="1" customWidth="1"/>
    <col min="10606" max="10606" width="2.44140625" style="1" customWidth="1"/>
    <col min="10607" max="10607" width="8.77734375" style="1" customWidth="1"/>
    <col min="10608" max="10608" width="7.44140625" style="1" customWidth="1"/>
    <col min="10609" max="10611" width="3.77734375" style="1" customWidth="1"/>
    <col min="10612" max="10612" width="3.44140625" style="1" customWidth="1"/>
    <col min="10613" max="10613" width="2.77734375" style="1" customWidth="1"/>
    <col min="10614" max="10614" width="3" style="1" customWidth="1"/>
    <col min="10615" max="10617" width="0" style="1" hidden="1" customWidth="1"/>
    <col min="10618" max="10618" width="4.44140625" style="1" customWidth="1"/>
    <col min="10619" max="10619" width="0" style="1" hidden="1" customWidth="1"/>
    <col min="10620" max="10621" width="14.77734375" style="1" customWidth="1"/>
    <col min="10622" max="10622" width="15.21875" style="1" customWidth="1"/>
    <col min="10623" max="10623" width="6.44140625" style="1" customWidth="1"/>
    <col min="10624" max="10624" width="15.21875" style="1" customWidth="1"/>
    <col min="10625" max="10625" width="4.21875" style="1" customWidth="1"/>
    <col min="10626" max="10626" width="3" style="1" customWidth="1"/>
    <col min="10627" max="10629" width="0" style="1" hidden="1" customWidth="1"/>
    <col min="10630" max="10630" width="3" style="1" customWidth="1"/>
    <col min="10631" max="10631" width="0" style="1" hidden="1" customWidth="1"/>
    <col min="10632" max="10632" width="3" style="1" customWidth="1"/>
    <col min="10633" max="10633" width="0" style="1" hidden="1" customWidth="1"/>
    <col min="10634" max="10634" width="4.44140625" style="1" customWidth="1"/>
    <col min="10635" max="10635" width="34.21875" style="1" customWidth="1"/>
    <col min="10636" max="10636" width="23.44140625" style="1" customWidth="1"/>
    <col min="10637" max="10637" width="9.21875" style="1" customWidth="1"/>
    <col min="10638" max="10638" width="19.44140625" style="1" customWidth="1"/>
    <col min="10639" max="10639" width="42.77734375" style="1" customWidth="1"/>
    <col min="10640" max="10640" width="5.77734375" style="1" customWidth="1"/>
    <col min="10641" max="10641" width="31.44140625" style="1" customWidth="1"/>
    <col min="10642" max="10642" width="16.21875" style="1" customWidth="1"/>
    <col min="10643" max="10644" width="9.21875" style="1" customWidth="1"/>
    <col min="10645" max="10645" width="11.21875" style="1" customWidth="1"/>
    <col min="10646" max="10646" width="2.21875" style="1" customWidth="1"/>
    <col min="10647" max="10852" width="10.88671875" style="1"/>
    <col min="10853" max="10853" width="12" style="1" customWidth="1"/>
    <col min="10854" max="10854" width="2.77734375" style="1" customWidth="1"/>
    <col min="10855" max="10856" width="6.44140625" style="1" customWidth="1"/>
    <col min="10857" max="10857" width="5.77734375" style="1" customWidth="1"/>
    <col min="10858" max="10858" width="6.44140625" style="1" customWidth="1"/>
    <col min="10859" max="10859" width="13.77734375" style="1" customWidth="1"/>
    <col min="10860" max="10861" width="9" style="1" customWidth="1"/>
    <col min="10862" max="10862" width="2.44140625" style="1" customWidth="1"/>
    <col min="10863" max="10863" width="8.77734375" style="1" customWidth="1"/>
    <col min="10864" max="10864" width="7.44140625" style="1" customWidth="1"/>
    <col min="10865" max="10867" width="3.77734375" style="1" customWidth="1"/>
    <col min="10868" max="10868" width="3.44140625" style="1" customWidth="1"/>
    <col min="10869" max="10869" width="2.77734375" style="1" customWidth="1"/>
    <col min="10870" max="10870" width="3" style="1" customWidth="1"/>
    <col min="10871" max="10873" width="0" style="1" hidden="1" customWidth="1"/>
    <col min="10874" max="10874" width="4.44140625" style="1" customWidth="1"/>
    <col min="10875" max="10875" width="0" style="1" hidden="1" customWidth="1"/>
    <col min="10876" max="10877" width="14.77734375" style="1" customWidth="1"/>
    <col min="10878" max="10878" width="15.21875" style="1" customWidth="1"/>
    <col min="10879" max="10879" width="6.44140625" style="1" customWidth="1"/>
    <col min="10880" max="10880" width="15.21875" style="1" customWidth="1"/>
    <col min="10881" max="10881" width="4.21875" style="1" customWidth="1"/>
    <col min="10882" max="10882" width="3" style="1" customWidth="1"/>
    <col min="10883" max="10885" width="0" style="1" hidden="1" customWidth="1"/>
    <col min="10886" max="10886" width="3" style="1" customWidth="1"/>
    <col min="10887" max="10887" width="0" style="1" hidden="1" customWidth="1"/>
    <col min="10888" max="10888" width="3" style="1" customWidth="1"/>
    <col min="10889" max="10889" width="0" style="1" hidden="1" customWidth="1"/>
    <col min="10890" max="10890" width="4.44140625" style="1" customWidth="1"/>
    <col min="10891" max="10891" width="34.21875" style="1" customWidth="1"/>
    <col min="10892" max="10892" width="23.44140625" style="1" customWidth="1"/>
    <col min="10893" max="10893" width="9.21875" style="1" customWidth="1"/>
    <col min="10894" max="10894" width="19.44140625" style="1" customWidth="1"/>
    <col min="10895" max="10895" width="42.77734375" style="1" customWidth="1"/>
    <col min="10896" max="10896" width="5.77734375" style="1" customWidth="1"/>
    <col min="10897" max="10897" width="31.44140625" style="1" customWidth="1"/>
    <col min="10898" max="10898" width="16.21875" style="1" customWidth="1"/>
    <col min="10899" max="10900" width="9.21875" style="1" customWidth="1"/>
    <col min="10901" max="10901" width="11.21875" style="1" customWidth="1"/>
    <col min="10902" max="10902" width="2.21875" style="1" customWidth="1"/>
    <col min="10903" max="11108" width="10.88671875" style="1"/>
    <col min="11109" max="11109" width="12" style="1" customWidth="1"/>
    <col min="11110" max="11110" width="2.77734375" style="1" customWidth="1"/>
    <col min="11111" max="11112" width="6.44140625" style="1" customWidth="1"/>
    <col min="11113" max="11113" width="5.77734375" style="1" customWidth="1"/>
    <col min="11114" max="11114" width="6.44140625" style="1" customWidth="1"/>
    <col min="11115" max="11115" width="13.77734375" style="1" customWidth="1"/>
    <col min="11116" max="11117" width="9" style="1" customWidth="1"/>
    <col min="11118" max="11118" width="2.44140625" style="1" customWidth="1"/>
    <col min="11119" max="11119" width="8.77734375" style="1" customWidth="1"/>
    <col min="11120" max="11120" width="7.44140625" style="1" customWidth="1"/>
    <col min="11121" max="11123" width="3.77734375" style="1" customWidth="1"/>
    <col min="11124" max="11124" width="3.44140625" style="1" customWidth="1"/>
    <col min="11125" max="11125" width="2.77734375" style="1" customWidth="1"/>
    <col min="11126" max="11126" width="3" style="1" customWidth="1"/>
    <col min="11127" max="11129" width="0" style="1" hidden="1" customWidth="1"/>
    <col min="11130" max="11130" width="4.44140625" style="1" customWidth="1"/>
    <col min="11131" max="11131" width="0" style="1" hidden="1" customWidth="1"/>
    <col min="11132" max="11133" width="14.77734375" style="1" customWidth="1"/>
    <col min="11134" max="11134" width="15.21875" style="1" customWidth="1"/>
    <col min="11135" max="11135" width="6.44140625" style="1" customWidth="1"/>
    <col min="11136" max="11136" width="15.21875" style="1" customWidth="1"/>
    <col min="11137" max="11137" width="4.21875" style="1" customWidth="1"/>
    <col min="11138" max="11138" width="3" style="1" customWidth="1"/>
    <col min="11139" max="11141" width="0" style="1" hidden="1" customWidth="1"/>
    <col min="11142" max="11142" width="3" style="1" customWidth="1"/>
    <col min="11143" max="11143" width="0" style="1" hidden="1" customWidth="1"/>
    <col min="11144" max="11144" width="3" style="1" customWidth="1"/>
    <col min="11145" max="11145" width="0" style="1" hidden="1" customWidth="1"/>
    <col min="11146" max="11146" width="4.44140625" style="1" customWidth="1"/>
    <col min="11147" max="11147" width="34.21875" style="1" customWidth="1"/>
    <col min="11148" max="11148" width="23.44140625" style="1" customWidth="1"/>
    <col min="11149" max="11149" width="9.21875" style="1" customWidth="1"/>
    <col min="11150" max="11150" width="19.44140625" style="1" customWidth="1"/>
    <col min="11151" max="11151" width="42.77734375" style="1" customWidth="1"/>
    <col min="11152" max="11152" width="5.77734375" style="1" customWidth="1"/>
    <col min="11153" max="11153" width="31.44140625" style="1" customWidth="1"/>
    <col min="11154" max="11154" width="16.21875" style="1" customWidth="1"/>
    <col min="11155" max="11156" width="9.21875" style="1" customWidth="1"/>
    <col min="11157" max="11157" width="11.21875" style="1" customWidth="1"/>
    <col min="11158" max="11158" width="2.21875" style="1" customWidth="1"/>
    <col min="11159" max="11364" width="10.88671875" style="1"/>
    <col min="11365" max="11365" width="12" style="1" customWidth="1"/>
    <col min="11366" max="11366" width="2.77734375" style="1" customWidth="1"/>
    <col min="11367" max="11368" width="6.44140625" style="1" customWidth="1"/>
    <col min="11369" max="11369" width="5.77734375" style="1" customWidth="1"/>
    <col min="11370" max="11370" width="6.44140625" style="1" customWidth="1"/>
    <col min="11371" max="11371" width="13.77734375" style="1" customWidth="1"/>
    <col min="11372" max="11373" width="9" style="1" customWidth="1"/>
    <col min="11374" max="11374" width="2.44140625" style="1" customWidth="1"/>
    <col min="11375" max="11375" width="8.77734375" style="1" customWidth="1"/>
    <col min="11376" max="11376" width="7.44140625" style="1" customWidth="1"/>
    <col min="11377" max="11379" width="3.77734375" style="1" customWidth="1"/>
    <col min="11380" max="11380" width="3.44140625" style="1" customWidth="1"/>
    <col min="11381" max="11381" width="2.77734375" style="1" customWidth="1"/>
    <col min="11382" max="11382" width="3" style="1" customWidth="1"/>
    <col min="11383" max="11385" width="0" style="1" hidden="1" customWidth="1"/>
    <col min="11386" max="11386" width="4.44140625" style="1" customWidth="1"/>
    <col min="11387" max="11387" width="0" style="1" hidden="1" customWidth="1"/>
    <col min="11388" max="11389" width="14.77734375" style="1" customWidth="1"/>
    <col min="11390" max="11390" width="15.21875" style="1" customWidth="1"/>
    <col min="11391" max="11391" width="6.44140625" style="1" customWidth="1"/>
    <col min="11392" max="11392" width="15.21875" style="1" customWidth="1"/>
    <col min="11393" max="11393" width="4.21875" style="1" customWidth="1"/>
    <col min="11394" max="11394" width="3" style="1" customWidth="1"/>
    <col min="11395" max="11397" width="0" style="1" hidden="1" customWidth="1"/>
    <col min="11398" max="11398" width="3" style="1" customWidth="1"/>
    <col min="11399" max="11399" width="0" style="1" hidden="1" customWidth="1"/>
    <col min="11400" max="11400" width="3" style="1" customWidth="1"/>
    <col min="11401" max="11401" width="0" style="1" hidden="1" customWidth="1"/>
    <col min="11402" max="11402" width="4.44140625" style="1" customWidth="1"/>
    <col min="11403" max="11403" width="34.21875" style="1" customWidth="1"/>
    <col min="11404" max="11404" width="23.44140625" style="1" customWidth="1"/>
    <col min="11405" max="11405" width="9.21875" style="1" customWidth="1"/>
    <col min="11406" max="11406" width="19.44140625" style="1" customWidth="1"/>
    <col min="11407" max="11407" width="42.77734375" style="1" customWidth="1"/>
    <col min="11408" max="11408" width="5.77734375" style="1" customWidth="1"/>
    <col min="11409" max="11409" width="31.44140625" style="1" customWidth="1"/>
    <col min="11410" max="11410" width="16.21875" style="1" customWidth="1"/>
    <col min="11411" max="11412" width="9.21875" style="1" customWidth="1"/>
    <col min="11413" max="11413" width="11.21875" style="1" customWidth="1"/>
    <col min="11414" max="11414" width="2.21875" style="1" customWidth="1"/>
    <col min="11415" max="11620" width="10.88671875" style="1"/>
    <col min="11621" max="11621" width="12" style="1" customWidth="1"/>
    <col min="11622" max="11622" width="2.77734375" style="1" customWidth="1"/>
    <col min="11623" max="11624" width="6.44140625" style="1" customWidth="1"/>
    <col min="11625" max="11625" width="5.77734375" style="1" customWidth="1"/>
    <col min="11626" max="11626" width="6.44140625" style="1" customWidth="1"/>
    <col min="11627" max="11627" width="13.77734375" style="1" customWidth="1"/>
    <col min="11628" max="11629" width="9" style="1" customWidth="1"/>
    <col min="11630" max="11630" width="2.44140625" style="1" customWidth="1"/>
    <col min="11631" max="11631" width="8.77734375" style="1" customWidth="1"/>
    <col min="11632" max="11632" width="7.44140625" style="1" customWidth="1"/>
    <col min="11633" max="11635" width="3.77734375" style="1" customWidth="1"/>
    <col min="11636" max="11636" width="3.44140625" style="1" customWidth="1"/>
    <col min="11637" max="11637" width="2.77734375" style="1" customWidth="1"/>
    <col min="11638" max="11638" width="3" style="1" customWidth="1"/>
    <col min="11639" max="11641" width="0" style="1" hidden="1" customWidth="1"/>
    <col min="11642" max="11642" width="4.44140625" style="1" customWidth="1"/>
    <col min="11643" max="11643" width="0" style="1" hidden="1" customWidth="1"/>
    <col min="11644" max="11645" width="14.77734375" style="1" customWidth="1"/>
    <col min="11646" max="11646" width="15.21875" style="1" customWidth="1"/>
    <col min="11647" max="11647" width="6.44140625" style="1" customWidth="1"/>
    <col min="11648" max="11648" width="15.21875" style="1" customWidth="1"/>
    <col min="11649" max="11649" width="4.21875" style="1" customWidth="1"/>
    <col min="11650" max="11650" width="3" style="1" customWidth="1"/>
    <col min="11651" max="11653" width="0" style="1" hidden="1" customWidth="1"/>
    <col min="11654" max="11654" width="3" style="1" customWidth="1"/>
    <col min="11655" max="11655" width="0" style="1" hidden="1" customWidth="1"/>
    <col min="11656" max="11656" width="3" style="1" customWidth="1"/>
    <col min="11657" max="11657" width="0" style="1" hidden="1" customWidth="1"/>
    <col min="11658" max="11658" width="4.44140625" style="1" customWidth="1"/>
    <col min="11659" max="11659" width="34.21875" style="1" customWidth="1"/>
    <col min="11660" max="11660" width="23.44140625" style="1" customWidth="1"/>
    <col min="11661" max="11661" width="9.21875" style="1" customWidth="1"/>
    <col min="11662" max="11662" width="19.44140625" style="1" customWidth="1"/>
    <col min="11663" max="11663" width="42.77734375" style="1" customWidth="1"/>
    <col min="11664" max="11664" width="5.77734375" style="1" customWidth="1"/>
    <col min="11665" max="11665" width="31.44140625" style="1" customWidth="1"/>
    <col min="11666" max="11666" width="16.21875" style="1" customWidth="1"/>
    <col min="11667" max="11668" width="9.21875" style="1" customWidth="1"/>
    <col min="11669" max="11669" width="11.21875" style="1" customWidth="1"/>
    <col min="11670" max="11670" width="2.21875" style="1" customWidth="1"/>
    <col min="11671" max="11876" width="10.88671875" style="1"/>
    <col min="11877" max="11877" width="12" style="1" customWidth="1"/>
    <col min="11878" max="11878" width="2.77734375" style="1" customWidth="1"/>
    <col min="11879" max="11880" width="6.44140625" style="1" customWidth="1"/>
    <col min="11881" max="11881" width="5.77734375" style="1" customWidth="1"/>
    <col min="11882" max="11882" width="6.44140625" style="1" customWidth="1"/>
    <col min="11883" max="11883" width="13.77734375" style="1" customWidth="1"/>
    <col min="11884" max="11885" width="9" style="1" customWidth="1"/>
    <col min="11886" max="11886" width="2.44140625" style="1" customWidth="1"/>
    <col min="11887" max="11887" width="8.77734375" style="1" customWidth="1"/>
    <col min="11888" max="11888" width="7.44140625" style="1" customWidth="1"/>
    <col min="11889" max="11891" width="3.77734375" style="1" customWidth="1"/>
    <col min="11892" max="11892" width="3.44140625" style="1" customWidth="1"/>
    <col min="11893" max="11893" width="2.77734375" style="1" customWidth="1"/>
    <col min="11894" max="11894" width="3" style="1" customWidth="1"/>
    <col min="11895" max="11897" width="0" style="1" hidden="1" customWidth="1"/>
    <col min="11898" max="11898" width="4.44140625" style="1" customWidth="1"/>
    <col min="11899" max="11899" width="0" style="1" hidden="1" customWidth="1"/>
    <col min="11900" max="11901" width="14.77734375" style="1" customWidth="1"/>
    <col min="11902" max="11902" width="15.21875" style="1" customWidth="1"/>
    <col min="11903" max="11903" width="6.44140625" style="1" customWidth="1"/>
    <col min="11904" max="11904" width="15.21875" style="1" customWidth="1"/>
    <col min="11905" max="11905" width="4.21875" style="1" customWidth="1"/>
    <col min="11906" max="11906" width="3" style="1" customWidth="1"/>
    <col min="11907" max="11909" width="0" style="1" hidden="1" customWidth="1"/>
    <col min="11910" max="11910" width="3" style="1" customWidth="1"/>
    <col min="11911" max="11911" width="0" style="1" hidden="1" customWidth="1"/>
    <col min="11912" max="11912" width="3" style="1" customWidth="1"/>
    <col min="11913" max="11913" width="0" style="1" hidden="1" customWidth="1"/>
    <col min="11914" max="11914" width="4.44140625" style="1" customWidth="1"/>
    <col min="11915" max="11915" width="34.21875" style="1" customWidth="1"/>
    <col min="11916" max="11916" width="23.44140625" style="1" customWidth="1"/>
    <col min="11917" max="11917" width="9.21875" style="1" customWidth="1"/>
    <col min="11918" max="11918" width="19.44140625" style="1" customWidth="1"/>
    <col min="11919" max="11919" width="42.77734375" style="1" customWidth="1"/>
    <col min="11920" max="11920" width="5.77734375" style="1" customWidth="1"/>
    <col min="11921" max="11921" width="31.44140625" style="1" customWidth="1"/>
    <col min="11922" max="11922" width="16.21875" style="1" customWidth="1"/>
    <col min="11923" max="11924" width="9.21875" style="1" customWidth="1"/>
    <col min="11925" max="11925" width="11.21875" style="1" customWidth="1"/>
    <col min="11926" max="11926" width="2.21875" style="1" customWidth="1"/>
    <col min="11927" max="12132" width="10.88671875" style="1"/>
    <col min="12133" max="12133" width="12" style="1" customWidth="1"/>
    <col min="12134" max="12134" width="2.77734375" style="1" customWidth="1"/>
    <col min="12135" max="12136" width="6.44140625" style="1" customWidth="1"/>
    <col min="12137" max="12137" width="5.77734375" style="1" customWidth="1"/>
    <col min="12138" max="12138" width="6.44140625" style="1" customWidth="1"/>
    <col min="12139" max="12139" width="13.77734375" style="1" customWidth="1"/>
    <col min="12140" max="12141" width="9" style="1" customWidth="1"/>
    <col min="12142" max="12142" width="2.44140625" style="1" customWidth="1"/>
    <col min="12143" max="12143" width="8.77734375" style="1" customWidth="1"/>
    <col min="12144" max="12144" width="7.44140625" style="1" customWidth="1"/>
    <col min="12145" max="12147" width="3.77734375" style="1" customWidth="1"/>
    <col min="12148" max="12148" width="3.44140625" style="1" customWidth="1"/>
    <col min="12149" max="12149" width="2.77734375" style="1" customWidth="1"/>
    <col min="12150" max="12150" width="3" style="1" customWidth="1"/>
    <col min="12151" max="12153" width="0" style="1" hidden="1" customWidth="1"/>
    <col min="12154" max="12154" width="4.44140625" style="1" customWidth="1"/>
    <col min="12155" max="12155" width="0" style="1" hidden="1" customWidth="1"/>
    <col min="12156" max="12157" width="14.77734375" style="1" customWidth="1"/>
    <col min="12158" max="12158" width="15.21875" style="1" customWidth="1"/>
    <col min="12159" max="12159" width="6.44140625" style="1" customWidth="1"/>
    <col min="12160" max="12160" width="15.21875" style="1" customWidth="1"/>
    <col min="12161" max="12161" width="4.21875" style="1" customWidth="1"/>
    <col min="12162" max="12162" width="3" style="1" customWidth="1"/>
    <col min="12163" max="12165" width="0" style="1" hidden="1" customWidth="1"/>
    <col min="12166" max="12166" width="3" style="1" customWidth="1"/>
    <col min="12167" max="12167" width="0" style="1" hidden="1" customWidth="1"/>
    <col min="12168" max="12168" width="3" style="1" customWidth="1"/>
    <col min="12169" max="12169" width="0" style="1" hidden="1" customWidth="1"/>
    <col min="12170" max="12170" width="4.44140625" style="1" customWidth="1"/>
    <col min="12171" max="12171" width="34.21875" style="1" customWidth="1"/>
    <col min="12172" max="12172" width="23.44140625" style="1" customWidth="1"/>
    <col min="12173" max="12173" width="9.21875" style="1" customWidth="1"/>
    <col min="12174" max="12174" width="19.44140625" style="1" customWidth="1"/>
    <col min="12175" max="12175" width="42.77734375" style="1" customWidth="1"/>
    <col min="12176" max="12176" width="5.77734375" style="1" customWidth="1"/>
    <col min="12177" max="12177" width="31.44140625" style="1" customWidth="1"/>
    <col min="12178" max="12178" width="16.21875" style="1" customWidth="1"/>
    <col min="12179" max="12180" width="9.21875" style="1" customWidth="1"/>
    <col min="12181" max="12181" width="11.21875" style="1" customWidth="1"/>
    <col min="12182" max="12182" width="2.21875" style="1" customWidth="1"/>
    <col min="12183" max="12388" width="10.88671875" style="1"/>
    <col min="12389" max="12389" width="12" style="1" customWidth="1"/>
    <col min="12390" max="12390" width="2.77734375" style="1" customWidth="1"/>
    <col min="12391" max="12392" width="6.44140625" style="1" customWidth="1"/>
    <col min="12393" max="12393" width="5.77734375" style="1" customWidth="1"/>
    <col min="12394" max="12394" width="6.44140625" style="1" customWidth="1"/>
    <col min="12395" max="12395" width="13.77734375" style="1" customWidth="1"/>
    <col min="12396" max="12397" width="9" style="1" customWidth="1"/>
    <col min="12398" max="12398" width="2.44140625" style="1" customWidth="1"/>
    <col min="12399" max="12399" width="8.77734375" style="1" customWidth="1"/>
    <col min="12400" max="12400" width="7.44140625" style="1" customWidth="1"/>
    <col min="12401" max="12403" width="3.77734375" style="1" customWidth="1"/>
    <col min="12404" max="12404" width="3.44140625" style="1" customWidth="1"/>
    <col min="12405" max="12405" width="2.77734375" style="1" customWidth="1"/>
    <col min="12406" max="12406" width="3" style="1" customWidth="1"/>
    <col min="12407" max="12409" width="0" style="1" hidden="1" customWidth="1"/>
    <col min="12410" max="12410" width="4.44140625" style="1" customWidth="1"/>
    <col min="12411" max="12411" width="0" style="1" hidden="1" customWidth="1"/>
    <col min="12412" max="12413" width="14.77734375" style="1" customWidth="1"/>
    <col min="12414" max="12414" width="15.21875" style="1" customWidth="1"/>
    <col min="12415" max="12415" width="6.44140625" style="1" customWidth="1"/>
    <col min="12416" max="12416" width="15.21875" style="1" customWidth="1"/>
    <col min="12417" max="12417" width="4.21875" style="1" customWidth="1"/>
    <col min="12418" max="12418" width="3" style="1" customWidth="1"/>
    <col min="12419" max="12421" width="0" style="1" hidden="1" customWidth="1"/>
    <col min="12422" max="12422" width="3" style="1" customWidth="1"/>
    <col min="12423" max="12423" width="0" style="1" hidden="1" customWidth="1"/>
    <col min="12424" max="12424" width="3" style="1" customWidth="1"/>
    <col min="12425" max="12425" width="0" style="1" hidden="1" customWidth="1"/>
    <col min="12426" max="12426" width="4.44140625" style="1" customWidth="1"/>
    <col min="12427" max="12427" width="34.21875" style="1" customWidth="1"/>
    <col min="12428" max="12428" width="23.44140625" style="1" customWidth="1"/>
    <col min="12429" max="12429" width="9.21875" style="1" customWidth="1"/>
    <col min="12430" max="12430" width="19.44140625" style="1" customWidth="1"/>
    <col min="12431" max="12431" width="42.77734375" style="1" customWidth="1"/>
    <col min="12432" max="12432" width="5.77734375" style="1" customWidth="1"/>
    <col min="12433" max="12433" width="31.44140625" style="1" customWidth="1"/>
    <col min="12434" max="12434" width="16.21875" style="1" customWidth="1"/>
    <col min="12435" max="12436" width="9.21875" style="1" customWidth="1"/>
    <col min="12437" max="12437" width="11.21875" style="1" customWidth="1"/>
    <col min="12438" max="12438" width="2.21875" style="1" customWidth="1"/>
    <col min="12439" max="12644" width="10.88671875" style="1"/>
    <col min="12645" max="12645" width="12" style="1" customWidth="1"/>
    <col min="12646" max="12646" width="2.77734375" style="1" customWidth="1"/>
    <col min="12647" max="12648" width="6.44140625" style="1" customWidth="1"/>
    <col min="12649" max="12649" width="5.77734375" style="1" customWidth="1"/>
    <col min="12650" max="12650" width="6.44140625" style="1" customWidth="1"/>
    <col min="12651" max="12651" width="13.77734375" style="1" customWidth="1"/>
    <col min="12652" max="12653" width="9" style="1" customWidth="1"/>
    <col min="12654" max="12654" width="2.44140625" style="1" customWidth="1"/>
    <col min="12655" max="12655" width="8.77734375" style="1" customWidth="1"/>
    <col min="12656" max="12656" width="7.44140625" style="1" customWidth="1"/>
    <col min="12657" max="12659" width="3.77734375" style="1" customWidth="1"/>
    <col min="12660" max="12660" width="3.44140625" style="1" customWidth="1"/>
    <col min="12661" max="12661" width="2.77734375" style="1" customWidth="1"/>
    <col min="12662" max="12662" width="3" style="1" customWidth="1"/>
    <col min="12663" max="12665" width="0" style="1" hidden="1" customWidth="1"/>
    <col min="12666" max="12666" width="4.44140625" style="1" customWidth="1"/>
    <col min="12667" max="12667" width="0" style="1" hidden="1" customWidth="1"/>
    <col min="12668" max="12669" width="14.77734375" style="1" customWidth="1"/>
    <col min="12670" max="12670" width="15.21875" style="1" customWidth="1"/>
    <col min="12671" max="12671" width="6.44140625" style="1" customWidth="1"/>
    <col min="12672" max="12672" width="15.21875" style="1" customWidth="1"/>
    <col min="12673" max="12673" width="4.21875" style="1" customWidth="1"/>
    <col min="12674" max="12674" width="3" style="1" customWidth="1"/>
    <col min="12675" max="12677" width="0" style="1" hidden="1" customWidth="1"/>
    <col min="12678" max="12678" width="3" style="1" customWidth="1"/>
    <col min="12679" max="12679" width="0" style="1" hidden="1" customWidth="1"/>
    <col min="12680" max="12680" width="3" style="1" customWidth="1"/>
    <col min="12681" max="12681" width="0" style="1" hidden="1" customWidth="1"/>
    <col min="12682" max="12682" width="4.44140625" style="1" customWidth="1"/>
    <col min="12683" max="12683" width="34.21875" style="1" customWidth="1"/>
    <col min="12684" max="12684" width="23.44140625" style="1" customWidth="1"/>
    <col min="12685" max="12685" width="9.21875" style="1" customWidth="1"/>
    <col min="12686" max="12686" width="19.44140625" style="1" customWidth="1"/>
    <col min="12687" max="12687" width="42.77734375" style="1" customWidth="1"/>
    <col min="12688" max="12688" width="5.77734375" style="1" customWidth="1"/>
    <col min="12689" max="12689" width="31.44140625" style="1" customWidth="1"/>
    <col min="12690" max="12690" width="16.21875" style="1" customWidth="1"/>
    <col min="12691" max="12692" width="9.21875" style="1" customWidth="1"/>
    <col min="12693" max="12693" width="11.21875" style="1" customWidth="1"/>
    <col min="12694" max="12694" width="2.21875" style="1" customWidth="1"/>
    <col min="12695" max="12900" width="10.88671875" style="1"/>
    <col min="12901" max="12901" width="12" style="1" customWidth="1"/>
    <col min="12902" max="12902" width="2.77734375" style="1" customWidth="1"/>
    <col min="12903" max="12904" width="6.44140625" style="1" customWidth="1"/>
    <col min="12905" max="12905" width="5.77734375" style="1" customWidth="1"/>
    <col min="12906" max="12906" width="6.44140625" style="1" customWidth="1"/>
    <col min="12907" max="12907" width="13.77734375" style="1" customWidth="1"/>
    <col min="12908" max="12909" width="9" style="1" customWidth="1"/>
    <col min="12910" max="12910" width="2.44140625" style="1" customWidth="1"/>
    <col min="12911" max="12911" width="8.77734375" style="1" customWidth="1"/>
    <col min="12912" max="12912" width="7.44140625" style="1" customWidth="1"/>
    <col min="12913" max="12915" width="3.77734375" style="1" customWidth="1"/>
    <col min="12916" max="12916" width="3.44140625" style="1" customWidth="1"/>
    <col min="12917" max="12917" width="2.77734375" style="1" customWidth="1"/>
    <col min="12918" max="12918" width="3" style="1" customWidth="1"/>
    <col min="12919" max="12921" width="0" style="1" hidden="1" customWidth="1"/>
    <col min="12922" max="12922" width="4.44140625" style="1" customWidth="1"/>
    <col min="12923" max="12923" width="0" style="1" hidden="1" customWidth="1"/>
    <col min="12924" max="12925" width="14.77734375" style="1" customWidth="1"/>
    <col min="12926" max="12926" width="15.21875" style="1" customWidth="1"/>
    <col min="12927" max="12927" width="6.44140625" style="1" customWidth="1"/>
    <col min="12928" max="12928" width="15.21875" style="1" customWidth="1"/>
    <col min="12929" max="12929" width="4.21875" style="1" customWidth="1"/>
    <col min="12930" max="12930" width="3" style="1" customWidth="1"/>
    <col min="12931" max="12933" width="0" style="1" hidden="1" customWidth="1"/>
    <col min="12934" max="12934" width="3" style="1" customWidth="1"/>
    <col min="12935" max="12935" width="0" style="1" hidden="1" customWidth="1"/>
    <col min="12936" max="12936" width="3" style="1" customWidth="1"/>
    <col min="12937" max="12937" width="0" style="1" hidden="1" customWidth="1"/>
    <col min="12938" max="12938" width="4.44140625" style="1" customWidth="1"/>
    <col min="12939" max="12939" width="34.21875" style="1" customWidth="1"/>
    <col min="12940" max="12940" width="23.44140625" style="1" customWidth="1"/>
    <col min="12941" max="12941" width="9.21875" style="1" customWidth="1"/>
    <col min="12942" max="12942" width="19.44140625" style="1" customWidth="1"/>
    <col min="12943" max="12943" width="42.77734375" style="1" customWidth="1"/>
    <col min="12944" max="12944" width="5.77734375" style="1" customWidth="1"/>
    <col min="12945" max="12945" width="31.44140625" style="1" customWidth="1"/>
    <col min="12946" max="12946" width="16.21875" style="1" customWidth="1"/>
    <col min="12947" max="12948" width="9.21875" style="1" customWidth="1"/>
    <col min="12949" max="12949" width="11.21875" style="1" customWidth="1"/>
    <col min="12950" max="12950" width="2.21875" style="1" customWidth="1"/>
    <col min="12951" max="13156" width="10.88671875" style="1"/>
    <col min="13157" max="13157" width="12" style="1" customWidth="1"/>
    <col min="13158" max="13158" width="2.77734375" style="1" customWidth="1"/>
    <col min="13159" max="13160" width="6.44140625" style="1" customWidth="1"/>
    <col min="13161" max="13161" width="5.77734375" style="1" customWidth="1"/>
    <col min="13162" max="13162" width="6.44140625" style="1" customWidth="1"/>
    <col min="13163" max="13163" width="13.77734375" style="1" customWidth="1"/>
    <col min="13164" max="13165" width="9" style="1" customWidth="1"/>
    <col min="13166" max="13166" width="2.44140625" style="1" customWidth="1"/>
    <col min="13167" max="13167" width="8.77734375" style="1" customWidth="1"/>
    <col min="13168" max="13168" width="7.44140625" style="1" customWidth="1"/>
    <col min="13169" max="13171" width="3.77734375" style="1" customWidth="1"/>
    <col min="13172" max="13172" width="3.44140625" style="1" customWidth="1"/>
    <col min="13173" max="13173" width="2.77734375" style="1" customWidth="1"/>
    <col min="13174" max="13174" width="3" style="1" customWidth="1"/>
    <col min="13175" max="13177" width="0" style="1" hidden="1" customWidth="1"/>
    <col min="13178" max="13178" width="4.44140625" style="1" customWidth="1"/>
    <col min="13179" max="13179" width="0" style="1" hidden="1" customWidth="1"/>
    <col min="13180" max="13181" width="14.77734375" style="1" customWidth="1"/>
    <col min="13182" max="13182" width="15.21875" style="1" customWidth="1"/>
    <col min="13183" max="13183" width="6.44140625" style="1" customWidth="1"/>
    <col min="13184" max="13184" width="15.21875" style="1" customWidth="1"/>
    <col min="13185" max="13185" width="4.21875" style="1" customWidth="1"/>
    <col min="13186" max="13186" width="3" style="1" customWidth="1"/>
    <col min="13187" max="13189" width="0" style="1" hidden="1" customWidth="1"/>
    <col min="13190" max="13190" width="3" style="1" customWidth="1"/>
    <col min="13191" max="13191" width="0" style="1" hidden="1" customWidth="1"/>
    <col min="13192" max="13192" width="3" style="1" customWidth="1"/>
    <col min="13193" max="13193" width="0" style="1" hidden="1" customWidth="1"/>
    <col min="13194" max="13194" width="4.44140625" style="1" customWidth="1"/>
    <col min="13195" max="13195" width="34.21875" style="1" customWidth="1"/>
    <col min="13196" max="13196" width="23.44140625" style="1" customWidth="1"/>
    <col min="13197" max="13197" width="9.21875" style="1" customWidth="1"/>
    <col min="13198" max="13198" width="19.44140625" style="1" customWidth="1"/>
    <col min="13199" max="13199" width="42.77734375" style="1" customWidth="1"/>
    <col min="13200" max="13200" width="5.77734375" style="1" customWidth="1"/>
    <col min="13201" max="13201" width="31.44140625" style="1" customWidth="1"/>
    <col min="13202" max="13202" width="16.21875" style="1" customWidth="1"/>
    <col min="13203" max="13204" width="9.21875" style="1" customWidth="1"/>
    <col min="13205" max="13205" width="11.21875" style="1" customWidth="1"/>
    <col min="13206" max="13206" width="2.21875" style="1" customWidth="1"/>
    <col min="13207" max="13412" width="10.88671875" style="1"/>
    <col min="13413" max="13413" width="12" style="1" customWidth="1"/>
    <col min="13414" max="13414" width="2.77734375" style="1" customWidth="1"/>
    <col min="13415" max="13416" width="6.44140625" style="1" customWidth="1"/>
    <col min="13417" max="13417" width="5.77734375" style="1" customWidth="1"/>
    <col min="13418" max="13418" width="6.44140625" style="1" customWidth="1"/>
    <col min="13419" max="13419" width="13.77734375" style="1" customWidth="1"/>
    <col min="13420" max="13421" width="9" style="1" customWidth="1"/>
    <col min="13422" max="13422" width="2.44140625" style="1" customWidth="1"/>
    <col min="13423" max="13423" width="8.77734375" style="1" customWidth="1"/>
    <col min="13424" max="13424" width="7.44140625" style="1" customWidth="1"/>
    <col min="13425" max="13427" width="3.77734375" style="1" customWidth="1"/>
    <col min="13428" max="13428" width="3.44140625" style="1" customWidth="1"/>
    <col min="13429" max="13429" width="2.77734375" style="1" customWidth="1"/>
    <col min="13430" max="13430" width="3" style="1" customWidth="1"/>
    <col min="13431" max="13433" width="0" style="1" hidden="1" customWidth="1"/>
    <col min="13434" max="13434" width="4.44140625" style="1" customWidth="1"/>
    <col min="13435" max="13435" width="0" style="1" hidden="1" customWidth="1"/>
    <col min="13436" max="13437" width="14.77734375" style="1" customWidth="1"/>
    <col min="13438" max="13438" width="15.21875" style="1" customWidth="1"/>
    <col min="13439" max="13439" width="6.44140625" style="1" customWidth="1"/>
    <col min="13440" max="13440" width="15.21875" style="1" customWidth="1"/>
    <col min="13441" max="13441" width="4.21875" style="1" customWidth="1"/>
    <col min="13442" max="13442" width="3" style="1" customWidth="1"/>
    <col min="13443" max="13445" width="0" style="1" hidden="1" customWidth="1"/>
    <col min="13446" max="13446" width="3" style="1" customWidth="1"/>
    <col min="13447" max="13447" width="0" style="1" hidden="1" customWidth="1"/>
    <col min="13448" max="13448" width="3" style="1" customWidth="1"/>
    <col min="13449" max="13449" width="0" style="1" hidden="1" customWidth="1"/>
    <col min="13450" max="13450" width="4.44140625" style="1" customWidth="1"/>
    <col min="13451" max="13451" width="34.21875" style="1" customWidth="1"/>
    <col min="13452" max="13452" width="23.44140625" style="1" customWidth="1"/>
    <col min="13453" max="13453" width="9.21875" style="1" customWidth="1"/>
    <col min="13454" max="13454" width="19.44140625" style="1" customWidth="1"/>
    <col min="13455" max="13455" width="42.77734375" style="1" customWidth="1"/>
    <col min="13456" max="13456" width="5.77734375" style="1" customWidth="1"/>
    <col min="13457" max="13457" width="31.44140625" style="1" customWidth="1"/>
    <col min="13458" max="13458" width="16.21875" style="1" customWidth="1"/>
    <col min="13459" max="13460" width="9.21875" style="1" customWidth="1"/>
    <col min="13461" max="13461" width="11.21875" style="1" customWidth="1"/>
    <col min="13462" max="13462" width="2.21875" style="1" customWidth="1"/>
    <col min="13463" max="13668" width="10.88671875" style="1"/>
    <col min="13669" max="13669" width="12" style="1" customWidth="1"/>
    <col min="13670" max="13670" width="2.77734375" style="1" customWidth="1"/>
    <col min="13671" max="13672" width="6.44140625" style="1" customWidth="1"/>
    <col min="13673" max="13673" width="5.77734375" style="1" customWidth="1"/>
    <col min="13674" max="13674" width="6.44140625" style="1" customWidth="1"/>
    <col min="13675" max="13675" width="13.77734375" style="1" customWidth="1"/>
    <col min="13676" max="13677" width="9" style="1" customWidth="1"/>
    <col min="13678" max="13678" width="2.44140625" style="1" customWidth="1"/>
    <col min="13679" max="13679" width="8.77734375" style="1" customWidth="1"/>
    <col min="13680" max="13680" width="7.44140625" style="1" customWidth="1"/>
    <col min="13681" max="13683" width="3.77734375" style="1" customWidth="1"/>
    <col min="13684" max="13684" width="3.44140625" style="1" customWidth="1"/>
    <col min="13685" max="13685" width="2.77734375" style="1" customWidth="1"/>
    <col min="13686" max="13686" width="3" style="1" customWidth="1"/>
    <col min="13687" max="13689" width="0" style="1" hidden="1" customWidth="1"/>
    <col min="13690" max="13690" width="4.44140625" style="1" customWidth="1"/>
    <col min="13691" max="13691" width="0" style="1" hidden="1" customWidth="1"/>
    <col min="13692" max="13693" width="14.77734375" style="1" customWidth="1"/>
    <col min="13694" max="13694" width="15.21875" style="1" customWidth="1"/>
    <col min="13695" max="13695" width="6.44140625" style="1" customWidth="1"/>
    <col min="13696" max="13696" width="15.21875" style="1" customWidth="1"/>
    <col min="13697" max="13697" width="4.21875" style="1" customWidth="1"/>
    <col min="13698" max="13698" width="3" style="1" customWidth="1"/>
    <col min="13699" max="13701" width="0" style="1" hidden="1" customWidth="1"/>
    <col min="13702" max="13702" width="3" style="1" customWidth="1"/>
    <col min="13703" max="13703" width="0" style="1" hidden="1" customWidth="1"/>
    <col min="13704" max="13704" width="3" style="1" customWidth="1"/>
    <col min="13705" max="13705" width="0" style="1" hidden="1" customWidth="1"/>
    <col min="13706" max="13706" width="4.44140625" style="1" customWidth="1"/>
    <col min="13707" max="13707" width="34.21875" style="1" customWidth="1"/>
    <col min="13708" max="13708" width="23.44140625" style="1" customWidth="1"/>
    <col min="13709" max="13709" width="9.21875" style="1" customWidth="1"/>
    <col min="13710" max="13710" width="19.44140625" style="1" customWidth="1"/>
    <col min="13711" max="13711" width="42.77734375" style="1" customWidth="1"/>
    <col min="13712" max="13712" width="5.77734375" style="1" customWidth="1"/>
    <col min="13713" max="13713" width="31.44140625" style="1" customWidth="1"/>
    <col min="13714" max="13714" width="16.21875" style="1" customWidth="1"/>
    <col min="13715" max="13716" width="9.21875" style="1" customWidth="1"/>
    <col min="13717" max="13717" width="11.21875" style="1" customWidth="1"/>
    <col min="13718" max="13718" width="2.21875" style="1" customWidth="1"/>
    <col min="13719" max="13924" width="10.88671875" style="1"/>
    <col min="13925" max="13925" width="12" style="1" customWidth="1"/>
    <col min="13926" max="13926" width="2.77734375" style="1" customWidth="1"/>
    <col min="13927" max="13928" width="6.44140625" style="1" customWidth="1"/>
    <col min="13929" max="13929" width="5.77734375" style="1" customWidth="1"/>
    <col min="13930" max="13930" width="6.44140625" style="1" customWidth="1"/>
    <col min="13931" max="13931" width="13.77734375" style="1" customWidth="1"/>
    <col min="13932" max="13933" width="9" style="1" customWidth="1"/>
    <col min="13934" max="13934" width="2.44140625" style="1" customWidth="1"/>
    <col min="13935" max="13935" width="8.77734375" style="1" customWidth="1"/>
    <col min="13936" max="13936" width="7.44140625" style="1" customWidth="1"/>
    <col min="13937" max="13939" width="3.77734375" style="1" customWidth="1"/>
    <col min="13940" max="13940" width="3.44140625" style="1" customWidth="1"/>
    <col min="13941" max="13941" width="2.77734375" style="1" customWidth="1"/>
    <col min="13942" max="13942" width="3" style="1" customWidth="1"/>
    <col min="13943" max="13945" width="0" style="1" hidden="1" customWidth="1"/>
    <col min="13946" max="13946" width="4.44140625" style="1" customWidth="1"/>
    <col min="13947" max="13947" width="0" style="1" hidden="1" customWidth="1"/>
    <col min="13948" max="13949" width="14.77734375" style="1" customWidth="1"/>
    <col min="13950" max="13950" width="15.21875" style="1" customWidth="1"/>
    <col min="13951" max="13951" width="6.44140625" style="1" customWidth="1"/>
    <col min="13952" max="13952" width="15.21875" style="1" customWidth="1"/>
    <col min="13953" max="13953" width="4.21875" style="1" customWidth="1"/>
    <col min="13954" max="13954" width="3" style="1" customWidth="1"/>
    <col min="13955" max="13957" width="0" style="1" hidden="1" customWidth="1"/>
    <col min="13958" max="13958" width="3" style="1" customWidth="1"/>
    <col min="13959" max="13959" width="0" style="1" hidden="1" customWidth="1"/>
    <col min="13960" max="13960" width="3" style="1" customWidth="1"/>
    <col min="13961" max="13961" width="0" style="1" hidden="1" customWidth="1"/>
    <col min="13962" max="13962" width="4.44140625" style="1" customWidth="1"/>
    <col min="13963" max="13963" width="34.21875" style="1" customWidth="1"/>
    <col min="13964" max="13964" width="23.44140625" style="1" customWidth="1"/>
    <col min="13965" max="13965" width="9.21875" style="1" customWidth="1"/>
    <col min="13966" max="13966" width="19.44140625" style="1" customWidth="1"/>
    <col min="13967" max="13967" width="42.77734375" style="1" customWidth="1"/>
    <col min="13968" max="13968" width="5.77734375" style="1" customWidth="1"/>
    <col min="13969" max="13969" width="31.44140625" style="1" customWidth="1"/>
    <col min="13970" max="13970" width="16.21875" style="1" customWidth="1"/>
    <col min="13971" max="13972" width="9.21875" style="1" customWidth="1"/>
    <col min="13973" max="13973" width="11.21875" style="1" customWidth="1"/>
    <col min="13974" max="13974" width="2.21875" style="1" customWidth="1"/>
    <col min="13975" max="14180" width="10.88671875" style="1"/>
    <col min="14181" max="14181" width="12" style="1" customWidth="1"/>
    <col min="14182" max="14182" width="2.77734375" style="1" customWidth="1"/>
    <col min="14183" max="14184" width="6.44140625" style="1" customWidth="1"/>
    <col min="14185" max="14185" width="5.77734375" style="1" customWidth="1"/>
    <col min="14186" max="14186" width="6.44140625" style="1" customWidth="1"/>
    <col min="14187" max="14187" width="13.77734375" style="1" customWidth="1"/>
    <col min="14188" max="14189" width="9" style="1" customWidth="1"/>
    <col min="14190" max="14190" width="2.44140625" style="1" customWidth="1"/>
    <col min="14191" max="14191" width="8.77734375" style="1" customWidth="1"/>
    <col min="14192" max="14192" width="7.44140625" style="1" customWidth="1"/>
    <col min="14193" max="14195" width="3.77734375" style="1" customWidth="1"/>
    <col min="14196" max="14196" width="3.44140625" style="1" customWidth="1"/>
    <col min="14197" max="14197" width="2.77734375" style="1" customWidth="1"/>
    <col min="14198" max="14198" width="3" style="1" customWidth="1"/>
    <col min="14199" max="14201" width="0" style="1" hidden="1" customWidth="1"/>
    <col min="14202" max="14202" width="4.44140625" style="1" customWidth="1"/>
    <col min="14203" max="14203" width="0" style="1" hidden="1" customWidth="1"/>
    <col min="14204" max="14205" width="14.77734375" style="1" customWidth="1"/>
    <col min="14206" max="14206" width="15.21875" style="1" customWidth="1"/>
    <col min="14207" max="14207" width="6.44140625" style="1" customWidth="1"/>
    <col min="14208" max="14208" width="15.21875" style="1" customWidth="1"/>
    <col min="14209" max="14209" width="4.21875" style="1" customWidth="1"/>
    <col min="14210" max="14210" width="3" style="1" customWidth="1"/>
    <col min="14211" max="14213" width="0" style="1" hidden="1" customWidth="1"/>
    <col min="14214" max="14214" width="3" style="1" customWidth="1"/>
    <col min="14215" max="14215" width="0" style="1" hidden="1" customWidth="1"/>
    <col min="14216" max="14216" width="3" style="1" customWidth="1"/>
    <col min="14217" max="14217" width="0" style="1" hidden="1" customWidth="1"/>
    <col min="14218" max="14218" width="4.44140625" style="1" customWidth="1"/>
    <col min="14219" max="14219" width="34.21875" style="1" customWidth="1"/>
    <col min="14220" max="14220" width="23.44140625" style="1" customWidth="1"/>
    <col min="14221" max="14221" width="9.21875" style="1" customWidth="1"/>
    <col min="14222" max="14222" width="19.44140625" style="1" customWidth="1"/>
    <col min="14223" max="14223" width="42.77734375" style="1" customWidth="1"/>
    <col min="14224" max="14224" width="5.77734375" style="1" customWidth="1"/>
    <col min="14225" max="14225" width="31.44140625" style="1" customWidth="1"/>
    <col min="14226" max="14226" width="16.21875" style="1" customWidth="1"/>
    <col min="14227" max="14228" width="9.21875" style="1" customWidth="1"/>
    <col min="14229" max="14229" width="11.21875" style="1" customWidth="1"/>
    <col min="14230" max="14230" width="2.21875" style="1" customWidth="1"/>
    <col min="14231" max="14436" width="10.88671875" style="1"/>
    <col min="14437" max="14437" width="12" style="1" customWidth="1"/>
    <col min="14438" max="14438" width="2.77734375" style="1" customWidth="1"/>
    <col min="14439" max="14440" width="6.44140625" style="1" customWidth="1"/>
    <col min="14441" max="14441" width="5.77734375" style="1" customWidth="1"/>
    <col min="14442" max="14442" width="6.44140625" style="1" customWidth="1"/>
    <col min="14443" max="14443" width="13.77734375" style="1" customWidth="1"/>
    <col min="14444" max="14445" width="9" style="1" customWidth="1"/>
    <col min="14446" max="14446" width="2.44140625" style="1" customWidth="1"/>
    <col min="14447" max="14447" width="8.77734375" style="1" customWidth="1"/>
    <col min="14448" max="14448" width="7.44140625" style="1" customWidth="1"/>
    <col min="14449" max="14451" width="3.77734375" style="1" customWidth="1"/>
    <col min="14452" max="14452" width="3.44140625" style="1" customWidth="1"/>
    <col min="14453" max="14453" width="2.77734375" style="1" customWidth="1"/>
    <col min="14454" max="14454" width="3" style="1" customWidth="1"/>
    <col min="14455" max="14457" width="0" style="1" hidden="1" customWidth="1"/>
    <col min="14458" max="14458" width="4.44140625" style="1" customWidth="1"/>
    <col min="14459" max="14459" width="0" style="1" hidden="1" customWidth="1"/>
    <col min="14460" max="14461" width="14.77734375" style="1" customWidth="1"/>
    <col min="14462" max="14462" width="15.21875" style="1" customWidth="1"/>
    <col min="14463" max="14463" width="6.44140625" style="1" customWidth="1"/>
    <col min="14464" max="14464" width="15.21875" style="1" customWidth="1"/>
    <col min="14465" max="14465" width="4.21875" style="1" customWidth="1"/>
    <col min="14466" max="14466" width="3" style="1" customWidth="1"/>
    <col min="14467" max="14469" width="0" style="1" hidden="1" customWidth="1"/>
    <col min="14470" max="14470" width="3" style="1" customWidth="1"/>
    <col min="14471" max="14471" width="0" style="1" hidden="1" customWidth="1"/>
    <col min="14472" max="14472" width="3" style="1" customWidth="1"/>
    <col min="14473" max="14473" width="0" style="1" hidden="1" customWidth="1"/>
    <col min="14474" max="14474" width="4.44140625" style="1" customWidth="1"/>
    <col min="14475" max="14475" width="34.21875" style="1" customWidth="1"/>
    <col min="14476" max="14476" width="23.44140625" style="1" customWidth="1"/>
    <col min="14477" max="14477" width="9.21875" style="1" customWidth="1"/>
    <col min="14478" max="14478" width="19.44140625" style="1" customWidth="1"/>
    <col min="14479" max="14479" width="42.77734375" style="1" customWidth="1"/>
    <col min="14480" max="14480" width="5.77734375" style="1" customWidth="1"/>
    <col min="14481" max="14481" width="31.44140625" style="1" customWidth="1"/>
    <col min="14482" max="14482" width="16.21875" style="1" customWidth="1"/>
    <col min="14483" max="14484" width="9.21875" style="1" customWidth="1"/>
    <col min="14485" max="14485" width="11.21875" style="1" customWidth="1"/>
    <col min="14486" max="14486" width="2.21875" style="1" customWidth="1"/>
    <col min="14487" max="14692" width="10.88671875" style="1"/>
    <col min="14693" max="14693" width="12" style="1" customWidth="1"/>
    <col min="14694" max="14694" width="2.77734375" style="1" customWidth="1"/>
    <col min="14695" max="14696" width="6.44140625" style="1" customWidth="1"/>
    <col min="14697" max="14697" width="5.77734375" style="1" customWidth="1"/>
    <col min="14698" max="14698" width="6.44140625" style="1" customWidth="1"/>
    <col min="14699" max="14699" width="13.77734375" style="1" customWidth="1"/>
    <col min="14700" max="14701" width="9" style="1" customWidth="1"/>
    <col min="14702" max="14702" width="2.44140625" style="1" customWidth="1"/>
    <col min="14703" max="14703" width="8.77734375" style="1" customWidth="1"/>
    <col min="14704" max="14704" width="7.44140625" style="1" customWidth="1"/>
    <col min="14705" max="14707" width="3.77734375" style="1" customWidth="1"/>
    <col min="14708" max="14708" width="3.44140625" style="1" customWidth="1"/>
    <col min="14709" max="14709" width="2.77734375" style="1" customWidth="1"/>
    <col min="14710" max="14710" width="3" style="1" customWidth="1"/>
    <col min="14711" max="14713" width="0" style="1" hidden="1" customWidth="1"/>
    <col min="14714" max="14714" width="4.44140625" style="1" customWidth="1"/>
    <col min="14715" max="14715" width="0" style="1" hidden="1" customWidth="1"/>
    <col min="14716" max="14717" width="14.77734375" style="1" customWidth="1"/>
    <col min="14718" max="14718" width="15.21875" style="1" customWidth="1"/>
    <col min="14719" max="14719" width="6.44140625" style="1" customWidth="1"/>
    <col min="14720" max="14720" width="15.21875" style="1" customWidth="1"/>
    <col min="14721" max="14721" width="4.21875" style="1" customWidth="1"/>
    <col min="14722" max="14722" width="3" style="1" customWidth="1"/>
    <col min="14723" max="14725" width="0" style="1" hidden="1" customWidth="1"/>
    <col min="14726" max="14726" width="3" style="1" customWidth="1"/>
    <col min="14727" max="14727" width="0" style="1" hidden="1" customWidth="1"/>
    <col min="14728" max="14728" width="3" style="1" customWidth="1"/>
    <col min="14729" max="14729" width="0" style="1" hidden="1" customWidth="1"/>
    <col min="14730" max="14730" width="4.44140625" style="1" customWidth="1"/>
    <col min="14731" max="14731" width="34.21875" style="1" customWidth="1"/>
    <col min="14732" max="14732" width="23.44140625" style="1" customWidth="1"/>
    <col min="14733" max="14733" width="9.21875" style="1" customWidth="1"/>
    <col min="14734" max="14734" width="19.44140625" style="1" customWidth="1"/>
    <col min="14735" max="14735" width="42.77734375" style="1" customWidth="1"/>
    <col min="14736" max="14736" width="5.77734375" style="1" customWidth="1"/>
    <col min="14737" max="14737" width="31.44140625" style="1" customWidth="1"/>
    <col min="14738" max="14738" width="16.21875" style="1" customWidth="1"/>
    <col min="14739" max="14740" width="9.21875" style="1" customWidth="1"/>
    <col min="14741" max="14741" width="11.21875" style="1" customWidth="1"/>
    <col min="14742" max="14742" width="2.21875" style="1" customWidth="1"/>
    <col min="14743" max="14948" width="10.88671875" style="1"/>
    <col min="14949" max="14949" width="12" style="1" customWidth="1"/>
    <col min="14950" max="14950" width="2.77734375" style="1" customWidth="1"/>
    <col min="14951" max="14952" width="6.44140625" style="1" customWidth="1"/>
    <col min="14953" max="14953" width="5.77734375" style="1" customWidth="1"/>
    <col min="14954" max="14954" width="6.44140625" style="1" customWidth="1"/>
    <col min="14955" max="14955" width="13.77734375" style="1" customWidth="1"/>
    <col min="14956" max="14957" width="9" style="1" customWidth="1"/>
    <col min="14958" max="14958" width="2.44140625" style="1" customWidth="1"/>
    <col min="14959" max="14959" width="8.77734375" style="1" customWidth="1"/>
    <col min="14960" max="14960" width="7.44140625" style="1" customWidth="1"/>
    <col min="14961" max="14963" width="3.77734375" style="1" customWidth="1"/>
    <col min="14964" max="14964" width="3.44140625" style="1" customWidth="1"/>
    <col min="14965" max="14965" width="2.77734375" style="1" customWidth="1"/>
    <col min="14966" max="14966" width="3" style="1" customWidth="1"/>
    <col min="14967" max="14969" width="0" style="1" hidden="1" customWidth="1"/>
    <col min="14970" max="14970" width="4.44140625" style="1" customWidth="1"/>
    <col min="14971" max="14971" width="0" style="1" hidden="1" customWidth="1"/>
    <col min="14972" max="14973" width="14.77734375" style="1" customWidth="1"/>
    <col min="14974" max="14974" width="15.21875" style="1" customWidth="1"/>
    <col min="14975" max="14975" width="6.44140625" style="1" customWidth="1"/>
    <col min="14976" max="14976" width="15.21875" style="1" customWidth="1"/>
    <col min="14977" max="14977" width="4.21875" style="1" customWidth="1"/>
    <col min="14978" max="14978" width="3" style="1" customWidth="1"/>
    <col min="14979" max="14981" width="0" style="1" hidden="1" customWidth="1"/>
    <col min="14982" max="14982" width="3" style="1" customWidth="1"/>
    <col min="14983" max="14983" width="0" style="1" hidden="1" customWidth="1"/>
    <col min="14984" max="14984" width="3" style="1" customWidth="1"/>
    <col min="14985" max="14985" width="0" style="1" hidden="1" customWidth="1"/>
    <col min="14986" max="14986" width="4.44140625" style="1" customWidth="1"/>
    <col min="14987" max="14987" width="34.21875" style="1" customWidth="1"/>
    <col min="14988" max="14988" width="23.44140625" style="1" customWidth="1"/>
    <col min="14989" max="14989" width="9.21875" style="1" customWidth="1"/>
    <col min="14990" max="14990" width="19.44140625" style="1" customWidth="1"/>
    <col min="14991" max="14991" width="42.77734375" style="1" customWidth="1"/>
    <col min="14992" max="14992" width="5.77734375" style="1" customWidth="1"/>
    <col min="14993" max="14993" width="31.44140625" style="1" customWidth="1"/>
    <col min="14994" max="14994" width="16.21875" style="1" customWidth="1"/>
    <col min="14995" max="14996" width="9.21875" style="1" customWidth="1"/>
    <col min="14997" max="14997" width="11.21875" style="1" customWidth="1"/>
    <col min="14998" max="14998" width="2.21875" style="1" customWidth="1"/>
    <col min="14999" max="15204" width="10.88671875" style="1"/>
    <col min="15205" max="15205" width="12" style="1" customWidth="1"/>
    <col min="15206" max="15206" width="2.77734375" style="1" customWidth="1"/>
    <col min="15207" max="15208" width="6.44140625" style="1" customWidth="1"/>
    <col min="15209" max="15209" width="5.77734375" style="1" customWidth="1"/>
    <col min="15210" max="15210" width="6.44140625" style="1" customWidth="1"/>
    <col min="15211" max="15211" width="13.77734375" style="1" customWidth="1"/>
    <col min="15212" max="15213" width="9" style="1" customWidth="1"/>
    <col min="15214" max="15214" width="2.44140625" style="1" customWidth="1"/>
    <col min="15215" max="15215" width="8.77734375" style="1" customWidth="1"/>
    <col min="15216" max="15216" width="7.44140625" style="1" customWidth="1"/>
    <col min="15217" max="15219" width="3.77734375" style="1" customWidth="1"/>
    <col min="15220" max="15220" width="3.44140625" style="1" customWidth="1"/>
    <col min="15221" max="15221" width="2.77734375" style="1" customWidth="1"/>
    <col min="15222" max="15222" width="3" style="1" customWidth="1"/>
    <col min="15223" max="15225" width="0" style="1" hidden="1" customWidth="1"/>
    <col min="15226" max="15226" width="4.44140625" style="1" customWidth="1"/>
    <col min="15227" max="15227" width="0" style="1" hidden="1" customWidth="1"/>
    <col min="15228" max="15229" width="14.77734375" style="1" customWidth="1"/>
    <col min="15230" max="15230" width="15.21875" style="1" customWidth="1"/>
    <col min="15231" max="15231" width="6.44140625" style="1" customWidth="1"/>
    <col min="15232" max="15232" width="15.21875" style="1" customWidth="1"/>
    <col min="15233" max="15233" width="4.21875" style="1" customWidth="1"/>
    <col min="15234" max="15234" width="3" style="1" customWidth="1"/>
    <col min="15235" max="15237" width="0" style="1" hidden="1" customWidth="1"/>
    <col min="15238" max="15238" width="3" style="1" customWidth="1"/>
    <col min="15239" max="15239" width="0" style="1" hidden="1" customWidth="1"/>
    <col min="15240" max="15240" width="3" style="1" customWidth="1"/>
    <col min="15241" max="15241" width="0" style="1" hidden="1" customWidth="1"/>
    <col min="15242" max="15242" width="4.44140625" style="1" customWidth="1"/>
    <col min="15243" max="15243" width="34.21875" style="1" customWidth="1"/>
    <col min="15244" max="15244" width="23.44140625" style="1" customWidth="1"/>
    <col min="15245" max="15245" width="9.21875" style="1" customWidth="1"/>
    <col min="15246" max="15246" width="19.44140625" style="1" customWidth="1"/>
    <col min="15247" max="15247" width="42.77734375" style="1" customWidth="1"/>
    <col min="15248" max="15248" width="5.77734375" style="1" customWidth="1"/>
    <col min="15249" max="15249" width="31.44140625" style="1" customWidth="1"/>
    <col min="15250" max="15250" width="16.21875" style="1" customWidth="1"/>
    <col min="15251" max="15252" width="9.21875" style="1" customWidth="1"/>
    <col min="15253" max="15253" width="11.21875" style="1" customWidth="1"/>
    <col min="15254" max="15254" width="2.21875" style="1" customWidth="1"/>
    <col min="15255" max="15460" width="10.88671875" style="1"/>
    <col min="15461" max="15461" width="12" style="1" customWidth="1"/>
    <col min="15462" max="15462" width="2.77734375" style="1" customWidth="1"/>
    <col min="15463" max="15464" width="6.44140625" style="1" customWidth="1"/>
    <col min="15465" max="15465" width="5.77734375" style="1" customWidth="1"/>
    <col min="15466" max="15466" width="6.44140625" style="1" customWidth="1"/>
    <col min="15467" max="15467" width="13.77734375" style="1" customWidth="1"/>
    <col min="15468" max="15469" width="9" style="1" customWidth="1"/>
    <col min="15470" max="15470" width="2.44140625" style="1" customWidth="1"/>
    <col min="15471" max="15471" width="8.77734375" style="1" customWidth="1"/>
    <col min="15472" max="15472" width="7.44140625" style="1" customWidth="1"/>
    <col min="15473" max="15475" width="3.77734375" style="1" customWidth="1"/>
    <col min="15476" max="15476" width="3.44140625" style="1" customWidth="1"/>
    <col min="15477" max="15477" width="2.77734375" style="1" customWidth="1"/>
    <col min="15478" max="15478" width="3" style="1" customWidth="1"/>
    <col min="15479" max="15481" width="0" style="1" hidden="1" customWidth="1"/>
    <col min="15482" max="15482" width="4.44140625" style="1" customWidth="1"/>
    <col min="15483" max="15483" width="0" style="1" hidden="1" customWidth="1"/>
    <col min="15484" max="15485" width="14.77734375" style="1" customWidth="1"/>
    <col min="15486" max="15486" width="15.21875" style="1" customWidth="1"/>
    <col min="15487" max="15487" width="6.44140625" style="1" customWidth="1"/>
    <col min="15488" max="15488" width="15.21875" style="1" customWidth="1"/>
    <col min="15489" max="15489" width="4.21875" style="1" customWidth="1"/>
    <col min="15490" max="15490" width="3" style="1" customWidth="1"/>
    <col min="15491" max="15493" width="0" style="1" hidden="1" customWidth="1"/>
    <col min="15494" max="15494" width="3" style="1" customWidth="1"/>
    <col min="15495" max="15495" width="0" style="1" hidden="1" customWidth="1"/>
    <col min="15496" max="15496" width="3" style="1" customWidth="1"/>
    <col min="15497" max="15497" width="0" style="1" hidden="1" customWidth="1"/>
    <col min="15498" max="15498" width="4.44140625" style="1" customWidth="1"/>
    <col min="15499" max="15499" width="34.21875" style="1" customWidth="1"/>
    <col min="15500" max="15500" width="23.44140625" style="1" customWidth="1"/>
    <col min="15501" max="15501" width="9.21875" style="1" customWidth="1"/>
    <col min="15502" max="15502" width="19.44140625" style="1" customWidth="1"/>
    <col min="15503" max="15503" width="42.77734375" style="1" customWidth="1"/>
    <col min="15504" max="15504" width="5.77734375" style="1" customWidth="1"/>
    <col min="15505" max="15505" width="31.44140625" style="1" customWidth="1"/>
    <col min="15506" max="15506" width="16.21875" style="1" customWidth="1"/>
    <col min="15507" max="15508" width="9.21875" style="1" customWidth="1"/>
    <col min="15509" max="15509" width="11.21875" style="1" customWidth="1"/>
    <col min="15510" max="15510" width="2.21875" style="1" customWidth="1"/>
    <col min="15511" max="15716" width="10.88671875" style="1"/>
    <col min="15717" max="15717" width="12" style="1" customWidth="1"/>
    <col min="15718" max="15718" width="2.77734375" style="1" customWidth="1"/>
    <col min="15719" max="15720" width="6.44140625" style="1" customWidth="1"/>
    <col min="15721" max="15721" width="5.77734375" style="1" customWidth="1"/>
    <col min="15722" max="15722" width="6.44140625" style="1" customWidth="1"/>
    <col min="15723" max="15723" width="13.77734375" style="1" customWidth="1"/>
    <col min="15724" max="15725" width="9" style="1" customWidth="1"/>
    <col min="15726" max="15726" width="2.44140625" style="1" customWidth="1"/>
    <col min="15727" max="15727" width="8.77734375" style="1" customWidth="1"/>
    <col min="15728" max="15728" width="7.44140625" style="1" customWidth="1"/>
    <col min="15729" max="15731" width="3.77734375" style="1" customWidth="1"/>
    <col min="15732" max="15732" width="3.44140625" style="1" customWidth="1"/>
    <col min="15733" max="15733" width="2.77734375" style="1" customWidth="1"/>
    <col min="15734" max="15734" width="3" style="1" customWidth="1"/>
    <col min="15735" max="15737" width="0" style="1" hidden="1" customWidth="1"/>
    <col min="15738" max="15738" width="4.44140625" style="1" customWidth="1"/>
    <col min="15739" max="15739" width="0" style="1" hidden="1" customWidth="1"/>
    <col min="15740" max="15741" width="14.77734375" style="1" customWidth="1"/>
    <col min="15742" max="15742" width="15.21875" style="1" customWidth="1"/>
    <col min="15743" max="15743" width="6.44140625" style="1" customWidth="1"/>
    <col min="15744" max="15744" width="15.21875" style="1" customWidth="1"/>
    <col min="15745" max="15745" width="4.21875" style="1" customWidth="1"/>
    <col min="15746" max="15746" width="3" style="1" customWidth="1"/>
    <col min="15747" max="15749" width="0" style="1" hidden="1" customWidth="1"/>
    <col min="15750" max="15750" width="3" style="1" customWidth="1"/>
    <col min="15751" max="15751" width="0" style="1" hidden="1" customWidth="1"/>
    <col min="15752" max="15752" width="3" style="1" customWidth="1"/>
    <col min="15753" max="15753" width="0" style="1" hidden="1" customWidth="1"/>
    <col min="15754" max="15754" width="4.44140625" style="1" customWidth="1"/>
    <col min="15755" max="15755" width="34.21875" style="1" customWidth="1"/>
    <col min="15756" max="15756" width="23.44140625" style="1" customWidth="1"/>
    <col min="15757" max="15757" width="9.21875" style="1" customWidth="1"/>
    <col min="15758" max="15758" width="19.44140625" style="1" customWidth="1"/>
    <col min="15759" max="15759" width="42.77734375" style="1" customWidth="1"/>
    <col min="15760" max="15760" width="5.77734375" style="1" customWidth="1"/>
    <col min="15761" max="15761" width="31.44140625" style="1" customWidth="1"/>
    <col min="15762" max="15762" width="16.21875" style="1" customWidth="1"/>
    <col min="15763" max="15764" width="9.21875" style="1" customWidth="1"/>
    <col min="15765" max="15765" width="11.21875" style="1" customWidth="1"/>
    <col min="15766" max="15766" width="2.21875" style="1" customWidth="1"/>
    <col min="15767" max="15972" width="10.88671875" style="1"/>
    <col min="15973" max="15973" width="12" style="1" customWidth="1"/>
    <col min="15974" max="15974" width="2.77734375" style="1" customWidth="1"/>
    <col min="15975" max="15976" width="6.44140625" style="1" customWidth="1"/>
    <col min="15977" max="15977" width="5.77734375" style="1" customWidth="1"/>
    <col min="15978" max="15978" width="6.44140625" style="1" customWidth="1"/>
    <col min="15979" max="15979" width="13.77734375" style="1" customWidth="1"/>
    <col min="15980" max="15981" width="9" style="1" customWidth="1"/>
    <col min="15982" max="15982" width="2.44140625" style="1" customWidth="1"/>
    <col min="15983" max="15983" width="8.77734375" style="1" customWidth="1"/>
    <col min="15984" max="15984" width="7.44140625" style="1" customWidth="1"/>
    <col min="15985" max="15987" width="3.77734375" style="1" customWidth="1"/>
    <col min="15988" max="15988" width="3.44140625" style="1" customWidth="1"/>
    <col min="15989" max="15989" width="2.77734375" style="1" customWidth="1"/>
    <col min="15990" max="15990" width="3" style="1" customWidth="1"/>
    <col min="15991" max="15993" width="0" style="1" hidden="1" customWidth="1"/>
    <col min="15994" max="15994" width="4.44140625" style="1" customWidth="1"/>
    <col min="15995" max="15995" width="0" style="1" hidden="1" customWidth="1"/>
    <col min="15996" max="15997" width="14.77734375" style="1" customWidth="1"/>
    <col min="15998" max="15998" width="15.21875" style="1" customWidth="1"/>
    <col min="15999" max="15999" width="6.44140625" style="1" customWidth="1"/>
    <col min="16000" max="16000" width="15.21875" style="1" customWidth="1"/>
    <col min="16001" max="16001" width="4.21875" style="1" customWidth="1"/>
    <col min="16002" max="16002" width="3" style="1" customWidth="1"/>
    <col min="16003" max="16005" width="0" style="1" hidden="1" customWidth="1"/>
    <col min="16006" max="16006" width="3" style="1" customWidth="1"/>
    <col min="16007" max="16007" width="0" style="1" hidden="1" customWidth="1"/>
    <col min="16008" max="16008" width="3" style="1" customWidth="1"/>
    <col min="16009" max="16009" width="0" style="1" hidden="1" customWidth="1"/>
    <col min="16010" max="16010" width="4.44140625" style="1" customWidth="1"/>
    <col min="16011" max="16011" width="34.21875" style="1" customWidth="1"/>
    <col min="16012" max="16012" width="23.44140625" style="1" customWidth="1"/>
    <col min="16013" max="16013" width="9.21875" style="1" customWidth="1"/>
    <col min="16014" max="16014" width="19.44140625" style="1" customWidth="1"/>
    <col min="16015" max="16015" width="42.77734375" style="1" customWidth="1"/>
    <col min="16016" max="16016" width="5.77734375" style="1" customWidth="1"/>
    <col min="16017" max="16017" width="31.44140625" style="1" customWidth="1"/>
    <col min="16018" max="16018" width="16.21875" style="1" customWidth="1"/>
    <col min="16019" max="16020" width="9.21875" style="1" customWidth="1"/>
    <col min="16021" max="16021" width="11.21875" style="1" customWidth="1"/>
    <col min="16022" max="16022" width="2.21875" style="1" customWidth="1"/>
    <col min="16023" max="16228" width="10.88671875" style="1"/>
    <col min="16229" max="16229" width="12" style="1" customWidth="1"/>
    <col min="16230" max="16230" width="2.77734375" style="1" customWidth="1"/>
    <col min="16231" max="16232" width="6.44140625" style="1" customWidth="1"/>
    <col min="16233" max="16233" width="5.77734375" style="1" customWidth="1"/>
    <col min="16234" max="16234" width="6.44140625" style="1" customWidth="1"/>
    <col min="16235" max="16235" width="13.77734375" style="1" customWidth="1"/>
    <col min="16236" max="16237" width="9" style="1" customWidth="1"/>
    <col min="16238" max="16238" width="2.44140625" style="1" customWidth="1"/>
    <col min="16239" max="16239" width="8.77734375" style="1" customWidth="1"/>
    <col min="16240" max="16240" width="7.44140625" style="1" customWidth="1"/>
    <col min="16241" max="16243" width="3.77734375" style="1" customWidth="1"/>
    <col min="16244" max="16244" width="3.44140625" style="1" customWidth="1"/>
    <col min="16245" max="16245" width="2.77734375" style="1" customWidth="1"/>
    <col min="16246" max="16246" width="3" style="1" customWidth="1"/>
    <col min="16247" max="16249" width="0" style="1" hidden="1" customWidth="1"/>
    <col min="16250" max="16250" width="4.44140625" style="1" customWidth="1"/>
    <col min="16251" max="16251" width="0" style="1" hidden="1" customWidth="1"/>
    <col min="16252" max="16253" width="14.77734375" style="1" customWidth="1"/>
    <col min="16254" max="16254" width="15.21875" style="1" customWidth="1"/>
    <col min="16255" max="16255" width="6.44140625" style="1" customWidth="1"/>
    <col min="16256" max="16256" width="15.21875" style="1" customWidth="1"/>
    <col min="16257" max="16257" width="4.21875" style="1" customWidth="1"/>
    <col min="16258" max="16258" width="3" style="1" customWidth="1"/>
    <col min="16259" max="16261" width="0" style="1" hidden="1" customWidth="1"/>
    <col min="16262" max="16262" width="3" style="1" customWidth="1"/>
    <col min="16263" max="16263" width="0" style="1" hidden="1" customWidth="1"/>
    <col min="16264" max="16264" width="3" style="1" customWidth="1"/>
    <col min="16265" max="16265" width="0" style="1" hidden="1" customWidth="1"/>
    <col min="16266" max="16266" width="4.44140625" style="1" customWidth="1"/>
    <col min="16267" max="16267" width="34.21875" style="1" customWidth="1"/>
    <col min="16268" max="16268" width="23.44140625" style="1" customWidth="1"/>
    <col min="16269" max="16269" width="9.21875" style="1" customWidth="1"/>
    <col min="16270" max="16270" width="19.44140625" style="1" customWidth="1"/>
    <col min="16271" max="16271" width="42.77734375" style="1" customWidth="1"/>
    <col min="16272" max="16272" width="5.77734375" style="1" customWidth="1"/>
    <col min="16273" max="16273" width="31.44140625" style="1" customWidth="1"/>
    <col min="16274" max="16274" width="16.21875" style="1" customWidth="1"/>
    <col min="16275" max="16276" width="9.21875" style="1" customWidth="1"/>
    <col min="16277" max="16277" width="11.21875" style="1" customWidth="1"/>
    <col min="16278" max="16278" width="2.21875" style="1" customWidth="1"/>
    <col min="16279" max="16383" width="10.88671875" style="1"/>
    <col min="16384" max="16384" width="11.44140625" style="1" customWidth="1"/>
  </cols>
  <sheetData>
    <row r="1" spans="1:100 1680:1680" x14ac:dyDescent="0.2">
      <c r="A1" s="5"/>
      <c r="B1" s="546" t="s">
        <v>465</v>
      </c>
      <c r="C1" s="547"/>
      <c r="D1" s="547"/>
      <c r="E1" s="547"/>
      <c r="F1" s="547"/>
      <c r="G1" s="547"/>
      <c r="H1" s="547"/>
      <c r="I1" s="548"/>
      <c r="J1" s="549"/>
      <c r="K1" s="550"/>
      <c r="L1" s="106"/>
      <c r="M1" s="105"/>
      <c r="N1" s="105"/>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5"/>
      <c r="AN1" s="106"/>
      <c r="AO1" s="106"/>
      <c r="AP1" s="106"/>
      <c r="AQ1" s="105"/>
      <c r="AR1" s="106"/>
      <c r="AS1" s="106"/>
      <c r="AT1" s="106"/>
      <c r="AU1" s="105"/>
      <c r="AV1" s="106"/>
      <c r="AW1" s="106"/>
      <c r="AX1" s="106"/>
      <c r="AY1" s="105"/>
      <c r="AZ1" s="106"/>
      <c r="BA1" s="106"/>
      <c r="BB1" s="106"/>
      <c r="BC1" s="105"/>
      <c r="BD1" s="106"/>
      <c r="BE1" s="106"/>
      <c r="BF1" s="106"/>
      <c r="BG1" s="105"/>
      <c r="BH1" s="106"/>
      <c r="BI1" s="106"/>
      <c r="BJ1" s="106"/>
      <c r="BK1" s="105"/>
      <c r="BL1" s="106"/>
      <c r="BM1" s="106"/>
      <c r="BN1" s="106"/>
      <c r="BO1" s="105"/>
      <c r="BP1" s="106"/>
      <c r="BQ1" s="106"/>
      <c r="BR1" s="106"/>
      <c r="BS1" s="105"/>
      <c r="BT1" s="106"/>
      <c r="BU1" s="106"/>
      <c r="BV1" s="106"/>
      <c r="BW1" s="105"/>
      <c r="BX1" s="106"/>
      <c r="BY1" s="106"/>
      <c r="BZ1" s="106"/>
      <c r="CA1" s="105"/>
      <c r="CB1" s="106"/>
      <c r="CC1" s="106"/>
      <c r="CD1" s="106"/>
      <c r="CE1" s="105"/>
      <c r="CF1" s="106"/>
      <c r="CG1" s="106"/>
      <c r="CH1" s="106"/>
      <c r="CI1" s="106"/>
      <c r="CJ1" s="106"/>
      <c r="CK1" s="106"/>
      <c r="CL1" s="106"/>
      <c r="CM1" s="106"/>
      <c r="CN1" s="106"/>
      <c r="CO1" s="106"/>
      <c r="CP1" s="106"/>
      <c r="CQ1" s="106"/>
      <c r="CR1" s="106"/>
      <c r="CS1" s="106"/>
      <c r="CT1" s="106"/>
      <c r="CU1" s="106"/>
      <c r="CV1" s="106"/>
      <c r="BLP1" s="152" t="s">
        <v>227</v>
      </c>
    </row>
    <row r="2" spans="1:100 1680:1680" x14ac:dyDescent="0.2">
      <c r="A2" s="5"/>
      <c r="B2" s="553" t="s">
        <v>463</v>
      </c>
      <c r="C2" s="554"/>
      <c r="D2" s="554"/>
      <c r="E2" s="554"/>
      <c r="F2" s="554"/>
      <c r="G2" s="554"/>
      <c r="H2" s="554"/>
      <c r="I2" s="555"/>
      <c r="J2" s="551"/>
      <c r="K2" s="552"/>
      <c r="L2" s="106"/>
      <c r="M2" s="105"/>
      <c r="N2" s="105"/>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5"/>
      <c r="AN2" s="106"/>
      <c r="AO2" s="106"/>
      <c r="AP2" s="106"/>
      <c r="AQ2" s="105"/>
      <c r="AR2" s="106"/>
      <c r="AS2" s="106"/>
      <c r="AT2" s="106"/>
      <c r="AU2" s="105"/>
      <c r="AV2" s="106"/>
      <c r="AW2" s="106"/>
      <c r="AX2" s="106"/>
      <c r="AY2" s="105"/>
      <c r="AZ2" s="106"/>
      <c r="BA2" s="106"/>
      <c r="BB2" s="106"/>
      <c r="BC2" s="105"/>
      <c r="BD2" s="106"/>
      <c r="BE2" s="106"/>
      <c r="BF2" s="106"/>
      <c r="BG2" s="105"/>
      <c r="BH2" s="106"/>
      <c r="BI2" s="106"/>
      <c r="BJ2" s="106"/>
      <c r="BK2" s="105"/>
      <c r="BL2" s="106"/>
      <c r="BM2" s="106"/>
      <c r="BN2" s="106"/>
      <c r="BO2" s="105"/>
      <c r="BP2" s="106"/>
      <c r="BQ2" s="106"/>
      <c r="BR2" s="106"/>
      <c r="BS2" s="105"/>
      <c r="BT2" s="106"/>
      <c r="BU2" s="106"/>
      <c r="BV2" s="106"/>
      <c r="BW2" s="105"/>
      <c r="BX2" s="106"/>
      <c r="BY2" s="106"/>
      <c r="BZ2" s="106"/>
      <c r="CA2" s="105"/>
      <c r="CB2" s="106"/>
      <c r="CC2" s="106"/>
      <c r="CD2" s="106"/>
      <c r="CE2" s="105"/>
      <c r="CF2" s="106"/>
      <c r="CG2" s="106"/>
      <c r="CH2" s="106"/>
      <c r="CI2" s="106"/>
      <c r="CJ2" s="106"/>
      <c r="CK2" s="106"/>
      <c r="CL2" s="106"/>
      <c r="CM2" s="106"/>
      <c r="CN2" s="106"/>
      <c r="CO2" s="106"/>
      <c r="CP2" s="106"/>
      <c r="CQ2" s="106"/>
      <c r="CR2" s="106"/>
      <c r="CS2" s="106"/>
      <c r="CT2" s="106"/>
      <c r="CU2" s="106"/>
      <c r="CV2" s="106"/>
      <c r="BLP2" s="136"/>
    </row>
    <row r="3" spans="1:100 1680:1680" x14ac:dyDescent="0.2">
      <c r="A3" s="5"/>
      <c r="B3" s="148" t="s">
        <v>462</v>
      </c>
      <c r="C3" s="556" t="s">
        <v>461</v>
      </c>
      <c r="D3" s="557"/>
      <c r="E3" s="557"/>
      <c r="F3" s="557"/>
      <c r="G3" s="557"/>
      <c r="H3" s="558"/>
      <c r="I3" s="144" t="s">
        <v>460</v>
      </c>
      <c r="J3" s="551"/>
      <c r="K3" s="552"/>
      <c r="L3" s="106"/>
      <c r="M3" s="105"/>
      <c r="N3" s="105"/>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5"/>
      <c r="AN3" s="106"/>
      <c r="AO3" s="106"/>
      <c r="AP3" s="106"/>
      <c r="AQ3" s="105"/>
      <c r="AR3" s="106"/>
      <c r="AS3" s="106"/>
      <c r="AT3" s="106"/>
      <c r="AU3" s="105"/>
      <c r="AV3" s="106"/>
      <c r="AW3" s="106"/>
      <c r="AX3" s="106"/>
      <c r="AY3" s="105"/>
      <c r="AZ3" s="106"/>
      <c r="BA3" s="106"/>
      <c r="BB3" s="106"/>
      <c r="BC3" s="105"/>
      <c r="BD3" s="106"/>
      <c r="BE3" s="106"/>
      <c r="BF3" s="106"/>
      <c r="BG3" s="105"/>
      <c r="BH3" s="106"/>
      <c r="BI3" s="106"/>
      <c r="BJ3" s="106"/>
      <c r="BK3" s="105"/>
      <c r="BL3" s="106"/>
      <c r="BM3" s="106"/>
      <c r="BN3" s="106"/>
      <c r="BO3" s="105"/>
      <c r="BP3" s="106"/>
      <c r="BQ3" s="106"/>
      <c r="BR3" s="106"/>
      <c r="BS3" s="105"/>
      <c r="BT3" s="106"/>
      <c r="BU3" s="106"/>
      <c r="BV3" s="106"/>
      <c r="BW3" s="105"/>
      <c r="BX3" s="106"/>
      <c r="BY3" s="106"/>
      <c r="BZ3" s="106"/>
      <c r="CA3" s="105"/>
      <c r="CB3" s="106"/>
      <c r="CC3" s="106"/>
      <c r="CD3" s="106"/>
      <c r="CE3" s="105"/>
      <c r="CF3" s="106"/>
      <c r="CG3" s="106"/>
      <c r="CH3" s="106"/>
      <c r="CI3" s="106"/>
      <c r="CJ3" s="106"/>
      <c r="CK3" s="106"/>
      <c r="CL3" s="106"/>
      <c r="CM3" s="106"/>
      <c r="CN3" s="106"/>
      <c r="CO3" s="106"/>
      <c r="CP3" s="106"/>
      <c r="CQ3" s="106"/>
      <c r="CR3" s="106"/>
      <c r="CS3" s="106"/>
      <c r="CT3" s="106"/>
      <c r="CU3" s="106"/>
      <c r="CV3" s="106"/>
      <c r="BLP3" s="136"/>
    </row>
    <row r="4" spans="1:100 1680:1680" x14ac:dyDescent="0.2">
      <c r="A4" s="5"/>
      <c r="B4" s="143" t="s">
        <v>459</v>
      </c>
      <c r="C4" s="559" t="s">
        <v>458</v>
      </c>
      <c r="D4" s="560"/>
      <c r="E4" s="560"/>
      <c r="F4" s="560"/>
      <c r="G4" s="560"/>
      <c r="H4" s="561"/>
      <c r="I4" s="139" t="s">
        <v>457</v>
      </c>
      <c r="J4" s="551"/>
      <c r="K4" s="552"/>
      <c r="L4" s="106"/>
      <c r="M4" s="105"/>
      <c r="N4" s="105"/>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5"/>
      <c r="AN4" s="106"/>
      <c r="AO4" s="106"/>
      <c r="AP4" s="106"/>
      <c r="AQ4" s="105"/>
      <c r="AR4" s="106"/>
      <c r="AS4" s="106"/>
      <c r="AT4" s="106"/>
      <c r="AU4" s="105"/>
      <c r="AV4" s="106"/>
      <c r="AW4" s="106"/>
      <c r="AX4" s="106"/>
      <c r="AY4" s="105"/>
      <c r="AZ4" s="106"/>
      <c r="BA4" s="106"/>
      <c r="BB4" s="106"/>
      <c r="BC4" s="105"/>
      <c r="BD4" s="106"/>
      <c r="BE4" s="106"/>
      <c r="BF4" s="106"/>
      <c r="BG4" s="105"/>
      <c r="BH4" s="106"/>
      <c r="BI4" s="106"/>
      <c r="BJ4" s="106"/>
      <c r="BK4" s="105"/>
      <c r="BL4" s="106"/>
      <c r="BM4" s="106"/>
      <c r="BN4" s="106"/>
      <c r="BO4" s="105"/>
      <c r="BP4" s="106"/>
      <c r="BQ4" s="106"/>
      <c r="BR4" s="106"/>
      <c r="BS4" s="105"/>
      <c r="BT4" s="106"/>
      <c r="BU4" s="106"/>
      <c r="BV4" s="106"/>
      <c r="BW4" s="105"/>
      <c r="BX4" s="106"/>
      <c r="BY4" s="106"/>
      <c r="BZ4" s="106"/>
      <c r="CA4" s="105"/>
      <c r="CB4" s="106"/>
      <c r="CC4" s="106"/>
      <c r="CD4" s="106"/>
      <c r="CE4" s="105"/>
      <c r="CF4" s="106"/>
      <c r="CG4" s="106"/>
      <c r="CH4" s="106"/>
      <c r="CI4" s="106"/>
      <c r="CJ4" s="106"/>
      <c r="CK4" s="106"/>
      <c r="CL4" s="106"/>
      <c r="CM4" s="106"/>
      <c r="CN4" s="106"/>
      <c r="CO4" s="106"/>
      <c r="CP4" s="106"/>
      <c r="CQ4" s="106"/>
      <c r="CR4" s="106"/>
      <c r="CS4" s="106"/>
      <c r="CT4" s="106"/>
      <c r="CU4" s="106"/>
      <c r="CV4" s="106"/>
      <c r="BLP4" s="136"/>
    </row>
    <row r="5" spans="1:100 1680:1680" ht="27.6" x14ac:dyDescent="0.2">
      <c r="A5" s="5"/>
      <c r="B5" s="135" t="s">
        <v>456</v>
      </c>
      <c r="C5" s="130" t="s">
        <v>455</v>
      </c>
      <c r="D5" s="135" t="s">
        <v>454</v>
      </c>
      <c r="E5" s="562" t="s">
        <v>1067</v>
      </c>
      <c r="F5" s="563"/>
      <c r="G5" s="564"/>
      <c r="H5" s="131" t="s">
        <v>452</v>
      </c>
      <c r="I5" s="565"/>
      <c r="J5" s="566"/>
      <c r="K5" s="566"/>
      <c r="L5" s="566"/>
      <c r="M5" s="566"/>
      <c r="N5" s="567"/>
      <c r="O5" s="530" t="s">
        <v>450</v>
      </c>
      <c r="P5" s="531"/>
      <c r="Q5" s="532">
        <v>45555</v>
      </c>
      <c r="R5" s="533"/>
      <c r="S5" s="125"/>
      <c r="T5" s="125"/>
      <c r="U5" s="534"/>
      <c r="V5" s="534"/>
      <c r="W5" s="535"/>
      <c r="X5" s="536"/>
      <c r="Y5" s="120"/>
      <c r="Z5" s="120"/>
      <c r="AA5" s="120"/>
      <c r="AB5" s="120"/>
      <c r="AC5" s="120"/>
      <c r="AD5" s="120"/>
      <c r="AE5" s="120"/>
      <c r="AF5" s="120"/>
      <c r="AG5" s="120"/>
      <c r="AH5" s="120"/>
      <c r="AI5" s="121"/>
      <c r="AJ5" s="121"/>
      <c r="AK5" s="120"/>
      <c r="AL5" s="120"/>
      <c r="AM5" s="120"/>
      <c r="AN5" s="121"/>
      <c r="AO5" s="121"/>
      <c r="AP5" s="120"/>
      <c r="AQ5" s="120"/>
      <c r="AR5" s="121"/>
      <c r="AS5" s="121"/>
      <c r="AT5" s="120"/>
      <c r="AU5" s="120"/>
      <c r="AV5" s="121"/>
      <c r="AW5" s="121"/>
      <c r="AX5" s="120"/>
      <c r="AY5" s="120"/>
      <c r="AZ5" s="121"/>
      <c r="BA5" s="121"/>
      <c r="BB5" s="120"/>
      <c r="BC5" s="120"/>
      <c r="BD5" s="121"/>
      <c r="BE5" s="121"/>
      <c r="BF5" s="120"/>
      <c r="BG5" s="120"/>
      <c r="BH5" s="121"/>
      <c r="BI5" s="121"/>
      <c r="BJ5" s="120"/>
      <c r="BK5" s="120"/>
      <c r="BL5" s="121"/>
      <c r="BM5" s="121"/>
      <c r="BN5" s="120"/>
      <c r="BO5" s="120"/>
      <c r="BP5" s="121"/>
      <c r="BQ5" s="121"/>
      <c r="BR5" s="120"/>
      <c r="BS5" s="120"/>
      <c r="BT5" s="121"/>
      <c r="BU5" s="121"/>
      <c r="BV5" s="120"/>
      <c r="BW5" s="120"/>
      <c r="BX5" s="121"/>
      <c r="BY5" s="121"/>
      <c r="BZ5" s="120"/>
      <c r="CA5" s="120"/>
      <c r="CB5" s="121"/>
      <c r="CC5" s="121"/>
      <c r="CD5" s="120"/>
      <c r="CE5" s="120"/>
      <c r="CF5" s="121"/>
      <c r="CG5" s="121"/>
      <c r="CH5" s="120"/>
      <c r="CI5" s="120"/>
      <c r="CJ5" s="120"/>
      <c r="CK5" s="120"/>
      <c r="CL5" s="120"/>
      <c r="CM5" s="120"/>
      <c r="CN5" s="120"/>
      <c r="CO5" s="120"/>
      <c r="CP5" s="120"/>
      <c r="CQ5" s="120"/>
      <c r="CR5" s="120"/>
      <c r="CS5" s="120"/>
      <c r="CT5" s="120"/>
      <c r="CU5" s="120"/>
      <c r="CV5" s="120"/>
    </row>
    <row r="6" spans="1:100 1680:1680" x14ac:dyDescent="0.2">
      <c r="A6" s="5"/>
      <c r="B6" s="83"/>
      <c r="C6" s="120"/>
      <c r="D6" s="83"/>
      <c r="E6" s="83"/>
      <c r="F6" s="83"/>
      <c r="G6" s="121"/>
      <c r="H6" s="121"/>
      <c r="I6" s="120"/>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1"/>
      <c r="AJ6" s="121"/>
      <c r="AK6" s="120"/>
      <c r="AL6" s="120"/>
      <c r="AM6" s="120"/>
      <c r="AN6" s="121"/>
      <c r="AO6" s="121"/>
      <c r="AP6" s="120"/>
      <c r="AQ6" s="120"/>
      <c r="AR6" s="121"/>
      <c r="AS6" s="121"/>
      <c r="AT6" s="120"/>
      <c r="AU6" s="120"/>
      <c r="AV6" s="121"/>
      <c r="AW6" s="121"/>
      <c r="AX6" s="120"/>
      <c r="AY6" s="120"/>
      <c r="AZ6" s="121"/>
      <c r="BA6" s="121"/>
      <c r="BB6" s="120"/>
      <c r="BC6" s="120"/>
      <c r="BD6" s="121"/>
      <c r="BE6" s="121"/>
      <c r="BF6" s="120"/>
      <c r="BG6" s="120"/>
      <c r="BH6" s="121"/>
      <c r="BI6" s="121"/>
      <c r="BJ6" s="120"/>
      <c r="BK6" s="120"/>
      <c r="BL6" s="121"/>
      <c r="BM6" s="121"/>
      <c r="BN6" s="120"/>
      <c r="BO6" s="120"/>
      <c r="BP6" s="121"/>
      <c r="BQ6" s="121"/>
      <c r="BR6" s="120"/>
      <c r="BS6" s="120"/>
      <c r="BT6" s="121"/>
      <c r="BU6" s="121"/>
      <c r="BV6" s="120"/>
      <c r="BW6" s="120"/>
      <c r="BX6" s="121"/>
      <c r="BY6" s="121"/>
      <c r="BZ6" s="120"/>
      <c r="CA6" s="120"/>
      <c r="CB6" s="121"/>
      <c r="CC6" s="121"/>
      <c r="CD6" s="120"/>
      <c r="CE6" s="120"/>
      <c r="CF6" s="121"/>
      <c r="CG6" s="121"/>
      <c r="CH6" s="120"/>
      <c r="CI6" s="120"/>
      <c r="CJ6" s="120"/>
      <c r="CK6" s="120"/>
      <c r="CL6" s="120"/>
      <c r="CM6" s="120"/>
      <c r="CN6" s="120"/>
      <c r="CO6" s="120"/>
      <c r="CP6" s="120"/>
      <c r="CQ6" s="120"/>
      <c r="CR6" s="120"/>
      <c r="CS6" s="120"/>
      <c r="CT6" s="120"/>
      <c r="CU6" s="120"/>
      <c r="CV6" s="120"/>
    </row>
    <row r="7" spans="1:100 1680:1680" s="5" customFormat="1" ht="13.2" x14ac:dyDescent="0.2">
      <c r="A7" s="105"/>
      <c r="B7" s="543" t="s">
        <v>449</v>
      </c>
      <c r="C7" s="544"/>
      <c r="D7" s="544"/>
      <c r="E7" s="544"/>
      <c r="F7" s="544"/>
      <c r="G7" s="544"/>
      <c r="H7" s="544"/>
      <c r="I7" s="118"/>
      <c r="J7" s="545" t="s">
        <v>448</v>
      </c>
      <c r="K7" s="545"/>
      <c r="L7" s="545"/>
      <c r="M7" s="545"/>
      <c r="N7" s="545"/>
      <c r="O7" s="545"/>
      <c r="P7" s="545"/>
      <c r="Q7" s="545"/>
      <c r="R7" s="545"/>
      <c r="S7" s="545"/>
      <c r="T7" s="545"/>
      <c r="U7" s="545"/>
      <c r="V7" s="545"/>
      <c r="W7" s="545"/>
      <c r="X7" s="545"/>
      <c r="Y7" s="545"/>
      <c r="Z7" s="545"/>
      <c r="AA7" s="545"/>
      <c r="AB7" s="545"/>
      <c r="AC7" s="538" t="s">
        <v>447</v>
      </c>
      <c r="AD7" s="538"/>
      <c r="AE7" s="538"/>
      <c r="AF7" s="538"/>
      <c r="AG7" s="538"/>
      <c r="AH7" s="538"/>
      <c r="AI7" s="539" t="s">
        <v>446</v>
      </c>
      <c r="AJ7" s="539"/>
      <c r="AK7" s="539"/>
      <c r="AL7" s="539"/>
      <c r="AM7" s="112"/>
      <c r="AN7" s="114" t="s">
        <v>445</v>
      </c>
      <c r="AO7" s="113"/>
      <c r="AP7" s="113"/>
      <c r="AQ7" s="112"/>
      <c r="AR7" s="113"/>
      <c r="AS7" s="113"/>
      <c r="AT7" s="113"/>
      <c r="AU7" s="112"/>
      <c r="AV7" s="113"/>
      <c r="AW7" s="113"/>
      <c r="AX7" s="113"/>
      <c r="AY7" s="112"/>
      <c r="AZ7" s="113"/>
      <c r="BA7" s="113"/>
      <c r="BB7" s="113"/>
      <c r="BC7" s="112"/>
      <c r="BD7" s="113"/>
      <c r="BE7" s="113"/>
      <c r="BF7" s="113"/>
      <c r="BG7" s="112"/>
      <c r="BH7" s="111"/>
      <c r="BI7" s="111"/>
      <c r="BJ7" s="111"/>
      <c r="BK7" s="112"/>
      <c r="BL7" s="111"/>
      <c r="BM7" s="111"/>
      <c r="BN7" s="111"/>
      <c r="BO7" s="112"/>
      <c r="BP7" s="111"/>
      <c r="BQ7" s="111"/>
      <c r="BR7" s="111"/>
      <c r="BS7" s="112"/>
      <c r="BT7" s="111"/>
      <c r="BU7" s="111"/>
      <c r="BV7" s="111"/>
      <c r="BW7" s="112"/>
      <c r="BX7" s="111"/>
      <c r="BY7" s="111"/>
      <c r="BZ7" s="111"/>
      <c r="CA7" s="112"/>
      <c r="CB7" s="111"/>
      <c r="CC7" s="111"/>
      <c r="CD7" s="111"/>
      <c r="CE7" s="112"/>
      <c r="CF7" s="111"/>
      <c r="CG7" s="111"/>
      <c r="CH7" s="111"/>
      <c r="CI7" s="111"/>
      <c r="CJ7" s="111"/>
      <c r="CK7" s="111"/>
      <c r="CL7" s="111"/>
      <c r="CM7" s="111"/>
      <c r="CN7" s="111"/>
      <c r="CO7" s="111"/>
      <c r="CP7" s="111"/>
      <c r="CQ7" s="111"/>
      <c r="CR7" s="111"/>
      <c r="CS7" s="111"/>
      <c r="CT7" s="111"/>
      <c r="CU7" s="111"/>
      <c r="CV7" s="111"/>
    </row>
    <row r="8" spans="1:100 1680:1680" s="82" customFormat="1" ht="71.400000000000006" x14ac:dyDescent="0.3">
      <c r="A8" s="104" t="s">
        <v>444</v>
      </c>
      <c r="B8" s="88" t="s">
        <v>443</v>
      </c>
      <c r="C8" s="88" t="s">
        <v>442</v>
      </c>
      <c r="D8" s="88" t="s">
        <v>441</v>
      </c>
      <c r="E8" s="88" t="s">
        <v>440</v>
      </c>
      <c r="F8" s="88" t="s">
        <v>439</v>
      </c>
      <c r="G8" s="88" t="s">
        <v>438</v>
      </c>
      <c r="H8" s="88" t="s">
        <v>437</v>
      </c>
      <c r="I8" s="88" t="s">
        <v>436</v>
      </c>
      <c r="J8" s="103" t="s">
        <v>435</v>
      </c>
      <c r="K8" s="103" t="s">
        <v>434</v>
      </c>
      <c r="L8" s="103" t="s">
        <v>433</v>
      </c>
      <c r="M8" s="103" t="s">
        <v>432</v>
      </c>
      <c r="N8" s="103" t="s">
        <v>431</v>
      </c>
      <c r="O8" s="103" t="s">
        <v>430</v>
      </c>
      <c r="P8" s="103" t="s">
        <v>429</v>
      </c>
      <c r="Q8" s="103" t="s">
        <v>428</v>
      </c>
      <c r="R8" s="103" t="s">
        <v>427</v>
      </c>
      <c r="S8" s="103" t="s">
        <v>426</v>
      </c>
      <c r="T8" s="103" t="s">
        <v>425</v>
      </c>
      <c r="U8" s="103" t="s">
        <v>424</v>
      </c>
      <c r="V8" s="103" t="s">
        <v>423</v>
      </c>
      <c r="W8" s="103" t="s">
        <v>422</v>
      </c>
      <c r="X8" s="103" t="s">
        <v>421</v>
      </c>
      <c r="Y8" s="103" t="s">
        <v>420</v>
      </c>
      <c r="Z8" s="103" t="s">
        <v>419</v>
      </c>
      <c r="AA8" s="103" t="s">
        <v>418</v>
      </c>
      <c r="AB8" s="103" t="s">
        <v>417</v>
      </c>
      <c r="AC8" s="88" t="s">
        <v>27</v>
      </c>
      <c r="AD8" s="88" t="s">
        <v>416</v>
      </c>
      <c r="AE8" s="88" t="s">
        <v>33</v>
      </c>
      <c r="AF8" s="88" t="s">
        <v>415</v>
      </c>
      <c r="AG8" s="88" t="s">
        <v>414</v>
      </c>
      <c r="AH8" s="88" t="s">
        <v>413</v>
      </c>
      <c r="AI8" s="88" t="s">
        <v>412</v>
      </c>
      <c r="AJ8" s="88" t="s">
        <v>411</v>
      </c>
      <c r="AK8" s="88" t="s">
        <v>410</v>
      </c>
      <c r="AL8" s="88" t="s">
        <v>409</v>
      </c>
      <c r="AM8" s="102" t="s">
        <v>408</v>
      </c>
      <c r="AN8" s="102" t="s">
        <v>407</v>
      </c>
      <c r="AO8" s="101" t="s">
        <v>406</v>
      </c>
      <c r="AP8" s="101" t="s">
        <v>405</v>
      </c>
      <c r="AQ8" s="100" t="s">
        <v>404</v>
      </c>
      <c r="AR8" s="100" t="s">
        <v>403</v>
      </c>
      <c r="AS8" s="88" t="s">
        <v>402</v>
      </c>
      <c r="AT8" s="88" t="s">
        <v>401</v>
      </c>
      <c r="AU8" s="99" t="s">
        <v>400</v>
      </c>
      <c r="AV8" s="98" t="s">
        <v>399</v>
      </c>
      <c r="AW8" s="98" t="s">
        <v>398</v>
      </c>
      <c r="AX8" s="98" t="s">
        <v>397</v>
      </c>
      <c r="AY8" s="97" t="s">
        <v>396</v>
      </c>
      <c r="AZ8" s="97" t="s">
        <v>395</v>
      </c>
      <c r="BA8" s="96" t="s">
        <v>394</v>
      </c>
      <c r="BB8" s="96" t="s">
        <v>393</v>
      </c>
      <c r="BC8" s="95" t="s">
        <v>392</v>
      </c>
      <c r="BD8" s="95" t="s">
        <v>391</v>
      </c>
      <c r="BE8" s="94" t="s">
        <v>390</v>
      </c>
      <c r="BF8" s="94" t="s">
        <v>389</v>
      </c>
      <c r="BG8" s="93" t="s">
        <v>388</v>
      </c>
      <c r="BH8" s="93" t="s">
        <v>387</v>
      </c>
      <c r="BI8" s="92" t="s">
        <v>386</v>
      </c>
      <c r="BJ8" s="92" t="s">
        <v>385</v>
      </c>
      <c r="BK8" s="91" t="s">
        <v>384</v>
      </c>
      <c r="BL8" s="91" t="s">
        <v>383</v>
      </c>
      <c r="BM8" s="90" t="s">
        <v>382</v>
      </c>
      <c r="BN8" s="90" t="s">
        <v>381</v>
      </c>
      <c r="BO8" s="99" t="s">
        <v>377</v>
      </c>
      <c r="BP8" s="99" t="s">
        <v>380</v>
      </c>
      <c r="BQ8" s="98" t="s">
        <v>379</v>
      </c>
      <c r="BR8" s="98" t="s">
        <v>378</v>
      </c>
      <c r="BS8" s="97" t="s">
        <v>377</v>
      </c>
      <c r="BT8" s="97" t="s">
        <v>376</v>
      </c>
      <c r="BU8" s="96" t="s">
        <v>375</v>
      </c>
      <c r="BV8" s="96" t="s">
        <v>374</v>
      </c>
      <c r="BW8" s="95" t="s">
        <v>373</v>
      </c>
      <c r="BX8" s="95" t="s">
        <v>372</v>
      </c>
      <c r="BY8" s="94" t="s">
        <v>371</v>
      </c>
      <c r="BZ8" s="94" t="s">
        <v>370</v>
      </c>
      <c r="CA8" s="93" t="s">
        <v>369</v>
      </c>
      <c r="CB8" s="93" t="s">
        <v>368</v>
      </c>
      <c r="CC8" s="92" t="s">
        <v>367</v>
      </c>
      <c r="CD8" s="92" t="s">
        <v>366</v>
      </c>
      <c r="CE8" s="91" t="s">
        <v>365</v>
      </c>
      <c r="CF8" s="91" t="s">
        <v>364</v>
      </c>
      <c r="CG8" s="90" t="s">
        <v>363</v>
      </c>
      <c r="CH8" s="90" t="s">
        <v>362</v>
      </c>
      <c r="CI8" s="90"/>
      <c r="CJ8" s="90"/>
      <c r="CK8" s="90"/>
      <c r="CL8" s="88" t="s">
        <v>361</v>
      </c>
      <c r="CM8" s="88" t="s">
        <v>360</v>
      </c>
      <c r="CN8" s="88" t="s">
        <v>359</v>
      </c>
      <c r="CO8" s="88" t="s">
        <v>358</v>
      </c>
      <c r="CP8" s="88" t="s">
        <v>357</v>
      </c>
      <c r="CQ8" s="88" t="s">
        <v>356</v>
      </c>
      <c r="CR8" s="89" t="s">
        <v>355</v>
      </c>
      <c r="CS8" s="89" t="s">
        <v>354</v>
      </c>
      <c r="CT8" s="89"/>
      <c r="CU8" s="88" t="s">
        <v>353</v>
      </c>
      <c r="CV8" s="88" t="s">
        <v>352</v>
      </c>
    </row>
    <row r="9" spans="1:100 1680:1680" ht="244.8" x14ac:dyDescent="0.2">
      <c r="A9" s="75">
        <v>1</v>
      </c>
      <c r="B9" s="394" t="s">
        <v>1065</v>
      </c>
      <c r="C9" s="80" t="s">
        <v>1064</v>
      </c>
      <c r="D9" s="74" t="s">
        <v>205</v>
      </c>
      <c r="E9" s="68" t="s">
        <v>196</v>
      </c>
      <c r="F9" s="62" t="s">
        <v>225</v>
      </c>
      <c r="G9" s="72" t="s">
        <v>220</v>
      </c>
      <c r="H9" s="72" t="s">
        <v>170</v>
      </c>
      <c r="I9" s="71" t="s">
        <v>20</v>
      </c>
      <c r="J9" s="71" t="s">
        <v>53</v>
      </c>
      <c r="K9" s="71" t="s">
        <v>53</v>
      </c>
      <c r="L9" s="71" t="s">
        <v>53</v>
      </c>
      <c r="M9" s="71" t="s">
        <v>53</v>
      </c>
      <c r="N9" s="71" t="s">
        <v>54</v>
      </c>
      <c r="O9" s="71" t="s">
        <v>53</v>
      </c>
      <c r="P9" s="71" t="s">
        <v>54</v>
      </c>
      <c r="Q9" s="71" t="s">
        <v>53</v>
      </c>
      <c r="R9" s="71" t="s">
        <v>53</v>
      </c>
      <c r="S9" s="71" t="s">
        <v>54</v>
      </c>
      <c r="T9" s="71" t="s">
        <v>53</v>
      </c>
      <c r="U9" s="71" t="s">
        <v>54</v>
      </c>
      <c r="V9" s="71" t="s">
        <v>53</v>
      </c>
      <c r="W9" s="71" t="s">
        <v>53</v>
      </c>
      <c r="X9" s="71" t="s">
        <v>53</v>
      </c>
      <c r="Y9" s="71" t="s">
        <v>53</v>
      </c>
      <c r="Z9" s="71" t="s">
        <v>53</v>
      </c>
      <c r="AA9" s="71" t="s">
        <v>53</v>
      </c>
      <c r="AB9" s="71" t="s">
        <v>53</v>
      </c>
      <c r="AC9" s="70" t="str">
        <f t="shared" ref="AC9:AC16" si="0">I9</f>
        <v>2 - Baja</v>
      </c>
      <c r="AD9" s="233">
        <f t="shared" ref="AD9:AD16" si="1">IFERROR(IF(I9="1 - Muy Baja",0.2,IF(I9="2 - Baja",0.4,IF(I9="3 - Media",0.6,IF(I9="4 - Alta",0.8,1)))),"")</f>
        <v>0.4</v>
      </c>
      <c r="AE9" s="70" t="str">
        <f t="shared" ref="AE9:AE16" si="2">CONCATENATE(CY9," - ",CZ9)</f>
        <v xml:space="preserve"> - </v>
      </c>
      <c r="AF9" s="233">
        <f t="shared" ref="AF9:AF16" si="3">IFERROR(IF(CY9=1,0.2,IF(CY9=2,0.4,IF(CY9=3,0.6,IF(CY9=4,0.8,1)))),"")</f>
        <v>1</v>
      </c>
      <c r="AG9" s="69" t="str">
        <f>IFERROR(INDEX('G SOCIAL Y R-C'!$BLU$687:$BLY$691,MATCH(I9,'G SOCIAL Y R-C'!$BLS$687:$BLS$691,0),MATCH(AE9,'G SOCIAL Y R-C'!$BLU$685:$BLY$685,0)),"")</f>
        <v/>
      </c>
      <c r="AH9" s="233">
        <f t="shared" ref="AH9:AH16" si="4">AD9*AF9</f>
        <v>0.4</v>
      </c>
      <c r="AI9" s="80" t="s">
        <v>1066</v>
      </c>
      <c r="AJ9" s="393" t="s">
        <v>1062</v>
      </c>
      <c r="AK9" s="72" t="s">
        <v>1061</v>
      </c>
      <c r="AL9" s="72" t="s">
        <v>1060</v>
      </c>
      <c r="AM9" s="62" t="s">
        <v>35</v>
      </c>
      <c r="AN9" s="67" t="s">
        <v>46</v>
      </c>
      <c r="AO9" s="67" t="s">
        <v>50</v>
      </c>
      <c r="AP9" s="62" t="s">
        <v>52</v>
      </c>
      <c r="AQ9" s="62" t="s">
        <v>35</v>
      </c>
      <c r="AR9" s="67" t="s">
        <v>46</v>
      </c>
      <c r="AS9" s="67" t="s">
        <v>50</v>
      </c>
      <c r="AT9" s="62" t="s">
        <v>52</v>
      </c>
      <c r="AU9" s="62" t="s">
        <v>34</v>
      </c>
      <c r="AV9" s="67" t="s">
        <v>45</v>
      </c>
      <c r="AW9" s="67" t="s">
        <v>50</v>
      </c>
      <c r="AX9" s="62" t="s">
        <v>52</v>
      </c>
      <c r="AY9" s="62" t="s">
        <v>35</v>
      </c>
      <c r="AZ9" s="67" t="s">
        <v>46</v>
      </c>
      <c r="BA9" s="67" t="s">
        <v>50</v>
      </c>
      <c r="BB9" s="62" t="s">
        <v>52</v>
      </c>
      <c r="BC9" s="62"/>
      <c r="BD9" s="67"/>
      <c r="BE9" s="67"/>
      <c r="BF9" s="62"/>
      <c r="BG9" s="62"/>
      <c r="BH9" s="67"/>
      <c r="BI9" s="67"/>
      <c r="BJ9" s="62"/>
      <c r="BK9" s="62"/>
      <c r="BL9" s="67"/>
      <c r="BM9" s="67"/>
      <c r="BN9" s="62"/>
      <c r="BO9" s="62"/>
      <c r="BP9" s="67"/>
      <c r="BQ9" s="67"/>
      <c r="BR9" s="62"/>
      <c r="BS9" s="62"/>
      <c r="BT9" s="67"/>
      <c r="BU9" s="67"/>
      <c r="BV9" s="62"/>
      <c r="BW9" s="62"/>
      <c r="BX9" s="67"/>
      <c r="BY9" s="67"/>
      <c r="BZ9" s="62"/>
      <c r="CA9" s="62"/>
      <c r="CB9" s="67"/>
      <c r="CC9" s="67"/>
      <c r="CD9" s="62"/>
      <c r="CE9" s="62"/>
      <c r="CF9" s="67"/>
      <c r="CG9" s="67"/>
      <c r="CH9" s="62"/>
      <c r="CI9" s="67"/>
      <c r="CJ9" s="67"/>
      <c r="CK9" s="62"/>
      <c r="CL9" s="66" t="str">
        <f>IFERROR(IF(GE9&lt;=1,"1 - Muy Baja",VLOOKUP(GE9,'G SOCIAL Y R-C'!$BLR$687:$BLS$691,2,0)),"")</f>
        <v>1 - Muy Baja</v>
      </c>
      <c r="CM9" s="249">
        <f t="shared" ref="CM9:CM16" si="5">GF9</f>
        <v>0</v>
      </c>
      <c r="CN9" s="66" t="str">
        <f>IFERROR(IF(GG9&lt;=1,"1 - Leve",HLOOKUP(GG9,'G SOCIAL Y R-C'!$BLU$684:$BLY$685,2,0)),"")</f>
        <v>1 - Leve</v>
      </c>
      <c r="CO9" s="249">
        <f t="shared" ref="CO9:CO16" si="6">GI9</f>
        <v>0</v>
      </c>
      <c r="CP9" s="63" t="str">
        <f t="shared" ref="CP9:CP16" si="7">IFERROR(INDEX($BLU$687:$BLY$691,MATCH(GE9,$BLR$687:$BLR$691,0),MATCH(GG9,$BLU$684:$BLY$684,0)),"")</f>
        <v/>
      </c>
      <c r="CQ9" s="233">
        <f t="shared" ref="CQ9:CQ16" si="8">CM9*CO9</f>
        <v>0</v>
      </c>
      <c r="CR9" s="77" t="s">
        <v>475</v>
      </c>
      <c r="CS9" s="63">
        <f t="shared" ref="CS9:CS16" si="9">IF(CP9="BAJO",0.1,IF(CP9="MODERADO",3,5))</f>
        <v>5</v>
      </c>
      <c r="CT9" s="62"/>
      <c r="CU9" s="61" t="s">
        <v>1053</v>
      </c>
      <c r="CV9" s="76" t="s">
        <v>633</v>
      </c>
    </row>
    <row r="10" spans="1:100 1680:1680" ht="244.8" x14ac:dyDescent="0.2">
      <c r="A10" s="75">
        <v>2</v>
      </c>
      <c r="B10" s="394" t="s">
        <v>1065</v>
      </c>
      <c r="C10" s="80" t="s">
        <v>1064</v>
      </c>
      <c r="D10" s="74" t="s">
        <v>206</v>
      </c>
      <c r="E10" s="68" t="s">
        <v>196</v>
      </c>
      <c r="F10" s="62" t="s">
        <v>222</v>
      </c>
      <c r="G10" s="72" t="s">
        <v>1041</v>
      </c>
      <c r="H10" s="72" t="s">
        <v>173</v>
      </c>
      <c r="I10" s="71" t="s">
        <v>20</v>
      </c>
      <c r="J10" s="71" t="s">
        <v>53</v>
      </c>
      <c r="K10" s="71" t="s">
        <v>53</v>
      </c>
      <c r="L10" s="71" t="s">
        <v>53</v>
      </c>
      <c r="M10" s="71" t="s">
        <v>53</v>
      </c>
      <c r="N10" s="71" t="s">
        <v>54</v>
      </c>
      <c r="O10" s="71" t="s">
        <v>53</v>
      </c>
      <c r="P10" s="71" t="s">
        <v>54</v>
      </c>
      <c r="Q10" s="71" t="s">
        <v>53</v>
      </c>
      <c r="R10" s="71" t="s">
        <v>53</v>
      </c>
      <c r="S10" s="71" t="s">
        <v>54</v>
      </c>
      <c r="T10" s="71" t="s">
        <v>53</v>
      </c>
      <c r="U10" s="71" t="s">
        <v>54</v>
      </c>
      <c r="V10" s="71" t="s">
        <v>53</v>
      </c>
      <c r="W10" s="71" t="s">
        <v>53</v>
      </c>
      <c r="X10" s="71" t="s">
        <v>53</v>
      </c>
      <c r="Y10" s="71" t="s">
        <v>53</v>
      </c>
      <c r="Z10" s="71" t="s">
        <v>53</v>
      </c>
      <c r="AA10" s="71" t="s">
        <v>53</v>
      </c>
      <c r="AB10" s="71" t="s">
        <v>53</v>
      </c>
      <c r="AC10" s="70" t="str">
        <f t="shared" si="0"/>
        <v>2 - Baja</v>
      </c>
      <c r="AD10" s="233">
        <f t="shared" si="1"/>
        <v>0.4</v>
      </c>
      <c r="AE10" s="70" t="str">
        <f t="shared" si="2"/>
        <v xml:space="preserve"> - </v>
      </c>
      <c r="AF10" s="233">
        <f t="shared" si="3"/>
        <v>1</v>
      </c>
      <c r="AG10" s="69" t="str">
        <f>IFERROR(INDEX('G SOCIAL Y R-C'!$BLU$687:$BLY$691,MATCH(I10,'G SOCIAL Y R-C'!$BLS$687:$BLS$691,0),MATCH(AE10,'G SOCIAL Y R-C'!$BLU$685:$BLY$685,0)),"")</f>
        <v/>
      </c>
      <c r="AH10" s="233">
        <f t="shared" si="4"/>
        <v>0.4</v>
      </c>
      <c r="AI10" s="80" t="s">
        <v>1063</v>
      </c>
      <c r="AJ10" s="393" t="s">
        <v>1062</v>
      </c>
      <c r="AK10" s="72" t="s">
        <v>1061</v>
      </c>
      <c r="AL10" s="72" t="s">
        <v>1060</v>
      </c>
      <c r="AM10" s="62" t="s">
        <v>35</v>
      </c>
      <c r="AN10" s="67" t="s">
        <v>46</v>
      </c>
      <c r="AO10" s="67" t="s">
        <v>50</v>
      </c>
      <c r="AP10" s="62" t="s">
        <v>52</v>
      </c>
      <c r="AQ10" s="62" t="s">
        <v>35</v>
      </c>
      <c r="AR10" s="67" t="s">
        <v>46</v>
      </c>
      <c r="AS10" s="67" t="s">
        <v>50</v>
      </c>
      <c r="AT10" s="62" t="s">
        <v>52</v>
      </c>
      <c r="AU10" s="62" t="s">
        <v>34</v>
      </c>
      <c r="AV10" s="67" t="s">
        <v>45</v>
      </c>
      <c r="AW10" s="67" t="s">
        <v>50</v>
      </c>
      <c r="AX10" s="62" t="s">
        <v>52</v>
      </c>
      <c r="AY10" s="62" t="s">
        <v>35</v>
      </c>
      <c r="AZ10" s="67" t="s">
        <v>46</v>
      </c>
      <c r="BA10" s="67" t="s">
        <v>50</v>
      </c>
      <c r="BB10" s="62" t="s">
        <v>52</v>
      </c>
      <c r="BC10" s="62"/>
      <c r="BD10" s="67"/>
      <c r="BE10" s="67"/>
      <c r="BF10" s="62"/>
      <c r="BG10" s="62"/>
      <c r="BH10" s="67"/>
      <c r="BI10" s="67"/>
      <c r="BJ10" s="62"/>
      <c r="BK10" s="62"/>
      <c r="BL10" s="67"/>
      <c r="BM10" s="67"/>
      <c r="BN10" s="62"/>
      <c r="BO10" s="62"/>
      <c r="BP10" s="67"/>
      <c r="BQ10" s="67"/>
      <c r="BR10" s="62"/>
      <c r="BS10" s="62"/>
      <c r="BT10" s="67"/>
      <c r="BU10" s="67"/>
      <c r="BV10" s="62"/>
      <c r="BW10" s="62"/>
      <c r="BX10" s="67"/>
      <c r="BY10" s="67"/>
      <c r="BZ10" s="62"/>
      <c r="CA10" s="62"/>
      <c r="CB10" s="67"/>
      <c r="CC10" s="67"/>
      <c r="CD10" s="62"/>
      <c r="CE10" s="62"/>
      <c r="CF10" s="67"/>
      <c r="CG10" s="67"/>
      <c r="CH10" s="62"/>
      <c r="CI10" s="67"/>
      <c r="CJ10" s="67"/>
      <c r="CK10" s="62"/>
      <c r="CL10" s="66" t="str">
        <f>IFERROR(IF(GE10&lt;=1,"1 - Muy Baja",VLOOKUP(GE10,'G SOCIAL Y R-C'!$BLR$687:$BLS$691,2,0)),"")</f>
        <v>1 - Muy Baja</v>
      </c>
      <c r="CM10" s="249">
        <f t="shared" si="5"/>
        <v>0</v>
      </c>
      <c r="CN10" s="66" t="str">
        <f>IFERROR(IF(GG10&lt;=1,"1 - Leve",HLOOKUP(GG10,'G SOCIAL Y R-C'!$BLU$684:$BLY$685,2,0)),"")</f>
        <v>1 - Leve</v>
      </c>
      <c r="CO10" s="249">
        <f t="shared" si="6"/>
        <v>0</v>
      </c>
      <c r="CP10" s="63" t="str">
        <f t="shared" si="7"/>
        <v/>
      </c>
      <c r="CQ10" s="233">
        <f t="shared" si="8"/>
        <v>0</v>
      </c>
      <c r="CR10" s="77" t="s">
        <v>230</v>
      </c>
      <c r="CS10" s="63">
        <f t="shared" si="9"/>
        <v>5</v>
      </c>
      <c r="CT10" s="62"/>
      <c r="CU10" s="61" t="s">
        <v>1053</v>
      </c>
      <c r="CV10" s="76" t="s">
        <v>633</v>
      </c>
    </row>
    <row r="11" spans="1:100 1680:1680" ht="244.8" x14ac:dyDescent="0.2">
      <c r="A11" s="75">
        <v>3</v>
      </c>
      <c r="B11" s="394" t="s">
        <v>1043</v>
      </c>
      <c r="C11" s="80" t="s">
        <v>1059</v>
      </c>
      <c r="D11" s="74" t="s">
        <v>205</v>
      </c>
      <c r="E11" s="68" t="s">
        <v>196</v>
      </c>
      <c r="F11" s="62" t="s">
        <v>222</v>
      </c>
      <c r="G11" s="72" t="s">
        <v>219</v>
      </c>
      <c r="H11" s="72" t="s">
        <v>169</v>
      </c>
      <c r="I11" s="71" t="s">
        <v>20</v>
      </c>
      <c r="J11" s="71" t="s">
        <v>54</v>
      </c>
      <c r="K11" s="71" t="s">
        <v>54</v>
      </c>
      <c r="L11" s="71" t="s">
        <v>53</v>
      </c>
      <c r="M11" s="71" t="s">
        <v>53</v>
      </c>
      <c r="N11" s="71" t="s">
        <v>54</v>
      </c>
      <c r="O11" s="71" t="s">
        <v>53</v>
      </c>
      <c r="P11" s="71" t="s">
        <v>54</v>
      </c>
      <c r="Q11" s="71" t="s">
        <v>53</v>
      </c>
      <c r="R11" s="71" t="s">
        <v>53</v>
      </c>
      <c r="S11" s="71" t="s">
        <v>54</v>
      </c>
      <c r="T11" s="71" t="s">
        <v>53</v>
      </c>
      <c r="U11" s="71" t="s">
        <v>54</v>
      </c>
      <c r="V11" s="71" t="s">
        <v>53</v>
      </c>
      <c r="W11" s="71" t="s">
        <v>53</v>
      </c>
      <c r="X11" s="71" t="s">
        <v>53</v>
      </c>
      <c r="Y11" s="71" t="s">
        <v>53</v>
      </c>
      <c r="Z11" s="71" t="s">
        <v>53</v>
      </c>
      <c r="AA11" s="71" t="s">
        <v>53</v>
      </c>
      <c r="AB11" s="71" t="s">
        <v>53</v>
      </c>
      <c r="AC11" s="70" t="str">
        <f t="shared" si="0"/>
        <v>2 - Baja</v>
      </c>
      <c r="AD11" s="233">
        <f t="shared" si="1"/>
        <v>0.4</v>
      </c>
      <c r="AE11" s="70" t="str">
        <f t="shared" si="2"/>
        <v xml:space="preserve"> - </v>
      </c>
      <c r="AF11" s="233">
        <f t="shared" si="3"/>
        <v>1</v>
      </c>
      <c r="AG11" s="69" t="str">
        <f>IFERROR(INDEX('G SOCIAL Y R-C'!$BLU$687:$BLY$691,MATCH(I11,'G SOCIAL Y R-C'!$BLS$687:$BLS$691,0),MATCH(AE11,'G SOCIAL Y R-C'!$BLU$685:$BLY$685,0)),"")</f>
        <v/>
      </c>
      <c r="AH11" s="233">
        <f t="shared" si="4"/>
        <v>0.4</v>
      </c>
      <c r="AI11" s="77" t="s">
        <v>1057</v>
      </c>
      <c r="AJ11" s="393" t="s">
        <v>1056</v>
      </c>
      <c r="AK11" s="72" t="s">
        <v>1055</v>
      </c>
      <c r="AL11" s="72" t="s">
        <v>1054</v>
      </c>
      <c r="AM11" s="375" t="s">
        <v>34</v>
      </c>
      <c r="AN11" s="168" t="s">
        <v>46</v>
      </c>
      <c r="AO11" s="168" t="s">
        <v>50</v>
      </c>
      <c r="AP11" s="375" t="s">
        <v>52</v>
      </c>
      <c r="AQ11" s="62" t="s">
        <v>35</v>
      </c>
      <c r="AR11" s="67" t="s">
        <v>45</v>
      </c>
      <c r="AS11" s="67" t="s">
        <v>50</v>
      </c>
      <c r="AT11" s="62" t="s">
        <v>52</v>
      </c>
      <c r="AU11" s="62"/>
      <c r="AV11" s="67"/>
      <c r="AW11" s="67"/>
      <c r="AX11" s="62"/>
      <c r="AY11" s="62"/>
      <c r="AZ11" s="67"/>
      <c r="BA11" s="67"/>
      <c r="BB11" s="62"/>
      <c r="BC11" s="62"/>
      <c r="BD11" s="67"/>
      <c r="BE11" s="67"/>
      <c r="BF11" s="62"/>
      <c r="BG11" s="62"/>
      <c r="BH11" s="67"/>
      <c r="BI11" s="67"/>
      <c r="BJ11" s="62"/>
      <c r="BK11" s="62"/>
      <c r="BL11" s="67"/>
      <c r="BM11" s="67"/>
      <c r="BN11" s="62"/>
      <c r="BO11" s="62"/>
      <c r="BP11" s="67"/>
      <c r="BQ11" s="67"/>
      <c r="BR11" s="62"/>
      <c r="BS11" s="62"/>
      <c r="BT11" s="67"/>
      <c r="BU11" s="67"/>
      <c r="BV11" s="62"/>
      <c r="BW11" s="62"/>
      <c r="BX11" s="67"/>
      <c r="BY11" s="67"/>
      <c r="BZ11" s="62"/>
      <c r="CA11" s="62"/>
      <c r="CB11" s="67"/>
      <c r="CC11" s="67"/>
      <c r="CD11" s="62"/>
      <c r="CE11" s="62"/>
      <c r="CF11" s="67"/>
      <c r="CG11" s="67"/>
      <c r="CH11" s="62"/>
      <c r="CI11" s="67"/>
      <c r="CJ11" s="67"/>
      <c r="CK11" s="62"/>
      <c r="CL11" s="66" t="str">
        <f>IFERROR(IF(GE11&lt;=1,"1 - Muy Baja",VLOOKUP(GE11,'G SOCIAL Y R-C'!$BLR$687:$BLS$691,2,0)),"")</f>
        <v>1 - Muy Baja</v>
      </c>
      <c r="CM11" s="249">
        <f t="shared" si="5"/>
        <v>0</v>
      </c>
      <c r="CN11" s="66" t="str">
        <f>IFERROR(IF(GG11&lt;=1,"1 - Leve",HLOOKUP(GG11,'G SOCIAL Y R-C'!$BLU$684:$BLY$685,2,0)),"")</f>
        <v>1 - Leve</v>
      </c>
      <c r="CO11" s="249">
        <f t="shared" si="6"/>
        <v>0</v>
      </c>
      <c r="CP11" s="63" t="str">
        <f t="shared" si="7"/>
        <v/>
      </c>
      <c r="CQ11" s="233">
        <f t="shared" si="8"/>
        <v>0</v>
      </c>
      <c r="CR11" s="77" t="s">
        <v>475</v>
      </c>
      <c r="CS11" s="63">
        <f t="shared" si="9"/>
        <v>5</v>
      </c>
      <c r="CT11" s="62"/>
      <c r="CU11" s="61" t="s">
        <v>1053</v>
      </c>
      <c r="CV11" s="76" t="s">
        <v>633</v>
      </c>
    </row>
    <row r="12" spans="1:100 1680:1680" ht="244.8" x14ac:dyDescent="0.2">
      <c r="A12" s="75">
        <v>4</v>
      </c>
      <c r="B12" s="394" t="s">
        <v>1043</v>
      </c>
      <c r="C12" s="80" t="s">
        <v>1058</v>
      </c>
      <c r="D12" s="74" t="s">
        <v>206</v>
      </c>
      <c r="E12" s="68" t="s">
        <v>204</v>
      </c>
      <c r="F12" s="62" t="s">
        <v>222</v>
      </c>
      <c r="G12" s="72" t="s">
        <v>219</v>
      </c>
      <c r="H12" s="72" t="s">
        <v>169</v>
      </c>
      <c r="I12" s="71" t="s">
        <v>20</v>
      </c>
      <c r="J12" s="71" t="s">
        <v>54</v>
      </c>
      <c r="K12" s="71" t="s">
        <v>54</v>
      </c>
      <c r="L12" s="71" t="s">
        <v>53</v>
      </c>
      <c r="M12" s="71" t="s">
        <v>53</v>
      </c>
      <c r="N12" s="71" t="s">
        <v>54</v>
      </c>
      <c r="O12" s="71" t="s">
        <v>53</v>
      </c>
      <c r="P12" s="71" t="s">
        <v>54</v>
      </c>
      <c r="Q12" s="71" t="s">
        <v>53</v>
      </c>
      <c r="R12" s="71" t="s">
        <v>53</v>
      </c>
      <c r="S12" s="71" t="s">
        <v>54</v>
      </c>
      <c r="T12" s="71" t="s">
        <v>53</v>
      </c>
      <c r="U12" s="71" t="s">
        <v>54</v>
      </c>
      <c r="V12" s="71" t="s">
        <v>53</v>
      </c>
      <c r="W12" s="71" t="s">
        <v>53</v>
      </c>
      <c r="X12" s="71" t="s">
        <v>53</v>
      </c>
      <c r="Y12" s="71" t="s">
        <v>53</v>
      </c>
      <c r="Z12" s="71" t="s">
        <v>53</v>
      </c>
      <c r="AA12" s="71" t="s">
        <v>53</v>
      </c>
      <c r="AB12" s="71" t="s">
        <v>53</v>
      </c>
      <c r="AC12" s="70" t="str">
        <f t="shared" si="0"/>
        <v>2 - Baja</v>
      </c>
      <c r="AD12" s="233">
        <f t="shared" si="1"/>
        <v>0.4</v>
      </c>
      <c r="AE12" s="70" t="str">
        <f t="shared" si="2"/>
        <v xml:space="preserve"> - </v>
      </c>
      <c r="AF12" s="233">
        <f t="shared" si="3"/>
        <v>1</v>
      </c>
      <c r="AG12" s="69" t="str">
        <f>IFERROR(INDEX('G SOCIAL Y R-C'!$BLU$687:$BLY$691,MATCH(I12,'G SOCIAL Y R-C'!$BLS$687:$BLS$691,0),MATCH(AE12,'G SOCIAL Y R-C'!$BLU$685:$BLY$685,0)),"")</f>
        <v/>
      </c>
      <c r="AH12" s="233">
        <f t="shared" si="4"/>
        <v>0.4</v>
      </c>
      <c r="AI12" s="77" t="s">
        <v>1057</v>
      </c>
      <c r="AJ12" s="393" t="s">
        <v>1056</v>
      </c>
      <c r="AK12" s="72" t="s">
        <v>1055</v>
      </c>
      <c r="AL12" s="72" t="s">
        <v>1054</v>
      </c>
      <c r="AM12" s="375" t="s">
        <v>34</v>
      </c>
      <c r="AN12" s="168" t="s">
        <v>46</v>
      </c>
      <c r="AO12" s="168" t="s">
        <v>50</v>
      </c>
      <c r="AP12" s="375" t="s">
        <v>52</v>
      </c>
      <c r="AQ12" s="62" t="s">
        <v>35</v>
      </c>
      <c r="AR12" s="67" t="s">
        <v>45</v>
      </c>
      <c r="AS12" s="67" t="s">
        <v>50</v>
      </c>
      <c r="AT12" s="62" t="s">
        <v>52</v>
      </c>
      <c r="AU12" s="62"/>
      <c r="AV12" s="67"/>
      <c r="AW12" s="67"/>
      <c r="AX12" s="62"/>
      <c r="AY12" s="62"/>
      <c r="AZ12" s="67"/>
      <c r="BA12" s="67"/>
      <c r="BB12" s="62"/>
      <c r="BC12" s="62"/>
      <c r="BD12" s="67"/>
      <c r="BE12" s="67"/>
      <c r="BF12" s="62"/>
      <c r="BG12" s="62"/>
      <c r="BH12" s="67"/>
      <c r="BI12" s="67"/>
      <c r="BJ12" s="62"/>
      <c r="BK12" s="62"/>
      <c r="BL12" s="67"/>
      <c r="BM12" s="67"/>
      <c r="BN12" s="62"/>
      <c r="BO12" s="62"/>
      <c r="BP12" s="67"/>
      <c r="BQ12" s="67"/>
      <c r="BR12" s="62"/>
      <c r="BS12" s="62"/>
      <c r="BT12" s="67"/>
      <c r="BU12" s="67"/>
      <c r="BV12" s="62"/>
      <c r="BW12" s="62"/>
      <c r="BX12" s="67"/>
      <c r="BY12" s="67"/>
      <c r="BZ12" s="62"/>
      <c r="CA12" s="62"/>
      <c r="CB12" s="67"/>
      <c r="CC12" s="67"/>
      <c r="CD12" s="62"/>
      <c r="CE12" s="62"/>
      <c r="CF12" s="67"/>
      <c r="CG12" s="67"/>
      <c r="CH12" s="62"/>
      <c r="CI12" s="67"/>
      <c r="CJ12" s="67"/>
      <c r="CK12" s="62"/>
      <c r="CL12" s="66" t="str">
        <f>IFERROR(IF(GE12&lt;=1,"1 - Muy Baja",VLOOKUP(GE12,'G SOCIAL Y R-C'!$BLR$687:$BLS$691,2,0)),"")</f>
        <v>1 - Muy Baja</v>
      </c>
      <c r="CM12" s="249">
        <f t="shared" si="5"/>
        <v>0</v>
      </c>
      <c r="CN12" s="66" t="str">
        <f>IFERROR(IF(GG12&lt;=1,"1 - Leve",HLOOKUP(GG12,'G SOCIAL Y R-C'!$BLU$684:$BLY$685,2,0)),"")</f>
        <v>1 - Leve</v>
      </c>
      <c r="CO12" s="249">
        <f t="shared" si="6"/>
        <v>0</v>
      </c>
      <c r="CP12" s="63" t="str">
        <f t="shared" si="7"/>
        <v/>
      </c>
      <c r="CQ12" s="233">
        <f t="shared" si="8"/>
        <v>0</v>
      </c>
      <c r="CR12" s="77" t="s">
        <v>238</v>
      </c>
      <c r="CS12" s="63">
        <f t="shared" si="9"/>
        <v>5</v>
      </c>
      <c r="CT12" s="62"/>
      <c r="CU12" s="61" t="s">
        <v>1053</v>
      </c>
      <c r="CV12" s="76" t="s">
        <v>633</v>
      </c>
    </row>
    <row r="13" spans="1:100 1680:1680" ht="244.8" x14ac:dyDescent="0.2">
      <c r="A13" s="75">
        <v>5</v>
      </c>
      <c r="B13" s="394" t="s">
        <v>1043</v>
      </c>
      <c r="C13" s="80" t="s">
        <v>1052</v>
      </c>
      <c r="D13" s="74" t="s">
        <v>205</v>
      </c>
      <c r="E13" s="68" t="s">
        <v>204</v>
      </c>
      <c r="F13" s="67" t="s">
        <v>224</v>
      </c>
      <c r="G13" s="72" t="s">
        <v>1041</v>
      </c>
      <c r="H13" s="72" t="s">
        <v>169</v>
      </c>
      <c r="I13" s="71" t="s">
        <v>22</v>
      </c>
      <c r="J13" s="71" t="s">
        <v>54</v>
      </c>
      <c r="K13" s="71" t="s">
        <v>54</v>
      </c>
      <c r="L13" s="71" t="s">
        <v>53</v>
      </c>
      <c r="M13" s="71" t="s">
        <v>53</v>
      </c>
      <c r="N13" s="71" t="s">
        <v>54</v>
      </c>
      <c r="O13" s="71" t="s">
        <v>53</v>
      </c>
      <c r="P13" s="71" t="s">
        <v>54</v>
      </c>
      <c r="Q13" s="71" t="s">
        <v>53</v>
      </c>
      <c r="R13" s="71" t="s">
        <v>53</v>
      </c>
      <c r="S13" s="71" t="s">
        <v>54</v>
      </c>
      <c r="T13" s="71" t="s">
        <v>53</v>
      </c>
      <c r="U13" s="71" t="s">
        <v>54</v>
      </c>
      <c r="V13" s="71" t="s">
        <v>53</v>
      </c>
      <c r="W13" s="71" t="s">
        <v>53</v>
      </c>
      <c r="X13" s="71" t="s">
        <v>53</v>
      </c>
      <c r="Y13" s="71" t="s">
        <v>53</v>
      </c>
      <c r="Z13" s="71" t="s">
        <v>53</v>
      </c>
      <c r="AA13" s="71" t="s">
        <v>53</v>
      </c>
      <c r="AB13" s="71" t="s">
        <v>53</v>
      </c>
      <c r="AC13" s="369" t="str">
        <f t="shared" si="0"/>
        <v>3 - Media</v>
      </c>
      <c r="AD13" s="312">
        <f t="shared" si="1"/>
        <v>0.6</v>
      </c>
      <c r="AE13" s="369" t="str">
        <f t="shared" si="2"/>
        <v xml:space="preserve"> - </v>
      </c>
      <c r="AF13" s="312">
        <f t="shared" si="3"/>
        <v>1</v>
      </c>
      <c r="AG13" s="69" t="str">
        <f>IFERROR(INDEX('G SOCIAL Y R-C'!$BLU$687:$BLY$691,MATCH(I13,'G SOCIAL Y R-C'!$BLS$687:$BLS$691,0),MATCH(AE13,'G SOCIAL Y R-C'!$BLU$685:$BLY$685,0)),"")</f>
        <v/>
      </c>
      <c r="AH13" s="312">
        <f t="shared" si="4"/>
        <v>0.6</v>
      </c>
      <c r="AI13" s="77" t="s">
        <v>1051</v>
      </c>
      <c r="AJ13" s="393" t="s">
        <v>1048</v>
      </c>
      <c r="AK13" s="72" t="s">
        <v>1047</v>
      </c>
      <c r="AL13" s="72" t="s">
        <v>1046</v>
      </c>
      <c r="AM13" s="67" t="s">
        <v>35</v>
      </c>
      <c r="AN13" s="67" t="s">
        <v>45</v>
      </c>
      <c r="AO13" s="67" t="s">
        <v>50</v>
      </c>
      <c r="AP13" s="67" t="s">
        <v>52</v>
      </c>
      <c r="AQ13" s="168" t="s">
        <v>35</v>
      </c>
      <c r="AR13" s="168" t="s">
        <v>45</v>
      </c>
      <c r="AS13" s="168" t="s">
        <v>50</v>
      </c>
      <c r="AT13" s="168" t="s">
        <v>52</v>
      </c>
      <c r="AU13" s="168" t="s">
        <v>35</v>
      </c>
      <c r="AV13" s="168" t="s">
        <v>45</v>
      </c>
      <c r="AW13" s="168" t="s">
        <v>50</v>
      </c>
      <c r="AX13" s="168" t="s">
        <v>52</v>
      </c>
      <c r="AY13" s="168" t="s">
        <v>34</v>
      </c>
      <c r="AZ13" s="168" t="s">
        <v>45</v>
      </c>
      <c r="BA13" s="168" t="s">
        <v>50</v>
      </c>
      <c r="BB13" s="168" t="s">
        <v>52</v>
      </c>
      <c r="BC13" s="67" t="s">
        <v>35</v>
      </c>
      <c r="BD13" s="67" t="s">
        <v>45</v>
      </c>
      <c r="BE13" s="67" t="s">
        <v>50</v>
      </c>
      <c r="BF13" s="67" t="s">
        <v>52</v>
      </c>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169" t="str">
        <f>IFERROR(IF(GE13&lt;=1,"1 - Muy Baja",VLOOKUP(GE13,'G SOCIAL Y R-C'!$BLR$687:$BLS$691,2,0)),"")</f>
        <v>1 - Muy Baja</v>
      </c>
      <c r="CM13" s="313">
        <f t="shared" si="5"/>
        <v>0</v>
      </c>
      <c r="CN13" s="169" t="str">
        <f>IFERROR(IF(GG13&lt;=1,"1 - Leve",HLOOKUP(GG13,'G SOCIAL Y R-C'!$BLU$684:$BLY$685,2,0)),"")</f>
        <v>1 - Leve</v>
      </c>
      <c r="CO13" s="313">
        <f t="shared" si="6"/>
        <v>0</v>
      </c>
      <c r="CP13" s="69" t="str">
        <f t="shared" si="7"/>
        <v/>
      </c>
      <c r="CQ13" s="312">
        <f t="shared" si="8"/>
        <v>0</v>
      </c>
      <c r="CR13" s="77" t="s">
        <v>475</v>
      </c>
      <c r="CS13" s="69">
        <f t="shared" si="9"/>
        <v>5</v>
      </c>
      <c r="CT13" s="67"/>
      <c r="CU13" s="68" t="s">
        <v>1038</v>
      </c>
      <c r="CV13" s="76" t="s">
        <v>633</v>
      </c>
    </row>
    <row r="14" spans="1:100 1680:1680" ht="244.8" x14ac:dyDescent="0.2">
      <c r="A14" s="75">
        <v>6</v>
      </c>
      <c r="B14" s="394" t="s">
        <v>1043</v>
      </c>
      <c r="C14" s="80" t="s">
        <v>1050</v>
      </c>
      <c r="D14" s="74" t="s">
        <v>206</v>
      </c>
      <c r="E14" s="68" t="s">
        <v>204</v>
      </c>
      <c r="F14" s="67" t="s">
        <v>224</v>
      </c>
      <c r="G14" s="72" t="s">
        <v>1041</v>
      </c>
      <c r="H14" s="72" t="s">
        <v>169</v>
      </c>
      <c r="I14" s="71" t="s">
        <v>22</v>
      </c>
      <c r="J14" s="71" t="s">
        <v>54</v>
      </c>
      <c r="K14" s="71" t="s">
        <v>54</v>
      </c>
      <c r="L14" s="71" t="s">
        <v>53</v>
      </c>
      <c r="M14" s="71" t="s">
        <v>53</v>
      </c>
      <c r="N14" s="71" t="s">
        <v>54</v>
      </c>
      <c r="O14" s="71" t="s">
        <v>53</v>
      </c>
      <c r="P14" s="71" t="s">
        <v>54</v>
      </c>
      <c r="Q14" s="71" t="s">
        <v>53</v>
      </c>
      <c r="R14" s="71" t="s">
        <v>53</v>
      </c>
      <c r="S14" s="71" t="s">
        <v>54</v>
      </c>
      <c r="T14" s="71" t="s">
        <v>53</v>
      </c>
      <c r="U14" s="71" t="s">
        <v>54</v>
      </c>
      <c r="V14" s="71" t="s">
        <v>53</v>
      </c>
      <c r="W14" s="71" t="s">
        <v>53</v>
      </c>
      <c r="X14" s="71" t="s">
        <v>53</v>
      </c>
      <c r="Y14" s="71" t="s">
        <v>53</v>
      </c>
      <c r="Z14" s="71" t="s">
        <v>53</v>
      </c>
      <c r="AA14" s="71" t="s">
        <v>53</v>
      </c>
      <c r="AB14" s="71" t="s">
        <v>53</v>
      </c>
      <c r="AC14" s="369" t="str">
        <f t="shared" si="0"/>
        <v>3 - Media</v>
      </c>
      <c r="AD14" s="312">
        <f t="shared" si="1"/>
        <v>0.6</v>
      </c>
      <c r="AE14" s="369" t="str">
        <f t="shared" si="2"/>
        <v xml:space="preserve"> - </v>
      </c>
      <c r="AF14" s="312">
        <f t="shared" si="3"/>
        <v>1</v>
      </c>
      <c r="AG14" s="69" t="str">
        <f>IFERROR(INDEX('G SOCIAL Y R-C'!$BLU$687:$BLY$691,MATCH(I14,'G SOCIAL Y R-C'!$BLS$687:$BLS$691,0),MATCH(AE14,'G SOCIAL Y R-C'!$BLU$685:$BLY$685,0)),"")</f>
        <v/>
      </c>
      <c r="AH14" s="312">
        <f t="shared" si="4"/>
        <v>0.6</v>
      </c>
      <c r="AI14" s="77" t="s">
        <v>1049</v>
      </c>
      <c r="AJ14" s="393" t="s">
        <v>1048</v>
      </c>
      <c r="AK14" s="72" t="s">
        <v>1047</v>
      </c>
      <c r="AL14" s="72" t="s">
        <v>1046</v>
      </c>
      <c r="AM14" s="67" t="s">
        <v>35</v>
      </c>
      <c r="AN14" s="67" t="s">
        <v>45</v>
      </c>
      <c r="AO14" s="67" t="s">
        <v>50</v>
      </c>
      <c r="AP14" s="67" t="s">
        <v>52</v>
      </c>
      <c r="AQ14" s="168" t="s">
        <v>35</v>
      </c>
      <c r="AR14" s="168" t="s">
        <v>45</v>
      </c>
      <c r="AS14" s="168" t="s">
        <v>50</v>
      </c>
      <c r="AT14" s="168" t="s">
        <v>52</v>
      </c>
      <c r="AU14" s="168" t="s">
        <v>35</v>
      </c>
      <c r="AV14" s="168" t="s">
        <v>45</v>
      </c>
      <c r="AW14" s="168" t="s">
        <v>50</v>
      </c>
      <c r="AX14" s="168" t="s">
        <v>52</v>
      </c>
      <c r="AY14" s="168" t="s">
        <v>34</v>
      </c>
      <c r="AZ14" s="168" t="s">
        <v>45</v>
      </c>
      <c r="BA14" s="168" t="s">
        <v>50</v>
      </c>
      <c r="BB14" s="168" t="s">
        <v>52</v>
      </c>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c r="CG14" s="67"/>
      <c r="CH14" s="67"/>
      <c r="CI14" s="67"/>
      <c r="CJ14" s="67"/>
      <c r="CK14" s="67"/>
      <c r="CL14" s="169" t="str">
        <f>IFERROR(IF(GE14&lt;=1,"1 - Muy Baja",VLOOKUP(GE14,'G SOCIAL Y R-C'!$BLR$687:$BLS$691,2,0)),"")</f>
        <v>1 - Muy Baja</v>
      </c>
      <c r="CM14" s="313">
        <f t="shared" si="5"/>
        <v>0</v>
      </c>
      <c r="CN14" s="169" t="str">
        <f>IFERROR(IF(GG14&lt;=1,"1 - Leve",HLOOKUP(GG14,'G SOCIAL Y R-C'!$BLU$684:$BLY$685,2,0)),"")</f>
        <v>1 - Leve</v>
      </c>
      <c r="CO14" s="313">
        <f t="shared" si="6"/>
        <v>0</v>
      </c>
      <c r="CP14" s="69" t="str">
        <f t="shared" si="7"/>
        <v/>
      </c>
      <c r="CQ14" s="312">
        <f t="shared" si="8"/>
        <v>0</v>
      </c>
      <c r="CR14" s="77" t="s">
        <v>238</v>
      </c>
      <c r="CS14" s="69">
        <f t="shared" si="9"/>
        <v>5</v>
      </c>
      <c r="CT14" s="67"/>
      <c r="CU14" s="68" t="s">
        <v>1038</v>
      </c>
      <c r="CV14" s="76" t="s">
        <v>633</v>
      </c>
    </row>
    <row r="15" spans="1:100 1680:1680" ht="244.8" x14ac:dyDescent="0.2">
      <c r="A15" s="75">
        <v>7</v>
      </c>
      <c r="B15" s="394" t="s">
        <v>1043</v>
      </c>
      <c r="C15" s="80" t="s">
        <v>1045</v>
      </c>
      <c r="D15" s="74" t="s">
        <v>205</v>
      </c>
      <c r="E15" s="68" t="s">
        <v>204</v>
      </c>
      <c r="F15" s="67" t="s">
        <v>5</v>
      </c>
      <c r="G15" s="72" t="s">
        <v>1041</v>
      </c>
      <c r="H15" s="72" t="s">
        <v>169</v>
      </c>
      <c r="I15" s="71" t="s">
        <v>22</v>
      </c>
      <c r="J15" s="71" t="s">
        <v>53</v>
      </c>
      <c r="K15" s="71" t="s">
        <v>53</v>
      </c>
      <c r="L15" s="71" t="s">
        <v>53</v>
      </c>
      <c r="M15" s="71" t="s">
        <v>53</v>
      </c>
      <c r="N15" s="71" t="s">
        <v>54</v>
      </c>
      <c r="O15" s="71" t="s">
        <v>53</v>
      </c>
      <c r="P15" s="71" t="s">
        <v>53</v>
      </c>
      <c r="Q15" s="71" t="s">
        <v>53</v>
      </c>
      <c r="R15" s="71" t="s">
        <v>53</v>
      </c>
      <c r="S15" s="71" t="s">
        <v>54</v>
      </c>
      <c r="T15" s="71" t="s">
        <v>54</v>
      </c>
      <c r="U15" s="71" t="s">
        <v>54</v>
      </c>
      <c r="V15" s="71" t="s">
        <v>54</v>
      </c>
      <c r="W15" s="71" t="s">
        <v>54</v>
      </c>
      <c r="X15" s="71" t="s">
        <v>53</v>
      </c>
      <c r="Y15" s="71" t="s">
        <v>53</v>
      </c>
      <c r="Z15" s="71" t="s">
        <v>53</v>
      </c>
      <c r="AA15" s="71" t="s">
        <v>53</v>
      </c>
      <c r="AB15" s="71" t="s">
        <v>53</v>
      </c>
      <c r="AC15" s="369" t="str">
        <f t="shared" si="0"/>
        <v>3 - Media</v>
      </c>
      <c r="AD15" s="312">
        <f t="shared" si="1"/>
        <v>0.6</v>
      </c>
      <c r="AE15" s="369" t="str">
        <f t="shared" si="2"/>
        <v xml:space="preserve"> - </v>
      </c>
      <c r="AF15" s="312">
        <f t="shared" si="3"/>
        <v>1</v>
      </c>
      <c r="AG15" s="69" t="str">
        <f>IFERROR(INDEX('G SOCIAL Y R-C'!$BLU$687:$BLY$691,MATCH(I15,'G SOCIAL Y R-C'!$BLS$687:$BLS$691,0),MATCH(AE15,'G SOCIAL Y R-C'!$BLU$685:$BLY$685,0)),"")</f>
        <v/>
      </c>
      <c r="AH15" s="312">
        <f t="shared" si="4"/>
        <v>0.6</v>
      </c>
      <c r="AI15" s="77" t="s">
        <v>1044</v>
      </c>
      <c r="AJ15" s="393" t="s">
        <v>1039</v>
      </c>
      <c r="AK15" s="68"/>
      <c r="AL15" s="393">
        <v>3</v>
      </c>
      <c r="AM15" s="67" t="s">
        <v>35</v>
      </c>
      <c r="AN15" s="67" t="s">
        <v>45</v>
      </c>
      <c r="AO15" s="67" t="s">
        <v>50</v>
      </c>
      <c r="AP15" s="67" t="s">
        <v>52</v>
      </c>
      <c r="AQ15" s="168" t="s">
        <v>34</v>
      </c>
      <c r="AR15" s="168" t="s">
        <v>45</v>
      </c>
      <c r="AS15" s="168" t="s">
        <v>50</v>
      </c>
      <c r="AT15" s="168" t="s">
        <v>52</v>
      </c>
      <c r="AU15" s="168"/>
      <c r="AV15" s="168"/>
      <c r="AW15" s="168"/>
      <c r="AX15" s="168"/>
      <c r="AY15" s="168"/>
      <c r="AZ15" s="168"/>
      <c r="BA15" s="168"/>
      <c r="BB15" s="168"/>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c r="CG15" s="67"/>
      <c r="CH15" s="67"/>
      <c r="CI15" s="67"/>
      <c r="CJ15" s="67"/>
      <c r="CK15" s="67"/>
      <c r="CL15" s="169" t="str">
        <f>IFERROR(IF(GE15&lt;=1,"1 - Muy Baja",VLOOKUP(GE15,'G SOCIAL Y R-C'!$BLR$687:$BLS$691,2,0)),"")</f>
        <v>1 - Muy Baja</v>
      </c>
      <c r="CM15" s="313">
        <f t="shared" si="5"/>
        <v>0</v>
      </c>
      <c r="CN15" s="169" t="str">
        <f>IFERROR(IF(GG15&lt;=1,"1 - Leve",HLOOKUP(GG15,'G SOCIAL Y R-C'!$BLU$684:$BLY$685,2,0)),"")</f>
        <v>1 - Leve</v>
      </c>
      <c r="CO15" s="313">
        <f t="shared" si="6"/>
        <v>0</v>
      </c>
      <c r="CP15" s="69" t="str">
        <f t="shared" si="7"/>
        <v/>
      </c>
      <c r="CQ15" s="312">
        <f t="shared" si="8"/>
        <v>0</v>
      </c>
      <c r="CR15" s="77" t="s">
        <v>475</v>
      </c>
      <c r="CS15" s="69">
        <f t="shared" si="9"/>
        <v>5</v>
      </c>
      <c r="CT15" s="67"/>
      <c r="CU15" s="68" t="s">
        <v>1038</v>
      </c>
      <c r="CV15" s="76" t="s">
        <v>633</v>
      </c>
    </row>
    <row r="16" spans="1:100 1680:1680" ht="244.8" x14ac:dyDescent="0.2">
      <c r="A16" s="75">
        <v>8</v>
      </c>
      <c r="B16" s="394" t="s">
        <v>1043</v>
      </c>
      <c r="C16" s="80" t="s">
        <v>1042</v>
      </c>
      <c r="D16" s="74" t="s">
        <v>206</v>
      </c>
      <c r="E16" s="68" t="s">
        <v>204</v>
      </c>
      <c r="F16" s="67" t="s">
        <v>224</v>
      </c>
      <c r="G16" s="72" t="s">
        <v>1041</v>
      </c>
      <c r="H16" s="72" t="s">
        <v>169</v>
      </c>
      <c r="I16" s="71" t="s">
        <v>22</v>
      </c>
      <c r="J16" s="71" t="s">
        <v>53</v>
      </c>
      <c r="K16" s="71" t="s">
        <v>53</v>
      </c>
      <c r="L16" s="71" t="s">
        <v>53</v>
      </c>
      <c r="M16" s="71" t="s">
        <v>53</v>
      </c>
      <c r="N16" s="71" t="s">
        <v>54</v>
      </c>
      <c r="O16" s="71" t="s">
        <v>53</v>
      </c>
      <c r="P16" s="71" t="s">
        <v>53</v>
      </c>
      <c r="Q16" s="71" t="s">
        <v>53</v>
      </c>
      <c r="R16" s="71" t="s">
        <v>53</v>
      </c>
      <c r="S16" s="71" t="s">
        <v>54</v>
      </c>
      <c r="T16" s="71" t="s">
        <v>54</v>
      </c>
      <c r="U16" s="71" t="s">
        <v>54</v>
      </c>
      <c r="V16" s="71" t="s">
        <v>54</v>
      </c>
      <c r="W16" s="71" t="s">
        <v>54</v>
      </c>
      <c r="X16" s="71" t="s">
        <v>53</v>
      </c>
      <c r="Y16" s="71" t="s">
        <v>53</v>
      </c>
      <c r="Z16" s="71" t="s">
        <v>53</v>
      </c>
      <c r="AA16" s="71" t="s">
        <v>53</v>
      </c>
      <c r="AB16" s="71" t="s">
        <v>53</v>
      </c>
      <c r="AC16" s="369" t="str">
        <f t="shared" si="0"/>
        <v>3 - Media</v>
      </c>
      <c r="AD16" s="312">
        <f t="shared" si="1"/>
        <v>0.6</v>
      </c>
      <c r="AE16" s="369" t="str">
        <f t="shared" si="2"/>
        <v xml:space="preserve"> - </v>
      </c>
      <c r="AF16" s="312">
        <f t="shared" si="3"/>
        <v>1</v>
      </c>
      <c r="AG16" s="69" t="str">
        <f>IFERROR(INDEX('G SOCIAL Y R-C'!$BLU$687:$BLY$691,MATCH(I16,'G SOCIAL Y R-C'!$BLS$687:$BLS$691,0),MATCH(AE16,'G SOCIAL Y R-C'!$BLU$685:$BLY$685,0)),"")</f>
        <v/>
      </c>
      <c r="AH16" s="312">
        <f t="shared" si="4"/>
        <v>0.6</v>
      </c>
      <c r="AI16" s="77" t="s">
        <v>1040</v>
      </c>
      <c r="AJ16" s="393" t="s">
        <v>1039</v>
      </c>
      <c r="AK16" s="68"/>
      <c r="AL16" s="393">
        <v>3</v>
      </c>
      <c r="AM16" s="67" t="s">
        <v>35</v>
      </c>
      <c r="AN16" s="67" t="s">
        <v>45</v>
      </c>
      <c r="AO16" s="67" t="s">
        <v>50</v>
      </c>
      <c r="AP16" s="67" t="s">
        <v>52</v>
      </c>
      <c r="AQ16" s="168" t="s">
        <v>34</v>
      </c>
      <c r="AR16" s="168" t="s">
        <v>45</v>
      </c>
      <c r="AS16" s="168" t="s">
        <v>50</v>
      </c>
      <c r="AT16" s="168" t="s">
        <v>52</v>
      </c>
      <c r="AU16" s="168"/>
      <c r="AV16" s="168"/>
      <c r="AW16" s="168"/>
      <c r="AX16" s="168"/>
      <c r="AY16" s="168"/>
      <c r="AZ16" s="168"/>
      <c r="BA16" s="168"/>
      <c r="BB16" s="168"/>
      <c r="BC16" s="67"/>
      <c r="BD16" s="67"/>
      <c r="BE16" s="67"/>
      <c r="BF16" s="67"/>
      <c r="BG16" s="67"/>
      <c r="BH16" s="67"/>
      <c r="BI16" s="67"/>
      <c r="BJ16" s="67"/>
      <c r="BK16" s="67"/>
      <c r="BL16" s="67"/>
      <c r="BM16" s="67"/>
      <c r="BN16" s="67"/>
      <c r="BO16" s="67"/>
      <c r="BP16" s="67"/>
      <c r="BQ16" s="67"/>
      <c r="BR16" s="67"/>
      <c r="BS16" s="67"/>
      <c r="BT16" s="67"/>
      <c r="BU16" s="67"/>
      <c r="BV16" s="67"/>
      <c r="BW16" s="67"/>
      <c r="BX16" s="67"/>
      <c r="BY16" s="67"/>
      <c r="BZ16" s="67"/>
      <c r="CA16" s="67"/>
      <c r="CB16" s="67"/>
      <c r="CC16" s="67"/>
      <c r="CD16" s="67"/>
      <c r="CE16" s="67"/>
      <c r="CF16" s="67"/>
      <c r="CG16" s="67"/>
      <c r="CH16" s="67"/>
      <c r="CI16" s="67"/>
      <c r="CJ16" s="67"/>
      <c r="CK16" s="67"/>
      <c r="CL16" s="169" t="str">
        <f>IFERROR(IF(GE16&lt;=1,"1 - Muy Baja",VLOOKUP(GE16,'G SOCIAL Y R-C'!$BLR$687:$BLS$691,2,0)),"")</f>
        <v>1 - Muy Baja</v>
      </c>
      <c r="CM16" s="313">
        <f t="shared" si="5"/>
        <v>0</v>
      </c>
      <c r="CN16" s="169" t="str">
        <f>IFERROR(IF(GG16&lt;=1,"1 - Leve",HLOOKUP(GG16,'G SOCIAL Y R-C'!$BLU$684:$BLY$685,2,0)),"")</f>
        <v>1 - Leve</v>
      </c>
      <c r="CO16" s="313">
        <f t="shared" si="6"/>
        <v>0</v>
      </c>
      <c r="CP16" s="69" t="str">
        <f t="shared" si="7"/>
        <v/>
      </c>
      <c r="CQ16" s="312">
        <f t="shared" si="8"/>
        <v>0</v>
      </c>
      <c r="CR16" s="77" t="s">
        <v>238</v>
      </c>
      <c r="CS16" s="69">
        <f t="shared" si="9"/>
        <v>5</v>
      </c>
      <c r="CT16" s="67"/>
      <c r="CU16" s="68" t="s">
        <v>1038</v>
      </c>
      <c r="CV16" s="76" t="s">
        <v>633</v>
      </c>
    </row>
    <row r="99" spans="96:99" x14ac:dyDescent="0.2">
      <c r="CR99" s="353" t="s">
        <v>471</v>
      </c>
      <c r="CS99" s="344">
        <f>SUM(CS9:CS98)</f>
        <v>40</v>
      </c>
      <c r="CT99" s="344"/>
      <c r="CU99" s="344">
        <f>COUNT(CS9:CS16)</f>
        <v>8</v>
      </c>
    </row>
    <row r="682" spans="1:1 1680:1689" ht="13.2" x14ac:dyDescent="0.25">
      <c r="A682" s="51" t="s">
        <v>227</v>
      </c>
      <c r="BLP682" s="51" t="s">
        <v>227</v>
      </c>
      <c r="BLQ682" s="22"/>
      <c r="BLR682" s="22"/>
      <c r="BLS682" s="22"/>
      <c r="BLT682" s="22"/>
      <c r="BLU682" s="22"/>
      <c r="BLV682" s="22"/>
      <c r="BLW682" s="22"/>
      <c r="BLX682" s="22"/>
      <c r="BLY682" s="22"/>
    </row>
    <row r="683" spans="1:1 1680:1689" ht="13.2" x14ac:dyDescent="0.25">
      <c r="BLP683" s="22"/>
      <c r="BLQ683" s="22"/>
      <c r="BLR683" s="22"/>
      <c r="BLS683" s="22"/>
      <c r="BLT683" s="22"/>
      <c r="BLU683" s="22"/>
      <c r="BLV683" s="22"/>
      <c r="BLW683" s="540" t="s">
        <v>33</v>
      </c>
      <c r="BLX683" s="540"/>
      <c r="BLY683" s="540"/>
    </row>
    <row r="684" spans="1:1 1680:1689" ht="13.2" x14ac:dyDescent="0.25">
      <c r="BLP684" s="22"/>
      <c r="BLQ684" s="22"/>
      <c r="BLR684" s="22"/>
      <c r="BLS684" s="22"/>
      <c r="BLT684" s="22"/>
      <c r="BLU684" s="49">
        <v>1</v>
      </c>
      <c r="BLV684" s="49">
        <v>2</v>
      </c>
      <c r="BLW684" s="49">
        <v>3</v>
      </c>
      <c r="BLX684" s="48">
        <v>4</v>
      </c>
      <c r="BLY684" s="48">
        <v>5</v>
      </c>
    </row>
    <row r="685" spans="1:1 1680:1689" ht="13.2" x14ac:dyDescent="0.25">
      <c r="BLP685" s="22"/>
      <c r="BLQ685" s="22"/>
      <c r="BLR685" s="22"/>
      <c r="BLS685" s="22"/>
      <c r="BLT685" s="22"/>
      <c r="BLU685" s="26" t="s">
        <v>32</v>
      </c>
      <c r="BLV685" s="26" t="s">
        <v>31</v>
      </c>
      <c r="BLW685" s="26" t="s">
        <v>30</v>
      </c>
      <c r="BLX685" s="26" t="s">
        <v>29</v>
      </c>
      <c r="BLY685" s="26" t="s">
        <v>28</v>
      </c>
    </row>
    <row r="686" spans="1:1 1680:1689" ht="13.2" x14ac:dyDescent="0.25">
      <c r="BLP686" s="22"/>
      <c r="BLQ686" s="22"/>
      <c r="BLR686" s="22"/>
      <c r="BLS686" s="22"/>
      <c r="BLT686" s="22"/>
      <c r="BLU686" s="49">
        <v>1</v>
      </c>
      <c r="BLV686" s="49">
        <v>2</v>
      </c>
      <c r="BLW686" s="49">
        <v>3</v>
      </c>
      <c r="BLX686" s="48">
        <v>4</v>
      </c>
      <c r="BLY686" s="48">
        <v>5</v>
      </c>
    </row>
    <row r="687" spans="1:1 1680:1689" ht="13.2" x14ac:dyDescent="0.25">
      <c r="BLP687" s="22"/>
      <c r="BLQ687" s="541" t="s">
        <v>27</v>
      </c>
      <c r="BLR687" s="23">
        <v>5</v>
      </c>
      <c r="BLS687" s="26" t="s">
        <v>26</v>
      </c>
      <c r="BLT687" s="23">
        <v>5</v>
      </c>
      <c r="BLU687" s="43" t="s">
        <v>15</v>
      </c>
      <c r="BLV687" s="46" t="s">
        <v>14</v>
      </c>
      <c r="BLW687" s="46" t="s">
        <v>14</v>
      </c>
      <c r="BLX687" s="47" t="s">
        <v>13</v>
      </c>
      <c r="BLY687" s="47" t="s">
        <v>13</v>
      </c>
    </row>
    <row r="688" spans="1:1 1680:1689" ht="13.2" x14ac:dyDescent="0.25">
      <c r="BLP688" s="22"/>
      <c r="BLQ688" s="541"/>
      <c r="BLR688" s="23">
        <v>4</v>
      </c>
      <c r="BLS688" s="26" t="s">
        <v>24</v>
      </c>
      <c r="BLT688" s="23">
        <v>4</v>
      </c>
      <c r="BLU688" s="43" t="s">
        <v>15</v>
      </c>
      <c r="BLV688" s="43" t="s">
        <v>15</v>
      </c>
      <c r="BLW688" s="46" t="s">
        <v>14</v>
      </c>
      <c r="BLX688" s="47" t="s">
        <v>13</v>
      </c>
      <c r="BLY688" s="47" t="s">
        <v>13</v>
      </c>
    </row>
    <row r="689" spans="1680:1693" ht="13.2" x14ac:dyDescent="0.25">
      <c r="BLP689" s="22"/>
      <c r="BLQ689" s="541"/>
      <c r="BLR689" s="23">
        <v>3</v>
      </c>
      <c r="BLS689" s="26" t="s">
        <v>22</v>
      </c>
      <c r="BLT689" s="23">
        <v>3</v>
      </c>
      <c r="BLU689" s="43" t="s">
        <v>15</v>
      </c>
      <c r="BLV689" s="43" t="s">
        <v>15</v>
      </c>
      <c r="BLW689" s="46" t="s">
        <v>14</v>
      </c>
      <c r="BLX689" s="46" t="s">
        <v>14</v>
      </c>
      <c r="BLY689" s="46" t="s">
        <v>14</v>
      </c>
      <c r="BLZ689" s="42"/>
      <c r="BMA689" s="42"/>
      <c r="BMB689" s="42"/>
      <c r="BMC689" s="42"/>
    </row>
    <row r="690" spans="1680:1693" ht="13.2" x14ac:dyDescent="0.25">
      <c r="BLP690" s="22"/>
      <c r="BLQ690" s="541"/>
      <c r="BLR690" s="23">
        <v>2</v>
      </c>
      <c r="BLS690" s="26" t="s">
        <v>20</v>
      </c>
      <c r="BLT690" s="23">
        <v>2</v>
      </c>
      <c r="BLU690" s="44" t="s">
        <v>16</v>
      </c>
      <c r="BLV690" s="43" t="s">
        <v>15</v>
      </c>
      <c r="BLW690" s="43" t="s">
        <v>15</v>
      </c>
      <c r="BLX690" s="43" t="s">
        <v>15</v>
      </c>
      <c r="BLY690" s="46" t="s">
        <v>14</v>
      </c>
      <c r="BLZ690" s="42"/>
      <c r="BMA690" s="42"/>
      <c r="BMB690" s="42"/>
      <c r="BMC690" s="42"/>
    </row>
    <row r="691" spans="1680:1693" ht="13.2" x14ac:dyDescent="0.25">
      <c r="BLP691" s="22"/>
      <c r="BLQ691" s="541"/>
      <c r="BLR691" s="23">
        <v>1</v>
      </c>
      <c r="BLS691" s="26" t="s">
        <v>18</v>
      </c>
      <c r="BLT691" s="23">
        <v>1</v>
      </c>
      <c r="BLU691" s="44" t="s">
        <v>16</v>
      </c>
      <c r="BLV691" s="44" t="s">
        <v>16</v>
      </c>
      <c r="BLW691" s="43" t="s">
        <v>15</v>
      </c>
      <c r="BLX691" s="43" t="s">
        <v>15</v>
      </c>
      <c r="BLY691" s="43" t="s">
        <v>15</v>
      </c>
      <c r="BLZ691" s="42"/>
      <c r="BMA691" s="42"/>
      <c r="BMB691" s="42"/>
      <c r="BMC691" s="42"/>
    </row>
    <row r="692" spans="1680:1693" ht="13.2" x14ac:dyDescent="0.25">
      <c r="BLP692" s="22"/>
      <c r="BLQ692" s="22"/>
      <c r="BLR692" s="22"/>
      <c r="BLS692" s="22"/>
      <c r="BLT692" s="22"/>
      <c r="BLU692" s="22"/>
      <c r="BLV692" s="22"/>
      <c r="BLW692" s="22"/>
      <c r="BLX692" s="22"/>
      <c r="BLY692" s="22"/>
      <c r="BLZ692" s="22"/>
      <c r="BMA692" s="22"/>
      <c r="BMB692" s="22"/>
      <c r="BMC692" s="22"/>
    </row>
    <row r="693" spans="1680:1693" ht="13.2" x14ac:dyDescent="0.25">
      <c r="BLP693" s="22"/>
      <c r="BLQ693" s="22"/>
      <c r="BLR693" s="22"/>
      <c r="BLS693" s="22"/>
      <c r="BLT693" s="22"/>
      <c r="BLU693" s="22"/>
      <c r="BLV693" s="22"/>
      <c r="BLW693" s="22"/>
      <c r="BLX693" s="22"/>
      <c r="BLY693" s="22"/>
      <c r="BLZ693" s="22"/>
      <c r="BMA693" s="22"/>
      <c r="BMB693" s="22"/>
      <c r="BMC693" s="22"/>
    </row>
    <row r="694" spans="1680:1693" ht="13.2" x14ac:dyDescent="0.25">
      <c r="BLP694" s="22"/>
      <c r="BLQ694" s="22"/>
      <c r="BLR694" s="22"/>
      <c r="BLS694" s="22"/>
      <c r="BLT694" s="22"/>
      <c r="BLU694" s="22"/>
      <c r="BLV694" s="22"/>
      <c r="BLW694" s="22"/>
      <c r="BLX694" s="22"/>
      <c r="BLY694" s="22"/>
      <c r="BLZ694" s="22"/>
      <c r="BMA694" s="22" t="s">
        <v>226</v>
      </c>
      <c r="BMB694" s="22"/>
      <c r="BMC694" s="22"/>
    </row>
    <row r="695" spans="1680:1693" ht="20.399999999999999" x14ac:dyDescent="0.25">
      <c r="BLP695" s="22"/>
      <c r="BLQ695" s="22"/>
      <c r="BLR695" s="22"/>
      <c r="BLS695" s="22"/>
      <c r="BLT695" s="22"/>
      <c r="BLU695" s="22"/>
      <c r="BLV695" s="22"/>
      <c r="BLW695" s="22"/>
      <c r="BLX695" s="22"/>
      <c r="BLY695" s="22"/>
      <c r="BLZ695" s="22"/>
      <c r="BMA695" s="41" t="s">
        <v>225</v>
      </c>
      <c r="BMB695" s="22"/>
      <c r="BMC695" s="22"/>
    </row>
    <row r="696" spans="1680:1693" ht="30.6" x14ac:dyDescent="0.25">
      <c r="BLP696" s="22"/>
      <c r="BLQ696" s="22"/>
      <c r="BLR696" s="22"/>
      <c r="BLS696" s="22"/>
      <c r="BLT696" s="22"/>
      <c r="BLU696" s="22"/>
      <c r="BLV696" s="22"/>
      <c r="BLW696" s="22"/>
      <c r="BLX696" s="22"/>
      <c r="BLY696" s="22"/>
      <c r="BLZ696" s="22"/>
      <c r="BMA696" s="41" t="s">
        <v>224</v>
      </c>
      <c r="BMB696" s="22"/>
      <c r="BMC696" s="22"/>
    </row>
    <row r="697" spans="1680:1693" ht="13.2" x14ac:dyDescent="0.25">
      <c r="BLP697" s="22"/>
      <c r="BLQ697" s="22"/>
      <c r="BLR697" s="22"/>
      <c r="BLS697" s="22"/>
      <c r="BLT697" s="22"/>
      <c r="BLU697" s="22"/>
      <c r="BLV697" s="22"/>
      <c r="BLW697" s="22"/>
      <c r="BLX697" s="22"/>
      <c r="BLY697" s="22"/>
      <c r="BLZ697" s="22"/>
      <c r="BMA697" s="41" t="s">
        <v>223</v>
      </c>
      <c r="BMB697" s="22"/>
      <c r="BMC697" s="22"/>
    </row>
    <row r="698" spans="1680:1693" ht="13.2" x14ac:dyDescent="0.25">
      <c r="BLP698" s="22"/>
      <c r="BLQ698" s="22"/>
      <c r="BLR698" s="22"/>
      <c r="BLS698" s="22"/>
      <c r="BLT698" s="22"/>
      <c r="BLU698" s="22"/>
      <c r="BLV698" s="22"/>
      <c r="BLW698" s="22"/>
      <c r="BLX698" s="22"/>
      <c r="BLY698" s="22"/>
      <c r="BLZ698" s="22"/>
      <c r="BMA698" s="41" t="s">
        <v>222</v>
      </c>
      <c r="BMB698" s="22"/>
      <c r="BMC698" s="22"/>
    </row>
    <row r="699" spans="1680:1693" ht="13.2" x14ac:dyDescent="0.25">
      <c r="BLP699" s="22"/>
      <c r="BLQ699" s="22"/>
      <c r="BLR699" s="22"/>
      <c r="BLS699" s="22"/>
      <c r="BLT699" s="22"/>
      <c r="BLU699" s="22"/>
      <c r="BLV699" s="22"/>
      <c r="BLW699" s="22"/>
      <c r="BLX699" s="22"/>
      <c r="BLY699" s="22"/>
      <c r="BLZ699" s="22"/>
      <c r="BMA699" s="24"/>
      <c r="BMB699" s="22"/>
      <c r="BMC699" s="22"/>
    </row>
    <row r="700" spans="1680:1693" ht="13.2" x14ac:dyDescent="0.25">
      <c r="BLP700" s="22"/>
      <c r="BLQ700" s="22"/>
      <c r="BLR700" s="22"/>
      <c r="BLS700" s="22"/>
      <c r="BLT700" s="22"/>
      <c r="BLU700" s="22"/>
      <c r="BLV700" s="22"/>
      <c r="BLW700" s="22"/>
      <c r="BLX700" s="22"/>
      <c r="BLY700" s="22"/>
      <c r="BLZ700" s="22"/>
      <c r="BMA700" s="22"/>
      <c r="BMB700" s="22"/>
      <c r="BMC700" s="22" t="s">
        <v>221</v>
      </c>
    </row>
    <row r="701" spans="1680:1693" ht="13.2" x14ac:dyDescent="0.25">
      <c r="BLP701" s="22"/>
      <c r="BLQ701" s="22"/>
      <c r="BLR701" s="22"/>
      <c r="BLS701" s="22"/>
      <c r="BLT701" s="22"/>
      <c r="BLU701" s="22"/>
      <c r="BLV701" s="22"/>
      <c r="BLW701" s="22"/>
      <c r="BLX701" s="22"/>
      <c r="BLY701" s="22"/>
      <c r="BLZ701" s="22"/>
      <c r="BMA701" s="22"/>
      <c r="BMB701" s="22"/>
      <c r="BMC701" s="40" t="s">
        <v>220</v>
      </c>
    </row>
    <row r="702" spans="1680:1693" ht="13.2" x14ac:dyDescent="0.25">
      <c r="BLP702" s="22"/>
      <c r="BLQ702" s="22"/>
      <c r="BLR702" s="22"/>
      <c r="BLS702" s="22"/>
      <c r="BLT702" s="22"/>
      <c r="BLU702" s="22"/>
      <c r="BLV702" s="22"/>
      <c r="BLW702" s="22"/>
      <c r="BLX702" s="22"/>
      <c r="BLY702" s="22"/>
      <c r="BLZ702" s="22"/>
      <c r="BMA702" s="22"/>
      <c r="BMB702" s="22"/>
      <c r="BMC702" s="40" t="s">
        <v>219</v>
      </c>
    </row>
    <row r="703" spans="1680:1693" ht="13.2" x14ac:dyDescent="0.25">
      <c r="BLP703" s="22"/>
      <c r="BLQ703" s="22"/>
      <c r="BLR703" s="22"/>
      <c r="BLS703" s="22"/>
      <c r="BLT703" s="22"/>
      <c r="BLU703" s="22"/>
      <c r="BLV703" s="22"/>
      <c r="BLW703" s="22"/>
      <c r="BLX703" s="22"/>
      <c r="BLY703" s="22"/>
      <c r="BLZ703" s="22"/>
      <c r="BMA703" s="22"/>
      <c r="BMB703" s="22"/>
      <c r="BMC703" s="40" t="s">
        <v>218</v>
      </c>
    </row>
    <row r="704" spans="1680:1693" ht="13.2" x14ac:dyDescent="0.25">
      <c r="BLP704" s="22"/>
      <c r="BLQ704" s="22"/>
      <c r="BLR704" s="22"/>
      <c r="BLS704" s="22"/>
      <c r="BLT704" s="22"/>
      <c r="BLU704" s="22"/>
      <c r="BLV704" s="22"/>
      <c r="BLW704" s="22"/>
      <c r="BLX704" s="22"/>
      <c r="BLY704" s="22"/>
      <c r="BLZ704" s="22"/>
      <c r="BMA704" s="22"/>
      <c r="BMB704" s="22"/>
      <c r="BMC704" s="40" t="s">
        <v>217</v>
      </c>
    </row>
    <row r="705" spans="1693:1696" ht="20.399999999999999" x14ac:dyDescent="0.25">
      <c r="BMC705" s="40" t="s">
        <v>216</v>
      </c>
      <c r="BMD705" s="22"/>
      <c r="BME705" s="22"/>
      <c r="BMF705" s="25"/>
    </row>
    <row r="706" spans="1693:1696" ht="20.399999999999999" x14ac:dyDescent="0.25">
      <c r="BMC706" s="40" t="s">
        <v>527</v>
      </c>
      <c r="BMD706" s="22"/>
      <c r="BME706" s="22"/>
      <c r="BMF706" s="25"/>
    </row>
    <row r="707" spans="1693:1696" ht="13.2" x14ac:dyDescent="0.25">
      <c r="BMC707" s="40" t="s">
        <v>214</v>
      </c>
      <c r="BMD707" s="22"/>
      <c r="BME707" s="22"/>
      <c r="BMF707" s="25"/>
    </row>
    <row r="708" spans="1693:1696" ht="13.2" x14ac:dyDescent="0.25">
      <c r="BMC708" s="40" t="s">
        <v>213</v>
      </c>
      <c r="BMD708" s="22"/>
      <c r="BME708" s="22"/>
      <c r="BMF708" s="25"/>
    </row>
    <row r="709" spans="1693:1696" ht="13.2" x14ac:dyDescent="0.25">
      <c r="BMC709" s="40" t="s">
        <v>212</v>
      </c>
      <c r="BMD709" s="22"/>
      <c r="BME709" s="22"/>
      <c r="BMF709" s="25"/>
    </row>
    <row r="710" spans="1693:1696" ht="13.2" x14ac:dyDescent="0.25">
      <c r="BMC710" s="40" t="s">
        <v>211</v>
      </c>
      <c r="BMD710" s="22"/>
      <c r="BME710" s="22"/>
      <c r="BMF710" s="25"/>
    </row>
    <row r="711" spans="1693:1696" ht="13.2" x14ac:dyDescent="0.25">
      <c r="BMC711" s="40" t="s">
        <v>210</v>
      </c>
      <c r="BMD711" s="22"/>
      <c r="BME711" s="22"/>
      <c r="BMF711" s="25"/>
    </row>
    <row r="712" spans="1693:1696" ht="20.399999999999999" x14ac:dyDescent="0.25">
      <c r="BMC712" s="40" t="s">
        <v>468</v>
      </c>
      <c r="BMD712" s="22"/>
      <c r="BME712" s="22"/>
      <c r="BMF712" s="25"/>
    </row>
    <row r="713" spans="1693:1696" ht="13.2" x14ac:dyDescent="0.25">
      <c r="BMC713" s="22"/>
      <c r="BMD713" s="22"/>
      <c r="BME713" s="40"/>
      <c r="BMF713" s="25"/>
    </row>
    <row r="714" spans="1693:1696" ht="13.2" x14ac:dyDescent="0.25">
      <c r="BMC714" s="22"/>
      <c r="BMD714" s="22"/>
      <c r="BME714" s="22"/>
      <c r="BMF714" s="25"/>
    </row>
    <row r="715" spans="1693:1696" ht="13.2" x14ac:dyDescent="0.25">
      <c r="BMC715" s="22"/>
      <c r="BMD715" s="22"/>
      <c r="BME715" s="22"/>
      <c r="BMF715" s="25" t="s">
        <v>207</v>
      </c>
    </row>
    <row r="716" spans="1693:1696" ht="13.2" x14ac:dyDescent="0.25">
      <c r="BMC716" s="22"/>
      <c r="BMD716" s="22"/>
      <c r="BME716" s="22"/>
      <c r="BMF716" s="6" t="s">
        <v>206</v>
      </c>
    </row>
    <row r="717" spans="1693:1696" ht="20.399999999999999" x14ac:dyDescent="0.25">
      <c r="BMC717" s="22"/>
      <c r="BMD717" s="22"/>
      <c r="BME717" s="22"/>
      <c r="BMF717" s="6" t="s">
        <v>205</v>
      </c>
    </row>
    <row r="718" spans="1693:1696" ht="13.2" x14ac:dyDescent="0.25">
      <c r="BMC718" s="22"/>
      <c r="BMD718" s="22"/>
      <c r="BME718" s="22"/>
      <c r="BMF718" s="6"/>
    </row>
    <row r="719" spans="1693:1696" ht="13.2" x14ac:dyDescent="0.25">
      <c r="BMC719" s="22"/>
      <c r="BMD719" s="22"/>
      <c r="BME719" s="22"/>
      <c r="BMF719" s="25"/>
    </row>
    <row r="721" spans="1698:1701" ht="13.2" x14ac:dyDescent="0.25">
      <c r="BMH721" s="23" t="s">
        <v>123</v>
      </c>
      <c r="BMI721" s="22"/>
      <c r="BMJ721" s="22"/>
      <c r="BMK721" s="22"/>
    </row>
    <row r="722" spans="1698:1701" ht="13.2" x14ac:dyDescent="0.25">
      <c r="BMH722" s="39" t="s">
        <v>204</v>
      </c>
      <c r="BMI722" s="22"/>
      <c r="BMJ722" s="22"/>
      <c r="BMK722" s="22"/>
    </row>
    <row r="723" spans="1698:1701" ht="13.2" x14ac:dyDescent="0.25">
      <c r="BMH723" s="39" t="s">
        <v>203</v>
      </c>
      <c r="BMI723" s="22"/>
      <c r="BMJ723" s="22"/>
      <c r="BMK723" s="22"/>
    </row>
    <row r="724" spans="1698:1701" ht="13.2" x14ac:dyDescent="0.25">
      <c r="BMH724" s="39" t="s">
        <v>202</v>
      </c>
      <c r="BMI724" s="22"/>
      <c r="BMJ724" s="22"/>
      <c r="BMK724" s="22"/>
    </row>
    <row r="725" spans="1698:1701" ht="13.2" x14ac:dyDescent="0.25">
      <c r="BMH725" s="39" t="s">
        <v>201</v>
      </c>
      <c r="BMI725" s="22"/>
      <c r="BMJ725" s="22"/>
      <c r="BMK725" s="22"/>
    </row>
    <row r="726" spans="1698:1701" ht="13.2" x14ac:dyDescent="0.25">
      <c r="BMH726" s="39" t="s">
        <v>200</v>
      </c>
      <c r="BMI726" s="22"/>
      <c r="BMJ726" s="22"/>
      <c r="BMK726" s="22"/>
    </row>
    <row r="727" spans="1698:1701" ht="13.2" x14ac:dyDescent="0.25">
      <c r="BMH727" s="39" t="s">
        <v>199</v>
      </c>
      <c r="BMI727" s="22"/>
      <c r="BMJ727" s="22"/>
      <c r="BMK727" s="22"/>
    </row>
    <row r="728" spans="1698:1701" ht="13.2" x14ac:dyDescent="0.25">
      <c r="BMH728" s="39" t="s">
        <v>198</v>
      </c>
      <c r="BMI728" s="22"/>
      <c r="BMJ728" s="22"/>
      <c r="BMK728" s="22"/>
    </row>
    <row r="729" spans="1698:1701" ht="13.2" x14ac:dyDescent="0.25">
      <c r="BMH729" s="39" t="s">
        <v>197</v>
      </c>
      <c r="BMI729" s="22"/>
      <c r="BMJ729" s="22"/>
      <c r="BMK729" s="22"/>
    </row>
    <row r="730" spans="1698:1701" ht="13.2" x14ac:dyDescent="0.25">
      <c r="BMH730" s="39" t="s">
        <v>196</v>
      </c>
      <c r="BMI730" s="22"/>
      <c r="BMJ730" s="22"/>
      <c r="BMK730" s="22"/>
    </row>
    <row r="731" spans="1698:1701" ht="13.2" x14ac:dyDescent="0.25">
      <c r="BMH731" s="25"/>
      <c r="BMI731" s="22"/>
      <c r="BMJ731" s="22"/>
      <c r="BMK731" s="22" t="s">
        <v>195</v>
      </c>
    </row>
    <row r="732" spans="1698:1701" ht="13.2" x14ac:dyDescent="0.25">
      <c r="BMH732" s="23"/>
      <c r="BMI732" s="22"/>
      <c r="BMJ732" s="22"/>
      <c r="BMK732" s="22" t="s">
        <v>168</v>
      </c>
    </row>
    <row r="733" spans="1698:1701" ht="13.2" x14ac:dyDescent="0.25">
      <c r="BMH733" s="23"/>
      <c r="BMI733" s="22"/>
      <c r="BMJ733" s="22"/>
      <c r="BMK733" s="22" t="s">
        <v>136</v>
      </c>
    </row>
    <row r="734" spans="1698:1701" ht="13.2" x14ac:dyDescent="0.25">
      <c r="BMH734" s="23"/>
      <c r="BMI734" s="22"/>
      <c r="BMJ734" s="22"/>
      <c r="BMK734" s="22" t="s">
        <v>194</v>
      </c>
    </row>
    <row r="735" spans="1698:1701" ht="13.2" x14ac:dyDescent="0.25">
      <c r="BMH735" s="23"/>
      <c r="BMI735" s="22"/>
      <c r="BMJ735" s="22"/>
      <c r="BMK735" s="22" t="s">
        <v>193</v>
      </c>
    </row>
    <row r="736" spans="1698:1701" ht="13.2" x14ac:dyDescent="0.25">
      <c r="BMH736" s="23"/>
      <c r="BMI736" s="22"/>
      <c r="BMJ736" s="22"/>
      <c r="BMK736" s="22" t="s">
        <v>192</v>
      </c>
    </row>
    <row r="737" spans="1701:1703" ht="13.2" x14ac:dyDescent="0.25">
      <c r="BMK737" s="22" t="s">
        <v>191</v>
      </c>
      <c r="BML737" s="22"/>
      <c r="BMM737" s="22"/>
    </row>
    <row r="738" spans="1701:1703" ht="13.2" x14ac:dyDescent="0.25">
      <c r="BMK738" s="22" t="s">
        <v>190</v>
      </c>
      <c r="BML738" s="22"/>
      <c r="BMM738" s="22"/>
    </row>
    <row r="739" spans="1701:1703" ht="13.2" x14ac:dyDescent="0.25">
      <c r="BMK739" s="22" t="s">
        <v>189</v>
      </c>
      <c r="BML739" s="22"/>
      <c r="BMM739" s="22"/>
    </row>
    <row r="740" spans="1701:1703" ht="13.2" x14ac:dyDescent="0.25">
      <c r="BMK740" s="22"/>
      <c r="BML740" s="22"/>
      <c r="BMM740" s="22"/>
    </row>
    <row r="741" spans="1701:1703" ht="13.2" x14ac:dyDescent="0.25">
      <c r="BMK741" s="22"/>
      <c r="BML741" s="22"/>
      <c r="BMM741" s="22"/>
    </row>
    <row r="742" spans="1701:1703" ht="13.2" x14ac:dyDescent="0.25">
      <c r="BMK742" s="22"/>
      <c r="BML742" s="22"/>
      <c r="BMM742" s="22" t="s">
        <v>188</v>
      </c>
    </row>
    <row r="743" spans="1701:1703" ht="20.399999999999999" x14ac:dyDescent="0.25">
      <c r="BMK743" s="22"/>
      <c r="BML743" s="22"/>
      <c r="BMM743" s="37" t="s">
        <v>187</v>
      </c>
    </row>
    <row r="744" spans="1701:1703" ht="13.2" x14ac:dyDescent="0.25">
      <c r="BMK744" s="22"/>
      <c r="BML744" s="22"/>
      <c r="BMM744" s="37" t="s">
        <v>186</v>
      </c>
    </row>
    <row r="745" spans="1701:1703" ht="13.2" x14ac:dyDescent="0.25">
      <c r="BMK745" s="22"/>
      <c r="BML745" s="22"/>
      <c r="BMM745" s="37" t="s">
        <v>185</v>
      </c>
    </row>
    <row r="746" spans="1701:1703" ht="20.399999999999999" x14ac:dyDescent="0.25">
      <c r="BMK746" s="22"/>
      <c r="BML746" s="22"/>
      <c r="BMM746" s="37" t="s">
        <v>184</v>
      </c>
    </row>
    <row r="747" spans="1701:1703" ht="13.2" x14ac:dyDescent="0.25">
      <c r="BMK747" s="22"/>
      <c r="BML747" s="22"/>
      <c r="BMM747" s="37" t="s">
        <v>183</v>
      </c>
    </row>
    <row r="748" spans="1701:1703" ht="20.399999999999999" x14ac:dyDescent="0.25">
      <c r="BMK748" s="22"/>
      <c r="BML748" s="22"/>
      <c r="BMM748" s="38" t="s">
        <v>182</v>
      </c>
    </row>
    <row r="749" spans="1701:1703" ht="13.2" x14ac:dyDescent="0.25">
      <c r="BMK749" s="22"/>
      <c r="BML749" s="22"/>
      <c r="BMM749" s="37" t="s">
        <v>181</v>
      </c>
    </row>
    <row r="750" spans="1701:1703" ht="20.399999999999999" x14ac:dyDescent="0.25">
      <c r="BMK750" s="22"/>
      <c r="BML750" s="22"/>
      <c r="BMM750" s="37" t="s">
        <v>180</v>
      </c>
    </row>
    <row r="751" spans="1701:1703" ht="20.399999999999999" x14ac:dyDescent="0.25">
      <c r="BMK751" s="22"/>
      <c r="BML751" s="22"/>
      <c r="BMM751" s="37" t="s">
        <v>179</v>
      </c>
    </row>
    <row r="752" spans="1701:1703" ht="20.399999999999999" x14ac:dyDescent="0.25">
      <c r="BMK752" s="22"/>
      <c r="BML752" s="22"/>
      <c r="BMM752" s="37" t="s">
        <v>178</v>
      </c>
    </row>
    <row r="753" spans="1703:1703" ht="30.6" x14ac:dyDescent="0.25">
      <c r="BMM753" s="37" t="s">
        <v>177</v>
      </c>
    </row>
    <row r="754" spans="1703:1703" ht="20.399999999999999" x14ac:dyDescent="0.25">
      <c r="BMM754" s="37" t="s">
        <v>176</v>
      </c>
    </row>
    <row r="755" spans="1703:1703" ht="20.399999999999999" x14ac:dyDescent="0.25">
      <c r="BMM755" s="37" t="s">
        <v>175</v>
      </c>
    </row>
    <row r="756" spans="1703:1703" ht="13.2" x14ac:dyDescent="0.25">
      <c r="BMM756" s="37" t="s">
        <v>174</v>
      </c>
    </row>
    <row r="757" spans="1703:1703" ht="13.2" x14ac:dyDescent="0.25">
      <c r="BMM757" s="37" t="s">
        <v>173</v>
      </c>
    </row>
    <row r="758" spans="1703:1703" ht="13.2" x14ac:dyDescent="0.25">
      <c r="BMM758" s="37" t="s">
        <v>172</v>
      </c>
    </row>
    <row r="759" spans="1703:1703" ht="13.2" x14ac:dyDescent="0.25">
      <c r="BMM759" s="37" t="s">
        <v>171</v>
      </c>
    </row>
    <row r="760" spans="1703:1703" ht="13.2" x14ac:dyDescent="0.25">
      <c r="BMM760" s="37" t="s">
        <v>170</v>
      </c>
    </row>
    <row r="761" spans="1703:1703" ht="13.2" x14ac:dyDescent="0.25">
      <c r="BMM761" s="37" t="s">
        <v>169</v>
      </c>
    </row>
    <row r="769" spans="1706:1708" ht="13.2" x14ac:dyDescent="0.25">
      <c r="BMP769" s="22" t="s">
        <v>168</v>
      </c>
      <c r="BMQ769" s="22"/>
      <c r="BMR769" s="22"/>
    </row>
    <row r="770" spans="1706:1708" ht="13.2" x14ac:dyDescent="0.25">
      <c r="BMP770" s="22" t="s">
        <v>167</v>
      </c>
      <c r="BMQ770" s="22"/>
      <c r="BMR770" s="22"/>
    </row>
    <row r="771" spans="1706:1708" ht="13.2" x14ac:dyDescent="0.25">
      <c r="BMP771" s="22" t="s">
        <v>166</v>
      </c>
      <c r="BMQ771" s="22"/>
      <c r="BMR771" s="22"/>
    </row>
    <row r="772" spans="1706:1708" ht="13.2" x14ac:dyDescent="0.25">
      <c r="BMP772" s="22" t="s">
        <v>165</v>
      </c>
      <c r="BMQ772" s="22"/>
      <c r="BMR772" s="22"/>
    </row>
    <row r="773" spans="1706:1708" ht="13.2" x14ac:dyDescent="0.25">
      <c r="BMP773" s="22" t="s">
        <v>164</v>
      </c>
      <c r="BMQ773" s="22"/>
      <c r="BMR773" s="22"/>
    </row>
    <row r="774" spans="1706:1708" ht="13.2" x14ac:dyDescent="0.25">
      <c r="BMP774" s="22" t="s">
        <v>163</v>
      </c>
      <c r="BMQ774" s="22"/>
      <c r="BMR774" s="22"/>
    </row>
    <row r="775" spans="1706:1708" ht="13.2" x14ac:dyDescent="0.25">
      <c r="BMP775" s="22"/>
      <c r="BMQ775" s="22"/>
      <c r="BMR775" s="22"/>
    </row>
    <row r="776" spans="1706:1708" ht="13.2" x14ac:dyDescent="0.25">
      <c r="BMP776" s="22"/>
      <c r="BMQ776" s="22"/>
      <c r="BMR776" s="22"/>
    </row>
    <row r="777" spans="1706:1708" ht="13.2" x14ac:dyDescent="0.25">
      <c r="BMP777" s="22"/>
      <c r="BMQ777" s="22"/>
      <c r="BMR777" s="22"/>
    </row>
    <row r="778" spans="1706:1708" ht="14.4" x14ac:dyDescent="0.25">
      <c r="BMP778" s="22"/>
      <c r="BMQ778" s="22"/>
      <c r="BMR778" s="36" t="s">
        <v>52</v>
      </c>
    </row>
    <row r="779" spans="1706:1708" ht="13.2" x14ac:dyDescent="0.25">
      <c r="BMP779" s="22"/>
      <c r="BMQ779" s="22"/>
      <c r="BMR779" s="26" t="s">
        <v>26</v>
      </c>
    </row>
    <row r="780" spans="1706:1708" ht="13.2" x14ac:dyDescent="0.25">
      <c r="BMP780" s="22"/>
      <c r="BMQ780" s="22"/>
      <c r="BMR780" s="26" t="s">
        <v>24</v>
      </c>
    </row>
    <row r="781" spans="1706:1708" ht="13.2" x14ac:dyDescent="0.25">
      <c r="BMP781" s="22"/>
      <c r="BMQ781" s="22"/>
      <c r="BMR781" s="26" t="s">
        <v>22</v>
      </c>
    </row>
    <row r="782" spans="1706:1708" ht="13.2" x14ac:dyDescent="0.25">
      <c r="BMP782" s="22"/>
      <c r="BMQ782" s="22"/>
      <c r="BMR782" s="26" t="s">
        <v>20</v>
      </c>
    </row>
    <row r="783" spans="1706:1708" ht="13.2" x14ac:dyDescent="0.25">
      <c r="BMP783" s="22"/>
      <c r="BMQ783" s="22"/>
      <c r="BMR783" s="26" t="s">
        <v>18</v>
      </c>
    </row>
    <row r="785" spans="1683:1719" ht="14.4" x14ac:dyDescent="0.25">
      <c r="BLS785" s="22"/>
      <c r="BLT785" s="22"/>
      <c r="BLU785" s="22"/>
      <c r="BLV785" s="22"/>
      <c r="BLW785" s="22"/>
      <c r="BLX785" s="22"/>
      <c r="BLY785" s="22"/>
      <c r="BLZ785" s="22"/>
      <c r="BMA785" s="22"/>
      <c r="BMB785" s="22"/>
      <c r="BMC785" s="22"/>
      <c r="BMD785" s="22"/>
      <c r="BME785" s="22"/>
      <c r="BMF785" s="25"/>
      <c r="BMG785" s="22"/>
      <c r="BMH785" s="23"/>
      <c r="BMI785" s="22"/>
      <c r="BMJ785" s="22"/>
      <c r="BMK785" s="22"/>
      <c r="BML785" s="22"/>
      <c r="BMM785" s="22"/>
      <c r="BMN785" s="22"/>
      <c r="BMO785" s="22"/>
      <c r="BMP785" s="22"/>
      <c r="BMQ785" s="22"/>
      <c r="BMR785" s="26"/>
      <c r="BMS785" s="22"/>
      <c r="BMT785" s="36" t="s">
        <v>51</v>
      </c>
      <c r="BMU785" s="22"/>
      <c r="BMV785" s="22"/>
      <c r="BMW785" s="22"/>
      <c r="BMX785" s="22"/>
      <c r="BMY785" s="22"/>
      <c r="BMZ785" s="22"/>
      <c r="BNA785" s="22"/>
      <c r="BNB785" s="22"/>
      <c r="BNC785" s="22"/>
    </row>
    <row r="786" spans="1683:1719" ht="13.2" x14ac:dyDescent="0.25">
      <c r="BLS786" s="22"/>
      <c r="BLT786" s="22"/>
      <c r="BLU786" s="22"/>
      <c r="BLV786" s="22"/>
      <c r="BLW786" s="22"/>
      <c r="BLX786" s="22"/>
      <c r="BLY786" s="22"/>
      <c r="BLZ786" s="22"/>
      <c r="BMA786" s="22"/>
      <c r="BMB786" s="22"/>
      <c r="BMC786" s="22"/>
      <c r="BMD786" s="22"/>
      <c r="BME786" s="22"/>
      <c r="BMF786" s="25"/>
      <c r="BMG786" s="22"/>
      <c r="BMH786" s="23"/>
      <c r="BMI786" s="22"/>
      <c r="BMJ786" s="22"/>
      <c r="BMK786" s="22"/>
      <c r="BML786" s="22"/>
      <c r="BMM786" s="22"/>
      <c r="BMN786" s="22"/>
      <c r="BMO786" s="22"/>
      <c r="BMP786" s="22"/>
      <c r="BMQ786" s="22"/>
      <c r="BMR786" s="26"/>
      <c r="BMS786" s="22"/>
      <c r="BMT786" s="26" t="s">
        <v>28</v>
      </c>
      <c r="BMU786" s="22"/>
      <c r="BMV786" s="22"/>
      <c r="BMW786" s="22"/>
      <c r="BMX786" s="22"/>
      <c r="BMY786" s="22"/>
      <c r="BMZ786" s="22"/>
      <c r="BNA786" s="22"/>
      <c r="BNB786" s="22"/>
      <c r="BNC786" s="22"/>
    </row>
    <row r="787" spans="1683:1719" ht="13.2" x14ac:dyDescent="0.25">
      <c r="BLS787" s="22"/>
      <c r="BLT787" s="23"/>
      <c r="BLU787" s="22"/>
      <c r="BLV787" s="22"/>
      <c r="BLW787" s="22"/>
      <c r="BLX787" s="22"/>
      <c r="BLY787" s="22"/>
      <c r="BLZ787" s="22"/>
      <c r="BMA787" s="22"/>
      <c r="BMB787" s="22"/>
      <c r="BMC787" s="22"/>
      <c r="BMD787" s="22"/>
      <c r="BME787" s="22"/>
      <c r="BMF787" s="25"/>
      <c r="BMG787" s="22"/>
      <c r="BMH787" s="23"/>
      <c r="BMI787" s="22"/>
      <c r="BMJ787" s="22"/>
      <c r="BMK787" s="22"/>
      <c r="BML787" s="22"/>
      <c r="BMM787" s="22"/>
      <c r="BMN787" s="22"/>
      <c r="BMO787" s="22"/>
      <c r="BMP787" s="22"/>
      <c r="BMQ787" s="22"/>
      <c r="BMR787" s="26"/>
      <c r="BMS787" s="22"/>
      <c r="BMT787" s="26" t="s">
        <v>29</v>
      </c>
      <c r="BMU787" s="22"/>
      <c r="BMV787" s="22"/>
      <c r="BMW787" s="22"/>
      <c r="BMX787" s="22"/>
      <c r="BMY787" s="22"/>
      <c r="BMZ787" s="22"/>
      <c r="BNA787" s="22"/>
      <c r="BNB787" s="22"/>
      <c r="BNC787" s="22"/>
    </row>
    <row r="788" spans="1683:1719" ht="13.2" x14ac:dyDescent="0.25">
      <c r="BLS788" s="22"/>
      <c r="BLT788" s="22"/>
      <c r="BLU788" s="22"/>
      <c r="BLV788" s="22"/>
      <c r="BLW788" s="22"/>
      <c r="BLX788" s="22"/>
      <c r="BLY788" s="22"/>
      <c r="BLZ788" s="22"/>
      <c r="BMA788" s="22"/>
      <c r="BMB788" s="22"/>
      <c r="BMC788" s="22"/>
      <c r="BMD788" s="22"/>
      <c r="BME788" s="22"/>
      <c r="BMF788" s="25"/>
      <c r="BMG788" s="22"/>
      <c r="BMH788" s="23"/>
      <c r="BMI788" s="22"/>
      <c r="BMJ788" s="22"/>
      <c r="BMK788" s="22"/>
      <c r="BML788" s="22"/>
      <c r="BMM788" s="22"/>
      <c r="BMN788" s="22"/>
      <c r="BMO788" s="22"/>
      <c r="BMP788" s="22"/>
      <c r="BMQ788" s="22"/>
      <c r="BMR788" s="26"/>
      <c r="BMS788" s="22"/>
      <c r="BMT788" s="26" t="s">
        <v>30</v>
      </c>
      <c r="BMU788" s="22"/>
      <c r="BMV788" s="22"/>
      <c r="BMW788" s="22"/>
      <c r="BMX788" s="22"/>
      <c r="BMY788" s="22"/>
      <c r="BMZ788" s="22"/>
      <c r="BNA788" s="22"/>
      <c r="BNB788" s="22"/>
      <c r="BNC788" s="22"/>
    </row>
    <row r="789" spans="1683:1719" ht="13.2" x14ac:dyDescent="0.25">
      <c r="BLS789" s="22"/>
      <c r="BLT789" s="22"/>
      <c r="BLU789" s="22"/>
      <c r="BLV789" s="22"/>
      <c r="BLW789" s="22"/>
      <c r="BLX789" s="22"/>
      <c r="BLY789" s="22"/>
      <c r="BLZ789" s="22"/>
      <c r="BMA789" s="22"/>
      <c r="BMB789" s="22"/>
      <c r="BMC789" s="22"/>
      <c r="BMD789" s="22"/>
      <c r="BME789" s="22"/>
      <c r="BMF789" s="25"/>
      <c r="BMG789" s="22"/>
      <c r="BMH789" s="23"/>
      <c r="BMI789" s="22"/>
      <c r="BMJ789" s="22"/>
      <c r="BMK789" s="22"/>
      <c r="BML789" s="22"/>
      <c r="BMM789" s="22"/>
      <c r="BMN789" s="22"/>
      <c r="BMO789" s="22"/>
      <c r="BMP789" s="22"/>
      <c r="BMQ789" s="22"/>
      <c r="BMR789" s="26"/>
      <c r="BMS789" s="22"/>
      <c r="BMT789" s="26" t="s">
        <v>31</v>
      </c>
      <c r="BMU789" s="22"/>
      <c r="BMV789" s="22"/>
      <c r="BMW789" s="22"/>
      <c r="BMX789" s="22"/>
      <c r="BMY789" s="22"/>
      <c r="BMZ789" s="22"/>
      <c r="BNA789" s="22"/>
      <c r="BNB789" s="22"/>
      <c r="BNC789" s="22"/>
    </row>
    <row r="790" spans="1683:1719" ht="13.2" x14ac:dyDescent="0.25">
      <c r="BLS790" s="22"/>
      <c r="BLT790" s="22"/>
      <c r="BLU790" s="22"/>
      <c r="BLV790" s="22"/>
      <c r="BLW790" s="22"/>
      <c r="BLX790" s="22"/>
      <c r="BLY790" s="22"/>
      <c r="BLZ790" s="22"/>
      <c r="BMA790" s="22"/>
      <c r="BMB790" s="22"/>
      <c r="BMC790" s="22"/>
      <c r="BMD790" s="22"/>
      <c r="BME790" s="22"/>
      <c r="BMF790" s="25"/>
      <c r="BMG790" s="22"/>
      <c r="BMH790" s="23"/>
      <c r="BMI790" s="22"/>
      <c r="BMJ790" s="22"/>
      <c r="BMK790" s="22"/>
      <c r="BML790" s="22"/>
      <c r="BMM790" s="22"/>
      <c r="BMN790" s="22"/>
      <c r="BMO790" s="22"/>
      <c r="BMP790" s="22"/>
      <c r="BMQ790" s="22"/>
      <c r="BMR790" s="26"/>
      <c r="BMS790" s="22"/>
      <c r="BMT790" s="26" t="s">
        <v>32</v>
      </c>
      <c r="BMU790" s="22"/>
      <c r="BMV790" s="22"/>
      <c r="BMW790" s="22"/>
      <c r="BMX790" s="22"/>
      <c r="BMY790" s="22"/>
      <c r="BMZ790" s="22"/>
      <c r="BNA790" s="22"/>
      <c r="BNB790" s="22"/>
      <c r="BNC790" s="22"/>
    </row>
    <row r="791" spans="1683:1719" ht="13.2" x14ac:dyDescent="0.25">
      <c r="BLS791" s="22"/>
      <c r="BLT791" s="22"/>
      <c r="BLU791" s="22"/>
      <c r="BLV791" s="22"/>
      <c r="BLW791" s="22"/>
      <c r="BLX791" s="22"/>
      <c r="BLY791" s="22"/>
      <c r="BLZ791" s="22"/>
      <c r="BMA791" s="22"/>
      <c r="BMB791" s="22"/>
      <c r="BMC791" s="22"/>
      <c r="BMD791" s="22"/>
      <c r="BME791" s="22"/>
      <c r="BMF791" s="25"/>
      <c r="BMG791" s="22"/>
      <c r="BMH791" s="23"/>
      <c r="BMI791" s="22"/>
      <c r="BMJ791" s="22"/>
      <c r="BMK791" s="22"/>
      <c r="BML791" s="22"/>
      <c r="BMM791" s="22"/>
      <c r="BMN791" s="22"/>
      <c r="BMO791" s="22"/>
      <c r="BMP791" s="22"/>
      <c r="BMQ791" s="22"/>
      <c r="BMR791" s="26"/>
      <c r="BMS791" s="22"/>
      <c r="BMT791" s="22"/>
      <c r="BMU791" s="22"/>
      <c r="BMV791" s="22"/>
      <c r="BMW791" s="22"/>
      <c r="BMX791" s="22"/>
      <c r="BMY791" s="22"/>
      <c r="BMZ791" s="22"/>
      <c r="BNA791" s="22"/>
      <c r="BNB791" s="22"/>
      <c r="BNC791" s="22"/>
    </row>
    <row r="792" spans="1683:1719" ht="13.2" x14ac:dyDescent="0.25">
      <c r="BLS792" s="22" t="s">
        <v>162</v>
      </c>
      <c r="BLT792" s="23"/>
      <c r="BLU792" s="22"/>
      <c r="BLV792" s="22"/>
      <c r="BLW792" s="22"/>
      <c r="BLX792" s="22"/>
      <c r="BLY792" s="22"/>
      <c r="BLZ792" s="22"/>
      <c r="BMA792" s="22"/>
      <c r="BMB792" s="22"/>
      <c r="BMC792" s="22"/>
      <c r="BMD792" s="22"/>
      <c r="BME792" s="22"/>
      <c r="BMF792" s="25"/>
      <c r="BMG792" s="22"/>
      <c r="BMH792" s="23"/>
      <c r="BMI792" s="22"/>
      <c r="BMJ792" s="22"/>
      <c r="BMK792" s="22"/>
      <c r="BML792" s="22"/>
      <c r="BMM792" s="22"/>
      <c r="BMN792" s="22"/>
      <c r="BMO792" s="22"/>
      <c r="BMP792" s="22" t="s">
        <v>77</v>
      </c>
      <c r="BMQ792" s="22"/>
      <c r="BMR792" s="26"/>
      <c r="BMS792" s="22"/>
      <c r="BMT792" s="22"/>
      <c r="BMU792" s="22"/>
      <c r="BMV792" s="22"/>
      <c r="BMW792" s="22"/>
      <c r="BMX792" s="22"/>
      <c r="BMY792" s="22"/>
      <c r="BMZ792" s="22"/>
      <c r="BNA792" s="22"/>
      <c r="BNB792" s="22"/>
      <c r="BNC792" s="22"/>
    </row>
    <row r="793" spans="1683:1719" ht="13.2" x14ac:dyDescent="0.25">
      <c r="BLS793" s="22" t="s">
        <v>161</v>
      </c>
      <c r="BLT793" s="23">
        <v>0</v>
      </c>
      <c r="BLU793" s="22" t="s">
        <v>160</v>
      </c>
      <c r="BLV793" s="22"/>
      <c r="BLW793" s="22"/>
      <c r="BLX793" s="22"/>
      <c r="BLY793" s="22"/>
      <c r="BLZ793" s="22"/>
      <c r="BMA793" s="22"/>
      <c r="BMB793" s="22"/>
      <c r="BMC793" s="22"/>
      <c r="BMD793" s="22"/>
      <c r="BME793" s="22"/>
      <c r="BMF793" s="25"/>
      <c r="BMG793" s="22"/>
      <c r="BMH793" s="23"/>
      <c r="BMI793" s="22"/>
      <c r="BMJ793" s="22"/>
      <c r="BMK793" s="22"/>
      <c r="BML793" s="22"/>
      <c r="BMM793" s="22"/>
      <c r="BMN793" s="22"/>
      <c r="BMO793" s="22"/>
      <c r="BMP793" s="22" t="s">
        <v>76</v>
      </c>
      <c r="BMQ793" s="22"/>
      <c r="BMR793" s="26"/>
      <c r="BMS793" s="22"/>
      <c r="BMT793" s="22"/>
      <c r="BMU793" s="22"/>
      <c r="BMV793" s="22"/>
      <c r="BMW793" s="22"/>
      <c r="BMX793" s="22"/>
      <c r="BMY793" s="22"/>
      <c r="BMZ793" s="22"/>
      <c r="BNA793" s="22"/>
      <c r="BNB793" s="22"/>
      <c r="BNC793" s="22"/>
    </row>
    <row r="794" spans="1683:1719" ht="13.2" x14ac:dyDescent="0.25">
      <c r="BLS794" s="22" t="s">
        <v>159</v>
      </c>
      <c r="BLT794" s="23">
        <v>1</v>
      </c>
      <c r="BLU794" s="22" t="s">
        <v>158</v>
      </c>
      <c r="BLV794" s="22"/>
      <c r="BLW794" s="22"/>
      <c r="BLX794" s="22"/>
      <c r="BLY794" s="22"/>
      <c r="BLZ794" s="22"/>
      <c r="BMA794" s="22"/>
      <c r="BMB794" s="22"/>
      <c r="BMC794" s="22"/>
      <c r="BMD794" s="22"/>
      <c r="BME794" s="22"/>
      <c r="BMF794" s="25"/>
      <c r="BMG794" s="22"/>
      <c r="BMH794" s="23"/>
      <c r="BMI794" s="22"/>
      <c r="BMJ794" s="22"/>
      <c r="BMK794" s="22"/>
      <c r="BML794" s="22"/>
      <c r="BMM794" s="22"/>
      <c r="BMN794" s="22"/>
      <c r="BMO794" s="22"/>
      <c r="BMP794" s="22" t="s">
        <v>75</v>
      </c>
      <c r="BMQ794" s="22"/>
      <c r="BMR794" s="26"/>
      <c r="BMS794" s="22"/>
      <c r="BMT794" s="22"/>
      <c r="BMU794" s="22"/>
      <c r="BMV794" s="22"/>
      <c r="BMW794" s="22"/>
      <c r="BMX794" s="22"/>
      <c r="BMY794" s="22"/>
      <c r="BMZ794" s="22"/>
      <c r="BNA794" s="22"/>
      <c r="BNB794" s="22"/>
      <c r="BNC794" s="22"/>
    </row>
    <row r="795" spans="1683:1719" ht="13.2" x14ac:dyDescent="0.25">
      <c r="BLS795" s="22" t="s">
        <v>157</v>
      </c>
      <c r="BLT795" s="23">
        <v>2</v>
      </c>
      <c r="BLU795" s="22" t="s">
        <v>156</v>
      </c>
      <c r="BLV795" s="22"/>
      <c r="BLW795" s="22"/>
      <c r="BLX795" s="22"/>
      <c r="BLY795" s="22"/>
      <c r="BLZ795" s="22"/>
      <c r="BMA795" s="22"/>
      <c r="BMB795" s="22"/>
      <c r="BMC795" s="22"/>
      <c r="BMD795" s="22"/>
      <c r="BME795" s="22"/>
      <c r="BMF795" s="25"/>
      <c r="BMG795" s="22"/>
      <c r="BMH795" s="23"/>
      <c r="BMI795" s="22"/>
      <c r="BMJ795" s="22"/>
      <c r="BMK795" s="22"/>
      <c r="BML795" s="22"/>
      <c r="BMM795" s="22"/>
      <c r="BMN795" s="22"/>
      <c r="BMO795" s="22"/>
      <c r="BMP795" s="22" t="s">
        <v>74</v>
      </c>
      <c r="BMQ795" s="22"/>
      <c r="BMR795" s="22"/>
      <c r="BMS795" s="22"/>
      <c r="BMT795" s="22"/>
      <c r="BMU795" s="22"/>
      <c r="BMV795" s="22"/>
      <c r="BMW795" s="22"/>
      <c r="BMX795" s="22"/>
      <c r="BMY795" s="22"/>
      <c r="BMZ795" s="22"/>
      <c r="BNA795" s="22"/>
      <c r="BNB795" s="22"/>
      <c r="BNC795" s="22"/>
    </row>
    <row r="796" spans="1683:1719" ht="14.4" x14ac:dyDescent="0.25">
      <c r="BLS796" s="22"/>
      <c r="BLT796" s="22"/>
      <c r="BLU796" s="22"/>
      <c r="BLV796" s="22"/>
      <c r="BLW796" s="22"/>
      <c r="BLX796" s="22"/>
      <c r="BLY796" s="22"/>
      <c r="BLZ796" s="22"/>
      <c r="BMA796" s="22"/>
      <c r="BMB796" s="22"/>
      <c r="BMC796" s="22"/>
      <c r="BMD796" s="22"/>
      <c r="BME796" s="22"/>
      <c r="BMF796" s="25"/>
      <c r="BMG796" s="22"/>
      <c r="BMH796" s="23"/>
      <c r="BMI796" s="22"/>
      <c r="BMJ796" s="22"/>
      <c r="BMK796" s="22"/>
      <c r="BML796" s="22"/>
      <c r="BMM796" s="22"/>
      <c r="BMN796" s="22"/>
      <c r="BMO796" s="22"/>
      <c r="BMP796" s="22" t="s">
        <v>73</v>
      </c>
      <c r="BMQ796" s="22"/>
      <c r="BMR796" s="22"/>
      <c r="BMS796" s="22"/>
      <c r="BMT796" s="36"/>
      <c r="BMU796" s="22"/>
      <c r="BMV796" s="22"/>
      <c r="BMW796" s="22"/>
      <c r="BMX796" s="22"/>
      <c r="BMY796" s="22"/>
      <c r="BMZ796" s="22"/>
      <c r="BNA796" s="22"/>
      <c r="BNB796" s="22"/>
      <c r="BNC796" s="22"/>
    </row>
    <row r="797" spans="1683:1719" ht="13.2" x14ac:dyDescent="0.25">
      <c r="BLS797" s="31"/>
      <c r="BLT797" s="31"/>
      <c r="BLU797" s="31"/>
      <c r="BLV797" s="31"/>
      <c r="BLW797" s="31"/>
      <c r="BLX797" s="31"/>
      <c r="BLY797" s="22"/>
      <c r="BLZ797" s="22"/>
      <c r="BMA797" s="22"/>
      <c r="BMB797" s="22"/>
      <c r="BMC797" s="22"/>
      <c r="BMD797" s="22"/>
      <c r="BME797" s="22"/>
      <c r="BMF797" s="25"/>
      <c r="BMG797" s="22"/>
      <c r="BMH797" s="23"/>
      <c r="BMI797" s="22"/>
      <c r="BMJ797" s="22"/>
      <c r="BMK797" s="22"/>
      <c r="BML797" s="22"/>
      <c r="BMM797" s="22"/>
      <c r="BMN797" s="22"/>
      <c r="BMO797" s="22"/>
      <c r="BMP797" s="22" t="s">
        <v>72</v>
      </c>
      <c r="BMQ797" s="22"/>
      <c r="BMR797" s="22"/>
      <c r="BMS797" s="22"/>
      <c r="BMT797" s="26"/>
      <c r="BMU797" s="22"/>
      <c r="BMV797" s="22"/>
      <c r="BMW797" s="27" t="s">
        <v>155</v>
      </c>
      <c r="BMX797" s="542" t="s">
        <v>154</v>
      </c>
      <c r="BMY797" s="542"/>
      <c r="BMZ797" s="542"/>
      <c r="BNA797" s="27" t="s">
        <v>153</v>
      </c>
      <c r="BNB797" s="22"/>
      <c r="BNC797" s="34" t="s">
        <v>152</v>
      </c>
    </row>
    <row r="798" spans="1683:1719" ht="13.2" x14ac:dyDescent="0.25">
      <c r="BLS798" s="31"/>
      <c r="BLT798" s="31"/>
      <c r="BLU798" s="31"/>
      <c r="BLV798" s="31"/>
      <c r="BLW798" s="31"/>
      <c r="BLX798" s="31"/>
      <c r="BLY798" s="22"/>
      <c r="BLZ798" s="22"/>
      <c r="BMA798" s="22"/>
      <c r="BMB798" s="22"/>
      <c r="BMC798" s="22"/>
      <c r="BMD798" s="22"/>
      <c r="BME798" s="22"/>
      <c r="BMF798" s="25"/>
      <c r="BMG798" s="22"/>
      <c r="BMH798" s="23"/>
      <c r="BMI798" s="22"/>
      <c r="BMJ798" s="22"/>
      <c r="BMK798" s="22"/>
      <c r="BML798" s="22"/>
      <c r="BMM798" s="22"/>
      <c r="BMN798" s="22"/>
      <c r="BMO798" s="22"/>
      <c r="BMP798" s="22" t="s">
        <v>71</v>
      </c>
      <c r="BMQ798" s="22"/>
      <c r="BMR798" s="22"/>
      <c r="BMS798" s="22"/>
      <c r="BMT798" s="26"/>
      <c r="BMU798" s="22"/>
      <c r="BMV798" s="22"/>
      <c r="BMW798" s="33" t="s">
        <v>151</v>
      </c>
      <c r="BMX798" s="33" t="s">
        <v>150</v>
      </c>
      <c r="BMY798" s="33" t="s">
        <v>149</v>
      </c>
      <c r="BMZ798" s="33" t="s">
        <v>148</v>
      </c>
      <c r="BNA798" s="33" t="s">
        <v>147</v>
      </c>
      <c r="BNB798" s="22"/>
      <c r="BNC798" s="32" t="s">
        <v>146</v>
      </c>
    </row>
    <row r="799" spans="1683:1719" ht="13.2" x14ac:dyDescent="0.25">
      <c r="BLS799" s="31"/>
      <c r="BLT799" s="31"/>
      <c r="BLU799" s="31"/>
      <c r="BLV799" s="31"/>
      <c r="BLW799" s="31"/>
      <c r="BLX799" s="31"/>
      <c r="BLY799" s="22"/>
      <c r="BLZ799" s="22"/>
      <c r="BMA799" s="22"/>
      <c r="BMB799" s="22"/>
      <c r="BMC799" s="22"/>
      <c r="BMD799" s="22"/>
      <c r="BME799" s="22"/>
      <c r="BMF799" s="25"/>
      <c r="BMG799" s="22"/>
      <c r="BMH799" s="23"/>
      <c r="BMI799" s="22"/>
      <c r="BMJ799" s="22"/>
      <c r="BMK799" s="22"/>
      <c r="BML799" s="22"/>
      <c r="BMM799" s="22"/>
      <c r="BMN799" s="22"/>
      <c r="BMO799" s="22"/>
      <c r="BMP799" s="22" t="s">
        <v>70</v>
      </c>
      <c r="BMQ799" s="22"/>
      <c r="BMR799" s="22"/>
      <c r="BMS799" s="22"/>
      <c r="BMT799" s="26"/>
      <c r="BMU799" s="22"/>
      <c r="BMV799" s="22"/>
      <c r="BMW799" s="31" t="s">
        <v>145</v>
      </c>
      <c r="BMX799" s="31" t="s">
        <v>144</v>
      </c>
      <c r="BMY799" s="31" t="s">
        <v>143</v>
      </c>
      <c r="BMZ799" s="31" t="s">
        <v>52</v>
      </c>
      <c r="BNA799" s="31" t="s">
        <v>142</v>
      </c>
      <c r="BNB799" s="22"/>
      <c r="BNC799" s="29" t="s">
        <v>141</v>
      </c>
    </row>
    <row r="800" spans="1683:1719" ht="13.2" x14ac:dyDescent="0.25">
      <c r="BLS800" s="31"/>
      <c r="BLT800" s="31"/>
      <c r="BLU800" s="31"/>
      <c r="BLV800" s="31"/>
      <c r="BLW800" s="31"/>
      <c r="BLX800" s="31"/>
      <c r="BLY800" s="22"/>
      <c r="BLZ800" s="22"/>
      <c r="BMA800" s="22"/>
      <c r="BMB800" s="22"/>
      <c r="BMC800" s="22"/>
      <c r="BMD800" s="22"/>
      <c r="BME800" s="22"/>
      <c r="BMF800" s="25"/>
      <c r="BMG800" s="22"/>
      <c r="BMH800" s="23"/>
      <c r="BMI800" s="22"/>
      <c r="BMJ800" s="22"/>
      <c r="BMK800" s="22"/>
      <c r="BML800" s="22"/>
      <c r="BMM800" s="22"/>
      <c r="BMN800" s="22"/>
      <c r="BMO800" s="22"/>
      <c r="BMP800" s="22" t="s">
        <v>69</v>
      </c>
      <c r="BMQ800" s="22"/>
      <c r="BMR800" s="22"/>
      <c r="BMS800" s="22"/>
      <c r="BMT800" s="22"/>
      <c r="BMU800" s="22"/>
      <c r="BMV800" s="22"/>
      <c r="BMW800" s="31" t="s">
        <v>140</v>
      </c>
      <c r="BMX800" s="31" t="s">
        <v>139</v>
      </c>
      <c r="BMY800" s="31" t="s">
        <v>138</v>
      </c>
      <c r="BMZ800" s="31" t="s">
        <v>51</v>
      </c>
      <c r="BNA800" s="31" t="s">
        <v>40</v>
      </c>
      <c r="BNB800" s="22"/>
      <c r="BNC800" s="29" t="s">
        <v>137</v>
      </c>
    </row>
    <row r="801" spans="1706:1719" ht="13.2" x14ac:dyDescent="0.25">
      <c r="BMP801" s="22" t="s">
        <v>68</v>
      </c>
      <c r="BMQ801" s="22"/>
      <c r="BMR801" s="22"/>
      <c r="BMS801" s="22"/>
      <c r="BMT801" s="22"/>
      <c r="BMU801" s="22"/>
      <c r="BMV801" s="22"/>
      <c r="BMW801" s="31" t="s">
        <v>136</v>
      </c>
      <c r="BMX801" s="31" t="s">
        <v>135</v>
      </c>
      <c r="BMY801" s="31" t="s">
        <v>41</v>
      </c>
      <c r="BMZ801" s="31"/>
      <c r="BNA801" s="31" t="s">
        <v>134</v>
      </c>
      <c r="BNB801" s="22"/>
      <c r="BNC801" s="29" t="s">
        <v>133</v>
      </c>
    </row>
    <row r="802" spans="1706:1719" ht="13.2" x14ac:dyDescent="0.25">
      <c r="BMP802" s="22" t="s">
        <v>0</v>
      </c>
      <c r="BMQ802" s="22"/>
      <c r="BMR802" s="22"/>
      <c r="BMS802" s="22"/>
      <c r="BMT802" s="22"/>
      <c r="BMU802" s="22"/>
      <c r="BMV802" s="22"/>
      <c r="BMW802" s="31" t="s">
        <v>75</v>
      </c>
      <c r="BMX802" s="31"/>
      <c r="BMY802" s="31"/>
      <c r="BMZ802" s="31"/>
      <c r="BNA802" s="31" t="s">
        <v>132</v>
      </c>
      <c r="BNB802" s="22"/>
      <c r="BNC802" s="29" t="s">
        <v>131</v>
      </c>
    </row>
    <row r="803" spans="1706:1719" ht="13.2" x14ac:dyDescent="0.25">
      <c r="BMP803" s="22"/>
      <c r="BMQ803" s="22"/>
      <c r="BMR803" s="22"/>
      <c r="BMS803" s="22"/>
      <c r="BMT803" s="22"/>
      <c r="BMU803" s="22"/>
      <c r="BMV803" s="22"/>
      <c r="BMW803" s="31" t="s">
        <v>74</v>
      </c>
      <c r="BMX803" s="31"/>
      <c r="BMY803" s="31"/>
      <c r="BMZ803" s="31"/>
      <c r="BNA803" s="31"/>
      <c r="BNB803" s="22"/>
      <c r="BNC803" s="29" t="s">
        <v>130</v>
      </c>
    </row>
    <row r="804" spans="1706:1719" ht="13.2" x14ac:dyDescent="0.25">
      <c r="BMP804" s="22"/>
      <c r="BMQ804" s="22"/>
      <c r="BMR804" s="22"/>
      <c r="BMS804" s="22"/>
      <c r="BMT804" s="22"/>
      <c r="BMU804" s="22"/>
      <c r="BMV804" s="22"/>
      <c r="BMW804" s="31" t="s">
        <v>129</v>
      </c>
      <c r="BMX804" s="31"/>
      <c r="BMY804" s="31"/>
      <c r="BMZ804" s="31"/>
      <c r="BNA804" s="31"/>
      <c r="BNB804" s="22"/>
      <c r="BNC804" s="29" t="s">
        <v>128</v>
      </c>
    </row>
    <row r="805" spans="1706:1719" ht="13.2" x14ac:dyDescent="0.25">
      <c r="BMP805" s="22"/>
      <c r="BMQ805" s="22"/>
      <c r="BMR805" s="22"/>
      <c r="BMS805" s="22"/>
      <c r="BMT805" s="22"/>
      <c r="BMU805" s="22"/>
      <c r="BMV805" s="22"/>
      <c r="BMW805" s="31" t="s">
        <v>127</v>
      </c>
      <c r="BMX805" s="31"/>
      <c r="BMY805" s="31"/>
      <c r="BMZ805" s="31"/>
      <c r="BNA805" s="31"/>
      <c r="BNB805" s="22"/>
      <c r="BNC805" s="29" t="s">
        <v>126</v>
      </c>
    </row>
    <row r="806" spans="1706:1719" ht="13.2" x14ac:dyDescent="0.25">
      <c r="BMP806" s="22"/>
      <c r="BMQ806" s="22"/>
      <c r="BMR806" s="22"/>
      <c r="BMS806" s="22"/>
      <c r="BMT806" s="22"/>
      <c r="BMU806" s="22"/>
      <c r="BMV806" s="22"/>
      <c r="BMW806" s="31" t="s">
        <v>125</v>
      </c>
      <c r="BMX806" s="31"/>
      <c r="BMY806" s="31"/>
      <c r="BMZ806" s="31"/>
      <c r="BNA806" s="31"/>
      <c r="BNB806" s="22"/>
      <c r="BNC806" s="29" t="s">
        <v>124</v>
      </c>
    </row>
    <row r="807" spans="1706:1719" ht="13.2" x14ac:dyDescent="0.25">
      <c r="BMP807" s="22"/>
      <c r="BMQ807" s="22"/>
      <c r="BMR807" s="22"/>
      <c r="BMS807" s="22"/>
      <c r="BMT807" s="22"/>
      <c r="BMU807" s="22"/>
      <c r="BMV807" s="22"/>
      <c r="BMW807" s="31" t="s">
        <v>123</v>
      </c>
      <c r="BMX807" s="31"/>
      <c r="BMY807" s="31"/>
      <c r="BMZ807" s="31"/>
      <c r="BNA807" s="31"/>
      <c r="BNB807" s="22"/>
      <c r="BNC807" s="29" t="s">
        <v>122</v>
      </c>
    </row>
    <row r="808" spans="1706:1719" ht="13.2" x14ac:dyDescent="0.25">
      <c r="BMP808" s="22"/>
      <c r="BMQ808" s="22"/>
      <c r="BMR808" s="22"/>
      <c r="BMS808" s="22"/>
      <c r="BMT808" s="22"/>
      <c r="BMU808" s="22"/>
      <c r="BMV808" s="22"/>
      <c r="BMW808" s="22" t="s">
        <v>72</v>
      </c>
      <c r="BMX808" s="22"/>
      <c r="BMY808" s="31"/>
      <c r="BMZ808" s="31"/>
      <c r="BNA808" s="24"/>
      <c r="BNB808" s="22"/>
      <c r="BNC808" s="29" t="s">
        <v>121</v>
      </c>
    </row>
    <row r="809" spans="1706:1719" ht="13.2" x14ac:dyDescent="0.25">
      <c r="BMP809" s="22"/>
      <c r="BMQ809" s="22"/>
      <c r="BMR809" s="22"/>
      <c r="BMS809" s="22"/>
      <c r="BMT809" s="22"/>
      <c r="BMU809" s="22"/>
      <c r="BMV809" s="22"/>
      <c r="BMW809" s="22" t="s">
        <v>71</v>
      </c>
      <c r="BMX809" s="22"/>
      <c r="BMY809" s="31"/>
      <c r="BMZ809" s="31"/>
      <c r="BNA809" s="24"/>
      <c r="BNB809" s="22"/>
      <c r="BNC809" s="29" t="s">
        <v>120</v>
      </c>
    </row>
    <row r="810" spans="1706:1719" ht="13.2" x14ac:dyDescent="0.25">
      <c r="BMP810" s="22"/>
      <c r="BMQ810" s="22"/>
      <c r="BMR810" s="22"/>
      <c r="BMS810" s="22"/>
      <c r="BMT810" s="22"/>
      <c r="BMU810" s="22"/>
      <c r="BMV810" s="22"/>
      <c r="BMW810" s="22" t="s">
        <v>70</v>
      </c>
      <c r="BMX810" s="31"/>
      <c r="BMY810" s="31"/>
      <c r="BMZ810" s="31"/>
      <c r="BNA810" s="24"/>
      <c r="BNB810" s="22"/>
      <c r="BNC810" s="29" t="s">
        <v>119</v>
      </c>
    </row>
    <row r="811" spans="1706:1719" ht="13.2" x14ac:dyDescent="0.25">
      <c r="BMP811" s="22"/>
      <c r="BMQ811" s="22"/>
      <c r="BMR811" s="22"/>
      <c r="BMS811" s="22"/>
      <c r="BMT811" s="22"/>
      <c r="BMU811" s="22"/>
      <c r="BMV811" s="22"/>
      <c r="BMW811" s="22" t="s">
        <v>69</v>
      </c>
      <c r="BMX811" s="31"/>
      <c r="BMY811" s="31"/>
      <c r="BMZ811" s="31"/>
      <c r="BNA811" s="24"/>
      <c r="BNB811" s="22"/>
      <c r="BNC811" s="29" t="s">
        <v>118</v>
      </c>
    </row>
    <row r="812" spans="1706:1719" ht="13.2" x14ac:dyDescent="0.25">
      <c r="BMP812" s="22"/>
      <c r="BMQ812" s="22"/>
      <c r="BMR812" s="22"/>
      <c r="BMS812" s="22"/>
      <c r="BMT812" s="22"/>
      <c r="BMU812" s="22"/>
      <c r="BMV812" s="22"/>
      <c r="BMW812" s="22" t="s">
        <v>68</v>
      </c>
      <c r="BMX812" s="31"/>
      <c r="BMY812" s="31"/>
      <c r="BMZ812" s="31"/>
      <c r="BNA812" s="24"/>
      <c r="BNB812" s="22"/>
      <c r="BNC812" s="29" t="s">
        <v>117</v>
      </c>
    </row>
    <row r="813" spans="1706:1719" ht="13.2" x14ac:dyDescent="0.25">
      <c r="BMP813" s="22"/>
      <c r="BMQ813" s="22"/>
      <c r="BMR813" s="22"/>
      <c r="BMS813" s="22"/>
      <c r="BMT813" s="22"/>
      <c r="BMU813" s="22"/>
      <c r="BMV813" s="22"/>
      <c r="BMW813" s="22" t="s">
        <v>0</v>
      </c>
      <c r="BMX813" s="31"/>
      <c r="BMY813" s="31"/>
      <c r="BMZ813" s="31"/>
      <c r="BNA813" s="24"/>
      <c r="BNB813" s="22"/>
      <c r="BNC813" s="29" t="s">
        <v>116</v>
      </c>
    </row>
    <row r="814" spans="1706:1719" ht="13.2" x14ac:dyDescent="0.25">
      <c r="BMP814" s="22"/>
      <c r="BMQ814" s="22"/>
      <c r="BMR814" s="22"/>
      <c r="BMS814" s="22"/>
      <c r="BMT814" s="22"/>
      <c r="BMU814" s="22"/>
      <c r="BMV814" s="22"/>
      <c r="BMW814" s="22"/>
      <c r="BMX814" s="31"/>
      <c r="BMY814" s="31"/>
      <c r="BMZ814" s="31"/>
      <c r="BNA814" s="31"/>
      <c r="BNB814" s="22"/>
      <c r="BNC814" s="29" t="s">
        <v>115</v>
      </c>
    </row>
    <row r="815" spans="1706:1719" ht="13.2" x14ac:dyDescent="0.25">
      <c r="BMP815" s="22"/>
      <c r="BMQ815" s="22"/>
      <c r="BMR815" s="22"/>
      <c r="BMS815" s="22"/>
      <c r="BMT815" s="22"/>
      <c r="BMU815" s="22"/>
      <c r="BMV815" s="22"/>
      <c r="BMW815" s="22"/>
      <c r="BMX815" s="22"/>
      <c r="BMY815" s="22"/>
      <c r="BMZ815" s="22"/>
      <c r="BNA815" s="22"/>
      <c r="BNB815" s="22"/>
      <c r="BNC815" s="29" t="s">
        <v>114</v>
      </c>
    </row>
    <row r="816" spans="1706:1719" ht="13.2" x14ac:dyDescent="0.25">
      <c r="BMP816" s="22"/>
      <c r="BMQ816" s="22"/>
      <c r="BMR816" s="22"/>
      <c r="BMS816" s="22"/>
      <c r="BMT816" s="22"/>
      <c r="BMU816" s="22"/>
      <c r="BMV816" s="22"/>
      <c r="BMW816" s="22"/>
      <c r="BMX816" s="22"/>
      <c r="BMY816" s="22"/>
      <c r="BMZ816" s="22"/>
      <c r="BNA816" s="22"/>
      <c r="BNB816" s="22"/>
      <c r="BNC816" s="29" t="s">
        <v>113</v>
      </c>
    </row>
    <row r="817" spans="1719:1719" ht="13.2" x14ac:dyDescent="0.25">
      <c r="BNC817" s="29" t="s">
        <v>112</v>
      </c>
    </row>
    <row r="818" spans="1719:1719" ht="13.2" x14ac:dyDescent="0.25">
      <c r="BNC818" s="29" t="s">
        <v>111</v>
      </c>
    </row>
    <row r="819" spans="1719:1719" ht="13.2" x14ac:dyDescent="0.25">
      <c r="BNC819" s="29" t="s">
        <v>110</v>
      </c>
    </row>
    <row r="820" spans="1719:1719" ht="13.2" x14ac:dyDescent="0.25">
      <c r="BNC820" s="29" t="s">
        <v>109</v>
      </c>
    </row>
    <row r="821" spans="1719:1719" ht="13.2" x14ac:dyDescent="0.25">
      <c r="BNC821" s="29" t="s">
        <v>108</v>
      </c>
    </row>
    <row r="822" spans="1719:1719" ht="13.2" x14ac:dyDescent="0.25">
      <c r="BNC822" s="29" t="s">
        <v>107</v>
      </c>
    </row>
    <row r="823" spans="1719:1719" ht="13.2" x14ac:dyDescent="0.25">
      <c r="BNC823" s="29" t="s">
        <v>106</v>
      </c>
    </row>
    <row r="824" spans="1719:1719" ht="13.2" x14ac:dyDescent="0.25">
      <c r="BNC824" s="29" t="s">
        <v>105</v>
      </c>
    </row>
    <row r="825" spans="1719:1719" ht="13.2" x14ac:dyDescent="0.25">
      <c r="BNC825" s="29" t="s">
        <v>104</v>
      </c>
    </row>
    <row r="826" spans="1719:1719" ht="13.2" x14ac:dyDescent="0.25">
      <c r="BNC826" s="29" t="s">
        <v>103</v>
      </c>
    </row>
    <row r="827" spans="1719:1719" ht="13.2" x14ac:dyDescent="0.25">
      <c r="BNC827" s="29" t="s">
        <v>102</v>
      </c>
    </row>
    <row r="828" spans="1719:1719" ht="13.2" x14ac:dyDescent="0.25">
      <c r="BNC828" s="30" t="s">
        <v>101</v>
      </c>
    </row>
    <row r="829" spans="1719:1719" ht="13.2" x14ac:dyDescent="0.25">
      <c r="BNC829" s="29" t="s">
        <v>100</v>
      </c>
    </row>
    <row r="830" spans="1719:1719" ht="13.2" x14ac:dyDescent="0.25">
      <c r="BNC830" s="29" t="s">
        <v>99</v>
      </c>
    </row>
    <row r="831" spans="1719:1719" ht="13.2" x14ac:dyDescent="0.25">
      <c r="BNC831" s="29" t="s">
        <v>98</v>
      </c>
    </row>
    <row r="832" spans="1719:1719" ht="13.2" x14ac:dyDescent="0.25">
      <c r="BNC832" s="29" t="s">
        <v>97</v>
      </c>
    </row>
    <row r="835" spans="1721:1728" ht="13.2" x14ac:dyDescent="0.25">
      <c r="BNE835" s="22" t="s">
        <v>54</v>
      </c>
      <c r="BNF835" s="22"/>
      <c r="BNG835" s="22"/>
      <c r="BNH835" s="22"/>
      <c r="BNI835" s="22"/>
      <c r="BNJ835" s="22"/>
      <c r="BNK835" s="22"/>
      <c r="BNL835" s="22"/>
    </row>
    <row r="836" spans="1721:1728" ht="13.2" x14ac:dyDescent="0.25">
      <c r="BNE836" s="22" t="s">
        <v>53</v>
      </c>
      <c r="BNF836" s="22"/>
      <c r="BNG836" s="22"/>
      <c r="BNH836" s="22"/>
      <c r="BNI836" s="22"/>
      <c r="BNJ836" s="22"/>
      <c r="BNK836" s="22"/>
      <c r="BNL836" s="22"/>
    </row>
    <row r="837" spans="1721:1728" ht="13.2" x14ac:dyDescent="0.25">
      <c r="BNE837" s="22"/>
      <c r="BNF837" s="22"/>
      <c r="BNG837" s="22"/>
      <c r="BNH837" s="22"/>
      <c r="BNI837" s="22"/>
      <c r="BNJ837" s="22"/>
      <c r="BNK837" s="22"/>
      <c r="BNL837" s="22"/>
    </row>
    <row r="838" spans="1721:1728" ht="13.2" x14ac:dyDescent="0.25">
      <c r="BNE838" s="22"/>
      <c r="BNF838" s="22"/>
      <c r="BNG838" s="22" t="s">
        <v>66</v>
      </c>
      <c r="BNH838" s="22"/>
      <c r="BNI838" s="22"/>
      <c r="BNJ838" s="22"/>
      <c r="BNK838" s="22"/>
      <c r="BNL838" s="22"/>
    </row>
    <row r="839" spans="1721:1728" ht="13.2" x14ac:dyDescent="0.25">
      <c r="BNE839" s="22"/>
      <c r="BNF839" s="22"/>
      <c r="BNG839" s="22" t="s">
        <v>65</v>
      </c>
      <c r="BNH839" s="22"/>
      <c r="BNI839" s="22"/>
      <c r="BNJ839" s="22"/>
      <c r="BNK839" s="22"/>
      <c r="BNL839" s="22"/>
    </row>
    <row r="840" spans="1721:1728" ht="13.2" x14ac:dyDescent="0.25">
      <c r="BNE840" s="22"/>
      <c r="BNF840" s="22"/>
      <c r="BNG840" s="22" t="s">
        <v>64</v>
      </c>
      <c r="BNH840" s="22"/>
      <c r="BNI840" s="22"/>
      <c r="BNJ840" s="22"/>
      <c r="BNK840" s="22"/>
      <c r="BNL840" s="22"/>
    </row>
    <row r="841" spans="1721:1728" ht="13.2" x14ac:dyDescent="0.25">
      <c r="BNE841" s="22"/>
      <c r="BNF841" s="22"/>
      <c r="BNG841" s="22" t="s">
        <v>63</v>
      </c>
      <c r="BNH841" s="22"/>
      <c r="BNI841" s="22"/>
      <c r="BNJ841" s="22"/>
      <c r="BNK841" s="22"/>
      <c r="BNL841" s="22"/>
    </row>
    <row r="842" spans="1721:1728" ht="13.2" x14ac:dyDescent="0.25">
      <c r="BNE842" s="22"/>
      <c r="BNF842" s="22"/>
      <c r="BNG842" s="22"/>
      <c r="BNH842" s="22"/>
      <c r="BNI842" s="22"/>
      <c r="BNJ842" s="22"/>
      <c r="BNK842" s="22"/>
      <c r="BNL842" s="22"/>
    </row>
    <row r="843" spans="1721:1728" ht="13.2" x14ac:dyDescent="0.25">
      <c r="BNE843" s="22"/>
      <c r="BNF843" s="22"/>
      <c r="BNG843" s="22"/>
      <c r="BNH843" s="22"/>
      <c r="BNI843" s="22" t="s">
        <v>96</v>
      </c>
      <c r="BNJ843" s="22"/>
      <c r="BNK843" s="22"/>
      <c r="BNL843" s="22"/>
    </row>
    <row r="844" spans="1721:1728" ht="13.2" x14ac:dyDescent="0.25">
      <c r="BNE844" s="22"/>
      <c r="BNF844" s="22"/>
      <c r="BNG844" s="22"/>
      <c r="BNH844" s="22"/>
      <c r="BNI844" s="22" t="s">
        <v>95</v>
      </c>
      <c r="BNJ844" s="22"/>
      <c r="BNK844" s="22"/>
      <c r="BNL844" s="22"/>
    </row>
    <row r="845" spans="1721:1728" ht="13.2" x14ac:dyDescent="0.25">
      <c r="BNE845" s="22"/>
      <c r="BNF845" s="22"/>
      <c r="BNG845" s="22"/>
      <c r="BNH845" s="22"/>
      <c r="BNI845" s="22" t="s">
        <v>94</v>
      </c>
      <c r="BNJ845" s="22"/>
      <c r="BNK845" s="22"/>
      <c r="BNL845" s="22"/>
    </row>
    <row r="846" spans="1721:1728" ht="13.2" x14ac:dyDescent="0.25">
      <c r="BNE846" s="22"/>
      <c r="BNF846" s="22"/>
      <c r="BNG846" s="22"/>
      <c r="BNH846" s="22"/>
      <c r="BNI846" s="22"/>
      <c r="BNJ846" s="22"/>
      <c r="BNK846" s="22"/>
      <c r="BNL846" s="22"/>
    </row>
    <row r="847" spans="1721:1728" ht="13.2" x14ac:dyDescent="0.25">
      <c r="BNE847" s="22"/>
      <c r="BNF847" s="22"/>
      <c r="BNG847" s="22"/>
      <c r="BNH847" s="22"/>
      <c r="BNI847" s="22"/>
      <c r="BNJ847" s="22"/>
      <c r="BNK847" s="22"/>
      <c r="BNL847" s="22"/>
    </row>
    <row r="848" spans="1721:1728" ht="13.2" x14ac:dyDescent="0.25">
      <c r="BNE848" s="22"/>
      <c r="BNF848" s="22"/>
      <c r="BNG848" s="22"/>
      <c r="BNH848" s="22"/>
      <c r="BNI848" s="22"/>
      <c r="BNJ848" s="22"/>
      <c r="BNK848" s="22"/>
      <c r="BNL848" s="8" t="s">
        <v>93</v>
      </c>
    </row>
    <row r="849" spans="1728:1730" ht="13.2" x14ac:dyDescent="0.25">
      <c r="BNL849" s="11" t="s">
        <v>92</v>
      </c>
      <c r="BNM849" s="8"/>
      <c r="BNN849" s="8"/>
    </row>
    <row r="850" spans="1728:1730" ht="13.2" x14ac:dyDescent="0.25">
      <c r="BNL850" s="11" t="s">
        <v>91</v>
      </c>
      <c r="BNM850" s="8"/>
      <c r="BNN850" s="8"/>
    </row>
    <row r="851" spans="1728:1730" ht="13.2" x14ac:dyDescent="0.25">
      <c r="BNL851" s="11" t="s">
        <v>90</v>
      </c>
      <c r="BNM851" s="8"/>
      <c r="BNN851" s="8"/>
    </row>
    <row r="852" spans="1728:1730" ht="13.2" x14ac:dyDescent="0.25">
      <c r="BNL852" s="11" t="s">
        <v>89</v>
      </c>
      <c r="BNM852" s="8"/>
      <c r="BNN852" s="8"/>
    </row>
    <row r="853" spans="1728:1730" ht="13.2" x14ac:dyDescent="0.25">
      <c r="BNL853" s="11" t="s">
        <v>88</v>
      </c>
      <c r="BNM853" s="8"/>
      <c r="BNN853" s="8"/>
    </row>
    <row r="854" spans="1728:1730" ht="13.2" x14ac:dyDescent="0.25">
      <c r="BNL854" s="11" t="s">
        <v>87</v>
      </c>
      <c r="BNM854" s="8"/>
      <c r="BNN854" s="8"/>
    </row>
    <row r="855" spans="1728:1730" ht="13.2" x14ac:dyDescent="0.25">
      <c r="BNL855" s="11" t="s">
        <v>86</v>
      </c>
      <c r="BNM855" s="8"/>
      <c r="BNN855" s="8"/>
    </row>
    <row r="856" spans="1728:1730" ht="13.2" x14ac:dyDescent="0.25">
      <c r="BNL856" s="11" t="s">
        <v>85</v>
      </c>
      <c r="BNM856" s="8"/>
      <c r="BNN856" s="8"/>
    </row>
    <row r="857" spans="1728:1730" ht="13.2" x14ac:dyDescent="0.25">
      <c r="BNL857" s="11" t="s">
        <v>84</v>
      </c>
      <c r="BNM857" s="8"/>
      <c r="BNN857" s="8"/>
    </row>
    <row r="858" spans="1728:1730" ht="13.2" x14ac:dyDescent="0.25">
      <c r="BNL858" s="11" t="s">
        <v>83</v>
      </c>
      <c r="BNM858" s="8"/>
      <c r="BNN858" s="8"/>
    </row>
    <row r="859" spans="1728:1730" x14ac:dyDescent="0.2">
      <c r="BNL859" s="8"/>
      <c r="BNM859" s="8"/>
      <c r="BNN859" s="8"/>
    </row>
    <row r="860" spans="1728:1730" x14ac:dyDescent="0.2">
      <c r="BNL860" s="8"/>
      <c r="BNM860" s="8"/>
      <c r="BNN860" s="8" t="s">
        <v>82</v>
      </c>
    </row>
    <row r="861" spans="1728:1730" x14ac:dyDescent="0.2">
      <c r="BNL861" s="8"/>
      <c r="BNM861" s="8"/>
      <c r="BNN861" s="8" t="s">
        <v>81</v>
      </c>
    </row>
    <row r="862" spans="1728:1730" x14ac:dyDescent="0.2">
      <c r="BNL862" s="8"/>
      <c r="BNM862" s="8"/>
      <c r="BNN862" s="8" t="s">
        <v>80</v>
      </c>
    </row>
    <row r="863" spans="1728:1730" x14ac:dyDescent="0.2">
      <c r="BNL863" s="8"/>
      <c r="BNM863" s="8"/>
      <c r="BNN863" s="8" t="s">
        <v>79</v>
      </c>
    </row>
    <row r="865" spans="1730:1734" x14ac:dyDescent="0.2">
      <c r="BNN865" s="8" t="s">
        <v>7</v>
      </c>
      <c r="BNO865" s="8"/>
      <c r="BNP865" s="8"/>
      <c r="BNQ865" s="8"/>
      <c r="BNR865" s="8"/>
    </row>
    <row r="866" spans="1730:1734" ht="13.2" x14ac:dyDescent="0.25">
      <c r="BNN866" s="8"/>
      <c r="BNO866" s="8"/>
      <c r="BNP866" s="21" t="s">
        <v>78</v>
      </c>
      <c r="BNQ866" s="8"/>
      <c r="BNR866" s="8"/>
    </row>
    <row r="867" spans="1730:1734" ht="13.2" x14ac:dyDescent="0.25">
      <c r="BNN867" s="8"/>
      <c r="BNO867" s="8"/>
      <c r="BNP867" s="11" t="s">
        <v>77</v>
      </c>
      <c r="BNQ867" s="8"/>
      <c r="BNR867" s="8"/>
    </row>
    <row r="868" spans="1730:1734" ht="13.2" x14ac:dyDescent="0.25">
      <c r="BNN868" s="8"/>
      <c r="BNO868" s="8"/>
      <c r="BNP868" s="11" t="s">
        <v>76</v>
      </c>
      <c r="BNQ868" s="8"/>
      <c r="BNR868" s="8"/>
    </row>
    <row r="869" spans="1730:1734" ht="13.2" x14ac:dyDescent="0.25">
      <c r="BNN869" s="8"/>
      <c r="BNO869" s="8"/>
      <c r="BNP869" s="11" t="s">
        <v>75</v>
      </c>
      <c r="BNQ869" s="8"/>
      <c r="BNR869" s="8"/>
    </row>
    <row r="870" spans="1730:1734" ht="13.2" x14ac:dyDescent="0.25">
      <c r="BNN870" s="8"/>
      <c r="BNO870" s="8"/>
      <c r="BNP870" s="11" t="s">
        <v>74</v>
      </c>
      <c r="BNQ870" s="8"/>
      <c r="BNR870" s="8"/>
    </row>
    <row r="871" spans="1730:1734" ht="13.2" x14ac:dyDescent="0.25">
      <c r="BNN871" s="8"/>
      <c r="BNO871" s="8"/>
      <c r="BNP871" s="11" t="s">
        <v>73</v>
      </c>
      <c r="BNQ871" s="8"/>
      <c r="BNR871" s="8"/>
    </row>
    <row r="872" spans="1730:1734" ht="13.2" x14ac:dyDescent="0.25">
      <c r="BNN872" s="8"/>
      <c r="BNO872" s="8"/>
      <c r="BNP872" s="11" t="s">
        <v>72</v>
      </c>
      <c r="BNQ872" s="8"/>
      <c r="BNR872" s="8"/>
    </row>
    <row r="873" spans="1730:1734" ht="13.2" x14ac:dyDescent="0.25">
      <c r="BNN873" s="8"/>
      <c r="BNO873" s="8"/>
      <c r="BNP873" s="11" t="s">
        <v>71</v>
      </c>
      <c r="BNQ873" s="8"/>
      <c r="BNR873" s="8"/>
    </row>
    <row r="874" spans="1730:1734" ht="13.2" x14ac:dyDescent="0.25">
      <c r="BNN874" s="8"/>
      <c r="BNO874" s="8"/>
      <c r="BNP874" s="11" t="s">
        <v>70</v>
      </c>
      <c r="BNQ874" s="8"/>
      <c r="BNR874" s="8"/>
    </row>
    <row r="875" spans="1730:1734" ht="13.2" x14ac:dyDescent="0.25">
      <c r="BNN875" s="8"/>
      <c r="BNO875" s="8"/>
      <c r="BNP875" s="11" t="s">
        <v>69</v>
      </c>
      <c r="BNQ875" s="8"/>
      <c r="BNR875" s="8"/>
    </row>
    <row r="876" spans="1730:1734" ht="13.2" x14ac:dyDescent="0.25">
      <c r="BNN876" s="8"/>
      <c r="BNO876" s="8"/>
      <c r="BNP876" s="11" t="s">
        <v>68</v>
      </c>
      <c r="BNQ876" s="8"/>
      <c r="BNR876" s="8"/>
    </row>
    <row r="877" spans="1730:1734" ht="13.2" x14ac:dyDescent="0.25">
      <c r="BNN877" s="8"/>
      <c r="BNO877" s="8"/>
      <c r="BNP877" s="11" t="s">
        <v>0</v>
      </c>
      <c r="BNQ877" s="8"/>
      <c r="BNR877" s="8" t="s">
        <v>67</v>
      </c>
    </row>
    <row r="878" spans="1730:1734" ht="13.2" x14ac:dyDescent="0.25">
      <c r="BNN878" s="8"/>
      <c r="BNO878" s="8"/>
      <c r="BNP878" s="8"/>
      <c r="BNQ878" s="8"/>
      <c r="BNR878" s="11" t="s">
        <v>66</v>
      </c>
    </row>
    <row r="879" spans="1730:1734" ht="13.2" x14ac:dyDescent="0.25">
      <c r="BNN879" s="8"/>
      <c r="BNO879" s="8"/>
      <c r="BNP879" s="8"/>
      <c r="BNQ879" s="8"/>
      <c r="BNR879" s="11" t="s">
        <v>65</v>
      </c>
    </row>
    <row r="880" spans="1730:1734" ht="13.2" x14ac:dyDescent="0.25">
      <c r="BNN880" s="8"/>
      <c r="BNO880" s="8"/>
      <c r="BNP880" s="8"/>
      <c r="BNQ880" s="8"/>
      <c r="BNR880" s="11" t="s">
        <v>64</v>
      </c>
    </row>
    <row r="881" spans="1734:1738" ht="13.2" x14ac:dyDescent="0.25">
      <c r="BNR881" s="11" t="s">
        <v>63</v>
      </c>
      <c r="BNS881" s="8"/>
      <c r="BNT881" s="8"/>
      <c r="BNU881" s="8"/>
      <c r="BNV881" s="8"/>
    </row>
    <row r="882" spans="1734:1738" x14ac:dyDescent="0.2">
      <c r="BNR882" s="8"/>
      <c r="BNS882" s="8"/>
      <c r="BNT882" s="8"/>
      <c r="BNU882" s="8"/>
      <c r="BNV882" s="8"/>
    </row>
    <row r="883" spans="1734:1738" x14ac:dyDescent="0.2">
      <c r="BNR883" s="8"/>
      <c r="BNS883" s="8"/>
      <c r="BNT883" s="8" t="s">
        <v>62</v>
      </c>
      <c r="BNU883" s="8"/>
      <c r="BNV883" s="8"/>
    </row>
    <row r="884" spans="1734:1738" ht="79.2" x14ac:dyDescent="0.2">
      <c r="BNR884" s="8"/>
      <c r="BNS884" s="8"/>
      <c r="BNT884" s="20" t="s">
        <v>61</v>
      </c>
      <c r="BNU884" s="8"/>
      <c r="BNV884" s="8"/>
    </row>
    <row r="885" spans="1734:1738" ht="13.2" x14ac:dyDescent="0.2">
      <c r="BNR885" s="8"/>
      <c r="BNS885" s="8"/>
      <c r="BNT885" s="19" t="s">
        <v>60</v>
      </c>
      <c r="BNU885" s="8"/>
      <c r="BNV885" s="8"/>
    </row>
    <row r="886" spans="1734:1738" ht="13.2" x14ac:dyDescent="0.2">
      <c r="BNR886" s="8"/>
      <c r="BNS886" s="8"/>
      <c r="BNT886" s="19" t="s">
        <v>59</v>
      </c>
      <c r="BNU886" s="8"/>
      <c r="BNV886" s="8"/>
    </row>
    <row r="887" spans="1734:1738" ht="13.2" x14ac:dyDescent="0.2">
      <c r="BNR887" s="8"/>
      <c r="BNS887" s="8"/>
      <c r="BNT887" s="19" t="s">
        <v>58</v>
      </c>
      <c r="BNU887" s="8"/>
      <c r="BNV887" s="8"/>
    </row>
    <row r="888" spans="1734:1738" ht="13.2" x14ac:dyDescent="0.2">
      <c r="BNR888" s="8"/>
      <c r="BNS888" s="8"/>
      <c r="BNT888" s="19" t="s">
        <v>57</v>
      </c>
      <c r="BNU888" s="8"/>
      <c r="BNV888" s="8"/>
    </row>
    <row r="889" spans="1734:1738" ht="79.2" x14ac:dyDescent="0.2">
      <c r="BNR889" s="8"/>
      <c r="BNS889" s="8"/>
      <c r="BNT889" s="20" t="s">
        <v>56</v>
      </c>
      <c r="BNU889" s="8"/>
      <c r="BNV889" s="8"/>
    </row>
    <row r="890" spans="1734:1738" ht="13.2" x14ac:dyDescent="0.2">
      <c r="BNR890" s="8"/>
      <c r="BNS890" s="8"/>
      <c r="BNT890" s="19" t="s">
        <v>55</v>
      </c>
      <c r="BNU890" s="8"/>
      <c r="BNV890" s="8"/>
    </row>
    <row r="891" spans="1734:1738" ht="13.2" x14ac:dyDescent="0.2">
      <c r="BNR891" s="8"/>
      <c r="BNS891" s="8"/>
      <c r="BNT891" s="20" t="s">
        <v>0</v>
      </c>
      <c r="BNU891" s="8"/>
      <c r="BNV891" s="8"/>
    </row>
    <row r="892" spans="1734:1738" ht="13.2" x14ac:dyDescent="0.2">
      <c r="BNR892" s="8"/>
      <c r="BNS892" s="8"/>
      <c r="BNT892" s="19" t="s">
        <v>7</v>
      </c>
      <c r="BNU892" s="8"/>
      <c r="BNV892" s="8"/>
    </row>
    <row r="893" spans="1734:1738" ht="13.2" x14ac:dyDescent="0.2">
      <c r="BNR893" s="8"/>
      <c r="BNS893" s="8"/>
      <c r="BNT893" s="19"/>
      <c r="BNU893" s="8"/>
      <c r="BNV893" s="8"/>
    </row>
    <row r="894" spans="1734:1738" ht="13.2" x14ac:dyDescent="0.25">
      <c r="BNR894" s="8"/>
      <c r="BNS894" s="8"/>
      <c r="BNT894" s="8"/>
      <c r="BNU894" s="8"/>
      <c r="BNV894" s="11" t="s">
        <v>54</v>
      </c>
    </row>
    <row r="895" spans="1734:1738" ht="13.2" x14ac:dyDescent="0.25">
      <c r="BNR895" s="8"/>
      <c r="BNS895" s="8"/>
      <c r="BNT895" s="8"/>
      <c r="BNU895" s="8"/>
      <c r="BNV895" s="11" t="s">
        <v>53</v>
      </c>
    </row>
    <row r="897" spans="1739:1742" ht="13.2" x14ac:dyDescent="0.25">
      <c r="BNW897" s="11" t="s">
        <v>52</v>
      </c>
      <c r="BNX897" s="11"/>
      <c r="BNY897" s="11"/>
      <c r="BNZ897" s="11"/>
    </row>
    <row r="898" spans="1739:1742" ht="13.2" x14ac:dyDescent="0.25">
      <c r="BNW898" s="11" t="s">
        <v>51</v>
      </c>
      <c r="BNX898" s="11"/>
      <c r="BNY898" s="11"/>
      <c r="BNZ898" s="11"/>
    </row>
    <row r="899" spans="1739:1742" ht="13.2" x14ac:dyDescent="0.25">
      <c r="BNW899" s="11"/>
      <c r="BNX899" s="11"/>
      <c r="BNY899" s="11"/>
      <c r="BNZ899" s="11"/>
    </row>
    <row r="900" spans="1739:1742" ht="13.2" x14ac:dyDescent="0.25">
      <c r="BNW900" s="11"/>
      <c r="BNX900" s="11"/>
      <c r="BNY900" s="11"/>
      <c r="BNZ900" s="11"/>
    </row>
    <row r="901" spans="1739:1742" ht="13.2" x14ac:dyDescent="0.25">
      <c r="BNW901" s="11"/>
      <c r="BNX901" s="11"/>
      <c r="BNY901" s="11"/>
      <c r="BNZ901" s="11"/>
    </row>
    <row r="902" spans="1739:1742" ht="13.2" x14ac:dyDescent="0.25">
      <c r="BNW902" s="11"/>
      <c r="BNX902" s="11"/>
      <c r="BNY902" s="11"/>
      <c r="BNZ902" s="11"/>
    </row>
    <row r="903" spans="1739:1742" ht="13.2" x14ac:dyDescent="0.25">
      <c r="BNW903" s="11"/>
      <c r="BNX903" s="11"/>
      <c r="BNY903" s="11"/>
      <c r="BNZ903" s="11"/>
    </row>
    <row r="904" spans="1739:1742" ht="13.2" x14ac:dyDescent="0.25">
      <c r="BNW904" s="11"/>
      <c r="BNX904" s="11"/>
      <c r="BNY904" s="11" t="s">
        <v>50</v>
      </c>
      <c r="BNZ904" s="11"/>
    </row>
    <row r="905" spans="1739:1742" ht="13.2" x14ac:dyDescent="0.25">
      <c r="BNW905" s="11"/>
      <c r="BNX905" s="11"/>
      <c r="BNY905" s="11" t="s">
        <v>49</v>
      </c>
      <c r="BNZ905" s="11"/>
    </row>
    <row r="906" spans="1739:1742" ht="13.2" x14ac:dyDescent="0.25">
      <c r="BNW906" s="11"/>
      <c r="BNX906" s="11"/>
      <c r="BNY906" s="11" t="s">
        <v>48</v>
      </c>
      <c r="BNZ906" s="11"/>
    </row>
    <row r="907" spans="1739:1742" ht="13.2" x14ac:dyDescent="0.25">
      <c r="BNW907" s="11"/>
      <c r="BNX907" s="11"/>
      <c r="BNY907" s="11"/>
      <c r="BNZ907" s="11"/>
    </row>
    <row r="908" spans="1739:1742" ht="13.2" x14ac:dyDescent="0.25">
      <c r="BNW908" s="11"/>
      <c r="BNX908" s="11"/>
      <c r="BNY908" s="11"/>
      <c r="BNZ908" s="11"/>
    </row>
    <row r="909" spans="1739:1742" ht="13.2" x14ac:dyDescent="0.25">
      <c r="BNW909" s="11"/>
      <c r="BNX909" s="11"/>
      <c r="BNY909" s="11"/>
      <c r="BNZ909" s="11"/>
    </row>
    <row r="910" spans="1739:1742" ht="13.2" x14ac:dyDescent="0.25">
      <c r="BNW910" s="11"/>
      <c r="BNX910" s="11"/>
      <c r="BNY910" s="11"/>
      <c r="BNZ910" s="11" t="s">
        <v>47</v>
      </c>
    </row>
    <row r="911" spans="1739:1742" ht="13.2" x14ac:dyDescent="0.25">
      <c r="BNW911" s="11"/>
      <c r="BNX911" s="11"/>
      <c r="BNY911" s="11"/>
      <c r="BNZ911" s="11" t="s">
        <v>46</v>
      </c>
    </row>
    <row r="912" spans="1739:1742" ht="13.2" x14ac:dyDescent="0.25">
      <c r="BNW912" s="11"/>
      <c r="BNX912" s="11"/>
      <c r="BNY912" s="11"/>
      <c r="BNZ912" s="11" t="s">
        <v>45</v>
      </c>
    </row>
    <row r="913" spans="1742:1747" ht="13.2" x14ac:dyDescent="0.25">
      <c r="BNZ913" s="11"/>
      <c r="BOA913" s="11"/>
      <c r="BOB913" s="11"/>
      <c r="BOC913" s="11"/>
      <c r="BOD913" s="11"/>
      <c r="BOE913" s="11"/>
    </row>
    <row r="914" spans="1742:1747" ht="13.2" x14ac:dyDescent="0.25">
      <c r="BNZ914" s="11"/>
      <c r="BOA914" s="11"/>
      <c r="BOB914" s="11"/>
      <c r="BOC914" s="11"/>
      <c r="BOD914" s="11"/>
      <c r="BOE914" s="11"/>
    </row>
    <row r="915" spans="1742:1747" ht="13.2" x14ac:dyDescent="0.25">
      <c r="BNZ915" s="11"/>
      <c r="BOA915" s="11"/>
      <c r="BOB915" s="11"/>
      <c r="BOC915" s="11"/>
      <c r="BOD915" s="11"/>
      <c r="BOE915" s="11"/>
    </row>
    <row r="916" spans="1742:1747" ht="13.2" x14ac:dyDescent="0.25">
      <c r="BNZ916" s="11"/>
      <c r="BOA916" s="11"/>
      <c r="BOB916" s="11" t="s">
        <v>44</v>
      </c>
      <c r="BOC916" s="11"/>
      <c r="BOD916" s="11"/>
      <c r="BOE916" s="11"/>
    </row>
    <row r="917" spans="1742:1747" ht="13.2" x14ac:dyDescent="0.25">
      <c r="BNZ917" s="11"/>
      <c r="BOA917" s="11"/>
      <c r="BOB917" s="11" t="s">
        <v>43</v>
      </c>
      <c r="BOC917" s="11"/>
      <c r="BOD917" s="11"/>
      <c r="BOE917" s="11"/>
    </row>
    <row r="918" spans="1742:1747" ht="13.2" x14ac:dyDescent="0.25">
      <c r="BNZ918" s="11"/>
      <c r="BOA918" s="11"/>
      <c r="BOB918" s="11" t="s">
        <v>42</v>
      </c>
      <c r="BOC918" s="11"/>
      <c r="BOD918" s="11"/>
      <c r="BOE918" s="11"/>
    </row>
    <row r="919" spans="1742:1747" ht="13.2" x14ac:dyDescent="0.25">
      <c r="BNZ919" s="11"/>
      <c r="BOA919" s="11"/>
      <c r="BOB919" s="11"/>
      <c r="BOC919" s="11"/>
      <c r="BOD919" s="11"/>
      <c r="BOE919" s="11"/>
    </row>
    <row r="920" spans="1742:1747" ht="13.2" x14ac:dyDescent="0.25">
      <c r="BNZ920" s="11"/>
      <c r="BOA920" s="11"/>
      <c r="BOB920" s="11"/>
      <c r="BOC920" s="11" t="s">
        <v>41</v>
      </c>
      <c r="BOD920" s="11"/>
      <c r="BOE920" s="11"/>
    </row>
    <row r="921" spans="1742:1747" ht="13.2" x14ac:dyDescent="0.25">
      <c r="BNZ921" s="11"/>
      <c r="BOA921" s="11"/>
      <c r="BOB921" s="11"/>
      <c r="BOC921" s="11" t="s">
        <v>40</v>
      </c>
      <c r="BOD921" s="11"/>
      <c r="BOE921" s="11"/>
    </row>
    <row r="922" spans="1742:1747" ht="13.2" x14ac:dyDescent="0.25">
      <c r="BNZ922" s="11"/>
      <c r="BOA922" s="11"/>
      <c r="BOB922" s="11"/>
      <c r="BOC922" s="11" t="s">
        <v>39</v>
      </c>
      <c r="BOD922" s="11"/>
      <c r="BOE922" s="11"/>
    </row>
    <row r="923" spans="1742:1747" ht="13.2" x14ac:dyDescent="0.25">
      <c r="BNZ923" s="11"/>
      <c r="BOA923" s="11"/>
      <c r="BOB923" s="11"/>
      <c r="BOC923" s="11"/>
      <c r="BOD923" s="11"/>
      <c r="BOE923" s="11"/>
    </row>
    <row r="924" spans="1742:1747" ht="13.2" x14ac:dyDescent="0.25">
      <c r="BNZ924" s="11"/>
      <c r="BOA924" s="11"/>
      <c r="BOB924" s="11"/>
      <c r="BOC924" s="11"/>
      <c r="BOD924" s="11" t="s">
        <v>38</v>
      </c>
      <c r="BOE924" s="11"/>
    </row>
    <row r="925" spans="1742:1747" ht="13.2" x14ac:dyDescent="0.25">
      <c r="BNZ925" s="11"/>
      <c r="BOA925" s="11"/>
      <c r="BOB925" s="11"/>
      <c r="BOC925" s="11"/>
      <c r="BOD925" s="11" t="s">
        <v>37</v>
      </c>
      <c r="BOE925" s="11"/>
    </row>
    <row r="926" spans="1742:1747" ht="13.2" x14ac:dyDescent="0.25">
      <c r="BNZ926" s="11"/>
      <c r="BOA926" s="11"/>
      <c r="BOB926" s="11"/>
      <c r="BOC926" s="11"/>
      <c r="BOD926" s="11" t="s">
        <v>36</v>
      </c>
      <c r="BOE926" s="11"/>
    </row>
    <row r="927" spans="1742:1747" ht="13.2" x14ac:dyDescent="0.25">
      <c r="BNZ927" s="11"/>
      <c r="BOA927" s="11"/>
      <c r="BOB927" s="11"/>
      <c r="BOC927" s="11"/>
      <c r="BOD927" s="11"/>
      <c r="BOE927" s="11"/>
    </row>
    <row r="928" spans="1742:1747" ht="13.2" x14ac:dyDescent="0.25">
      <c r="BNZ928" s="11"/>
      <c r="BOA928" s="11"/>
      <c r="BOB928" s="11"/>
      <c r="BOC928" s="11"/>
      <c r="BOD928" s="11"/>
      <c r="BOE928" s="13" t="s">
        <v>35</v>
      </c>
    </row>
    <row r="929" spans="1747:1759" ht="13.2" x14ac:dyDescent="0.25">
      <c r="BOE929" s="13" t="s">
        <v>34</v>
      </c>
      <c r="BOF929" s="8"/>
      <c r="BOG929" s="8"/>
      <c r="BOH929" s="8"/>
      <c r="BOI929" s="8"/>
      <c r="BOJ929" s="8"/>
      <c r="BOK929" s="8"/>
      <c r="BOL929" s="8"/>
      <c r="BOM929" s="8"/>
      <c r="BON929" s="8"/>
      <c r="BOO929" s="8"/>
      <c r="BOP929" s="8"/>
      <c r="BOQ929" s="8"/>
    </row>
    <row r="930" spans="1747:1759" ht="13.2" x14ac:dyDescent="0.25">
      <c r="BOE930" s="13"/>
      <c r="BOF930" s="8"/>
      <c r="BOG930" s="8"/>
      <c r="BOH930" s="8"/>
      <c r="BOI930" s="8"/>
      <c r="BOJ930" s="8"/>
      <c r="BOK930" s="8"/>
      <c r="BOL930" s="8"/>
      <c r="BOM930" s="8"/>
      <c r="BON930" s="8"/>
      <c r="BOO930" s="8"/>
      <c r="BOP930" s="8"/>
      <c r="BOQ930" s="8"/>
    </row>
    <row r="931" spans="1747:1759" x14ac:dyDescent="0.2">
      <c r="BOE931" s="8"/>
      <c r="BOF931" s="8"/>
      <c r="BOG931" s="8"/>
      <c r="BOH931" s="8"/>
      <c r="BOI931" s="8"/>
      <c r="BOJ931" s="8"/>
      <c r="BOK931" s="8"/>
      <c r="BOL931" s="8"/>
      <c r="BOM931" s="8"/>
      <c r="BON931" s="8"/>
      <c r="BOO931" s="8"/>
      <c r="BOP931" s="8"/>
      <c r="BOQ931" s="8"/>
    </row>
    <row r="932" spans="1747:1759" x14ac:dyDescent="0.2">
      <c r="BOE932" s="8"/>
      <c r="BOF932" s="8"/>
      <c r="BOG932" s="8"/>
      <c r="BOH932" s="8"/>
      <c r="BOI932" s="8"/>
      <c r="BOJ932" s="8"/>
      <c r="BOK932" s="8"/>
      <c r="BOL932" s="8"/>
      <c r="BOM932" s="8"/>
      <c r="BON932" s="8"/>
      <c r="BOO932" s="8"/>
      <c r="BOP932" s="8"/>
      <c r="BOQ932" s="8"/>
    </row>
    <row r="933" spans="1747:1759" ht="13.2" x14ac:dyDescent="0.25">
      <c r="BOE933" s="8"/>
      <c r="BOF933" s="8"/>
      <c r="BOG933" s="11"/>
      <c r="BOH933" s="11"/>
      <c r="BOI933" s="11"/>
      <c r="BOJ933" s="11"/>
      <c r="BOK933" s="11"/>
      <c r="BOL933" s="11"/>
      <c r="BOM933" s="11"/>
      <c r="BON933" s="11"/>
      <c r="BOO933" s="529" t="s">
        <v>33</v>
      </c>
      <c r="BOP933" s="529"/>
      <c r="BOQ933" s="529"/>
    </row>
    <row r="934" spans="1747:1759" ht="13.2" x14ac:dyDescent="0.25">
      <c r="BOE934" s="8"/>
      <c r="BOF934" s="8"/>
      <c r="BOG934" s="11"/>
      <c r="BOH934" s="11"/>
      <c r="BOI934" s="11"/>
      <c r="BOJ934" s="11"/>
      <c r="BOK934" s="11"/>
      <c r="BOL934" s="11"/>
      <c r="BOM934" s="9">
        <v>1</v>
      </c>
      <c r="BON934" s="9">
        <v>2</v>
      </c>
      <c r="BOO934" s="9">
        <v>3</v>
      </c>
      <c r="BOP934" s="16">
        <v>4</v>
      </c>
      <c r="BOQ934" s="16">
        <v>5</v>
      </c>
    </row>
    <row r="935" spans="1747:1759" ht="13.2" x14ac:dyDescent="0.25">
      <c r="BOE935" s="8"/>
      <c r="BOF935" s="8"/>
      <c r="BOG935" s="11"/>
      <c r="BOH935" s="11"/>
      <c r="BOI935" s="11"/>
      <c r="BOJ935" s="11"/>
      <c r="BOK935" s="11"/>
      <c r="BOL935" s="11"/>
      <c r="BOM935" s="13" t="s">
        <v>32</v>
      </c>
      <c r="BON935" s="13" t="s">
        <v>31</v>
      </c>
      <c r="BOO935" s="13" t="s">
        <v>30</v>
      </c>
      <c r="BOP935" s="13" t="s">
        <v>29</v>
      </c>
      <c r="BOQ935" s="13" t="s">
        <v>28</v>
      </c>
    </row>
    <row r="936" spans="1747:1759" ht="13.2" x14ac:dyDescent="0.25">
      <c r="BOE936" s="8"/>
      <c r="BOF936" s="8"/>
      <c r="BOG936" s="11"/>
      <c r="BOH936" s="11"/>
      <c r="BOI936" s="11"/>
      <c r="BOJ936" s="11"/>
      <c r="BOK936" s="11"/>
      <c r="BOL936" s="11"/>
      <c r="BOM936" s="284">
        <v>0.2</v>
      </c>
      <c r="BON936" s="284">
        <v>0.4</v>
      </c>
      <c r="BOO936" s="284">
        <v>0.6</v>
      </c>
      <c r="BOP936" s="284">
        <v>0.8</v>
      </c>
      <c r="BOQ936" s="284">
        <v>1</v>
      </c>
    </row>
    <row r="937" spans="1747:1759" ht="13.2" x14ac:dyDescent="0.25">
      <c r="BOE937" s="8"/>
      <c r="BOF937" s="8"/>
      <c r="BOG937" s="11"/>
      <c r="BOH937" s="11"/>
      <c r="BOI937" s="11"/>
      <c r="BOJ937" s="11"/>
      <c r="BOK937" s="11"/>
      <c r="BOL937" s="11"/>
      <c r="BOM937" s="9"/>
      <c r="BON937" s="9"/>
      <c r="BOO937" s="9"/>
      <c r="BOP937" s="16"/>
      <c r="BOQ937" s="16"/>
    </row>
    <row r="938" spans="1747:1759" ht="13.2" x14ac:dyDescent="0.25">
      <c r="BOE938" s="8"/>
      <c r="BOF938" s="8"/>
      <c r="BOG938" s="537" t="s">
        <v>27</v>
      </c>
      <c r="BOH938" s="14">
        <v>5</v>
      </c>
      <c r="BOI938" s="13" t="s">
        <v>26</v>
      </c>
      <c r="BOJ938" s="284">
        <v>1</v>
      </c>
      <c r="BOK938" s="11" t="s">
        <v>25</v>
      </c>
      <c r="BOL938" s="285">
        <v>1</v>
      </c>
      <c r="BOM938" s="9" t="s">
        <v>14</v>
      </c>
      <c r="BON938" s="9" t="s">
        <v>14</v>
      </c>
      <c r="BOO938" s="9" t="s">
        <v>14</v>
      </c>
      <c r="BOP938" s="9" t="s">
        <v>14</v>
      </c>
      <c r="BOQ938" s="9" t="s">
        <v>13</v>
      </c>
    </row>
    <row r="939" spans="1747:1759" ht="13.2" x14ac:dyDescent="0.25">
      <c r="BOE939" s="8"/>
      <c r="BOF939" s="8"/>
      <c r="BOG939" s="537"/>
      <c r="BOH939" s="14">
        <v>4</v>
      </c>
      <c r="BOI939" s="13" t="s">
        <v>24</v>
      </c>
      <c r="BOJ939" s="284">
        <v>0.8</v>
      </c>
      <c r="BOK939" s="11" t="s">
        <v>23</v>
      </c>
      <c r="BOL939" s="285">
        <v>0.8</v>
      </c>
      <c r="BOM939" s="9" t="s">
        <v>15</v>
      </c>
      <c r="BON939" s="9" t="s">
        <v>15</v>
      </c>
      <c r="BOO939" s="9" t="s">
        <v>14</v>
      </c>
      <c r="BOP939" s="9" t="s">
        <v>14</v>
      </c>
      <c r="BOQ939" s="9" t="s">
        <v>13</v>
      </c>
    </row>
    <row r="940" spans="1747:1759" ht="13.2" x14ac:dyDescent="0.25">
      <c r="BOE940" s="8"/>
      <c r="BOF940" s="8"/>
      <c r="BOG940" s="537"/>
      <c r="BOH940" s="14">
        <v>3</v>
      </c>
      <c r="BOI940" s="13" t="s">
        <v>22</v>
      </c>
      <c r="BOJ940" s="284">
        <v>0.6</v>
      </c>
      <c r="BOK940" s="11" t="s">
        <v>21</v>
      </c>
      <c r="BOL940" s="285">
        <v>0.6</v>
      </c>
      <c r="BOM940" s="9" t="s">
        <v>15</v>
      </c>
      <c r="BON940" s="9" t="s">
        <v>15</v>
      </c>
      <c r="BOO940" s="9" t="s">
        <v>15</v>
      </c>
      <c r="BOP940" s="9" t="s">
        <v>14</v>
      </c>
      <c r="BOQ940" s="9" t="s">
        <v>13</v>
      </c>
    </row>
    <row r="941" spans="1747:1759" ht="13.2" x14ac:dyDescent="0.25">
      <c r="BOE941" s="8"/>
      <c r="BOF941" s="8"/>
      <c r="BOG941" s="537"/>
      <c r="BOH941" s="14">
        <v>2</v>
      </c>
      <c r="BOI941" s="13" t="s">
        <v>20</v>
      </c>
      <c r="BOJ941" s="284">
        <v>0.4</v>
      </c>
      <c r="BOK941" s="11" t="s">
        <v>19</v>
      </c>
      <c r="BOL941" s="285">
        <v>0.4</v>
      </c>
      <c r="BOM941" s="9" t="s">
        <v>16</v>
      </c>
      <c r="BON941" s="9" t="s">
        <v>15</v>
      </c>
      <c r="BOO941" s="9" t="s">
        <v>15</v>
      </c>
      <c r="BOP941" s="9" t="s">
        <v>14</v>
      </c>
      <c r="BOQ941" s="9" t="s">
        <v>13</v>
      </c>
    </row>
    <row r="942" spans="1747:1759" ht="13.2" x14ac:dyDescent="0.25">
      <c r="BOE942" s="8"/>
      <c r="BOF942" s="8"/>
      <c r="BOG942" s="537"/>
      <c r="BOH942" s="14">
        <v>1</v>
      </c>
      <c r="BOI942" s="13" t="s">
        <v>18</v>
      </c>
      <c r="BOJ942" s="284">
        <v>0.2</v>
      </c>
      <c r="BOK942" s="11" t="s">
        <v>17</v>
      </c>
      <c r="BOL942" s="285">
        <v>0.2</v>
      </c>
      <c r="BOM942" s="9" t="s">
        <v>16</v>
      </c>
      <c r="BON942" s="9" t="s">
        <v>16</v>
      </c>
      <c r="BOO942" s="9" t="s">
        <v>15</v>
      </c>
      <c r="BOP942" s="9" t="s">
        <v>14</v>
      </c>
      <c r="BOQ942" s="9" t="s">
        <v>13</v>
      </c>
    </row>
    <row r="945" spans="1761:1763" x14ac:dyDescent="0.2">
      <c r="BOS945" s="8" t="s">
        <v>12</v>
      </c>
    </row>
    <row r="946" spans="1761:1763" x14ac:dyDescent="0.2">
      <c r="BOS946" s="8" t="s">
        <v>11</v>
      </c>
    </row>
    <row r="947" spans="1761:1763" x14ac:dyDescent="0.2">
      <c r="BOS947" s="8" t="s">
        <v>10</v>
      </c>
    </row>
    <row r="948" spans="1761:1763" x14ac:dyDescent="0.2">
      <c r="BOS948" s="8" t="s">
        <v>9</v>
      </c>
    </row>
    <row r="949" spans="1761:1763" x14ac:dyDescent="0.2">
      <c r="BOS949" s="8" t="s">
        <v>8</v>
      </c>
    </row>
    <row r="950" spans="1761:1763" x14ac:dyDescent="0.2">
      <c r="BOS950" s="8" t="s">
        <v>7</v>
      </c>
    </row>
    <row r="953" spans="1761:1763" x14ac:dyDescent="0.2">
      <c r="BOU953" s="7" t="s">
        <v>6</v>
      </c>
    </row>
    <row r="954" spans="1761:1763" x14ac:dyDescent="0.2">
      <c r="BOU954" s="6" t="s">
        <v>5</v>
      </c>
    </row>
    <row r="955" spans="1761:1763" ht="20.399999999999999" x14ac:dyDescent="0.2">
      <c r="BOU955" s="6" t="s">
        <v>4</v>
      </c>
    </row>
    <row r="956" spans="1761:1763" x14ac:dyDescent="0.2">
      <c r="BOU956" s="6" t="s">
        <v>3</v>
      </c>
    </row>
    <row r="957" spans="1761:1763" x14ac:dyDescent="0.2">
      <c r="BOU957" s="6" t="s">
        <v>2</v>
      </c>
    </row>
    <row r="958" spans="1761:1763" x14ac:dyDescent="0.2">
      <c r="BOU958" s="6" t="s">
        <v>1</v>
      </c>
    </row>
    <row r="959" spans="1761:1763" x14ac:dyDescent="0.2">
      <c r="BOU959" s="1" t="s">
        <v>0</v>
      </c>
    </row>
  </sheetData>
  <mergeCells count="20">
    <mergeCell ref="BOG938:BOG942"/>
    <mergeCell ref="BLW683:BLY683"/>
    <mergeCell ref="BLQ687:BLQ691"/>
    <mergeCell ref="BMX797:BMZ797"/>
    <mergeCell ref="W5:X5"/>
    <mergeCell ref="AC7:AH7"/>
    <mergeCell ref="J7:AB7"/>
    <mergeCell ref="AI7:AL7"/>
    <mergeCell ref="I5:N5"/>
    <mergeCell ref="O5:P5"/>
    <mergeCell ref="Q5:R5"/>
    <mergeCell ref="B7:H7"/>
    <mergeCell ref="BOO933:BOQ933"/>
    <mergeCell ref="B1:I1"/>
    <mergeCell ref="B2:I2"/>
    <mergeCell ref="U5:V5"/>
    <mergeCell ref="C3:H3"/>
    <mergeCell ref="C4:H4"/>
    <mergeCell ref="J1:K4"/>
    <mergeCell ref="E5:G5"/>
  </mergeCells>
  <conditionalFormatting sqref="AG9:AG98">
    <cfRule type="containsText" dxfId="940" priority="26" operator="containsText" text="BAJO">
      <formula>NOT(ISERROR(SEARCH("BAJO",AG9)))</formula>
    </cfRule>
    <cfRule type="containsText" dxfId="939" priority="27" operator="containsText" text="MODERADO">
      <formula>NOT(ISERROR(SEARCH("MODERADO",AG9)))</formula>
    </cfRule>
    <cfRule type="containsText" dxfId="938" priority="28" operator="containsText" text="ALTO">
      <formula>NOT(ISERROR(SEARCH("ALTO",AG9)))</formula>
    </cfRule>
    <cfRule type="containsText" dxfId="937" priority="29" operator="containsText" text="EXTREMO">
      <formula>NOT(ISERROR(SEARCH("EXTREMO",AG9)))</formula>
    </cfRule>
  </conditionalFormatting>
  <conditionalFormatting sqref="CP9:CP98 DJ9:DK98 DQ9:DR98 DX9:DY98 EE9:EF98 EL9:EM98 ES9:ET98 EZ9:FA98 FG9:FH98 FN9:FO98 FU9:FV98 GB9:GC98">
    <cfRule type="containsText" dxfId="936" priority="23" operator="containsText" text="MODERADO">
      <formula>NOT(ISERROR(SEARCH("MODERADO",CP9)))</formula>
    </cfRule>
    <cfRule type="containsText" dxfId="935" priority="24" operator="containsText" text="ALTO">
      <formula>NOT(ISERROR(SEARCH("ALTO",CP9)))</formula>
    </cfRule>
    <cfRule type="containsText" dxfId="934" priority="25" operator="containsText" text="EXTREMO">
      <formula>NOT(ISERROR(SEARCH("EXTREMO",CP9)))</formula>
    </cfRule>
  </conditionalFormatting>
  <conditionalFormatting sqref="DB9:DC98">
    <cfRule type="containsText" dxfId="933" priority="20" operator="containsText" text="MODERADO">
      <formula>NOT(ISERROR(SEARCH("MODERADO",DB9)))</formula>
    </cfRule>
    <cfRule type="containsText" dxfId="932" priority="21" operator="containsText" text="ALTO">
      <formula>NOT(ISERROR(SEARCH("ALTO",DB9)))</formula>
    </cfRule>
    <cfRule type="containsText" dxfId="931" priority="22" operator="containsText" text="EXTREMO">
      <formula>NOT(ISERROR(SEARCH("EXTREMO",DB9)))</formula>
    </cfRule>
  </conditionalFormatting>
  <conditionalFormatting sqref="ER9:EU98 EY9:FB98 FF9:FI98 FM9:FP98 FT9:FW98 GA9:GD98 CL9:CP98 DB9:DD98 DF9:DF98 DI9:DL98 DN9:DN98 DP9:DS98 DU9:DU98 DW9:DZ98 EB9:EB98 ED9:EG98 EI9:EI98 EK9:EN98 EP9:EP98 EW9:EW98 FD9:FD98 FK9:FK98 FR9:FR98 FY9:FY98 GF9:GF98 GH9:GI98">
    <cfRule type="containsText" dxfId="930" priority="19" operator="containsText" text="BAJO">
      <formula>NOT(ISERROR(SEARCH("BAJO",CL9)))</formula>
    </cfRule>
  </conditionalFormatting>
  <conditionalFormatting sqref="ES9:ET9">
    <cfRule type="containsText" dxfId="929" priority="16" operator="containsText" text="MODERADO">
      <formula>NOT(ISERROR(SEARCH("MODERADO",ES9)))</formula>
    </cfRule>
    <cfRule type="containsText" dxfId="928" priority="17" operator="containsText" text="ALTO">
      <formula>NOT(ISERROR(SEARCH("ALTO",ES9)))</formula>
    </cfRule>
    <cfRule type="containsText" dxfId="927" priority="18" operator="containsText" text="EXTREMO">
      <formula>NOT(ISERROR(SEARCH("EXTREMO",ES9)))</formula>
    </cfRule>
  </conditionalFormatting>
  <conditionalFormatting sqref="EZ9:FA9">
    <cfRule type="containsText" dxfId="926" priority="13" operator="containsText" text="MODERADO">
      <formula>NOT(ISERROR(SEARCH("MODERADO",EZ9)))</formula>
    </cfRule>
    <cfRule type="containsText" dxfId="925" priority="14" operator="containsText" text="ALTO">
      <formula>NOT(ISERROR(SEARCH("ALTO",EZ9)))</formula>
    </cfRule>
    <cfRule type="containsText" dxfId="924" priority="15" operator="containsText" text="EXTREMO">
      <formula>NOT(ISERROR(SEARCH("EXTREMO",EZ9)))</formula>
    </cfRule>
  </conditionalFormatting>
  <conditionalFormatting sqref="FG9:FH9">
    <cfRule type="containsText" dxfId="923" priority="10" operator="containsText" text="MODERADO">
      <formula>NOT(ISERROR(SEARCH("MODERADO",FG9)))</formula>
    </cfRule>
    <cfRule type="containsText" dxfId="922" priority="11" operator="containsText" text="ALTO">
      <formula>NOT(ISERROR(SEARCH("ALTO",FG9)))</formula>
    </cfRule>
    <cfRule type="containsText" dxfId="921" priority="12" operator="containsText" text="EXTREMO">
      <formula>NOT(ISERROR(SEARCH("EXTREMO",FG9)))</formula>
    </cfRule>
  </conditionalFormatting>
  <conditionalFormatting sqref="FN9:FO9">
    <cfRule type="containsText" dxfId="920" priority="7" operator="containsText" text="MODERADO">
      <formula>NOT(ISERROR(SEARCH("MODERADO",FN9)))</formula>
    </cfRule>
    <cfRule type="containsText" dxfId="919" priority="8" operator="containsText" text="ALTO">
      <formula>NOT(ISERROR(SEARCH("ALTO",FN9)))</formula>
    </cfRule>
    <cfRule type="containsText" dxfId="918" priority="9" operator="containsText" text="EXTREMO">
      <formula>NOT(ISERROR(SEARCH("EXTREMO",FN9)))</formula>
    </cfRule>
  </conditionalFormatting>
  <conditionalFormatting sqref="FU9:FV9">
    <cfRule type="containsText" dxfId="917" priority="4" operator="containsText" text="MODERADO">
      <formula>NOT(ISERROR(SEARCH("MODERADO",FU9)))</formula>
    </cfRule>
    <cfRule type="containsText" dxfId="916" priority="5" operator="containsText" text="ALTO">
      <formula>NOT(ISERROR(SEARCH("ALTO",FU9)))</formula>
    </cfRule>
    <cfRule type="containsText" dxfId="915" priority="6" operator="containsText" text="EXTREMO">
      <formula>NOT(ISERROR(SEARCH("EXTREMO",FU9)))</formula>
    </cfRule>
  </conditionalFormatting>
  <conditionalFormatting sqref="GB9:GC9">
    <cfRule type="containsText" dxfId="914" priority="1" operator="containsText" text="MODERADO">
      <formula>NOT(ISERROR(SEARCH("MODERADO",GB9)))</formula>
    </cfRule>
    <cfRule type="containsText" dxfId="913" priority="2" operator="containsText" text="ALTO">
      <formula>NOT(ISERROR(SEARCH("ALTO",GB9)))</formula>
    </cfRule>
    <cfRule type="containsText" dxfId="912" priority="3" operator="containsText" text="EXTREMO">
      <formula>NOT(ISERROR(SEARCH("EXTREMO",GB9)))</formula>
    </cfRule>
  </conditionalFormatting>
  <dataValidations count="19">
    <dataValidation type="list" allowBlank="1" showInputMessage="1" sqref="E10:E16" xr:uid="{00000000-0002-0000-0E00-000012000000}">
      <formula1>$BMH$715:$BMH$726</formula1>
    </dataValidation>
    <dataValidation type="list" showErrorMessage="1" sqref="AN9:AN98 AR9:AR98 AV9:AV98 AZ9:AZ98 BD9:BD98 CB9:CB98 BX9:BX98 BT9:BT98 BP9:BP98 BL9:BL98 CF9:CF98 BH9:BH98" xr:uid="{00000000-0002-0000-0E00-000011000000}">
      <formula1>IMPLEMENT</formula1>
    </dataValidation>
    <dataValidation type="list" showInputMessage="1" showErrorMessage="1" errorTitle="Rechazado" error="Solo son validadas las opciones de la lista" sqref="AQ9:AQ98 AM9:AM98 AU9:AU98 BC9:BC98 AY9:AY98 CE9:CE98 CA9:CA98 BW9:BW98 BS9:BS98 BO9:BO98 BK9:BK98 BG9:BG98" xr:uid="{00000000-0002-0000-0E00-000010000000}">
      <formula1>FRECUENCY</formula1>
    </dataValidation>
    <dataValidation type="list" allowBlank="1" showInputMessage="1" showErrorMessage="1" sqref="G9:G98" xr:uid="{00000000-0002-0000-0E00-00000F000000}">
      <formula1>consecuencias</formula1>
    </dataValidation>
    <dataValidation type="list" allowBlank="1" showInputMessage="1" sqref="H9:H98" xr:uid="{00000000-0002-0000-0E00-00000E000000}">
      <formula1>TramitesSer</formula1>
    </dataValidation>
    <dataValidation type="list" allowBlank="1" showInputMessage="1" sqref="D9:D98" xr:uid="{00000000-0002-0000-0E00-00000D000000}">
      <formula1>InternoExp</formula1>
    </dataValidation>
    <dataValidation type="list" allowBlank="1" showInputMessage="1" sqref="F9:F98" xr:uid="{00000000-0002-0000-0E00-00000C000000}">
      <formula1>TipoCau</formula1>
    </dataValidation>
    <dataValidation type="list" sqref="CI9:CI98" xr:uid="{00000000-0002-0000-0E00-00000B000000}">
      <formula1>IMPLEMENT</formula1>
    </dataValidation>
    <dataValidation type="list" showInputMessage="1" showErrorMessage="1" sqref="AS9:AS98 AO9:AO98 AW9:AW98 BA9:BA98 BE9:BE98 BM9:BM98 CJ9:CJ98 BI9:BI98 CG9:CG98 BY9:BY98 CC9:CC98 BQ9:BQ98 BU9:BU98" xr:uid="{00000000-0002-0000-0E00-00000A000000}">
      <formula1>TIP_CONTROL</formula1>
    </dataValidation>
    <dataValidation type="list" allowBlank="1" showInputMessage="1" sqref="E9" xr:uid="{00000000-0002-0000-0E00-000009000000}">
      <formula1>$BMH$722:$BMH$730</formula1>
    </dataValidation>
    <dataValidation type="list" allowBlank="1" showInputMessage="1" showErrorMessage="1" sqref="BMA695:BMA699" xr:uid="{00000000-0002-0000-0E00-000008000000}">
      <formula1>TipoCausa</formula1>
    </dataValidation>
    <dataValidation type="list" allowBlank="1" showInputMessage="1" sqref="E17:E98" xr:uid="{00000000-0002-0000-0E00-000007000000}">
      <formula1>ExternoExp</formula1>
    </dataValidation>
    <dataValidation showInputMessage="1" showErrorMessage="1" errorTitle="Rechazado" error="Solo son validadas las opciones de la lista" sqref="CR17:CR98 AK17:AL98 AL9:AL14 CP9:CQ98 AK9:AK16 CS9:CS98 CU9:CU98 CV17:CV98" xr:uid="{00000000-0002-0000-0E00-000006000000}"/>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98" xr:uid="{00000000-0002-0000-0E00-000005000000}">
      <formula1>PROBAB</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xr:uid="{00000000-0002-0000-0E00-000004000000}">
      <formula1>IMPACTO</formula1>
    </dataValidation>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AP9:AP98 AT9:AT98 AX9:AX98 BF9:BF98 BB9:BB98 CT9:CT98 CW9:CW98 BJ9:BJ98 CK9:CO98 CD9:CD98 CH9:CH98 BZ9:BZ98 BV9:BV98 BR9:BR98 BN9:BN98" xr:uid="{00000000-0002-0000-0E00-000003000000}">
      <formula1>Efecto</formula1>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CL9:CO98" xr:uid="{00000000-0002-0000-0E00-000002000000}"/>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xr:uid="{00000000-0002-0000-0E00-000001000000}">
      <formula1>0</formula1>
      <formula2>100</formula2>
    </dataValidation>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9:AB98" xr:uid="{00000000-0002-0000-0E00-000000000000}">
      <formula1>SINO</formula1>
    </dataValidation>
  </dataValidation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626C7-CFD7-485A-88E9-1FE4D79AD083}">
  <dimension ref="A1:BOU961"/>
  <sheetViews>
    <sheetView topLeftCell="A10" workbookViewId="0">
      <selection activeCell="CS11" sqref="CS11"/>
    </sheetView>
  </sheetViews>
  <sheetFormatPr baseColWidth="10" defaultRowHeight="10.199999999999999" x14ac:dyDescent="0.2"/>
  <cols>
    <col min="1" max="1" width="4.88671875" style="1" customWidth="1"/>
    <col min="2" max="2" width="23.109375" style="1" customWidth="1"/>
    <col min="3" max="3" width="27.44140625" style="1" customWidth="1"/>
    <col min="4" max="4" width="23.88671875" style="1" customWidth="1"/>
    <col min="5" max="6" width="13.44140625" style="1" customWidth="1"/>
    <col min="7" max="8" width="23.88671875" style="1" customWidth="1"/>
    <col min="9" max="9" width="12" style="2" customWidth="1"/>
    <col min="10" max="28" width="9.6640625" style="2" customWidth="1"/>
    <col min="29" max="29" width="11.44140625" style="2" customWidth="1"/>
    <col min="30" max="30" width="5.88671875" style="2" customWidth="1"/>
    <col min="31" max="31" width="9.88671875" style="2" customWidth="1"/>
    <col min="32" max="32" width="5.88671875" style="1" customWidth="1"/>
    <col min="33" max="33" width="10.33203125" style="2" customWidth="1"/>
    <col min="34" max="34" width="6.44140625" style="5" customWidth="1"/>
    <col min="35" max="35" width="43.44140625" style="1" customWidth="1"/>
    <col min="36" max="36" width="17.6640625" style="1" customWidth="1"/>
    <col min="37" max="37" width="23" style="4" customWidth="1"/>
    <col min="38" max="38" width="18" style="4" customWidth="1"/>
    <col min="39" max="39" width="8.88671875" style="4" customWidth="1"/>
    <col min="40" max="40" width="12.33203125" style="1" customWidth="1"/>
    <col min="41" max="41" width="8.6640625" style="1" customWidth="1"/>
    <col min="42" max="42" width="9.109375" style="4" customWidth="1"/>
    <col min="43" max="43" width="8.88671875" style="4" customWidth="1"/>
    <col min="44" max="44" width="12.33203125" style="1" customWidth="1"/>
    <col min="45" max="45" width="8.6640625" style="1" customWidth="1"/>
    <col min="46" max="46" width="9.109375" style="4" customWidth="1"/>
    <col min="47" max="47" width="8.88671875" style="4" customWidth="1"/>
    <col min="48" max="48" width="12.33203125" style="1" customWidth="1"/>
    <col min="49" max="49" width="8.6640625" style="1" customWidth="1"/>
    <col min="50" max="50" width="9.109375" style="4" customWidth="1"/>
    <col min="51" max="51" width="8.88671875" style="4" customWidth="1"/>
    <col min="52" max="52" width="12.33203125" style="1" customWidth="1"/>
    <col min="53" max="53" width="8.6640625" style="1" customWidth="1"/>
    <col min="54" max="54" width="9.109375" style="4" customWidth="1"/>
    <col min="55" max="55" width="8.88671875" style="4" customWidth="1"/>
    <col min="56" max="56" width="12.33203125" style="1" customWidth="1"/>
    <col min="57" max="57" width="8.6640625" style="1" customWidth="1"/>
    <col min="58" max="58" width="9.109375" style="4" customWidth="1"/>
    <col min="59" max="59" width="8.88671875" style="4" customWidth="1"/>
    <col min="60" max="60" width="12.33203125" style="1" customWidth="1"/>
    <col min="61" max="61" width="8.6640625" style="1" customWidth="1"/>
    <col min="62" max="62" width="9.109375" style="4" customWidth="1"/>
    <col min="63" max="63" width="8.88671875" style="4" hidden="1" customWidth="1"/>
    <col min="64" max="64" width="12.33203125" style="1" hidden="1" customWidth="1"/>
    <col min="65" max="65" width="8.6640625" style="1" hidden="1" customWidth="1"/>
    <col min="66" max="66" width="9.109375" style="4" hidden="1" customWidth="1"/>
    <col min="67" max="67" width="8.88671875" style="4" hidden="1" customWidth="1"/>
    <col min="68" max="68" width="12.33203125" style="1" hidden="1" customWidth="1"/>
    <col min="69" max="69" width="8.6640625" style="1" hidden="1" customWidth="1"/>
    <col min="70" max="70" width="9.109375" style="4" hidden="1" customWidth="1"/>
    <col min="71" max="71" width="8.88671875" style="4" hidden="1" customWidth="1"/>
    <col min="72" max="72" width="12.33203125" style="1" hidden="1" customWidth="1"/>
    <col min="73" max="73" width="8.6640625" style="1" hidden="1" customWidth="1"/>
    <col min="74" max="74" width="9.109375" style="4" hidden="1" customWidth="1"/>
    <col min="75" max="75" width="8.88671875" style="4" hidden="1" customWidth="1"/>
    <col min="76" max="76" width="12.33203125" style="1" hidden="1" customWidth="1"/>
    <col min="77" max="77" width="8.6640625" style="1" hidden="1" customWidth="1"/>
    <col min="78" max="78" width="9.109375" style="4" hidden="1" customWidth="1"/>
    <col min="79" max="79" width="8.88671875" style="4" hidden="1" customWidth="1"/>
    <col min="80" max="80" width="12.33203125" style="1" hidden="1" customWidth="1"/>
    <col min="81" max="81" width="8.6640625" style="1" hidden="1" customWidth="1"/>
    <col min="82" max="82" width="9.109375" style="4" hidden="1" customWidth="1"/>
    <col min="83" max="83" width="8.88671875" style="4" hidden="1" customWidth="1"/>
    <col min="84" max="84" width="12.33203125" style="1" hidden="1" customWidth="1"/>
    <col min="85" max="85" width="8.6640625" style="1" hidden="1" customWidth="1"/>
    <col min="86" max="86" width="9.109375" style="4" hidden="1" customWidth="1"/>
    <col min="87" max="89" width="2.109375" style="4" hidden="1" customWidth="1"/>
    <col min="90" max="90" width="15.6640625" style="4" customWidth="1"/>
    <col min="91" max="91" width="10.33203125" style="4" customWidth="1"/>
    <col min="92" max="92" width="11.6640625" style="4" customWidth="1"/>
    <col min="93" max="94" width="9.6640625" style="4" customWidth="1"/>
    <col min="95" max="95" width="6.88671875" style="4" customWidth="1"/>
    <col min="96" max="96" width="45.109375" style="4" customWidth="1"/>
    <col min="97" max="97" width="7" style="4" customWidth="1"/>
    <col min="98" max="98" width="1" style="4" customWidth="1"/>
    <col min="99" max="99" width="47.6640625" style="4" customWidth="1"/>
    <col min="100" max="100" width="27.44140625" style="4" customWidth="1"/>
    <col min="101" max="101" width="1.44140625" style="4" customWidth="1"/>
    <col min="102" max="105" width="5.44140625" style="4" hidden="1" customWidth="1"/>
    <col min="106" max="106" width="5.88671875" style="1" hidden="1" customWidth="1"/>
    <col min="107" max="108" width="6.88671875" style="1" hidden="1" customWidth="1"/>
    <col min="109" max="109" width="4.44140625" style="4" hidden="1" customWidth="1"/>
    <col min="110" max="110" width="6.44140625" style="1" hidden="1" customWidth="1"/>
    <col min="111" max="112" width="6.44140625" style="4" hidden="1" customWidth="1"/>
    <col min="113" max="113" width="19" style="1" hidden="1" customWidth="1"/>
    <col min="114" max="116" width="6" style="1" hidden="1" customWidth="1"/>
    <col min="117" max="117" width="4.44140625" style="4" hidden="1" customWidth="1"/>
    <col min="118" max="118" width="6.44140625" style="1" hidden="1" customWidth="1"/>
    <col min="119" max="119" width="6.44140625" style="4" hidden="1" customWidth="1"/>
    <col min="120" max="191" width="6" style="1" hidden="1" customWidth="1"/>
    <col min="192" max="192" width="7.44140625" style="1" hidden="1" customWidth="1"/>
    <col min="193" max="224" width="8" style="1" customWidth="1"/>
    <col min="225" max="1677" width="2.109375" style="1" customWidth="1"/>
    <col min="1678" max="1680" width="10.88671875" style="1"/>
    <col min="1681" max="1681" width="4.33203125" style="1" customWidth="1"/>
    <col min="1682" max="1683" width="10.88671875" style="1"/>
    <col min="1684" max="1684" width="4.88671875" style="1" customWidth="1"/>
    <col min="1685" max="1690" width="10.88671875" style="1"/>
    <col min="1691" max="1691" width="36.33203125" style="1" customWidth="1"/>
    <col min="1692" max="1692" width="10.88671875" style="1"/>
    <col min="1693" max="1693" width="45.44140625" style="1" customWidth="1"/>
    <col min="1694" max="1695" width="10.88671875" style="1"/>
    <col min="1696" max="1696" width="10.88671875" style="3"/>
    <col min="1697" max="1697" width="10.88671875" style="1"/>
    <col min="1698" max="1698" width="32.44140625" style="2" customWidth="1"/>
    <col min="1699" max="1702" width="10.88671875" style="1"/>
    <col min="1703" max="1703" width="35.44140625" style="1" customWidth="1"/>
    <col min="1704" max="1762" width="10.88671875" style="1"/>
    <col min="1763" max="1763" width="26.44140625" style="1" customWidth="1"/>
    <col min="1764" max="1766" width="10.88671875" style="1"/>
    <col min="1767" max="1767" width="17.44140625" style="1" customWidth="1"/>
    <col min="1768" max="1892" width="10.88671875" style="1"/>
    <col min="1893" max="1893" width="12" style="1" customWidth="1"/>
    <col min="1894" max="1894" width="2.6640625" style="1" customWidth="1"/>
    <col min="1895" max="1896" width="6.44140625" style="1" customWidth="1"/>
    <col min="1897" max="1897" width="5.88671875" style="1" customWidth="1"/>
    <col min="1898" max="1898" width="6.44140625" style="1" customWidth="1"/>
    <col min="1899" max="1899" width="13.6640625" style="1" customWidth="1"/>
    <col min="1900" max="1901" width="9" style="1" customWidth="1"/>
    <col min="1902" max="1902" width="2.44140625" style="1" customWidth="1"/>
    <col min="1903" max="1903" width="8.88671875" style="1" customWidth="1"/>
    <col min="1904" max="1904" width="7.44140625" style="1" customWidth="1"/>
    <col min="1905" max="1907" width="3.6640625" style="1" customWidth="1"/>
    <col min="1908" max="1908" width="3.44140625" style="1" customWidth="1"/>
    <col min="1909" max="1909" width="2.88671875" style="1" customWidth="1"/>
    <col min="1910" max="1910" width="3" style="1" customWidth="1"/>
    <col min="1911" max="1913" width="0" style="1" hidden="1" customWidth="1"/>
    <col min="1914" max="1914" width="4.44140625" style="1" customWidth="1"/>
    <col min="1915" max="1915" width="0" style="1" hidden="1" customWidth="1"/>
    <col min="1916" max="1917" width="14.88671875" style="1" customWidth="1"/>
    <col min="1918" max="1918" width="15.109375" style="1" customWidth="1"/>
    <col min="1919" max="1919" width="6.44140625" style="1" customWidth="1"/>
    <col min="1920" max="1920" width="15.109375" style="1" customWidth="1"/>
    <col min="1921" max="1921" width="4.109375" style="1" customWidth="1"/>
    <col min="1922" max="1922" width="3" style="1" customWidth="1"/>
    <col min="1923" max="1925" width="0" style="1" hidden="1" customWidth="1"/>
    <col min="1926" max="1926" width="3" style="1" customWidth="1"/>
    <col min="1927" max="1927" width="0" style="1" hidden="1" customWidth="1"/>
    <col min="1928" max="1928" width="3" style="1" customWidth="1"/>
    <col min="1929" max="1929" width="0" style="1" hidden="1" customWidth="1"/>
    <col min="1930" max="1930" width="4.44140625" style="1" customWidth="1"/>
    <col min="1931" max="1931" width="34.33203125" style="1" customWidth="1"/>
    <col min="1932" max="1932" width="23.44140625" style="1" customWidth="1"/>
    <col min="1933" max="1933" width="9.109375" style="1" customWidth="1"/>
    <col min="1934" max="1934" width="19.44140625" style="1" customWidth="1"/>
    <col min="1935" max="1935" width="42.6640625" style="1" customWidth="1"/>
    <col min="1936" max="1936" width="5.88671875" style="1" customWidth="1"/>
    <col min="1937" max="1937" width="31.44140625" style="1" customWidth="1"/>
    <col min="1938" max="1938" width="16.109375" style="1" customWidth="1"/>
    <col min="1939" max="1940" width="9.33203125" style="1" customWidth="1"/>
    <col min="1941" max="1941" width="11.109375" style="1" customWidth="1"/>
    <col min="1942" max="1942" width="2.109375" style="1" customWidth="1"/>
    <col min="1943" max="2148" width="10.88671875" style="1"/>
    <col min="2149" max="2149" width="12" style="1" customWidth="1"/>
    <col min="2150" max="2150" width="2.6640625" style="1" customWidth="1"/>
    <col min="2151" max="2152" width="6.44140625" style="1" customWidth="1"/>
    <col min="2153" max="2153" width="5.88671875" style="1" customWidth="1"/>
    <col min="2154" max="2154" width="6.44140625" style="1" customWidth="1"/>
    <col min="2155" max="2155" width="13.6640625" style="1" customWidth="1"/>
    <col min="2156" max="2157" width="9" style="1" customWidth="1"/>
    <col min="2158" max="2158" width="2.44140625" style="1" customWidth="1"/>
    <col min="2159" max="2159" width="8.88671875" style="1" customWidth="1"/>
    <col min="2160" max="2160" width="7.44140625" style="1" customWidth="1"/>
    <col min="2161" max="2163" width="3.6640625" style="1" customWidth="1"/>
    <col min="2164" max="2164" width="3.44140625" style="1" customWidth="1"/>
    <col min="2165" max="2165" width="2.88671875" style="1" customWidth="1"/>
    <col min="2166" max="2166" width="3" style="1" customWidth="1"/>
    <col min="2167" max="2169" width="0" style="1" hidden="1" customWidth="1"/>
    <col min="2170" max="2170" width="4.44140625" style="1" customWidth="1"/>
    <col min="2171" max="2171" width="0" style="1" hidden="1" customWidth="1"/>
    <col min="2172" max="2173" width="14.88671875" style="1" customWidth="1"/>
    <col min="2174" max="2174" width="15.109375" style="1" customWidth="1"/>
    <col min="2175" max="2175" width="6.44140625" style="1" customWidth="1"/>
    <col min="2176" max="2176" width="15.109375" style="1" customWidth="1"/>
    <col min="2177" max="2177" width="4.109375" style="1" customWidth="1"/>
    <col min="2178" max="2178" width="3" style="1" customWidth="1"/>
    <col min="2179" max="2181" width="0" style="1" hidden="1" customWidth="1"/>
    <col min="2182" max="2182" width="3" style="1" customWidth="1"/>
    <col min="2183" max="2183" width="0" style="1" hidden="1" customWidth="1"/>
    <col min="2184" max="2184" width="3" style="1" customWidth="1"/>
    <col min="2185" max="2185" width="0" style="1" hidden="1" customWidth="1"/>
    <col min="2186" max="2186" width="4.44140625" style="1" customWidth="1"/>
    <col min="2187" max="2187" width="34.33203125" style="1" customWidth="1"/>
    <col min="2188" max="2188" width="23.44140625" style="1" customWidth="1"/>
    <col min="2189" max="2189" width="9.109375" style="1" customWidth="1"/>
    <col min="2190" max="2190" width="19.44140625" style="1" customWidth="1"/>
    <col min="2191" max="2191" width="42.6640625" style="1" customWidth="1"/>
    <col min="2192" max="2192" width="5.88671875" style="1" customWidth="1"/>
    <col min="2193" max="2193" width="31.44140625" style="1" customWidth="1"/>
    <col min="2194" max="2194" width="16.109375" style="1" customWidth="1"/>
    <col min="2195" max="2196" width="9.33203125" style="1" customWidth="1"/>
    <col min="2197" max="2197" width="11.109375" style="1" customWidth="1"/>
    <col min="2198" max="2198" width="2.109375" style="1" customWidth="1"/>
    <col min="2199" max="2404" width="10.88671875" style="1"/>
    <col min="2405" max="2405" width="12" style="1" customWidth="1"/>
    <col min="2406" max="2406" width="2.6640625" style="1" customWidth="1"/>
    <col min="2407" max="2408" width="6.44140625" style="1" customWidth="1"/>
    <col min="2409" max="2409" width="5.88671875" style="1" customWidth="1"/>
    <col min="2410" max="2410" width="6.44140625" style="1" customWidth="1"/>
    <col min="2411" max="2411" width="13.6640625" style="1" customWidth="1"/>
    <col min="2412" max="2413" width="9" style="1" customWidth="1"/>
    <col min="2414" max="2414" width="2.44140625" style="1" customWidth="1"/>
    <col min="2415" max="2415" width="8.88671875" style="1" customWidth="1"/>
    <col min="2416" max="2416" width="7.44140625" style="1" customWidth="1"/>
    <col min="2417" max="2419" width="3.6640625" style="1" customWidth="1"/>
    <col min="2420" max="2420" width="3.44140625" style="1" customWidth="1"/>
    <col min="2421" max="2421" width="2.88671875" style="1" customWidth="1"/>
    <col min="2422" max="2422" width="3" style="1" customWidth="1"/>
    <col min="2423" max="2425" width="0" style="1" hidden="1" customWidth="1"/>
    <col min="2426" max="2426" width="4.44140625" style="1" customWidth="1"/>
    <col min="2427" max="2427" width="0" style="1" hidden="1" customWidth="1"/>
    <col min="2428" max="2429" width="14.88671875" style="1" customWidth="1"/>
    <col min="2430" max="2430" width="15.109375" style="1" customWidth="1"/>
    <col min="2431" max="2431" width="6.44140625" style="1" customWidth="1"/>
    <col min="2432" max="2432" width="15.109375" style="1" customWidth="1"/>
    <col min="2433" max="2433" width="4.109375" style="1" customWidth="1"/>
    <col min="2434" max="2434" width="3" style="1" customWidth="1"/>
    <col min="2435" max="2437" width="0" style="1" hidden="1" customWidth="1"/>
    <col min="2438" max="2438" width="3" style="1" customWidth="1"/>
    <col min="2439" max="2439" width="0" style="1" hidden="1" customWidth="1"/>
    <col min="2440" max="2440" width="3" style="1" customWidth="1"/>
    <col min="2441" max="2441" width="0" style="1" hidden="1" customWidth="1"/>
    <col min="2442" max="2442" width="4.44140625" style="1" customWidth="1"/>
    <col min="2443" max="2443" width="34.33203125" style="1" customWidth="1"/>
    <col min="2444" max="2444" width="23.44140625" style="1" customWidth="1"/>
    <col min="2445" max="2445" width="9.109375" style="1" customWidth="1"/>
    <col min="2446" max="2446" width="19.44140625" style="1" customWidth="1"/>
    <col min="2447" max="2447" width="42.6640625" style="1" customWidth="1"/>
    <col min="2448" max="2448" width="5.88671875" style="1" customWidth="1"/>
    <col min="2449" max="2449" width="31.44140625" style="1" customWidth="1"/>
    <col min="2450" max="2450" width="16.109375" style="1" customWidth="1"/>
    <col min="2451" max="2452" width="9.33203125" style="1" customWidth="1"/>
    <col min="2453" max="2453" width="11.109375" style="1" customWidth="1"/>
    <col min="2454" max="2454" width="2.109375" style="1" customWidth="1"/>
    <col min="2455" max="2660" width="10.88671875" style="1"/>
    <col min="2661" max="2661" width="12" style="1" customWidth="1"/>
    <col min="2662" max="2662" width="2.6640625" style="1" customWidth="1"/>
    <col min="2663" max="2664" width="6.44140625" style="1" customWidth="1"/>
    <col min="2665" max="2665" width="5.88671875" style="1" customWidth="1"/>
    <col min="2666" max="2666" width="6.44140625" style="1" customWidth="1"/>
    <col min="2667" max="2667" width="13.6640625" style="1" customWidth="1"/>
    <col min="2668" max="2669" width="9" style="1" customWidth="1"/>
    <col min="2670" max="2670" width="2.44140625" style="1" customWidth="1"/>
    <col min="2671" max="2671" width="8.88671875" style="1" customWidth="1"/>
    <col min="2672" max="2672" width="7.44140625" style="1" customWidth="1"/>
    <col min="2673" max="2675" width="3.6640625" style="1" customWidth="1"/>
    <col min="2676" max="2676" width="3.44140625" style="1" customWidth="1"/>
    <col min="2677" max="2677" width="2.88671875" style="1" customWidth="1"/>
    <col min="2678" max="2678" width="3" style="1" customWidth="1"/>
    <col min="2679" max="2681" width="0" style="1" hidden="1" customWidth="1"/>
    <col min="2682" max="2682" width="4.44140625" style="1" customWidth="1"/>
    <col min="2683" max="2683" width="0" style="1" hidden="1" customWidth="1"/>
    <col min="2684" max="2685" width="14.88671875" style="1" customWidth="1"/>
    <col min="2686" max="2686" width="15.109375" style="1" customWidth="1"/>
    <col min="2687" max="2687" width="6.44140625" style="1" customWidth="1"/>
    <col min="2688" max="2688" width="15.109375" style="1" customWidth="1"/>
    <col min="2689" max="2689" width="4.109375" style="1" customWidth="1"/>
    <col min="2690" max="2690" width="3" style="1" customWidth="1"/>
    <col min="2691" max="2693" width="0" style="1" hidden="1" customWidth="1"/>
    <col min="2694" max="2694" width="3" style="1" customWidth="1"/>
    <col min="2695" max="2695" width="0" style="1" hidden="1" customWidth="1"/>
    <col min="2696" max="2696" width="3" style="1" customWidth="1"/>
    <col min="2697" max="2697" width="0" style="1" hidden="1" customWidth="1"/>
    <col min="2698" max="2698" width="4.44140625" style="1" customWidth="1"/>
    <col min="2699" max="2699" width="34.33203125" style="1" customWidth="1"/>
    <col min="2700" max="2700" width="23.44140625" style="1" customWidth="1"/>
    <col min="2701" max="2701" width="9.109375" style="1" customWidth="1"/>
    <col min="2702" max="2702" width="19.44140625" style="1" customWidth="1"/>
    <col min="2703" max="2703" width="42.6640625" style="1" customWidth="1"/>
    <col min="2704" max="2704" width="5.88671875" style="1" customWidth="1"/>
    <col min="2705" max="2705" width="31.44140625" style="1" customWidth="1"/>
    <col min="2706" max="2706" width="16.109375" style="1" customWidth="1"/>
    <col min="2707" max="2708" width="9.33203125" style="1" customWidth="1"/>
    <col min="2709" max="2709" width="11.109375" style="1" customWidth="1"/>
    <col min="2710" max="2710" width="2.109375" style="1" customWidth="1"/>
    <col min="2711" max="2916" width="10.88671875" style="1"/>
    <col min="2917" max="2917" width="12" style="1" customWidth="1"/>
    <col min="2918" max="2918" width="2.6640625" style="1" customWidth="1"/>
    <col min="2919" max="2920" width="6.44140625" style="1" customWidth="1"/>
    <col min="2921" max="2921" width="5.88671875" style="1" customWidth="1"/>
    <col min="2922" max="2922" width="6.44140625" style="1" customWidth="1"/>
    <col min="2923" max="2923" width="13.6640625" style="1" customWidth="1"/>
    <col min="2924" max="2925" width="9" style="1" customWidth="1"/>
    <col min="2926" max="2926" width="2.44140625" style="1" customWidth="1"/>
    <col min="2927" max="2927" width="8.88671875" style="1" customWidth="1"/>
    <col min="2928" max="2928" width="7.44140625" style="1" customWidth="1"/>
    <col min="2929" max="2931" width="3.6640625" style="1" customWidth="1"/>
    <col min="2932" max="2932" width="3.44140625" style="1" customWidth="1"/>
    <col min="2933" max="2933" width="2.88671875" style="1" customWidth="1"/>
    <col min="2934" max="2934" width="3" style="1" customWidth="1"/>
    <col min="2935" max="2937" width="0" style="1" hidden="1" customWidth="1"/>
    <col min="2938" max="2938" width="4.44140625" style="1" customWidth="1"/>
    <col min="2939" max="2939" width="0" style="1" hidden="1" customWidth="1"/>
    <col min="2940" max="2941" width="14.88671875" style="1" customWidth="1"/>
    <col min="2942" max="2942" width="15.109375" style="1" customWidth="1"/>
    <col min="2943" max="2943" width="6.44140625" style="1" customWidth="1"/>
    <col min="2944" max="2944" width="15.109375" style="1" customWidth="1"/>
    <col min="2945" max="2945" width="4.109375" style="1" customWidth="1"/>
    <col min="2946" max="2946" width="3" style="1" customWidth="1"/>
    <col min="2947" max="2949" width="0" style="1" hidden="1" customWidth="1"/>
    <col min="2950" max="2950" width="3" style="1" customWidth="1"/>
    <col min="2951" max="2951" width="0" style="1" hidden="1" customWidth="1"/>
    <col min="2952" max="2952" width="3" style="1" customWidth="1"/>
    <col min="2953" max="2953" width="0" style="1" hidden="1" customWidth="1"/>
    <col min="2954" max="2954" width="4.44140625" style="1" customWidth="1"/>
    <col min="2955" max="2955" width="34.33203125" style="1" customWidth="1"/>
    <col min="2956" max="2956" width="23.44140625" style="1" customWidth="1"/>
    <col min="2957" max="2957" width="9.109375" style="1" customWidth="1"/>
    <col min="2958" max="2958" width="19.44140625" style="1" customWidth="1"/>
    <col min="2959" max="2959" width="42.6640625" style="1" customWidth="1"/>
    <col min="2960" max="2960" width="5.88671875" style="1" customWidth="1"/>
    <col min="2961" max="2961" width="31.44140625" style="1" customWidth="1"/>
    <col min="2962" max="2962" width="16.109375" style="1" customWidth="1"/>
    <col min="2963" max="2964" width="9.33203125" style="1" customWidth="1"/>
    <col min="2965" max="2965" width="11.109375" style="1" customWidth="1"/>
    <col min="2966" max="2966" width="2.109375" style="1" customWidth="1"/>
    <col min="2967" max="3172" width="10.88671875" style="1"/>
    <col min="3173" max="3173" width="12" style="1" customWidth="1"/>
    <col min="3174" max="3174" width="2.6640625" style="1" customWidth="1"/>
    <col min="3175" max="3176" width="6.44140625" style="1" customWidth="1"/>
    <col min="3177" max="3177" width="5.88671875" style="1" customWidth="1"/>
    <col min="3178" max="3178" width="6.44140625" style="1" customWidth="1"/>
    <col min="3179" max="3179" width="13.6640625" style="1" customWidth="1"/>
    <col min="3180" max="3181" width="9" style="1" customWidth="1"/>
    <col min="3182" max="3182" width="2.44140625" style="1" customWidth="1"/>
    <col min="3183" max="3183" width="8.88671875" style="1" customWidth="1"/>
    <col min="3184" max="3184" width="7.44140625" style="1" customWidth="1"/>
    <col min="3185" max="3187" width="3.6640625" style="1" customWidth="1"/>
    <col min="3188" max="3188" width="3.44140625" style="1" customWidth="1"/>
    <col min="3189" max="3189" width="2.88671875" style="1" customWidth="1"/>
    <col min="3190" max="3190" width="3" style="1" customWidth="1"/>
    <col min="3191" max="3193" width="0" style="1" hidden="1" customWidth="1"/>
    <col min="3194" max="3194" width="4.44140625" style="1" customWidth="1"/>
    <col min="3195" max="3195" width="0" style="1" hidden="1" customWidth="1"/>
    <col min="3196" max="3197" width="14.88671875" style="1" customWidth="1"/>
    <col min="3198" max="3198" width="15.109375" style="1" customWidth="1"/>
    <col min="3199" max="3199" width="6.44140625" style="1" customWidth="1"/>
    <col min="3200" max="3200" width="15.109375" style="1" customWidth="1"/>
    <col min="3201" max="3201" width="4.109375" style="1" customWidth="1"/>
    <col min="3202" max="3202" width="3" style="1" customWidth="1"/>
    <col min="3203" max="3205" width="0" style="1" hidden="1" customWidth="1"/>
    <col min="3206" max="3206" width="3" style="1" customWidth="1"/>
    <col min="3207" max="3207" width="0" style="1" hidden="1" customWidth="1"/>
    <col min="3208" max="3208" width="3" style="1" customWidth="1"/>
    <col min="3209" max="3209" width="0" style="1" hidden="1" customWidth="1"/>
    <col min="3210" max="3210" width="4.44140625" style="1" customWidth="1"/>
    <col min="3211" max="3211" width="34.33203125" style="1" customWidth="1"/>
    <col min="3212" max="3212" width="23.44140625" style="1" customWidth="1"/>
    <col min="3213" max="3213" width="9.109375" style="1" customWidth="1"/>
    <col min="3214" max="3214" width="19.44140625" style="1" customWidth="1"/>
    <col min="3215" max="3215" width="42.6640625" style="1" customWidth="1"/>
    <col min="3216" max="3216" width="5.88671875" style="1" customWidth="1"/>
    <col min="3217" max="3217" width="31.44140625" style="1" customWidth="1"/>
    <col min="3218" max="3218" width="16.109375" style="1" customWidth="1"/>
    <col min="3219" max="3220" width="9.33203125" style="1" customWidth="1"/>
    <col min="3221" max="3221" width="11.109375" style="1" customWidth="1"/>
    <col min="3222" max="3222" width="2.109375" style="1" customWidth="1"/>
    <col min="3223" max="3428" width="10.88671875" style="1"/>
    <col min="3429" max="3429" width="12" style="1" customWidth="1"/>
    <col min="3430" max="3430" width="2.6640625" style="1" customWidth="1"/>
    <col min="3431" max="3432" width="6.44140625" style="1" customWidth="1"/>
    <col min="3433" max="3433" width="5.88671875" style="1" customWidth="1"/>
    <col min="3434" max="3434" width="6.44140625" style="1" customWidth="1"/>
    <col min="3435" max="3435" width="13.6640625" style="1" customWidth="1"/>
    <col min="3436" max="3437" width="9" style="1" customWidth="1"/>
    <col min="3438" max="3438" width="2.44140625" style="1" customWidth="1"/>
    <col min="3439" max="3439" width="8.88671875" style="1" customWidth="1"/>
    <col min="3440" max="3440" width="7.44140625" style="1" customWidth="1"/>
    <col min="3441" max="3443" width="3.6640625" style="1" customWidth="1"/>
    <col min="3444" max="3444" width="3.44140625" style="1" customWidth="1"/>
    <col min="3445" max="3445" width="2.88671875" style="1" customWidth="1"/>
    <col min="3446" max="3446" width="3" style="1" customWidth="1"/>
    <col min="3447" max="3449" width="0" style="1" hidden="1" customWidth="1"/>
    <col min="3450" max="3450" width="4.44140625" style="1" customWidth="1"/>
    <col min="3451" max="3451" width="0" style="1" hidden="1" customWidth="1"/>
    <col min="3452" max="3453" width="14.88671875" style="1" customWidth="1"/>
    <col min="3454" max="3454" width="15.109375" style="1" customWidth="1"/>
    <col min="3455" max="3455" width="6.44140625" style="1" customWidth="1"/>
    <col min="3456" max="3456" width="15.109375" style="1" customWidth="1"/>
    <col min="3457" max="3457" width="4.109375" style="1" customWidth="1"/>
    <col min="3458" max="3458" width="3" style="1" customWidth="1"/>
    <col min="3459" max="3461" width="0" style="1" hidden="1" customWidth="1"/>
    <col min="3462" max="3462" width="3" style="1" customWidth="1"/>
    <col min="3463" max="3463" width="0" style="1" hidden="1" customWidth="1"/>
    <col min="3464" max="3464" width="3" style="1" customWidth="1"/>
    <col min="3465" max="3465" width="0" style="1" hidden="1" customWidth="1"/>
    <col min="3466" max="3466" width="4.44140625" style="1" customWidth="1"/>
    <col min="3467" max="3467" width="34.33203125" style="1" customWidth="1"/>
    <col min="3468" max="3468" width="23.44140625" style="1" customWidth="1"/>
    <col min="3469" max="3469" width="9.109375" style="1" customWidth="1"/>
    <col min="3470" max="3470" width="19.44140625" style="1" customWidth="1"/>
    <col min="3471" max="3471" width="42.6640625" style="1" customWidth="1"/>
    <col min="3472" max="3472" width="5.88671875" style="1" customWidth="1"/>
    <col min="3473" max="3473" width="31.44140625" style="1" customWidth="1"/>
    <col min="3474" max="3474" width="16.109375" style="1" customWidth="1"/>
    <col min="3475" max="3476" width="9.33203125" style="1" customWidth="1"/>
    <col min="3477" max="3477" width="11.109375" style="1" customWidth="1"/>
    <col min="3478" max="3478" width="2.109375" style="1" customWidth="1"/>
    <col min="3479" max="3684" width="10.88671875" style="1"/>
    <col min="3685" max="3685" width="12" style="1" customWidth="1"/>
    <col min="3686" max="3686" width="2.6640625" style="1" customWidth="1"/>
    <col min="3687" max="3688" width="6.44140625" style="1" customWidth="1"/>
    <col min="3689" max="3689" width="5.88671875" style="1" customWidth="1"/>
    <col min="3690" max="3690" width="6.44140625" style="1" customWidth="1"/>
    <col min="3691" max="3691" width="13.6640625" style="1" customWidth="1"/>
    <col min="3692" max="3693" width="9" style="1" customWidth="1"/>
    <col min="3694" max="3694" width="2.44140625" style="1" customWidth="1"/>
    <col min="3695" max="3695" width="8.88671875" style="1" customWidth="1"/>
    <col min="3696" max="3696" width="7.44140625" style="1" customWidth="1"/>
    <col min="3697" max="3699" width="3.6640625" style="1" customWidth="1"/>
    <col min="3700" max="3700" width="3.44140625" style="1" customWidth="1"/>
    <col min="3701" max="3701" width="2.88671875" style="1" customWidth="1"/>
    <col min="3702" max="3702" width="3" style="1" customWidth="1"/>
    <col min="3703" max="3705" width="0" style="1" hidden="1" customWidth="1"/>
    <col min="3706" max="3706" width="4.44140625" style="1" customWidth="1"/>
    <col min="3707" max="3707" width="0" style="1" hidden="1" customWidth="1"/>
    <col min="3708" max="3709" width="14.88671875" style="1" customWidth="1"/>
    <col min="3710" max="3710" width="15.109375" style="1" customWidth="1"/>
    <col min="3711" max="3711" width="6.44140625" style="1" customWidth="1"/>
    <col min="3712" max="3712" width="15.109375" style="1" customWidth="1"/>
    <col min="3713" max="3713" width="4.109375" style="1" customWidth="1"/>
    <col min="3714" max="3714" width="3" style="1" customWidth="1"/>
    <col min="3715" max="3717" width="0" style="1" hidden="1" customWidth="1"/>
    <col min="3718" max="3718" width="3" style="1" customWidth="1"/>
    <col min="3719" max="3719" width="0" style="1" hidden="1" customWidth="1"/>
    <col min="3720" max="3720" width="3" style="1" customWidth="1"/>
    <col min="3721" max="3721" width="0" style="1" hidden="1" customWidth="1"/>
    <col min="3722" max="3722" width="4.44140625" style="1" customWidth="1"/>
    <col min="3723" max="3723" width="34.33203125" style="1" customWidth="1"/>
    <col min="3724" max="3724" width="23.44140625" style="1" customWidth="1"/>
    <col min="3725" max="3725" width="9.109375" style="1" customWidth="1"/>
    <col min="3726" max="3726" width="19.44140625" style="1" customWidth="1"/>
    <col min="3727" max="3727" width="42.6640625" style="1" customWidth="1"/>
    <col min="3728" max="3728" width="5.88671875" style="1" customWidth="1"/>
    <col min="3729" max="3729" width="31.44140625" style="1" customWidth="1"/>
    <col min="3730" max="3730" width="16.109375" style="1" customWidth="1"/>
    <col min="3731" max="3732" width="9.33203125" style="1" customWidth="1"/>
    <col min="3733" max="3733" width="11.109375" style="1" customWidth="1"/>
    <col min="3734" max="3734" width="2.109375" style="1" customWidth="1"/>
    <col min="3735" max="3940" width="10.88671875" style="1"/>
    <col min="3941" max="3941" width="12" style="1" customWidth="1"/>
    <col min="3942" max="3942" width="2.6640625" style="1" customWidth="1"/>
    <col min="3943" max="3944" width="6.44140625" style="1" customWidth="1"/>
    <col min="3945" max="3945" width="5.88671875" style="1" customWidth="1"/>
    <col min="3946" max="3946" width="6.44140625" style="1" customWidth="1"/>
    <col min="3947" max="3947" width="13.6640625" style="1" customWidth="1"/>
    <col min="3948" max="3949" width="9" style="1" customWidth="1"/>
    <col min="3950" max="3950" width="2.44140625" style="1" customWidth="1"/>
    <col min="3951" max="3951" width="8.88671875" style="1" customWidth="1"/>
    <col min="3952" max="3952" width="7.44140625" style="1" customWidth="1"/>
    <col min="3953" max="3955" width="3.6640625" style="1" customWidth="1"/>
    <col min="3956" max="3956" width="3.44140625" style="1" customWidth="1"/>
    <col min="3957" max="3957" width="2.88671875" style="1" customWidth="1"/>
    <col min="3958" max="3958" width="3" style="1" customWidth="1"/>
    <col min="3959" max="3961" width="0" style="1" hidden="1" customWidth="1"/>
    <col min="3962" max="3962" width="4.44140625" style="1" customWidth="1"/>
    <col min="3963" max="3963" width="0" style="1" hidden="1" customWidth="1"/>
    <col min="3964" max="3965" width="14.88671875" style="1" customWidth="1"/>
    <col min="3966" max="3966" width="15.109375" style="1" customWidth="1"/>
    <col min="3967" max="3967" width="6.44140625" style="1" customWidth="1"/>
    <col min="3968" max="3968" width="15.109375" style="1" customWidth="1"/>
    <col min="3969" max="3969" width="4.109375" style="1" customWidth="1"/>
    <col min="3970" max="3970" width="3" style="1" customWidth="1"/>
    <col min="3971" max="3973" width="0" style="1" hidden="1" customWidth="1"/>
    <col min="3974" max="3974" width="3" style="1" customWidth="1"/>
    <col min="3975" max="3975" width="0" style="1" hidden="1" customWidth="1"/>
    <col min="3976" max="3976" width="3" style="1" customWidth="1"/>
    <col min="3977" max="3977" width="0" style="1" hidden="1" customWidth="1"/>
    <col min="3978" max="3978" width="4.44140625" style="1" customWidth="1"/>
    <col min="3979" max="3979" width="34.33203125" style="1" customWidth="1"/>
    <col min="3980" max="3980" width="23.44140625" style="1" customWidth="1"/>
    <col min="3981" max="3981" width="9.109375" style="1" customWidth="1"/>
    <col min="3982" max="3982" width="19.44140625" style="1" customWidth="1"/>
    <col min="3983" max="3983" width="42.6640625" style="1" customWidth="1"/>
    <col min="3984" max="3984" width="5.88671875" style="1" customWidth="1"/>
    <col min="3985" max="3985" width="31.44140625" style="1" customWidth="1"/>
    <col min="3986" max="3986" width="16.109375" style="1" customWidth="1"/>
    <col min="3987" max="3988" width="9.33203125" style="1" customWidth="1"/>
    <col min="3989" max="3989" width="11.109375" style="1" customWidth="1"/>
    <col min="3990" max="3990" width="2.109375" style="1" customWidth="1"/>
    <col min="3991" max="4196" width="10.88671875" style="1"/>
    <col min="4197" max="4197" width="12" style="1" customWidth="1"/>
    <col min="4198" max="4198" width="2.6640625" style="1" customWidth="1"/>
    <col min="4199" max="4200" width="6.44140625" style="1" customWidth="1"/>
    <col min="4201" max="4201" width="5.88671875" style="1" customWidth="1"/>
    <col min="4202" max="4202" width="6.44140625" style="1" customWidth="1"/>
    <col min="4203" max="4203" width="13.6640625" style="1" customWidth="1"/>
    <col min="4204" max="4205" width="9" style="1" customWidth="1"/>
    <col min="4206" max="4206" width="2.44140625" style="1" customWidth="1"/>
    <col min="4207" max="4207" width="8.88671875" style="1" customWidth="1"/>
    <col min="4208" max="4208" width="7.44140625" style="1" customWidth="1"/>
    <col min="4209" max="4211" width="3.6640625" style="1" customWidth="1"/>
    <col min="4212" max="4212" width="3.44140625" style="1" customWidth="1"/>
    <col min="4213" max="4213" width="2.88671875" style="1" customWidth="1"/>
    <col min="4214" max="4214" width="3" style="1" customWidth="1"/>
    <col min="4215" max="4217" width="0" style="1" hidden="1" customWidth="1"/>
    <col min="4218" max="4218" width="4.44140625" style="1" customWidth="1"/>
    <col min="4219" max="4219" width="0" style="1" hidden="1" customWidth="1"/>
    <col min="4220" max="4221" width="14.88671875" style="1" customWidth="1"/>
    <col min="4222" max="4222" width="15.109375" style="1" customWidth="1"/>
    <col min="4223" max="4223" width="6.44140625" style="1" customWidth="1"/>
    <col min="4224" max="4224" width="15.109375" style="1" customWidth="1"/>
    <col min="4225" max="4225" width="4.109375" style="1" customWidth="1"/>
    <col min="4226" max="4226" width="3" style="1" customWidth="1"/>
    <col min="4227" max="4229" width="0" style="1" hidden="1" customWidth="1"/>
    <col min="4230" max="4230" width="3" style="1" customWidth="1"/>
    <col min="4231" max="4231" width="0" style="1" hidden="1" customWidth="1"/>
    <col min="4232" max="4232" width="3" style="1" customWidth="1"/>
    <col min="4233" max="4233" width="0" style="1" hidden="1" customWidth="1"/>
    <col min="4234" max="4234" width="4.44140625" style="1" customWidth="1"/>
    <col min="4235" max="4235" width="34.33203125" style="1" customWidth="1"/>
    <col min="4236" max="4236" width="23.44140625" style="1" customWidth="1"/>
    <col min="4237" max="4237" width="9.109375" style="1" customWidth="1"/>
    <col min="4238" max="4238" width="19.44140625" style="1" customWidth="1"/>
    <col min="4239" max="4239" width="42.6640625" style="1" customWidth="1"/>
    <col min="4240" max="4240" width="5.88671875" style="1" customWidth="1"/>
    <col min="4241" max="4241" width="31.44140625" style="1" customWidth="1"/>
    <col min="4242" max="4242" width="16.109375" style="1" customWidth="1"/>
    <col min="4243" max="4244" width="9.33203125" style="1" customWidth="1"/>
    <col min="4245" max="4245" width="11.109375" style="1" customWidth="1"/>
    <col min="4246" max="4246" width="2.109375" style="1" customWidth="1"/>
    <col min="4247" max="4452" width="10.88671875" style="1"/>
    <col min="4453" max="4453" width="12" style="1" customWidth="1"/>
    <col min="4454" max="4454" width="2.6640625" style="1" customWidth="1"/>
    <col min="4455" max="4456" width="6.44140625" style="1" customWidth="1"/>
    <col min="4457" max="4457" width="5.88671875" style="1" customWidth="1"/>
    <col min="4458" max="4458" width="6.44140625" style="1" customWidth="1"/>
    <col min="4459" max="4459" width="13.6640625" style="1" customWidth="1"/>
    <col min="4460" max="4461" width="9" style="1" customWidth="1"/>
    <col min="4462" max="4462" width="2.44140625" style="1" customWidth="1"/>
    <col min="4463" max="4463" width="8.88671875" style="1" customWidth="1"/>
    <col min="4464" max="4464" width="7.44140625" style="1" customWidth="1"/>
    <col min="4465" max="4467" width="3.6640625" style="1" customWidth="1"/>
    <col min="4468" max="4468" width="3.44140625" style="1" customWidth="1"/>
    <col min="4469" max="4469" width="2.88671875" style="1" customWidth="1"/>
    <col min="4470" max="4470" width="3" style="1" customWidth="1"/>
    <col min="4471" max="4473" width="0" style="1" hidden="1" customWidth="1"/>
    <col min="4474" max="4474" width="4.44140625" style="1" customWidth="1"/>
    <col min="4475" max="4475" width="0" style="1" hidden="1" customWidth="1"/>
    <col min="4476" max="4477" width="14.88671875" style="1" customWidth="1"/>
    <col min="4478" max="4478" width="15.109375" style="1" customWidth="1"/>
    <col min="4479" max="4479" width="6.44140625" style="1" customWidth="1"/>
    <col min="4480" max="4480" width="15.109375" style="1" customWidth="1"/>
    <col min="4481" max="4481" width="4.109375" style="1" customWidth="1"/>
    <col min="4482" max="4482" width="3" style="1" customWidth="1"/>
    <col min="4483" max="4485" width="0" style="1" hidden="1" customWidth="1"/>
    <col min="4486" max="4486" width="3" style="1" customWidth="1"/>
    <col min="4487" max="4487" width="0" style="1" hidden="1" customWidth="1"/>
    <col min="4488" max="4488" width="3" style="1" customWidth="1"/>
    <col min="4489" max="4489" width="0" style="1" hidden="1" customWidth="1"/>
    <col min="4490" max="4490" width="4.44140625" style="1" customWidth="1"/>
    <col min="4491" max="4491" width="34.33203125" style="1" customWidth="1"/>
    <col min="4492" max="4492" width="23.44140625" style="1" customWidth="1"/>
    <col min="4493" max="4493" width="9.109375" style="1" customWidth="1"/>
    <col min="4494" max="4494" width="19.44140625" style="1" customWidth="1"/>
    <col min="4495" max="4495" width="42.6640625" style="1" customWidth="1"/>
    <col min="4496" max="4496" width="5.88671875" style="1" customWidth="1"/>
    <col min="4497" max="4497" width="31.44140625" style="1" customWidth="1"/>
    <col min="4498" max="4498" width="16.109375" style="1" customWidth="1"/>
    <col min="4499" max="4500" width="9.33203125" style="1" customWidth="1"/>
    <col min="4501" max="4501" width="11.109375" style="1" customWidth="1"/>
    <col min="4502" max="4502" width="2.109375" style="1" customWidth="1"/>
    <col min="4503" max="4708" width="10.88671875" style="1"/>
    <col min="4709" max="4709" width="12" style="1" customWidth="1"/>
    <col min="4710" max="4710" width="2.6640625" style="1" customWidth="1"/>
    <col min="4711" max="4712" width="6.44140625" style="1" customWidth="1"/>
    <col min="4713" max="4713" width="5.88671875" style="1" customWidth="1"/>
    <col min="4714" max="4714" width="6.44140625" style="1" customWidth="1"/>
    <col min="4715" max="4715" width="13.6640625" style="1" customWidth="1"/>
    <col min="4716" max="4717" width="9" style="1" customWidth="1"/>
    <col min="4718" max="4718" width="2.44140625" style="1" customWidth="1"/>
    <col min="4719" max="4719" width="8.88671875" style="1" customWidth="1"/>
    <col min="4720" max="4720" width="7.44140625" style="1" customWidth="1"/>
    <col min="4721" max="4723" width="3.6640625" style="1" customWidth="1"/>
    <col min="4724" max="4724" width="3.44140625" style="1" customWidth="1"/>
    <col min="4725" max="4725" width="2.88671875" style="1" customWidth="1"/>
    <col min="4726" max="4726" width="3" style="1" customWidth="1"/>
    <col min="4727" max="4729" width="0" style="1" hidden="1" customWidth="1"/>
    <col min="4730" max="4730" width="4.44140625" style="1" customWidth="1"/>
    <col min="4731" max="4731" width="0" style="1" hidden="1" customWidth="1"/>
    <col min="4732" max="4733" width="14.88671875" style="1" customWidth="1"/>
    <col min="4734" max="4734" width="15.109375" style="1" customWidth="1"/>
    <col min="4735" max="4735" width="6.44140625" style="1" customWidth="1"/>
    <col min="4736" max="4736" width="15.109375" style="1" customWidth="1"/>
    <col min="4737" max="4737" width="4.109375" style="1" customWidth="1"/>
    <col min="4738" max="4738" width="3" style="1" customWidth="1"/>
    <col min="4739" max="4741" width="0" style="1" hidden="1" customWidth="1"/>
    <col min="4742" max="4742" width="3" style="1" customWidth="1"/>
    <col min="4743" max="4743" width="0" style="1" hidden="1" customWidth="1"/>
    <col min="4744" max="4744" width="3" style="1" customWidth="1"/>
    <col min="4745" max="4745" width="0" style="1" hidden="1" customWidth="1"/>
    <col min="4746" max="4746" width="4.44140625" style="1" customWidth="1"/>
    <col min="4747" max="4747" width="34.33203125" style="1" customWidth="1"/>
    <col min="4748" max="4748" width="23.44140625" style="1" customWidth="1"/>
    <col min="4749" max="4749" width="9.109375" style="1" customWidth="1"/>
    <col min="4750" max="4750" width="19.44140625" style="1" customWidth="1"/>
    <col min="4751" max="4751" width="42.6640625" style="1" customWidth="1"/>
    <col min="4752" max="4752" width="5.88671875" style="1" customWidth="1"/>
    <col min="4753" max="4753" width="31.44140625" style="1" customWidth="1"/>
    <col min="4754" max="4754" width="16.109375" style="1" customWidth="1"/>
    <col min="4755" max="4756" width="9.33203125" style="1" customWidth="1"/>
    <col min="4757" max="4757" width="11.109375" style="1" customWidth="1"/>
    <col min="4758" max="4758" width="2.109375" style="1" customWidth="1"/>
    <col min="4759" max="4964" width="10.88671875" style="1"/>
    <col min="4965" max="4965" width="12" style="1" customWidth="1"/>
    <col min="4966" max="4966" width="2.6640625" style="1" customWidth="1"/>
    <col min="4967" max="4968" width="6.44140625" style="1" customWidth="1"/>
    <col min="4969" max="4969" width="5.88671875" style="1" customWidth="1"/>
    <col min="4970" max="4970" width="6.44140625" style="1" customWidth="1"/>
    <col min="4971" max="4971" width="13.6640625" style="1" customWidth="1"/>
    <col min="4972" max="4973" width="9" style="1" customWidth="1"/>
    <col min="4974" max="4974" width="2.44140625" style="1" customWidth="1"/>
    <col min="4975" max="4975" width="8.88671875" style="1" customWidth="1"/>
    <col min="4976" max="4976" width="7.44140625" style="1" customWidth="1"/>
    <col min="4977" max="4979" width="3.6640625" style="1" customWidth="1"/>
    <col min="4980" max="4980" width="3.44140625" style="1" customWidth="1"/>
    <col min="4981" max="4981" width="2.88671875" style="1" customWidth="1"/>
    <col min="4982" max="4982" width="3" style="1" customWidth="1"/>
    <col min="4983" max="4985" width="0" style="1" hidden="1" customWidth="1"/>
    <col min="4986" max="4986" width="4.44140625" style="1" customWidth="1"/>
    <col min="4987" max="4987" width="0" style="1" hidden="1" customWidth="1"/>
    <col min="4988" max="4989" width="14.88671875" style="1" customWidth="1"/>
    <col min="4990" max="4990" width="15.109375" style="1" customWidth="1"/>
    <col min="4991" max="4991" width="6.44140625" style="1" customWidth="1"/>
    <col min="4992" max="4992" width="15.109375" style="1" customWidth="1"/>
    <col min="4993" max="4993" width="4.109375" style="1" customWidth="1"/>
    <col min="4994" max="4994" width="3" style="1" customWidth="1"/>
    <col min="4995" max="4997" width="0" style="1" hidden="1" customWidth="1"/>
    <col min="4998" max="4998" width="3" style="1" customWidth="1"/>
    <col min="4999" max="4999" width="0" style="1" hidden="1" customWidth="1"/>
    <col min="5000" max="5000" width="3" style="1" customWidth="1"/>
    <col min="5001" max="5001" width="0" style="1" hidden="1" customWidth="1"/>
    <col min="5002" max="5002" width="4.44140625" style="1" customWidth="1"/>
    <col min="5003" max="5003" width="34.33203125" style="1" customWidth="1"/>
    <col min="5004" max="5004" width="23.44140625" style="1" customWidth="1"/>
    <col min="5005" max="5005" width="9.109375" style="1" customWidth="1"/>
    <col min="5006" max="5006" width="19.44140625" style="1" customWidth="1"/>
    <col min="5007" max="5007" width="42.6640625" style="1" customWidth="1"/>
    <col min="5008" max="5008" width="5.88671875" style="1" customWidth="1"/>
    <col min="5009" max="5009" width="31.44140625" style="1" customWidth="1"/>
    <col min="5010" max="5010" width="16.109375" style="1" customWidth="1"/>
    <col min="5011" max="5012" width="9.33203125" style="1" customWidth="1"/>
    <col min="5013" max="5013" width="11.109375" style="1" customWidth="1"/>
    <col min="5014" max="5014" width="2.109375" style="1" customWidth="1"/>
    <col min="5015" max="5220" width="10.88671875" style="1"/>
    <col min="5221" max="5221" width="12" style="1" customWidth="1"/>
    <col min="5222" max="5222" width="2.6640625" style="1" customWidth="1"/>
    <col min="5223" max="5224" width="6.44140625" style="1" customWidth="1"/>
    <col min="5225" max="5225" width="5.88671875" style="1" customWidth="1"/>
    <col min="5226" max="5226" width="6.44140625" style="1" customWidth="1"/>
    <col min="5227" max="5227" width="13.6640625" style="1" customWidth="1"/>
    <col min="5228" max="5229" width="9" style="1" customWidth="1"/>
    <col min="5230" max="5230" width="2.44140625" style="1" customWidth="1"/>
    <col min="5231" max="5231" width="8.88671875" style="1" customWidth="1"/>
    <col min="5232" max="5232" width="7.44140625" style="1" customWidth="1"/>
    <col min="5233" max="5235" width="3.6640625" style="1" customWidth="1"/>
    <col min="5236" max="5236" width="3.44140625" style="1" customWidth="1"/>
    <col min="5237" max="5237" width="2.88671875" style="1" customWidth="1"/>
    <col min="5238" max="5238" width="3" style="1" customWidth="1"/>
    <col min="5239" max="5241" width="0" style="1" hidden="1" customWidth="1"/>
    <col min="5242" max="5242" width="4.44140625" style="1" customWidth="1"/>
    <col min="5243" max="5243" width="0" style="1" hidden="1" customWidth="1"/>
    <col min="5244" max="5245" width="14.88671875" style="1" customWidth="1"/>
    <col min="5246" max="5246" width="15.109375" style="1" customWidth="1"/>
    <col min="5247" max="5247" width="6.44140625" style="1" customWidth="1"/>
    <col min="5248" max="5248" width="15.109375" style="1" customWidth="1"/>
    <col min="5249" max="5249" width="4.109375" style="1" customWidth="1"/>
    <col min="5250" max="5250" width="3" style="1" customWidth="1"/>
    <col min="5251" max="5253" width="0" style="1" hidden="1" customWidth="1"/>
    <col min="5254" max="5254" width="3" style="1" customWidth="1"/>
    <col min="5255" max="5255" width="0" style="1" hidden="1" customWidth="1"/>
    <col min="5256" max="5256" width="3" style="1" customWidth="1"/>
    <col min="5257" max="5257" width="0" style="1" hidden="1" customWidth="1"/>
    <col min="5258" max="5258" width="4.44140625" style="1" customWidth="1"/>
    <col min="5259" max="5259" width="34.33203125" style="1" customWidth="1"/>
    <col min="5260" max="5260" width="23.44140625" style="1" customWidth="1"/>
    <col min="5261" max="5261" width="9.109375" style="1" customWidth="1"/>
    <col min="5262" max="5262" width="19.44140625" style="1" customWidth="1"/>
    <col min="5263" max="5263" width="42.6640625" style="1" customWidth="1"/>
    <col min="5264" max="5264" width="5.88671875" style="1" customWidth="1"/>
    <col min="5265" max="5265" width="31.44140625" style="1" customWidth="1"/>
    <col min="5266" max="5266" width="16.109375" style="1" customWidth="1"/>
    <col min="5267" max="5268" width="9.33203125" style="1" customWidth="1"/>
    <col min="5269" max="5269" width="11.109375" style="1" customWidth="1"/>
    <col min="5270" max="5270" width="2.109375" style="1" customWidth="1"/>
    <col min="5271" max="5476" width="10.88671875" style="1"/>
    <col min="5477" max="5477" width="12" style="1" customWidth="1"/>
    <col min="5478" max="5478" width="2.6640625" style="1" customWidth="1"/>
    <col min="5479" max="5480" width="6.44140625" style="1" customWidth="1"/>
    <col min="5481" max="5481" width="5.88671875" style="1" customWidth="1"/>
    <col min="5482" max="5482" width="6.44140625" style="1" customWidth="1"/>
    <col min="5483" max="5483" width="13.6640625" style="1" customWidth="1"/>
    <col min="5484" max="5485" width="9" style="1" customWidth="1"/>
    <col min="5486" max="5486" width="2.44140625" style="1" customWidth="1"/>
    <col min="5487" max="5487" width="8.88671875" style="1" customWidth="1"/>
    <col min="5488" max="5488" width="7.44140625" style="1" customWidth="1"/>
    <col min="5489" max="5491" width="3.6640625" style="1" customWidth="1"/>
    <col min="5492" max="5492" width="3.44140625" style="1" customWidth="1"/>
    <col min="5493" max="5493" width="2.88671875" style="1" customWidth="1"/>
    <col min="5494" max="5494" width="3" style="1" customWidth="1"/>
    <col min="5495" max="5497" width="0" style="1" hidden="1" customWidth="1"/>
    <col min="5498" max="5498" width="4.44140625" style="1" customWidth="1"/>
    <col min="5499" max="5499" width="0" style="1" hidden="1" customWidth="1"/>
    <col min="5500" max="5501" width="14.88671875" style="1" customWidth="1"/>
    <col min="5502" max="5502" width="15.109375" style="1" customWidth="1"/>
    <col min="5503" max="5503" width="6.44140625" style="1" customWidth="1"/>
    <col min="5504" max="5504" width="15.109375" style="1" customWidth="1"/>
    <col min="5505" max="5505" width="4.109375" style="1" customWidth="1"/>
    <col min="5506" max="5506" width="3" style="1" customWidth="1"/>
    <col min="5507" max="5509" width="0" style="1" hidden="1" customWidth="1"/>
    <col min="5510" max="5510" width="3" style="1" customWidth="1"/>
    <col min="5511" max="5511" width="0" style="1" hidden="1" customWidth="1"/>
    <col min="5512" max="5512" width="3" style="1" customWidth="1"/>
    <col min="5513" max="5513" width="0" style="1" hidden="1" customWidth="1"/>
    <col min="5514" max="5514" width="4.44140625" style="1" customWidth="1"/>
    <col min="5515" max="5515" width="34.33203125" style="1" customWidth="1"/>
    <col min="5516" max="5516" width="23.44140625" style="1" customWidth="1"/>
    <col min="5517" max="5517" width="9.109375" style="1" customWidth="1"/>
    <col min="5518" max="5518" width="19.44140625" style="1" customWidth="1"/>
    <col min="5519" max="5519" width="42.6640625" style="1" customWidth="1"/>
    <col min="5520" max="5520" width="5.88671875" style="1" customWidth="1"/>
    <col min="5521" max="5521" width="31.44140625" style="1" customWidth="1"/>
    <col min="5522" max="5522" width="16.109375" style="1" customWidth="1"/>
    <col min="5523" max="5524" width="9.33203125" style="1" customWidth="1"/>
    <col min="5525" max="5525" width="11.109375" style="1" customWidth="1"/>
    <col min="5526" max="5526" width="2.109375" style="1" customWidth="1"/>
    <col min="5527" max="5732" width="10.88671875" style="1"/>
    <col min="5733" max="5733" width="12" style="1" customWidth="1"/>
    <col min="5734" max="5734" width="2.6640625" style="1" customWidth="1"/>
    <col min="5735" max="5736" width="6.44140625" style="1" customWidth="1"/>
    <col min="5737" max="5737" width="5.88671875" style="1" customWidth="1"/>
    <col min="5738" max="5738" width="6.44140625" style="1" customWidth="1"/>
    <col min="5739" max="5739" width="13.6640625" style="1" customWidth="1"/>
    <col min="5740" max="5741" width="9" style="1" customWidth="1"/>
    <col min="5742" max="5742" width="2.44140625" style="1" customWidth="1"/>
    <col min="5743" max="5743" width="8.88671875" style="1" customWidth="1"/>
    <col min="5744" max="5744" width="7.44140625" style="1" customWidth="1"/>
    <col min="5745" max="5747" width="3.6640625" style="1" customWidth="1"/>
    <col min="5748" max="5748" width="3.44140625" style="1" customWidth="1"/>
    <col min="5749" max="5749" width="2.88671875" style="1" customWidth="1"/>
    <col min="5750" max="5750" width="3" style="1" customWidth="1"/>
    <col min="5751" max="5753" width="0" style="1" hidden="1" customWidth="1"/>
    <col min="5754" max="5754" width="4.44140625" style="1" customWidth="1"/>
    <col min="5755" max="5755" width="0" style="1" hidden="1" customWidth="1"/>
    <col min="5756" max="5757" width="14.88671875" style="1" customWidth="1"/>
    <col min="5758" max="5758" width="15.109375" style="1" customWidth="1"/>
    <col min="5759" max="5759" width="6.44140625" style="1" customWidth="1"/>
    <col min="5760" max="5760" width="15.109375" style="1" customWidth="1"/>
    <col min="5761" max="5761" width="4.109375" style="1" customWidth="1"/>
    <col min="5762" max="5762" width="3" style="1" customWidth="1"/>
    <col min="5763" max="5765" width="0" style="1" hidden="1" customWidth="1"/>
    <col min="5766" max="5766" width="3" style="1" customWidth="1"/>
    <col min="5767" max="5767" width="0" style="1" hidden="1" customWidth="1"/>
    <col min="5768" max="5768" width="3" style="1" customWidth="1"/>
    <col min="5769" max="5769" width="0" style="1" hidden="1" customWidth="1"/>
    <col min="5770" max="5770" width="4.44140625" style="1" customWidth="1"/>
    <col min="5771" max="5771" width="34.33203125" style="1" customWidth="1"/>
    <col min="5772" max="5772" width="23.44140625" style="1" customWidth="1"/>
    <col min="5773" max="5773" width="9.109375" style="1" customWidth="1"/>
    <col min="5774" max="5774" width="19.44140625" style="1" customWidth="1"/>
    <col min="5775" max="5775" width="42.6640625" style="1" customWidth="1"/>
    <col min="5776" max="5776" width="5.88671875" style="1" customWidth="1"/>
    <col min="5777" max="5777" width="31.44140625" style="1" customWidth="1"/>
    <col min="5778" max="5778" width="16.109375" style="1" customWidth="1"/>
    <col min="5779" max="5780" width="9.33203125" style="1" customWidth="1"/>
    <col min="5781" max="5781" width="11.109375" style="1" customWidth="1"/>
    <col min="5782" max="5782" width="2.109375" style="1" customWidth="1"/>
    <col min="5783" max="5988" width="10.88671875" style="1"/>
    <col min="5989" max="5989" width="12" style="1" customWidth="1"/>
    <col min="5990" max="5990" width="2.6640625" style="1" customWidth="1"/>
    <col min="5991" max="5992" width="6.44140625" style="1" customWidth="1"/>
    <col min="5993" max="5993" width="5.88671875" style="1" customWidth="1"/>
    <col min="5994" max="5994" width="6.44140625" style="1" customWidth="1"/>
    <col min="5995" max="5995" width="13.6640625" style="1" customWidth="1"/>
    <col min="5996" max="5997" width="9" style="1" customWidth="1"/>
    <col min="5998" max="5998" width="2.44140625" style="1" customWidth="1"/>
    <col min="5999" max="5999" width="8.88671875" style="1" customWidth="1"/>
    <col min="6000" max="6000" width="7.44140625" style="1" customWidth="1"/>
    <col min="6001" max="6003" width="3.6640625" style="1" customWidth="1"/>
    <col min="6004" max="6004" width="3.44140625" style="1" customWidth="1"/>
    <col min="6005" max="6005" width="2.88671875" style="1" customWidth="1"/>
    <col min="6006" max="6006" width="3" style="1" customWidth="1"/>
    <col min="6007" max="6009" width="0" style="1" hidden="1" customWidth="1"/>
    <col min="6010" max="6010" width="4.44140625" style="1" customWidth="1"/>
    <col min="6011" max="6011" width="0" style="1" hidden="1" customWidth="1"/>
    <col min="6012" max="6013" width="14.88671875" style="1" customWidth="1"/>
    <col min="6014" max="6014" width="15.109375" style="1" customWidth="1"/>
    <col min="6015" max="6015" width="6.44140625" style="1" customWidth="1"/>
    <col min="6016" max="6016" width="15.109375" style="1" customWidth="1"/>
    <col min="6017" max="6017" width="4.109375" style="1" customWidth="1"/>
    <col min="6018" max="6018" width="3" style="1" customWidth="1"/>
    <col min="6019" max="6021" width="0" style="1" hidden="1" customWidth="1"/>
    <col min="6022" max="6022" width="3" style="1" customWidth="1"/>
    <col min="6023" max="6023" width="0" style="1" hidden="1" customWidth="1"/>
    <col min="6024" max="6024" width="3" style="1" customWidth="1"/>
    <col min="6025" max="6025" width="0" style="1" hidden="1" customWidth="1"/>
    <col min="6026" max="6026" width="4.44140625" style="1" customWidth="1"/>
    <col min="6027" max="6027" width="34.33203125" style="1" customWidth="1"/>
    <col min="6028" max="6028" width="23.44140625" style="1" customWidth="1"/>
    <col min="6029" max="6029" width="9.109375" style="1" customWidth="1"/>
    <col min="6030" max="6030" width="19.44140625" style="1" customWidth="1"/>
    <col min="6031" max="6031" width="42.6640625" style="1" customWidth="1"/>
    <col min="6032" max="6032" width="5.88671875" style="1" customWidth="1"/>
    <col min="6033" max="6033" width="31.44140625" style="1" customWidth="1"/>
    <col min="6034" max="6034" width="16.109375" style="1" customWidth="1"/>
    <col min="6035" max="6036" width="9.33203125" style="1" customWidth="1"/>
    <col min="6037" max="6037" width="11.109375" style="1" customWidth="1"/>
    <col min="6038" max="6038" width="2.109375" style="1" customWidth="1"/>
    <col min="6039" max="6244" width="10.88671875" style="1"/>
    <col min="6245" max="6245" width="12" style="1" customWidth="1"/>
    <col min="6246" max="6246" width="2.6640625" style="1" customWidth="1"/>
    <col min="6247" max="6248" width="6.44140625" style="1" customWidth="1"/>
    <col min="6249" max="6249" width="5.88671875" style="1" customWidth="1"/>
    <col min="6250" max="6250" width="6.44140625" style="1" customWidth="1"/>
    <col min="6251" max="6251" width="13.6640625" style="1" customWidth="1"/>
    <col min="6252" max="6253" width="9" style="1" customWidth="1"/>
    <col min="6254" max="6254" width="2.44140625" style="1" customWidth="1"/>
    <col min="6255" max="6255" width="8.88671875" style="1" customWidth="1"/>
    <col min="6256" max="6256" width="7.44140625" style="1" customWidth="1"/>
    <col min="6257" max="6259" width="3.6640625" style="1" customWidth="1"/>
    <col min="6260" max="6260" width="3.44140625" style="1" customWidth="1"/>
    <col min="6261" max="6261" width="2.88671875" style="1" customWidth="1"/>
    <col min="6262" max="6262" width="3" style="1" customWidth="1"/>
    <col min="6263" max="6265" width="0" style="1" hidden="1" customWidth="1"/>
    <col min="6266" max="6266" width="4.44140625" style="1" customWidth="1"/>
    <col min="6267" max="6267" width="0" style="1" hidden="1" customWidth="1"/>
    <col min="6268" max="6269" width="14.88671875" style="1" customWidth="1"/>
    <col min="6270" max="6270" width="15.109375" style="1" customWidth="1"/>
    <col min="6271" max="6271" width="6.44140625" style="1" customWidth="1"/>
    <col min="6272" max="6272" width="15.109375" style="1" customWidth="1"/>
    <col min="6273" max="6273" width="4.109375" style="1" customWidth="1"/>
    <col min="6274" max="6274" width="3" style="1" customWidth="1"/>
    <col min="6275" max="6277" width="0" style="1" hidden="1" customWidth="1"/>
    <col min="6278" max="6278" width="3" style="1" customWidth="1"/>
    <col min="6279" max="6279" width="0" style="1" hidden="1" customWidth="1"/>
    <col min="6280" max="6280" width="3" style="1" customWidth="1"/>
    <col min="6281" max="6281" width="0" style="1" hidden="1" customWidth="1"/>
    <col min="6282" max="6282" width="4.44140625" style="1" customWidth="1"/>
    <col min="6283" max="6283" width="34.33203125" style="1" customWidth="1"/>
    <col min="6284" max="6284" width="23.44140625" style="1" customWidth="1"/>
    <col min="6285" max="6285" width="9.109375" style="1" customWidth="1"/>
    <col min="6286" max="6286" width="19.44140625" style="1" customWidth="1"/>
    <col min="6287" max="6287" width="42.6640625" style="1" customWidth="1"/>
    <col min="6288" max="6288" width="5.88671875" style="1" customWidth="1"/>
    <col min="6289" max="6289" width="31.44140625" style="1" customWidth="1"/>
    <col min="6290" max="6290" width="16.109375" style="1" customWidth="1"/>
    <col min="6291" max="6292" width="9.33203125" style="1" customWidth="1"/>
    <col min="6293" max="6293" width="11.109375" style="1" customWidth="1"/>
    <col min="6294" max="6294" width="2.109375" style="1" customWidth="1"/>
    <col min="6295" max="6500" width="10.88671875" style="1"/>
    <col min="6501" max="6501" width="12" style="1" customWidth="1"/>
    <col min="6502" max="6502" width="2.6640625" style="1" customWidth="1"/>
    <col min="6503" max="6504" width="6.44140625" style="1" customWidth="1"/>
    <col min="6505" max="6505" width="5.88671875" style="1" customWidth="1"/>
    <col min="6506" max="6506" width="6.44140625" style="1" customWidth="1"/>
    <col min="6507" max="6507" width="13.6640625" style="1" customWidth="1"/>
    <col min="6508" max="6509" width="9" style="1" customWidth="1"/>
    <col min="6510" max="6510" width="2.44140625" style="1" customWidth="1"/>
    <col min="6511" max="6511" width="8.88671875" style="1" customWidth="1"/>
    <col min="6512" max="6512" width="7.44140625" style="1" customWidth="1"/>
    <col min="6513" max="6515" width="3.6640625" style="1" customWidth="1"/>
    <col min="6516" max="6516" width="3.44140625" style="1" customWidth="1"/>
    <col min="6517" max="6517" width="2.88671875" style="1" customWidth="1"/>
    <col min="6518" max="6518" width="3" style="1" customWidth="1"/>
    <col min="6519" max="6521" width="0" style="1" hidden="1" customWidth="1"/>
    <col min="6522" max="6522" width="4.44140625" style="1" customWidth="1"/>
    <col min="6523" max="6523" width="0" style="1" hidden="1" customWidth="1"/>
    <col min="6524" max="6525" width="14.88671875" style="1" customWidth="1"/>
    <col min="6526" max="6526" width="15.109375" style="1" customWidth="1"/>
    <col min="6527" max="6527" width="6.44140625" style="1" customWidth="1"/>
    <col min="6528" max="6528" width="15.109375" style="1" customWidth="1"/>
    <col min="6529" max="6529" width="4.109375" style="1" customWidth="1"/>
    <col min="6530" max="6530" width="3" style="1" customWidth="1"/>
    <col min="6531" max="6533" width="0" style="1" hidden="1" customWidth="1"/>
    <col min="6534" max="6534" width="3" style="1" customWidth="1"/>
    <col min="6535" max="6535" width="0" style="1" hidden="1" customWidth="1"/>
    <col min="6536" max="6536" width="3" style="1" customWidth="1"/>
    <col min="6537" max="6537" width="0" style="1" hidden="1" customWidth="1"/>
    <col min="6538" max="6538" width="4.44140625" style="1" customWidth="1"/>
    <col min="6539" max="6539" width="34.33203125" style="1" customWidth="1"/>
    <col min="6540" max="6540" width="23.44140625" style="1" customWidth="1"/>
    <col min="6541" max="6541" width="9.109375" style="1" customWidth="1"/>
    <col min="6542" max="6542" width="19.44140625" style="1" customWidth="1"/>
    <col min="6543" max="6543" width="42.6640625" style="1" customWidth="1"/>
    <col min="6544" max="6544" width="5.88671875" style="1" customWidth="1"/>
    <col min="6545" max="6545" width="31.44140625" style="1" customWidth="1"/>
    <col min="6546" max="6546" width="16.109375" style="1" customWidth="1"/>
    <col min="6547" max="6548" width="9.33203125" style="1" customWidth="1"/>
    <col min="6549" max="6549" width="11.109375" style="1" customWidth="1"/>
    <col min="6550" max="6550" width="2.109375" style="1" customWidth="1"/>
    <col min="6551" max="6756" width="10.88671875" style="1"/>
    <col min="6757" max="6757" width="12" style="1" customWidth="1"/>
    <col min="6758" max="6758" width="2.6640625" style="1" customWidth="1"/>
    <col min="6759" max="6760" width="6.44140625" style="1" customWidth="1"/>
    <col min="6761" max="6761" width="5.88671875" style="1" customWidth="1"/>
    <col min="6762" max="6762" width="6.44140625" style="1" customWidth="1"/>
    <col min="6763" max="6763" width="13.6640625" style="1" customWidth="1"/>
    <col min="6764" max="6765" width="9" style="1" customWidth="1"/>
    <col min="6766" max="6766" width="2.44140625" style="1" customWidth="1"/>
    <col min="6767" max="6767" width="8.88671875" style="1" customWidth="1"/>
    <col min="6768" max="6768" width="7.44140625" style="1" customWidth="1"/>
    <col min="6769" max="6771" width="3.6640625" style="1" customWidth="1"/>
    <col min="6772" max="6772" width="3.44140625" style="1" customWidth="1"/>
    <col min="6773" max="6773" width="2.88671875" style="1" customWidth="1"/>
    <col min="6774" max="6774" width="3" style="1" customWidth="1"/>
    <col min="6775" max="6777" width="0" style="1" hidden="1" customWidth="1"/>
    <col min="6778" max="6778" width="4.44140625" style="1" customWidth="1"/>
    <col min="6779" max="6779" width="0" style="1" hidden="1" customWidth="1"/>
    <col min="6780" max="6781" width="14.88671875" style="1" customWidth="1"/>
    <col min="6782" max="6782" width="15.109375" style="1" customWidth="1"/>
    <col min="6783" max="6783" width="6.44140625" style="1" customWidth="1"/>
    <col min="6784" max="6784" width="15.109375" style="1" customWidth="1"/>
    <col min="6785" max="6785" width="4.109375" style="1" customWidth="1"/>
    <col min="6786" max="6786" width="3" style="1" customWidth="1"/>
    <col min="6787" max="6789" width="0" style="1" hidden="1" customWidth="1"/>
    <col min="6790" max="6790" width="3" style="1" customWidth="1"/>
    <col min="6791" max="6791" width="0" style="1" hidden="1" customWidth="1"/>
    <col min="6792" max="6792" width="3" style="1" customWidth="1"/>
    <col min="6793" max="6793" width="0" style="1" hidden="1" customWidth="1"/>
    <col min="6794" max="6794" width="4.44140625" style="1" customWidth="1"/>
    <col min="6795" max="6795" width="34.33203125" style="1" customWidth="1"/>
    <col min="6796" max="6796" width="23.44140625" style="1" customWidth="1"/>
    <col min="6797" max="6797" width="9.109375" style="1" customWidth="1"/>
    <col min="6798" max="6798" width="19.44140625" style="1" customWidth="1"/>
    <col min="6799" max="6799" width="42.6640625" style="1" customWidth="1"/>
    <col min="6800" max="6800" width="5.88671875" style="1" customWidth="1"/>
    <col min="6801" max="6801" width="31.44140625" style="1" customWidth="1"/>
    <col min="6802" max="6802" width="16.109375" style="1" customWidth="1"/>
    <col min="6803" max="6804" width="9.33203125" style="1" customWidth="1"/>
    <col min="6805" max="6805" width="11.109375" style="1" customWidth="1"/>
    <col min="6806" max="6806" width="2.109375" style="1" customWidth="1"/>
    <col min="6807" max="7012" width="10.88671875" style="1"/>
    <col min="7013" max="7013" width="12" style="1" customWidth="1"/>
    <col min="7014" max="7014" width="2.6640625" style="1" customWidth="1"/>
    <col min="7015" max="7016" width="6.44140625" style="1" customWidth="1"/>
    <col min="7017" max="7017" width="5.88671875" style="1" customWidth="1"/>
    <col min="7018" max="7018" width="6.44140625" style="1" customWidth="1"/>
    <col min="7019" max="7019" width="13.6640625" style="1" customWidth="1"/>
    <col min="7020" max="7021" width="9" style="1" customWidth="1"/>
    <col min="7022" max="7022" width="2.44140625" style="1" customWidth="1"/>
    <col min="7023" max="7023" width="8.88671875" style="1" customWidth="1"/>
    <col min="7024" max="7024" width="7.44140625" style="1" customWidth="1"/>
    <col min="7025" max="7027" width="3.6640625" style="1" customWidth="1"/>
    <col min="7028" max="7028" width="3.44140625" style="1" customWidth="1"/>
    <col min="7029" max="7029" width="2.88671875" style="1" customWidth="1"/>
    <col min="7030" max="7030" width="3" style="1" customWidth="1"/>
    <col min="7031" max="7033" width="0" style="1" hidden="1" customWidth="1"/>
    <col min="7034" max="7034" width="4.44140625" style="1" customWidth="1"/>
    <col min="7035" max="7035" width="0" style="1" hidden="1" customWidth="1"/>
    <col min="7036" max="7037" width="14.88671875" style="1" customWidth="1"/>
    <col min="7038" max="7038" width="15.109375" style="1" customWidth="1"/>
    <col min="7039" max="7039" width="6.44140625" style="1" customWidth="1"/>
    <col min="7040" max="7040" width="15.109375" style="1" customWidth="1"/>
    <col min="7041" max="7041" width="4.109375" style="1" customWidth="1"/>
    <col min="7042" max="7042" width="3" style="1" customWidth="1"/>
    <col min="7043" max="7045" width="0" style="1" hidden="1" customWidth="1"/>
    <col min="7046" max="7046" width="3" style="1" customWidth="1"/>
    <col min="7047" max="7047" width="0" style="1" hidden="1" customWidth="1"/>
    <col min="7048" max="7048" width="3" style="1" customWidth="1"/>
    <col min="7049" max="7049" width="0" style="1" hidden="1" customWidth="1"/>
    <col min="7050" max="7050" width="4.44140625" style="1" customWidth="1"/>
    <col min="7051" max="7051" width="34.33203125" style="1" customWidth="1"/>
    <col min="7052" max="7052" width="23.44140625" style="1" customWidth="1"/>
    <col min="7053" max="7053" width="9.109375" style="1" customWidth="1"/>
    <col min="7054" max="7054" width="19.44140625" style="1" customWidth="1"/>
    <col min="7055" max="7055" width="42.6640625" style="1" customWidth="1"/>
    <col min="7056" max="7056" width="5.88671875" style="1" customWidth="1"/>
    <col min="7057" max="7057" width="31.44140625" style="1" customWidth="1"/>
    <col min="7058" max="7058" width="16.109375" style="1" customWidth="1"/>
    <col min="7059" max="7060" width="9.33203125" style="1" customWidth="1"/>
    <col min="7061" max="7061" width="11.109375" style="1" customWidth="1"/>
    <col min="7062" max="7062" width="2.109375" style="1" customWidth="1"/>
    <col min="7063" max="7268" width="10.88671875" style="1"/>
    <col min="7269" max="7269" width="12" style="1" customWidth="1"/>
    <col min="7270" max="7270" width="2.6640625" style="1" customWidth="1"/>
    <col min="7271" max="7272" width="6.44140625" style="1" customWidth="1"/>
    <col min="7273" max="7273" width="5.88671875" style="1" customWidth="1"/>
    <col min="7274" max="7274" width="6.44140625" style="1" customWidth="1"/>
    <col min="7275" max="7275" width="13.6640625" style="1" customWidth="1"/>
    <col min="7276" max="7277" width="9" style="1" customWidth="1"/>
    <col min="7278" max="7278" width="2.44140625" style="1" customWidth="1"/>
    <col min="7279" max="7279" width="8.88671875" style="1" customWidth="1"/>
    <col min="7280" max="7280" width="7.44140625" style="1" customWidth="1"/>
    <col min="7281" max="7283" width="3.6640625" style="1" customWidth="1"/>
    <col min="7284" max="7284" width="3.44140625" style="1" customWidth="1"/>
    <col min="7285" max="7285" width="2.88671875" style="1" customWidth="1"/>
    <col min="7286" max="7286" width="3" style="1" customWidth="1"/>
    <col min="7287" max="7289" width="0" style="1" hidden="1" customWidth="1"/>
    <col min="7290" max="7290" width="4.44140625" style="1" customWidth="1"/>
    <col min="7291" max="7291" width="0" style="1" hidden="1" customWidth="1"/>
    <col min="7292" max="7293" width="14.88671875" style="1" customWidth="1"/>
    <col min="7294" max="7294" width="15.109375" style="1" customWidth="1"/>
    <col min="7295" max="7295" width="6.44140625" style="1" customWidth="1"/>
    <col min="7296" max="7296" width="15.109375" style="1" customWidth="1"/>
    <col min="7297" max="7297" width="4.109375" style="1" customWidth="1"/>
    <col min="7298" max="7298" width="3" style="1" customWidth="1"/>
    <col min="7299" max="7301" width="0" style="1" hidden="1" customWidth="1"/>
    <col min="7302" max="7302" width="3" style="1" customWidth="1"/>
    <col min="7303" max="7303" width="0" style="1" hidden="1" customWidth="1"/>
    <col min="7304" max="7304" width="3" style="1" customWidth="1"/>
    <col min="7305" max="7305" width="0" style="1" hidden="1" customWidth="1"/>
    <col min="7306" max="7306" width="4.44140625" style="1" customWidth="1"/>
    <col min="7307" max="7307" width="34.33203125" style="1" customWidth="1"/>
    <col min="7308" max="7308" width="23.44140625" style="1" customWidth="1"/>
    <col min="7309" max="7309" width="9.109375" style="1" customWidth="1"/>
    <col min="7310" max="7310" width="19.44140625" style="1" customWidth="1"/>
    <col min="7311" max="7311" width="42.6640625" style="1" customWidth="1"/>
    <col min="7312" max="7312" width="5.88671875" style="1" customWidth="1"/>
    <col min="7313" max="7313" width="31.44140625" style="1" customWidth="1"/>
    <col min="7314" max="7314" width="16.109375" style="1" customWidth="1"/>
    <col min="7315" max="7316" width="9.33203125" style="1" customWidth="1"/>
    <col min="7317" max="7317" width="11.109375" style="1" customWidth="1"/>
    <col min="7318" max="7318" width="2.109375" style="1" customWidth="1"/>
    <col min="7319" max="7524" width="10.88671875" style="1"/>
    <col min="7525" max="7525" width="12" style="1" customWidth="1"/>
    <col min="7526" max="7526" width="2.6640625" style="1" customWidth="1"/>
    <col min="7527" max="7528" width="6.44140625" style="1" customWidth="1"/>
    <col min="7529" max="7529" width="5.88671875" style="1" customWidth="1"/>
    <col min="7530" max="7530" width="6.44140625" style="1" customWidth="1"/>
    <col min="7531" max="7531" width="13.6640625" style="1" customWidth="1"/>
    <col min="7532" max="7533" width="9" style="1" customWidth="1"/>
    <col min="7534" max="7534" width="2.44140625" style="1" customWidth="1"/>
    <col min="7535" max="7535" width="8.88671875" style="1" customWidth="1"/>
    <col min="7536" max="7536" width="7.44140625" style="1" customWidth="1"/>
    <col min="7537" max="7539" width="3.6640625" style="1" customWidth="1"/>
    <col min="7540" max="7540" width="3.44140625" style="1" customWidth="1"/>
    <col min="7541" max="7541" width="2.88671875" style="1" customWidth="1"/>
    <col min="7542" max="7542" width="3" style="1" customWidth="1"/>
    <col min="7543" max="7545" width="0" style="1" hidden="1" customWidth="1"/>
    <col min="7546" max="7546" width="4.44140625" style="1" customWidth="1"/>
    <col min="7547" max="7547" width="0" style="1" hidden="1" customWidth="1"/>
    <col min="7548" max="7549" width="14.88671875" style="1" customWidth="1"/>
    <col min="7550" max="7550" width="15.109375" style="1" customWidth="1"/>
    <col min="7551" max="7551" width="6.44140625" style="1" customWidth="1"/>
    <col min="7552" max="7552" width="15.109375" style="1" customWidth="1"/>
    <col min="7553" max="7553" width="4.109375" style="1" customWidth="1"/>
    <col min="7554" max="7554" width="3" style="1" customWidth="1"/>
    <col min="7555" max="7557" width="0" style="1" hidden="1" customWidth="1"/>
    <col min="7558" max="7558" width="3" style="1" customWidth="1"/>
    <col min="7559" max="7559" width="0" style="1" hidden="1" customWidth="1"/>
    <col min="7560" max="7560" width="3" style="1" customWidth="1"/>
    <col min="7561" max="7561" width="0" style="1" hidden="1" customWidth="1"/>
    <col min="7562" max="7562" width="4.44140625" style="1" customWidth="1"/>
    <col min="7563" max="7563" width="34.33203125" style="1" customWidth="1"/>
    <col min="7564" max="7564" width="23.44140625" style="1" customWidth="1"/>
    <col min="7565" max="7565" width="9.109375" style="1" customWidth="1"/>
    <col min="7566" max="7566" width="19.44140625" style="1" customWidth="1"/>
    <col min="7567" max="7567" width="42.6640625" style="1" customWidth="1"/>
    <col min="7568" max="7568" width="5.88671875" style="1" customWidth="1"/>
    <col min="7569" max="7569" width="31.44140625" style="1" customWidth="1"/>
    <col min="7570" max="7570" width="16.109375" style="1" customWidth="1"/>
    <col min="7571" max="7572" width="9.33203125" style="1" customWidth="1"/>
    <col min="7573" max="7573" width="11.109375" style="1" customWidth="1"/>
    <col min="7574" max="7574" width="2.109375" style="1" customWidth="1"/>
    <col min="7575" max="7780" width="10.88671875" style="1"/>
    <col min="7781" max="7781" width="12" style="1" customWidth="1"/>
    <col min="7782" max="7782" width="2.6640625" style="1" customWidth="1"/>
    <col min="7783" max="7784" width="6.44140625" style="1" customWidth="1"/>
    <col min="7785" max="7785" width="5.88671875" style="1" customWidth="1"/>
    <col min="7786" max="7786" width="6.44140625" style="1" customWidth="1"/>
    <col min="7787" max="7787" width="13.6640625" style="1" customWidth="1"/>
    <col min="7788" max="7789" width="9" style="1" customWidth="1"/>
    <col min="7790" max="7790" width="2.44140625" style="1" customWidth="1"/>
    <col min="7791" max="7791" width="8.88671875" style="1" customWidth="1"/>
    <col min="7792" max="7792" width="7.44140625" style="1" customWidth="1"/>
    <col min="7793" max="7795" width="3.6640625" style="1" customWidth="1"/>
    <col min="7796" max="7796" width="3.44140625" style="1" customWidth="1"/>
    <col min="7797" max="7797" width="2.88671875" style="1" customWidth="1"/>
    <col min="7798" max="7798" width="3" style="1" customWidth="1"/>
    <col min="7799" max="7801" width="0" style="1" hidden="1" customWidth="1"/>
    <col min="7802" max="7802" width="4.44140625" style="1" customWidth="1"/>
    <col min="7803" max="7803" width="0" style="1" hidden="1" customWidth="1"/>
    <col min="7804" max="7805" width="14.88671875" style="1" customWidth="1"/>
    <col min="7806" max="7806" width="15.109375" style="1" customWidth="1"/>
    <col min="7807" max="7807" width="6.44140625" style="1" customWidth="1"/>
    <col min="7808" max="7808" width="15.109375" style="1" customWidth="1"/>
    <col min="7809" max="7809" width="4.109375" style="1" customWidth="1"/>
    <col min="7810" max="7810" width="3" style="1" customWidth="1"/>
    <col min="7811" max="7813" width="0" style="1" hidden="1" customWidth="1"/>
    <col min="7814" max="7814" width="3" style="1" customWidth="1"/>
    <col min="7815" max="7815" width="0" style="1" hidden="1" customWidth="1"/>
    <col min="7816" max="7816" width="3" style="1" customWidth="1"/>
    <col min="7817" max="7817" width="0" style="1" hidden="1" customWidth="1"/>
    <col min="7818" max="7818" width="4.44140625" style="1" customWidth="1"/>
    <col min="7819" max="7819" width="34.33203125" style="1" customWidth="1"/>
    <col min="7820" max="7820" width="23.44140625" style="1" customWidth="1"/>
    <col min="7821" max="7821" width="9.109375" style="1" customWidth="1"/>
    <col min="7822" max="7822" width="19.44140625" style="1" customWidth="1"/>
    <col min="7823" max="7823" width="42.6640625" style="1" customWidth="1"/>
    <col min="7824" max="7824" width="5.88671875" style="1" customWidth="1"/>
    <col min="7825" max="7825" width="31.44140625" style="1" customWidth="1"/>
    <col min="7826" max="7826" width="16.109375" style="1" customWidth="1"/>
    <col min="7827" max="7828" width="9.33203125" style="1" customWidth="1"/>
    <col min="7829" max="7829" width="11.109375" style="1" customWidth="1"/>
    <col min="7830" max="7830" width="2.109375" style="1" customWidth="1"/>
    <col min="7831" max="8036" width="10.88671875" style="1"/>
    <col min="8037" max="8037" width="12" style="1" customWidth="1"/>
    <col min="8038" max="8038" width="2.6640625" style="1" customWidth="1"/>
    <col min="8039" max="8040" width="6.44140625" style="1" customWidth="1"/>
    <col min="8041" max="8041" width="5.88671875" style="1" customWidth="1"/>
    <col min="8042" max="8042" width="6.44140625" style="1" customWidth="1"/>
    <col min="8043" max="8043" width="13.6640625" style="1" customWidth="1"/>
    <col min="8044" max="8045" width="9" style="1" customWidth="1"/>
    <col min="8046" max="8046" width="2.44140625" style="1" customWidth="1"/>
    <col min="8047" max="8047" width="8.88671875" style="1" customWidth="1"/>
    <col min="8048" max="8048" width="7.44140625" style="1" customWidth="1"/>
    <col min="8049" max="8051" width="3.6640625" style="1" customWidth="1"/>
    <col min="8052" max="8052" width="3.44140625" style="1" customWidth="1"/>
    <col min="8053" max="8053" width="2.88671875" style="1" customWidth="1"/>
    <col min="8054" max="8054" width="3" style="1" customWidth="1"/>
    <col min="8055" max="8057" width="0" style="1" hidden="1" customWidth="1"/>
    <col min="8058" max="8058" width="4.44140625" style="1" customWidth="1"/>
    <col min="8059" max="8059" width="0" style="1" hidden="1" customWidth="1"/>
    <col min="8060" max="8061" width="14.88671875" style="1" customWidth="1"/>
    <col min="8062" max="8062" width="15.109375" style="1" customWidth="1"/>
    <col min="8063" max="8063" width="6.44140625" style="1" customWidth="1"/>
    <col min="8064" max="8064" width="15.109375" style="1" customWidth="1"/>
    <col min="8065" max="8065" width="4.109375" style="1" customWidth="1"/>
    <col min="8066" max="8066" width="3" style="1" customWidth="1"/>
    <col min="8067" max="8069" width="0" style="1" hidden="1" customWidth="1"/>
    <col min="8070" max="8070" width="3" style="1" customWidth="1"/>
    <col min="8071" max="8071" width="0" style="1" hidden="1" customWidth="1"/>
    <col min="8072" max="8072" width="3" style="1" customWidth="1"/>
    <col min="8073" max="8073" width="0" style="1" hidden="1" customWidth="1"/>
    <col min="8074" max="8074" width="4.44140625" style="1" customWidth="1"/>
    <col min="8075" max="8075" width="34.33203125" style="1" customWidth="1"/>
    <col min="8076" max="8076" width="23.44140625" style="1" customWidth="1"/>
    <col min="8077" max="8077" width="9.109375" style="1" customWidth="1"/>
    <col min="8078" max="8078" width="19.44140625" style="1" customWidth="1"/>
    <col min="8079" max="8079" width="42.6640625" style="1" customWidth="1"/>
    <col min="8080" max="8080" width="5.88671875" style="1" customWidth="1"/>
    <col min="8081" max="8081" width="31.44140625" style="1" customWidth="1"/>
    <col min="8082" max="8082" width="16.109375" style="1" customWidth="1"/>
    <col min="8083" max="8084" width="9.33203125" style="1" customWidth="1"/>
    <col min="8085" max="8085" width="11.109375" style="1" customWidth="1"/>
    <col min="8086" max="8086" width="2.109375" style="1" customWidth="1"/>
    <col min="8087" max="8292" width="10.88671875" style="1"/>
    <col min="8293" max="8293" width="12" style="1" customWidth="1"/>
    <col min="8294" max="8294" width="2.6640625" style="1" customWidth="1"/>
    <col min="8295" max="8296" width="6.44140625" style="1" customWidth="1"/>
    <col min="8297" max="8297" width="5.88671875" style="1" customWidth="1"/>
    <col min="8298" max="8298" width="6.44140625" style="1" customWidth="1"/>
    <col min="8299" max="8299" width="13.6640625" style="1" customWidth="1"/>
    <col min="8300" max="8301" width="9" style="1" customWidth="1"/>
    <col min="8302" max="8302" width="2.44140625" style="1" customWidth="1"/>
    <col min="8303" max="8303" width="8.88671875" style="1" customWidth="1"/>
    <col min="8304" max="8304" width="7.44140625" style="1" customWidth="1"/>
    <col min="8305" max="8307" width="3.6640625" style="1" customWidth="1"/>
    <col min="8308" max="8308" width="3.44140625" style="1" customWidth="1"/>
    <col min="8309" max="8309" width="2.88671875" style="1" customWidth="1"/>
    <col min="8310" max="8310" width="3" style="1" customWidth="1"/>
    <col min="8311" max="8313" width="0" style="1" hidden="1" customWidth="1"/>
    <col min="8314" max="8314" width="4.44140625" style="1" customWidth="1"/>
    <col min="8315" max="8315" width="0" style="1" hidden="1" customWidth="1"/>
    <col min="8316" max="8317" width="14.88671875" style="1" customWidth="1"/>
    <col min="8318" max="8318" width="15.109375" style="1" customWidth="1"/>
    <col min="8319" max="8319" width="6.44140625" style="1" customWidth="1"/>
    <col min="8320" max="8320" width="15.109375" style="1" customWidth="1"/>
    <col min="8321" max="8321" width="4.109375" style="1" customWidth="1"/>
    <col min="8322" max="8322" width="3" style="1" customWidth="1"/>
    <col min="8323" max="8325" width="0" style="1" hidden="1" customWidth="1"/>
    <col min="8326" max="8326" width="3" style="1" customWidth="1"/>
    <col min="8327" max="8327" width="0" style="1" hidden="1" customWidth="1"/>
    <col min="8328" max="8328" width="3" style="1" customWidth="1"/>
    <col min="8329" max="8329" width="0" style="1" hidden="1" customWidth="1"/>
    <col min="8330" max="8330" width="4.44140625" style="1" customWidth="1"/>
    <col min="8331" max="8331" width="34.33203125" style="1" customWidth="1"/>
    <col min="8332" max="8332" width="23.44140625" style="1" customWidth="1"/>
    <col min="8333" max="8333" width="9.109375" style="1" customWidth="1"/>
    <col min="8334" max="8334" width="19.44140625" style="1" customWidth="1"/>
    <col min="8335" max="8335" width="42.6640625" style="1" customWidth="1"/>
    <col min="8336" max="8336" width="5.88671875" style="1" customWidth="1"/>
    <col min="8337" max="8337" width="31.44140625" style="1" customWidth="1"/>
    <col min="8338" max="8338" width="16.109375" style="1" customWidth="1"/>
    <col min="8339" max="8340" width="9.33203125" style="1" customWidth="1"/>
    <col min="8341" max="8341" width="11.109375" style="1" customWidth="1"/>
    <col min="8342" max="8342" width="2.109375" style="1" customWidth="1"/>
    <col min="8343" max="8548" width="10.88671875" style="1"/>
    <col min="8549" max="8549" width="12" style="1" customWidth="1"/>
    <col min="8550" max="8550" width="2.6640625" style="1" customWidth="1"/>
    <col min="8551" max="8552" width="6.44140625" style="1" customWidth="1"/>
    <col min="8553" max="8553" width="5.88671875" style="1" customWidth="1"/>
    <col min="8554" max="8554" width="6.44140625" style="1" customWidth="1"/>
    <col min="8555" max="8555" width="13.6640625" style="1" customWidth="1"/>
    <col min="8556" max="8557" width="9" style="1" customWidth="1"/>
    <col min="8558" max="8558" width="2.44140625" style="1" customWidth="1"/>
    <col min="8559" max="8559" width="8.88671875" style="1" customWidth="1"/>
    <col min="8560" max="8560" width="7.44140625" style="1" customWidth="1"/>
    <col min="8561" max="8563" width="3.6640625" style="1" customWidth="1"/>
    <col min="8564" max="8564" width="3.44140625" style="1" customWidth="1"/>
    <col min="8565" max="8565" width="2.88671875" style="1" customWidth="1"/>
    <col min="8566" max="8566" width="3" style="1" customWidth="1"/>
    <col min="8567" max="8569" width="0" style="1" hidden="1" customWidth="1"/>
    <col min="8570" max="8570" width="4.44140625" style="1" customWidth="1"/>
    <col min="8571" max="8571" width="0" style="1" hidden="1" customWidth="1"/>
    <col min="8572" max="8573" width="14.88671875" style="1" customWidth="1"/>
    <col min="8574" max="8574" width="15.109375" style="1" customWidth="1"/>
    <col min="8575" max="8575" width="6.44140625" style="1" customWidth="1"/>
    <col min="8576" max="8576" width="15.109375" style="1" customWidth="1"/>
    <col min="8577" max="8577" width="4.109375" style="1" customWidth="1"/>
    <col min="8578" max="8578" width="3" style="1" customWidth="1"/>
    <col min="8579" max="8581" width="0" style="1" hidden="1" customWidth="1"/>
    <col min="8582" max="8582" width="3" style="1" customWidth="1"/>
    <col min="8583" max="8583" width="0" style="1" hidden="1" customWidth="1"/>
    <col min="8584" max="8584" width="3" style="1" customWidth="1"/>
    <col min="8585" max="8585" width="0" style="1" hidden="1" customWidth="1"/>
    <col min="8586" max="8586" width="4.44140625" style="1" customWidth="1"/>
    <col min="8587" max="8587" width="34.33203125" style="1" customWidth="1"/>
    <col min="8588" max="8588" width="23.44140625" style="1" customWidth="1"/>
    <col min="8589" max="8589" width="9.109375" style="1" customWidth="1"/>
    <col min="8590" max="8590" width="19.44140625" style="1" customWidth="1"/>
    <col min="8591" max="8591" width="42.6640625" style="1" customWidth="1"/>
    <col min="8592" max="8592" width="5.88671875" style="1" customWidth="1"/>
    <col min="8593" max="8593" width="31.44140625" style="1" customWidth="1"/>
    <col min="8594" max="8594" width="16.109375" style="1" customWidth="1"/>
    <col min="8595" max="8596" width="9.33203125" style="1" customWidth="1"/>
    <col min="8597" max="8597" width="11.109375" style="1" customWidth="1"/>
    <col min="8598" max="8598" width="2.109375" style="1" customWidth="1"/>
    <col min="8599" max="8804" width="10.88671875" style="1"/>
    <col min="8805" max="8805" width="12" style="1" customWidth="1"/>
    <col min="8806" max="8806" width="2.6640625" style="1" customWidth="1"/>
    <col min="8807" max="8808" width="6.44140625" style="1" customWidth="1"/>
    <col min="8809" max="8809" width="5.88671875" style="1" customWidth="1"/>
    <col min="8810" max="8810" width="6.44140625" style="1" customWidth="1"/>
    <col min="8811" max="8811" width="13.6640625" style="1" customWidth="1"/>
    <col min="8812" max="8813" width="9" style="1" customWidth="1"/>
    <col min="8814" max="8814" width="2.44140625" style="1" customWidth="1"/>
    <col min="8815" max="8815" width="8.88671875" style="1" customWidth="1"/>
    <col min="8816" max="8816" width="7.44140625" style="1" customWidth="1"/>
    <col min="8817" max="8819" width="3.6640625" style="1" customWidth="1"/>
    <col min="8820" max="8820" width="3.44140625" style="1" customWidth="1"/>
    <col min="8821" max="8821" width="2.88671875" style="1" customWidth="1"/>
    <col min="8822" max="8822" width="3" style="1" customWidth="1"/>
    <col min="8823" max="8825" width="0" style="1" hidden="1" customWidth="1"/>
    <col min="8826" max="8826" width="4.44140625" style="1" customWidth="1"/>
    <col min="8827" max="8827" width="0" style="1" hidden="1" customWidth="1"/>
    <col min="8828" max="8829" width="14.88671875" style="1" customWidth="1"/>
    <col min="8830" max="8830" width="15.109375" style="1" customWidth="1"/>
    <col min="8831" max="8831" width="6.44140625" style="1" customWidth="1"/>
    <col min="8832" max="8832" width="15.109375" style="1" customWidth="1"/>
    <col min="8833" max="8833" width="4.109375" style="1" customWidth="1"/>
    <col min="8834" max="8834" width="3" style="1" customWidth="1"/>
    <col min="8835" max="8837" width="0" style="1" hidden="1" customWidth="1"/>
    <col min="8838" max="8838" width="3" style="1" customWidth="1"/>
    <col min="8839" max="8839" width="0" style="1" hidden="1" customWidth="1"/>
    <col min="8840" max="8840" width="3" style="1" customWidth="1"/>
    <col min="8841" max="8841" width="0" style="1" hidden="1" customWidth="1"/>
    <col min="8842" max="8842" width="4.44140625" style="1" customWidth="1"/>
    <col min="8843" max="8843" width="34.33203125" style="1" customWidth="1"/>
    <col min="8844" max="8844" width="23.44140625" style="1" customWidth="1"/>
    <col min="8845" max="8845" width="9.109375" style="1" customWidth="1"/>
    <col min="8846" max="8846" width="19.44140625" style="1" customWidth="1"/>
    <col min="8847" max="8847" width="42.6640625" style="1" customWidth="1"/>
    <col min="8848" max="8848" width="5.88671875" style="1" customWidth="1"/>
    <col min="8849" max="8849" width="31.44140625" style="1" customWidth="1"/>
    <col min="8850" max="8850" width="16.109375" style="1" customWidth="1"/>
    <col min="8851" max="8852" width="9.33203125" style="1" customWidth="1"/>
    <col min="8853" max="8853" width="11.109375" style="1" customWidth="1"/>
    <col min="8854" max="8854" width="2.109375" style="1" customWidth="1"/>
    <col min="8855" max="9060" width="10.88671875" style="1"/>
    <col min="9061" max="9061" width="12" style="1" customWidth="1"/>
    <col min="9062" max="9062" width="2.6640625" style="1" customWidth="1"/>
    <col min="9063" max="9064" width="6.44140625" style="1" customWidth="1"/>
    <col min="9065" max="9065" width="5.88671875" style="1" customWidth="1"/>
    <col min="9066" max="9066" width="6.44140625" style="1" customWidth="1"/>
    <col min="9067" max="9067" width="13.6640625" style="1" customWidth="1"/>
    <col min="9068" max="9069" width="9" style="1" customWidth="1"/>
    <col min="9070" max="9070" width="2.44140625" style="1" customWidth="1"/>
    <col min="9071" max="9071" width="8.88671875" style="1" customWidth="1"/>
    <col min="9072" max="9072" width="7.44140625" style="1" customWidth="1"/>
    <col min="9073" max="9075" width="3.6640625" style="1" customWidth="1"/>
    <col min="9076" max="9076" width="3.44140625" style="1" customWidth="1"/>
    <col min="9077" max="9077" width="2.88671875" style="1" customWidth="1"/>
    <col min="9078" max="9078" width="3" style="1" customWidth="1"/>
    <col min="9079" max="9081" width="0" style="1" hidden="1" customWidth="1"/>
    <col min="9082" max="9082" width="4.44140625" style="1" customWidth="1"/>
    <col min="9083" max="9083" width="0" style="1" hidden="1" customWidth="1"/>
    <col min="9084" max="9085" width="14.88671875" style="1" customWidth="1"/>
    <col min="9086" max="9086" width="15.109375" style="1" customWidth="1"/>
    <col min="9087" max="9087" width="6.44140625" style="1" customWidth="1"/>
    <col min="9088" max="9088" width="15.109375" style="1" customWidth="1"/>
    <col min="9089" max="9089" width="4.109375" style="1" customWidth="1"/>
    <col min="9090" max="9090" width="3" style="1" customWidth="1"/>
    <col min="9091" max="9093" width="0" style="1" hidden="1" customWidth="1"/>
    <col min="9094" max="9094" width="3" style="1" customWidth="1"/>
    <col min="9095" max="9095" width="0" style="1" hidden="1" customWidth="1"/>
    <col min="9096" max="9096" width="3" style="1" customWidth="1"/>
    <col min="9097" max="9097" width="0" style="1" hidden="1" customWidth="1"/>
    <col min="9098" max="9098" width="4.44140625" style="1" customWidth="1"/>
    <col min="9099" max="9099" width="34.33203125" style="1" customWidth="1"/>
    <col min="9100" max="9100" width="23.44140625" style="1" customWidth="1"/>
    <col min="9101" max="9101" width="9.109375" style="1" customWidth="1"/>
    <col min="9102" max="9102" width="19.44140625" style="1" customWidth="1"/>
    <col min="9103" max="9103" width="42.6640625" style="1" customWidth="1"/>
    <col min="9104" max="9104" width="5.88671875" style="1" customWidth="1"/>
    <col min="9105" max="9105" width="31.44140625" style="1" customWidth="1"/>
    <col min="9106" max="9106" width="16.109375" style="1" customWidth="1"/>
    <col min="9107" max="9108" width="9.33203125" style="1" customWidth="1"/>
    <col min="9109" max="9109" width="11.109375" style="1" customWidth="1"/>
    <col min="9110" max="9110" width="2.109375" style="1" customWidth="1"/>
    <col min="9111" max="9316" width="10.88671875" style="1"/>
    <col min="9317" max="9317" width="12" style="1" customWidth="1"/>
    <col min="9318" max="9318" width="2.6640625" style="1" customWidth="1"/>
    <col min="9319" max="9320" width="6.44140625" style="1" customWidth="1"/>
    <col min="9321" max="9321" width="5.88671875" style="1" customWidth="1"/>
    <col min="9322" max="9322" width="6.44140625" style="1" customWidth="1"/>
    <col min="9323" max="9323" width="13.6640625" style="1" customWidth="1"/>
    <col min="9324" max="9325" width="9" style="1" customWidth="1"/>
    <col min="9326" max="9326" width="2.44140625" style="1" customWidth="1"/>
    <col min="9327" max="9327" width="8.88671875" style="1" customWidth="1"/>
    <col min="9328" max="9328" width="7.44140625" style="1" customWidth="1"/>
    <col min="9329" max="9331" width="3.6640625" style="1" customWidth="1"/>
    <col min="9332" max="9332" width="3.44140625" style="1" customWidth="1"/>
    <col min="9333" max="9333" width="2.88671875" style="1" customWidth="1"/>
    <col min="9334" max="9334" width="3" style="1" customWidth="1"/>
    <col min="9335" max="9337" width="0" style="1" hidden="1" customWidth="1"/>
    <col min="9338" max="9338" width="4.44140625" style="1" customWidth="1"/>
    <col min="9339" max="9339" width="0" style="1" hidden="1" customWidth="1"/>
    <col min="9340" max="9341" width="14.88671875" style="1" customWidth="1"/>
    <col min="9342" max="9342" width="15.109375" style="1" customWidth="1"/>
    <col min="9343" max="9343" width="6.44140625" style="1" customWidth="1"/>
    <col min="9344" max="9344" width="15.109375" style="1" customWidth="1"/>
    <col min="9345" max="9345" width="4.109375" style="1" customWidth="1"/>
    <col min="9346" max="9346" width="3" style="1" customWidth="1"/>
    <col min="9347" max="9349" width="0" style="1" hidden="1" customWidth="1"/>
    <col min="9350" max="9350" width="3" style="1" customWidth="1"/>
    <col min="9351" max="9351" width="0" style="1" hidden="1" customWidth="1"/>
    <col min="9352" max="9352" width="3" style="1" customWidth="1"/>
    <col min="9353" max="9353" width="0" style="1" hidden="1" customWidth="1"/>
    <col min="9354" max="9354" width="4.44140625" style="1" customWidth="1"/>
    <col min="9355" max="9355" width="34.33203125" style="1" customWidth="1"/>
    <col min="9356" max="9356" width="23.44140625" style="1" customWidth="1"/>
    <col min="9357" max="9357" width="9.109375" style="1" customWidth="1"/>
    <col min="9358" max="9358" width="19.44140625" style="1" customWidth="1"/>
    <col min="9359" max="9359" width="42.6640625" style="1" customWidth="1"/>
    <col min="9360" max="9360" width="5.88671875" style="1" customWidth="1"/>
    <col min="9361" max="9361" width="31.44140625" style="1" customWidth="1"/>
    <col min="9362" max="9362" width="16.109375" style="1" customWidth="1"/>
    <col min="9363" max="9364" width="9.33203125" style="1" customWidth="1"/>
    <col min="9365" max="9365" width="11.109375" style="1" customWidth="1"/>
    <col min="9366" max="9366" width="2.109375" style="1" customWidth="1"/>
    <col min="9367" max="9572" width="10.88671875" style="1"/>
    <col min="9573" max="9573" width="12" style="1" customWidth="1"/>
    <col min="9574" max="9574" width="2.6640625" style="1" customWidth="1"/>
    <col min="9575" max="9576" width="6.44140625" style="1" customWidth="1"/>
    <col min="9577" max="9577" width="5.88671875" style="1" customWidth="1"/>
    <col min="9578" max="9578" width="6.44140625" style="1" customWidth="1"/>
    <col min="9579" max="9579" width="13.6640625" style="1" customWidth="1"/>
    <col min="9580" max="9581" width="9" style="1" customWidth="1"/>
    <col min="9582" max="9582" width="2.44140625" style="1" customWidth="1"/>
    <col min="9583" max="9583" width="8.88671875" style="1" customWidth="1"/>
    <col min="9584" max="9584" width="7.44140625" style="1" customWidth="1"/>
    <col min="9585" max="9587" width="3.6640625" style="1" customWidth="1"/>
    <col min="9588" max="9588" width="3.44140625" style="1" customWidth="1"/>
    <col min="9589" max="9589" width="2.88671875" style="1" customWidth="1"/>
    <col min="9590" max="9590" width="3" style="1" customWidth="1"/>
    <col min="9591" max="9593" width="0" style="1" hidden="1" customWidth="1"/>
    <col min="9594" max="9594" width="4.44140625" style="1" customWidth="1"/>
    <col min="9595" max="9595" width="0" style="1" hidden="1" customWidth="1"/>
    <col min="9596" max="9597" width="14.88671875" style="1" customWidth="1"/>
    <col min="9598" max="9598" width="15.109375" style="1" customWidth="1"/>
    <col min="9599" max="9599" width="6.44140625" style="1" customWidth="1"/>
    <col min="9600" max="9600" width="15.109375" style="1" customWidth="1"/>
    <col min="9601" max="9601" width="4.109375" style="1" customWidth="1"/>
    <col min="9602" max="9602" width="3" style="1" customWidth="1"/>
    <col min="9603" max="9605" width="0" style="1" hidden="1" customWidth="1"/>
    <col min="9606" max="9606" width="3" style="1" customWidth="1"/>
    <col min="9607" max="9607" width="0" style="1" hidden="1" customWidth="1"/>
    <col min="9608" max="9608" width="3" style="1" customWidth="1"/>
    <col min="9609" max="9609" width="0" style="1" hidden="1" customWidth="1"/>
    <col min="9610" max="9610" width="4.44140625" style="1" customWidth="1"/>
    <col min="9611" max="9611" width="34.33203125" style="1" customWidth="1"/>
    <col min="9612" max="9612" width="23.44140625" style="1" customWidth="1"/>
    <col min="9613" max="9613" width="9.109375" style="1" customWidth="1"/>
    <col min="9614" max="9614" width="19.44140625" style="1" customWidth="1"/>
    <col min="9615" max="9615" width="42.6640625" style="1" customWidth="1"/>
    <col min="9616" max="9616" width="5.88671875" style="1" customWidth="1"/>
    <col min="9617" max="9617" width="31.44140625" style="1" customWidth="1"/>
    <col min="9618" max="9618" width="16.109375" style="1" customWidth="1"/>
    <col min="9619" max="9620" width="9.33203125" style="1" customWidth="1"/>
    <col min="9621" max="9621" width="11.109375" style="1" customWidth="1"/>
    <col min="9622" max="9622" width="2.109375" style="1" customWidth="1"/>
    <col min="9623" max="9828" width="10.88671875" style="1"/>
    <col min="9829" max="9829" width="12" style="1" customWidth="1"/>
    <col min="9830" max="9830" width="2.6640625" style="1" customWidth="1"/>
    <col min="9831" max="9832" width="6.44140625" style="1" customWidth="1"/>
    <col min="9833" max="9833" width="5.88671875" style="1" customWidth="1"/>
    <col min="9834" max="9834" width="6.44140625" style="1" customWidth="1"/>
    <col min="9835" max="9835" width="13.6640625" style="1" customWidth="1"/>
    <col min="9836" max="9837" width="9" style="1" customWidth="1"/>
    <col min="9838" max="9838" width="2.44140625" style="1" customWidth="1"/>
    <col min="9839" max="9839" width="8.88671875" style="1" customWidth="1"/>
    <col min="9840" max="9840" width="7.44140625" style="1" customWidth="1"/>
    <col min="9841" max="9843" width="3.6640625" style="1" customWidth="1"/>
    <col min="9844" max="9844" width="3.44140625" style="1" customWidth="1"/>
    <col min="9845" max="9845" width="2.88671875" style="1" customWidth="1"/>
    <col min="9846" max="9846" width="3" style="1" customWidth="1"/>
    <col min="9847" max="9849" width="0" style="1" hidden="1" customWidth="1"/>
    <col min="9850" max="9850" width="4.44140625" style="1" customWidth="1"/>
    <col min="9851" max="9851" width="0" style="1" hidden="1" customWidth="1"/>
    <col min="9852" max="9853" width="14.88671875" style="1" customWidth="1"/>
    <col min="9854" max="9854" width="15.109375" style="1" customWidth="1"/>
    <col min="9855" max="9855" width="6.44140625" style="1" customWidth="1"/>
    <col min="9856" max="9856" width="15.109375" style="1" customWidth="1"/>
    <col min="9857" max="9857" width="4.109375" style="1" customWidth="1"/>
    <col min="9858" max="9858" width="3" style="1" customWidth="1"/>
    <col min="9859" max="9861" width="0" style="1" hidden="1" customWidth="1"/>
    <col min="9862" max="9862" width="3" style="1" customWidth="1"/>
    <col min="9863" max="9863" width="0" style="1" hidden="1" customWidth="1"/>
    <col min="9864" max="9864" width="3" style="1" customWidth="1"/>
    <col min="9865" max="9865" width="0" style="1" hidden="1" customWidth="1"/>
    <col min="9866" max="9866" width="4.44140625" style="1" customWidth="1"/>
    <col min="9867" max="9867" width="34.33203125" style="1" customWidth="1"/>
    <col min="9868" max="9868" width="23.44140625" style="1" customWidth="1"/>
    <col min="9869" max="9869" width="9.109375" style="1" customWidth="1"/>
    <col min="9870" max="9870" width="19.44140625" style="1" customWidth="1"/>
    <col min="9871" max="9871" width="42.6640625" style="1" customWidth="1"/>
    <col min="9872" max="9872" width="5.88671875" style="1" customWidth="1"/>
    <col min="9873" max="9873" width="31.44140625" style="1" customWidth="1"/>
    <col min="9874" max="9874" width="16.109375" style="1" customWidth="1"/>
    <col min="9875" max="9876" width="9.33203125" style="1" customWidth="1"/>
    <col min="9877" max="9877" width="11.109375" style="1" customWidth="1"/>
    <col min="9878" max="9878" width="2.109375" style="1" customWidth="1"/>
    <col min="9879" max="10084" width="10.88671875" style="1"/>
    <col min="10085" max="10085" width="12" style="1" customWidth="1"/>
    <col min="10086" max="10086" width="2.6640625" style="1" customWidth="1"/>
    <col min="10087" max="10088" width="6.44140625" style="1" customWidth="1"/>
    <col min="10089" max="10089" width="5.88671875" style="1" customWidth="1"/>
    <col min="10090" max="10090" width="6.44140625" style="1" customWidth="1"/>
    <col min="10091" max="10091" width="13.6640625" style="1" customWidth="1"/>
    <col min="10092" max="10093" width="9" style="1" customWidth="1"/>
    <col min="10094" max="10094" width="2.44140625" style="1" customWidth="1"/>
    <col min="10095" max="10095" width="8.88671875" style="1" customWidth="1"/>
    <col min="10096" max="10096" width="7.44140625" style="1" customWidth="1"/>
    <col min="10097" max="10099" width="3.6640625" style="1" customWidth="1"/>
    <col min="10100" max="10100" width="3.44140625" style="1" customWidth="1"/>
    <col min="10101" max="10101" width="2.88671875" style="1" customWidth="1"/>
    <col min="10102" max="10102" width="3" style="1" customWidth="1"/>
    <col min="10103" max="10105" width="0" style="1" hidden="1" customWidth="1"/>
    <col min="10106" max="10106" width="4.44140625" style="1" customWidth="1"/>
    <col min="10107" max="10107" width="0" style="1" hidden="1" customWidth="1"/>
    <col min="10108" max="10109" width="14.88671875" style="1" customWidth="1"/>
    <col min="10110" max="10110" width="15.109375" style="1" customWidth="1"/>
    <col min="10111" max="10111" width="6.44140625" style="1" customWidth="1"/>
    <col min="10112" max="10112" width="15.109375" style="1" customWidth="1"/>
    <col min="10113" max="10113" width="4.109375" style="1" customWidth="1"/>
    <col min="10114" max="10114" width="3" style="1" customWidth="1"/>
    <col min="10115" max="10117" width="0" style="1" hidden="1" customWidth="1"/>
    <col min="10118" max="10118" width="3" style="1" customWidth="1"/>
    <col min="10119" max="10119" width="0" style="1" hidden="1" customWidth="1"/>
    <col min="10120" max="10120" width="3" style="1" customWidth="1"/>
    <col min="10121" max="10121" width="0" style="1" hidden="1" customWidth="1"/>
    <col min="10122" max="10122" width="4.44140625" style="1" customWidth="1"/>
    <col min="10123" max="10123" width="34.33203125" style="1" customWidth="1"/>
    <col min="10124" max="10124" width="23.44140625" style="1" customWidth="1"/>
    <col min="10125" max="10125" width="9.109375" style="1" customWidth="1"/>
    <col min="10126" max="10126" width="19.44140625" style="1" customWidth="1"/>
    <col min="10127" max="10127" width="42.6640625" style="1" customWidth="1"/>
    <col min="10128" max="10128" width="5.88671875" style="1" customWidth="1"/>
    <col min="10129" max="10129" width="31.44140625" style="1" customWidth="1"/>
    <col min="10130" max="10130" width="16.109375" style="1" customWidth="1"/>
    <col min="10131" max="10132" width="9.33203125" style="1" customWidth="1"/>
    <col min="10133" max="10133" width="11.109375" style="1" customWidth="1"/>
    <col min="10134" max="10134" width="2.109375" style="1" customWidth="1"/>
    <col min="10135" max="10340" width="10.88671875" style="1"/>
    <col min="10341" max="10341" width="12" style="1" customWidth="1"/>
    <col min="10342" max="10342" width="2.6640625" style="1" customWidth="1"/>
    <col min="10343" max="10344" width="6.44140625" style="1" customWidth="1"/>
    <col min="10345" max="10345" width="5.88671875" style="1" customWidth="1"/>
    <col min="10346" max="10346" width="6.44140625" style="1" customWidth="1"/>
    <col min="10347" max="10347" width="13.6640625" style="1" customWidth="1"/>
    <col min="10348" max="10349" width="9" style="1" customWidth="1"/>
    <col min="10350" max="10350" width="2.44140625" style="1" customWidth="1"/>
    <col min="10351" max="10351" width="8.88671875" style="1" customWidth="1"/>
    <col min="10352" max="10352" width="7.44140625" style="1" customWidth="1"/>
    <col min="10353" max="10355" width="3.6640625" style="1" customWidth="1"/>
    <col min="10356" max="10356" width="3.44140625" style="1" customWidth="1"/>
    <col min="10357" max="10357" width="2.88671875" style="1" customWidth="1"/>
    <col min="10358" max="10358" width="3" style="1" customWidth="1"/>
    <col min="10359" max="10361" width="0" style="1" hidden="1" customWidth="1"/>
    <col min="10362" max="10362" width="4.44140625" style="1" customWidth="1"/>
    <col min="10363" max="10363" width="0" style="1" hidden="1" customWidth="1"/>
    <col min="10364" max="10365" width="14.88671875" style="1" customWidth="1"/>
    <col min="10366" max="10366" width="15.109375" style="1" customWidth="1"/>
    <col min="10367" max="10367" width="6.44140625" style="1" customWidth="1"/>
    <col min="10368" max="10368" width="15.109375" style="1" customWidth="1"/>
    <col min="10369" max="10369" width="4.109375" style="1" customWidth="1"/>
    <col min="10370" max="10370" width="3" style="1" customWidth="1"/>
    <col min="10371" max="10373" width="0" style="1" hidden="1" customWidth="1"/>
    <col min="10374" max="10374" width="3" style="1" customWidth="1"/>
    <col min="10375" max="10375" width="0" style="1" hidden="1" customWidth="1"/>
    <col min="10376" max="10376" width="3" style="1" customWidth="1"/>
    <col min="10377" max="10377" width="0" style="1" hidden="1" customWidth="1"/>
    <col min="10378" max="10378" width="4.44140625" style="1" customWidth="1"/>
    <col min="10379" max="10379" width="34.33203125" style="1" customWidth="1"/>
    <col min="10380" max="10380" width="23.44140625" style="1" customWidth="1"/>
    <col min="10381" max="10381" width="9.109375" style="1" customWidth="1"/>
    <col min="10382" max="10382" width="19.44140625" style="1" customWidth="1"/>
    <col min="10383" max="10383" width="42.6640625" style="1" customWidth="1"/>
    <col min="10384" max="10384" width="5.88671875" style="1" customWidth="1"/>
    <col min="10385" max="10385" width="31.44140625" style="1" customWidth="1"/>
    <col min="10386" max="10386" width="16.109375" style="1" customWidth="1"/>
    <col min="10387" max="10388" width="9.33203125" style="1" customWidth="1"/>
    <col min="10389" max="10389" width="11.109375" style="1" customWidth="1"/>
    <col min="10390" max="10390" width="2.109375" style="1" customWidth="1"/>
    <col min="10391" max="10596" width="10.88671875" style="1"/>
    <col min="10597" max="10597" width="12" style="1" customWidth="1"/>
    <col min="10598" max="10598" width="2.6640625" style="1" customWidth="1"/>
    <col min="10599" max="10600" width="6.44140625" style="1" customWidth="1"/>
    <col min="10601" max="10601" width="5.88671875" style="1" customWidth="1"/>
    <col min="10602" max="10602" width="6.44140625" style="1" customWidth="1"/>
    <col min="10603" max="10603" width="13.6640625" style="1" customWidth="1"/>
    <col min="10604" max="10605" width="9" style="1" customWidth="1"/>
    <col min="10606" max="10606" width="2.44140625" style="1" customWidth="1"/>
    <col min="10607" max="10607" width="8.88671875" style="1" customWidth="1"/>
    <col min="10608" max="10608" width="7.44140625" style="1" customWidth="1"/>
    <col min="10609" max="10611" width="3.6640625" style="1" customWidth="1"/>
    <col min="10612" max="10612" width="3.44140625" style="1" customWidth="1"/>
    <col min="10613" max="10613" width="2.88671875" style="1" customWidth="1"/>
    <col min="10614" max="10614" width="3" style="1" customWidth="1"/>
    <col min="10615" max="10617" width="0" style="1" hidden="1" customWidth="1"/>
    <col min="10618" max="10618" width="4.44140625" style="1" customWidth="1"/>
    <col min="10619" max="10619" width="0" style="1" hidden="1" customWidth="1"/>
    <col min="10620" max="10621" width="14.88671875" style="1" customWidth="1"/>
    <col min="10622" max="10622" width="15.109375" style="1" customWidth="1"/>
    <col min="10623" max="10623" width="6.44140625" style="1" customWidth="1"/>
    <col min="10624" max="10624" width="15.109375" style="1" customWidth="1"/>
    <col min="10625" max="10625" width="4.109375" style="1" customWidth="1"/>
    <col min="10626" max="10626" width="3" style="1" customWidth="1"/>
    <col min="10627" max="10629" width="0" style="1" hidden="1" customWidth="1"/>
    <col min="10630" max="10630" width="3" style="1" customWidth="1"/>
    <col min="10631" max="10631" width="0" style="1" hidden="1" customWidth="1"/>
    <col min="10632" max="10632" width="3" style="1" customWidth="1"/>
    <col min="10633" max="10633" width="0" style="1" hidden="1" customWidth="1"/>
    <col min="10634" max="10634" width="4.44140625" style="1" customWidth="1"/>
    <col min="10635" max="10635" width="34.33203125" style="1" customWidth="1"/>
    <col min="10636" max="10636" width="23.44140625" style="1" customWidth="1"/>
    <col min="10637" max="10637" width="9.109375" style="1" customWidth="1"/>
    <col min="10638" max="10638" width="19.44140625" style="1" customWidth="1"/>
    <col min="10639" max="10639" width="42.6640625" style="1" customWidth="1"/>
    <col min="10640" max="10640" width="5.88671875" style="1" customWidth="1"/>
    <col min="10641" max="10641" width="31.44140625" style="1" customWidth="1"/>
    <col min="10642" max="10642" width="16.109375" style="1" customWidth="1"/>
    <col min="10643" max="10644" width="9.33203125" style="1" customWidth="1"/>
    <col min="10645" max="10645" width="11.109375" style="1" customWidth="1"/>
    <col min="10646" max="10646" width="2.109375" style="1" customWidth="1"/>
    <col min="10647" max="10852" width="10.88671875" style="1"/>
    <col min="10853" max="10853" width="12" style="1" customWidth="1"/>
    <col min="10854" max="10854" width="2.6640625" style="1" customWidth="1"/>
    <col min="10855" max="10856" width="6.44140625" style="1" customWidth="1"/>
    <col min="10857" max="10857" width="5.88671875" style="1" customWidth="1"/>
    <col min="10858" max="10858" width="6.44140625" style="1" customWidth="1"/>
    <col min="10859" max="10859" width="13.6640625" style="1" customWidth="1"/>
    <col min="10860" max="10861" width="9" style="1" customWidth="1"/>
    <col min="10862" max="10862" width="2.44140625" style="1" customWidth="1"/>
    <col min="10863" max="10863" width="8.88671875" style="1" customWidth="1"/>
    <col min="10864" max="10864" width="7.44140625" style="1" customWidth="1"/>
    <col min="10865" max="10867" width="3.6640625" style="1" customWidth="1"/>
    <col min="10868" max="10868" width="3.44140625" style="1" customWidth="1"/>
    <col min="10869" max="10869" width="2.88671875" style="1" customWidth="1"/>
    <col min="10870" max="10870" width="3" style="1" customWidth="1"/>
    <col min="10871" max="10873" width="0" style="1" hidden="1" customWidth="1"/>
    <col min="10874" max="10874" width="4.44140625" style="1" customWidth="1"/>
    <col min="10875" max="10875" width="0" style="1" hidden="1" customWidth="1"/>
    <col min="10876" max="10877" width="14.88671875" style="1" customWidth="1"/>
    <col min="10878" max="10878" width="15.109375" style="1" customWidth="1"/>
    <col min="10879" max="10879" width="6.44140625" style="1" customWidth="1"/>
    <col min="10880" max="10880" width="15.109375" style="1" customWidth="1"/>
    <col min="10881" max="10881" width="4.109375" style="1" customWidth="1"/>
    <col min="10882" max="10882" width="3" style="1" customWidth="1"/>
    <col min="10883" max="10885" width="0" style="1" hidden="1" customWidth="1"/>
    <col min="10886" max="10886" width="3" style="1" customWidth="1"/>
    <col min="10887" max="10887" width="0" style="1" hidden="1" customWidth="1"/>
    <col min="10888" max="10888" width="3" style="1" customWidth="1"/>
    <col min="10889" max="10889" width="0" style="1" hidden="1" customWidth="1"/>
    <col min="10890" max="10890" width="4.44140625" style="1" customWidth="1"/>
    <col min="10891" max="10891" width="34.33203125" style="1" customWidth="1"/>
    <col min="10892" max="10892" width="23.44140625" style="1" customWidth="1"/>
    <col min="10893" max="10893" width="9.109375" style="1" customWidth="1"/>
    <col min="10894" max="10894" width="19.44140625" style="1" customWidth="1"/>
    <col min="10895" max="10895" width="42.6640625" style="1" customWidth="1"/>
    <col min="10896" max="10896" width="5.88671875" style="1" customWidth="1"/>
    <col min="10897" max="10897" width="31.44140625" style="1" customWidth="1"/>
    <col min="10898" max="10898" width="16.109375" style="1" customWidth="1"/>
    <col min="10899" max="10900" width="9.33203125" style="1" customWidth="1"/>
    <col min="10901" max="10901" width="11.109375" style="1" customWidth="1"/>
    <col min="10902" max="10902" width="2.109375" style="1" customWidth="1"/>
    <col min="10903" max="11108" width="10.88671875" style="1"/>
    <col min="11109" max="11109" width="12" style="1" customWidth="1"/>
    <col min="11110" max="11110" width="2.6640625" style="1" customWidth="1"/>
    <col min="11111" max="11112" width="6.44140625" style="1" customWidth="1"/>
    <col min="11113" max="11113" width="5.88671875" style="1" customWidth="1"/>
    <col min="11114" max="11114" width="6.44140625" style="1" customWidth="1"/>
    <col min="11115" max="11115" width="13.6640625" style="1" customWidth="1"/>
    <col min="11116" max="11117" width="9" style="1" customWidth="1"/>
    <col min="11118" max="11118" width="2.44140625" style="1" customWidth="1"/>
    <col min="11119" max="11119" width="8.88671875" style="1" customWidth="1"/>
    <col min="11120" max="11120" width="7.44140625" style="1" customWidth="1"/>
    <col min="11121" max="11123" width="3.6640625" style="1" customWidth="1"/>
    <col min="11124" max="11124" width="3.44140625" style="1" customWidth="1"/>
    <col min="11125" max="11125" width="2.88671875" style="1" customWidth="1"/>
    <col min="11126" max="11126" width="3" style="1" customWidth="1"/>
    <col min="11127" max="11129" width="0" style="1" hidden="1" customWidth="1"/>
    <col min="11130" max="11130" width="4.44140625" style="1" customWidth="1"/>
    <col min="11131" max="11131" width="0" style="1" hidden="1" customWidth="1"/>
    <col min="11132" max="11133" width="14.88671875" style="1" customWidth="1"/>
    <col min="11134" max="11134" width="15.109375" style="1" customWidth="1"/>
    <col min="11135" max="11135" width="6.44140625" style="1" customWidth="1"/>
    <col min="11136" max="11136" width="15.109375" style="1" customWidth="1"/>
    <col min="11137" max="11137" width="4.109375" style="1" customWidth="1"/>
    <col min="11138" max="11138" width="3" style="1" customWidth="1"/>
    <col min="11139" max="11141" width="0" style="1" hidden="1" customWidth="1"/>
    <col min="11142" max="11142" width="3" style="1" customWidth="1"/>
    <col min="11143" max="11143" width="0" style="1" hidden="1" customWidth="1"/>
    <col min="11144" max="11144" width="3" style="1" customWidth="1"/>
    <col min="11145" max="11145" width="0" style="1" hidden="1" customWidth="1"/>
    <col min="11146" max="11146" width="4.44140625" style="1" customWidth="1"/>
    <col min="11147" max="11147" width="34.33203125" style="1" customWidth="1"/>
    <col min="11148" max="11148" width="23.44140625" style="1" customWidth="1"/>
    <col min="11149" max="11149" width="9.109375" style="1" customWidth="1"/>
    <col min="11150" max="11150" width="19.44140625" style="1" customWidth="1"/>
    <col min="11151" max="11151" width="42.6640625" style="1" customWidth="1"/>
    <col min="11152" max="11152" width="5.88671875" style="1" customWidth="1"/>
    <col min="11153" max="11153" width="31.44140625" style="1" customWidth="1"/>
    <col min="11154" max="11154" width="16.109375" style="1" customWidth="1"/>
    <col min="11155" max="11156" width="9.33203125" style="1" customWidth="1"/>
    <col min="11157" max="11157" width="11.109375" style="1" customWidth="1"/>
    <col min="11158" max="11158" width="2.109375" style="1" customWidth="1"/>
    <col min="11159" max="11364" width="10.88671875" style="1"/>
    <col min="11365" max="11365" width="12" style="1" customWidth="1"/>
    <col min="11366" max="11366" width="2.6640625" style="1" customWidth="1"/>
    <col min="11367" max="11368" width="6.44140625" style="1" customWidth="1"/>
    <col min="11369" max="11369" width="5.88671875" style="1" customWidth="1"/>
    <col min="11370" max="11370" width="6.44140625" style="1" customWidth="1"/>
    <col min="11371" max="11371" width="13.6640625" style="1" customWidth="1"/>
    <col min="11372" max="11373" width="9" style="1" customWidth="1"/>
    <col min="11374" max="11374" width="2.44140625" style="1" customWidth="1"/>
    <col min="11375" max="11375" width="8.88671875" style="1" customWidth="1"/>
    <col min="11376" max="11376" width="7.44140625" style="1" customWidth="1"/>
    <col min="11377" max="11379" width="3.6640625" style="1" customWidth="1"/>
    <col min="11380" max="11380" width="3.44140625" style="1" customWidth="1"/>
    <col min="11381" max="11381" width="2.88671875" style="1" customWidth="1"/>
    <col min="11382" max="11382" width="3" style="1" customWidth="1"/>
    <col min="11383" max="11385" width="0" style="1" hidden="1" customWidth="1"/>
    <col min="11386" max="11386" width="4.44140625" style="1" customWidth="1"/>
    <col min="11387" max="11387" width="0" style="1" hidden="1" customWidth="1"/>
    <col min="11388" max="11389" width="14.88671875" style="1" customWidth="1"/>
    <col min="11390" max="11390" width="15.109375" style="1" customWidth="1"/>
    <col min="11391" max="11391" width="6.44140625" style="1" customWidth="1"/>
    <col min="11392" max="11392" width="15.109375" style="1" customWidth="1"/>
    <col min="11393" max="11393" width="4.109375" style="1" customWidth="1"/>
    <col min="11394" max="11394" width="3" style="1" customWidth="1"/>
    <col min="11395" max="11397" width="0" style="1" hidden="1" customWidth="1"/>
    <col min="11398" max="11398" width="3" style="1" customWidth="1"/>
    <col min="11399" max="11399" width="0" style="1" hidden="1" customWidth="1"/>
    <col min="11400" max="11400" width="3" style="1" customWidth="1"/>
    <col min="11401" max="11401" width="0" style="1" hidden="1" customWidth="1"/>
    <col min="11402" max="11402" width="4.44140625" style="1" customWidth="1"/>
    <col min="11403" max="11403" width="34.33203125" style="1" customWidth="1"/>
    <col min="11404" max="11404" width="23.44140625" style="1" customWidth="1"/>
    <col min="11405" max="11405" width="9.109375" style="1" customWidth="1"/>
    <col min="11406" max="11406" width="19.44140625" style="1" customWidth="1"/>
    <col min="11407" max="11407" width="42.6640625" style="1" customWidth="1"/>
    <col min="11408" max="11408" width="5.88671875" style="1" customWidth="1"/>
    <col min="11409" max="11409" width="31.44140625" style="1" customWidth="1"/>
    <col min="11410" max="11410" width="16.109375" style="1" customWidth="1"/>
    <col min="11411" max="11412" width="9.33203125" style="1" customWidth="1"/>
    <col min="11413" max="11413" width="11.109375" style="1" customWidth="1"/>
    <col min="11414" max="11414" width="2.109375" style="1" customWidth="1"/>
    <col min="11415" max="11620" width="10.88671875" style="1"/>
    <col min="11621" max="11621" width="12" style="1" customWidth="1"/>
    <col min="11622" max="11622" width="2.6640625" style="1" customWidth="1"/>
    <col min="11623" max="11624" width="6.44140625" style="1" customWidth="1"/>
    <col min="11625" max="11625" width="5.88671875" style="1" customWidth="1"/>
    <col min="11626" max="11626" width="6.44140625" style="1" customWidth="1"/>
    <col min="11627" max="11627" width="13.6640625" style="1" customWidth="1"/>
    <col min="11628" max="11629" width="9" style="1" customWidth="1"/>
    <col min="11630" max="11630" width="2.44140625" style="1" customWidth="1"/>
    <col min="11631" max="11631" width="8.88671875" style="1" customWidth="1"/>
    <col min="11632" max="11632" width="7.44140625" style="1" customWidth="1"/>
    <col min="11633" max="11635" width="3.6640625" style="1" customWidth="1"/>
    <col min="11636" max="11636" width="3.44140625" style="1" customWidth="1"/>
    <col min="11637" max="11637" width="2.88671875" style="1" customWidth="1"/>
    <col min="11638" max="11638" width="3" style="1" customWidth="1"/>
    <col min="11639" max="11641" width="0" style="1" hidden="1" customWidth="1"/>
    <col min="11642" max="11642" width="4.44140625" style="1" customWidth="1"/>
    <col min="11643" max="11643" width="0" style="1" hidden="1" customWidth="1"/>
    <col min="11644" max="11645" width="14.88671875" style="1" customWidth="1"/>
    <col min="11646" max="11646" width="15.109375" style="1" customWidth="1"/>
    <col min="11647" max="11647" width="6.44140625" style="1" customWidth="1"/>
    <col min="11648" max="11648" width="15.109375" style="1" customWidth="1"/>
    <col min="11649" max="11649" width="4.109375" style="1" customWidth="1"/>
    <col min="11650" max="11650" width="3" style="1" customWidth="1"/>
    <col min="11651" max="11653" width="0" style="1" hidden="1" customWidth="1"/>
    <col min="11654" max="11654" width="3" style="1" customWidth="1"/>
    <col min="11655" max="11655" width="0" style="1" hidden="1" customWidth="1"/>
    <col min="11656" max="11656" width="3" style="1" customWidth="1"/>
    <col min="11657" max="11657" width="0" style="1" hidden="1" customWidth="1"/>
    <col min="11658" max="11658" width="4.44140625" style="1" customWidth="1"/>
    <col min="11659" max="11659" width="34.33203125" style="1" customWidth="1"/>
    <col min="11660" max="11660" width="23.44140625" style="1" customWidth="1"/>
    <col min="11661" max="11661" width="9.109375" style="1" customWidth="1"/>
    <col min="11662" max="11662" width="19.44140625" style="1" customWidth="1"/>
    <col min="11663" max="11663" width="42.6640625" style="1" customWidth="1"/>
    <col min="11664" max="11664" width="5.88671875" style="1" customWidth="1"/>
    <col min="11665" max="11665" width="31.44140625" style="1" customWidth="1"/>
    <col min="11666" max="11666" width="16.109375" style="1" customWidth="1"/>
    <col min="11667" max="11668" width="9.33203125" style="1" customWidth="1"/>
    <col min="11669" max="11669" width="11.109375" style="1" customWidth="1"/>
    <col min="11670" max="11670" width="2.109375" style="1" customWidth="1"/>
    <col min="11671" max="11876" width="10.88671875" style="1"/>
    <col min="11877" max="11877" width="12" style="1" customWidth="1"/>
    <col min="11878" max="11878" width="2.6640625" style="1" customWidth="1"/>
    <col min="11879" max="11880" width="6.44140625" style="1" customWidth="1"/>
    <col min="11881" max="11881" width="5.88671875" style="1" customWidth="1"/>
    <col min="11882" max="11882" width="6.44140625" style="1" customWidth="1"/>
    <col min="11883" max="11883" width="13.6640625" style="1" customWidth="1"/>
    <col min="11884" max="11885" width="9" style="1" customWidth="1"/>
    <col min="11886" max="11886" width="2.44140625" style="1" customWidth="1"/>
    <col min="11887" max="11887" width="8.88671875" style="1" customWidth="1"/>
    <col min="11888" max="11888" width="7.44140625" style="1" customWidth="1"/>
    <col min="11889" max="11891" width="3.6640625" style="1" customWidth="1"/>
    <col min="11892" max="11892" width="3.44140625" style="1" customWidth="1"/>
    <col min="11893" max="11893" width="2.88671875" style="1" customWidth="1"/>
    <col min="11894" max="11894" width="3" style="1" customWidth="1"/>
    <col min="11895" max="11897" width="0" style="1" hidden="1" customWidth="1"/>
    <col min="11898" max="11898" width="4.44140625" style="1" customWidth="1"/>
    <col min="11899" max="11899" width="0" style="1" hidden="1" customWidth="1"/>
    <col min="11900" max="11901" width="14.88671875" style="1" customWidth="1"/>
    <col min="11902" max="11902" width="15.109375" style="1" customWidth="1"/>
    <col min="11903" max="11903" width="6.44140625" style="1" customWidth="1"/>
    <col min="11904" max="11904" width="15.109375" style="1" customWidth="1"/>
    <col min="11905" max="11905" width="4.109375" style="1" customWidth="1"/>
    <col min="11906" max="11906" width="3" style="1" customWidth="1"/>
    <col min="11907" max="11909" width="0" style="1" hidden="1" customWidth="1"/>
    <col min="11910" max="11910" width="3" style="1" customWidth="1"/>
    <col min="11911" max="11911" width="0" style="1" hidden="1" customWidth="1"/>
    <col min="11912" max="11912" width="3" style="1" customWidth="1"/>
    <col min="11913" max="11913" width="0" style="1" hidden="1" customWidth="1"/>
    <col min="11914" max="11914" width="4.44140625" style="1" customWidth="1"/>
    <col min="11915" max="11915" width="34.33203125" style="1" customWidth="1"/>
    <col min="11916" max="11916" width="23.44140625" style="1" customWidth="1"/>
    <col min="11917" max="11917" width="9.109375" style="1" customWidth="1"/>
    <col min="11918" max="11918" width="19.44140625" style="1" customWidth="1"/>
    <col min="11919" max="11919" width="42.6640625" style="1" customWidth="1"/>
    <col min="11920" max="11920" width="5.88671875" style="1" customWidth="1"/>
    <col min="11921" max="11921" width="31.44140625" style="1" customWidth="1"/>
    <col min="11922" max="11922" width="16.109375" style="1" customWidth="1"/>
    <col min="11923" max="11924" width="9.33203125" style="1" customWidth="1"/>
    <col min="11925" max="11925" width="11.109375" style="1" customWidth="1"/>
    <col min="11926" max="11926" width="2.109375" style="1" customWidth="1"/>
    <col min="11927" max="12132" width="10.88671875" style="1"/>
    <col min="12133" max="12133" width="12" style="1" customWidth="1"/>
    <col min="12134" max="12134" width="2.6640625" style="1" customWidth="1"/>
    <col min="12135" max="12136" width="6.44140625" style="1" customWidth="1"/>
    <col min="12137" max="12137" width="5.88671875" style="1" customWidth="1"/>
    <col min="12138" max="12138" width="6.44140625" style="1" customWidth="1"/>
    <col min="12139" max="12139" width="13.6640625" style="1" customWidth="1"/>
    <col min="12140" max="12141" width="9" style="1" customWidth="1"/>
    <col min="12142" max="12142" width="2.44140625" style="1" customWidth="1"/>
    <col min="12143" max="12143" width="8.88671875" style="1" customWidth="1"/>
    <col min="12144" max="12144" width="7.44140625" style="1" customWidth="1"/>
    <col min="12145" max="12147" width="3.6640625" style="1" customWidth="1"/>
    <col min="12148" max="12148" width="3.44140625" style="1" customWidth="1"/>
    <col min="12149" max="12149" width="2.88671875" style="1" customWidth="1"/>
    <col min="12150" max="12150" width="3" style="1" customWidth="1"/>
    <col min="12151" max="12153" width="0" style="1" hidden="1" customWidth="1"/>
    <col min="12154" max="12154" width="4.44140625" style="1" customWidth="1"/>
    <col min="12155" max="12155" width="0" style="1" hidden="1" customWidth="1"/>
    <col min="12156" max="12157" width="14.88671875" style="1" customWidth="1"/>
    <col min="12158" max="12158" width="15.109375" style="1" customWidth="1"/>
    <col min="12159" max="12159" width="6.44140625" style="1" customWidth="1"/>
    <col min="12160" max="12160" width="15.109375" style="1" customWidth="1"/>
    <col min="12161" max="12161" width="4.109375" style="1" customWidth="1"/>
    <col min="12162" max="12162" width="3" style="1" customWidth="1"/>
    <col min="12163" max="12165" width="0" style="1" hidden="1" customWidth="1"/>
    <col min="12166" max="12166" width="3" style="1" customWidth="1"/>
    <col min="12167" max="12167" width="0" style="1" hidden="1" customWidth="1"/>
    <col min="12168" max="12168" width="3" style="1" customWidth="1"/>
    <col min="12169" max="12169" width="0" style="1" hidden="1" customWidth="1"/>
    <col min="12170" max="12170" width="4.44140625" style="1" customWidth="1"/>
    <col min="12171" max="12171" width="34.33203125" style="1" customWidth="1"/>
    <col min="12172" max="12172" width="23.44140625" style="1" customWidth="1"/>
    <col min="12173" max="12173" width="9.109375" style="1" customWidth="1"/>
    <col min="12174" max="12174" width="19.44140625" style="1" customWidth="1"/>
    <col min="12175" max="12175" width="42.6640625" style="1" customWidth="1"/>
    <col min="12176" max="12176" width="5.88671875" style="1" customWidth="1"/>
    <col min="12177" max="12177" width="31.44140625" style="1" customWidth="1"/>
    <col min="12178" max="12178" width="16.109375" style="1" customWidth="1"/>
    <col min="12179" max="12180" width="9.33203125" style="1" customWidth="1"/>
    <col min="12181" max="12181" width="11.109375" style="1" customWidth="1"/>
    <col min="12182" max="12182" width="2.109375" style="1" customWidth="1"/>
    <col min="12183" max="12388" width="10.88671875" style="1"/>
    <col min="12389" max="12389" width="12" style="1" customWidth="1"/>
    <col min="12390" max="12390" width="2.6640625" style="1" customWidth="1"/>
    <col min="12391" max="12392" width="6.44140625" style="1" customWidth="1"/>
    <col min="12393" max="12393" width="5.88671875" style="1" customWidth="1"/>
    <col min="12394" max="12394" width="6.44140625" style="1" customWidth="1"/>
    <col min="12395" max="12395" width="13.6640625" style="1" customWidth="1"/>
    <col min="12396" max="12397" width="9" style="1" customWidth="1"/>
    <col min="12398" max="12398" width="2.44140625" style="1" customWidth="1"/>
    <col min="12399" max="12399" width="8.88671875" style="1" customWidth="1"/>
    <col min="12400" max="12400" width="7.44140625" style="1" customWidth="1"/>
    <col min="12401" max="12403" width="3.6640625" style="1" customWidth="1"/>
    <col min="12404" max="12404" width="3.44140625" style="1" customWidth="1"/>
    <col min="12405" max="12405" width="2.88671875" style="1" customWidth="1"/>
    <col min="12406" max="12406" width="3" style="1" customWidth="1"/>
    <col min="12407" max="12409" width="0" style="1" hidden="1" customWidth="1"/>
    <col min="12410" max="12410" width="4.44140625" style="1" customWidth="1"/>
    <col min="12411" max="12411" width="0" style="1" hidden="1" customWidth="1"/>
    <col min="12412" max="12413" width="14.88671875" style="1" customWidth="1"/>
    <col min="12414" max="12414" width="15.109375" style="1" customWidth="1"/>
    <col min="12415" max="12415" width="6.44140625" style="1" customWidth="1"/>
    <col min="12416" max="12416" width="15.109375" style="1" customWidth="1"/>
    <col min="12417" max="12417" width="4.109375" style="1" customWidth="1"/>
    <col min="12418" max="12418" width="3" style="1" customWidth="1"/>
    <col min="12419" max="12421" width="0" style="1" hidden="1" customWidth="1"/>
    <col min="12422" max="12422" width="3" style="1" customWidth="1"/>
    <col min="12423" max="12423" width="0" style="1" hidden="1" customWidth="1"/>
    <col min="12424" max="12424" width="3" style="1" customWidth="1"/>
    <col min="12425" max="12425" width="0" style="1" hidden="1" customWidth="1"/>
    <col min="12426" max="12426" width="4.44140625" style="1" customWidth="1"/>
    <col min="12427" max="12427" width="34.33203125" style="1" customWidth="1"/>
    <col min="12428" max="12428" width="23.44140625" style="1" customWidth="1"/>
    <col min="12429" max="12429" width="9.109375" style="1" customWidth="1"/>
    <col min="12430" max="12430" width="19.44140625" style="1" customWidth="1"/>
    <col min="12431" max="12431" width="42.6640625" style="1" customWidth="1"/>
    <col min="12432" max="12432" width="5.88671875" style="1" customWidth="1"/>
    <col min="12433" max="12433" width="31.44140625" style="1" customWidth="1"/>
    <col min="12434" max="12434" width="16.109375" style="1" customWidth="1"/>
    <col min="12435" max="12436" width="9.33203125" style="1" customWidth="1"/>
    <col min="12437" max="12437" width="11.109375" style="1" customWidth="1"/>
    <col min="12438" max="12438" width="2.109375" style="1" customWidth="1"/>
    <col min="12439" max="12644" width="10.88671875" style="1"/>
    <col min="12645" max="12645" width="12" style="1" customWidth="1"/>
    <col min="12646" max="12646" width="2.6640625" style="1" customWidth="1"/>
    <col min="12647" max="12648" width="6.44140625" style="1" customWidth="1"/>
    <col min="12649" max="12649" width="5.88671875" style="1" customWidth="1"/>
    <col min="12650" max="12650" width="6.44140625" style="1" customWidth="1"/>
    <col min="12651" max="12651" width="13.6640625" style="1" customWidth="1"/>
    <col min="12652" max="12653" width="9" style="1" customWidth="1"/>
    <col min="12654" max="12654" width="2.44140625" style="1" customWidth="1"/>
    <col min="12655" max="12655" width="8.88671875" style="1" customWidth="1"/>
    <col min="12656" max="12656" width="7.44140625" style="1" customWidth="1"/>
    <col min="12657" max="12659" width="3.6640625" style="1" customWidth="1"/>
    <col min="12660" max="12660" width="3.44140625" style="1" customWidth="1"/>
    <col min="12661" max="12661" width="2.88671875" style="1" customWidth="1"/>
    <col min="12662" max="12662" width="3" style="1" customWidth="1"/>
    <col min="12663" max="12665" width="0" style="1" hidden="1" customWidth="1"/>
    <col min="12666" max="12666" width="4.44140625" style="1" customWidth="1"/>
    <col min="12667" max="12667" width="0" style="1" hidden="1" customWidth="1"/>
    <col min="12668" max="12669" width="14.88671875" style="1" customWidth="1"/>
    <col min="12670" max="12670" width="15.109375" style="1" customWidth="1"/>
    <col min="12671" max="12671" width="6.44140625" style="1" customWidth="1"/>
    <col min="12672" max="12672" width="15.109375" style="1" customWidth="1"/>
    <col min="12673" max="12673" width="4.109375" style="1" customWidth="1"/>
    <col min="12674" max="12674" width="3" style="1" customWidth="1"/>
    <col min="12675" max="12677" width="0" style="1" hidden="1" customWidth="1"/>
    <col min="12678" max="12678" width="3" style="1" customWidth="1"/>
    <col min="12679" max="12679" width="0" style="1" hidden="1" customWidth="1"/>
    <col min="12680" max="12680" width="3" style="1" customWidth="1"/>
    <col min="12681" max="12681" width="0" style="1" hidden="1" customWidth="1"/>
    <col min="12682" max="12682" width="4.44140625" style="1" customWidth="1"/>
    <col min="12683" max="12683" width="34.33203125" style="1" customWidth="1"/>
    <col min="12684" max="12684" width="23.44140625" style="1" customWidth="1"/>
    <col min="12685" max="12685" width="9.109375" style="1" customWidth="1"/>
    <col min="12686" max="12686" width="19.44140625" style="1" customWidth="1"/>
    <col min="12687" max="12687" width="42.6640625" style="1" customWidth="1"/>
    <col min="12688" max="12688" width="5.88671875" style="1" customWidth="1"/>
    <col min="12689" max="12689" width="31.44140625" style="1" customWidth="1"/>
    <col min="12690" max="12690" width="16.109375" style="1" customWidth="1"/>
    <col min="12691" max="12692" width="9.33203125" style="1" customWidth="1"/>
    <col min="12693" max="12693" width="11.109375" style="1" customWidth="1"/>
    <col min="12694" max="12694" width="2.109375" style="1" customWidth="1"/>
    <col min="12695" max="12900" width="10.88671875" style="1"/>
    <col min="12901" max="12901" width="12" style="1" customWidth="1"/>
    <col min="12902" max="12902" width="2.6640625" style="1" customWidth="1"/>
    <col min="12903" max="12904" width="6.44140625" style="1" customWidth="1"/>
    <col min="12905" max="12905" width="5.88671875" style="1" customWidth="1"/>
    <col min="12906" max="12906" width="6.44140625" style="1" customWidth="1"/>
    <col min="12907" max="12907" width="13.6640625" style="1" customWidth="1"/>
    <col min="12908" max="12909" width="9" style="1" customWidth="1"/>
    <col min="12910" max="12910" width="2.44140625" style="1" customWidth="1"/>
    <col min="12911" max="12911" width="8.88671875" style="1" customWidth="1"/>
    <col min="12912" max="12912" width="7.44140625" style="1" customWidth="1"/>
    <col min="12913" max="12915" width="3.6640625" style="1" customWidth="1"/>
    <col min="12916" max="12916" width="3.44140625" style="1" customWidth="1"/>
    <col min="12917" max="12917" width="2.88671875" style="1" customWidth="1"/>
    <col min="12918" max="12918" width="3" style="1" customWidth="1"/>
    <col min="12919" max="12921" width="0" style="1" hidden="1" customWidth="1"/>
    <col min="12922" max="12922" width="4.44140625" style="1" customWidth="1"/>
    <col min="12923" max="12923" width="0" style="1" hidden="1" customWidth="1"/>
    <col min="12924" max="12925" width="14.88671875" style="1" customWidth="1"/>
    <col min="12926" max="12926" width="15.109375" style="1" customWidth="1"/>
    <col min="12927" max="12927" width="6.44140625" style="1" customWidth="1"/>
    <col min="12928" max="12928" width="15.109375" style="1" customWidth="1"/>
    <col min="12929" max="12929" width="4.109375" style="1" customWidth="1"/>
    <col min="12930" max="12930" width="3" style="1" customWidth="1"/>
    <col min="12931" max="12933" width="0" style="1" hidden="1" customWidth="1"/>
    <col min="12934" max="12934" width="3" style="1" customWidth="1"/>
    <col min="12935" max="12935" width="0" style="1" hidden="1" customWidth="1"/>
    <col min="12936" max="12936" width="3" style="1" customWidth="1"/>
    <col min="12937" max="12937" width="0" style="1" hidden="1" customWidth="1"/>
    <col min="12938" max="12938" width="4.44140625" style="1" customWidth="1"/>
    <col min="12939" max="12939" width="34.33203125" style="1" customWidth="1"/>
    <col min="12940" max="12940" width="23.44140625" style="1" customWidth="1"/>
    <col min="12941" max="12941" width="9.109375" style="1" customWidth="1"/>
    <col min="12942" max="12942" width="19.44140625" style="1" customWidth="1"/>
    <col min="12943" max="12943" width="42.6640625" style="1" customWidth="1"/>
    <col min="12944" max="12944" width="5.88671875" style="1" customWidth="1"/>
    <col min="12945" max="12945" width="31.44140625" style="1" customWidth="1"/>
    <col min="12946" max="12946" width="16.109375" style="1" customWidth="1"/>
    <col min="12947" max="12948" width="9.33203125" style="1" customWidth="1"/>
    <col min="12949" max="12949" width="11.109375" style="1" customWidth="1"/>
    <col min="12950" max="12950" width="2.109375" style="1" customWidth="1"/>
    <col min="12951" max="13156" width="10.88671875" style="1"/>
    <col min="13157" max="13157" width="12" style="1" customWidth="1"/>
    <col min="13158" max="13158" width="2.6640625" style="1" customWidth="1"/>
    <col min="13159" max="13160" width="6.44140625" style="1" customWidth="1"/>
    <col min="13161" max="13161" width="5.88671875" style="1" customWidth="1"/>
    <col min="13162" max="13162" width="6.44140625" style="1" customWidth="1"/>
    <col min="13163" max="13163" width="13.6640625" style="1" customWidth="1"/>
    <col min="13164" max="13165" width="9" style="1" customWidth="1"/>
    <col min="13166" max="13166" width="2.44140625" style="1" customWidth="1"/>
    <col min="13167" max="13167" width="8.88671875" style="1" customWidth="1"/>
    <col min="13168" max="13168" width="7.44140625" style="1" customWidth="1"/>
    <col min="13169" max="13171" width="3.6640625" style="1" customWidth="1"/>
    <col min="13172" max="13172" width="3.44140625" style="1" customWidth="1"/>
    <col min="13173" max="13173" width="2.88671875" style="1" customWidth="1"/>
    <col min="13174" max="13174" width="3" style="1" customWidth="1"/>
    <col min="13175" max="13177" width="0" style="1" hidden="1" customWidth="1"/>
    <col min="13178" max="13178" width="4.44140625" style="1" customWidth="1"/>
    <col min="13179" max="13179" width="0" style="1" hidden="1" customWidth="1"/>
    <col min="13180" max="13181" width="14.88671875" style="1" customWidth="1"/>
    <col min="13182" max="13182" width="15.109375" style="1" customWidth="1"/>
    <col min="13183" max="13183" width="6.44140625" style="1" customWidth="1"/>
    <col min="13184" max="13184" width="15.109375" style="1" customWidth="1"/>
    <col min="13185" max="13185" width="4.109375" style="1" customWidth="1"/>
    <col min="13186" max="13186" width="3" style="1" customWidth="1"/>
    <col min="13187" max="13189" width="0" style="1" hidden="1" customWidth="1"/>
    <col min="13190" max="13190" width="3" style="1" customWidth="1"/>
    <col min="13191" max="13191" width="0" style="1" hidden="1" customWidth="1"/>
    <col min="13192" max="13192" width="3" style="1" customWidth="1"/>
    <col min="13193" max="13193" width="0" style="1" hidden="1" customWidth="1"/>
    <col min="13194" max="13194" width="4.44140625" style="1" customWidth="1"/>
    <col min="13195" max="13195" width="34.33203125" style="1" customWidth="1"/>
    <col min="13196" max="13196" width="23.44140625" style="1" customWidth="1"/>
    <col min="13197" max="13197" width="9.109375" style="1" customWidth="1"/>
    <col min="13198" max="13198" width="19.44140625" style="1" customWidth="1"/>
    <col min="13199" max="13199" width="42.6640625" style="1" customWidth="1"/>
    <col min="13200" max="13200" width="5.88671875" style="1" customWidth="1"/>
    <col min="13201" max="13201" width="31.44140625" style="1" customWidth="1"/>
    <col min="13202" max="13202" width="16.109375" style="1" customWidth="1"/>
    <col min="13203" max="13204" width="9.33203125" style="1" customWidth="1"/>
    <col min="13205" max="13205" width="11.109375" style="1" customWidth="1"/>
    <col min="13206" max="13206" width="2.109375" style="1" customWidth="1"/>
    <col min="13207" max="13412" width="10.88671875" style="1"/>
    <col min="13413" max="13413" width="12" style="1" customWidth="1"/>
    <col min="13414" max="13414" width="2.6640625" style="1" customWidth="1"/>
    <col min="13415" max="13416" width="6.44140625" style="1" customWidth="1"/>
    <col min="13417" max="13417" width="5.88671875" style="1" customWidth="1"/>
    <col min="13418" max="13418" width="6.44140625" style="1" customWidth="1"/>
    <col min="13419" max="13419" width="13.6640625" style="1" customWidth="1"/>
    <col min="13420" max="13421" width="9" style="1" customWidth="1"/>
    <col min="13422" max="13422" width="2.44140625" style="1" customWidth="1"/>
    <col min="13423" max="13423" width="8.88671875" style="1" customWidth="1"/>
    <col min="13424" max="13424" width="7.44140625" style="1" customWidth="1"/>
    <col min="13425" max="13427" width="3.6640625" style="1" customWidth="1"/>
    <col min="13428" max="13428" width="3.44140625" style="1" customWidth="1"/>
    <col min="13429" max="13429" width="2.88671875" style="1" customWidth="1"/>
    <col min="13430" max="13430" width="3" style="1" customWidth="1"/>
    <col min="13431" max="13433" width="0" style="1" hidden="1" customWidth="1"/>
    <col min="13434" max="13434" width="4.44140625" style="1" customWidth="1"/>
    <col min="13435" max="13435" width="0" style="1" hidden="1" customWidth="1"/>
    <col min="13436" max="13437" width="14.88671875" style="1" customWidth="1"/>
    <col min="13438" max="13438" width="15.109375" style="1" customWidth="1"/>
    <col min="13439" max="13439" width="6.44140625" style="1" customWidth="1"/>
    <col min="13440" max="13440" width="15.109375" style="1" customWidth="1"/>
    <col min="13441" max="13441" width="4.109375" style="1" customWidth="1"/>
    <col min="13442" max="13442" width="3" style="1" customWidth="1"/>
    <col min="13443" max="13445" width="0" style="1" hidden="1" customWidth="1"/>
    <col min="13446" max="13446" width="3" style="1" customWidth="1"/>
    <col min="13447" max="13447" width="0" style="1" hidden="1" customWidth="1"/>
    <col min="13448" max="13448" width="3" style="1" customWidth="1"/>
    <col min="13449" max="13449" width="0" style="1" hidden="1" customWidth="1"/>
    <col min="13450" max="13450" width="4.44140625" style="1" customWidth="1"/>
    <col min="13451" max="13451" width="34.33203125" style="1" customWidth="1"/>
    <col min="13452" max="13452" width="23.44140625" style="1" customWidth="1"/>
    <col min="13453" max="13453" width="9.109375" style="1" customWidth="1"/>
    <col min="13454" max="13454" width="19.44140625" style="1" customWidth="1"/>
    <col min="13455" max="13455" width="42.6640625" style="1" customWidth="1"/>
    <col min="13456" max="13456" width="5.88671875" style="1" customWidth="1"/>
    <col min="13457" max="13457" width="31.44140625" style="1" customWidth="1"/>
    <col min="13458" max="13458" width="16.109375" style="1" customWidth="1"/>
    <col min="13459" max="13460" width="9.33203125" style="1" customWidth="1"/>
    <col min="13461" max="13461" width="11.109375" style="1" customWidth="1"/>
    <col min="13462" max="13462" width="2.109375" style="1" customWidth="1"/>
    <col min="13463" max="13668" width="10.88671875" style="1"/>
    <col min="13669" max="13669" width="12" style="1" customWidth="1"/>
    <col min="13670" max="13670" width="2.6640625" style="1" customWidth="1"/>
    <col min="13671" max="13672" width="6.44140625" style="1" customWidth="1"/>
    <col min="13673" max="13673" width="5.88671875" style="1" customWidth="1"/>
    <col min="13674" max="13674" width="6.44140625" style="1" customWidth="1"/>
    <col min="13675" max="13675" width="13.6640625" style="1" customWidth="1"/>
    <col min="13676" max="13677" width="9" style="1" customWidth="1"/>
    <col min="13678" max="13678" width="2.44140625" style="1" customWidth="1"/>
    <col min="13679" max="13679" width="8.88671875" style="1" customWidth="1"/>
    <col min="13680" max="13680" width="7.44140625" style="1" customWidth="1"/>
    <col min="13681" max="13683" width="3.6640625" style="1" customWidth="1"/>
    <col min="13684" max="13684" width="3.44140625" style="1" customWidth="1"/>
    <col min="13685" max="13685" width="2.88671875" style="1" customWidth="1"/>
    <col min="13686" max="13686" width="3" style="1" customWidth="1"/>
    <col min="13687" max="13689" width="0" style="1" hidden="1" customWidth="1"/>
    <col min="13690" max="13690" width="4.44140625" style="1" customWidth="1"/>
    <col min="13691" max="13691" width="0" style="1" hidden="1" customWidth="1"/>
    <col min="13692" max="13693" width="14.88671875" style="1" customWidth="1"/>
    <col min="13694" max="13694" width="15.109375" style="1" customWidth="1"/>
    <col min="13695" max="13695" width="6.44140625" style="1" customWidth="1"/>
    <col min="13696" max="13696" width="15.109375" style="1" customWidth="1"/>
    <col min="13697" max="13697" width="4.109375" style="1" customWidth="1"/>
    <col min="13698" max="13698" width="3" style="1" customWidth="1"/>
    <col min="13699" max="13701" width="0" style="1" hidden="1" customWidth="1"/>
    <col min="13702" max="13702" width="3" style="1" customWidth="1"/>
    <col min="13703" max="13703" width="0" style="1" hidden="1" customWidth="1"/>
    <col min="13704" max="13704" width="3" style="1" customWidth="1"/>
    <col min="13705" max="13705" width="0" style="1" hidden="1" customWidth="1"/>
    <col min="13706" max="13706" width="4.44140625" style="1" customWidth="1"/>
    <col min="13707" max="13707" width="34.33203125" style="1" customWidth="1"/>
    <col min="13708" max="13708" width="23.44140625" style="1" customWidth="1"/>
    <col min="13709" max="13709" width="9.109375" style="1" customWidth="1"/>
    <col min="13710" max="13710" width="19.44140625" style="1" customWidth="1"/>
    <col min="13711" max="13711" width="42.6640625" style="1" customWidth="1"/>
    <col min="13712" max="13712" width="5.88671875" style="1" customWidth="1"/>
    <col min="13713" max="13713" width="31.44140625" style="1" customWidth="1"/>
    <col min="13714" max="13714" width="16.109375" style="1" customWidth="1"/>
    <col min="13715" max="13716" width="9.33203125" style="1" customWidth="1"/>
    <col min="13717" max="13717" width="11.109375" style="1" customWidth="1"/>
    <col min="13718" max="13718" width="2.109375" style="1" customWidth="1"/>
    <col min="13719" max="13924" width="10.88671875" style="1"/>
    <col min="13925" max="13925" width="12" style="1" customWidth="1"/>
    <col min="13926" max="13926" width="2.6640625" style="1" customWidth="1"/>
    <col min="13927" max="13928" width="6.44140625" style="1" customWidth="1"/>
    <col min="13929" max="13929" width="5.88671875" style="1" customWidth="1"/>
    <col min="13930" max="13930" width="6.44140625" style="1" customWidth="1"/>
    <col min="13931" max="13931" width="13.6640625" style="1" customWidth="1"/>
    <col min="13932" max="13933" width="9" style="1" customWidth="1"/>
    <col min="13934" max="13934" width="2.44140625" style="1" customWidth="1"/>
    <col min="13935" max="13935" width="8.88671875" style="1" customWidth="1"/>
    <col min="13936" max="13936" width="7.44140625" style="1" customWidth="1"/>
    <col min="13937" max="13939" width="3.6640625" style="1" customWidth="1"/>
    <col min="13940" max="13940" width="3.44140625" style="1" customWidth="1"/>
    <col min="13941" max="13941" width="2.88671875" style="1" customWidth="1"/>
    <col min="13942" max="13942" width="3" style="1" customWidth="1"/>
    <col min="13943" max="13945" width="0" style="1" hidden="1" customWidth="1"/>
    <col min="13946" max="13946" width="4.44140625" style="1" customWidth="1"/>
    <col min="13947" max="13947" width="0" style="1" hidden="1" customWidth="1"/>
    <col min="13948" max="13949" width="14.88671875" style="1" customWidth="1"/>
    <col min="13950" max="13950" width="15.109375" style="1" customWidth="1"/>
    <col min="13951" max="13951" width="6.44140625" style="1" customWidth="1"/>
    <col min="13952" max="13952" width="15.109375" style="1" customWidth="1"/>
    <col min="13953" max="13953" width="4.109375" style="1" customWidth="1"/>
    <col min="13954" max="13954" width="3" style="1" customWidth="1"/>
    <col min="13955" max="13957" width="0" style="1" hidden="1" customWidth="1"/>
    <col min="13958" max="13958" width="3" style="1" customWidth="1"/>
    <col min="13959" max="13959" width="0" style="1" hidden="1" customWidth="1"/>
    <col min="13960" max="13960" width="3" style="1" customWidth="1"/>
    <col min="13961" max="13961" width="0" style="1" hidden="1" customWidth="1"/>
    <col min="13962" max="13962" width="4.44140625" style="1" customWidth="1"/>
    <col min="13963" max="13963" width="34.33203125" style="1" customWidth="1"/>
    <col min="13964" max="13964" width="23.44140625" style="1" customWidth="1"/>
    <col min="13965" max="13965" width="9.109375" style="1" customWidth="1"/>
    <col min="13966" max="13966" width="19.44140625" style="1" customWidth="1"/>
    <col min="13967" max="13967" width="42.6640625" style="1" customWidth="1"/>
    <col min="13968" max="13968" width="5.88671875" style="1" customWidth="1"/>
    <col min="13969" max="13969" width="31.44140625" style="1" customWidth="1"/>
    <col min="13970" max="13970" width="16.109375" style="1" customWidth="1"/>
    <col min="13971" max="13972" width="9.33203125" style="1" customWidth="1"/>
    <col min="13973" max="13973" width="11.109375" style="1" customWidth="1"/>
    <col min="13974" max="13974" width="2.109375" style="1" customWidth="1"/>
    <col min="13975" max="14180" width="10.88671875" style="1"/>
    <col min="14181" max="14181" width="12" style="1" customWidth="1"/>
    <col min="14182" max="14182" width="2.6640625" style="1" customWidth="1"/>
    <col min="14183" max="14184" width="6.44140625" style="1" customWidth="1"/>
    <col min="14185" max="14185" width="5.88671875" style="1" customWidth="1"/>
    <col min="14186" max="14186" width="6.44140625" style="1" customWidth="1"/>
    <col min="14187" max="14187" width="13.6640625" style="1" customWidth="1"/>
    <col min="14188" max="14189" width="9" style="1" customWidth="1"/>
    <col min="14190" max="14190" width="2.44140625" style="1" customWidth="1"/>
    <col min="14191" max="14191" width="8.88671875" style="1" customWidth="1"/>
    <col min="14192" max="14192" width="7.44140625" style="1" customWidth="1"/>
    <col min="14193" max="14195" width="3.6640625" style="1" customWidth="1"/>
    <col min="14196" max="14196" width="3.44140625" style="1" customWidth="1"/>
    <col min="14197" max="14197" width="2.88671875" style="1" customWidth="1"/>
    <col min="14198" max="14198" width="3" style="1" customWidth="1"/>
    <col min="14199" max="14201" width="0" style="1" hidden="1" customWidth="1"/>
    <col min="14202" max="14202" width="4.44140625" style="1" customWidth="1"/>
    <col min="14203" max="14203" width="0" style="1" hidden="1" customWidth="1"/>
    <col min="14204" max="14205" width="14.88671875" style="1" customWidth="1"/>
    <col min="14206" max="14206" width="15.109375" style="1" customWidth="1"/>
    <col min="14207" max="14207" width="6.44140625" style="1" customWidth="1"/>
    <col min="14208" max="14208" width="15.109375" style="1" customWidth="1"/>
    <col min="14209" max="14209" width="4.109375" style="1" customWidth="1"/>
    <col min="14210" max="14210" width="3" style="1" customWidth="1"/>
    <col min="14211" max="14213" width="0" style="1" hidden="1" customWidth="1"/>
    <col min="14214" max="14214" width="3" style="1" customWidth="1"/>
    <col min="14215" max="14215" width="0" style="1" hidden="1" customWidth="1"/>
    <col min="14216" max="14216" width="3" style="1" customWidth="1"/>
    <col min="14217" max="14217" width="0" style="1" hidden="1" customWidth="1"/>
    <col min="14218" max="14218" width="4.44140625" style="1" customWidth="1"/>
    <col min="14219" max="14219" width="34.33203125" style="1" customWidth="1"/>
    <col min="14220" max="14220" width="23.44140625" style="1" customWidth="1"/>
    <col min="14221" max="14221" width="9.109375" style="1" customWidth="1"/>
    <col min="14222" max="14222" width="19.44140625" style="1" customWidth="1"/>
    <col min="14223" max="14223" width="42.6640625" style="1" customWidth="1"/>
    <col min="14224" max="14224" width="5.88671875" style="1" customWidth="1"/>
    <col min="14225" max="14225" width="31.44140625" style="1" customWidth="1"/>
    <col min="14226" max="14226" width="16.109375" style="1" customWidth="1"/>
    <col min="14227" max="14228" width="9.33203125" style="1" customWidth="1"/>
    <col min="14229" max="14229" width="11.109375" style="1" customWidth="1"/>
    <col min="14230" max="14230" width="2.109375" style="1" customWidth="1"/>
    <col min="14231" max="14436" width="10.88671875" style="1"/>
    <col min="14437" max="14437" width="12" style="1" customWidth="1"/>
    <col min="14438" max="14438" width="2.6640625" style="1" customWidth="1"/>
    <col min="14439" max="14440" width="6.44140625" style="1" customWidth="1"/>
    <col min="14441" max="14441" width="5.88671875" style="1" customWidth="1"/>
    <col min="14442" max="14442" width="6.44140625" style="1" customWidth="1"/>
    <col min="14443" max="14443" width="13.6640625" style="1" customWidth="1"/>
    <col min="14444" max="14445" width="9" style="1" customWidth="1"/>
    <col min="14446" max="14446" width="2.44140625" style="1" customWidth="1"/>
    <col min="14447" max="14447" width="8.88671875" style="1" customWidth="1"/>
    <col min="14448" max="14448" width="7.44140625" style="1" customWidth="1"/>
    <col min="14449" max="14451" width="3.6640625" style="1" customWidth="1"/>
    <col min="14452" max="14452" width="3.44140625" style="1" customWidth="1"/>
    <col min="14453" max="14453" width="2.88671875" style="1" customWidth="1"/>
    <col min="14454" max="14454" width="3" style="1" customWidth="1"/>
    <col min="14455" max="14457" width="0" style="1" hidden="1" customWidth="1"/>
    <col min="14458" max="14458" width="4.44140625" style="1" customWidth="1"/>
    <col min="14459" max="14459" width="0" style="1" hidden="1" customWidth="1"/>
    <col min="14460" max="14461" width="14.88671875" style="1" customWidth="1"/>
    <col min="14462" max="14462" width="15.109375" style="1" customWidth="1"/>
    <col min="14463" max="14463" width="6.44140625" style="1" customWidth="1"/>
    <col min="14464" max="14464" width="15.109375" style="1" customWidth="1"/>
    <col min="14465" max="14465" width="4.109375" style="1" customWidth="1"/>
    <col min="14466" max="14466" width="3" style="1" customWidth="1"/>
    <col min="14467" max="14469" width="0" style="1" hidden="1" customWidth="1"/>
    <col min="14470" max="14470" width="3" style="1" customWidth="1"/>
    <col min="14471" max="14471" width="0" style="1" hidden="1" customWidth="1"/>
    <col min="14472" max="14472" width="3" style="1" customWidth="1"/>
    <col min="14473" max="14473" width="0" style="1" hidden="1" customWidth="1"/>
    <col min="14474" max="14474" width="4.44140625" style="1" customWidth="1"/>
    <col min="14475" max="14475" width="34.33203125" style="1" customWidth="1"/>
    <col min="14476" max="14476" width="23.44140625" style="1" customWidth="1"/>
    <col min="14477" max="14477" width="9.109375" style="1" customWidth="1"/>
    <col min="14478" max="14478" width="19.44140625" style="1" customWidth="1"/>
    <col min="14479" max="14479" width="42.6640625" style="1" customWidth="1"/>
    <col min="14480" max="14480" width="5.88671875" style="1" customWidth="1"/>
    <col min="14481" max="14481" width="31.44140625" style="1" customWidth="1"/>
    <col min="14482" max="14482" width="16.109375" style="1" customWidth="1"/>
    <col min="14483" max="14484" width="9.33203125" style="1" customWidth="1"/>
    <col min="14485" max="14485" width="11.109375" style="1" customWidth="1"/>
    <col min="14486" max="14486" width="2.109375" style="1" customWidth="1"/>
    <col min="14487" max="14692" width="10.88671875" style="1"/>
    <col min="14693" max="14693" width="12" style="1" customWidth="1"/>
    <col min="14694" max="14694" width="2.6640625" style="1" customWidth="1"/>
    <col min="14695" max="14696" width="6.44140625" style="1" customWidth="1"/>
    <col min="14697" max="14697" width="5.88671875" style="1" customWidth="1"/>
    <col min="14698" max="14698" width="6.44140625" style="1" customWidth="1"/>
    <col min="14699" max="14699" width="13.6640625" style="1" customWidth="1"/>
    <col min="14700" max="14701" width="9" style="1" customWidth="1"/>
    <col min="14702" max="14702" width="2.44140625" style="1" customWidth="1"/>
    <col min="14703" max="14703" width="8.88671875" style="1" customWidth="1"/>
    <col min="14704" max="14704" width="7.44140625" style="1" customWidth="1"/>
    <col min="14705" max="14707" width="3.6640625" style="1" customWidth="1"/>
    <col min="14708" max="14708" width="3.44140625" style="1" customWidth="1"/>
    <col min="14709" max="14709" width="2.88671875" style="1" customWidth="1"/>
    <col min="14710" max="14710" width="3" style="1" customWidth="1"/>
    <col min="14711" max="14713" width="0" style="1" hidden="1" customWidth="1"/>
    <col min="14714" max="14714" width="4.44140625" style="1" customWidth="1"/>
    <col min="14715" max="14715" width="0" style="1" hidden="1" customWidth="1"/>
    <col min="14716" max="14717" width="14.88671875" style="1" customWidth="1"/>
    <col min="14718" max="14718" width="15.109375" style="1" customWidth="1"/>
    <col min="14719" max="14719" width="6.44140625" style="1" customWidth="1"/>
    <col min="14720" max="14720" width="15.109375" style="1" customWidth="1"/>
    <col min="14721" max="14721" width="4.109375" style="1" customWidth="1"/>
    <col min="14722" max="14722" width="3" style="1" customWidth="1"/>
    <col min="14723" max="14725" width="0" style="1" hidden="1" customWidth="1"/>
    <col min="14726" max="14726" width="3" style="1" customWidth="1"/>
    <col min="14727" max="14727" width="0" style="1" hidden="1" customWidth="1"/>
    <col min="14728" max="14728" width="3" style="1" customWidth="1"/>
    <col min="14729" max="14729" width="0" style="1" hidden="1" customWidth="1"/>
    <col min="14730" max="14730" width="4.44140625" style="1" customWidth="1"/>
    <col min="14731" max="14731" width="34.33203125" style="1" customWidth="1"/>
    <col min="14732" max="14732" width="23.44140625" style="1" customWidth="1"/>
    <col min="14733" max="14733" width="9.109375" style="1" customWidth="1"/>
    <col min="14734" max="14734" width="19.44140625" style="1" customWidth="1"/>
    <col min="14735" max="14735" width="42.6640625" style="1" customWidth="1"/>
    <col min="14736" max="14736" width="5.88671875" style="1" customWidth="1"/>
    <col min="14737" max="14737" width="31.44140625" style="1" customWidth="1"/>
    <col min="14738" max="14738" width="16.109375" style="1" customWidth="1"/>
    <col min="14739" max="14740" width="9.33203125" style="1" customWidth="1"/>
    <col min="14741" max="14741" width="11.109375" style="1" customWidth="1"/>
    <col min="14742" max="14742" width="2.109375" style="1" customWidth="1"/>
    <col min="14743" max="14948" width="10.88671875" style="1"/>
    <col min="14949" max="14949" width="12" style="1" customWidth="1"/>
    <col min="14950" max="14950" width="2.6640625" style="1" customWidth="1"/>
    <col min="14951" max="14952" width="6.44140625" style="1" customWidth="1"/>
    <col min="14953" max="14953" width="5.88671875" style="1" customWidth="1"/>
    <col min="14954" max="14954" width="6.44140625" style="1" customWidth="1"/>
    <col min="14955" max="14955" width="13.6640625" style="1" customWidth="1"/>
    <col min="14956" max="14957" width="9" style="1" customWidth="1"/>
    <col min="14958" max="14958" width="2.44140625" style="1" customWidth="1"/>
    <col min="14959" max="14959" width="8.88671875" style="1" customWidth="1"/>
    <col min="14960" max="14960" width="7.44140625" style="1" customWidth="1"/>
    <col min="14961" max="14963" width="3.6640625" style="1" customWidth="1"/>
    <col min="14964" max="14964" width="3.44140625" style="1" customWidth="1"/>
    <col min="14965" max="14965" width="2.88671875" style="1" customWidth="1"/>
    <col min="14966" max="14966" width="3" style="1" customWidth="1"/>
    <col min="14967" max="14969" width="0" style="1" hidden="1" customWidth="1"/>
    <col min="14970" max="14970" width="4.44140625" style="1" customWidth="1"/>
    <col min="14971" max="14971" width="0" style="1" hidden="1" customWidth="1"/>
    <col min="14972" max="14973" width="14.88671875" style="1" customWidth="1"/>
    <col min="14974" max="14974" width="15.109375" style="1" customWidth="1"/>
    <col min="14975" max="14975" width="6.44140625" style="1" customWidth="1"/>
    <col min="14976" max="14976" width="15.109375" style="1" customWidth="1"/>
    <col min="14977" max="14977" width="4.109375" style="1" customWidth="1"/>
    <col min="14978" max="14978" width="3" style="1" customWidth="1"/>
    <col min="14979" max="14981" width="0" style="1" hidden="1" customWidth="1"/>
    <col min="14982" max="14982" width="3" style="1" customWidth="1"/>
    <col min="14983" max="14983" width="0" style="1" hidden="1" customWidth="1"/>
    <col min="14984" max="14984" width="3" style="1" customWidth="1"/>
    <col min="14985" max="14985" width="0" style="1" hidden="1" customWidth="1"/>
    <col min="14986" max="14986" width="4.44140625" style="1" customWidth="1"/>
    <col min="14987" max="14987" width="34.33203125" style="1" customWidth="1"/>
    <col min="14988" max="14988" width="23.44140625" style="1" customWidth="1"/>
    <col min="14989" max="14989" width="9.109375" style="1" customWidth="1"/>
    <col min="14990" max="14990" width="19.44140625" style="1" customWidth="1"/>
    <col min="14991" max="14991" width="42.6640625" style="1" customWidth="1"/>
    <col min="14992" max="14992" width="5.88671875" style="1" customWidth="1"/>
    <col min="14993" max="14993" width="31.44140625" style="1" customWidth="1"/>
    <col min="14994" max="14994" width="16.109375" style="1" customWidth="1"/>
    <col min="14995" max="14996" width="9.33203125" style="1" customWidth="1"/>
    <col min="14997" max="14997" width="11.109375" style="1" customWidth="1"/>
    <col min="14998" max="14998" width="2.109375" style="1" customWidth="1"/>
    <col min="14999" max="15204" width="10.88671875" style="1"/>
    <col min="15205" max="15205" width="12" style="1" customWidth="1"/>
    <col min="15206" max="15206" width="2.6640625" style="1" customWidth="1"/>
    <col min="15207" max="15208" width="6.44140625" style="1" customWidth="1"/>
    <col min="15209" max="15209" width="5.88671875" style="1" customWidth="1"/>
    <col min="15210" max="15210" width="6.44140625" style="1" customWidth="1"/>
    <col min="15211" max="15211" width="13.6640625" style="1" customWidth="1"/>
    <col min="15212" max="15213" width="9" style="1" customWidth="1"/>
    <col min="15214" max="15214" width="2.44140625" style="1" customWidth="1"/>
    <col min="15215" max="15215" width="8.88671875" style="1" customWidth="1"/>
    <col min="15216" max="15216" width="7.44140625" style="1" customWidth="1"/>
    <col min="15217" max="15219" width="3.6640625" style="1" customWidth="1"/>
    <col min="15220" max="15220" width="3.44140625" style="1" customWidth="1"/>
    <col min="15221" max="15221" width="2.88671875" style="1" customWidth="1"/>
    <col min="15222" max="15222" width="3" style="1" customWidth="1"/>
    <col min="15223" max="15225" width="0" style="1" hidden="1" customWidth="1"/>
    <col min="15226" max="15226" width="4.44140625" style="1" customWidth="1"/>
    <col min="15227" max="15227" width="0" style="1" hidden="1" customWidth="1"/>
    <col min="15228" max="15229" width="14.88671875" style="1" customWidth="1"/>
    <col min="15230" max="15230" width="15.109375" style="1" customWidth="1"/>
    <col min="15231" max="15231" width="6.44140625" style="1" customWidth="1"/>
    <col min="15232" max="15232" width="15.109375" style="1" customWidth="1"/>
    <col min="15233" max="15233" width="4.109375" style="1" customWidth="1"/>
    <col min="15234" max="15234" width="3" style="1" customWidth="1"/>
    <col min="15235" max="15237" width="0" style="1" hidden="1" customWidth="1"/>
    <col min="15238" max="15238" width="3" style="1" customWidth="1"/>
    <col min="15239" max="15239" width="0" style="1" hidden="1" customWidth="1"/>
    <col min="15240" max="15240" width="3" style="1" customWidth="1"/>
    <col min="15241" max="15241" width="0" style="1" hidden="1" customWidth="1"/>
    <col min="15242" max="15242" width="4.44140625" style="1" customWidth="1"/>
    <col min="15243" max="15243" width="34.33203125" style="1" customWidth="1"/>
    <col min="15244" max="15244" width="23.44140625" style="1" customWidth="1"/>
    <col min="15245" max="15245" width="9.109375" style="1" customWidth="1"/>
    <col min="15246" max="15246" width="19.44140625" style="1" customWidth="1"/>
    <col min="15247" max="15247" width="42.6640625" style="1" customWidth="1"/>
    <col min="15248" max="15248" width="5.88671875" style="1" customWidth="1"/>
    <col min="15249" max="15249" width="31.44140625" style="1" customWidth="1"/>
    <col min="15250" max="15250" width="16.109375" style="1" customWidth="1"/>
    <col min="15251" max="15252" width="9.33203125" style="1" customWidth="1"/>
    <col min="15253" max="15253" width="11.109375" style="1" customWidth="1"/>
    <col min="15254" max="15254" width="2.109375" style="1" customWidth="1"/>
    <col min="15255" max="15460" width="10.88671875" style="1"/>
    <col min="15461" max="15461" width="12" style="1" customWidth="1"/>
    <col min="15462" max="15462" width="2.6640625" style="1" customWidth="1"/>
    <col min="15463" max="15464" width="6.44140625" style="1" customWidth="1"/>
    <col min="15465" max="15465" width="5.88671875" style="1" customWidth="1"/>
    <col min="15466" max="15466" width="6.44140625" style="1" customWidth="1"/>
    <col min="15467" max="15467" width="13.6640625" style="1" customWidth="1"/>
    <col min="15468" max="15469" width="9" style="1" customWidth="1"/>
    <col min="15470" max="15470" width="2.44140625" style="1" customWidth="1"/>
    <col min="15471" max="15471" width="8.88671875" style="1" customWidth="1"/>
    <col min="15472" max="15472" width="7.44140625" style="1" customWidth="1"/>
    <col min="15473" max="15475" width="3.6640625" style="1" customWidth="1"/>
    <col min="15476" max="15476" width="3.44140625" style="1" customWidth="1"/>
    <col min="15477" max="15477" width="2.88671875" style="1" customWidth="1"/>
    <col min="15478" max="15478" width="3" style="1" customWidth="1"/>
    <col min="15479" max="15481" width="0" style="1" hidden="1" customWidth="1"/>
    <col min="15482" max="15482" width="4.44140625" style="1" customWidth="1"/>
    <col min="15483" max="15483" width="0" style="1" hidden="1" customWidth="1"/>
    <col min="15484" max="15485" width="14.88671875" style="1" customWidth="1"/>
    <col min="15486" max="15486" width="15.109375" style="1" customWidth="1"/>
    <col min="15487" max="15487" width="6.44140625" style="1" customWidth="1"/>
    <col min="15488" max="15488" width="15.109375" style="1" customWidth="1"/>
    <col min="15489" max="15489" width="4.109375" style="1" customWidth="1"/>
    <col min="15490" max="15490" width="3" style="1" customWidth="1"/>
    <col min="15491" max="15493" width="0" style="1" hidden="1" customWidth="1"/>
    <col min="15494" max="15494" width="3" style="1" customWidth="1"/>
    <col min="15495" max="15495" width="0" style="1" hidden="1" customWidth="1"/>
    <col min="15496" max="15496" width="3" style="1" customWidth="1"/>
    <col min="15497" max="15497" width="0" style="1" hidden="1" customWidth="1"/>
    <col min="15498" max="15498" width="4.44140625" style="1" customWidth="1"/>
    <col min="15499" max="15499" width="34.33203125" style="1" customWidth="1"/>
    <col min="15500" max="15500" width="23.44140625" style="1" customWidth="1"/>
    <col min="15501" max="15501" width="9.109375" style="1" customWidth="1"/>
    <col min="15502" max="15502" width="19.44140625" style="1" customWidth="1"/>
    <col min="15503" max="15503" width="42.6640625" style="1" customWidth="1"/>
    <col min="15504" max="15504" width="5.88671875" style="1" customWidth="1"/>
    <col min="15505" max="15505" width="31.44140625" style="1" customWidth="1"/>
    <col min="15506" max="15506" width="16.109375" style="1" customWidth="1"/>
    <col min="15507" max="15508" width="9.33203125" style="1" customWidth="1"/>
    <col min="15509" max="15509" width="11.109375" style="1" customWidth="1"/>
    <col min="15510" max="15510" width="2.109375" style="1" customWidth="1"/>
    <col min="15511" max="15716" width="10.88671875" style="1"/>
    <col min="15717" max="15717" width="12" style="1" customWidth="1"/>
    <col min="15718" max="15718" width="2.6640625" style="1" customWidth="1"/>
    <col min="15719" max="15720" width="6.44140625" style="1" customWidth="1"/>
    <col min="15721" max="15721" width="5.88671875" style="1" customWidth="1"/>
    <col min="15722" max="15722" width="6.44140625" style="1" customWidth="1"/>
    <col min="15723" max="15723" width="13.6640625" style="1" customWidth="1"/>
    <col min="15724" max="15725" width="9" style="1" customWidth="1"/>
    <col min="15726" max="15726" width="2.44140625" style="1" customWidth="1"/>
    <col min="15727" max="15727" width="8.88671875" style="1" customWidth="1"/>
    <col min="15728" max="15728" width="7.44140625" style="1" customWidth="1"/>
    <col min="15729" max="15731" width="3.6640625" style="1" customWidth="1"/>
    <col min="15732" max="15732" width="3.44140625" style="1" customWidth="1"/>
    <col min="15733" max="15733" width="2.88671875" style="1" customWidth="1"/>
    <col min="15734" max="15734" width="3" style="1" customWidth="1"/>
    <col min="15735" max="15737" width="0" style="1" hidden="1" customWidth="1"/>
    <col min="15738" max="15738" width="4.44140625" style="1" customWidth="1"/>
    <col min="15739" max="15739" width="0" style="1" hidden="1" customWidth="1"/>
    <col min="15740" max="15741" width="14.88671875" style="1" customWidth="1"/>
    <col min="15742" max="15742" width="15.109375" style="1" customWidth="1"/>
    <col min="15743" max="15743" width="6.44140625" style="1" customWidth="1"/>
    <col min="15744" max="15744" width="15.109375" style="1" customWidth="1"/>
    <col min="15745" max="15745" width="4.109375" style="1" customWidth="1"/>
    <col min="15746" max="15746" width="3" style="1" customWidth="1"/>
    <col min="15747" max="15749" width="0" style="1" hidden="1" customWidth="1"/>
    <col min="15750" max="15750" width="3" style="1" customWidth="1"/>
    <col min="15751" max="15751" width="0" style="1" hidden="1" customWidth="1"/>
    <col min="15752" max="15752" width="3" style="1" customWidth="1"/>
    <col min="15753" max="15753" width="0" style="1" hidden="1" customWidth="1"/>
    <col min="15754" max="15754" width="4.44140625" style="1" customWidth="1"/>
    <col min="15755" max="15755" width="34.33203125" style="1" customWidth="1"/>
    <col min="15756" max="15756" width="23.44140625" style="1" customWidth="1"/>
    <col min="15757" max="15757" width="9.109375" style="1" customWidth="1"/>
    <col min="15758" max="15758" width="19.44140625" style="1" customWidth="1"/>
    <col min="15759" max="15759" width="42.6640625" style="1" customWidth="1"/>
    <col min="15760" max="15760" width="5.88671875" style="1" customWidth="1"/>
    <col min="15761" max="15761" width="31.44140625" style="1" customWidth="1"/>
    <col min="15762" max="15762" width="16.109375" style="1" customWidth="1"/>
    <col min="15763" max="15764" width="9.33203125" style="1" customWidth="1"/>
    <col min="15765" max="15765" width="11.109375" style="1" customWidth="1"/>
    <col min="15766" max="15766" width="2.109375" style="1" customWidth="1"/>
    <col min="15767" max="15972" width="10.88671875" style="1"/>
    <col min="15973" max="15973" width="12" style="1" customWidth="1"/>
    <col min="15974" max="15974" width="2.6640625" style="1" customWidth="1"/>
    <col min="15975" max="15976" width="6.44140625" style="1" customWidth="1"/>
    <col min="15977" max="15977" width="5.88671875" style="1" customWidth="1"/>
    <col min="15978" max="15978" width="6.44140625" style="1" customWidth="1"/>
    <col min="15979" max="15979" width="13.6640625" style="1" customWidth="1"/>
    <col min="15980" max="15981" width="9" style="1" customWidth="1"/>
    <col min="15982" max="15982" width="2.44140625" style="1" customWidth="1"/>
    <col min="15983" max="15983" width="8.88671875" style="1" customWidth="1"/>
    <col min="15984" max="15984" width="7.44140625" style="1" customWidth="1"/>
    <col min="15985" max="15987" width="3.6640625" style="1" customWidth="1"/>
    <col min="15988" max="15988" width="3.44140625" style="1" customWidth="1"/>
    <col min="15989" max="15989" width="2.88671875" style="1" customWidth="1"/>
    <col min="15990" max="15990" width="3" style="1" customWidth="1"/>
    <col min="15991" max="15993" width="0" style="1" hidden="1" customWidth="1"/>
    <col min="15994" max="15994" width="4.44140625" style="1" customWidth="1"/>
    <col min="15995" max="15995" width="0" style="1" hidden="1" customWidth="1"/>
    <col min="15996" max="15997" width="14.88671875" style="1" customWidth="1"/>
    <col min="15998" max="15998" width="15.109375" style="1" customWidth="1"/>
    <col min="15999" max="15999" width="6.44140625" style="1" customWidth="1"/>
    <col min="16000" max="16000" width="15.109375" style="1" customWidth="1"/>
    <col min="16001" max="16001" width="4.109375" style="1" customWidth="1"/>
    <col min="16002" max="16002" width="3" style="1" customWidth="1"/>
    <col min="16003" max="16005" width="0" style="1" hidden="1" customWidth="1"/>
    <col min="16006" max="16006" width="3" style="1" customWidth="1"/>
    <col min="16007" max="16007" width="0" style="1" hidden="1" customWidth="1"/>
    <col min="16008" max="16008" width="3" style="1" customWidth="1"/>
    <col min="16009" max="16009" width="0" style="1" hidden="1" customWidth="1"/>
    <col min="16010" max="16010" width="4.44140625" style="1" customWidth="1"/>
    <col min="16011" max="16011" width="34.33203125" style="1" customWidth="1"/>
    <col min="16012" max="16012" width="23.44140625" style="1" customWidth="1"/>
    <col min="16013" max="16013" width="9.109375" style="1" customWidth="1"/>
    <col min="16014" max="16014" width="19.44140625" style="1" customWidth="1"/>
    <col min="16015" max="16015" width="42.6640625" style="1" customWidth="1"/>
    <col min="16016" max="16016" width="5.88671875" style="1" customWidth="1"/>
    <col min="16017" max="16017" width="31.44140625" style="1" customWidth="1"/>
    <col min="16018" max="16018" width="16.109375" style="1" customWidth="1"/>
    <col min="16019" max="16020" width="9.33203125" style="1" customWidth="1"/>
    <col min="16021" max="16021" width="11.109375" style="1" customWidth="1"/>
    <col min="16022" max="16022" width="2.109375" style="1" customWidth="1"/>
    <col min="16023" max="16228" width="10.88671875" style="1"/>
    <col min="16229" max="16229" width="12" style="1" customWidth="1"/>
    <col min="16230" max="16230" width="2.6640625" style="1" customWidth="1"/>
    <col min="16231" max="16232" width="6.44140625" style="1" customWidth="1"/>
    <col min="16233" max="16233" width="5.88671875" style="1" customWidth="1"/>
    <col min="16234" max="16234" width="6.44140625" style="1" customWidth="1"/>
    <col min="16235" max="16235" width="13.6640625" style="1" customWidth="1"/>
    <col min="16236" max="16237" width="9" style="1" customWidth="1"/>
    <col min="16238" max="16238" width="2.44140625" style="1" customWidth="1"/>
    <col min="16239" max="16239" width="8.88671875" style="1" customWidth="1"/>
    <col min="16240" max="16240" width="7.44140625" style="1" customWidth="1"/>
    <col min="16241" max="16243" width="3.6640625" style="1" customWidth="1"/>
    <col min="16244" max="16244" width="3.44140625" style="1" customWidth="1"/>
    <col min="16245" max="16245" width="2.88671875" style="1" customWidth="1"/>
    <col min="16246" max="16246" width="3" style="1" customWidth="1"/>
    <col min="16247" max="16249" width="0" style="1" hidden="1" customWidth="1"/>
    <col min="16250" max="16250" width="4.44140625" style="1" customWidth="1"/>
    <col min="16251" max="16251" width="0" style="1" hidden="1" customWidth="1"/>
    <col min="16252" max="16253" width="14.88671875" style="1" customWidth="1"/>
    <col min="16254" max="16254" width="15.109375" style="1" customWidth="1"/>
    <col min="16255" max="16255" width="6.44140625" style="1" customWidth="1"/>
    <col min="16256" max="16256" width="15.109375" style="1" customWidth="1"/>
    <col min="16257" max="16257" width="4.109375" style="1" customWidth="1"/>
    <col min="16258" max="16258" width="3" style="1" customWidth="1"/>
    <col min="16259" max="16261" width="0" style="1" hidden="1" customWidth="1"/>
    <col min="16262" max="16262" width="3" style="1" customWidth="1"/>
    <col min="16263" max="16263" width="0" style="1" hidden="1" customWidth="1"/>
    <col min="16264" max="16264" width="3" style="1" customWidth="1"/>
    <col min="16265" max="16265" width="0" style="1" hidden="1" customWidth="1"/>
    <col min="16266" max="16266" width="4.44140625" style="1" customWidth="1"/>
    <col min="16267" max="16267" width="34.33203125" style="1" customWidth="1"/>
    <col min="16268" max="16268" width="23.44140625" style="1" customWidth="1"/>
    <col min="16269" max="16269" width="9.109375" style="1" customWidth="1"/>
    <col min="16270" max="16270" width="19.44140625" style="1" customWidth="1"/>
    <col min="16271" max="16271" width="42.6640625" style="1" customWidth="1"/>
    <col min="16272" max="16272" width="5.88671875" style="1" customWidth="1"/>
    <col min="16273" max="16273" width="31.44140625" style="1" customWidth="1"/>
    <col min="16274" max="16274" width="16.109375" style="1" customWidth="1"/>
    <col min="16275" max="16276" width="9.33203125" style="1" customWidth="1"/>
    <col min="16277" max="16277" width="11.109375" style="1" customWidth="1"/>
    <col min="16278" max="16278" width="2.109375" style="1" customWidth="1"/>
    <col min="16279" max="16383" width="10.88671875" style="1"/>
    <col min="16384" max="16384" width="11.44140625" style="1" customWidth="1"/>
  </cols>
  <sheetData>
    <row r="1" spans="1:193 1680:1680" x14ac:dyDescent="0.2">
      <c r="A1" s="5"/>
      <c r="B1" s="546" t="s">
        <v>465</v>
      </c>
      <c r="C1" s="547"/>
      <c r="D1" s="547"/>
      <c r="E1" s="547"/>
      <c r="F1" s="547"/>
      <c r="G1" s="547"/>
      <c r="H1" s="547"/>
      <c r="I1" s="548"/>
      <c r="J1" s="549"/>
      <c r="K1" s="550"/>
      <c r="L1" s="106"/>
      <c r="M1" s="105"/>
      <c r="N1" s="105"/>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5"/>
      <c r="AN1" s="106"/>
      <c r="AO1" s="106"/>
      <c r="AP1" s="106"/>
      <c r="AQ1" s="105"/>
      <c r="AR1" s="106"/>
      <c r="AS1" s="106"/>
      <c r="AT1" s="106"/>
      <c r="AU1" s="105"/>
      <c r="AV1" s="106"/>
      <c r="AW1" s="106"/>
      <c r="AX1" s="106"/>
      <c r="AY1" s="105"/>
      <c r="AZ1" s="106"/>
      <c r="BA1" s="106"/>
      <c r="BB1" s="106"/>
      <c r="BC1" s="105"/>
      <c r="BD1" s="106"/>
      <c r="BE1" s="106"/>
      <c r="BF1" s="106"/>
      <c r="BG1" s="105"/>
      <c r="BH1" s="106"/>
      <c r="BI1" s="106"/>
      <c r="BJ1" s="106"/>
      <c r="BK1" s="105"/>
      <c r="BL1" s="106"/>
      <c r="BM1" s="106"/>
      <c r="BN1" s="106"/>
      <c r="BO1" s="105"/>
      <c r="BP1" s="106"/>
      <c r="BQ1" s="106"/>
      <c r="BR1" s="106"/>
      <c r="BS1" s="105"/>
      <c r="BT1" s="106"/>
      <c r="BU1" s="106"/>
      <c r="BV1" s="106"/>
      <c r="BW1" s="105"/>
      <c r="BX1" s="106"/>
      <c r="BY1" s="106"/>
      <c r="BZ1" s="106"/>
      <c r="CA1" s="105"/>
      <c r="CB1" s="106"/>
      <c r="CC1" s="106"/>
      <c r="CD1" s="106"/>
      <c r="CE1" s="105"/>
      <c r="CF1" s="106"/>
      <c r="CG1" s="106"/>
      <c r="CH1" s="106"/>
      <c r="CI1" s="106"/>
      <c r="CJ1" s="106"/>
      <c r="CK1" s="106"/>
      <c r="CL1" s="106"/>
      <c r="CM1" s="106"/>
      <c r="CN1" s="106"/>
      <c r="CO1" s="106"/>
      <c r="CP1" s="106"/>
      <c r="CQ1" s="106"/>
      <c r="CR1" s="106"/>
      <c r="CS1" s="106"/>
      <c r="CT1" s="106"/>
      <c r="CU1" s="106"/>
      <c r="CV1" s="106"/>
      <c r="CW1" s="106"/>
      <c r="CX1" s="106"/>
      <c r="CY1" s="106"/>
      <c r="CZ1" s="106"/>
      <c r="DA1" s="106"/>
      <c r="DB1" s="106"/>
      <c r="DC1" s="106"/>
      <c r="DD1" s="106"/>
      <c r="DE1" s="105"/>
      <c r="DF1" s="106"/>
      <c r="DG1" s="105"/>
      <c r="DH1" s="105"/>
      <c r="DI1" s="106"/>
      <c r="DJ1" s="106"/>
      <c r="DK1" s="106"/>
      <c r="DL1" s="106"/>
      <c r="DM1" s="105"/>
      <c r="DN1" s="106"/>
      <c r="DO1" s="105"/>
      <c r="DP1" s="106"/>
      <c r="DQ1" s="106"/>
      <c r="DR1" s="106"/>
      <c r="DS1" s="106"/>
      <c r="DT1" s="106"/>
      <c r="DU1" s="106"/>
      <c r="DV1" s="106"/>
      <c r="DW1" s="106"/>
      <c r="DX1" s="106"/>
      <c r="DY1" s="106"/>
      <c r="DZ1" s="106"/>
      <c r="EA1" s="106"/>
      <c r="EB1" s="106"/>
      <c r="EC1" s="106"/>
      <c r="ED1" s="106"/>
      <c r="EE1" s="106"/>
      <c r="EF1" s="106"/>
      <c r="EG1" s="106"/>
      <c r="EH1" s="106"/>
      <c r="EI1" s="106"/>
      <c r="EJ1" s="106"/>
      <c r="EK1" s="106"/>
      <c r="EL1" s="106"/>
      <c r="EM1" s="106"/>
      <c r="EN1" s="106"/>
      <c r="EO1" s="106"/>
      <c r="EP1" s="106"/>
      <c r="EQ1" s="106"/>
      <c r="ER1" s="106"/>
      <c r="ES1" s="106"/>
      <c r="ET1" s="106"/>
      <c r="EU1" s="106"/>
      <c r="EV1" s="106"/>
      <c r="EW1" s="106"/>
      <c r="EX1" s="106"/>
      <c r="EY1" s="106"/>
      <c r="EZ1" s="106"/>
      <c r="FA1" s="106"/>
      <c r="FB1" s="106"/>
      <c r="FC1" s="106"/>
      <c r="FD1" s="106"/>
      <c r="FE1" s="106"/>
      <c r="FF1" s="106"/>
      <c r="FG1" s="106"/>
      <c r="FH1" s="106"/>
      <c r="FI1" s="106"/>
      <c r="FJ1" s="106"/>
      <c r="FK1" s="106"/>
      <c r="FL1" s="106"/>
      <c r="FM1" s="106"/>
      <c r="FN1" s="106"/>
      <c r="FO1" s="106"/>
      <c r="FP1" s="106"/>
      <c r="FQ1" s="106"/>
      <c r="FR1" s="106"/>
      <c r="FS1" s="106"/>
      <c r="FT1" s="106"/>
      <c r="FU1" s="106"/>
      <c r="FV1" s="106"/>
      <c r="FW1" s="106"/>
      <c r="FX1" s="106"/>
      <c r="FY1" s="106"/>
      <c r="FZ1" s="106"/>
      <c r="GA1" s="106"/>
      <c r="GB1" s="106"/>
      <c r="GC1" s="106"/>
      <c r="GD1" s="106"/>
      <c r="GE1" s="106"/>
      <c r="GF1" s="106"/>
      <c r="GG1" s="106"/>
      <c r="GH1" s="106"/>
      <c r="GI1" s="106"/>
      <c r="GJ1" s="106"/>
      <c r="GK1" s="153" t="s">
        <v>464</v>
      </c>
      <c r="BLP1" s="152" t="s">
        <v>227</v>
      </c>
    </row>
    <row r="2" spans="1:193 1680:1680" x14ac:dyDescent="0.2">
      <c r="A2" s="5"/>
      <c r="B2" s="553" t="s">
        <v>463</v>
      </c>
      <c r="C2" s="554"/>
      <c r="D2" s="554"/>
      <c r="E2" s="554"/>
      <c r="F2" s="554"/>
      <c r="G2" s="554"/>
      <c r="H2" s="554"/>
      <c r="I2" s="555"/>
      <c r="J2" s="551"/>
      <c r="K2" s="552"/>
      <c r="L2" s="106"/>
      <c r="M2" s="105"/>
      <c r="N2" s="105"/>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5"/>
      <c r="AN2" s="106"/>
      <c r="AO2" s="106"/>
      <c r="AP2" s="106"/>
      <c r="AQ2" s="105"/>
      <c r="AR2" s="106"/>
      <c r="AS2" s="106"/>
      <c r="AT2" s="106"/>
      <c r="AU2" s="105"/>
      <c r="AV2" s="106"/>
      <c r="AW2" s="106"/>
      <c r="AX2" s="106"/>
      <c r="AY2" s="105"/>
      <c r="AZ2" s="106"/>
      <c r="BA2" s="106"/>
      <c r="BB2" s="106"/>
      <c r="BC2" s="105"/>
      <c r="BD2" s="106"/>
      <c r="BE2" s="106"/>
      <c r="BF2" s="106"/>
      <c r="BG2" s="105"/>
      <c r="BH2" s="106"/>
      <c r="BI2" s="106"/>
      <c r="BJ2" s="106"/>
      <c r="BK2" s="105"/>
      <c r="BL2" s="106"/>
      <c r="BM2" s="106"/>
      <c r="BN2" s="106"/>
      <c r="BO2" s="105"/>
      <c r="BP2" s="106"/>
      <c r="BQ2" s="106"/>
      <c r="BR2" s="106"/>
      <c r="BS2" s="105"/>
      <c r="BT2" s="106"/>
      <c r="BU2" s="106"/>
      <c r="BV2" s="106"/>
      <c r="BW2" s="105"/>
      <c r="BX2" s="106"/>
      <c r="BY2" s="106"/>
      <c r="BZ2" s="106"/>
      <c r="CA2" s="105"/>
      <c r="CB2" s="106"/>
      <c r="CC2" s="106"/>
      <c r="CD2" s="106"/>
      <c r="CE2" s="105"/>
      <c r="CF2" s="106"/>
      <c r="CG2" s="106"/>
      <c r="CH2" s="106"/>
      <c r="CI2" s="106"/>
      <c r="CJ2" s="106"/>
      <c r="CK2" s="106"/>
      <c r="CL2" s="106"/>
      <c r="CM2" s="106"/>
      <c r="CN2" s="106"/>
      <c r="CO2" s="106"/>
      <c r="CP2" s="106"/>
      <c r="CQ2" s="106"/>
      <c r="CR2" s="106"/>
      <c r="CS2" s="106"/>
      <c r="CT2" s="106"/>
      <c r="CU2" s="106"/>
      <c r="CV2" s="106"/>
      <c r="CW2" s="106"/>
      <c r="CX2" s="106"/>
      <c r="CY2" s="106"/>
      <c r="CZ2" s="106"/>
      <c r="DA2" s="106"/>
      <c r="DB2" s="106"/>
      <c r="DC2" s="106"/>
      <c r="DD2" s="106"/>
      <c r="DE2" s="105"/>
      <c r="DF2" s="106"/>
      <c r="DG2" s="105"/>
      <c r="DH2" s="105"/>
      <c r="DI2" s="106"/>
      <c r="DJ2" s="106"/>
      <c r="DK2" s="106"/>
      <c r="DL2" s="106"/>
      <c r="DM2" s="105"/>
      <c r="DN2" s="106"/>
      <c r="DO2" s="105"/>
      <c r="DP2" s="106"/>
      <c r="DQ2" s="106"/>
      <c r="DR2" s="106"/>
      <c r="DS2" s="106"/>
      <c r="DT2" s="106"/>
      <c r="DU2" s="106"/>
      <c r="DV2" s="106"/>
      <c r="DW2" s="106"/>
      <c r="DX2" s="106"/>
      <c r="DY2" s="106"/>
      <c r="DZ2" s="106"/>
      <c r="EA2" s="106"/>
      <c r="EB2" s="106"/>
      <c r="EC2" s="106"/>
      <c r="ED2" s="106"/>
      <c r="EE2" s="106"/>
      <c r="EF2" s="106"/>
      <c r="EG2" s="106"/>
      <c r="EH2" s="106"/>
      <c r="EI2" s="106"/>
      <c r="EJ2" s="106"/>
      <c r="EK2" s="106"/>
      <c r="EL2" s="106"/>
      <c r="EM2" s="106"/>
      <c r="EN2" s="106"/>
      <c r="EO2" s="106"/>
      <c r="EP2" s="106"/>
      <c r="EQ2" s="106"/>
      <c r="ER2" s="106"/>
      <c r="ES2" s="106"/>
      <c r="ET2" s="106"/>
      <c r="EU2" s="106"/>
      <c r="EV2" s="106"/>
      <c r="EW2" s="106"/>
      <c r="EX2" s="106"/>
      <c r="EY2" s="106"/>
      <c r="EZ2" s="106"/>
      <c r="FA2" s="106"/>
      <c r="FB2" s="106"/>
      <c r="FC2" s="106"/>
      <c r="FD2" s="106"/>
      <c r="FE2" s="106"/>
      <c r="FF2" s="106"/>
      <c r="FG2" s="106"/>
      <c r="FH2" s="106"/>
      <c r="FI2" s="106"/>
      <c r="FJ2" s="106"/>
      <c r="FK2" s="106"/>
      <c r="FL2" s="106"/>
      <c r="FM2" s="106"/>
      <c r="FN2" s="106"/>
      <c r="FO2" s="106"/>
      <c r="FP2" s="106"/>
      <c r="FQ2" s="106"/>
      <c r="FR2" s="106"/>
      <c r="FS2" s="106"/>
      <c r="FT2" s="106"/>
      <c r="FU2" s="106"/>
      <c r="FV2" s="106"/>
      <c r="FW2" s="106"/>
      <c r="FX2" s="106"/>
      <c r="FY2" s="106"/>
      <c r="FZ2" s="106"/>
      <c r="GA2" s="106"/>
      <c r="GB2" s="106"/>
      <c r="GC2" s="106"/>
      <c r="GD2" s="106"/>
      <c r="GE2" s="106"/>
      <c r="GF2" s="106"/>
      <c r="GG2" s="106"/>
      <c r="GH2" s="106"/>
      <c r="GI2" s="106"/>
      <c r="GJ2" s="106"/>
      <c r="GK2" s="106"/>
      <c r="BLP2" s="136"/>
    </row>
    <row r="3" spans="1:193 1680:1680" x14ac:dyDescent="0.2">
      <c r="A3" s="5"/>
      <c r="B3" s="148" t="s">
        <v>462</v>
      </c>
      <c r="C3" s="556" t="s">
        <v>461</v>
      </c>
      <c r="D3" s="557"/>
      <c r="E3" s="557"/>
      <c r="F3" s="557"/>
      <c r="G3" s="557"/>
      <c r="H3" s="558"/>
      <c r="I3" s="144" t="s">
        <v>460</v>
      </c>
      <c r="J3" s="551"/>
      <c r="K3" s="552"/>
      <c r="L3" s="106"/>
      <c r="M3" s="105"/>
      <c r="N3" s="105"/>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5"/>
      <c r="AN3" s="106"/>
      <c r="AO3" s="106"/>
      <c r="AP3" s="106"/>
      <c r="AQ3" s="105"/>
      <c r="AR3" s="106"/>
      <c r="AS3" s="106"/>
      <c r="AT3" s="106"/>
      <c r="AU3" s="105"/>
      <c r="AV3" s="106"/>
      <c r="AW3" s="106"/>
      <c r="AX3" s="106"/>
      <c r="AY3" s="105"/>
      <c r="AZ3" s="106"/>
      <c r="BA3" s="106"/>
      <c r="BB3" s="106"/>
      <c r="BC3" s="105"/>
      <c r="BD3" s="106"/>
      <c r="BE3" s="106"/>
      <c r="BF3" s="106"/>
      <c r="BG3" s="105"/>
      <c r="BH3" s="106"/>
      <c r="BI3" s="106"/>
      <c r="BJ3" s="106"/>
      <c r="BK3" s="105"/>
      <c r="BL3" s="106"/>
      <c r="BM3" s="106"/>
      <c r="BN3" s="106"/>
      <c r="BO3" s="105"/>
      <c r="BP3" s="106"/>
      <c r="BQ3" s="106"/>
      <c r="BR3" s="106"/>
      <c r="BS3" s="105"/>
      <c r="BT3" s="106"/>
      <c r="BU3" s="106"/>
      <c r="BV3" s="106"/>
      <c r="BW3" s="105"/>
      <c r="BX3" s="106"/>
      <c r="BY3" s="106"/>
      <c r="BZ3" s="106"/>
      <c r="CA3" s="105"/>
      <c r="CB3" s="106"/>
      <c r="CC3" s="106"/>
      <c r="CD3" s="106"/>
      <c r="CE3" s="105"/>
      <c r="CF3" s="106"/>
      <c r="CG3" s="106"/>
      <c r="CH3" s="106"/>
      <c r="CI3" s="106"/>
      <c r="CJ3" s="106"/>
      <c r="CK3" s="106"/>
      <c r="CL3" s="106"/>
      <c r="CM3" s="106"/>
      <c r="CN3" s="106"/>
      <c r="CO3" s="106"/>
      <c r="CP3" s="106"/>
      <c r="CQ3" s="106"/>
      <c r="CR3" s="106"/>
      <c r="CS3" s="106"/>
      <c r="CT3" s="106"/>
      <c r="CU3" s="106"/>
      <c r="CV3" s="106"/>
      <c r="CW3" s="106"/>
      <c r="CX3" s="106"/>
      <c r="CY3" s="106"/>
      <c r="CZ3" s="106"/>
      <c r="DA3" s="106"/>
      <c r="DB3" s="106"/>
      <c r="DC3" s="106"/>
      <c r="DD3" s="106"/>
      <c r="DE3" s="105"/>
      <c r="DF3" s="106"/>
      <c r="DG3" s="105"/>
      <c r="DH3" s="105"/>
      <c r="DI3" s="106"/>
      <c r="DJ3" s="106"/>
      <c r="DK3" s="106"/>
      <c r="DL3" s="106"/>
      <c r="DM3" s="105"/>
      <c r="DN3" s="106"/>
      <c r="DO3" s="105"/>
      <c r="DP3" s="106"/>
      <c r="DQ3" s="106"/>
      <c r="DR3" s="106"/>
      <c r="DS3" s="106"/>
      <c r="DT3" s="106"/>
      <c r="DU3" s="106"/>
      <c r="DV3" s="106"/>
      <c r="DW3" s="106"/>
      <c r="DX3" s="106"/>
      <c r="DY3" s="106"/>
      <c r="DZ3" s="106"/>
      <c r="EA3" s="106"/>
      <c r="EB3" s="106"/>
      <c r="EC3" s="106"/>
      <c r="ED3" s="106"/>
      <c r="EE3" s="106"/>
      <c r="EF3" s="106"/>
      <c r="EG3" s="106"/>
      <c r="EH3" s="106"/>
      <c r="EI3" s="106"/>
      <c r="EJ3" s="106"/>
      <c r="EK3" s="106"/>
      <c r="EL3" s="106"/>
      <c r="EM3" s="106"/>
      <c r="EN3" s="106"/>
      <c r="EO3" s="106"/>
      <c r="EP3" s="106"/>
      <c r="EQ3" s="106"/>
      <c r="ER3" s="106"/>
      <c r="ES3" s="106"/>
      <c r="ET3" s="106"/>
      <c r="EU3" s="106"/>
      <c r="EV3" s="106"/>
      <c r="EW3" s="106"/>
      <c r="EX3" s="106"/>
      <c r="EY3" s="106"/>
      <c r="EZ3" s="106"/>
      <c r="FA3" s="106"/>
      <c r="FB3" s="106"/>
      <c r="FC3" s="106"/>
      <c r="FD3" s="106"/>
      <c r="FE3" s="106"/>
      <c r="FF3" s="106"/>
      <c r="FG3" s="106"/>
      <c r="FH3" s="106"/>
      <c r="FI3" s="106"/>
      <c r="FJ3" s="106"/>
      <c r="FK3" s="106"/>
      <c r="FL3" s="106"/>
      <c r="FM3" s="106"/>
      <c r="FN3" s="106"/>
      <c r="FO3" s="106"/>
      <c r="FP3" s="106"/>
      <c r="FQ3" s="106"/>
      <c r="FR3" s="106"/>
      <c r="FS3" s="106"/>
      <c r="FT3" s="106"/>
      <c r="FU3" s="106"/>
      <c r="FV3" s="106"/>
      <c r="FW3" s="106"/>
      <c r="FX3" s="106"/>
      <c r="FY3" s="106"/>
      <c r="FZ3" s="106"/>
      <c r="GA3" s="106"/>
      <c r="GB3" s="106"/>
      <c r="GC3" s="106"/>
      <c r="GD3" s="106"/>
      <c r="GE3" s="106"/>
      <c r="GF3" s="106"/>
      <c r="GG3" s="106"/>
      <c r="GH3" s="106"/>
      <c r="GI3" s="106"/>
      <c r="GJ3" s="106"/>
      <c r="GK3" s="106"/>
      <c r="BLP3" s="136"/>
    </row>
    <row r="4" spans="1:193 1680:1680" x14ac:dyDescent="0.2">
      <c r="A4" s="5"/>
      <c r="B4" s="143" t="s">
        <v>459</v>
      </c>
      <c r="C4" s="559" t="s">
        <v>458</v>
      </c>
      <c r="D4" s="560"/>
      <c r="E4" s="560"/>
      <c r="F4" s="560"/>
      <c r="G4" s="560"/>
      <c r="H4" s="561"/>
      <c r="I4" s="139" t="s">
        <v>457</v>
      </c>
      <c r="J4" s="551"/>
      <c r="K4" s="552"/>
      <c r="L4" s="106"/>
      <c r="M4" s="105"/>
      <c r="N4" s="105"/>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5"/>
      <c r="AN4" s="106"/>
      <c r="AO4" s="106"/>
      <c r="AP4" s="106"/>
      <c r="AQ4" s="105"/>
      <c r="AR4" s="106"/>
      <c r="AS4" s="106"/>
      <c r="AT4" s="106"/>
      <c r="AU4" s="105"/>
      <c r="AV4" s="106"/>
      <c r="AW4" s="106"/>
      <c r="AX4" s="106"/>
      <c r="AY4" s="105"/>
      <c r="AZ4" s="106"/>
      <c r="BA4" s="106"/>
      <c r="BB4" s="106"/>
      <c r="BC4" s="105"/>
      <c r="BD4" s="106"/>
      <c r="BE4" s="106"/>
      <c r="BF4" s="106"/>
      <c r="BG4" s="105"/>
      <c r="BH4" s="106"/>
      <c r="BI4" s="106"/>
      <c r="BJ4" s="106"/>
      <c r="BK4" s="105"/>
      <c r="BL4" s="106"/>
      <c r="BM4" s="106"/>
      <c r="BN4" s="106"/>
      <c r="BO4" s="105"/>
      <c r="BP4" s="106"/>
      <c r="BQ4" s="106"/>
      <c r="BR4" s="106"/>
      <c r="BS4" s="105"/>
      <c r="BT4" s="106"/>
      <c r="BU4" s="106"/>
      <c r="BV4" s="106"/>
      <c r="BW4" s="105"/>
      <c r="BX4" s="106"/>
      <c r="BY4" s="106"/>
      <c r="BZ4" s="106"/>
      <c r="CA4" s="105"/>
      <c r="CB4" s="106"/>
      <c r="CC4" s="106"/>
      <c r="CD4" s="106"/>
      <c r="CE4" s="105"/>
      <c r="CF4" s="106"/>
      <c r="CG4" s="106"/>
      <c r="CH4" s="106"/>
      <c r="CI4" s="106"/>
      <c r="CJ4" s="106"/>
      <c r="CK4" s="106"/>
      <c r="CL4" s="106"/>
      <c r="CM4" s="106"/>
      <c r="CN4" s="106"/>
      <c r="CO4" s="106"/>
      <c r="CP4" s="106"/>
      <c r="CQ4" s="106"/>
      <c r="CR4" s="106"/>
      <c r="CS4" s="106"/>
      <c r="CT4" s="106"/>
      <c r="CU4" s="106"/>
      <c r="CV4" s="106"/>
      <c r="CW4" s="106"/>
      <c r="CX4" s="106"/>
      <c r="CY4" s="106"/>
      <c r="CZ4" s="106"/>
      <c r="DA4" s="106"/>
      <c r="DB4" s="106"/>
      <c r="DC4" s="106"/>
      <c r="DD4" s="106"/>
      <c r="DE4" s="105"/>
      <c r="DF4" s="106"/>
      <c r="DG4" s="105"/>
      <c r="DH4" s="105"/>
      <c r="DI4" s="106"/>
      <c r="DJ4" s="109"/>
      <c r="DK4" s="106"/>
      <c r="DL4" s="106"/>
      <c r="DM4" s="105"/>
      <c r="DN4" s="106"/>
      <c r="DO4" s="105"/>
      <c r="DP4" s="106"/>
      <c r="DQ4" s="106"/>
      <c r="DR4" s="106"/>
      <c r="DS4" s="106"/>
      <c r="DT4" s="106"/>
      <c r="DU4" s="106"/>
      <c r="DV4" s="106"/>
      <c r="DW4" s="106"/>
      <c r="DX4" s="106"/>
      <c r="DY4" s="106"/>
      <c r="DZ4" s="106"/>
      <c r="EA4" s="106"/>
      <c r="EB4" s="106"/>
      <c r="EC4" s="106"/>
      <c r="ED4" s="106"/>
      <c r="EE4" s="106"/>
      <c r="EF4" s="106"/>
      <c r="EG4" s="106"/>
      <c r="EH4" s="106"/>
      <c r="EI4" s="106"/>
      <c r="EJ4" s="106"/>
      <c r="EK4" s="106"/>
      <c r="EL4" s="106"/>
      <c r="EM4" s="106"/>
      <c r="EN4" s="106"/>
      <c r="EO4" s="106"/>
      <c r="EP4" s="106"/>
      <c r="EQ4" s="106"/>
      <c r="ER4" s="106"/>
      <c r="ES4" s="106"/>
      <c r="ET4" s="106"/>
      <c r="EU4" s="106"/>
      <c r="EV4" s="106"/>
      <c r="EW4" s="106"/>
      <c r="EX4" s="106"/>
      <c r="EY4" s="106"/>
      <c r="EZ4" s="106"/>
      <c r="FA4" s="106"/>
      <c r="FB4" s="106"/>
      <c r="FC4" s="106"/>
      <c r="FD4" s="106"/>
      <c r="FE4" s="106"/>
      <c r="FF4" s="106"/>
      <c r="FG4" s="106"/>
      <c r="FH4" s="106"/>
      <c r="FI4" s="106"/>
      <c r="FJ4" s="106"/>
      <c r="FK4" s="106"/>
      <c r="FL4" s="106"/>
      <c r="FM4" s="106"/>
      <c r="FN4" s="106"/>
      <c r="FO4" s="106"/>
      <c r="FP4" s="106"/>
      <c r="FQ4" s="106"/>
      <c r="FR4" s="106"/>
      <c r="FS4" s="106"/>
      <c r="FT4" s="106"/>
      <c r="FU4" s="106"/>
      <c r="FV4" s="106"/>
      <c r="FW4" s="106"/>
      <c r="FX4" s="106"/>
      <c r="FY4" s="106"/>
      <c r="FZ4" s="106"/>
      <c r="GA4" s="106"/>
      <c r="GB4" s="106"/>
      <c r="GC4" s="106"/>
      <c r="GD4" s="106"/>
      <c r="GE4" s="106"/>
      <c r="GF4" s="106"/>
      <c r="GG4" s="106"/>
      <c r="GH4" s="106"/>
      <c r="GI4" s="106"/>
      <c r="GJ4" s="106"/>
      <c r="GK4" s="106"/>
      <c r="BLP4" s="136"/>
    </row>
    <row r="5" spans="1:193 1680:1680" ht="27.6" x14ac:dyDescent="0.2">
      <c r="A5" s="5"/>
      <c r="B5" s="135" t="s">
        <v>456</v>
      </c>
      <c r="C5" s="130" t="s">
        <v>455</v>
      </c>
      <c r="D5" s="135" t="s">
        <v>454</v>
      </c>
      <c r="E5" s="562" t="s">
        <v>1077</v>
      </c>
      <c r="F5" s="563"/>
      <c r="G5" s="564"/>
      <c r="H5" s="131" t="s">
        <v>452</v>
      </c>
      <c r="I5" s="565"/>
      <c r="J5" s="566"/>
      <c r="K5" s="566"/>
      <c r="L5" s="566"/>
      <c r="M5" s="566"/>
      <c r="N5" s="567"/>
      <c r="O5" s="530" t="s">
        <v>450</v>
      </c>
      <c r="P5" s="531"/>
      <c r="Q5" s="613">
        <v>45552</v>
      </c>
      <c r="R5" s="533"/>
      <c r="S5" s="125"/>
      <c r="T5" s="125"/>
      <c r="U5" s="534"/>
      <c r="V5" s="534"/>
      <c r="W5" s="535"/>
      <c r="X5" s="536"/>
      <c r="Y5" s="120"/>
      <c r="Z5" s="120"/>
      <c r="AA5" s="120"/>
      <c r="AB5" s="120"/>
      <c r="AC5" s="120"/>
      <c r="AD5" s="120"/>
      <c r="AE5" s="120"/>
      <c r="AF5" s="120"/>
      <c r="AG5" s="120"/>
      <c r="AH5" s="120"/>
      <c r="AI5" s="121"/>
      <c r="AJ5" s="121"/>
      <c r="AK5" s="120"/>
      <c r="AL5" s="120"/>
      <c r="AM5" s="120"/>
      <c r="AN5" s="121"/>
      <c r="AO5" s="121"/>
      <c r="AP5" s="120"/>
      <c r="AQ5" s="120"/>
      <c r="AR5" s="121"/>
      <c r="AS5" s="121"/>
      <c r="AT5" s="120"/>
      <c r="AU5" s="120"/>
      <c r="AV5" s="121"/>
      <c r="AW5" s="121"/>
      <c r="AX5" s="120"/>
      <c r="AY5" s="120"/>
      <c r="AZ5" s="121"/>
      <c r="BA5" s="121"/>
      <c r="BB5" s="120"/>
      <c r="BC5" s="120"/>
      <c r="BD5" s="121"/>
      <c r="BE5" s="121"/>
      <c r="BF5" s="120"/>
      <c r="BG5" s="120"/>
      <c r="BH5" s="121"/>
      <c r="BI5" s="121"/>
      <c r="BJ5" s="120"/>
      <c r="BK5" s="120"/>
      <c r="BL5" s="121"/>
      <c r="BM5" s="121"/>
      <c r="BN5" s="120"/>
      <c r="BO5" s="120"/>
      <c r="BP5" s="121"/>
      <c r="BQ5" s="121"/>
      <c r="BR5" s="120"/>
      <c r="BS5" s="120"/>
      <c r="BT5" s="121"/>
      <c r="BU5" s="121"/>
      <c r="BV5" s="120"/>
      <c r="BW5" s="120"/>
      <c r="BX5" s="121"/>
      <c r="BY5" s="121"/>
      <c r="BZ5" s="120"/>
      <c r="CA5" s="120"/>
      <c r="CB5" s="121"/>
      <c r="CC5" s="121"/>
      <c r="CD5" s="120"/>
      <c r="CE5" s="120"/>
      <c r="CF5" s="121"/>
      <c r="CG5" s="121"/>
      <c r="CH5" s="120"/>
      <c r="CI5" s="120"/>
      <c r="CJ5" s="120"/>
      <c r="CK5" s="120"/>
      <c r="CL5" s="120"/>
      <c r="CM5" s="120"/>
      <c r="CN5" s="120"/>
      <c r="CO5" s="120"/>
      <c r="CP5" s="120"/>
      <c r="CQ5" s="120"/>
      <c r="CR5" s="120"/>
      <c r="CS5" s="120"/>
      <c r="CT5" s="120"/>
      <c r="CU5" s="120"/>
      <c r="CV5" s="120"/>
      <c r="CW5" s="120"/>
      <c r="CX5" s="120"/>
      <c r="CY5" s="120"/>
      <c r="CZ5" s="120"/>
      <c r="DA5" s="120"/>
      <c r="DB5" s="83"/>
      <c r="DC5" s="83"/>
      <c r="DD5" s="83"/>
      <c r="DE5" s="83"/>
      <c r="DF5" s="120"/>
      <c r="DG5" s="120"/>
      <c r="DH5" s="120"/>
      <c r="DI5" s="120"/>
      <c r="DJ5" s="120"/>
      <c r="DK5" s="120"/>
      <c r="DL5" s="120"/>
      <c r="DM5" s="83"/>
      <c r="DN5" s="120"/>
      <c r="DO5" s="120"/>
      <c r="DP5" s="120"/>
      <c r="DQ5" s="120"/>
      <c r="DR5" s="120"/>
      <c r="DS5" s="120"/>
      <c r="DT5" s="120"/>
      <c r="DU5" s="120"/>
      <c r="DV5" s="120"/>
      <c r="DW5" s="120"/>
      <c r="DX5" s="120"/>
      <c r="DY5" s="120"/>
      <c r="DZ5" s="120"/>
      <c r="EA5" s="120"/>
      <c r="EB5" s="120"/>
      <c r="EC5" s="120"/>
      <c r="ED5" s="120"/>
      <c r="EE5" s="120"/>
      <c r="EF5" s="120"/>
      <c r="EG5" s="120"/>
      <c r="EH5" s="120"/>
      <c r="EI5" s="120"/>
      <c r="EJ5" s="120"/>
      <c r="EK5" s="120"/>
      <c r="EL5" s="120"/>
      <c r="EM5" s="120"/>
      <c r="EN5" s="120"/>
      <c r="EO5" s="120"/>
      <c r="EP5" s="120"/>
      <c r="EQ5" s="120"/>
      <c r="ER5" s="120"/>
      <c r="ES5" s="120"/>
      <c r="ET5" s="120"/>
      <c r="EU5" s="120"/>
      <c r="EV5" s="120"/>
      <c r="EW5" s="120"/>
      <c r="EX5" s="120"/>
      <c r="EY5" s="120"/>
      <c r="EZ5" s="120"/>
      <c r="FA5" s="120"/>
      <c r="FB5" s="120"/>
      <c r="FC5" s="120"/>
      <c r="FD5" s="120"/>
      <c r="FE5" s="120"/>
      <c r="FF5" s="120"/>
      <c r="FG5" s="120"/>
      <c r="FH5" s="120"/>
      <c r="FI5" s="120"/>
      <c r="FJ5" s="120"/>
      <c r="FK5" s="120"/>
      <c r="FL5" s="120"/>
      <c r="FM5" s="120"/>
      <c r="FN5" s="120"/>
      <c r="FO5" s="120"/>
      <c r="FP5" s="120"/>
      <c r="FQ5" s="120"/>
      <c r="FR5" s="120"/>
      <c r="FS5" s="120"/>
      <c r="FT5" s="120"/>
      <c r="FU5" s="120"/>
      <c r="FV5" s="120"/>
      <c r="FW5" s="120"/>
      <c r="FX5" s="120"/>
      <c r="FY5" s="120"/>
      <c r="FZ5" s="120"/>
      <c r="GA5" s="120"/>
      <c r="GB5" s="120"/>
      <c r="GC5" s="120"/>
      <c r="GD5" s="120"/>
      <c r="GE5" s="120"/>
      <c r="GF5" s="120"/>
      <c r="GG5" s="120"/>
      <c r="GH5" s="120"/>
      <c r="GI5" s="120"/>
      <c r="GJ5" s="5"/>
      <c r="GK5" s="5"/>
    </row>
    <row r="6" spans="1:193 1680:1680" x14ac:dyDescent="0.2">
      <c r="A6" s="5"/>
      <c r="B6" s="83"/>
      <c r="C6" s="120"/>
      <c r="D6" s="83"/>
      <c r="E6" s="83"/>
      <c r="F6" s="83"/>
      <c r="G6" s="121"/>
      <c r="H6" s="121"/>
      <c r="I6" s="120"/>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1"/>
      <c r="AJ6" s="121"/>
      <c r="AK6" s="120"/>
      <c r="AL6" s="120"/>
      <c r="AM6" s="120"/>
      <c r="AN6" s="121"/>
      <c r="AO6" s="121"/>
      <c r="AP6" s="120"/>
      <c r="AQ6" s="120"/>
      <c r="AR6" s="121"/>
      <c r="AS6" s="121"/>
      <c r="AT6" s="120"/>
      <c r="AU6" s="120"/>
      <c r="AV6" s="121"/>
      <c r="AW6" s="121"/>
      <c r="AX6" s="120"/>
      <c r="AY6" s="120"/>
      <c r="AZ6" s="121"/>
      <c r="BA6" s="121"/>
      <c r="BB6" s="120"/>
      <c r="BC6" s="120"/>
      <c r="BD6" s="121"/>
      <c r="BE6" s="121"/>
      <c r="BF6" s="120"/>
      <c r="BG6" s="120"/>
      <c r="BH6" s="121"/>
      <c r="BI6" s="121"/>
      <c r="BJ6" s="120"/>
      <c r="BK6" s="120"/>
      <c r="BL6" s="121"/>
      <c r="BM6" s="121"/>
      <c r="BN6" s="120"/>
      <c r="BO6" s="120"/>
      <c r="BP6" s="121"/>
      <c r="BQ6" s="121"/>
      <c r="BR6" s="120"/>
      <c r="BS6" s="120"/>
      <c r="BT6" s="121"/>
      <c r="BU6" s="121"/>
      <c r="BV6" s="120"/>
      <c r="BW6" s="120"/>
      <c r="BX6" s="121"/>
      <c r="BY6" s="121"/>
      <c r="BZ6" s="120"/>
      <c r="CA6" s="120"/>
      <c r="CB6" s="121"/>
      <c r="CC6" s="121"/>
      <c r="CD6" s="120"/>
      <c r="CE6" s="120"/>
      <c r="CF6" s="121"/>
      <c r="CG6" s="121"/>
      <c r="CH6" s="120"/>
      <c r="CI6" s="120"/>
      <c r="CJ6" s="120"/>
      <c r="CK6" s="120"/>
      <c r="CL6" s="120"/>
      <c r="CM6" s="120"/>
      <c r="CN6" s="120"/>
      <c r="CO6" s="120"/>
      <c r="CP6" s="120"/>
      <c r="CQ6" s="120"/>
      <c r="CR6" s="120"/>
      <c r="CS6" s="120"/>
      <c r="CT6" s="120"/>
      <c r="CU6" s="120"/>
      <c r="CV6" s="120"/>
      <c r="CW6" s="120"/>
      <c r="CX6" s="120"/>
      <c r="CY6" s="120"/>
      <c r="CZ6" s="120"/>
      <c r="DA6" s="120"/>
      <c r="DB6" s="83"/>
      <c r="DC6" s="83"/>
      <c r="DD6" s="83"/>
      <c r="DE6" s="83"/>
      <c r="DF6" s="120"/>
      <c r="DG6" s="120"/>
      <c r="DH6" s="120"/>
      <c r="DI6" s="120"/>
      <c r="DJ6" s="120"/>
      <c r="DK6" s="120"/>
      <c r="DL6" s="120"/>
      <c r="DM6" s="83"/>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0"/>
      <c r="FO6" s="120"/>
      <c r="FP6" s="120"/>
      <c r="FQ6" s="120"/>
      <c r="FR6" s="120"/>
      <c r="FS6" s="120"/>
      <c r="FT6" s="120"/>
      <c r="FU6" s="120"/>
      <c r="FV6" s="120"/>
      <c r="FW6" s="120"/>
      <c r="FX6" s="120"/>
      <c r="FY6" s="120"/>
      <c r="FZ6" s="120"/>
      <c r="GA6" s="120"/>
      <c r="GB6" s="120"/>
      <c r="GC6" s="120"/>
      <c r="GD6" s="120"/>
      <c r="GE6" s="120"/>
      <c r="GF6" s="120"/>
      <c r="GG6" s="120"/>
      <c r="GH6" s="120"/>
      <c r="GI6" s="120"/>
      <c r="GJ6" s="5"/>
      <c r="GK6" s="5"/>
    </row>
    <row r="7" spans="1:193 1680:1680" s="5" customFormat="1" ht="13.2" x14ac:dyDescent="0.2">
      <c r="A7" s="105"/>
      <c r="B7" s="543" t="s">
        <v>449</v>
      </c>
      <c r="C7" s="544"/>
      <c r="D7" s="544"/>
      <c r="E7" s="544"/>
      <c r="F7" s="544"/>
      <c r="G7" s="544"/>
      <c r="H7" s="544"/>
      <c r="I7" s="118"/>
      <c r="J7" s="545" t="s">
        <v>448</v>
      </c>
      <c r="K7" s="545"/>
      <c r="L7" s="545"/>
      <c r="M7" s="545"/>
      <c r="N7" s="545"/>
      <c r="O7" s="545"/>
      <c r="P7" s="545"/>
      <c r="Q7" s="545"/>
      <c r="R7" s="545"/>
      <c r="S7" s="545"/>
      <c r="T7" s="545"/>
      <c r="U7" s="545"/>
      <c r="V7" s="545"/>
      <c r="W7" s="545"/>
      <c r="X7" s="545"/>
      <c r="Y7" s="545"/>
      <c r="Z7" s="545"/>
      <c r="AA7" s="545"/>
      <c r="AB7" s="545"/>
      <c r="AC7" s="538" t="s">
        <v>447</v>
      </c>
      <c r="AD7" s="538"/>
      <c r="AE7" s="538"/>
      <c r="AF7" s="538"/>
      <c r="AG7" s="538"/>
      <c r="AH7" s="538"/>
      <c r="AI7" s="539" t="s">
        <v>446</v>
      </c>
      <c r="AJ7" s="539"/>
      <c r="AK7" s="539"/>
      <c r="AL7" s="539"/>
      <c r="AM7" s="112"/>
      <c r="AN7" s="114" t="s">
        <v>445</v>
      </c>
      <c r="AO7" s="113"/>
      <c r="AP7" s="113"/>
      <c r="AQ7" s="112"/>
      <c r="AR7" s="113"/>
      <c r="AS7" s="113"/>
      <c r="AT7" s="113"/>
      <c r="AU7" s="112"/>
      <c r="AV7" s="113"/>
      <c r="AW7" s="113"/>
      <c r="AX7" s="113"/>
      <c r="AY7" s="112"/>
      <c r="AZ7" s="113"/>
      <c r="BA7" s="113"/>
      <c r="BB7" s="113"/>
      <c r="BC7" s="112"/>
      <c r="BD7" s="113"/>
      <c r="BE7" s="113"/>
      <c r="BF7" s="113"/>
      <c r="BG7" s="112"/>
      <c r="BH7" s="111"/>
      <c r="BI7" s="111"/>
      <c r="BJ7" s="111"/>
      <c r="BK7" s="112"/>
      <c r="BL7" s="111"/>
      <c r="BM7" s="111"/>
      <c r="BN7" s="111"/>
      <c r="BO7" s="112"/>
      <c r="BP7" s="111"/>
      <c r="BQ7" s="111"/>
      <c r="BR7" s="111"/>
      <c r="BS7" s="112"/>
      <c r="BT7" s="111"/>
      <c r="BU7" s="111"/>
      <c r="BV7" s="111"/>
      <c r="BW7" s="112"/>
      <c r="BX7" s="111"/>
      <c r="BY7" s="111"/>
      <c r="BZ7" s="111"/>
      <c r="CA7" s="112"/>
      <c r="CB7" s="111"/>
      <c r="CC7" s="111"/>
      <c r="CD7" s="111"/>
      <c r="CE7" s="112"/>
      <c r="CF7" s="111"/>
      <c r="CG7" s="111"/>
      <c r="CH7" s="111"/>
      <c r="CI7" s="111"/>
      <c r="CJ7" s="111"/>
      <c r="CK7" s="111"/>
      <c r="CL7" s="111"/>
      <c r="CM7" s="111"/>
      <c r="CN7" s="111"/>
      <c r="CO7" s="111"/>
      <c r="CP7" s="111"/>
      <c r="CQ7" s="111"/>
      <c r="CR7" s="111"/>
      <c r="CS7" s="111"/>
      <c r="CT7" s="111"/>
      <c r="CU7" s="111"/>
      <c r="CV7" s="111"/>
      <c r="CW7" s="111"/>
      <c r="CX7" s="110"/>
      <c r="CY7" s="110"/>
      <c r="CZ7" s="110"/>
      <c r="DA7" s="110"/>
      <c r="DB7" s="108"/>
      <c r="DC7" s="108"/>
      <c r="DD7" s="108"/>
      <c r="DE7" s="108"/>
      <c r="DF7" s="108"/>
      <c r="DG7" s="108"/>
      <c r="DH7" s="107"/>
      <c r="DI7" s="109">
        <f>IF(DA9&lt;0.6,1,4)</f>
        <v>4</v>
      </c>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c r="GD7" s="108"/>
      <c r="GE7" s="108"/>
      <c r="GF7" s="108"/>
      <c r="GG7" s="108"/>
      <c r="GH7" s="108"/>
      <c r="GI7" s="107"/>
    </row>
    <row r="8" spans="1:193 1680:1680" s="82" customFormat="1" ht="71.400000000000006" x14ac:dyDescent="0.3">
      <c r="A8" s="104" t="s">
        <v>444</v>
      </c>
      <c r="B8" s="88" t="s">
        <v>443</v>
      </c>
      <c r="C8" s="88" t="s">
        <v>442</v>
      </c>
      <c r="D8" s="88" t="s">
        <v>441</v>
      </c>
      <c r="E8" s="88" t="s">
        <v>440</v>
      </c>
      <c r="F8" s="88" t="s">
        <v>439</v>
      </c>
      <c r="G8" s="88" t="s">
        <v>438</v>
      </c>
      <c r="H8" s="88" t="s">
        <v>437</v>
      </c>
      <c r="I8" s="88" t="s">
        <v>436</v>
      </c>
      <c r="J8" s="103" t="s">
        <v>435</v>
      </c>
      <c r="K8" s="103" t="s">
        <v>434</v>
      </c>
      <c r="L8" s="103" t="s">
        <v>433</v>
      </c>
      <c r="M8" s="103" t="s">
        <v>432</v>
      </c>
      <c r="N8" s="103" t="s">
        <v>431</v>
      </c>
      <c r="O8" s="103" t="s">
        <v>430</v>
      </c>
      <c r="P8" s="103" t="s">
        <v>429</v>
      </c>
      <c r="Q8" s="103" t="s">
        <v>428</v>
      </c>
      <c r="R8" s="103" t="s">
        <v>427</v>
      </c>
      <c r="S8" s="103" t="s">
        <v>426</v>
      </c>
      <c r="T8" s="103" t="s">
        <v>425</v>
      </c>
      <c r="U8" s="103" t="s">
        <v>424</v>
      </c>
      <c r="V8" s="103" t="s">
        <v>423</v>
      </c>
      <c r="W8" s="103" t="s">
        <v>422</v>
      </c>
      <c r="X8" s="103" t="s">
        <v>421</v>
      </c>
      <c r="Y8" s="103" t="s">
        <v>420</v>
      </c>
      <c r="Z8" s="103" t="s">
        <v>419</v>
      </c>
      <c r="AA8" s="103" t="s">
        <v>418</v>
      </c>
      <c r="AB8" s="103" t="s">
        <v>417</v>
      </c>
      <c r="AC8" s="88" t="s">
        <v>27</v>
      </c>
      <c r="AD8" s="88" t="s">
        <v>416</v>
      </c>
      <c r="AE8" s="88" t="s">
        <v>33</v>
      </c>
      <c r="AF8" s="88" t="s">
        <v>415</v>
      </c>
      <c r="AG8" s="88" t="s">
        <v>414</v>
      </c>
      <c r="AH8" s="88" t="s">
        <v>413</v>
      </c>
      <c r="AI8" s="88" t="s">
        <v>412</v>
      </c>
      <c r="AJ8" s="88" t="s">
        <v>411</v>
      </c>
      <c r="AK8" s="88" t="s">
        <v>410</v>
      </c>
      <c r="AL8" s="88" t="s">
        <v>409</v>
      </c>
      <c r="AM8" s="102" t="s">
        <v>408</v>
      </c>
      <c r="AN8" s="102" t="s">
        <v>407</v>
      </c>
      <c r="AO8" s="101" t="s">
        <v>406</v>
      </c>
      <c r="AP8" s="101" t="s">
        <v>405</v>
      </c>
      <c r="AQ8" s="100" t="s">
        <v>404</v>
      </c>
      <c r="AR8" s="100" t="s">
        <v>403</v>
      </c>
      <c r="AS8" s="88" t="s">
        <v>402</v>
      </c>
      <c r="AT8" s="88" t="s">
        <v>401</v>
      </c>
      <c r="AU8" s="99" t="s">
        <v>400</v>
      </c>
      <c r="AV8" s="98" t="s">
        <v>399</v>
      </c>
      <c r="AW8" s="98" t="s">
        <v>398</v>
      </c>
      <c r="AX8" s="98" t="s">
        <v>397</v>
      </c>
      <c r="AY8" s="97" t="s">
        <v>396</v>
      </c>
      <c r="AZ8" s="97" t="s">
        <v>395</v>
      </c>
      <c r="BA8" s="96" t="s">
        <v>394</v>
      </c>
      <c r="BB8" s="96" t="s">
        <v>393</v>
      </c>
      <c r="BC8" s="95" t="s">
        <v>392</v>
      </c>
      <c r="BD8" s="95" t="s">
        <v>391</v>
      </c>
      <c r="BE8" s="94" t="s">
        <v>390</v>
      </c>
      <c r="BF8" s="94" t="s">
        <v>389</v>
      </c>
      <c r="BG8" s="93" t="s">
        <v>388</v>
      </c>
      <c r="BH8" s="93" t="s">
        <v>387</v>
      </c>
      <c r="BI8" s="92" t="s">
        <v>386</v>
      </c>
      <c r="BJ8" s="92" t="s">
        <v>385</v>
      </c>
      <c r="BK8" s="91" t="s">
        <v>384</v>
      </c>
      <c r="BL8" s="91" t="s">
        <v>383</v>
      </c>
      <c r="BM8" s="90" t="s">
        <v>382</v>
      </c>
      <c r="BN8" s="90" t="s">
        <v>381</v>
      </c>
      <c r="BO8" s="99" t="s">
        <v>377</v>
      </c>
      <c r="BP8" s="99" t="s">
        <v>380</v>
      </c>
      <c r="BQ8" s="98" t="s">
        <v>379</v>
      </c>
      <c r="BR8" s="98" t="s">
        <v>378</v>
      </c>
      <c r="BS8" s="97" t="s">
        <v>377</v>
      </c>
      <c r="BT8" s="97" t="s">
        <v>376</v>
      </c>
      <c r="BU8" s="96" t="s">
        <v>375</v>
      </c>
      <c r="BV8" s="96" t="s">
        <v>374</v>
      </c>
      <c r="BW8" s="95" t="s">
        <v>373</v>
      </c>
      <c r="BX8" s="95" t="s">
        <v>372</v>
      </c>
      <c r="BY8" s="94" t="s">
        <v>371</v>
      </c>
      <c r="BZ8" s="94" t="s">
        <v>370</v>
      </c>
      <c r="CA8" s="93" t="s">
        <v>369</v>
      </c>
      <c r="CB8" s="93" t="s">
        <v>368</v>
      </c>
      <c r="CC8" s="92" t="s">
        <v>367</v>
      </c>
      <c r="CD8" s="92" t="s">
        <v>366</v>
      </c>
      <c r="CE8" s="91" t="s">
        <v>365</v>
      </c>
      <c r="CF8" s="91" t="s">
        <v>364</v>
      </c>
      <c r="CG8" s="90" t="s">
        <v>363</v>
      </c>
      <c r="CH8" s="90" t="s">
        <v>362</v>
      </c>
      <c r="CI8" s="90"/>
      <c r="CJ8" s="90"/>
      <c r="CK8" s="90"/>
      <c r="CL8" s="88" t="s">
        <v>361</v>
      </c>
      <c r="CM8" s="88" t="s">
        <v>360</v>
      </c>
      <c r="CN8" s="88" t="s">
        <v>359</v>
      </c>
      <c r="CO8" s="88" t="s">
        <v>358</v>
      </c>
      <c r="CP8" s="88" t="s">
        <v>357</v>
      </c>
      <c r="CQ8" s="88" t="s">
        <v>356</v>
      </c>
      <c r="CR8" s="89" t="s">
        <v>355</v>
      </c>
      <c r="CS8" s="89" t="s">
        <v>354</v>
      </c>
      <c r="CT8" s="89"/>
      <c r="CU8" s="88" t="s">
        <v>353</v>
      </c>
      <c r="CV8" s="88" t="s">
        <v>352</v>
      </c>
      <c r="CW8" s="87"/>
      <c r="CX8" s="87" t="s">
        <v>351</v>
      </c>
      <c r="CY8" s="87" t="s">
        <v>350</v>
      </c>
      <c r="CZ8" s="87" t="s">
        <v>349</v>
      </c>
      <c r="DA8" s="87" t="s">
        <v>348</v>
      </c>
      <c r="DB8" s="87" t="s">
        <v>347</v>
      </c>
      <c r="DC8" s="87" t="s">
        <v>346</v>
      </c>
      <c r="DD8" s="87" t="s">
        <v>345</v>
      </c>
      <c r="DE8" s="87" t="s">
        <v>344</v>
      </c>
      <c r="DF8" s="87" t="s">
        <v>343</v>
      </c>
      <c r="DG8" s="87" t="s">
        <v>342</v>
      </c>
      <c r="DH8" s="87"/>
      <c r="DI8" s="87" t="s">
        <v>341</v>
      </c>
      <c r="DJ8" s="87" t="s">
        <v>340</v>
      </c>
      <c r="DK8" s="87" t="s">
        <v>339</v>
      </c>
      <c r="DL8" s="87" t="s">
        <v>338</v>
      </c>
      <c r="DM8" s="87" t="s">
        <v>337</v>
      </c>
      <c r="DN8" s="87" t="s">
        <v>336</v>
      </c>
      <c r="DO8" s="87" t="s">
        <v>335</v>
      </c>
      <c r="DP8" s="87" t="s">
        <v>334</v>
      </c>
      <c r="DQ8" s="87" t="s">
        <v>333</v>
      </c>
      <c r="DR8" s="87" t="s">
        <v>332</v>
      </c>
      <c r="DS8" s="87" t="s">
        <v>331</v>
      </c>
      <c r="DT8" s="87" t="s">
        <v>330</v>
      </c>
      <c r="DU8" s="87" t="s">
        <v>329</v>
      </c>
      <c r="DV8" s="87" t="s">
        <v>328</v>
      </c>
      <c r="DW8" s="87" t="s">
        <v>327</v>
      </c>
      <c r="DX8" s="87" t="s">
        <v>326</v>
      </c>
      <c r="DY8" s="87" t="s">
        <v>325</v>
      </c>
      <c r="DZ8" s="87" t="s">
        <v>324</v>
      </c>
      <c r="EA8" s="87" t="s">
        <v>323</v>
      </c>
      <c r="EB8" s="87" t="s">
        <v>322</v>
      </c>
      <c r="EC8" s="87" t="s">
        <v>321</v>
      </c>
      <c r="ED8" s="87" t="s">
        <v>320</v>
      </c>
      <c r="EE8" s="87" t="s">
        <v>319</v>
      </c>
      <c r="EF8" s="87" t="s">
        <v>318</v>
      </c>
      <c r="EG8" s="87" t="s">
        <v>317</v>
      </c>
      <c r="EH8" s="87" t="s">
        <v>316</v>
      </c>
      <c r="EI8" s="87" t="s">
        <v>315</v>
      </c>
      <c r="EJ8" s="87" t="s">
        <v>314</v>
      </c>
      <c r="EK8" s="87" t="s">
        <v>313</v>
      </c>
      <c r="EL8" s="87" t="s">
        <v>312</v>
      </c>
      <c r="EM8" s="87" t="s">
        <v>311</v>
      </c>
      <c r="EN8" s="87" t="s">
        <v>310</v>
      </c>
      <c r="EO8" s="87" t="s">
        <v>309</v>
      </c>
      <c r="EP8" s="87" t="s">
        <v>308</v>
      </c>
      <c r="EQ8" s="87" t="s">
        <v>307</v>
      </c>
      <c r="ER8" s="87" t="s">
        <v>306</v>
      </c>
      <c r="ES8" s="87" t="s">
        <v>305</v>
      </c>
      <c r="ET8" s="87" t="s">
        <v>304</v>
      </c>
      <c r="EU8" s="87" t="s">
        <v>303</v>
      </c>
      <c r="EV8" s="87" t="s">
        <v>302</v>
      </c>
      <c r="EW8" s="87" t="s">
        <v>301</v>
      </c>
      <c r="EX8" s="87" t="s">
        <v>300</v>
      </c>
      <c r="EY8" s="87" t="s">
        <v>299</v>
      </c>
      <c r="EZ8" s="87" t="s">
        <v>298</v>
      </c>
      <c r="FA8" s="87" t="s">
        <v>297</v>
      </c>
      <c r="FB8" s="87" t="s">
        <v>296</v>
      </c>
      <c r="FC8" s="87" t="s">
        <v>295</v>
      </c>
      <c r="FD8" s="87" t="s">
        <v>294</v>
      </c>
      <c r="FE8" s="87" t="s">
        <v>293</v>
      </c>
      <c r="FF8" s="87" t="s">
        <v>292</v>
      </c>
      <c r="FG8" s="87" t="s">
        <v>291</v>
      </c>
      <c r="FH8" s="87" t="s">
        <v>290</v>
      </c>
      <c r="FI8" s="87" t="s">
        <v>289</v>
      </c>
      <c r="FJ8" s="87" t="s">
        <v>288</v>
      </c>
      <c r="FK8" s="87" t="s">
        <v>287</v>
      </c>
      <c r="FL8" s="87" t="s">
        <v>286</v>
      </c>
      <c r="FM8" s="87" t="s">
        <v>285</v>
      </c>
      <c r="FN8" s="87" t="s">
        <v>284</v>
      </c>
      <c r="FO8" s="87" t="s">
        <v>283</v>
      </c>
      <c r="FP8" s="87" t="s">
        <v>282</v>
      </c>
      <c r="FQ8" s="87" t="s">
        <v>281</v>
      </c>
      <c r="FR8" s="87" t="s">
        <v>280</v>
      </c>
      <c r="FS8" s="87" t="s">
        <v>279</v>
      </c>
      <c r="FT8" s="87" t="s">
        <v>278</v>
      </c>
      <c r="FU8" s="87" t="s">
        <v>277</v>
      </c>
      <c r="FV8" s="87" t="s">
        <v>276</v>
      </c>
      <c r="FW8" s="87" t="s">
        <v>275</v>
      </c>
      <c r="FX8" s="87" t="s">
        <v>274</v>
      </c>
      <c r="FY8" s="87" t="s">
        <v>273</v>
      </c>
      <c r="FZ8" s="87" t="s">
        <v>272</v>
      </c>
      <c r="GA8" s="87" t="s">
        <v>271</v>
      </c>
      <c r="GB8" s="87" t="s">
        <v>270</v>
      </c>
      <c r="GC8" s="87" t="s">
        <v>269</v>
      </c>
      <c r="GD8" s="87" t="s">
        <v>268</v>
      </c>
      <c r="GE8" s="87" t="s">
        <v>267</v>
      </c>
      <c r="GF8" s="87" t="s">
        <v>266</v>
      </c>
      <c r="GG8" s="87" t="s">
        <v>265</v>
      </c>
      <c r="GH8" s="87" t="s">
        <v>264</v>
      </c>
      <c r="GI8" s="86" t="s">
        <v>263</v>
      </c>
      <c r="GJ8" s="85"/>
      <c r="GK8" s="84"/>
    </row>
    <row r="9" spans="1:193 1680:1680" ht="409.6" x14ac:dyDescent="0.2">
      <c r="A9" s="75">
        <v>1</v>
      </c>
      <c r="B9" s="69" t="s">
        <v>1074</v>
      </c>
      <c r="C9" s="77" t="s">
        <v>1076</v>
      </c>
      <c r="D9" s="74" t="s">
        <v>206</v>
      </c>
      <c r="E9" s="68" t="s">
        <v>204</v>
      </c>
      <c r="F9" s="62" t="s">
        <v>225</v>
      </c>
      <c r="G9" s="72" t="s">
        <v>220</v>
      </c>
      <c r="H9" s="68" t="s">
        <v>169</v>
      </c>
      <c r="I9" s="71" t="s">
        <v>18</v>
      </c>
      <c r="J9" s="71" t="s">
        <v>54</v>
      </c>
      <c r="K9" s="71" t="s">
        <v>53</v>
      </c>
      <c r="L9" s="71" t="s">
        <v>53</v>
      </c>
      <c r="M9" s="71" t="s">
        <v>53</v>
      </c>
      <c r="N9" s="71" t="s">
        <v>54</v>
      </c>
      <c r="O9" s="71" t="s">
        <v>54</v>
      </c>
      <c r="P9" s="71" t="s">
        <v>53</v>
      </c>
      <c r="Q9" s="71" t="s">
        <v>53</v>
      </c>
      <c r="R9" s="71" t="s">
        <v>53</v>
      </c>
      <c r="S9" s="71" t="s">
        <v>54</v>
      </c>
      <c r="T9" s="71" t="s">
        <v>53</v>
      </c>
      <c r="U9" s="71" t="s">
        <v>54</v>
      </c>
      <c r="V9" s="71" t="s">
        <v>54</v>
      </c>
      <c r="W9" s="71" t="s">
        <v>53</v>
      </c>
      <c r="X9" s="71" t="s">
        <v>53</v>
      </c>
      <c r="Y9" s="71" t="s">
        <v>53</v>
      </c>
      <c r="Z9" s="71" t="s">
        <v>53</v>
      </c>
      <c r="AA9" s="71" t="s">
        <v>53</v>
      </c>
      <c r="AB9" s="71" t="s">
        <v>53</v>
      </c>
      <c r="AC9" s="70" t="str">
        <f>I9</f>
        <v>1 - Muy Baja</v>
      </c>
      <c r="AD9" s="233">
        <f>IFERROR(IF(I9="1 - Muy Baja",0.2,IF(I9="2 - Baja",0.4,IF(I9="3 - Media",0.6,IF(I9="4 - Alta",0.8,1)))),"")</f>
        <v>0.2</v>
      </c>
      <c r="AE9" s="70" t="str">
        <f>CONCATENATE(CY9," - ",CZ9)</f>
        <v>4 - Mayor</v>
      </c>
      <c r="AF9" s="233">
        <f>IFERROR(IF(CY9=1,0.2,IF(CY9=2,0.4,IF(CY9=3,0.6,IF(CY9=4,0.8,1)))),"")</f>
        <v>0.8</v>
      </c>
      <c r="AG9" s="69" t="str">
        <f>IFERROR(INDEX('PLAN ESTR'!$BLU$689:$BLY$693,MATCH(I9,'PLAN ESTR'!$BLS$689:$BLS$693,0),MATCH(AE9,'PLAN ESTR'!$BLU$687:$BLY$687,0)),"")</f>
        <v>MODERADO</v>
      </c>
      <c r="AH9" s="233">
        <f>AD9*AF9</f>
        <v>0.16000000000000003</v>
      </c>
      <c r="AI9" s="77" t="s">
        <v>1072</v>
      </c>
      <c r="AJ9" s="393" t="s">
        <v>1075</v>
      </c>
      <c r="AK9" s="72" t="s">
        <v>1035</v>
      </c>
      <c r="AL9" s="393" t="s">
        <v>1070</v>
      </c>
      <c r="AM9" s="62" t="s">
        <v>35</v>
      </c>
      <c r="AN9" s="67" t="s">
        <v>45</v>
      </c>
      <c r="AO9" s="67" t="s">
        <v>50</v>
      </c>
      <c r="AP9" s="62" t="s">
        <v>52</v>
      </c>
      <c r="AQ9" s="62" t="s">
        <v>35</v>
      </c>
      <c r="AR9" s="67" t="s">
        <v>45</v>
      </c>
      <c r="AS9" s="67" t="s">
        <v>50</v>
      </c>
      <c r="AT9" s="62" t="s">
        <v>52</v>
      </c>
      <c r="AU9" s="62" t="s">
        <v>35</v>
      </c>
      <c r="AV9" s="67" t="s">
        <v>45</v>
      </c>
      <c r="AW9" s="67" t="s">
        <v>50</v>
      </c>
      <c r="AX9" s="62" t="s">
        <v>52</v>
      </c>
      <c r="AY9" s="62" t="s">
        <v>35</v>
      </c>
      <c r="AZ9" s="67" t="s">
        <v>45</v>
      </c>
      <c r="BA9" s="67" t="s">
        <v>50</v>
      </c>
      <c r="BB9" s="62" t="s">
        <v>52</v>
      </c>
      <c r="BC9" s="399"/>
      <c r="BD9" s="67"/>
      <c r="BE9" s="370"/>
      <c r="BF9" s="398"/>
      <c r="BG9" s="62"/>
      <c r="BH9" s="67"/>
      <c r="BI9" s="67"/>
      <c r="BJ9" s="62"/>
      <c r="BK9" s="62"/>
      <c r="BL9" s="67"/>
      <c r="BM9" s="67"/>
      <c r="BN9" s="62"/>
      <c r="BO9" s="62"/>
      <c r="BP9" s="67"/>
      <c r="BQ9" s="67"/>
      <c r="BR9" s="62"/>
      <c r="BS9" s="62"/>
      <c r="BT9" s="67"/>
      <c r="BU9" s="67"/>
      <c r="BV9" s="62"/>
      <c r="BW9" s="62"/>
      <c r="BX9" s="67"/>
      <c r="BY9" s="67"/>
      <c r="BZ9" s="62"/>
      <c r="CA9" s="62"/>
      <c r="CB9" s="67"/>
      <c r="CC9" s="67"/>
      <c r="CD9" s="62"/>
      <c r="CE9" s="62"/>
      <c r="CF9" s="67"/>
      <c r="CG9" s="67"/>
      <c r="CH9" s="62"/>
      <c r="CI9" s="67"/>
      <c r="CJ9" s="67"/>
      <c r="CK9" s="62"/>
      <c r="CL9" s="66" t="str">
        <f>IFERROR(IF(GE9&lt;=1,"1 - Muy Baja",VLOOKUP(GE9,'PLAN ESTR'!$BLR$689:$BLS$693,2,0)),"")</f>
        <v>1 - Muy Baja</v>
      </c>
      <c r="CM9" s="249">
        <f>GF9</f>
        <v>2.5919999999999995E-2</v>
      </c>
      <c r="CN9" s="66" t="str">
        <f>IFERROR(IF(GG9&lt;=1,"1 - Leve",HLOOKUP(GG9,'PLAN ESTR'!$BLU$686:$BLY$687,2,0)),"")</f>
        <v>4 - Mayor</v>
      </c>
      <c r="CO9" s="249">
        <f>GI9</f>
        <v>0.8</v>
      </c>
      <c r="CP9" s="63" t="str">
        <f>IFERROR(INDEX($BLU$689:$BLY$693,MATCH(GE9,$BLR$689:$BLR$693,0),MATCH(GG9,$BLU$686:$BLY$686,0)),"")</f>
        <v>MODERADO</v>
      </c>
      <c r="CQ9" s="233">
        <f>CM9*CO9</f>
        <v>2.0735999999999997E-2</v>
      </c>
      <c r="CR9" s="77" t="s">
        <v>238</v>
      </c>
      <c r="CS9" s="63">
        <f>IF(CP9="BAJO",0.1,IF(CP9="MODERADO",3,5))</f>
        <v>3</v>
      </c>
      <c r="CT9" s="62"/>
      <c r="CU9" s="172" t="s">
        <v>1069</v>
      </c>
      <c r="CV9" s="76" t="s">
        <v>1068</v>
      </c>
      <c r="CW9" s="242"/>
      <c r="CX9" s="56">
        <f>COUNTIF(J9:AB9,"SI")</f>
        <v>6</v>
      </c>
      <c r="CY9" s="59">
        <f>IF(CX9&lt;6,3,IF(CX9&gt;11,5,4))</f>
        <v>4</v>
      </c>
      <c r="CZ9" s="56" t="str">
        <f>IF(CX9&lt;6,"Moderado",IF(CX9&gt;11,"Catastrófico","Mayor"))</f>
        <v>Mayor</v>
      </c>
      <c r="DA9" s="237">
        <f>IF(CY9=3,0.6,IF(CY9=4,0.8,1))</f>
        <v>0.8</v>
      </c>
      <c r="DB9" s="57">
        <f>IF(AN9="",0,IF(AN9="Automático",0.25,IF(AN9="Manual",0.15,0)))</f>
        <v>0.15</v>
      </c>
      <c r="DC9" s="57">
        <f>IF(AI9="",0,IF(AO9="Preventivo",0.25,IF(AO9="Detectivo",0.15,IF(AO9="Correctivo",0.1,0))))</f>
        <v>0.25</v>
      </c>
      <c r="DD9" s="56">
        <f>IF(OR(AN9=0,AO9=0),0,DB9+DC9)</f>
        <v>0.4</v>
      </c>
      <c r="DE9" s="55">
        <f>IF(DF9&gt;0.8,5,IF(DF9&gt;0.6,4,IF(DF9&gt;0.4,3,IF(DF9&gt;0.2,2,1))))</f>
        <v>1</v>
      </c>
      <c r="DF9" s="272">
        <f>IF(OR(AP9="Ambos",AP9="Probabilidad"),$AD9-($AD9*$DD9),$AD9)</f>
        <v>0.12</v>
      </c>
      <c r="DG9" s="55">
        <f>IF(DI9&gt;0.8,5,IF(DI9&gt;0.6,4,3))</f>
        <v>4</v>
      </c>
      <c r="DH9" s="55"/>
      <c r="DI9" s="272">
        <f>IF(OR(AP9="Ambos",AP9="Impacto"),$DA9-($DA9*$DD9),$DA9)</f>
        <v>0.8</v>
      </c>
      <c r="DJ9" s="57">
        <f>IF(AR9="",0,IF(AR9="Automático",0.25,IF(AR9="Manual",0.15,0)))</f>
        <v>0.15</v>
      </c>
      <c r="DK9" s="57">
        <f>IF(AS9="",0,IF(AS9="Preventivo",0.25,IF(AS9="Detectivo",0.15,IF(AS9="Correctivo",0.1,0))))</f>
        <v>0.25</v>
      </c>
      <c r="DL9" s="56">
        <f>IF(OR(AR9=0,AS9=0),0,DJ9+DK9)</f>
        <v>0.4</v>
      </c>
      <c r="DM9" s="55">
        <f>IF(DN9&gt;0.8,5,IF(DN9&gt;0.6,4,IF(DN9&gt;0.4,3,IF(DN9&gt;0.2,2,1))))</f>
        <v>1</v>
      </c>
      <c r="DN9" s="272">
        <f>IF(OR(AT9="Ambos",AT9="Probabilidad"),DF9-(DF9*$DL9),DF9)</f>
        <v>7.1999999999999995E-2</v>
      </c>
      <c r="DO9" s="55">
        <f>IF(DP9&gt;0.8,5,IF(DP9&gt;0.6,4,3))</f>
        <v>4</v>
      </c>
      <c r="DP9" s="272">
        <f>IF(OR(AT9="Ambos",AT9="Impacto"),$DI9-($DI9*$DL9),$DI9)</f>
        <v>0.8</v>
      </c>
      <c r="DQ9" s="57">
        <f>IF(AV9="",0,IF(AV9="Automático",0.25,IF(AV9="Manual",0.15,0)))</f>
        <v>0.15</v>
      </c>
      <c r="DR9" s="57">
        <f>IF(AW9="",0,IF(AW9="Preventivo",0.25,IF(AW9="Detectivo",0.15,IF(AW9="Correctivo",0.1,0))))</f>
        <v>0.25</v>
      </c>
      <c r="DS9" s="56">
        <f>IF(OR(AV9=0,AW9=0),0,DQ9+DR9)</f>
        <v>0.4</v>
      </c>
      <c r="DT9" s="55">
        <f>IF(DU9&gt;0.8,5,IF(DU9&gt;0.6,4,IF(DU9&gt;0.4,3,IF(DU9&gt;0.2,2,1))))</f>
        <v>1</v>
      </c>
      <c r="DU9" s="272">
        <f>IF(OR(AX9="Ambos",AX9="Probabilidad"),DN9-(DN9*$DS9),DN9)</f>
        <v>4.3199999999999995E-2</v>
      </c>
      <c r="DV9" s="55">
        <f>IF(DW9&gt;0.8,5,IF(DW9&gt;0.6,4,3))</f>
        <v>4</v>
      </c>
      <c r="DW9" s="272">
        <f>IF(OR(AX9="Ambos",AX9="Impacto"),$DP9-($DP9*$DS9),$DP9)</f>
        <v>0.8</v>
      </c>
      <c r="DX9" s="57">
        <f>IF(AZ9="",0,IF(AZ9="Automático",0.25,IF(AZ9="Manual",0.15,0)))</f>
        <v>0.15</v>
      </c>
      <c r="DY9" s="57">
        <f>IF(BA9="",0,IF(BA9="Preventivo",0.25,IF(BA9="Detectivo",0.15,IF(BA10="Correctivo",0.1,0))))</f>
        <v>0.25</v>
      </c>
      <c r="DZ9" s="56">
        <f>IF(OR(AZ9=0,BA9=0),0,DX9+DY9)</f>
        <v>0.4</v>
      </c>
      <c r="EA9" s="55">
        <f>IF(EB9&gt;0.8,5,IF(EB9&gt;0.6,4,IF(EB9&gt;0.4,3,IF(EB9&gt;0.2,2,1))))</f>
        <v>1</v>
      </c>
      <c r="EB9" s="272">
        <f>IF(OR(BB9="Ambos",BB9="Probabilidad"),DU9-(DU9*$DZ9),DU9)</f>
        <v>2.5919999999999995E-2</v>
      </c>
      <c r="EC9" s="55">
        <f>IF(ED9&gt;0.8,5,IF(ED9&gt;0.6,4,3))</f>
        <v>4</v>
      </c>
      <c r="ED9" s="272">
        <f>IF(OR(BB9="Ambos",BB9="Impacto"),$DW9-($DW9*$DZ9),$DW9)</f>
        <v>0.8</v>
      </c>
      <c r="EE9" s="57">
        <f>IF(BD9="",0,IF(BD9="Automático",0.25,IF(BD9="Manual",0.15,0)))</f>
        <v>0</v>
      </c>
      <c r="EF9" s="57">
        <f>IF(BE9="",0,IF(BE9="Preventivo",0.25,IF(BE9="Detectivo",0.15,IF(BE9="Correctivo",0.1,0))))</f>
        <v>0</v>
      </c>
      <c r="EG9" s="56">
        <f>IF(OR(BD9=0,BE9=0),0,EE9+EF9)</f>
        <v>0</v>
      </c>
      <c r="EH9" s="55">
        <f>IF(EI9&gt;0.8,5,IF(EI9&gt;0.6,4,IF(EI9&gt;0.4,3,IF(EI9&gt;0.2,2,1))))</f>
        <v>1</v>
      </c>
      <c r="EI9" s="272">
        <f>IF(OR(BF9="Ambos",BF9="Probabilidad"),EB9-(EB9*$EG9),EB9)</f>
        <v>2.5919999999999995E-2</v>
      </c>
      <c r="EJ9" s="55">
        <f>IF(EK9&gt;0.8,5,IF(EK9&gt;0.6,4,3))</f>
        <v>4</v>
      </c>
      <c r="EK9" s="272">
        <f>IF(OR(BF9="Ambos",BF9="Impacto"),$ED9-($ED9*$EG9),$ED9)</f>
        <v>0.8</v>
      </c>
      <c r="EL9" s="57">
        <f>IF(BH9="",0,IF(BH9="Automático",0.25,IF(BH9="Manual",0.15,0)))</f>
        <v>0</v>
      </c>
      <c r="EM9" s="57">
        <f>IF(BI9="",0,IF(BI9="Preventivo",0.25,IF(BI9="Detectivo",0.15,IF(BI9="Correctivo",0.1,0))))</f>
        <v>0</v>
      </c>
      <c r="EN9" s="56">
        <f>IF(OR(BH9=0,BI9=0),0,EL9+EM9)</f>
        <v>0</v>
      </c>
      <c r="EO9" s="55">
        <f>IF(EP9&gt;0.8,5,IF(EP9&gt;0.6,4,IF(EP9&gt;0.4,3,IF(EP9&gt;0.2,2,1))))</f>
        <v>1</v>
      </c>
      <c r="EP9" s="272">
        <f>IF(OR(BF9="Ambos",BF9="Probabilidad"),EI9-(EI9*$EN9),EI9)</f>
        <v>2.5919999999999995E-2</v>
      </c>
      <c r="EQ9" s="55">
        <f>IF(ER9&gt;0.8,5,IF(ER9&gt;0.6,4,3))</f>
        <v>4</v>
      </c>
      <c r="ER9" s="272">
        <f>IF(OR(BJ9="Ambos",BJ9="Impacto"),$EK9-($EK9*$EN9),$EK9)</f>
        <v>0.8</v>
      </c>
      <c r="ES9" s="57">
        <f>IF(BL9="",0,IF(BL9="Automático",0.25,IF(BL9="Manual",0.15,0)))</f>
        <v>0</v>
      </c>
      <c r="ET9" s="57">
        <f>IF(BM9="",0,IF(BM9="Preventivo",0.25,IF(BM9="Detectivo",0.15,IF(BM9="Correctivo",0.1,0))))</f>
        <v>0</v>
      </c>
      <c r="EU9" s="56">
        <f>IF(OR(BL9=0,BM9=0),0,ES9+ET9)</f>
        <v>0</v>
      </c>
      <c r="EV9" s="55">
        <f>IF(EW9&gt;0.8,5,IF(EW9&gt;0.6,4,IF(EW9&gt;0.4,3,IF(EW9&gt;0.2,2,1))))</f>
        <v>1</v>
      </c>
      <c r="EW9" s="272">
        <f>IF(OR(BP9="Ambos",BP9="Probabilidad"),EP9-(EP9*$EU9),EP9)</f>
        <v>2.5919999999999995E-2</v>
      </c>
      <c r="EX9" s="55">
        <f>IF(EY9&gt;0.8,5,IF(EY9&gt;0.6,4,3))</f>
        <v>4</v>
      </c>
      <c r="EY9" s="272">
        <f>IF(OR(BN9="Ambos",BN9="Impacto"),$ER9-($ER9*$EU9),$ER9)</f>
        <v>0.8</v>
      </c>
      <c r="EZ9" s="57">
        <f>IF(BP9="",0,IF(BP9="Automático",0.25,IF(BP9="Manual",0.15,0)))</f>
        <v>0</v>
      </c>
      <c r="FA9" s="57">
        <f>IF(BQ9="",0,IF(BQ9="Preventivo",0.25,IF(BQ9="Detectivo",0.15,IF(BQ9="Correctivo",0.1,0))))</f>
        <v>0</v>
      </c>
      <c r="FB9" s="56">
        <f>IF(OR(BP9=0,BQ9=0),0,EZ9+FA9)</f>
        <v>0</v>
      </c>
      <c r="FC9" s="55">
        <f>IF(FD9&gt;0.8,5,IF(FD9&gt;0.6,4,IF(FD9&gt;0.4,3,IF(FD9&gt;0.2,2,1))))</f>
        <v>1</v>
      </c>
      <c r="FD9" s="272">
        <f>IF(OR(BR9="Ambos",BR9="Probabilidad"),EW9-(EW9*$FB9),EW9)</f>
        <v>2.5919999999999995E-2</v>
      </c>
      <c r="FE9" s="55">
        <f>IF(FF9&gt;0.8,5,IF(FF9&gt;0.6,4,3))</f>
        <v>4</v>
      </c>
      <c r="FF9" s="272">
        <f>IF(OR(BR9="Ambos",BR9="Impacto"),$EY9-($EY9*$FB9),$EY9)</f>
        <v>0.8</v>
      </c>
      <c r="FG9" s="57">
        <f>IF(BT9="",0,IF(BT9="Automático",0.25,IF(BT9="Manual",0.15,0)))</f>
        <v>0</v>
      </c>
      <c r="FH9" s="57">
        <f>IF(BU9="",0,IF(BU9="Preventivo",0.25,IF(BU9="Detectivo",0.15,IF(BU9="Correctivo",0.1,0))))</f>
        <v>0</v>
      </c>
      <c r="FI9" s="56">
        <f>IF(OR(BT9=0,BU9=0),0,FG9+FH9)</f>
        <v>0</v>
      </c>
      <c r="FJ9" s="55">
        <f>IF(FK9&gt;0.8,5,IF(FK9&gt;0.6,4,IF(FK9&gt;0.4,3,IF(FK9&gt;0.2,2,1))))</f>
        <v>1</v>
      </c>
      <c r="FK9" s="272">
        <f>IF(OR(BV9="Ambos",BV9="Probabilidad"),FD9-(FD9*$FI9),FD9)</f>
        <v>2.5919999999999995E-2</v>
      </c>
      <c r="FL9" s="55">
        <f>IF(FM9&gt;0.8,5,IF(FM9&gt;0.6,4,3))</f>
        <v>4</v>
      </c>
      <c r="FM9" s="272">
        <f>IF(OR(BV9="Ambos",BV9="Impacto"),$FF9-($FF9*$FI9),$FF9)</f>
        <v>0.8</v>
      </c>
      <c r="FN9" s="57">
        <f>IF(BX9="",0,IF(BX9="Automático",0.25,IF(BX9="Manual",0.15,0)))</f>
        <v>0</v>
      </c>
      <c r="FO9" s="57">
        <f>IF(BY9="",0,IF(BY9="Preventivo",0.25,IF(BY9="Detectivo",0.15,IF(BY9="Correctivo",0.1,0))))</f>
        <v>0</v>
      </c>
      <c r="FP9" s="56">
        <f>IF(OR(BX9=0,BY9=0),0,FN9+FO9)</f>
        <v>0</v>
      </c>
      <c r="FQ9" s="55">
        <f>IF(FR9&gt;0.8,5,IF(FR9&gt;0.6,4,IF(FR9&gt;0.4,3,IF(FR9&gt;0.2,2,1))))</f>
        <v>1</v>
      </c>
      <c r="FR9" s="272">
        <f>IF(OR(BZ9="Ambos",BZ9="Probabilidad"),FK9-(FK9*$FP9),FK9)</f>
        <v>2.5919999999999995E-2</v>
      </c>
      <c r="FS9" s="55">
        <f>IF(FT9&gt;0.8,5,IF(FT9&gt;0.6,4,3))</f>
        <v>4</v>
      </c>
      <c r="FT9" s="272">
        <f>IF(OR(BZ9="Ambos",BZ9="Impacto"),$FM9-($FM9*$FP9),$FM9)</f>
        <v>0.8</v>
      </c>
      <c r="FU9" s="57">
        <f>IF(CB9="",0,IF(CB9="Automático",0.25,IF(CB9="Manual",0.15,0)))</f>
        <v>0</v>
      </c>
      <c r="FV9" s="57">
        <f>IF(CC9="",0,IF(CC9="Preventivo",0.25,IF(CC9="Detectivo",0.15,IF(CC9="Correctivo",0.1,0))))</f>
        <v>0</v>
      </c>
      <c r="FW9" s="56">
        <f>IF(OR(CB9=0,CC9=0),0,FU9+FV9)</f>
        <v>0</v>
      </c>
      <c r="FX9" s="55">
        <f>IF(FY9&gt;0.8,5,IF(FY9&gt;0.6,4,IF(FY9&gt;0.4,3,IF(FY9&gt;0.2,2,1))))</f>
        <v>1</v>
      </c>
      <c r="FY9" s="272">
        <f>IF(OR(CD9="Ambos",CD9="Probabilidad"),FR9-(FR9*$FW9),FR9)</f>
        <v>2.5919999999999995E-2</v>
      </c>
      <c r="FZ9" s="55">
        <f>IF(GA9&gt;0.8,5,IF(GA9&gt;0.6,4,3))</f>
        <v>4</v>
      </c>
      <c r="GA9" s="272">
        <f>IF(OR(CD9="Ambos",CD9="Impacto"),$FT9-($FT9*$FW9),$FT9)</f>
        <v>0.8</v>
      </c>
      <c r="GB9" s="57">
        <f>IF(CF9="",0,IF(CF9="Automático",0.25,IF(CF9="Manual",0.15,0)))</f>
        <v>0</v>
      </c>
      <c r="GC9" s="57">
        <f>IF(CG9="",0,IF(CG9="Preventivo",0.25,IF(CG9="Detectivo",0.15,IF(CG9="Correctivo",0.1,0))))</f>
        <v>0</v>
      </c>
      <c r="GD9" s="56">
        <f>IF(OR(CF9=0,CG9=0),0,GB9+GC9)</f>
        <v>0</v>
      </c>
      <c r="GE9" s="55">
        <f>IF(GF9&gt;0.8,5,IF(GF9&gt;0.6,4,IF(GF9&gt;0.4,3,IF(GF9&gt;0.2,2,1))))</f>
        <v>1</v>
      </c>
      <c r="GF9" s="272">
        <f>IF(OR(CH9="Ambos",CH9="Probabilidad"),FY9-(FY9*$GD9),FY9)</f>
        <v>2.5919999999999995E-2</v>
      </c>
      <c r="GG9" s="55">
        <f>IF(GH9&gt;0.8,5,IF(GH9&gt;0.6,4,3))</f>
        <v>4</v>
      </c>
      <c r="GH9" s="272">
        <f>IF(OR(CH9="Ambos",CH9="Impacto"),$GA9-($GA9*$GD9),$GA9)</f>
        <v>0.8</v>
      </c>
      <c r="GI9" s="272">
        <f>IF(GH9&lt;0.6,0.6,GH9)</f>
        <v>0.8</v>
      </c>
      <c r="GJ9" s="53"/>
      <c r="GK9" s="5"/>
    </row>
    <row r="10" spans="1:193 1680:1680" ht="409.6" x14ac:dyDescent="0.2">
      <c r="A10" s="75">
        <v>2</v>
      </c>
      <c r="B10" s="69" t="s">
        <v>1074</v>
      </c>
      <c r="C10" s="80" t="s">
        <v>1073</v>
      </c>
      <c r="D10" s="167" t="s">
        <v>205</v>
      </c>
      <c r="E10" s="68" t="s">
        <v>204</v>
      </c>
      <c r="F10" s="62" t="s">
        <v>225</v>
      </c>
      <c r="G10" s="72" t="s">
        <v>220</v>
      </c>
      <c r="H10" s="68" t="s">
        <v>169</v>
      </c>
      <c r="I10" s="71" t="s">
        <v>18</v>
      </c>
      <c r="J10" s="71" t="s">
        <v>54</v>
      </c>
      <c r="K10" s="71" t="s">
        <v>53</v>
      </c>
      <c r="L10" s="71" t="s">
        <v>53</v>
      </c>
      <c r="M10" s="71" t="s">
        <v>53</v>
      </c>
      <c r="N10" s="71" t="s">
        <v>54</v>
      </c>
      <c r="O10" s="71" t="s">
        <v>54</v>
      </c>
      <c r="P10" s="71" t="s">
        <v>53</v>
      </c>
      <c r="Q10" s="71" t="s">
        <v>53</v>
      </c>
      <c r="R10" s="71" t="s">
        <v>53</v>
      </c>
      <c r="S10" s="71" t="s">
        <v>54</v>
      </c>
      <c r="T10" s="71" t="s">
        <v>53</v>
      </c>
      <c r="U10" s="71" t="s">
        <v>54</v>
      </c>
      <c r="V10" s="71" t="s">
        <v>54</v>
      </c>
      <c r="W10" s="71" t="s">
        <v>53</v>
      </c>
      <c r="X10" s="71" t="s">
        <v>53</v>
      </c>
      <c r="Y10" s="71" t="s">
        <v>53</v>
      </c>
      <c r="Z10" s="71" t="s">
        <v>53</v>
      </c>
      <c r="AA10" s="71" t="s">
        <v>53</v>
      </c>
      <c r="AB10" s="71" t="s">
        <v>53</v>
      </c>
      <c r="AC10" s="70" t="str">
        <f>I10</f>
        <v>1 - Muy Baja</v>
      </c>
      <c r="AD10" s="233">
        <f>IFERROR(IF(I10="1 - Muy Baja",0.2,IF(I10="2 - Baja",0.4,IF(I10="3 - Media",0.6,IF(I10="4 - Alta",0.8,1)))),"")</f>
        <v>0.2</v>
      </c>
      <c r="AE10" s="70" t="str">
        <f>CONCATENATE(CY10," - ",CZ10)</f>
        <v>4 - Mayor</v>
      </c>
      <c r="AF10" s="233">
        <f>IFERROR(IF(CY10=1,0.2,IF(CY10=2,0.4,IF(CY10=3,0.6,IF(CY10=4,0.8,1)))),"")</f>
        <v>0.8</v>
      </c>
      <c r="AG10" s="69" t="str">
        <f>IFERROR(INDEX('PLAN ESTR'!$BLU$689:$BLY$693,MATCH(I10,'PLAN ESTR'!$BLS$689:$BLS$693,0),MATCH(AE10,'PLAN ESTR'!$BLU$687:$BLY$687,0)),"")</f>
        <v>MODERADO</v>
      </c>
      <c r="AH10" s="233">
        <f>AD10*AF10</f>
        <v>0.16000000000000003</v>
      </c>
      <c r="AI10" s="77" t="s">
        <v>1072</v>
      </c>
      <c r="AJ10" s="393" t="s">
        <v>1071</v>
      </c>
      <c r="AK10" s="72" t="s">
        <v>1035</v>
      </c>
      <c r="AL10" s="393" t="s">
        <v>1070</v>
      </c>
      <c r="AM10" s="62" t="s">
        <v>35</v>
      </c>
      <c r="AN10" s="67" t="s">
        <v>45</v>
      </c>
      <c r="AO10" s="67" t="s">
        <v>50</v>
      </c>
      <c r="AP10" s="62" t="s">
        <v>52</v>
      </c>
      <c r="AQ10" s="62" t="s">
        <v>35</v>
      </c>
      <c r="AR10" s="67" t="s">
        <v>45</v>
      </c>
      <c r="AS10" s="67" t="s">
        <v>50</v>
      </c>
      <c r="AT10" s="62" t="s">
        <v>52</v>
      </c>
      <c r="AU10" s="62" t="s">
        <v>35</v>
      </c>
      <c r="AV10" s="67" t="s">
        <v>45</v>
      </c>
      <c r="AW10" s="67" t="s">
        <v>50</v>
      </c>
      <c r="AX10" s="62" t="s">
        <v>52</v>
      </c>
      <c r="AY10" s="62" t="s">
        <v>35</v>
      </c>
      <c r="AZ10" s="67" t="s">
        <v>45</v>
      </c>
      <c r="BA10" s="67" t="s">
        <v>50</v>
      </c>
      <c r="BB10" s="62" t="s">
        <v>52</v>
      </c>
      <c r="BC10" s="397"/>
      <c r="BD10" s="67"/>
      <c r="BE10" s="396"/>
      <c r="BF10" s="395"/>
      <c r="BG10" s="62"/>
      <c r="BH10" s="67"/>
      <c r="BI10" s="67"/>
      <c r="BJ10" s="62"/>
      <c r="BK10" s="62"/>
      <c r="BL10" s="67"/>
      <c r="BM10" s="67"/>
      <c r="BN10" s="62"/>
      <c r="BO10" s="62"/>
      <c r="BP10" s="67"/>
      <c r="BQ10" s="67"/>
      <c r="BR10" s="62"/>
      <c r="BS10" s="62"/>
      <c r="BT10" s="67"/>
      <c r="BU10" s="67"/>
      <c r="BV10" s="62"/>
      <c r="BW10" s="62"/>
      <c r="BX10" s="67"/>
      <c r="BY10" s="67"/>
      <c r="BZ10" s="62"/>
      <c r="CA10" s="62"/>
      <c r="CB10" s="67"/>
      <c r="CC10" s="67"/>
      <c r="CD10" s="62"/>
      <c r="CE10" s="62"/>
      <c r="CF10" s="67"/>
      <c r="CG10" s="67"/>
      <c r="CH10" s="62"/>
      <c r="CI10" s="67"/>
      <c r="CJ10" s="67"/>
      <c r="CK10" s="62"/>
      <c r="CL10" s="66" t="str">
        <f>IFERROR(IF(GE10&lt;=1,"1 - Muy Baja",VLOOKUP(GE10,'PLAN ESTR'!$BLR$689:$BLS$693,2,0)),"")</f>
        <v>1 - Muy Baja</v>
      </c>
      <c r="CM10" s="249">
        <f>GF10</f>
        <v>2.5919999999999995E-2</v>
      </c>
      <c r="CN10" s="66" t="str">
        <f>IFERROR(IF(GG10&lt;=1,"1 - Leve",HLOOKUP(GG10,'PLAN ESTR'!$BLU$686:$BLY$687,2,0)),"")</f>
        <v>4 - Mayor</v>
      </c>
      <c r="CO10" s="249">
        <f>GI10</f>
        <v>0.8</v>
      </c>
      <c r="CP10" s="63" t="str">
        <f>IFERROR(INDEX($BLU$689:$BLY$693,MATCH(GE10,$BLR$689:$BLR$693,0),MATCH(GG10,$BLU$686:$BLY$686,0)),"")</f>
        <v>MODERADO</v>
      </c>
      <c r="CQ10" s="233">
        <f>CM10*CO10</f>
        <v>2.0735999999999997E-2</v>
      </c>
      <c r="CR10" s="77" t="s">
        <v>475</v>
      </c>
      <c r="CS10" s="63">
        <f>IF(CP10="BAJO",0.1,IF(CP10="MODERADO",3,5))</f>
        <v>3</v>
      </c>
      <c r="CT10" s="62"/>
      <c r="CU10" s="172" t="s">
        <v>1069</v>
      </c>
      <c r="CV10" s="76" t="s">
        <v>1068</v>
      </c>
      <c r="CW10" s="242"/>
      <c r="CX10" s="56">
        <f>COUNTIF(J10:AB10,"SI")</f>
        <v>6</v>
      </c>
      <c r="CY10" s="59">
        <f>IF(CX10&lt;6,3,IF(CX10&gt;11,5,4))</f>
        <v>4</v>
      </c>
      <c r="CZ10" s="56" t="str">
        <f>IF(CX10&lt;6,"Moderado",IF(CX10&gt;11,"Catastrófico","Mayor"))</f>
        <v>Mayor</v>
      </c>
      <c r="DA10" s="237">
        <f>IF(CY10=3,0.6,IF(CY10=4,0.8,1))</f>
        <v>0.8</v>
      </c>
      <c r="DB10" s="57">
        <f>IF(AN10="",0,IF(AN10="Automático",0.25,IF(AN10="Manual",0.15,0)))</f>
        <v>0.15</v>
      </c>
      <c r="DC10" s="57">
        <f>IF(AI10="",0,IF(AO10="Preventivo",0.25,IF(AO10="Detectivo",0.15,IF(AO10="Correctivo",0.1,0))))</f>
        <v>0.25</v>
      </c>
      <c r="DD10" s="56">
        <f>IF(OR(AN10=0,AO10=0),0,DB10+DC10)</f>
        <v>0.4</v>
      </c>
      <c r="DE10" s="55">
        <f>IF(DF10&gt;0.8,5,IF(DF10&gt;0.6,4,IF(DF10&gt;0.4,3,IF(DF10&gt;0.2,2,1))))</f>
        <v>1</v>
      </c>
      <c r="DF10" s="272">
        <f>IF(OR(AP10="Ambos",AP10="Probabilidad"),$AD10-($AD10*$DD10),$AD10)</f>
        <v>0.12</v>
      </c>
      <c r="DG10" s="55">
        <f>IF(DI10&gt;0.8,5,IF(DI10&gt;0.6,4,3))</f>
        <v>4</v>
      </c>
      <c r="DH10" s="55"/>
      <c r="DI10" s="272">
        <f>IF(OR(AP10="Ambos",AP10="Impacto"),$DA10-($DA10*$DD10),$DA10)</f>
        <v>0.8</v>
      </c>
      <c r="DJ10" s="57">
        <f>IF(AR10="",0,IF(AR10="Automático",0.25,IF(AR10="Manual",0.15,0)))</f>
        <v>0.15</v>
      </c>
      <c r="DK10" s="57">
        <f>IF(AS10="",0,IF(AS10="Preventivo",0.25,IF(AS10="Detectivo",0.15,IF(AS10="Correctivo",0.1,0))))</f>
        <v>0.25</v>
      </c>
      <c r="DL10" s="56">
        <f>IF(OR(AR10=0,AS10=0),0,DJ10+DK10)</f>
        <v>0.4</v>
      </c>
      <c r="DM10" s="55">
        <f>IF(DN10&gt;0.8,5,IF(DN10&gt;0.6,4,IF(DN10&gt;0.4,3,IF(DN10&gt;0.2,2,1))))</f>
        <v>1</v>
      </c>
      <c r="DN10" s="272">
        <f>IF(OR(AT10="Ambos",AT10="Probabilidad"),DF10-(DF10*$DL10),DF10)</f>
        <v>7.1999999999999995E-2</v>
      </c>
      <c r="DO10" s="55">
        <f>IF(DP10&gt;0.8,5,IF(DP10&gt;0.6,4,3))</f>
        <v>4</v>
      </c>
      <c r="DP10" s="272">
        <f>IF(OR(AT10="Ambos",AT10="Impacto"),$DI10-($DI10*$DL10),$DI10)</f>
        <v>0.8</v>
      </c>
      <c r="DQ10" s="57">
        <f>IF(AV10="",0,IF(AV10="Automático",0.25,IF(AV10="Manual",0.15,0)))</f>
        <v>0.15</v>
      </c>
      <c r="DR10" s="57">
        <f>IF(AW10="",0,IF(AW10="Preventivo",0.25,IF(AW10="Detectivo",0.15,IF(AW10="Correctivo",0.1,0))))</f>
        <v>0.25</v>
      </c>
      <c r="DS10" s="56">
        <f>IF(OR(AV10=0,AW10=0),0,DQ10+DR10)</f>
        <v>0.4</v>
      </c>
      <c r="DT10" s="55">
        <f>IF(DU10&gt;0.8,5,IF(DU10&gt;0.6,4,IF(DU10&gt;0.4,3,IF(DU10&gt;0.2,2,1))))</f>
        <v>1</v>
      </c>
      <c r="DU10" s="272">
        <f>IF(OR(AX10="Ambos",AX10="Probabilidad"),DN10-(DN10*$DS10),DN10)</f>
        <v>4.3199999999999995E-2</v>
      </c>
      <c r="DV10" s="55">
        <f>IF(DW10&gt;0.8,5,IF(DW10&gt;0.6,4,3))</f>
        <v>4</v>
      </c>
      <c r="DW10" s="272">
        <f>IF(OR(AX10="Ambos",AX10="Impacto"),$DP10-($DP10*$DS10),$DP10)</f>
        <v>0.8</v>
      </c>
      <c r="DX10" s="57">
        <f>IF(AZ10="",0,IF(AZ10="Automático",0.25,IF(AZ10="Manual",0.15,0)))</f>
        <v>0.15</v>
      </c>
      <c r="DY10" s="57">
        <f>IF(BA10="",0,IF(BA10="Preventivo",0.25,IF(BA10="Detectivo",0.15,IF(BA11="Correctivo",0.1,0))))</f>
        <v>0.25</v>
      </c>
      <c r="DZ10" s="56">
        <f>IF(OR(AZ10=0,BA10=0),0,DX10+DY10)</f>
        <v>0.4</v>
      </c>
      <c r="EA10" s="55">
        <f>IF(EB10&gt;0.8,5,IF(EB10&gt;0.6,4,IF(EB10&gt;0.4,3,IF(EB10&gt;0.2,2,1))))</f>
        <v>1</v>
      </c>
      <c r="EB10" s="272">
        <f>IF(OR(BB10="Ambos",BB10="Probabilidad"),DU10-(DU10*$DZ10),DU10)</f>
        <v>2.5919999999999995E-2</v>
      </c>
      <c r="EC10" s="55">
        <f>IF(ED10&gt;0.8,5,IF(ED10&gt;0.6,4,3))</f>
        <v>4</v>
      </c>
      <c r="ED10" s="272">
        <f>IF(OR(BB10="Ambos",BB10="Impacto"),$DW10-($DW10*$DZ10),$DW10)</f>
        <v>0.8</v>
      </c>
      <c r="EE10" s="57">
        <f>IF(BD10="",0,IF(BD10="Automático",0.25,IF(BD10="Manual",0.15,0)))</f>
        <v>0</v>
      </c>
      <c r="EF10" s="57">
        <f>IF(BE10="",0,IF(BE10="Preventivo",0.25,IF(BE10="Detectivo",0.15,IF(BE10="Correctivo",0.1,0))))</f>
        <v>0</v>
      </c>
      <c r="EG10" s="56">
        <f>IF(OR(BD10=0,BE10=0),0,EE10+EF10)</f>
        <v>0</v>
      </c>
      <c r="EH10" s="55">
        <f>IF(EI10&gt;0.8,5,IF(EI10&gt;0.6,4,IF(EI10&gt;0.4,3,IF(EI10&gt;0.2,2,1))))</f>
        <v>1</v>
      </c>
      <c r="EI10" s="272">
        <f>IF(OR(BF10="Ambos",BF10="Probabilidad"),EB10-(EB10*$EG10),EB10)</f>
        <v>2.5919999999999995E-2</v>
      </c>
      <c r="EJ10" s="55">
        <f>IF(EK10&gt;0.8,5,IF(EK10&gt;0.6,4,3))</f>
        <v>4</v>
      </c>
      <c r="EK10" s="272">
        <f>IF(OR(BF10="Ambos",BF10="Impacto"),$ED10-($ED10*$EG10),$ED10)</f>
        <v>0.8</v>
      </c>
      <c r="EL10" s="57">
        <f>IF(BH10="",0,IF(BH10="Automático",0.25,IF(BH10="Manual",0.15,0)))</f>
        <v>0</v>
      </c>
      <c r="EM10" s="57">
        <f>IF(BI10="",0,IF(BI10="Preventivo",0.25,IF(BI10="Detectivo",0.15,IF(BI10="Correctivo",0.1,0))))</f>
        <v>0</v>
      </c>
      <c r="EN10" s="56">
        <f>IF(OR(BH10=0,BI10=0),0,EL10+EM10)</f>
        <v>0</v>
      </c>
      <c r="EO10" s="55">
        <f>IF(EP10&gt;0.8,5,IF(EP10&gt;0.6,4,IF(EP10&gt;0.4,3,IF(EP10&gt;0.2,2,1))))</f>
        <v>1</v>
      </c>
      <c r="EP10" s="272">
        <f>IF(OR(BF10="Ambos",BF10="Probabilidad"),EI10-(EI10*$EN10),EI10)</f>
        <v>2.5919999999999995E-2</v>
      </c>
      <c r="EQ10" s="55">
        <f>IF(ER10&gt;0.8,5,IF(ER10&gt;0.6,4,3))</f>
        <v>4</v>
      </c>
      <c r="ER10" s="272">
        <f>IF(OR(BJ10="Ambos",BJ10="Impacto"),$EK10-($EK10*$EN10),$EK10)</f>
        <v>0.8</v>
      </c>
      <c r="ES10" s="57">
        <f>IF(BL10="",0,IF(BL10="Automático",0.25,IF(BL10="Manual",0.15,0)))</f>
        <v>0</v>
      </c>
      <c r="ET10" s="57">
        <f>IF(BM10="",0,IF(BM10="Preventivo",0.25,IF(BM10="Detectivo",0.15,IF(BM10="Correctivo",0.1,0))))</f>
        <v>0</v>
      </c>
      <c r="EU10" s="56">
        <f>IF(OR(BL10=0,BM10=0),0,ES10+ET10)</f>
        <v>0</v>
      </c>
      <c r="EV10" s="55">
        <f>IF(EW10&gt;0.8,5,IF(EW10&gt;0.6,4,IF(EW10&gt;0.4,3,IF(EW10&gt;0.2,2,1))))</f>
        <v>1</v>
      </c>
      <c r="EW10" s="272">
        <f>IF(OR(BP10="Ambos",BP10="Probabilidad"),EP10-(EP10*$EU10),EP10)</f>
        <v>2.5919999999999995E-2</v>
      </c>
      <c r="EX10" s="55">
        <f>IF(EY10&gt;0.8,5,IF(EY10&gt;0.6,4,3))</f>
        <v>4</v>
      </c>
      <c r="EY10" s="272">
        <f>IF(OR(BN10="Ambos",BN10="Impacto"),$ER10-($ER10*$EU10),$ER10)</f>
        <v>0.8</v>
      </c>
      <c r="EZ10" s="57">
        <f>IF(BP10="",0,IF(BP10="Automático",0.25,IF(BP10="Manual",0.15,0)))</f>
        <v>0</v>
      </c>
      <c r="FA10" s="57">
        <f>IF(BQ10="",0,IF(BQ10="Preventivo",0.25,IF(BQ10="Detectivo",0.15,IF(BQ10="Correctivo",0.1,0))))</f>
        <v>0</v>
      </c>
      <c r="FB10" s="56">
        <f>IF(OR(BP10=0,BQ10=0),0,EZ10+FA10)</f>
        <v>0</v>
      </c>
      <c r="FC10" s="55">
        <f>IF(FD10&gt;0.8,5,IF(FD10&gt;0.6,4,IF(FD10&gt;0.4,3,IF(FD10&gt;0.2,2,1))))</f>
        <v>1</v>
      </c>
      <c r="FD10" s="272">
        <f>IF(OR(BR10="Ambos",BR10="Probabilidad"),EW10-(EW10*$FB10),EW10)</f>
        <v>2.5919999999999995E-2</v>
      </c>
      <c r="FE10" s="55">
        <f>IF(FF10&gt;0.8,5,IF(FF10&gt;0.6,4,3))</f>
        <v>4</v>
      </c>
      <c r="FF10" s="272">
        <f>IF(OR(BR10="Ambos",BR10="Impacto"),$EY10-($EY10*$FB10),$EY10)</f>
        <v>0.8</v>
      </c>
      <c r="FG10" s="57">
        <f>IF(BT10="",0,IF(BT10="Automático",0.25,IF(BT10="Manual",0.15,0)))</f>
        <v>0</v>
      </c>
      <c r="FH10" s="57">
        <f>IF(BU10="",0,IF(BU10="Preventivo",0.25,IF(BU10="Detectivo",0.15,IF(BU10="Correctivo",0.1,0))))</f>
        <v>0</v>
      </c>
      <c r="FI10" s="56">
        <f>IF(OR(BT10=0,BU10=0),0,FG10+FH10)</f>
        <v>0</v>
      </c>
      <c r="FJ10" s="55">
        <f>IF(FK10&gt;0.8,5,IF(FK10&gt;0.6,4,IF(FK10&gt;0.4,3,IF(FK10&gt;0.2,2,1))))</f>
        <v>1</v>
      </c>
      <c r="FK10" s="272">
        <f>IF(OR(BV10="Ambos",BV10="Probabilidad"),FD10-(FD10*$FI10),FD10)</f>
        <v>2.5919999999999995E-2</v>
      </c>
      <c r="FL10" s="55">
        <f>IF(FM10&gt;0.8,5,IF(FM10&gt;0.6,4,3))</f>
        <v>4</v>
      </c>
      <c r="FM10" s="272">
        <f>IF(OR(BV10="Ambos",BV10="Impacto"),$FF10-($FF10*$FI10),$FF10)</f>
        <v>0.8</v>
      </c>
      <c r="FN10" s="57">
        <f>IF(BX10="",0,IF(BX10="Automático",0.25,IF(BX10="Manual",0.15,0)))</f>
        <v>0</v>
      </c>
      <c r="FO10" s="57">
        <f>IF(BY10="",0,IF(BY10="Preventivo",0.25,IF(BY10="Detectivo",0.15,IF(BY10="Correctivo",0.1,0))))</f>
        <v>0</v>
      </c>
      <c r="FP10" s="56">
        <f>IF(OR(BX10=0,BY10=0),0,FN10+FO10)</f>
        <v>0</v>
      </c>
      <c r="FQ10" s="55">
        <f>IF(FR10&gt;0.8,5,IF(FR10&gt;0.6,4,IF(FR10&gt;0.4,3,IF(FR10&gt;0.2,2,1))))</f>
        <v>1</v>
      </c>
      <c r="FR10" s="272">
        <f>IF(OR(BZ10="Ambos",BZ10="Probabilidad"),FK10-(FK10*$FP10),FK10)</f>
        <v>2.5919999999999995E-2</v>
      </c>
      <c r="FS10" s="55">
        <f>IF(FT10&gt;0.8,5,IF(FT10&gt;0.6,4,3))</f>
        <v>4</v>
      </c>
      <c r="FT10" s="272">
        <f>IF(OR(BZ10="Ambos",BZ10="Impacto"),$FM10-($FM10*$FP10),$FM10)</f>
        <v>0.8</v>
      </c>
      <c r="FU10" s="57">
        <f>IF(CB10="",0,IF(CB10="Automático",0.25,IF(CB10="Manual",0.15,0)))</f>
        <v>0</v>
      </c>
      <c r="FV10" s="57">
        <f>IF(CC10="",0,IF(CC10="Preventivo",0.25,IF(CC10="Detectivo",0.15,IF(CC10="Correctivo",0.1,0))))</f>
        <v>0</v>
      </c>
      <c r="FW10" s="56">
        <f>IF(OR(CB10=0,CC10=0),0,FU10+FV10)</f>
        <v>0</v>
      </c>
      <c r="FX10" s="55">
        <f>IF(FY10&gt;0.8,5,IF(FY10&gt;0.6,4,IF(FY10&gt;0.4,3,IF(FY10&gt;0.2,2,1))))</f>
        <v>1</v>
      </c>
      <c r="FY10" s="272">
        <f>IF(OR(CD10="Ambos",CD10="Probabilidad"),FR10-(FR10*$FW10),FR10)</f>
        <v>2.5919999999999995E-2</v>
      </c>
      <c r="FZ10" s="55">
        <f>IF(GA10&gt;0.8,5,IF(GA10&gt;0.6,4,3))</f>
        <v>4</v>
      </c>
      <c r="GA10" s="272">
        <f>IF(OR(CD10="Ambos",CD10="Impacto"),$FT10-($FT10*$FW10),$FT10)</f>
        <v>0.8</v>
      </c>
      <c r="GB10" s="57">
        <f>IF(CF10="",0,IF(CF10="Automático",0.25,IF(CF10="Manual",0.15,0)))</f>
        <v>0</v>
      </c>
      <c r="GC10" s="57">
        <f>IF(CG10="",0,IF(CG10="Preventivo",0.25,IF(CG10="Detectivo",0.15,IF(CG10="Correctivo",0.1,0))))</f>
        <v>0</v>
      </c>
      <c r="GD10" s="56">
        <f>IF(OR(CF10=0,CG10=0),0,GB10+GC10)</f>
        <v>0</v>
      </c>
      <c r="GE10" s="55">
        <f>IF(GF10&gt;0.8,5,IF(GF10&gt;0.6,4,IF(GF10&gt;0.4,3,IF(GF10&gt;0.2,2,1))))</f>
        <v>1</v>
      </c>
      <c r="GF10" s="272">
        <f>IF(OR(CH10="Ambos",CH10="Probabilidad"),FY10-(FY10*$GD10),FY10)</f>
        <v>2.5919999999999995E-2</v>
      </c>
      <c r="GG10" s="55">
        <f>IF(GH10&gt;0.8,5,IF(GH10&gt;0.6,4,3))</f>
        <v>4</v>
      </c>
      <c r="GH10" s="272">
        <f>IF(OR(CH10="Ambos",CH10="Impacto"),$GA10-($GA10*$GD10),$GA10)</f>
        <v>0.8</v>
      </c>
      <c r="GI10" s="272">
        <f>IF(GH10&lt;0.6,0.6,GH10)</f>
        <v>0.8</v>
      </c>
      <c r="GJ10" s="53"/>
    </row>
    <row r="11" spans="1:193 1680:1680" x14ac:dyDescent="0.2">
      <c r="CS11" s="4">
        <f>SUM(CS9:CS10)</f>
        <v>6</v>
      </c>
    </row>
    <row r="101" spans="96:99" x14ac:dyDescent="0.2">
      <c r="CR101" s="353" t="s">
        <v>471</v>
      </c>
      <c r="CS101" s="4">
        <f>SUM(CS9:CS100)</f>
        <v>12</v>
      </c>
      <c r="CU101" s="4">
        <f>COUNT(CS9:CS10)</f>
        <v>2</v>
      </c>
    </row>
    <row r="684" spans="1:1 1680:1689" ht="13.2" x14ac:dyDescent="0.25">
      <c r="A684" s="51" t="s">
        <v>227</v>
      </c>
      <c r="BLP684" s="51" t="s">
        <v>227</v>
      </c>
      <c r="BLQ684" s="22"/>
      <c r="BLR684" s="22"/>
      <c r="BLS684" s="22"/>
      <c r="BLT684" s="22"/>
      <c r="BLU684" s="22"/>
      <c r="BLV684" s="22"/>
      <c r="BLW684" s="22"/>
      <c r="BLX684" s="22"/>
      <c r="BLY684" s="22"/>
    </row>
    <row r="685" spans="1:1 1680:1689" ht="13.2" x14ac:dyDescent="0.25">
      <c r="BLP685" s="22"/>
      <c r="BLQ685" s="22"/>
      <c r="BLR685" s="22"/>
      <c r="BLS685" s="22"/>
      <c r="BLT685" s="22"/>
      <c r="BLU685" s="22"/>
      <c r="BLV685" s="22"/>
      <c r="BLW685" s="540" t="s">
        <v>33</v>
      </c>
      <c r="BLX685" s="540"/>
      <c r="BLY685" s="540"/>
    </row>
    <row r="686" spans="1:1 1680:1689" ht="13.2" x14ac:dyDescent="0.25">
      <c r="BLP686" s="22"/>
      <c r="BLQ686" s="22"/>
      <c r="BLR686" s="22"/>
      <c r="BLS686" s="22"/>
      <c r="BLT686" s="22"/>
      <c r="BLU686" s="49">
        <v>1</v>
      </c>
      <c r="BLV686" s="49">
        <v>2</v>
      </c>
      <c r="BLW686" s="49">
        <v>3</v>
      </c>
      <c r="BLX686" s="48">
        <v>4</v>
      </c>
      <c r="BLY686" s="48">
        <v>5</v>
      </c>
    </row>
    <row r="687" spans="1:1 1680:1689" ht="13.2" x14ac:dyDescent="0.25">
      <c r="BLP687" s="22"/>
      <c r="BLQ687" s="22"/>
      <c r="BLR687" s="22"/>
      <c r="BLS687" s="22"/>
      <c r="BLT687" s="22"/>
      <c r="BLU687" s="26" t="s">
        <v>32</v>
      </c>
      <c r="BLV687" s="26" t="s">
        <v>31</v>
      </c>
      <c r="BLW687" s="26" t="s">
        <v>30</v>
      </c>
      <c r="BLX687" s="26" t="s">
        <v>29</v>
      </c>
      <c r="BLY687" s="26" t="s">
        <v>28</v>
      </c>
    </row>
    <row r="688" spans="1:1 1680:1689" ht="13.2" x14ac:dyDescent="0.25">
      <c r="BLP688" s="22"/>
      <c r="BLQ688" s="22"/>
      <c r="BLR688" s="22"/>
      <c r="BLS688" s="22"/>
      <c r="BLT688" s="22"/>
      <c r="BLU688" s="49">
        <v>1</v>
      </c>
      <c r="BLV688" s="49">
        <v>2</v>
      </c>
      <c r="BLW688" s="49">
        <v>3</v>
      </c>
      <c r="BLX688" s="48">
        <v>4</v>
      </c>
      <c r="BLY688" s="48">
        <v>5</v>
      </c>
    </row>
    <row r="689" spans="1680:1693" ht="13.2" x14ac:dyDescent="0.25">
      <c r="BLP689" s="22"/>
      <c r="BLQ689" s="541" t="s">
        <v>27</v>
      </c>
      <c r="BLR689" s="23">
        <v>5</v>
      </c>
      <c r="BLS689" s="26" t="s">
        <v>26</v>
      </c>
      <c r="BLT689" s="23">
        <v>5</v>
      </c>
      <c r="BLU689" s="43" t="s">
        <v>15</v>
      </c>
      <c r="BLV689" s="46" t="s">
        <v>14</v>
      </c>
      <c r="BLW689" s="46" t="s">
        <v>14</v>
      </c>
      <c r="BLX689" s="47" t="s">
        <v>13</v>
      </c>
      <c r="BLY689" s="47" t="s">
        <v>13</v>
      </c>
      <c r="BLZ689" s="42"/>
      <c r="BMA689" s="42"/>
      <c r="BMB689" s="42"/>
      <c r="BMC689" s="42"/>
    </row>
    <row r="690" spans="1680:1693" ht="13.2" x14ac:dyDescent="0.25">
      <c r="BLP690" s="22"/>
      <c r="BLQ690" s="541"/>
      <c r="BLR690" s="23">
        <v>4</v>
      </c>
      <c r="BLS690" s="26" t="s">
        <v>24</v>
      </c>
      <c r="BLT690" s="23">
        <v>4</v>
      </c>
      <c r="BLU690" s="43" t="s">
        <v>15</v>
      </c>
      <c r="BLV690" s="43" t="s">
        <v>15</v>
      </c>
      <c r="BLW690" s="46" t="s">
        <v>14</v>
      </c>
      <c r="BLX690" s="47" t="s">
        <v>13</v>
      </c>
      <c r="BLY690" s="47" t="s">
        <v>13</v>
      </c>
      <c r="BLZ690" s="42"/>
      <c r="BMA690" s="42"/>
      <c r="BMB690" s="42"/>
      <c r="BMC690" s="42"/>
    </row>
    <row r="691" spans="1680:1693" ht="13.2" x14ac:dyDescent="0.25">
      <c r="BLP691" s="22"/>
      <c r="BLQ691" s="541"/>
      <c r="BLR691" s="23">
        <v>3</v>
      </c>
      <c r="BLS691" s="26" t="s">
        <v>22</v>
      </c>
      <c r="BLT691" s="23">
        <v>3</v>
      </c>
      <c r="BLU691" s="43" t="s">
        <v>15</v>
      </c>
      <c r="BLV691" s="43" t="s">
        <v>15</v>
      </c>
      <c r="BLW691" s="46" t="s">
        <v>14</v>
      </c>
      <c r="BLX691" s="46" t="s">
        <v>14</v>
      </c>
      <c r="BLY691" s="46" t="s">
        <v>14</v>
      </c>
      <c r="BLZ691" s="42"/>
      <c r="BMA691" s="42"/>
      <c r="BMB691" s="42"/>
      <c r="BMC691" s="42"/>
    </row>
    <row r="692" spans="1680:1693" ht="13.2" x14ac:dyDescent="0.25">
      <c r="BLP692" s="22"/>
      <c r="BLQ692" s="541"/>
      <c r="BLR692" s="23">
        <v>2</v>
      </c>
      <c r="BLS692" s="26" t="s">
        <v>20</v>
      </c>
      <c r="BLT692" s="23">
        <v>2</v>
      </c>
      <c r="BLU692" s="44" t="s">
        <v>16</v>
      </c>
      <c r="BLV692" s="43" t="s">
        <v>15</v>
      </c>
      <c r="BLW692" s="43" t="s">
        <v>15</v>
      </c>
      <c r="BLX692" s="43" t="s">
        <v>15</v>
      </c>
      <c r="BLY692" s="46" t="s">
        <v>14</v>
      </c>
      <c r="BLZ692" s="42"/>
      <c r="BMA692" s="42"/>
      <c r="BMB692" s="42"/>
      <c r="BMC692" s="42"/>
    </row>
    <row r="693" spans="1680:1693" ht="13.2" x14ac:dyDescent="0.25">
      <c r="BLP693" s="22"/>
      <c r="BLQ693" s="541"/>
      <c r="BLR693" s="23">
        <v>1</v>
      </c>
      <c r="BLS693" s="26" t="s">
        <v>18</v>
      </c>
      <c r="BLT693" s="23">
        <v>1</v>
      </c>
      <c r="BLU693" s="44" t="s">
        <v>16</v>
      </c>
      <c r="BLV693" s="44" t="s">
        <v>16</v>
      </c>
      <c r="BLW693" s="43" t="s">
        <v>15</v>
      </c>
      <c r="BLX693" s="43" t="s">
        <v>15</v>
      </c>
      <c r="BLY693" s="43" t="s">
        <v>15</v>
      </c>
      <c r="BLZ693" s="42"/>
      <c r="BMA693" s="42"/>
      <c r="BMB693" s="42"/>
      <c r="BMC693" s="42"/>
    </row>
    <row r="694" spans="1680:1693" ht="13.2" x14ac:dyDescent="0.25">
      <c r="BLP694" s="22"/>
      <c r="BLQ694" s="22"/>
      <c r="BLR694" s="22"/>
      <c r="BLS694" s="22"/>
      <c r="BLT694" s="22"/>
      <c r="BLU694" s="22"/>
      <c r="BLV694" s="22"/>
      <c r="BLW694" s="22"/>
      <c r="BLX694" s="22"/>
      <c r="BLY694" s="22"/>
      <c r="BLZ694" s="22"/>
      <c r="BMA694" s="22"/>
      <c r="BMB694" s="22"/>
      <c r="BMC694" s="22"/>
    </row>
    <row r="695" spans="1680:1693" ht="13.2" x14ac:dyDescent="0.25">
      <c r="BLP695" s="22"/>
      <c r="BLQ695" s="22"/>
      <c r="BLR695" s="22"/>
      <c r="BLS695" s="22"/>
      <c r="BLT695" s="22"/>
      <c r="BLU695" s="22"/>
      <c r="BLV695" s="22"/>
      <c r="BLW695" s="22"/>
      <c r="BLX695" s="22"/>
      <c r="BLY695" s="22"/>
      <c r="BLZ695" s="22"/>
      <c r="BMA695" s="22"/>
      <c r="BMB695" s="22"/>
      <c r="BMC695" s="22"/>
    </row>
    <row r="696" spans="1680:1693" ht="13.2" x14ac:dyDescent="0.25">
      <c r="BLP696" s="22"/>
      <c r="BLQ696" s="22"/>
      <c r="BLR696" s="22"/>
      <c r="BLS696" s="22"/>
      <c r="BLT696" s="22"/>
      <c r="BLU696" s="22"/>
      <c r="BLV696" s="22"/>
      <c r="BLW696" s="22"/>
      <c r="BLX696" s="22"/>
      <c r="BLY696" s="22"/>
      <c r="BLZ696" s="22"/>
      <c r="BMA696" s="22" t="s">
        <v>226</v>
      </c>
      <c r="BMB696" s="22"/>
      <c r="BMC696" s="22"/>
    </row>
    <row r="697" spans="1680:1693" ht="20.399999999999999" x14ac:dyDescent="0.25">
      <c r="BLP697" s="22"/>
      <c r="BLQ697" s="22"/>
      <c r="BLR697" s="22"/>
      <c r="BLS697" s="22"/>
      <c r="BLT697" s="22"/>
      <c r="BLU697" s="22"/>
      <c r="BLV697" s="22"/>
      <c r="BLW697" s="22"/>
      <c r="BLX697" s="22"/>
      <c r="BLY697" s="22"/>
      <c r="BLZ697" s="22"/>
      <c r="BMA697" s="41" t="s">
        <v>225</v>
      </c>
      <c r="BMB697" s="22"/>
      <c r="BMC697" s="22"/>
    </row>
    <row r="698" spans="1680:1693" ht="30.6" x14ac:dyDescent="0.25">
      <c r="BLP698" s="22"/>
      <c r="BLQ698" s="22"/>
      <c r="BLR698" s="22"/>
      <c r="BLS698" s="22"/>
      <c r="BLT698" s="22"/>
      <c r="BLU698" s="22"/>
      <c r="BLV698" s="22"/>
      <c r="BLW698" s="22"/>
      <c r="BLX698" s="22"/>
      <c r="BLY698" s="22"/>
      <c r="BLZ698" s="22"/>
      <c r="BMA698" s="41" t="s">
        <v>224</v>
      </c>
      <c r="BMB698" s="22"/>
      <c r="BMC698" s="22"/>
    </row>
    <row r="699" spans="1680:1693" ht="13.2" x14ac:dyDescent="0.25">
      <c r="BLP699" s="22"/>
      <c r="BLQ699" s="22"/>
      <c r="BLR699" s="22"/>
      <c r="BLS699" s="22"/>
      <c r="BLT699" s="22"/>
      <c r="BLU699" s="22"/>
      <c r="BLV699" s="22"/>
      <c r="BLW699" s="22"/>
      <c r="BLX699" s="22"/>
      <c r="BLY699" s="22"/>
      <c r="BLZ699" s="22"/>
      <c r="BMA699" s="41" t="s">
        <v>223</v>
      </c>
      <c r="BMB699" s="22"/>
      <c r="BMC699" s="22"/>
    </row>
    <row r="700" spans="1680:1693" ht="13.2" x14ac:dyDescent="0.25">
      <c r="BLP700" s="22"/>
      <c r="BLQ700" s="22"/>
      <c r="BLR700" s="22"/>
      <c r="BLS700" s="22"/>
      <c r="BLT700" s="22"/>
      <c r="BLU700" s="22"/>
      <c r="BLV700" s="22"/>
      <c r="BLW700" s="22"/>
      <c r="BLX700" s="22"/>
      <c r="BLY700" s="22"/>
      <c r="BLZ700" s="22"/>
      <c r="BMA700" s="41" t="s">
        <v>222</v>
      </c>
      <c r="BMB700" s="22"/>
      <c r="BMC700" s="22"/>
    </row>
    <row r="701" spans="1680:1693" ht="13.2" x14ac:dyDescent="0.25">
      <c r="BLP701" s="22"/>
      <c r="BLQ701" s="22"/>
      <c r="BLR701" s="22"/>
      <c r="BLS701" s="22"/>
      <c r="BLT701" s="22"/>
      <c r="BLU701" s="22"/>
      <c r="BLV701" s="22"/>
      <c r="BLW701" s="22"/>
      <c r="BLX701" s="22"/>
      <c r="BLY701" s="22"/>
      <c r="BLZ701" s="22"/>
      <c r="BMA701" s="24"/>
      <c r="BMB701" s="22"/>
      <c r="BMC701" s="22"/>
    </row>
    <row r="702" spans="1680:1693" ht="13.2" x14ac:dyDescent="0.25">
      <c r="BLP702" s="22"/>
      <c r="BLQ702" s="22"/>
      <c r="BLR702" s="22"/>
      <c r="BLS702" s="22"/>
      <c r="BLT702" s="22"/>
      <c r="BLU702" s="22"/>
      <c r="BLV702" s="22"/>
      <c r="BLW702" s="22"/>
      <c r="BLX702" s="22"/>
      <c r="BLY702" s="22"/>
      <c r="BLZ702" s="22"/>
      <c r="BMA702" s="22"/>
      <c r="BMB702" s="22"/>
      <c r="BMC702" s="22" t="s">
        <v>221</v>
      </c>
    </row>
    <row r="703" spans="1680:1693" ht="13.2" x14ac:dyDescent="0.25">
      <c r="BLP703" s="22"/>
      <c r="BLQ703" s="22"/>
      <c r="BLR703" s="22"/>
      <c r="BLS703" s="22"/>
      <c r="BLT703" s="22"/>
      <c r="BLU703" s="22"/>
      <c r="BLV703" s="22"/>
      <c r="BLW703" s="22"/>
      <c r="BLX703" s="22"/>
      <c r="BLY703" s="22"/>
      <c r="BLZ703" s="22"/>
      <c r="BMA703" s="22"/>
      <c r="BMB703" s="22"/>
      <c r="BMC703" s="40" t="s">
        <v>220</v>
      </c>
    </row>
    <row r="704" spans="1680:1693" ht="13.2" x14ac:dyDescent="0.25">
      <c r="BLP704" s="22"/>
      <c r="BLQ704" s="22"/>
      <c r="BLR704" s="22"/>
      <c r="BLS704" s="22"/>
      <c r="BLT704" s="22"/>
      <c r="BLU704" s="22"/>
      <c r="BLV704" s="22"/>
      <c r="BLW704" s="22"/>
      <c r="BLX704" s="22"/>
      <c r="BLY704" s="22"/>
      <c r="BLZ704" s="22"/>
      <c r="BMA704" s="22"/>
      <c r="BMB704" s="22"/>
      <c r="BMC704" s="40" t="s">
        <v>219</v>
      </c>
    </row>
    <row r="705" spans="1693:1696" ht="13.2" x14ac:dyDescent="0.25">
      <c r="BMC705" s="40" t="s">
        <v>218</v>
      </c>
      <c r="BMD705" s="22"/>
      <c r="BME705" s="22"/>
      <c r="BMF705" s="25"/>
    </row>
    <row r="706" spans="1693:1696" ht="13.2" x14ac:dyDescent="0.25">
      <c r="BMC706" s="40" t="s">
        <v>217</v>
      </c>
      <c r="BMD706" s="22"/>
      <c r="BME706" s="22"/>
      <c r="BMF706" s="25"/>
    </row>
    <row r="707" spans="1693:1696" ht="20.399999999999999" x14ac:dyDescent="0.25">
      <c r="BMC707" s="40" t="s">
        <v>216</v>
      </c>
      <c r="BMD707" s="22"/>
      <c r="BME707" s="22"/>
      <c r="BMF707" s="25"/>
    </row>
    <row r="708" spans="1693:1696" ht="20.399999999999999" x14ac:dyDescent="0.25">
      <c r="BMC708" s="40" t="s">
        <v>527</v>
      </c>
      <c r="BMD708" s="22"/>
      <c r="BME708" s="22"/>
      <c r="BMF708" s="25"/>
    </row>
    <row r="709" spans="1693:1696" ht="13.2" x14ac:dyDescent="0.25">
      <c r="BMC709" s="40" t="s">
        <v>214</v>
      </c>
      <c r="BMD709" s="22"/>
      <c r="BME709" s="22"/>
      <c r="BMF709" s="25"/>
    </row>
    <row r="710" spans="1693:1696" ht="13.2" x14ac:dyDescent="0.25">
      <c r="BMC710" s="40" t="s">
        <v>213</v>
      </c>
      <c r="BMD710" s="22"/>
      <c r="BME710" s="22"/>
      <c r="BMF710" s="25"/>
    </row>
    <row r="711" spans="1693:1696" ht="13.2" x14ac:dyDescent="0.25">
      <c r="BMC711" s="40" t="s">
        <v>212</v>
      </c>
      <c r="BMD711" s="22"/>
      <c r="BME711" s="22"/>
      <c r="BMF711" s="25"/>
    </row>
    <row r="712" spans="1693:1696" ht="13.2" x14ac:dyDescent="0.25">
      <c r="BMC712" s="40" t="s">
        <v>211</v>
      </c>
      <c r="BMD712" s="22"/>
      <c r="BME712" s="22"/>
      <c r="BMF712" s="25"/>
    </row>
    <row r="713" spans="1693:1696" ht="13.2" x14ac:dyDescent="0.25">
      <c r="BMC713" s="40" t="s">
        <v>210</v>
      </c>
      <c r="BMD713" s="22"/>
      <c r="BME713" s="22"/>
      <c r="BMF713" s="25"/>
    </row>
    <row r="714" spans="1693:1696" ht="20.399999999999999" x14ac:dyDescent="0.25">
      <c r="BMC714" s="40" t="s">
        <v>468</v>
      </c>
      <c r="BMD714" s="22"/>
      <c r="BME714" s="22"/>
      <c r="BMF714" s="25"/>
    </row>
    <row r="715" spans="1693:1696" ht="13.2" x14ac:dyDescent="0.25">
      <c r="BMC715" s="22"/>
      <c r="BMD715" s="22"/>
      <c r="BME715" s="40"/>
      <c r="BMF715" s="25"/>
    </row>
    <row r="716" spans="1693:1696" ht="13.2" x14ac:dyDescent="0.25">
      <c r="BMC716" s="22"/>
      <c r="BMD716" s="22"/>
      <c r="BME716" s="22"/>
      <c r="BMF716" s="25"/>
    </row>
    <row r="717" spans="1693:1696" ht="13.2" x14ac:dyDescent="0.25">
      <c r="BMC717" s="22"/>
      <c r="BMD717" s="22"/>
      <c r="BME717" s="22"/>
      <c r="BMF717" s="25" t="s">
        <v>207</v>
      </c>
    </row>
    <row r="718" spans="1693:1696" ht="13.2" x14ac:dyDescent="0.25">
      <c r="BMC718" s="22"/>
      <c r="BMD718" s="22"/>
      <c r="BME718" s="22"/>
      <c r="BMF718" s="6" t="s">
        <v>206</v>
      </c>
    </row>
    <row r="719" spans="1693:1696" ht="20.399999999999999" x14ac:dyDescent="0.25">
      <c r="BMC719" s="22"/>
      <c r="BMD719" s="22"/>
      <c r="BME719" s="22"/>
      <c r="BMF719" s="6" t="s">
        <v>205</v>
      </c>
    </row>
    <row r="723" spans="1698:1701" ht="13.2" x14ac:dyDescent="0.25">
      <c r="BMH723" s="23" t="s">
        <v>123</v>
      </c>
      <c r="BMI723" s="22"/>
      <c r="BMJ723" s="22"/>
      <c r="BMK723" s="22"/>
    </row>
    <row r="724" spans="1698:1701" ht="13.2" x14ac:dyDescent="0.25">
      <c r="BMH724" s="39" t="s">
        <v>204</v>
      </c>
      <c r="BMI724" s="22"/>
      <c r="BMJ724" s="22"/>
      <c r="BMK724" s="22"/>
    </row>
    <row r="725" spans="1698:1701" ht="13.2" x14ac:dyDescent="0.25">
      <c r="BMH725" s="39" t="s">
        <v>203</v>
      </c>
      <c r="BMI725" s="22"/>
      <c r="BMJ725" s="22"/>
      <c r="BMK725" s="22"/>
    </row>
    <row r="726" spans="1698:1701" ht="13.2" x14ac:dyDescent="0.25">
      <c r="BMH726" s="39" t="s">
        <v>202</v>
      </c>
      <c r="BMI726" s="22"/>
      <c r="BMJ726" s="22"/>
      <c r="BMK726" s="22"/>
    </row>
    <row r="727" spans="1698:1701" ht="13.2" x14ac:dyDescent="0.25">
      <c r="BMH727" s="39" t="s">
        <v>201</v>
      </c>
      <c r="BMI727" s="22"/>
      <c r="BMJ727" s="22"/>
      <c r="BMK727" s="22"/>
    </row>
    <row r="728" spans="1698:1701" ht="13.2" x14ac:dyDescent="0.25">
      <c r="BMH728" s="39" t="s">
        <v>200</v>
      </c>
      <c r="BMI728" s="22"/>
      <c r="BMJ728" s="22"/>
      <c r="BMK728" s="22"/>
    </row>
    <row r="729" spans="1698:1701" ht="13.2" x14ac:dyDescent="0.25">
      <c r="BMH729" s="39" t="s">
        <v>199</v>
      </c>
      <c r="BMI729" s="22"/>
      <c r="BMJ729" s="22"/>
      <c r="BMK729" s="22"/>
    </row>
    <row r="730" spans="1698:1701" ht="13.2" x14ac:dyDescent="0.25">
      <c r="BMH730" s="39" t="s">
        <v>198</v>
      </c>
      <c r="BMI730" s="22"/>
      <c r="BMJ730" s="22"/>
      <c r="BMK730" s="22"/>
    </row>
    <row r="731" spans="1698:1701" ht="13.2" x14ac:dyDescent="0.25">
      <c r="BMH731" s="39" t="s">
        <v>197</v>
      </c>
      <c r="BMI731" s="22"/>
      <c r="BMJ731" s="22"/>
      <c r="BMK731" s="22"/>
    </row>
    <row r="732" spans="1698:1701" ht="13.2" x14ac:dyDescent="0.25">
      <c r="BMH732" s="39" t="s">
        <v>196</v>
      </c>
      <c r="BMI732" s="22"/>
      <c r="BMJ732" s="22"/>
      <c r="BMK732" s="22"/>
    </row>
    <row r="733" spans="1698:1701" ht="13.2" x14ac:dyDescent="0.25">
      <c r="BMH733" s="25"/>
      <c r="BMI733" s="22"/>
      <c r="BMJ733" s="22"/>
      <c r="BMK733" s="22" t="s">
        <v>195</v>
      </c>
    </row>
    <row r="734" spans="1698:1701" ht="13.2" x14ac:dyDescent="0.25">
      <c r="BMH734" s="23"/>
      <c r="BMI734" s="22"/>
      <c r="BMJ734" s="22"/>
      <c r="BMK734" s="22" t="s">
        <v>168</v>
      </c>
    </row>
    <row r="735" spans="1698:1701" ht="13.2" x14ac:dyDescent="0.25">
      <c r="BMH735" s="23"/>
      <c r="BMI735" s="22"/>
      <c r="BMJ735" s="22"/>
      <c r="BMK735" s="22" t="s">
        <v>136</v>
      </c>
    </row>
    <row r="736" spans="1698:1701" ht="13.2" x14ac:dyDescent="0.25">
      <c r="BMH736" s="23"/>
      <c r="BMI736" s="22"/>
      <c r="BMJ736" s="22"/>
      <c r="BMK736" s="22" t="s">
        <v>194</v>
      </c>
    </row>
    <row r="737" spans="1701:1703" ht="13.2" x14ac:dyDescent="0.25">
      <c r="BMK737" s="22" t="s">
        <v>193</v>
      </c>
      <c r="BML737" s="22"/>
      <c r="BMM737" s="22"/>
    </row>
    <row r="738" spans="1701:1703" ht="13.2" x14ac:dyDescent="0.25">
      <c r="BMK738" s="22" t="s">
        <v>192</v>
      </c>
      <c r="BML738" s="22"/>
      <c r="BMM738" s="22"/>
    </row>
    <row r="739" spans="1701:1703" ht="13.2" x14ac:dyDescent="0.25">
      <c r="BMK739" s="22" t="s">
        <v>191</v>
      </c>
      <c r="BML739" s="22"/>
      <c r="BMM739" s="22"/>
    </row>
    <row r="740" spans="1701:1703" ht="13.2" x14ac:dyDescent="0.25">
      <c r="BMK740" s="22" t="s">
        <v>190</v>
      </c>
      <c r="BML740" s="22"/>
      <c r="BMM740" s="22"/>
    </row>
    <row r="741" spans="1701:1703" ht="13.2" x14ac:dyDescent="0.25">
      <c r="BMK741" s="22" t="s">
        <v>189</v>
      </c>
      <c r="BML741" s="22"/>
      <c r="BMM741" s="22"/>
    </row>
    <row r="742" spans="1701:1703" ht="13.2" x14ac:dyDescent="0.25">
      <c r="BMK742" s="22"/>
      <c r="BML742" s="22"/>
      <c r="BMM742" s="22"/>
    </row>
    <row r="743" spans="1701:1703" ht="13.2" x14ac:dyDescent="0.25">
      <c r="BMK743" s="22"/>
      <c r="BML743" s="22"/>
      <c r="BMM743" s="22"/>
    </row>
    <row r="744" spans="1701:1703" ht="13.2" x14ac:dyDescent="0.25">
      <c r="BMK744" s="22"/>
      <c r="BML744" s="22"/>
      <c r="BMM744" s="22" t="s">
        <v>188</v>
      </c>
    </row>
    <row r="745" spans="1701:1703" ht="20.399999999999999" x14ac:dyDescent="0.25">
      <c r="BMK745" s="22"/>
      <c r="BML745" s="22"/>
      <c r="BMM745" s="37" t="s">
        <v>187</v>
      </c>
    </row>
    <row r="746" spans="1701:1703" ht="13.2" x14ac:dyDescent="0.25">
      <c r="BMK746" s="22"/>
      <c r="BML746" s="22"/>
      <c r="BMM746" s="37" t="s">
        <v>186</v>
      </c>
    </row>
    <row r="747" spans="1701:1703" ht="13.2" x14ac:dyDescent="0.25">
      <c r="BMK747" s="22"/>
      <c r="BML747" s="22"/>
      <c r="BMM747" s="37" t="s">
        <v>185</v>
      </c>
    </row>
    <row r="748" spans="1701:1703" ht="20.399999999999999" x14ac:dyDescent="0.25">
      <c r="BMK748" s="22"/>
      <c r="BML748" s="22"/>
      <c r="BMM748" s="37" t="s">
        <v>184</v>
      </c>
    </row>
    <row r="749" spans="1701:1703" ht="13.2" x14ac:dyDescent="0.25">
      <c r="BMK749" s="22"/>
      <c r="BML749" s="22"/>
      <c r="BMM749" s="37" t="s">
        <v>183</v>
      </c>
    </row>
    <row r="750" spans="1701:1703" ht="20.399999999999999" x14ac:dyDescent="0.25">
      <c r="BMK750" s="22"/>
      <c r="BML750" s="22"/>
      <c r="BMM750" s="38" t="s">
        <v>182</v>
      </c>
    </row>
    <row r="751" spans="1701:1703" ht="13.2" x14ac:dyDescent="0.25">
      <c r="BMK751" s="22"/>
      <c r="BML751" s="22"/>
      <c r="BMM751" s="37" t="s">
        <v>181</v>
      </c>
    </row>
    <row r="752" spans="1701:1703" ht="20.399999999999999" x14ac:dyDescent="0.25">
      <c r="BMK752" s="22"/>
      <c r="BML752" s="22"/>
      <c r="BMM752" s="37" t="s">
        <v>180</v>
      </c>
    </row>
    <row r="753" spans="1703:1703" ht="20.399999999999999" x14ac:dyDescent="0.2">
      <c r="BMM753" s="37" t="s">
        <v>179</v>
      </c>
    </row>
    <row r="754" spans="1703:1703" ht="20.399999999999999" x14ac:dyDescent="0.2">
      <c r="BMM754" s="37" t="s">
        <v>178</v>
      </c>
    </row>
    <row r="755" spans="1703:1703" ht="30.6" x14ac:dyDescent="0.2">
      <c r="BMM755" s="37" t="s">
        <v>177</v>
      </c>
    </row>
    <row r="756" spans="1703:1703" ht="20.399999999999999" x14ac:dyDescent="0.2">
      <c r="BMM756" s="37" t="s">
        <v>176</v>
      </c>
    </row>
    <row r="757" spans="1703:1703" ht="20.399999999999999" x14ac:dyDescent="0.2">
      <c r="BMM757" s="37" t="s">
        <v>175</v>
      </c>
    </row>
    <row r="758" spans="1703:1703" x14ac:dyDescent="0.2">
      <c r="BMM758" s="37" t="s">
        <v>174</v>
      </c>
    </row>
    <row r="759" spans="1703:1703" x14ac:dyDescent="0.2">
      <c r="BMM759" s="37" t="s">
        <v>173</v>
      </c>
    </row>
    <row r="760" spans="1703:1703" x14ac:dyDescent="0.2">
      <c r="BMM760" s="37" t="s">
        <v>172</v>
      </c>
    </row>
    <row r="761" spans="1703:1703" x14ac:dyDescent="0.2">
      <c r="BMM761" s="37" t="s">
        <v>171</v>
      </c>
    </row>
    <row r="762" spans="1703:1703" x14ac:dyDescent="0.2">
      <c r="BMM762" s="37" t="s">
        <v>170</v>
      </c>
    </row>
    <row r="763" spans="1703:1703" x14ac:dyDescent="0.2">
      <c r="BMM763" s="37" t="s">
        <v>169</v>
      </c>
    </row>
    <row r="771" spans="1706:1708" ht="13.2" x14ac:dyDescent="0.25">
      <c r="BMP771" s="22" t="s">
        <v>168</v>
      </c>
      <c r="BMQ771" s="22"/>
      <c r="BMR771" s="22"/>
    </row>
    <row r="772" spans="1706:1708" ht="13.2" x14ac:dyDescent="0.25">
      <c r="BMP772" s="22" t="s">
        <v>167</v>
      </c>
      <c r="BMQ772" s="22"/>
      <c r="BMR772" s="22"/>
    </row>
    <row r="773" spans="1706:1708" ht="13.2" x14ac:dyDescent="0.25">
      <c r="BMP773" s="22" t="s">
        <v>166</v>
      </c>
      <c r="BMQ773" s="22"/>
      <c r="BMR773" s="22"/>
    </row>
    <row r="774" spans="1706:1708" ht="13.2" x14ac:dyDescent="0.25">
      <c r="BMP774" s="22" t="s">
        <v>165</v>
      </c>
      <c r="BMQ774" s="22"/>
      <c r="BMR774" s="22"/>
    </row>
    <row r="775" spans="1706:1708" ht="13.2" x14ac:dyDescent="0.25">
      <c r="BMP775" s="22" t="s">
        <v>164</v>
      </c>
      <c r="BMQ775" s="22"/>
      <c r="BMR775" s="22"/>
    </row>
    <row r="776" spans="1706:1708" ht="13.2" x14ac:dyDescent="0.25">
      <c r="BMP776" s="22" t="s">
        <v>163</v>
      </c>
      <c r="BMQ776" s="22"/>
      <c r="BMR776" s="22"/>
    </row>
    <row r="777" spans="1706:1708" ht="13.2" x14ac:dyDescent="0.25">
      <c r="BMP777" s="22"/>
      <c r="BMQ777" s="22"/>
      <c r="BMR777" s="22"/>
    </row>
    <row r="778" spans="1706:1708" ht="13.2" x14ac:dyDescent="0.25">
      <c r="BMP778" s="22"/>
      <c r="BMQ778" s="22"/>
      <c r="BMR778" s="22"/>
    </row>
    <row r="779" spans="1706:1708" ht="13.2" x14ac:dyDescent="0.25">
      <c r="BMP779" s="22"/>
      <c r="BMQ779" s="22"/>
      <c r="BMR779" s="22"/>
    </row>
    <row r="780" spans="1706:1708" ht="14.4" x14ac:dyDescent="0.25">
      <c r="BMP780" s="22"/>
      <c r="BMQ780" s="22"/>
      <c r="BMR780" s="36" t="s">
        <v>52</v>
      </c>
    </row>
    <row r="781" spans="1706:1708" ht="13.2" x14ac:dyDescent="0.25">
      <c r="BMP781" s="22"/>
      <c r="BMQ781" s="22"/>
      <c r="BMR781" s="26" t="s">
        <v>26</v>
      </c>
    </row>
    <row r="782" spans="1706:1708" ht="13.2" x14ac:dyDescent="0.25">
      <c r="BMP782" s="22"/>
      <c r="BMQ782" s="22"/>
      <c r="BMR782" s="26" t="s">
        <v>24</v>
      </c>
    </row>
    <row r="783" spans="1706:1708" ht="13.2" x14ac:dyDescent="0.25">
      <c r="BMP783" s="22"/>
      <c r="BMQ783" s="22"/>
      <c r="BMR783" s="26" t="s">
        <v>22</v>
      </c>
    </row>
    <row r="784" spans="1706:1708" ht="13.2" x14ac:dyDescent="0.25">
      <c r="BMP784" s="22"/>
      <c r="BMQ784" s="22"/>
      <c r="BMR784" s="26" t="s">
        <v>20</v>
      </c>
    </row>
    <row r="785" spans="1683:1719" ht="13.2" x14ac:dyDescent="0.25">
      <c r="BLS785" s="22"/>
      <c r="BLT785" s="22"/>
      <c r="BLU785" s="22"/>
      <c r="BLV785" s="22"/>
      <c r="BLW785" s="22"/>
      <c r="BLX785" s="22"/>
      <c r="BLY785" s="22"/>
      <c r="BLZ785" s="22"/>
      <c r="BMA785" s="22"/>
      <c r="BMB785" s="22"/>
      <c r="BMC785" s="22"/>
      <c r="BMD785" s="22"/>
      <c r="BME785" s="22"/>
      <c r="BMF785" s="25"/>
      <c r="BMG785" s="22"/>
      <c r="BMH785" s="23"/>
      <c r="BMI785" s="22"/>
      <c r="BMJ785" s="22"/>
      <c r="BMK785" s="22"/>
      <c r="BML785" s="22"/>
      <c r="BMM785" s="22"/>
      <c r="BMN785" s="22"/>
      <c r="BMO785" s="22"/>
      <c r="BMP785" s="22"/>
      <c r="BMQ785" s="22"/>
      <c r="BMR785" s="26" t="s">
        <v>18</v>
      </c>
      <c r="BMS785" s="22"/>
      <c r="BMT785" s="22"/>
      <c r="BMU785" s="22"/>
      <c r="BMV785" s="22"/>
      <c r="BMW785" s="22"/>
      <c r="BMX785" s="22"/>
      <c r="BMY785" s="22"/>
      <c r="BMZ785" s="22"/>
      <c r="BNA785" s="22"/>
      <c r="BNB785" s="22"/>
      <c r="BNC785" s="22"/>
    </row>
    <row r="786" spans="1683:1719" ht="13.2" x14ac:dyDescent="0.25">
      <c r="BLS786" s="22"/>
      <c r="BLT786" s="22"/>
      <c r="BLU786" s="22"/>
      <c r="BLV786" s="22"/>
      <c r="BLW786" s="22"/>
      <c r="BLX786" s="22"/>
      <c r="BLY786" s="22"/>
      <c r="BLZ786" s="22"/>
      <c r="BMA786" s="22"/>
      <c r="BMB786" s="22"/>
      <c r="BMC786" s="22"/>
      <c r="BMD786" s="22"/>
      <c r="BME786" s="22"/>
      <c r="BMF786" s="25"/>
      <c r="BMG786" s="22"/>
      <c r="BMH786" s="23"/>
      <c r="BMI786" s="22"/>
      <c r="BMJ786" s="22"/>
      <c r="BMK786" s="22"/>
      <c r="BML786" s="22"/>
      <c r="BMM786" s="22"/>
      <c r="BMN786" s="22"/>
      <c r="BMO786" s="22"/>
      <c r="BMP786" s="22"/>
      <c r="BMQ786" s="22"/>
      <c r="BMR786" s="26"/>
      <c r="BMS786" s="22"/>
      <c r="BMT786" s="22"/>
      <c r="BMU786" s="22"/>
      <c r="BMV786" s="22"/>
      <c r="BMW786" s="22"/>
      <c r="BMX786" s="22"/>
      <c r="BMY786" s="22"/>
      <c r="BMZ786" s="22"/>
      <c r="BNA786" s="22"/>
      <c r="BNB786" s="22"/>
      <c r="BNC786" s="22"/>
    </row>
    <row r="787" spans="1683:1719" ht="14.4" x14ac:dyDescent="0.25">
      <c r="BLS787" s="22"/>
      <c r="BLT787" s="22"/>
      <c r="BLU787" s="22"/>
      <c r="BLV787" s="22"/>
      <c r="BLW787" s="22"/>
      <c r="BLX787" s="22"/>
      <c r="BLY787" s="22"/>
      <c r="BLZ787" s="22"/>
      <c r="BMA787" s="22"/>
      <c r="BMB787" s="22"/>
      <c r="BMC787" s="22"/>
      <c r="BMD787" s="22"/>
      <c r="BME787" s="22"/>
      <c r="BMF787" s="25"/>
      <c r="BMG787" s="22"/>
      <c r="BMH787" s="23"/>
      <c r="BMI787" s="22"/>
      <c r="BMJ787" s="22"/>
      <c r="BMK787" s="22"/>
      <c r="BML787" s="22"/>
      <c r="BMM787" s="22"/>
      <c r="BMN787" s="22"/>
      <c r="BMO787" s="22"/>
      <c r="BMP787" s="22"/>
      <c r="BMQ787" s="22"/>
      <c r="BMR787" s="26"/>
      <c r="BMS787" s="22"/>
      <c r="BMT787" s="36" t="s">
        <v>51</v>
      </c>
      <c r="BMU787" s="22"/>
      <c r="BMV787" s="22"/>
      <c r="BMW787" s="22"/>
      <c r="BMX787" s="22"/>
      <c r="BMY787" s="22"/>
      <c r="BMZ787" s="22"/>
      <c r="BNA787" s="22"/>
      <c r="BNB787" s="22"/>
      <c r="BNC787" s="22"/>
    </row>
    <row r="788" spans="1683:1719" ht="13.2" x14ac:dyDescent="0.25">
      <c r="BLS788" s="22"/>
      <c r="BLT788" s="22"/>
      <c r="BLU788" s="22"/>
      <c r="BLV788" s="22"/>
      <c r="BLW788" s="22"/>
      <c r="BLX788" s="22"/>
      <c r="BLY788" s="22"/>
      <c r="BLZ788" s="22"/>
      <c r="BMA788" s="22"/>
      <c r="BMB788" s="22"/>
      <c r="BMC788" s="22"/>
      <c r="BMD788" s="22"/>
      <c r="BME788" s="22"/>
      <c r="BMF788" s="25"/>
      <c r="BMG788" s="22"/>
      <c r="BMH788" s="23"/>
      <c r="BMI788" s="22"/>
      <c r="BMJ788" s="22"/>
      <c r="BMK788" s="22"/>
      <c r="BML788" s="22"/>
      <c r="BMM788" s="22"/>
      <c r="BMN788" s="22"/>
      <c r="BMO788" s="22"/>
      <c r="BMP788" s="22"/>
      <c r="BMQ788" s="22"/>
      <c r="BMR788" s="26"/>
      <c r="BMS788" s="22"/>
      <c r="BMT788" s="26" t="s">
        <v>28</v>
      </c>
      <c r="BMU788" s="22"/>
      <c r="BMV788" s="22"/>
      <c r="BMW788" s="22"/>
      <c r="BMX788" s="22"/>
      <c r="BMY788" s="22"/>
      <c r="BMZ788" s="22"/>
      <c r="BNA788" s="22"/>
      <c r="BNB788" s="22"/>
      <c r="BNC788" s="22"/>
    </row>
    <row r="789" spans="1683:1719" ht="13.2" x14ac:dyDescent="0.25">
      <c r="BLS789" s="22"/>
      <c r="BLT789" s="23"/>
      <c r="BLU789" s="22"/>
      <c r="BLV789" s="22"/>
      <c r="BLW789" s="22"/>
      <c r="BLX789" s="22"/>
      <c r="BLY789" s="22"/>
      <c r="BLZ789" s="22"/>
      <c r="BMA789" s="22"/>
      <c r="BMB789" s="22"/>
      <c r="BMC789" s="22"/>
      <c r="BMD789" s="22"/>
      <c r="BME789" s="22"/>
      <c r="BMF789" s="25"/>
      <c r="BMG789" s="22"/>
      <c r="BMH789" s="23"/>
      <c r="BMI789" s="22"/>
      <c r="BMJ789" s="22"/>
      <c r="BMK789" s="22"/>
      <c r="BML789" s="22"/>
      <c r="BMM789" s="22"/>
      <c r="BMN789" s="22"/>
      <c r="BMO789" s="22"/>
      <c r="BMP789" s="22"/>
      <c r="BMQ789" s="22"/>
      <c r="BMR789" s="26"/>
      <c r="BMS789" s="22"/>
      <c r="BMT789" s="26" t="s">
        <v>29</v>
      </c>
      <c r="BMU789" s="22"/>
      <c r="BMV789" s="22"/>
      <c r="BMW789" s="22"/>
      <c r="BMX789" s="22"/>
      <c r="BMY789" s="22"/>
      <c r="BMZ789" s="22"/>
      <c r="BNA789" s="22"/>
      <c r="BNB789" s="22"/>
      <c r="BNC789" s="22"/>
    </row>
    <row r="790" spans="1683:1719" ht="13.2" x14ac:dyDescent="0.25">
      <c r="BLS790" s="22"/>
      <c r="BLT790" s="22"/>
      <c r="BLU790" s="22"/>
      <c r="BLV790" s="22"/>
      <c r="BLW790" s="22"/>
      <c r="BLX790" s="22"/>
      <c r="BLY790" s="22"/>
      <c r="BLZ790" s="22"/>
      <c r="BMA790" s="22"/>
      <c r="BMB790" s="22"/>
      <c r="BMC790" s="22"/>
      <c r="BMD790" s="22"/>
      <c r="BME790" s="22"/>
      <c r="BMF790" s="25"/>
      <c r="BMG790" s="22"/>
      <c r="BMH790" s="23"/>
      <c r="BMI790" s="22"/>
      <c r="BMJ790" s="22"/>
      <c r="BMK790" s="22"/>
      <c r="BML790" s="22"/>
      <c r="BMM790" s="22"/>
      <c r="BMN790" s="22"/>
      <c r="BMO790" s="22"/>
      <c r="BMP790" s="22"/>
      <c r="BMQ790" s="22"/>
      <c r="BMR790" s="26"/>
      <c r="BMS790" s="22"/>
      <c r="BMT790" s="26" t="s">
        <v>30</v>
      </c>
      <c r="BMU790" s="22"/>
      <c r="BMV790" s="22"/>
      <c r="BMW790" s="22"/>
      <c r="BMX790" s="22"/>
      <c r="BMY790" s="22"/>
      <c r="BMZ790" s="22"/>
      <c r="BNA790" s="22"/>
      <c r="BNB790" s="22"/>
      <c r="BNC790" s="22"/>
    </row>
    <row r="791" spans="1683:1719" ht="13.2" x14ac:dyDescent="0.25">
      <c r="BLS791" s="22"/>
      <c r="BLT791" s="22"/>
      <c r="BLU791" s="22"/>
      <c r="BLV791" s="22"/>
      <c r="BLW791" s="22"/>
      <c r="BLX791" s="22"/>
      <c r="BLY791" s="22"/>
      <c r="BLZ791" s="22"/>
      <c r="BMA791" s="22"/>
      <c r="BMB791" s="22"/>
      <c r="BMC791" s="22"/>
      <c r="BMD791" s="22"/>
      <c r="BME791" s="22"/>
      <c r="BMF791" s="25"/>
      <c r="BMG791" s="22"/>
      <c r="BMH791" s="23"/>
      <c r="BMI791" s="22"/>
      <c r="BMJ791" s="22"/>
      <c r="BMK791" s="22"/>
      <c r="BML791" s="22"/>
      <c r="BMM791" s="22"/>
      <c r="BMN791" s="22"/>
      <c r="BMO791" s="22"/>
      <c r="BMP791" s="22"/>
      <c r="BMQ791" s="22"/>
      <c r="BMR791" s="26"/>
      <c r="BMS791" s="22"/>
      <c r="BMT791" s="26" t="s">
        <v>31</v>
      </c>
      <c r="BMU791" s="22"/>
      <c r="BMV791" s="22"/>
      <c r="BMW791" s="22"/>
      <c r="BMX791" s="22"/>
      <c r="BMY791" s="22"/>
      <c r="BMZ791" s="22"/>
      <c r="BNA791" s="22"/>
      <c r="BNB791" s="22"/>
      <c r="BNC791" s="22"/>
    </row>
    <row r="792" spans="1683:1719" ht="13.2" x14ac:dyDescent="0.25">
      <c r="BLS792" s="22"/>
      <c r="BLT792" s="22"/>
      <c r="BLU792" s="22"/>
      <c r="BLV792" s="22"/>
      <c r="BLW792" s="22"/>
      <c r="BLX792" s="22"/>
      <c r="BLY792" s="22"/>
      <c r="BLZ792" s="22"/>
      <c r="BMA792" s="22"/>
      <c r="BMB792" s="22"/>
      <c r="BMC792" s="22"/>
      <c r="BMD792" s="22"/>
      <c r="BME792" s="22"/>
      <c r="BMF792" s="25"/>
      <c r="BMG792" s="22"/>
      <c r="BMH792" s="23"/>
      <c r="BMI792" s="22"/>
      <c r="BMJ792" s="22"/>
      <c r="BMK792" s="22"/>
      <c r="BML792" s="22"/>
      <c r="BMM792" s="22"/>
      <c r="BMN792" s="22"/>
      <c r="BMO792" s="22"/>
      <c r="BMP792" s="22"/>
      <c r="BMQ792" s="22"/>
      <c r="BMR792" s="26"/>
      <c r="BMS792" s="22"/>
      <c r="BMT792" s="26" t="s">
        <v>32</v>
      </c>
      <c r="BMU792" s="22"/>
      <c r="BMV792" s="22"/>
      <c r="BMW792" s="22"/>
      <c r="BMX792" s="22"/>
      <c r="BMY792" s="22"/>
      <c r="BMZ792" s="22"/>
      <c r="BNA792" s="22"/>
      <c r="BNB792" s="22"/>
      <c r="BNC792" s="22"/>
    </row>
    <row r="793" spans="1683:1719" ht="13.2" x14ac:dyDescent="0.25">
      <c r="BLS793" s="22"/>
      <c r="BLT793" s="22"/>
      <c r="BLU793" s="22"/>
      <c r="BLV793" s="22"/>
      <c r="BLW793" s="22"/>
      <c r="BLX793" s="22"/>
      <c r="BLY793" s="22"/>
      <c r="BLZ793" s="22"/>
      <c r="BMA793" s="22"/>
      <c r="BMB793" s="22"/>
      <c r="BMC793" s="22"/>
      <c r="BMD793" s="22"/>
      <c r="BME793" s="22"/>
      <c r="BMF793" s="25"/>
      <c r="BMG793" s="22"/>
      <c r="BMH793" s="23"/>
      <c r="BMI793" s="22"/>
      <c r="BMJ793" s="22"/>
      <c r="BMK793" s="22"/>
      <c r="BML793" s="22"/>
      <c r="BMM793" s="22"/>
      <c r="BMN793" s="22"/>
      <c r="BMO793" s="22"/>
      <c r="BMP793" s="22"/>
      <c r="BMQ793" s="22"/>
      <c r="BMR793" s="26"/>
      <c r="BMS793" s="22"/>
      <c r="BMT793" s="22"/>
      <c r="BMU793" s="22"/>
      <c r="BMV793" s="22"/>
      <c r="BMW793" s="22"/>
      <c r="BMX793" s="22"/>
      <c r="BMY793" s="22"/>
      <c r="BMZ793" s="22"/>
      <c r="BNA793" s="22"/>
      <c r="BNB793" s="22"/>
      <c r="BNC793" s="22"/>
    </row>
    <row r="794" spans="1683:1719" ht="13.2" x14ac:dyDescent="0.25">
      <c r="BLS794" s="22" t="s">
        <v>162</v>
      </c>
      <c r="BLT794" s="23"/>
      <c r="BLU794" s="22"/>
      <c r="BLV794" s="22"/>
      <c r="BLW794" s="22"/>
      <c r="BLX794" s="22"/>
      <c r="BLY794" s="22"/>
      <c r="BLZ794" s="22"/>
      <c r="BMA794" s="22"/>
      <c r="BMB794" s="22"/>
      <c r="BMC794" s="22"/>
      <c r="BMD794" s="22"/>
      <c r="BME794" s="22"/>
      <c r="BMF794" s="25"/>
      <c r="BMG794" s="22"/>
      <c r="BMH794" s="23"/>
      <c r="BMI794" s="22"/>
      <c r="BMJ794" s="22"/>
      <c r="BMK794" s="22"/>
      <c r="BML794" s="22"/>
      <c r="BMM794" s="22"/>
      <c r="BMN794" s="22"/>
      <c r="BMO794" s="22"/>
      <c r="BMP794" s="22" t="s">
        <v>77</v>
      </c>
      <c r="BMQ794" s="22"/>
      <c r="BMR794" s="26"/>
      <c r="BMS794" s="22"/>
      <c r="BMT794" s="22"/>
      <c r="BMU794" s="22"/>
      <c r="BMV794" s="22"/>
      <c r="BMW794" s="22"/>
      <c r="BMX794" s="22"/>
      <c r="BMY794" s="22"/>
      <c r="BMZ794" s="22"/>
      <c r="BNA794" s="22"/>
      <c r="BNB794" s="22"/>
      <c r="BNC794" s="22"/>
    </row>
    <row r="795" spans="1683:1719" ht="13.2" x14ac:dyDescent="0.25">
      <c r="BLS795" s="22" t="s">
        <v>161</v>
      </c>
      <c r="BLT795" s="23">
        <v>0</v>
      </c>
      <c r="BLU795" s="22" t="s">
        <v>160</v>
      </c>
      <c r="BLV795" s="22"/>
      <c r="BLW795" s="22"/>
      <c r="BLX795" s="22"/>
      <c r="BLY795" s="22"/>
      <c r="BLZ795" s="22"/>
      <c r="BMA795" s="22"/>
      <c r="BMB795" s="22"/>
      <c r="BMC795" s="22"/>
      <c r="BMD795" s="22"/>
      <c r="BME795" s="22"/>
      <c r="BMF795" s="25"/>
      <c r="BMG795" s="22"/>
      <c r="BMH795" s="23"/>
      <c r="BMI795" s="22"/>
      <c r="BMJ795" s="22"/>
      <c r="BMK795" s="22"/>
      <c r="BML795" s="22"/>
      <c r="BMM795" s="22"/>
      <c r="BMN795" s="22"/>
      <c r="BMO795" s="22"/>
      <c r="BMP795" s="22" t="s">
        <v>76</v>
      </c>
      <c r="BMQ795" s="22"/>
      <c r="BMR795" s="26"/>
      <c r="BMS795" s="22"/>
      <c r="BMT795" s="22"/>
      <c r="BMU795" s="22"/>
      <c r="BMV795" s="22"/>
      <c r="BMW795" s="22"/>
      <c r="BMX795" s="22"/>
      <c r="BMY795" s="22"/>
      <c r="BMZ795" s="22"/>
      <c r="BNA795" s="22"/>
      <c r="BNB795" s="22"/>
      <c r="BNC795" s="22"/>
    </row>
    <row r="796" spans="1683:1719" ht="13.2" x14ac:dyDescent="0.25">
      <c r="BLS796" s="22" t="s">
        <v>159</v>
      </c>
      <c r="BLT796" s="23">
        <v>1</v>
      </c>
      <c r="BLU796" s="22" t="s">
        <v>158</v>
      </c>
      <c r="BLV796" s="22"/>
      <c r="BLW796" s="22"/>
      <c r="BLX796" s="22"/>
      <c r="BLY796" s="22"/>
      <c r="BLZ796" s="22"/>
      <c r="BMA796" s="22"/>
      <c r="BMB796" s="22"/>
      <c r="BMC796" s="22"/>
      <c r="BMD796" s="22"/>
      <c r="BME796" s="22"/>
      <c r="BMF796" s="25"/>
      <c r="BMG796" s="22"/>
      <c r="BMH796" s="23"/>
      <c r="BMI796" s="22"/>
      <c r="BMJ796" s="22"/>
      <c r="BMK796" s="22"/>
      <c r="BML796" s="22"/>
      <c r="BMM796" s="22"/>
      <c r="BMN796" s="22"/>
      <c r="BMO796" s="22"/>
      <c r="BMP796" s="22" t="s">
        <v>75</v>
      </c>
      <c r="BMQ796" s="22"/>
      <c r="BMR796" s="26"/>
      <c r="BMS796" s="22"/>
      <c r="BMT796" s="22"/>
      <c r="BMU796" s="22"/>
      <c r="BMV796" s="22"/>
      <c r="BMW796" s="22"/>
      <c r="BMX796" s="22"/>
      <c r="BMY796" s="22"/>
      <c r="BMZ796" s="22"/>
      <c r="BNA796" s="22"/>
      <c r="BNB796" s="22"/>
      <c r="BNC796" s="22"/>
    </row>
    <row r="797" spans="1683:1719" ht="13.2" x14ac:dyDescent="0.25">
      <c r="BLS797" s="22" t="s">
        <v>157</v>
      </c>
      <c r="BLT797" s="23">
        <v>2</v>
      </c>
      <c r="BLU797" s="22" t="s">
        <v>156</v>
      </c>
      <c r="BLV797" s="22"/>
      <c r="BLW797" s="22"/>
      <c r="BLX797" s="22"/>
      <c r="BLY797" s="22"/>
      <c r="BLZ797" s="22"/>
      <c r="BMA797" s="22"/>
      <c r="BMB797" s="22"/>
      <c r="BMC797" s="22"/>
      <c r="BMD797" s="22"/>
      <c r="BME797" s="22"/>
      <c r="BMF797" s="25"/>
      <c r="BMG797" s="22"/>
      <c r="BMH797" s="23"/>
      <c r="BMI797" s="22"/>
      <c r="BMJ797" s="22"/>
      <c r="BMK797" s="22"/>
      <c r="BML797" s="22"/>
      <c r="BMM797" s="22"/>
      <c r="BMN797" s="22"/>
      <c r="BMO797" s="22"/>
      <c r="BMP797" s="22" t="s">
        <v>74</v>
      </c>
      <c r="BMQ797" s="22"/>
      <c r="BMR797" s="22"/>
      <c r="BMS797" s="22"/>
      <c r="BMT797" s="22"/>
      <c r="BMU797" s="22"/>
      <c r="BMV797" s="22"/>
      <c r="BMW797" s="22"/>
      <c r="BMX797" s="22"/>
      <c r="BMY797" s="22"/>
      <c r="BMZ797" s="22"/>
      <c r="BNA797" s="22"/>
      <c r="BNB797" s="22"/>
      <c r="BNC797" s="22"/>
    </row>
    <row r="798" spans="1683:1719" ht="14.4" x14ac:dyDescent="0.25">
      <c r="BLS798" s="22"/>
      <c r="BLT798" s="22"/>
      <c r="BLU798" s="22"/>
      <c r="BLV798" s="22"/>
      <c r="BLW798" s="22"/>
      <c r="BLX798" s="22"/>
      <c r="BLY798" s="22"/>
      <c r="BLZ798" s="22"/>
      <c r="BMA798" s="22"/>
      <c r="BMB798" s="22"/>
      <c r="BMC798" s="22"/>
      <c r="BMD798" s="22"/>
      <c r="BME798" s="22"/>
      <c r="BMF798" s="25"/>
      <c r="BMG798" s="22"/>
      <c r="BMH798" s="23"/>
      <c r="BMI798" s="22"/>
      <c r="BMJ798" s="22"/>
      <c r="BMK798" s="22"/>
      <c r="BML798" s="22"/>
      <c r="BMM798" s="22"/>
      <c r="BMN798" s="22"/>
      <c r="BMO798" s="22"/>
      <c r="BMP798" s="22" t="s">
        <v>73</v>
      </c>
      <c r="BMQ798" s="22"/>
      <c r="BMR798" s="22"/>
      <c r="BMS798" s="22"/>
      <c r="BMT798" s="36"/>
      <c r="BMU798" s="22"/>
      <c r="BMV798" s="22"/>
      <c r="BMW798" s="22"/>
      <c r="BMX798" s="22"/>
      <c r="BMY798" s="22"/>
      <c r="BMZ798" s="22"/>
      <c r="BNA798" s="22"/>
      <c r="BNB798" s="22"/>
      <c r="BNC798" s="22"/>
    </row>
    <row r="799" spans="1683:1719" ht="13.2" x14ac:dyDescent="0.25">
      <c r="BLS799" s="31"/>
      <c r="BLT799" s="31"/>
      <c r="BLU799" s="31"/>
      <c r="BLV799" s="31"/>
      <c r="BLW799" s="31"/>
      <c r="BLX799" s="31"/>
      <c r="BLY799" s="22"/>
      <c r="BLZ799" s="22"/>
      <c r="BMA799" s="22"/>
      <c r="BMB799" s="22"/>
      <c r="BMC799" s="22"/>
      <c r="BMD799" s="22"/>
      <c r="BME799" s="22"/>
      <c r="BMF799" s="25"/>
      <c r="BMG799" s="22"/>
      <c r="BMH799" s="23"/>
      <c r="BMI799" s="22"/>
      <c r="BMJ799" s="22"/>
      <c r="BMK799" s="22"/>
      <c r="BML799" s="22"/>
      <c r="BMM799" s="22"/>
      <c r="BMN799" s="22"/>
      <c r="BMO799" s="22"/>
      <c r="BMP799" s="22" t="s">
        <v>72</v>
      </c>
      <c r="BMQ799" s="22"/>
      <c r="BMR799" s="22"/>
      <c r="BMS799" s="22"/>
      <c r="BMT799" s="26"/>
      <c r="BMU799" s="22"/>
      <c r="BMV799" s="22"/>
      <c r="BMW799" s="27" t="s">
        <v>155</v>
      </c>
      <c r="BMX799" s="542" t="s">
        <v>154</v>
      </c>
      <c r="BMY799" s="542"/>
      <c r="BMZ799" s="542"/>
      <c r="BNA799" s="27" t="s">
        <v>153</v>
      </c>
      <c r="BNB799" s="22"/>
      <c r="BNC799" s="34" t="s">
        <v>152</v>
      </c>
    </row>
    <row r="800" spans="1683:1719" ht="13.2" x14ac:dyDescent="0.25">
      <c r="BLS800" s="31"/>
      <c r="BLT800" s="31"/>
      <c r="BLU800" s="31"/>
      <c r="BLV800" s="31"/>
      <c r="BLW800" s="31"/>
      <c r="BLX800" s="31"/>
      <c r="BLY800" s="22"/>
      <c r="BLZ800" s="22"/>
      <c r="BMA800" s="22"/>
      <c r="BMB800" s="22"/>
      <c r="BMC800" s="22"/>
      <c r="BMD800" s="22"/>
      <c r="BME800" s="22"/>
      <c r="BMF800" s="25"/>
      <c r="BMG800" s="22"/>
      <c r="BMH800" s="23"/>
      <c r="BMI800" s="22"/>
      <c r="BMJ800" s="22"/>
      <c r="BMK800" s="22"/>
      <c r="BML800" s="22"/>
      <c r="BMM800" s="22"/>
      <c r="BMN800" s="22"/>
      <c r="BMO800" s="22"/>
      <c r="BMP800" s="22" t="s">
        <v>71</v>
      </c>
      <c r="BMQ800" s="22"/>
      <c r="BMR800" s="22"/>
      <c r="BMS800" s="22"/>
      <c r="BMT800" s="26"/>
      <c r="BMU800" s="22"/>
      <c r="BMV800" s="22"/>
      <c r="BMW800" s="33" t="s">
        <v>151</v>
      </c>
      <c r="BMX800" s="33" t="s">
        <v>150</v>
      </c>
      <c r="BMY800" s="33" t="s">
        <v>149</v>
      </c>
      <c r="BMZ800" s="33" t="s">
        <v>148</v>
      </c>
      <c r="BNA800" s="33" t="s">
        <v>147</v>
      </c>
      <c r="BNB800" s="22"/>
      <c r="BNC800" s="32" t="s">
        <v>146</v>
      </c>
    </row>
    <row r="801" spans="1706:1719" ht="13.2" x14ac:dyDescent="0.25">
      <c r="BMP801" s="22" t="s">
        <v>70</v>
      </c>
      <c r="BMQ801" s="22"/>
      <c r="BMR801" s="22"/>
      <c r="BMS801" s="22"/>
      <c r="BMT801" s="26"/>
      <c r="BMU801" s="22"/>
      <c r="BMV801" s="22"/>
      <c r="BMW801" s="31" t="s">
        <v>145</v>
      </c>
      <c r="BMX801" s="31" t="s">
        <v>144</v>
      </c>
      <c r="BMY801" s="31" t="s">
        <v>143</v>
      </c>
      <c r="BMZ801" s="31" t="s">
        <v>52</v>
      </c>
      <c r="BNA801" s="31" t="s">
        <v>142</v>
      </c>
      <c r="BNB801" s="22"/>
      <c r="BNC801" s="29" t="s">
        <v>141</v>
      </c>
    </row>
    <row r="802" spans="1706:1719" ht="13.2" x14ac:dyDescent="0.25">
      <c r="BMP802" s="22" t="s">
        <v>69</v>
      </c>
      <c r="BMQ802" s="22"/>
      <c r="BMR802" s="22"/>
      <c r="BMS802" s="22"/>
      <c r="BMT802" s="22"/>
      <c r="BMU802" s="22"/>
      <c r="BMV802" s="22"/>
      <c r="BMW802" s="31" t="s">
        <v>140</v>
      </c>
      <c r="BMX802" s="31" t="s">
        <v>139</v>
      </c>
      <c r="BMY802" s="31" t="s">
        <v>138</v>
      </c>
      <c r="BMZ802" s="31" t="s">
        <v>51</v>
      </c>
      <c r="BNA802" s="31" t="s">
        <v>40</v>
      </c>
      <c r="BNB802" s="22"/>
      <c r="BNC802" s="29" t="s">
        <v>137</v>
      </c>
    </row>
    <row r="803" spans="1706:1719" ht="13.2" x14ac:dyDescent="0.25">
      <c r="BMP803" s="22" t="s">
        <v>68</v>
      </c>
      <c r="BMQ803" s="22"/>
      <c r="BMR803" s="22"/>
      <c r="BMS803" s="22"/>
      <c r="BMT803" s="22"/>
      <c r="BMU803" s="22"/>
      <c r="BMV803" s="22"/>
      <c r="BMW803" s="31" t="s">
        <v>136</v>
      </c>
      <c r="BMX803" s="31" t="s">
        <v>135</v>
      </c>
      <c r="BMY803" s="31" t="s">
        <v>41</v>
      </c>
      <c r="BMZ803" s="31"/>
      <c r="BNA803" s="31" t="s">
        <v>134</v>
      </c>
      <c r="BNB803" s="22"/>
      <c r="BNC803" s="29" t="s">
        <v>133</v>
      </c>
    </row>
    <row r="804" spans="1706:1719" ht="13.2" x14ac:dyDescent="0.25">
      <c r="BMP804" s="22" t="s">
        <v>0</v>
      </c>
      <c r="BMQ804" s="22"/>
      <c r="BMR804" s="22"/>
      <c r="BMS804" s="22"/>
      <c r="BMT804" s="22"/>
      <c r="BMU804" s="22"/>
      <c r="BMV804" s="22"/>
      <c r="BMW804" s="31" t="s">
        <v>75</v>
      </c>
      <c r="BMX804" s="31"/>
      <c r="BMY804" s="31"/>
      <c r="BMZ804" s="31"/>
      <c r="BNA804" s="31" t="s">
        <v>132</v>
      </c>
      <c r="BNB804" s="22"/>
      <c r="BNC804" s="29" t="s">
        <v>131</v>
      </c>
    </row>
    <row r="805" spans="1706:1719" ht="13.2" x14ac:dyDescent="0.25">
      <c r="BMP805" s="22"/>
      <c r="BMQ805" s="22"/>
      <c r="BMR805" s="22"/>
      <c r="BMS805" s="22"/>
      <c r="BMT805" s="22"/>
      <c r="BMU805" s="22"/>
      <c r="BMV805" s="22"/>
      <c r="BMW805" s="31" t="s">
        <v>74</v>
      </c>
      <c r="BMX805" s="31"/>
      <c r="BMY805" s="31"/>
      <c r="BMZ805" s="31"/>
      <c r="BNA805" s="31"/>
      <c r="BNB805" s="22"/>
      <c r="BNC805" s="29" t="s">
        <v>130</v>
      </c>
    </row>
    <row r="806" spans="1706:1719" ht="13.2" x14ac:dyDescent="0.25">
      <c r="BMP806" s="22"/>
      <c r="BMQ806" s="22"/>
      <c r="BMR806" s="22"/>
      <c r="BMS806" s="22"/>
      <c r="BMT806" s="22"/>
      <c r="BMU806" s="22"/>
      <c r="BMV806" s="22"/>
      <c r="BMW806" s="31" t="s">
        <v>129</v>
      </c>
      <c r="BMX806" s="31"/>
      <c r="BMY806" s="31"/>
      <c r="BMZ806" s="31"/>
      <c r="BNA806" s="31"/>
      <c r="BNB806" s="22"/>
      <c r="BNC806" s="29" t="s">
        <v>128</v>
      </c>
    </row>
    <row r="807" spans="1706:1719" ht="13.2" x14ac:dyDescent="0.25">
      <c r="BMP807" s="22"/>
      <c r="BMQ807" s="22"/>
      <c r="BMR807" s="22"/>
      <c r="BMS807" s="22"/>
      <c r="BMT807" s="22"/>
      <c r="BMU807" s="22"/>
      <c r="BMV807" s="22"/>
      <c r="BMW807" s="31" t="s">
        <v>127</v>
      </c>
      <c r="BMX807" s="31"/>
      <c r="BMY807" s="31"/>
      <c r="BMZ807" s="31"/>
      <c r="BNA807" s="31"/>
      <c r="BNB807" s="22"/>
      <c r="BNC807" s="29" t="s">
        <v>126</v>
      </c>
    </row>
    <row r="808" spans="1706:1719" ht="13.2" x14ac:dyDescent="0.25">
      <c r="BMP808" s="22"/>
      <c r="BMQ808" s="22"/>
      <c r="BMR808" s="22"/>
      <c r="BMS808" s="22"/>
      <c r="BMT808" s="22"/>
      <c r="BMU808" s="22"/>
      <c r="BMV808" s="22"/>
      <c r="BMW808" s="31" t="s">
        <v>125</v>
      </c>
      <c r="BMX808" s="31"/>
      <c r="BMY808" s="31"/>
      <c r="BMZ808" s="31"/>
      <c r="BNA808" s="31"/>
      <c r="BNB808" s="22"/>
      <c r="BNC808" s="29" t="s">
        <v>124</v>
      </c>
    </row>
    <row r="809" spans="1706:1719" ht="13.2" x14ac:dyDescent="0.25">
      <c r="BMP809" s="22"/>
      <c r="BMQ809" s="22"/>
      <c r="BMR809" s="22"/>
      <c r="BMS809" s="22"/>
      <c r="BMT809" s="22"/>
      <c r="BMU809" s="22"/>
      <c r="BMV809" s="22"/>
      <c r="BMW809" s="31" t="s">
        <v>123</v>
      </c>
      <c r="BMX809" s="31"/>
      <c r="BMY809" s="31"/>
      <c r="BMZ809" s="31"/>
      <c r="BNA809" s="31"/>
      <c r="BNB809" s="22"/>
      <c r="BNC809" s="29" t="s">
        <v>122</v>
      </c>
    </row>
    <row r="810" spans="1706:1719" ht="13.2" x14ac:dyDescent="0.25">
      <c r="BMP810" s="22"/>
      <c r="BMQ810" s="22"/>
      <c r="BMR810" s="22"/>
      <c r="BMS810" s="22"/>
      <c r="BMT810" s="22"/>
      <c r="BMU810" s="22"/>
      <c r="BMV810" s="22"/>
      <c r="BMW810" s="22" t="s">
        <v>72</v>
      </c>
      <c r="BMX810" s="22"/>
      <c r="BMY810" s="31"/>
      <c r="BMZ810" s="31"/>
      <c r="BNA810" s="24"/>
      <c r="BNB810" s="22"/>
      <c r="BNC810" s="29" t="s">
        <v>121</v>
      </c>
    </row>
    <row r="811" spans="1706:1719" ht="13.2" x14ac:dyDescent="0.25">
      <c r="BMP811" s="22"/>
      <c r="BMQ811" s="22"/>
      <c r="BMR811" s="22"/>
      <c r="BMS811" s="22"/>
      <c r="BMT811" s="22"/>
      <c r="BMU811" s="22"/>
      <c r="BMV811" s="22"/>
      <c r="BMW811" s="22" t="s">
        <v>71</v>
      </c>
      <c r="BMX811" s="22"/>
      <c r="BMY811" s="31"/>
      <c r="BMZ811" s="31"/>
      <c r="BNA811" s="24"/>
      <c r="BNB811" s="22"/>
      <c r="BNC811" s="29" t="s">
        <v>120</v>
      </c>
    </row>
    <row r="812" spans="1706:1719" ht="13.2" x14ac:dyDescent="0.25">
      <c r="BMP812" s="22"/>
      <c r="BMQ812" s="22"/>
      <c r="BMR812" s="22"/>
      <c r="BMS812" s="22"/>
      <c r="BMT812" s="22"/>
      <c r="BMU812" s="22"/>
      <c r="BMV812" s="22"/>
      <c r="BMW812" s="22" t="s">
        <v>70</v>
      </c>
      <c r="BMX812" s="31"/>
      <c r="BMY812" s="31"/>
      <c r="BMZ812" s="31"/>
      <c r="BNA812" s="24"/>
      <c r="BNB812" s="22"/>
      <c r="BNC812" s="29" t="s">
        <v>119</v>
      </c>
    </row>
    <row r="813" spans="1706:1719" ht="13.2" x14ac:dyDescent="0.25">
      <c r="BMP813" s="22"/>
      <c r="BMQ813" s="22"/>
      <c r="BMR813" s="22"/>
      <c r="BMS813" s="22"/>
      <c r="BMT813" s="22"/>
      <c r="BMU813" s="22"/>
      <c r="BMV813" s="22"/>
      <c r="BMW813" s="22" t="s">
        <v>69</v>
      </c>
      <c r="BMX813" s="31"/>
      <c r="BMY813" s="31"/>
      <c r="BMZ813" s="31"/>
      <c r="BNA813" s="24"/>
      <c r="BNB813" s="22"/>
      <c r="BNC813" s="29" t="s">
        <v>118</v>
      </c>
    </row>
    <row r="814" spans="1706:1719" ht="13.2" x14ac:dyDescent="0.25">
      <c r="BMP814" s="22"/>
      <c r="BMQ814" s="22"/>
      <c r="BMR814" s="22"/>
      <c r="BMS814" s="22"/>
      <c r="BMT814" s="22"/>
      <c r="BMU814" s="22"/>
      <c r="BMV814" s="22"/>
      <c r="BMW814" s="22" t="s">
        <v>68</v>
      </c>
      <c r="BMX814" s="31"/>
      <c r="BMY814" s="31"/>
      <c r="BMZ814" s="31"/>
      <c r="BNA814" s="24"/>
      <c r="BNB814" s="22"/>
      <c r="BNC814" s="29" t="s">
        <v>117</v>
      </c>
    </row>
    <row r="815" spans="1706:1719" ht="13.2" x14ac:dyDescent="0.25">
      <c r="BMP815" s="22"/>
      <c r="BMQ815" s="22"/>
      <c r="BMR815" s="22"/>
      <c r="BMS815" s="22"/>
      <c r="BMT815" s="22"/>
      <c r="BMU815" s="22"/>
      <c r="BMV815" s="22"/>
      <c r="BMW815" s="22" t="s">
        <v>0</v>
      </c>
      <c r="BMX815" s="31"/>
      <c r="BMY815" s="31"/>
      <c r="BMZ815" s="31"/>
      <c r="BNA815" s="24"/>
      <c r="BNB815" s="22"/>
      <c r="BNC815" s="29" t="s">
        <v>116</v>
      </c>
    </row>
    <row r="816" spans="1706:1719" ht="13.2" x14ac:dyDescent="0.25">
      <c r="BMP816" s="22"/>
      <c r="BMQ816" s="22"/>
      <c r="BMR816" s="22"/>
      <c r="BMS816" s="22"/>
      <c r="BMT816" s="22"/>
      <c r="BMU816" s="22"/>
      <c r="BMV816" s="22"/>
      <c r="BMW816" s="22"/>
      <c r="BMX816" s="31"/>
      <c r="BMY816" s="31"/>
      <c r="BMZ816" s="31"/>
      <c r="BNA816" s="31"/>
      <c r="BNB816" s="22"/>
      <c r="BNC816" s="29" t="s">
        <v>115</v>
      </c>
    </row>
    <row r="817" spans="1719:1719" ht="13.2" x14ac:dyDescent="0.2">
      <c r="BNC817" s="29" t="s">
        <v>114</v>
      </c>
    </row>
    <row r="818" spans="1719:1719" ht="13.2" x14ac:dyDescent="0.2">
      <c r="BNC818" s="29" t="s">
        <v>113</v>
      </c>
    </row>
    <row r="819" spans="1719:1719" ht="13.2" x14ac:dyDescent="0.2">
      <c r="BNC819" s="29" t="s">
        <v>112</v>
      </c>
    </row>
    <row r="820" spans="1719:1719" ht="13.2" x14ac:dyDescent="0.2">
      <c r="BNC820" s="29" t="s">
        <v>111</v>
      </c>
    </row>
    <row r="821" spans="1719:1719" ht="13.2" x14ac:dyDescent="0.2">
      <c r="BNC821" s="29" t="s">
        <v>110</v>
      </c>
    </row>
    <row r="822" spans="1719:1719" ht="13.2" x14ac:dyDescent="0.2">
      <c r="BNC822" s="29" t="s">
        <v>109</v>
      </c>
    </row>
    <row r="823" spans="1719:1719" ht="13.2" x14ac:dyDescent="0.2">
      <c r="BNC823" s="29" t="s">
        <v>108</v>
      </c>
    </row>
    <row r="824" spans="1719:1719" ht="13.2" x14ac:dyDescent="0.2">
      <c r="BNC824" s="29" t="s">
        <v>107</v>
      </c>
    </row>
    <row r="825" spans="1719:1719" ht="13.2" x14ac:dyDescent="0.2">
      <c r="BNC825" s="29" t="s">
        <v>106</v>
      </c>
    </row>
    <row r="826" spans="1719:1719" ht="13.2" x14ac:dyDescent="0.2">
      <c r="BNC826" s="29" t="s">
        <v>105</v>
      </c>
    </row>
    <row r="827" spans="1719:1719" ht="13.2" x14ac:dyDescent="0.2">
      <c r="BNC827" s="29" t="s">
        <v>104</v>
      </c>
    </row>
    <row r="828" spans="1719:1719" ht="13.2" x14ac:dyDescent="0.2">
      <c r="BNC828" s="29" t="s">
        <v>103</v>
      </c>
    </row>
    <row r="829" spans="1719:1719" ht="13.2" x14ac:dyDescent="0.2">
      <c r="BNC829" s="29" t="s">
        <v>102</v>
      </c>
    </row>
    <row r="830" spans="1719:1719" ht="13.2" x14ac:dyDescent="0.2">
      <c r="BNC830" s="30" t="s">
        <v>101</v>
      </c>
    </row>
    <row r="831" spans="1719:1719" ht="13.2" x14ac:dyDescent="0.2">
      <c r="BNC831" s="29" t="s">
        <v>100</v>
      </c>
    </row>
    <row r="832" spans="1719:1719" ht="13.2" x14ac:dyDescent="0.2">
      <c r="BNC832" s="29" t="s">
        <v>99</v>
      </c>
    </row>
    <row r="833" spans="1719:1725" ht="13.2" x14ac:dyDescent="0.25">
      <c r="BNC833" s="29" t="s">
        <v>98</v>
      </c>
      <c r="BND833" s="22"/>
      <c r="BNE833" s="22"/>
      <c r="BNF833" s="22"/>
      <c r="BNG833" s="22"/>
      <c r="BNH833" s="22"/>
      <c r="BNI833" s="22"/>
    </row>
    <row r="834" spans="1719:1725" ht="13.2" x14ac:dyDescent="0.25">
      <c r="BNC834" s="29" t="s">
        <v>97</v>
      </c>
      <c r="BND834" s="22"/>
      <c r="BNE834" s="22"/>
      <c r="BNF834" s="22"/>
      <c r="BNG834" s="22"/>
      <c r="BNH834" s="22"/>
      <c r="BNI834" s="22"/>
    </row>
    <row r="835" spans="1719:1725" ht="13.2" x14ac:dyDescent="0.25">
      <c r="BNC835" s="22"/>
      <c r="BND835" s="22"/>
      <c r="BNE835" s="22"/>
      <c r="BNF835" s="22"/>
      <c r="BNG835" s="22"/>
      <c r="BNH835" s="22"/>
      <c r="BNI835" s="22"/>
    </row>
    <row r="836" spans="1719:1725" ht="13.2" x14ac:dyDescent="0.25">
      <c r="BNC836" s="22"/>
      <c r="BND836" s="22"/>
      <c r="BNE836" s="22"/>
      <c r="BNF836" s="22"/>
      <c r="BNG836" s="22"/>
      <c r="BNH836" s="22"/>
      <c r="BNI836" s="22"/>
    </row>
    <row r="837" spans="1719:1725" ht="13.2" x14ac:dyDescent="0.25">
      <c r="BNC837" s="22"/>
      <c r="BND837" s="22"/>
      <c r="BNE837" s="22" t="s">
        <v>54</v>
      </c>
      <c r="BNF837" s="22"/>
      <c r="BNG837" s="22"/>
      <c r="BNH837" s="22"/>
      <c r="BNI837" s="22"/>
    </row>
    <row r="838" spans="1719:1725" ht="13.2" x14ac:dyDescent="0.25">
      <c r="BNC838" s="22"/>
      <c r="BND838" s="22"/>
      <c r="BNE838" s="22" t="s">
        <v>53</v>
      </c>
      <c r="BNF838" s="22"/>
      <c r="BNG838" s="22"/>
      <c r="BNH838" s="22"/>
      <c r="BNI838" s="22"/>
    </row>
    <row r="839" spans="1719:1725" ht="13.2" x14ac:dyDescent="0.25">
      <c r="BNC839" s="22"/>
      <c r="BND839" s="22"/>
      <c r="BNE839" s="22"/>
      <c r="BNF839" s="22"/>
      <c r="BNG839" s="22"/>
      <c r="BNH839" s="22"/>
      <c r="BNI839" s="22"/>
    </row>
    <row r="840" spans="1719:1725" ht="13.2" x14ac:dyDescent="0.25">
      <c r="BNC840" s="22"/>
      <c r="BND840" s="22"/>
      <c r="BNE840" s="22"/>
      <c r="BNF840" s="22"/>
      <c r="BNG840" s="22" t="s">
        <v>66</v>
      </c>
      <c r="BNH840" s="22"/>
      <c r="BNI840" s="22"/>
    </row>
    <row r="841" spans="1719:1725" ht="13.2" x14ac:dyDescent="0.25">
      <c r="BNC841" s="22"/>
      <c r="BND841" s="22"/>
      <c r="BNE841" s="22"/>
      <c r="BNF841" s="22"/>
      <c r="BNG841" s="22" t="s">
        <v>65</v>
      </c>
      <c r="BNH841" s="22"/>
      <c r="BNI841" s="22"/>
    </row>
    <row r="842" spans="1719:1725" ht="13.2" x14ac:dyDescent="0.25">
      <c r="BNC842" s="22"/>
      <c r="BND842" s="22"/>
      <c r="BNE842" s="22"/>
      <c r="BNF842" s="22"/>
      <c r="BNG842" s="22" t="s">
        <v>64</v>
      </c>
      <c r="BNH842" s="22"/>
      <c r="BNI842" s="22"/>
    </row>
    <row r="843" spans="1719:1725" ht="13.2" x14ac:dyDescent="0.25">
      <c r="BNC843" s="22"/>
      <c r="BND843" s="22"/>
      <c r="BNE843" s="22"/>
      <c r="BNF843" s="22"/>
      <c r="BNG843" s="22" t="s">
        <v>63</v>
      </c>
      <c r="BNH843" s="22"/>
      <c r="BNI843" s="22"/>
    </row>
    <row r="844" spans="1719:1725" ht="13.2" x14ac:dyDescent="0.25">
      <c r="BNC844" s="22"/>
      <c r="BND844" s="22"/>
      <c r="BNE844" s="22"/>
      <c r="BNF844" s="22"/>
      <c r="BNG844" s="22"/>
      <c r="BNH844" s="22"/>
      <c r="BNI844" s="22"/>
    </row>
    <row r="845" spans="1719:1725" ht="13.2" x14ac:dyDescent="0.25">
      <c r="BNC845" s="22"/>
      <c r="BND845" s="22"/>
      <c r="BNE845" s="22"/>
      <c r="BNF845" s="22"/>
      <c r="BNG845" s="22"/>
      <c r="BNH845" s="22"/>
      <c r="BNI845" s="22" t="s">
        <v>96</v>
      </c>
    </row>
    <row r="846" spans="1719:1725" ht="13.2" x14ac:dyDescent="0.25">
      <c r="BNC846" s="22"/>
      <c r="BND846" s="22"/>
      <c r="BNE846" s="22"/>
      <c r="BNF846" s="22"/>
      <c r="BNG846" s="22"/>
      <c r="BNH846" s="22"/>
      <c r="BNI846" s="22" t="s">
        <v>95</v>
      </c>
    </row>
    <row r="847" spans="1719:1725" ht="13.2" x14ac:dyDescent="0.25">
      <c r="BNC847" s="22"/>
      <c r="BND847" s="22"/>
      <c r="BNE847" s="22"/>
      <c r="BNF847" s="22"/>
      <c r="BNG847" s="22"/>
      <c r="BNH847" s="22"/>
      <c r="BNI847" s="22" t="s">
        <v>94</v>
      </c>
    </row>
    <row r="850" spans="1728:1730" x14ac:dyDescent="0.2">
      <c r="BNL850" s="8" t="s">
        <v>93</v>
      </c>
      <c r="BNM850" s="8"/>
      <c r="BNN850" s="8"/>
    </row>
    <row r="851" spans="1728:1730" ht="13.2" x14ac:dyDescent="0.25">
      <c r="BNL851" s="11" t="s">
        <v>92</v>
      </c>
      <c r="BNM851" s="8"/>
      <c r="BNN851" s="8"/>
    </row>
    <row r="852" spans="1728:1730" ht="13.2" x14ac:dyDescent="0.25">
      <c r="BNL852" s="11" t="s">
        <v>91</v>
      </c>
      <c r="BNM852" s="8"/>
      <c r="BNN852" s="8"/>
    </row>
    <row r="853" spans="1728:1730" ht="13.2" x14ac:dyDescent="0.25">
      <c r="BNL853" s="11" t="s">
        <v>90</v>
      </c>
      <c r="BNM853" s="8"/>
      <c r="BNN853" s="8"/>
    </row>
    <row r="854" spans="1728:1730" ht="13.2" x14ac:dyDescent="0.25">
      <c r="BNL854" s="11" t="s">
        <v>89</v>
      </c>
      <c r="BNM854" s="8"/>
      <c r="BNN854" s="8"/>
    </row>
    <row r="855" spans="1728:1730" ht="13.2" x14ac:dyDescent="0.25">
      <c r="BNL855" s="11" t="s">
        <v>88</v>
      </c>
      <c r="BNM855" s="8"/>
      <c r="BNN855" s="8"/>
    </row>
    <row r="856" spans="1728:1730" ht="13.2" x14ac:dyDescent="0.25">
      <c r="BNL856" s="11" t="s">
        <v>87</v>
      </c>
      <c r="BNM856" s="8"/>
      <c r="BNN856" s="8"/>
    </row>
    <row r="857" spans="1728:1730" ht="13.2" x14ac:dyDescent="0.25">
      <c r="BNL857" s="11" t="s">
        <v>86</v>
      </c>
      <c r="BNM857" s="8"/>
      <c r="BNN857" s="8"/>
    </row>
    <row r="858" spans="1728:1730" ht="13.2" x14ac:dyDescent="0.25">
      <c r="BNL858" s="11" t="s">
        <v>85</v>
      </c>
      <c r="BNM858" s="8"/>
      <c r="BNN858" s="8"/>
    </row>
    <row r="859" spans="1728:1730" ht="13.2" x14ac:dyDescent="0.25">
      <c r="BNL859" s="11" t="s">
        <v>84</v>
      </c>
      <c r="BNM859" s="8"/>
      <c r="BNN859" s="8"/>
    </row>
    <row r="860" spans="1728:1730" ht="13.2" x14ac:dyDescent="0.25">
      <c r="BNL860" s="11" t="s">
        <v>83</v>
      </c>
      <c r="BNM860" s="8"/>
      <c r="BNN860" s="8"/>
    </row>
    <row r="861" spans="1728:1730" x14ac:dyDescent="0.2">
      <c r="BNL861" s="8"/>
      <c r="BNM861" s="8"/>
      <c r="BNN861" s="8"/>
    </row>
    <row r="862" spans="1728:1730" x14ac:dyDescent="0.2">
      <c r="BNL862" s="8"/>
      <c r="BNM862" s="8"/>
      <c r="BNN862" s="8" t="s">
        <v>82</v>
      </c>
    </row>
    <row r="863" spans="1728:1730" x14ac:dyDescent="0.2">
      <c r="BNL863" s="8"/>
      <c r="BNM863" s="8"/>
      <c r="BNN863" s="8" t="s">
        <v>81</v>
      </c>
    </row>
    <row r="864" spans="1728:1730" x14ac:dyDescent="0.2">
      <c r="BNL864" s="8"/>
      <c r="BNM864" s="8"/>
      <c r="BNN864" s="8" t="s">
        <v>80</v>
      </c>
    </row>
    <row r="865" spans="1730:1734" x14ac:dyDescent="0.2">
      <c r="BNN865" s="8" t="s">
        <v>79</v>
      </c>
      <c r="BNO865" s="8"/>
      <c r="BNP865" s="8"/>
      <c r="BNQ865" s="8"/>
      <c r="BNR865" s="8"/>
    </row>
    <row r="866" spans="1730:1734" x14ac:dyDescent="0.2">
      <c r="BNN866" s="8"/>
      <c r="BNO866" s="8"/>
      <c r="BNP866" s="8"/>
      <c r="BNQ866" s="8"/>
      <c r="BNR866" s="8"/>
    </row>
    <row r="867" spans="1730:1734" x14ac:dyDescent="0.2">
      <c r="BNN867" s="8" t="s">
        <v>7</v>
      </c>
      <c r="BNO867" s="8"/>
      <c r="BNP867" s="8"/>
      <c r="BNQ867" s="8"/>
      <c r="BNR867" s="8"/>
    </row>
    <row r="868" spans="1730:1734" ht="13.2" x14ac:dyDescent="0.25">
      <c r="BNN868" s="8"/>
      <c r="BNO868" s="8"/>
      <c r="BNP868" s="21" t="s">
        <v>78</v>
      </c>
      <c r="BNQ868" s="8"/>
      <c r="BNR868" s="8"/>
    </row>
    <row r="869" spans="1730:1734" ht="13.2" x14ac:dyDescent="0.25">
      <c r="BNN869" s="8"/>
      <c r="BNO869" s="8"/>
      <c r="BNP869" s="11" t="s">
        <v>77</v>
      </c>
      <c r="BNQ869" s="8"/>
      <c r="BNR869" s="8"/>
    </row>
    <row r="870" spans="1730:1734" ht="13.2" x14ac:dyDescent="0.25">
      <c r="BNN870" s="8"/>
      <c r="BNO870" s="8"/>
      <c r="BNP870" s="11" t="s">
        <v>76</v>
      </c>
      <c r="BNQ870" s="8"/>
      <c r="BNR870" s="8"/>
    </row>
    <row r="871" spans="1730:1734" ht="13.2" x14ac:dyDescent="0.25">
      <c r="BNN871" s="8"/>
      <c r="BNO871" s="8"/>
      <c r="BNP871" s="11" t="s">
        <v>75</v>
      </c>
      <c r="BNQ871" s="8"/>
      <c r="BNR871" s="8"/>
    </row>
    <row r="872" spans="1730:1734" ht="13.2" x14ac:dyDescent="0.25">
      <c r="BNN872" s="8"/>
      <c r="BNO872" s="8"/>
      <c r="BNP872" s="11" t="s">
        <v>74</v>
      </c>
      <c r="BNQ872" s="8"/>
      <c r="BNR872" s="8"/>
    </row>
    <row r="873" spans="1730:1734" ht="13.2" x14ac:dyDescent="0.25">
      <c r="BNN873" s="8"/>
      <c r="BNO873" s="8"/>
      <c r="BNP873" s="11" t="s">
        <v>73</v>
      </c>
      <c r="BNQ873" s="8"/>
      <c r="BNR873" s="8"/>
    </row>
    <row r="874" spans="1730:1734" ht="13.2" x14ac:dyDescent="0.25">
      <c r="BNN874" s="8"/>
      <c r="BNO874" s="8"/>
      <c r="BNP874" s="11" t="s">
        <v>72</v>
      </c>
      <c r="BNQ874" s="8"/>
      <c r="BNR874" s="8"/>
    </row>
    <row r="875" spans="1730:1734" ht="13.2" x14ac:dyDescent="0.25">
      <c r="BNN875" s="8"/>
      <c r="BNO875" s="8"/>
      <c r="BNP875" s="11" t="s">
        <v>71</v>
      </c>
      <c r="BNQ875" s="8"/>
      <c r="BNR875" s="8"/>
    </row>
    <row r="876" spans="1730:1734" ht="13.2" x14ac:dyDescent="0.25">
      <c r="BNN876" s="8"/>
      <c r="BNO876" s="8"/>
      <c r="BNP876" s="11" t="s">
        <v>70</v>
      </c>
      <c r="BNQ876" s="8"/>
      <c r="BNR876" s="8"/>
    </row>
    <row r="877" spans="1730:1734" ht="13.2" x14ac:dyDescent="0.25">
      <c r="BNN877" s="8"/>
      <c r="BNO877" s="8"/>
      <c r="BNP877" s="11" t="s">
        <v>69</v>
      </c>
      <c r="BNQ877" s="8"/>
      <c r="BNR877" s="8"/>
    </row>
    <row r="878" spans="1730:1734" ht="13.2" x14ac:dyDescent="0.25">
      <c r="BNN878" s="8"/>
      <c r="BNO878" s="8"/>
      <c r="BNP878" s="11" t="s">
        <v>68</v>
      </c>
      <c r="BNQ878" s="8"/>
      <c r="BNR878" s="8"/>
    </row>
    <row r="879" spans="1730:1734" ht="13.2" x14ac:dyDescent="0.25">
      <c r="BNN879" s="8"/>
      <c r="BNO879" s="8"/>
      <c r="BNP879" s="11" t="s">
        <v>0</v>
      </c>
      <c r="BNQ879" s="8"/>
      <c r="BNR879" s="8" t="s">
        <v>67</v>
      </c>
    </row>
    <row r="880" spans="1730:1734" ht="13.2" x14ac:dyDescent="0.25">
      <c r="BNN880" s="8"/>
      <c r="BNO880" s="8"/>
      <c r="BNP880" s="8"/>
      <c r="BNQ880" s="8"/>
      <c r="BNR880" s="11" t="s">
        <v>66</v>
      </c>
    </row>
    <row r="881" spans="1734:1738" ht="13.2" x14ac:dyDescent="0.25">
      <c r="BNR881" s="11" t="s">
        <v>65</v>
      </c>
      <c r="BNS881" s="8"/>
      <c r="BNT881" s="8"/>
      <c r="BNU881" s="8"/>
      <c r="BNV881" s="8"/>
    </row>
    <row r="882" spans="1734:1738" ht="13.2" x14ac:dyDescent="0.25">
      <c r="BNR882" s="11" t="s">
        <v>64</v>
      </c>
      <c r="BNS882" s="8"/>
      <c r="BNT882" s="8"/>
      <c r="BNU882" s="8"/>
      <c r="BNV882" s="8"/>
    </row>
    <row r="883" spans="1734:1738" ht="13.2" x14ac:dyDescent="0.25">
      <c r="BNR883" s="11" t="s">
        <v>63</v>
      </c>
      <c r="BNS883" s="8"/>
      <c r="BNT883" s="8"/>
      <c r="BNU883" s="8"/>
      <c r="BNV883" s="8"/>
    </row>
    <row r="884" spans="1734:1738" x14ac:dyDescent="0.2">
      <c r="BNR884" s="8"/>
      <c r="BNS884" s="8"/>
      <c r="BNT884" s="8"/>
      <c r="BNU884" s="8"/>
      <c r="BNV884" s="8"/>
    </row>
    <row r="885" spans="1734:1738" x14ac:dyDescent="0.2">
      <c r="BNR885" s="8"/>
      <c r="BNS885" s="8"/>
      <c r="BNT885" s="8" t="s">
        <v>62</v>
      </c>
      <c r="BNU885" s="8"/>
      <c r="BNV885" s="8"/>
    </row>
    <row r="886" spans="1734:1738" ht="79.2" x14ac:dyDescent="0.2">
      <c r="BNR886" s="8"/>
      <c r="BNS886" s="8"/>
      <c r="BNT886" s="20" t="s">
        <v>61</v>
      </c>
      <c r="BNU886" s="8"/>
      <c r="BNV886" s="8"/>
    </row>
    <row r="887" spans="1734:1738" ht="13.2" x14ac:dyDescent="0.2">
      <c r="BNR887" s="8"/>
      <c r="BNS887" s="8"/>
      <c r="BNT887" s="19" t="s">
        <v>60</v>
      </c>
      <c r="BNU887" s="8"/>
      <c r="BNV887" s="8"/>
    </row>
    <row r="888" spans="1734:1738" ht="13.2" x14ac:dyDescent="0.2">
      <c r="BNR888" s="8"/>
      <c r="BNS888" s="8"/>
      <c r="BNT888" s="19" t="s">
        <v>59</v>
      </c>
      <c r="BNU888" s="8"/>
      <c r="BNV888" s="8"/>
    </row>
    <row r="889" spans="1734:1738" ht="13.2" x14ac:dyDescent="0.2">
      <c r="BNR889" s="8"/>
      <c r="BNS889" s="8"/>
      <c r="BNT889" s="19" t="s">
        <v>58</v>
      </c>
      <c r="BNU889" s="8"/>
      <c r="BNV889" s="8"/>
    </row>
    <row r="890" spans="1734:1738" ht="13.2" x14ac:dyDescent="0.2">
      <c r="BNR890" s="8"/>
      <c r="BNS890" s="8"/>
      <c r="BNT890" s="19" t="s">
        <v>57</v>
      </c>
      <c r="BNU890" s="8"/>
      <c r="BNV890" s="8"/>
    </row>
    <row r="891" spans="1734:1738" ht="79.2" x14ac:dyDescent="0.2">
      <c r="BNR891" s="8"/>
      <c r="BNS891" s="8"/>
      <c r="BNT891" s="20" t="s">
        <v>56</v>
      </c>
      <c r="BNU891" s="8"/>
      <c r="BNV891" s="8"/>
    </row>
    <row r="892" spans="1734:1738" ht="13.2" x14ac:dyDescent="0.2">
      <c r="BNR892" s="8"/>
      <c r="BNS892" s="8"/>
      <c r="BNT892" s="19" t="s">
        <v>55</v>
      </c>
      <c r="BNU892" s="8"/>
      <c r="BNV892" s="8"/>
    </row>
    <row r="893" spans="1734:1738" ht="13.2" x14ac:dyDescent="0.2">
      <c r="BNR893" s="8"/>
      <c r="BNS893" s="8"/>
      <c r="BNT893" s="20" t="s">
        <v>0</v>
      </c>
      <c r="BNU893" s="8"/>
      <c r="BNV893" s="8"/>
    </row>
    <row r="894" spans="1734:1738" ht="13.2" x14ac:dyDescent="0.2">
      <c r="BNR894" s="8"/>
      <c r="BNS894" s="8"/>
      <c r="BNT894" s="19" t="s">
        <v>7</v>
      </c>
      <c r="BNU894" s="8"/>
      <c r="BNV894" s="8"/>
    </row>
    <row r="895" spans="1734:1738" ht="13.2" x14ac:dyDescent="0.2">
      <c r="BNR895" s="8"/>
      <c r="BNS895" s="8"/>
      <c r="BNT895" s="19"/>
      <c r="BNU895" s="8"/>
      <c r="BNV895" s="8"/>
    </row>
    <row r="896" spans="1734:1738" ht="13.2" x14ac:dyDescent="0.25">
      <c r="BNR896" s="8"/>
      <c r="BNS896" s="8"/>
      <c r="BNT896" s="8"/>
      <c r="BNU896" s="8"/>
      <c r="BNV896" s="11" t="s">
        <v>54</v>
      </c>
    </row>
    <row r="897" spans="1738:1742" ht="13.2" x14ac:dyDescent="0.25">
      <c r="BNV897" s="11" t="s">
        <v>53</v>
      </c>
      <c r="BNW897" s="11"/>
      <c r="BNX897" s="11"/>
      <c r="BNY897" s="11"/>
      <c r="BNZ897" s="11"/>
    </row>
    <row r="898" spans="1738:1742" ht="13.2" x14ac:dyDescent="0.25">
      <c r="BNV898" s="11"/>
      <c r="BNW898" s="11"/>
      <c r="BNX898" s="11"/>
      <c r="BNY898" s="11"/>
      <c r="BNZ898" s="11"/>
    </row>
    <row r="899" spans="1738:1742" ht="13.2" x14ac:dyDescent="0.25">
      <c r="BNV899" s="11"/>
      <c r="BNW899" s="11" t="s">
        <v>52</v>
      </c>
      <c r="BNX899" s="11"/>
      <c r="BNY899" s="11"/>
      <c r="BNZ899" s="11"/>
    </row>
    <row r="900" spans="1738:1742" ht="13.2" x14ac:dyDescent="0.25">
      <c r="BNV900" s="11"/>
      <c r="BNW900" s="11" t="s">
        <v>51</v>
      </c>
      <c r="BNX900" s="11"/>
      <c r="BNY900" s="11"/>
      <c r="BNZ900" s="11"/>
    </row>
    <row r="901" spans="1738:1742" ht="13.2" x14ac:dyDescent="0.25">
      <c r="BNV901" s="11"/>
      <c r="BNW901" s="11"/>
      <c r="BNX901" s="11"/>
      <c r="BNY901" s="11"/>
      <c r="BNZ901" s="11"/>
    </row>
    <row r="902" spans="1738:1742" ht="13.2" x14ac:dyDescent="0.25">
      <c r="BNV902" s="11"/>
      <c r="BNW902" s="11"/>
      <c r="BNX902" s="11"/>
      <c r="BNY902" s="11"/>
      <c r="BNZ902" s="11"/>
    </row>
    <row r="903" spans="1738:1742" ht="13.2" x14ac:dyDescent="0.25">
      <c r="BNV903" s="11"/>
      <c r="BNW903" s="11"/>
      <c r="BNX903" s="11"/>
      <c r="BNY903" s="11"/>
      <c r="BNZ903" s="11"/>
    </row>
    <row r="904" spans="1738:1742" ht="13.2" x14ac:dyDescent="0.25">
      <c r="BNV904" s="11"/>
      <c r="BNW904" s="11"/>
      <c r="BNX904" s="11"/>
      <c r="BNY904" s="11"/>
      <c r="BNZ904" s="11"/>
    </row>
    <row r="905" spans="1738:1742" ht="13.2" x14ac:dyDescent="0.25">
      <c r="BNV905" s="11"/>
      <c r="BNW905" s="11"/>
      <c r="BNX905" s="11"/>
      <c r="BNY905" s="11"/>
      <c r="BNZ905" s="11"/>
    </row>
    <row r="906" spans="1738:1742" ht="13.2" x14ac:dyDescent="0.25">
      <c r="BNV906" s="11"/>
      <c r="BNW906" s="11"/>
      <c r="BNX906" s="11"/>
      <c r="BNY906" s="11" t="s">
        <v>50</v>
      </c>
      <c r="BNZ906" s="11"/>
    </row>
    <row r="907" spans="1738:1742" ht="13.2" x14ac:dyDescent="0.25">
      <c r="BNV907" s="11"/>
      <c r="BNW907" s="11"/>
      <c r="BNX907" s="11"/>
      <c r="BNY907" s="11" t="s">
        <v>49</v>
      </c>
      <c r="BNZ907" s="11"/>
    </row>
    <row r="908" spans="1738:1742" ht="13.2" x14ac:dyDescent="0.25">
      <c r="BNV908" s="11"/>
      <c r="BNW908" s="11"/>
      <c r="BNX908" s="11"/>
      <c r="BNY908" s="11" t="s">
        <v>48</v>
      </c>
      <c r="BNZ908" s="11"/>
    </row>
    <row r="909" spans="1738:1742" ht="13.2" x14ac:dyDescent="0.25">
      <c r="BNV909" s="11"/>
      <c r="BNW909" s="11"/>
      <c r="BNX909" s="11"/>
      <c r="BNY909" s="11"/>
      <c r="BNZ909" s="11"/>
    </row>
    <row r="910" spans="1738:1742" ht="13.2" x14ac:dyDescent="0.25">
      <c r="BNV910" s="11"/>
      <c r="BNW910" s="11"/>
      <c r="BNX910" s="11"/>
      <c r="BNY910" s="11"/>
      <c r="BNZ910" s="11"/>
    </row>
    <row r="911" spans="1738:1742" ht="13.2" x14ac:dyDescent="0.25">
      <c r="BNV911" s="11"/>
      <c r="BNW911" s="11"/>
      <c r="BNX911" s="11"/>
      <c r="BNY911" s="11"/>
      <c r="BNZ911" s="11"/>
    </row>
    <row r="912" spans="1738:1742" ht="13.2" x14ac:dyDescent="0.25">
      <c r="BNV912" s="11"/>
      <c r="BNW912" s="11"/>
      <c r="BNX912" s="11"/>
      <c r="BNY912" s="11"/>
      <c r="BNZ912" s="11" t="s">
        <v>47</v>
      </c>
    </row>
    <row r="913" spans="1742:1746" ht="13.2" x14ac:dyDescent="0.25">
      <c r="BNZ913" s="11" t="s">
        <v>46</v>
      </c>
      <c r="BOA913" s="11"/>
      <c r="BOB913" s="11"/>
      <c r="BOC913" s="11"/>
      <c r="BOD913" s="11"/>
    </row>
    <row r="914" spans="1742:1746" ht="13.2" x14ac:dyDescent="0.25">
      <c r="BNZ914" s="11" t="s">
        <v>45</v>
      </c>
      <c r="BOA914" s="11"/>
      <c r="BOB914" s="11"/>
      <c r="BOC914" s="11"/>
      <c r="BOD914" s="11"/>
    </row>
    <row r="915" spans="1742:1746" ht="13.2" x14ac:dyDescent="0.25">
      <c r="BNZ915" s="11"/>
      <c r="BOA915" s="11"/>
      <c r="BOB915" s="11"/>
      <c r="BOC915" s="11"/>
      <c r="BOD915" s="11"/>
    </row>
    <row r="916" spans="1742:1746" ht="13.2" x14ac:dyDescent="0.25">
      <c r="BNZ916" s="11"/>
      <c r="BOA916" s="11"/>
      <c r="BOB916" s="11"/>
      <c r="BOC916" s="11"/>
      <c r="BOD916" s="11"/>
    </row>
    <row r="917" spans="1742:1746" ht="13.2" x14ac:dyDescent="0.25">
      <c r="BNZ917" s="11"/>
      <c r="BOA917" s="11"/>
      <c r="BOB917" s="11"/>
      <c r="BOC917" s="11"/>
      <c r="BOD917" s="11"/>
    </row>
    <row r="918" spans="1742:1746" ht="13.2" x14ac:dyDescent="0.25">
      <c r="BNZ918" s="11"/>
      <c r="BOA918" s="11"/>
      <c r="BOB918" s="11" t="s">
        <v>44</v>
      </c>
      <c r="BOC918" s="11"/>
      <c r="BOD918" s="11"/>
    </row>
    <row r="919" spans="1742:1746" ht="13.2" x14ac:dyDescent="0.25">
      <c r="BNZ919" s="11"/>
      <c r="BOA919" s="11"/>
      <c r="BOB919" s="11" t="s">
        <v>43</v>
      </c>
      <c r="BOC919" s="11"/>
      <c r="BOD919" s="11"/>
    </row>
    <row r="920" spans="1742:1746" ht="13.2" x14ac:dyDescent="0.25">
      <c r="BNZ920" s="11"/>
      <c r="BOA920" s="11"/>
      <c r="BOB920" s="11" t="s">
        <v>42</v>
      </c>
      <c r="BOC920" s="11"/>
      <c r="BOD920" s="11"/>
    </row>
    <row r="921" spans="1742:1746" ht="13.2" x14ac:dyDescent="0.25">
      <c r="BNZ921" s="11"/>
      <c r="BOA921" s="11"/>
      <c r="BOB921" s="11"/>
      <c r="BOC921" s="11"/>
      <c r="BOD921" s="11"/>
    </row>
    <row r="922" spans="1742:1746" ht="13.2" x14ac:dyDescent="0.25">
      <c r="BNZ922" s="11"/>
      <c r="BOA922" s="11"/>
      <c r="BOB922" s="11"/>
      <c r="BOC922" s="11" t="s">
        <v>41</v>
      </c>
      <c r="BOD922" s="11"/>
    </row>
    <row r="923" spans="1742:1746" ht="13.2" x14ac:dyDescent="0.25">
      <c r="BNZ923" s="11"/>
      <c r="BOA923" s="11"/>
      <c r="BOB923" s="11"/>
      <c r="BOC923" s="11" t="s">
        <v>40</v>
      </c>
      <c r="BOD923" s="11"/>
    </row>
    <row r="924" spans="1742:1746" ht="13.2" x14ac:dyDescent="0.25">
      <c r="BNZ924" s="11"/>
      <c r="BOA924" s="11"/>
      <c r="BOB924" s="11"/>
      <c r="BOC924" s="11" t="s">
        <v>39</v>
      </c>
      <c r="BOD924" s="11"/>
    </row>
    <row r="925" spans="1742:1746" ht="13.2" x14ac:dyDescent="0.25">
      <c r="BNZ925" s="11"/>
      <c r="BOA925" s="11"/>
      <c r="BOB925" s="11"/>
      <c r="BOC925" s="11"/>
      <c r="BOD925" s="11"/>
    </row>
    <row r="926" spans="1742:1746" ht="13.2" x14ac:dyDescent="0.25">
      <c r="BNZ926" s="11"/>
      <c r="BOA926" s="11"/>
      <c r="BOB926" s="11"/>
      <c r="BOC926" s="11"/>
      <c r="BOD926" s="11" t="s">
        <v>38</v>
      </c>
    </row>
    <row r="927" spans="1742:1746" ht="13.2" x14ac:dyDescent="0.25">
      <c r="BNZ927" s="11"/>
      <c r="BOA927" s="11"/>
      <c r="BOB927" s="11"/>
      <c r="BOC927" s="11"/>
      <c r="BOD927" s="11" t="s">
        <v>37</v>
      </c>
    </row>
    <row r="928" spans="1742:1746" ht="13.2" x14ac:dyDescent="0.25">
      <c r="BNZ928" s="11"/>
      <c r="BOA928" s="11"/>
      <c r="BOB928" s="11"/>
      <c r="BOC928" s="11"/>
      <c r="BOD928" s="11" t="s">
        <v>36</v>
      </c>
    </row>
    <row r="930" spans="1747:1759" ht="13.2" x14ac:dyDescent="0.2">
      <c r="BOE930" s="13" t="s">
        <v>35</v>
      </c>
      <c r="BOF930" s="8"/>
      <c r="BOG930" s="8"/>
      <c r="BOH930" s="8"/>
      <c r="BOI930" s="8"/>
      <c r="BOJ930" s="8"/>
      <c r="BOK930" s="8"/>
      <c r="BOL930" s="8"/>
      <c r="BOM930" s="8"/>
      <c r="BON930" s="8"/>
      <c r="BOO930" s="8"/>
      <c r="BOP930" s="8"/>
      <c r="BOQ930" s="8"/>
    </row>
    <row r="931" spans="1747:1759" ht="13.2" x14ac:dyDescent="0.2">
      <c r="BOE931" s="13" t="s">
        <v>34</v>
      </c>
      <c r="BOF931" s="8"/>
      <c r="BOG931" s="8"/>
      <c r="BOH931" s="8"/>
      <c r="BOI931" s="8"/>
      <c r="BOJ931" s="8"/>
      <c r="BOK931" s="8"/>
      <c r="BOL931" s="8"/>
      <c r="BOM931" s="8"/>
      <c r="BON931" s="8"/>
      <c r="BOO931" s="8"/>
      <c r="BOP931" s="8"/>
      <c r="BOQ931" s="8"/>
    </row>
    <row r="932" spans="1747:1759" ht="13.2" x14ac:dyDescent="0.2">
      <c r="BOE932" s="13"/>
      <c r="BOF932" s="8"/>
      <c r="BOG932" s="8"/>
      <c r="BOH932" s="8"/>
      <c r="BOI932" s="8"/>
      <c r="BOJ932" s="8"/>
      <c r="BOK932" s="8"/>
      <c r="BOL932" s="8"/>
      <c r="BOM932" s="8"/>
      <c r="BON932" s="8"/>
      <c r="BOO932" s="8"/>
      <c r="BOP932" s="8"/>
      <c r="BOQ932" s="8"/>
    </row>
    <row r="933" spans="1747:1759" x14ac:dyDescent="0.2">
      <c r="BOE933" s="8"/>
      <c r="BOF933" s="8"/>
      <c r="BOG933" s="8"/>
      <c r="BOH933" s="8"/>
      <c r="BOI933" s="8"/>
      <c r="BOJ933" s="8"/>
      <c r="BOK933" s="8"/>
      <c r="BOL933" s="8"/>
      <c r="BOM933" s="8"/>
      <c r="BON933" s="8"/>
      <c r="BOO933" s="8"/>
      <c r="BOP933" s="8"/>
      <c r="BOQ933" s="8"/>
    </row>
    <row r="934" spans="1747:1759" x14ac:dyDescent="0.2">
      <c r="BOE934" s="8"/>
      <c r="BOF934" s="8"/>
      <c r="BOG934" s="8"/>
      <c r="BOH934" s="8"/>
      <c r="BOI934" s="8"/>
      <c r="BOJ934" s="8"/>
      <c r="BOK934" s="8"/>
      <c r="BOL934" s="8"/>
      <c r="BOM934" s="8"/>
      <c r="BON934" s="8"/>
      <c r="BOO934" s="8"/>
      <c r="BOP934" s="8"/>
      <c r="BOQ934" s="8"/>
    </row>
    <row r="935" spans="1747:1759" ht="13.2" x14ac:dyDescent="0.25">
      <c r="BOE935" s="8"/>
      <c r="BOF935" s="8"/>
      <c r="BOG935" s="11"/>
      <c r="BOH935" s="11"/>
      <c r="BOI935" s="11"/>
      <c r="BOJ935" s="11"/>
      <c r="BOK935" s="11"/>
      <c r="BOL935" s="11"/>
      <c r="BOM935" s="11"/>
      <c r="BON935" s="11"/>
      <c r="BOO935" s="529" t="s">
        <v>33</v>
      </c>
      <c r="BOP935" s="529"/>
      <c r="BOQ935" s="529"/>
    </row>
    <row r="936" spans="1747:1759" ht="13.2" x14ac:dyDescent="0.25">
      <c r="BOE936" s="8"/>
      <c r="BOF936" s="8"/>
      <c r="BOG936" s="11"/>
      <c r="BOH936" s="11"/>
      <c r="BOI936" s="11"/>
      <c r="BOJ936" s="11"/>
      <c r="BOK936" s="11"/>
      <c r="BOL936" s="11"/>
      <c r="BOM936" s="9">
        <v>1</v>
      </c>
      <c r="BON936" s="9">
        <v>2</v>
      </c>
      <c r="BOO936" s="9">
        <v>3</v>
      </c>
      <c r="BOP936" s="16">
        <v>4</v>
      </c>
      <c r="BOQ936" s="16">
        <v>5</v>
      </c>
    </row>
    <row r="937" spans="1747:1759" ht="13.2" x14ac:dyDescent="0.25">
      <c r="BOE937" s="8"/>
      <c r="BOF937" s="8"/>
      <c r="BOG937" s="11"/>
      <c r="BOH937" s="11"/>
      <c r="BOI937" s="11"/>
      <c r="BOJ937" s="11"/>
      <c r="BOK937" s="11"/>
      <c r="BOL937" s="11"/>
      <c r="BOM937" s="13" t="s">
        <v>32</v>
      </c>
      <c r="BON937" s="13" t="s">
        <v>31</v>
      </c>
      <c r="BOO937" s="13" t="s">
        <v>30</v>
      </c>
      <c r="BOP937" s="13" t="s">
        <v>29</v>
      </c>
      <c r="BOQ937" s="13" t="s">
        <v>28</v>
      </c>
    </row>
    <row r="938" spans="1747:1759" ht="13.2" x14ac:dyDescent="0.25">
      <c r="BOE938" s="8"/>
      <c r="BOF938" s="8"/>
      <c r="BOG938" s="11"/>
      <c r="BOH938" s="11"/>
      <c r="BOI938" s="11"/>
      <c r="BOJ938" s="11"/>
      <c r="BOK938" s="11"/>
      <c r="BOL938" s="11"/>
      <c r="BOM938" s="284">
        <v>0.2</v>
      </c>
      <c r="BON938" s="284">
        <v>0.4</v>
      </c>
      <c r="BOO938" s="284">
        <v>0.6</v>
      </c>
      <c r="BOP938" s="284">
        <v>0.8</v>
      </c>
      <c r="BOQ938" s="284">
        <v>1</v>
      </c>
    </row>
    <row r="939" spans="1747:1759" ht="13.2" x14ac:dyDescent="0.25">
      <c r="BOE939" s="8"/>
      <c r="BOF939" s="8"/>
      <c r="BOG939" s="11"/>
      <c r="BOH939" s="11"/>
      <c r="BOI939" s="11"/>
      <c r="BOJ939" s="11"/>
      <c r="BOK939" s="11"/>
      <c r="BOL939" s="11"/>
      <c r="BOM939" s="9"/>
      <c r="BON939" s="9"/>
      <c r="BOO939" s="9"/>
      <c r="BOP939" s="16"/>
      <c r="BOQ939" s="16"/>
    </row>
    <row r="940" spans="1747:1759" ht="13.2" x14ac:dyDescent="0.25">
      <c r="BOE940" s="8"/>
      <c r="BOF940" s="8"/>
      <c r="BOG940" s="537" t="s">
        <v>27</v>
      </c>
      <c r="BOH940" s="14">
        <v>5</v>
      </c>
      <c r="BOI940" s="13" t="s">
        <v>26</v>
      </c>
      <c r="BOJ940" s="284">
        <v>1</v>
      </c>
      <c r="BOK940" s="11" t="s">
        <v>25</v>
      </c>
      <c r="BOL940" s="285">
        <v>1</v>
      </c>
      <c r="BOM940" s="9" t="s">
        <v>14</v>
      </c>
      <c r="BON940" s="9" t="s">
        <v>14</v>
      </c>
      <c r="BOO940" s="9" t="s">
        <v>14</v>
      </c>
      <c r="BOP940" s="9" t="s">
        <v>14</v>
      </c>
      <c r="BOQ940" s="9" t="s">
        <v>13</v>
      </c>
    </row>
    <row r="941" spans="1747:1759" ht="13.2" x14ac:dyDescent="0.25">
      <c r="BOE941" s="8"/>
      <c r="BOF941" s="8"/>
      <c r="BOG941" s="537"/>
      <c r="BOH941" s="14">
        <v>4</v>
      </c>
      <c r="BOI941" s="13" t="s">
        <v>24</v>
      </c>
      <c r="BOJ941" s="284">
        <v>0.8</v>
      </c>
      <c r="BOK941" s="11" t="s">
        <v>23</v>
      </c>
      <c r="BOL941" s="285">
        <v>0.8</v>
      </c>
      <c r="BOM941" s="9" t="s">
        <v>15</v>
      </c>
      <c r="BON941" s="9" t="s">
        <v>15</v>
      </c>
      <c r="BOO941" s="9" t="s">
        <v>14</v>
      </c>
      <c r="BOP941" s="9" t="s">
        <v>14</v>
      </c>
      <c r="BOQ941" s="9" t="s">
        <v>13</v>
      </c>
    </row>
    <row r="942" spans="1747:1759" ht="13.2" x14ac:dyDescent="0.25">
      <c r="BOE942" s="8"/>
      <c r="BOF942" s="8"/>
      <c r="BOG942" s="537"/>
      <c r="BOH942" s="14">
        <v>3</v>
      </c>
      <c r="BOI942" s="13" t="s">
        <v>22</v>
      </c>
      <c r="BOJ942" s="284">
        <v>0.6</v>
      </c>
      <c r="BOK942" s="11" t="s">
        <v>21</v>
      </c>
      <c r="BOL942" s="285">
        <v>0.6</v>
      </c>
      <c r="BOM942" s="9" t="s">
        <v>15</v>
      </c>
      <c r="BON942" s="9" t="s">
        <v>15</v>
      </c>
      <c r="BOO942" s="9" t="s">
        <v>15</v>
      </c>
      <c r="BOP942" s="9" t="s">
        <v>14</v>
      </c>
      <c r="BOQ942" s="9" t="s">
        <v>13</v>
      </c>
    </row>
    <row r="943" spans="1747:1759" ht="13.2" x14ac:dyDescent="0.25">
      <c r="BOE943" s="8"/>
      <c r="BOF943" s="8"/>
      <c r="BOG943" s="537"/>
      <c r="BOH943" s="14">
        <v>2</v>
      </c>
      <c r="BOI943" s="13" t="s">
        <v>20</v>
      </c>
      <c r="BOJ943" s="284">
        <v>0.4</v>
      </c>
      <c r="BOK943" s="11" t="s">
        <v>19</v>
      </c>
      <c r="BOL943" s="285">
        <v>0.4</v>
      </c>
      <c r="BOM943" s="9" t="s">
        <v>16</v>
      </c>
      <c r="BON943" s="9" t="s">
        <v>15</v>
      </c>
      <c r="BOO943" s="9" t="s">
        <v>15</v>
      </c>
      <c r="BOP943" s="9" t="s">
        <v>14</v>
      </c>
      <c r="BOQ943" s="9" t="s">
        <v>13</v>
      </c>
    </row>
    <row r="944" spans="1747:1759" ht="13.2" x14ac:dyDescent="0.25">
      <c r="BOE944" s="8"/>
      <c r="BOF944" s="8"/>
      <c r="BOG944" s="537"/>
      <c r="BOH944" s="14">
        <v>1</v>
      </c>
      <c r="BOI944" s="13" t="s">
        <v>18</v>
      </c>
      <c r="BOJ944" s="284">
        <v>0.2</v>
      </c>
      <c r="BOK944" s="11" t="s">
        <v>17</v>
      </c>
      <c r="BOL944" s="285">
        <v>0.2</v>
      </c>
      <c r="BOM944" s="9" t="s">
        <v>16</v>
      </c>
      <c r="BON944" s="9" t="s">
        <v>16</v>
      </c>
      <c r="BOO944" s="9" t="s">
        <v>15</v>
      </c>
      <c r="BOP944" s="9" t="s">
        <v>14</v>
      </c>
      <c r="BOQ944" s="9" t="s">
        <v>13</v>
      </c>
    </row>
    <row r="947" spans="1761:1763" x14ac:dyDescent="0.2">
      <c r="BOS947" s="8" t="s">
        <v>12</v>
      </c>
    </row>
    <row r="948" spans="1761:1763" x14ac:dyDescent="0.2">
      <c r="BOS948" s="8" t="s">
        <v>11</v>
      </c>
    </row>
    <row r="949" spans="1761:1763" x14ac:dyDescent="0.2">
      <c r="BOS949" s="8" t="s">
        <v>10</v>
      </c>
    </row>
    <row r="950" spans="1761:1763" x14ac:dyDescent="0.2">
      <c r="BOS950" s="8" t="s">
        <v>9</v>
      </c>
    </row>
    <row r="951" spans="1761:1763" x14ac:dyDescent="0.2">
      <c r="BOS951" s="8" t="s">
        <v>8</v>
      </c>
    </row>
    <row r="952" spans="1761:1763" x14ac:dyDescent="0.2">
      <c r="BOS952" s="8" t="s">
        <v>7</v>
      </c>
    </row>
    <row r="955" spans="1761:1763" x14ac:dyDescent="0.2">
      <c r="BOU955" s="7" t="s">
        <v>6</v>
      </c>
    </row>
    <row r="956" spans="1761:1763" x14ac:dyDescent="0.2">
      <c r="BOU956" s="6" t="s">
        <v>5</v>
      </c>
    </row>
    <row r="957" spans="1761:1763" ht="20.399999999999999" x14ac:dyDescent="0.2">
      <c r="BOU957" s="6" t="s">
        <v>4</v>
      </c>
    </row>
    <row r="958" spans="1761:1763" x14ac:dyDescent="0.2">
      <c r="BOU958" s="6" t="s">
        <v>3</v>
      </c>
    </row>
    <row r="959" spans="1761:1763" x14ac:dyDescent="0.2">
      <c r="BOU959" s="6" t="s">
        <v>2</v>
      </c>
    </row>
    <row r="960" spans="1761:1763" x14ac:dyDescent="0.2">
      <c r="BOU960" s="6" t="s">
        <v>1</v>
      </c>
    </row>
    <row r="961" spans="1763:1763" x14ac:dyDescent="0.2">
      <c r="BOU961" s="1" t="s">
        <v>0</v>
      </c>
    </row>
  </sheetData>
  <mergeCells count="20">
    <mergeCell ref="B7:H7"/>
    <mergeCell ref="J7:AB7"/>
    <mergeCell ref="B1:I1"/>
    <mergeCell ref="J1:K4"/>
    <mergeCell ref="B2:I2"/>
    <mergeCell ref="C3:H3"/>
    <mergeCell ref="C4:H4"/>
    <mergeCell ref="E5:G5"/>
    <mergeCell ref="I5:N5"/>
    <mergeCell ref="BOG940:BOG944"/>
    <mergeCell ref="AC7:AH7"/>
    <mergeCell ref="AI7:AL7"/>
    <mergeCell ref="BLW685:BLY685"/>
    <mergeCell ref="BLQ689:BLQ693"/>
    <mergeCell ref="BMX799:BMZ799"/>
    <mergeCell ref="BOO935:BOQ935"/>
    <mergeCell ref="O5:P5"/>
    <mergeCell ref="Q5:R5"/>
    <mergeCell ref="U5:V5"/>
    <mergeCell ref="W5:X5"/>
  </mergeCells>
  <conditionalFormatting sqref="AG9:AG100">
    <cfRule type="containsText" dxfId="911" priority="83" operator="containsText" text="EXTREMO">
      <formula>NOT(ISERROR(SEARCH("EXTREMO",AG9)))</formula>
    </cfRule>
    <cfRule type="containsText" dxfId="910" priority="82" operator="containsText" text="ALTO">
      <formula>NOT(ISERROR(SEARCH("ALTO",AG9)))</formula>
    </cfRule>
    <cfRule type="containsText" dxfId="909" priority="81" operator="containsText" text="MODERADO">
      <formula>NOT(ISERROR(SEARCH("MODERADO",AG9)))</formula>
    </cfRule>
    <cfRule type="containsText" dxfId="908" priority="80" operator="containsText" text="BAJO">
      <formula>NOT(ISERROR(SEARCH("BAJO",AG9)))</formula>
    </cfRule>
  </conditionalFormatting>
  <conditionalFormatting sqref="CP9:CP100">
    <cfRule type="containsText" dxfId="907" priority="79" operator="containsText" text="EXTREMO">
      <formula>NOT(ISERROR(SEARCH("EXTREMO",CP9)))</formula>
    </cfRule>
    <cfRule type="containsText" dxfId="906" priority="78" operator="containsText" text="ALTO">
      <formula>NOT(ISERROR(SEARCH("ALTO",CP9)))</formula>
    </cfRule>
    <cfRule type="containsText" dxfId="905" priority="77" operator="containsText" text="MODERADO">
      <formula>NOT(ISERROR(SEARCH("MODERADO",CP9)))</formula>
    </cfRule>
  </conditionalFormatting>
  <conditionalFormatting sqref="DB9:DC9">
    <cfRule type="containsText" dxfId="904" priority="74" operator="containsText" text="MODERADO">
      <formula>NOT(ISERROR(SEARCH("MODERADO",DB9)))</formula>
    </cfRule>
    <cfRule type="containsText" dxfId="903" priority="76" operator="containsText" text="EXTREMO">
      <formula>NOT(ISERROR(SEARCH("EXTREMO",DB9)))</formula>
    </cfRule>
    <cfRule type="containsText" dxfId="902" priority="75" operator="containsText" text="ALTO">
      <formula>NOT(ISERROR(SEARCH("ALTO",DB9)))</formula>
    </cfRule>
  </conditionalFormatting>
  <conditionalFormatting sqref="DB10:DC100">
    <cfRule type="containsText" dxfId="901" priority="21" operator="containsText" text="EXTREMO">
      <formula>NOT(ISERROR(SEARCH("EXTREMO",DB10)))</formula>
    </cfRule>
    <cfRule type="containsText" dxfId="900" priority="19" operator="containsText" text="MODERADO">
      <formula>NOT(ISERROR(SEARCH("MODERADO",DB10)))</formula>
    </cfRule>
    <cfRule type="containsText" dxfId="899" priority="20" operator="containsText" text="ALTO">
      <formula>NOT(ISERROR(SEARCH("ALTO",DB10)))</formula>
    </cfRule>
  </conditionalFormatting>
  <conditionalFormatting sqref="DJ9:DK100">
    <cfRule type="containsText" dxfId="898" priority="34" operator="containsText" text="MODERADO">
      <formula>NOT(ISERROR(SEARCH("MODERADO",DJ9)))</formula>
    </cfRule>
    <cfRule type="containsText" dxfId="897" priority="35" operator="containsText" text="ALTO">
      <formula>NOT(ISERROR(SEARCH("ALTO",DJ9)))</formula>
    </cfRule>
    <cfRule type="containsText" dxfId="896" priority="36" operator="containsText" text="EXTREMO">
      <formula>NOT(ISERROR(SEARCH("EXTREMO",DJ9)))</formula>
    </cfRule>
  </conditionalFormatting>
  <conditionalFormatting sqref="DQ9:DR100">
    <cfRule type="containsText" dxfId="895" priority="33" operator="containsText" text="EXTREMO">
      <formula>NOT(ISERROR(SEARCH("EXTREMO",DQ9)))</formula>
    </cfRule>
    <cfRule type="containsText" dxfId="894" priority="31" operator="containsText" text="MODERADO">
      <formula>NOT(ISERROR(SEARCH("MODERADO",DQ9)))</formula>
    </cfRule>
    <cfRule type="containsText" dxfId="893" priority="32" operator="containsText" text="ALTO">
      <formula>NOT(ISERROR(SEARCH("ALTO",DQ9)))</formula>
    </cfRule>
  </conditionalFormatting>
  <conditionalFormatting sqref="DX9:DY100">
    <cfRule type="containsText" dxfId="892" priority="28" operator="containsText" text="MODERADO">
      <formula>NOT(ISERROR(SEARCH("MODERADO",DX9)))</formula>
    </cfRule>
    <cfRule type="containsText" dxfId="891" priority="29" operator="containsText" text="ALTO">
      <formula>NOT(ISERROR(SEARCH("ALTO",DX9)))</formula>
    </cfRule>
    <cfRule type="containsText" dxfId="890" priority="30" operator="containsText" text="EXTREMO">
      <formula>NOT(ISERROR(SEARCH("EXTREMO",DX9)))</formula>
    </cfRule>
  </conditionalFormatting>
  <conditionalFormatting sqref="EE9:EF100">
    <cfRule type="containsText" dxfId="889" priority="25" operator="containsText" text="MODERADO">
      <formula>NOT(ISERROR(SEARCH("MODERADO",EE9)))</formula>
    </cfRule>
    <cfRule type="containsText" dxfId="888" priority="26" operator="containsText" text="ALTO">
      <formula>NOT(ISERROR(SEARCH("ALTO",EE9)))</formula>
    </cfRule>
    <cfRule type="containsText" dxfId="887" priority="27" operator="containsText" text="EXTREMO">
      <formula>NOT(ISERROR(SEARCH("EXTREMO",EE9)))</formula>
    </cfRule>
  </conditionalFormatting>
  <conditionalFormatting sqref="EL9:EM100">
    <cfRule type="containsText" dxfId="886" priority="22" operator="containsText" text="MODERADO">
      <formula>NOT(ISERROR(SEARCH("MODERADO",EL9)))</formula>
    </cfRule>
    <cfRule type="containsText" dxfId="885" priority="23" operator="containsText" text="ALTO">
      <formula>NOT(ISERROR(SEARCH("ALTO",EL9)))</formula>
    </cfRule>
    <cfRule type="containsText" dxfId="884" priority="24" operator="containsText" text="EXTREMO">
      <formula>NOT(ISERROR(SEARCH("EXTREMO",EL9)))</formula>
    </cfRule>
  </conditionalFormatting>
  <conditionalFormatting sqref="ER9:EU100 EY9:FB100 FF9:FI100 FM9:FP100 FT9:FW100 GA9:GD100 DI9:DL100 DP9:DS100 DW9:DZ100 ED9:EG100 EK9:EN100 DB9:DD100 CL9:CP100 DF9:DF100 DN9:DN100 DU9:DU100 EB9:EB100 EI9:EI100 EP9:EP100 EW9:EW100 FD9:FD100 FK9:FK100 FR9:FR100 FY9:FY100 GF9:GF100 GH9:GI100">
    <cfRule type="containsText" dxfId="883" priority="73" operator="containsText" text="BAJO">
      <formula>NOT(ISERROR(SEARCH("BAJO",CL9)))</formula>
    </cfRule>
  </conditionalFormatting>
  <conditionalFormatting sqref="ES9:ET9">
    <cfRule type="containsText" dxfId="882" priority="72" operator="containsText" text="EXTREMO">
      <formula>NOT(ISERROR(SEARCH("EXTREMO",ES9)))</formula>
    </cfRule>
    <cfRule type="containsText" dxfId="881" priority="71" operator="containsText" text="ALTO">
      <formula>NOT(ISERROR(SEARCH("ALTO",ES9)))</formula>
    </cfRule>
    <cfRule type="containsText" dxfId="880" priority="70" operator="containsText" text="MODERADO">
      <formula>NOT(ISERROR(SEARCH("MODERADO",ES9)))</formula>
    </cfRule>
  </conditionalFormatting>
  <conditionalFormatting sqref="ES9:ET100">
    <cfRule type="containsText" dxfId="879" priority="52" operator="containsText" text="MODERADO">
      <formula>NOT(ISERROR(SEARCH("MODERADO",ES9)))</formula>
    </cfRule>
    <cfRule type="containsText" dxfId="878" priority="53" operator="containsText" text="ALTO">
      <formula>NOT(ISERROR(SEARCH("ALTO",ES9)))</formula>
    </cfRule>
    <cfRule type="containsText" dxfId="877" priority="54" operator="containsText" text="EXTREMO">
      <formula>NOT(ISERROR(SEARCH("EXTREMO",ES9)))</formula>
    </cfRule>
  </conditionalFormatting>
  <conditionalFormatting sqref="ES10:ET100">
    <cfRule type="containsText" dxfId="876" priority="16" operator="containsText" text="MODERADO">
      <formula>NOT(ISERROR(SEARCH("MODERADO",ES10)))</formula>
    </cfRule>
    <cfRule type="containsText" dxfId="875" priority="18" operator="containsText" text="EXTREMO">
      <formula>NOT(ISERROR(SEARCH("EXTREMO",ES10)))</formula>
    </cfRule>
    <cfRule type="containsText" dxfId="874" priority="17" operator="containsText" text="ALTO">
      <formula>NOT(ISERROR(SEARCH("ALTO",ES10)))</formula>
    </cfRule>
  </conditionalFormatting>
  <conditionalFormatting sqref="EZ9:FA9">
    <cfRule type="containsText" dxfId="873" priority="69" operator="containsText" text="EXTREMO">
      <formula>NOT(ISERROR(SEARCH("EXTREMO",EZ9)))</formula>
    </cfRule>
    <cfRule type="containsText" dxfId="872" priority="68" operator="containsText" text="ALTO">
      <formula>NOT(ISERROR(SEARCH("ALTO",EZ9)))</formula>
    </cfRule>
    <cfRule type="containsText" dxfId="871" priority="67" operator="containsText" text="MODERADO">
      <formula>NOT(ISERROR(SEARCH("MODERADO",EZ9)))</formula>
    </cfRule>
  </conditionalFormatting>
  <conditionalFormatting sqref="EZ9:FA100">
    <cfRule type="containsText" dxfId="870" priority="49" operator="containsText" text="MODERADO">
      <formula>NOT(ISERROR(SEARCH("MODERADO",EZ9)))</formula>
    </cfRule>
    <cfRule type="containsText" dxfId="869" priority="50" operator="containsText" text="ALTO">
      <formula>NOT(ISERROR(SEARCH("ALTO",EZ9)))</formula>
    </cfRule>
    <cfRule type="containsText" dxfId="868" priority="51" operator="containsText" text="EXTREMO">
      <formula>NOT(ISERROR(SEARCH("EXTREMO",EZ9)))</formula>
    </cfRule>
  </conditionalFormatting>
  <conditionalFormatting sqref="EZ10:FA100">
    <cfRule type="containsText" dxfId="867" priority="14" operator="containsText" text="ALTO">
      <formula>NOT(ISERROR(SEARCH("ALTO",EZ10)))</formula>
    </cfRule>
    <cfRule type="containsText" dxfId="866" priority="15" operator="containsText" text="EXTREMO">
      <formula>NOT(ISERROR(SEARCH("EXTREMO",EZ10)))</formula>
    </cfRule>
    <cfRule type="containsText" dxfId="865" priority="13" operator="containsText" text="MODERADO">
      <formula>NOT(ISERROR(SEARCH("MODERADO",EZ10)))</formula>
    </cfRule>
  </conditionalFormatting>
  <conditionalFormatting sqref="FG9:FH9">
    <cfRule type="containsText" dxfId="864" priority="66" operator="containsText" text="EXTREMO">
      <formula>NOT(ISERROR(SEARCH("EXTREMO",FG9)))</formula>
    </cfRule>
    <cfRule type="containsText" dxfId="863" priority="65" operator="containsText" text="ALTO">
      <formula>NOT(ISERROR(SEARCH("ALTO",FG9)))</formula>
    </cfRule>
    <cfRule type="containsText" dxfId="862" priority="64" operator="containsText" text="MODERADO">
      <formula>NOT(ISERROR(SEARCH("MODERADO",FG9)))</formula>
    </cfRule>
  </conditionalFormatting>
  <conditionalFormatting sqref="FG9:FH100">
    <cfRule type="containsText" dxfId="861" priority="48" operator="containsText" text="EXTREMO">
      <formula>NOT(ISERROR(SEARCH("EXTREMO",FG9)))</formula>
    </cfRule>
    <cfRule type="containsText" dxfId="860" priority="46" operator="containsText" text="MODERADO">
      <formula>NOT(ISERROR(SEARCH("MODERADO",FG9)))</formula>
    </cfRule>
    <cfRule type="containsText" dxfId="859" priority="47" operator="containsText" text="ALTO">
      <formula>NOT(ISERROR(SEARCH("ALTO",FG9)))</formula>
    </cfRule>
  </conditionalFormatting>
  <conditionalFormatting sqref="FG10:FH100">
    <cfRule type="containsText" dxfId="858" priority="11" operator="containsText" text="ALTO">
      <formula>NOT(ISERROR(SEARCH("ALTO",FG10)))</formula>
    </cfRule>
    <cfRule type="containsText" dxfId="857" priority="10" operator="containsText" text="MODERADO">
      <formula>NOT(ISERROR(SEARCH("MODERADO",FG10)))</formula>
    </cfRule>
    <cfRule type="containsText" dxfId="856" priority="12" operator="containsText" text="EXTREMO">
      <formula>NOT(ISERROR(SEARCH("EXTREMO",FG10)))</formula>
    </cfRule>
  </conditionalFormatting>
  <conditionalFormatting sqref="FN9:FO9">
    <cfRule type="containsText" dxfId="855" priority="63" operator="containsText" text="EXTREMO">
      <formula>NOT(ISERROR(SEARCH("EXTREMO",FN9)))</formula>
    </cfRule>
    <cfRule type="containsText" dxfId="854" priority="62" operator="containsText" text="ALTO">
      <formula>NOT(ISERROR(SEARCH("ALTO",FN9)))</formula>
    </cfRule>
    <cfRule type="containsText" dxfId="853" priority="61" operator="containsText" text="MODERADO">
      <formula>NOT(ISERROR(SEARCH("MODERADO",FN9)))</formula>
    </cfRule>
  </conditionalFormatting>
  <conditionalFormatting sqref="FN9:FO100">
    <cfRule type="containsText" dxfId="852" priority="44" operator="containsText" text="ALTO">
      <formula>NOT(ISERROR(SEARCH("ALTO",FN9)))</formula>
    </cfRule>
    <cfRule type="containsText" dxfId="851" priority="45" operator="containsText" text="EXTREMO">
      <formula>NOT(ISERROR(SEARCH("EXTREMO",FN9)))</formula>
    </cfRule>
    <cfRule type="containsText" dxfId="850" priority="43" operator="containsText" text="MODERADO">
      <formula>NOT(ISERROR(SEARCH("MODERADO",FN9)))</formula>
    </cfRule>
  </conditionalFormatting>
  <conditionalFormatting sqref="FN10:FO100">
    <cfRule type="containsText" dxfId="849" priority="9" operator="containsText" text="EXTREMO">
      <formula>NOT(ISERROR(SEARCH("EXTREMO",FN10)))</formula>
    </cfRule>
    <cfRule type="containsText" dxfId="848" priority="7" operator="containsText" text="MODERADO">
      <formula>NOT(ISERROR(SEARCH("MODERADO",FN10)))</formula>
    </cfRule>
    <cfRule type="containsText" dxfId="847" priority="8" operator="containsText" text="ALTO">
      <formula>NOT(ISERROR(SEARCH("ALTO",FN10)))</formula>
    </cfRule>
  </conditionalFormatting>
  <conditionalFormatting sqref="FU9:FV9">
    <cfRule type="containsText" dxfId="846" priority="60" operator="containsText" text="EXTREMO">
      <formula>NOT(ISERROR(SEARCH("EXTREMO",FU9)))</formula>
    </cfRule>
    <cfRule type="containsText" dxfId="845" priority="59" operator="containsText" text="ALTO">
      <formula>NOT(ISERROR(SEARCH("ALTO",FU9)))</formula>
    </cfRule>
    <cfRule type="containsText" dxfId="844" priority="58" operator="containsText" text="MODERADO">
      <formula>NOT(ISERROR(SEARCH("MODERADO",FU9)))</formula>
    </cfRule>
  </conditionalFormatting>
  <conditionalFormatting sqref="FU9:FV100">
    <cfRule type="containsText" dxfId="843" priority="41" operator="containsText" text="ALTO">
      <formula>NOT(ISERROR(SEARCH("ALTO",FU9)))</formula>
    </cfRule>
    <cfRule type="containsText" dxfId="842" priority="42" operator="containsText" text="EXTREMO">
      <formula>NOT(ISERROR(SEARCH("EXTREMO",FU9)))</formula>
    </cfRule>
    <cfRule type="containsText" dxfId="841" priority="40" operator="containsText" text="MODERADO">
      <formula>NOT(ISERROR(SEARCH("MODERADO",FU9)))</formula>
    </cfRule>
  </conditionalFormatting>
  <conditionalFormatting sqref="FU10:FV100">
    <cfRule type="containsText" dxfId="840" priority="6" operator="containsText" text="EXTREMO">
      <formula>NOT(ISERROR(SEARCH("EXTREMO",FU10)))</formula>
    </cfRule>
    <cfRule type="containsText" dxfId="839" priority="5" operator="containsText" text="ALTO">
      <formula>NOT(ISERROR(SEARCH("ALTO",FU10)))</formula>
    </cfRule>
    <cfRule type="containsText" dxfId="838" priority="4" operator="containsText" text="MODERADO">
      <formula>NOT(ISERROR(SEARCH("MODERADO",FU10)))</formula>
    </cfRule>
  </conditionalFormatting>
  <conditionalFormatting sqref="GB9:GC9">
    <cfRule type="containsText" dxfId="837" priority="57" operator="containsText" text="EXTREMO">
      <formula>NOT(ISERROR(SEARCH("EXTREMO",GB9)))</formula>
    </cfRule>
    <cfRule type="containsText" dxfId="836" priority="56" operator="containsText" text="ALTO">
      <formula>NOT(ISERROR(SEARCH("ALTO",GB9)))</formula>
    </cfRule>
    <cfRule type="containsText" dxfId="835" priority="55" operator="containsText" text="MODERADO">
      <formula>NOT(ISERROR(SEARCH("MODERADO",GB9)))</formula>
    </cfRule>
  </conditionalFormatting>
  <conditionalFormatting sqref="GB9:GC100">
    <cfRule type="containsText" dxfId="834" priority="38" operator="containsText" text="ALTO">
      <formula>NOT(ISERROR(SEARCH("ALTO",GB9)))</formula>
    </cfRule>
    <cfRule type="containsText" dxfId="833" priority="37" operator="containsText" text="MODERADO">
      <formula>NOT(ISERROR(SEARCH("MODERADO",GB9)))</formula>
    </cfRule>
    <cfRule type="containsText" dxfId="832" priority="39" operator="containsText" text="EXTREMO">
      <formula>NOT(ISERROR(SEARCH("EXTREMO",GB9)))</formula>
    </cfRule>
  </conditionalFormatting>
  <conditionalFormatting sqref="GB10:GC100">
    <cfRule type="containsText" dxfId="831" priority="2" operator="containsText" text="ALTO">
      <formula>NOT(ISERROR(SEARCH("ALTO",GB10)))</formula>
    </cfRule>
    <cfRule type="containsText" dxfId="830" priority="1" operator="containsText" text="MODERADO">
      <formula>NOT(ISERROR(SEARCH("MODERADO",GB10)))</formula>
    </cfRule>
    <cfRule type="containsText" dxfId="829" priority="3" operator="containsText" text="EXTREMO">
      <formula>NOT(ISERROR(SEARCH("EXTREMO",GB10)))</formula>
    </cfRule>
  </conditionalFormatting>
  <dataValidations count="17">
    <dataValidation type="list" showErrorMessage="1" sqref="BD9:BD100 CF9:CF100 BH9:BH100 BL9:BL100 BP9:BP100 BT9:BT100 BX9:BX100 CB9:CB100 AN9:AN100 AR9:AR100 AV9:AV100 AZ9:AZ100" xr:uid="{00000000-0002-0000-0000-000010000000}">
      <formula1>IMPLEMENT</formula1>
    </dataValidation>
    <dataValidation type="list" showInputMessage="1" showErrorMessage="1" errorTitle="Rechazado" error="Solo son validadas las opciones de la lista" sqref="BC11:BC100 BG9:BG100 BK9:BK100 BO9:BO100 BS9:BS100 BW9:BW100 CA9:CA100 CE9:CE100 AM9:AM100 AQ9:AQ100 AU9:AU100 AY9:AY100" xr:uid="{00000000-0002-0000-0000-00000F000000}">
      <formula1>FRECUENCY</formula1>
    </dataValidation>
    <dataValidation type="list" allowBlank="1" showInputMessage="1" showErrorMessage="1" sqref="BMA697:BMA701" xr:uid="{00000000-0002-0000-0000-00000E000000}">
      <formula1>TipoCausa</formula1>
    </dataValidation>
    <dataValidation type="list" allowBlank="1" showInputMessage="1" showErrorMessage="1" sqref="G9:G100" xr:uid="{00000000-0002-0000-0000-00000D000000}">
      <formula1>consecuencias</formula1>
    </dataValidation>
    <dataValidation type="list" allowBlank="1" showInputMessage="1" sqref="H9:H100" xr:uid="{00000000-0002-0000-0000-00000C000000}">
      <formula1>TramitesSer</formula1>
    </dataValidation>
    <dataValidation type="list" allowBlank="1" showInputMessage="1" sqref="E9:E100" xr:uid="{00000000-0002-0000-0000-00000B000000}">
      <formula1>ExternoExp</formula1>
    </dataValidation>
    <dataValidation type="list" allowBlank="1" showInputMessage="1" sqref="D9:D100" xr:uid="{00000000-0002-0000-0000-00000A000000}">
      <formula1>InternoExp</formula1>
    </dataValidation>
    <dataValidation type="list" allowBlank="1" showInputMessage="1" sqref="F9:F100" xr:uid="{00000000-0002-0000-0000-000009000000}">
      <formula1>TipoCau</formula1>
    </dataValidation>
    <dataValidation showInputMessage="1" showErrorMessage="1" errorTitle="Rechazado" error="Solo son validadas las opciones de la lista" sqref="CR11:CR100 AK9:AK10 AK11:AL100 CP9:CQ100 CS9:CS100 CU9:CU100 CV11:CV100" xr:uid="{00000000-0002-0000-0000-000008000000}"/>
    <dataValidation type="list" sqref="CI9:CI100" xr:uid="{00000000-0002-0000-0000-000007000000}">
      <formula1>IMPLEMENT</formula1>
    </dataValidation>
    <dataValidation type="list" showInputMessage="1" showErrorMessage="1" sqref="BI9:BI100 BU9:BU100 BQ9:BQ100 CC9:CC100 BY9:BY100 CG9:CG100 CJ9:CJ100 BM9:BM100 BE11:BE100 BA9:BA100 AO9:AO100 AS9:AS100 AW9:AW100" xr:uid="{00000000-0002-0000-0000-000006000000}">
      <formula1>TIP_CONTROL</formula1>
    </dataValidation>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100" xr:uid="{00000000-0002-0000-0000-000005000000}">
      <formula1>PRO</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xr:uid="{00000000-0002-0000-0000-000004000000}">
      <formula1>IMPACTO</formula1>
    </dataValidation>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BN9:BN100 BR9:BR100 BV9:BV100 BZ9:BZ100 CH9:CH100 CD9:CD100 CK9:CO100 BJ9:BJ100 CW9:CW100 CT9:CT100 BF11:BF100 BB9:BB100 AX9:AX100 AP9:AP100 AT9:AT100" xr:uid="{00000000-0002-0000-0000-000003000000}">
      <formula1>Efecto</formula1>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CL9:CO100" xr:uid="{00000000-0002-0000-0000-000002000000}"/>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xr:uid="{00000000-0002-0000-0000-000001000000}">
      <formula1>0</formula1>
      <formula2>100</formula2>
    </dataValidation>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9:AB100" xr:uid="{00000000-0002-0000-0000-000000000000}">
      <formula1>SINO</formula1>
    </dataValidation>
  </dataValidations>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E3C2C-5462-4CAD-BB14-CA34B7DD7D4F}">
  <dimension ref="A1:BOU957"/>
  <sheetViews>
    <sheetView topLeftCell="A22" workbookViewId="0">
      <selection activeCell="CS97" sqref="CS97"/>
    </sheetView>
  </sheetViews>
  <sheetFormatPr baseColWidth="10" defaultRowHeight="10.199999999999999" x14ac:dyDescent="0.2"/>
  <cols>
    <col min="1" max="1" width="4.77734375" style="1" customWidth="1"/>
    <col min="2" max="2" width="23.21875" style="1" customWidth="1"/>
    <col min="3" max="3" width="32.21875" style="1" customWidth="1"/>
    <col min="4" max="4" width="23.77734375" style="1" customWidth="1"/>
    <col min="5" max="5" width="13.44140625" style="1" customWidth="1"/>
    <col min="6" max="6" width="15.77734375" style="1" customWidth="1"/>
    <col min="7" max="8" width="23.77734375" style="1" customWidth="1"/>
    <col min="9" max="9" width="12" style="2" customWidth="1"/>
    <col min="10" max="28" width="9.77734375" style="2" customWidth="1"/>
    <col min="29" max="29" width="15.21875" style="2" customWidth="1"/>
    <col min="30" max="30" width="5.77734375" style="2" customWidth="1"/>
    <col min="31" max="31" width="9.77734375" style="2" customWidth="1"/>
    <col min="32" max="32" width="5.77734375" style="1" customWidth="1"/>
    <col min="33" max="33" width="10.21875" style="2" customWidth="1"/>
    <col min="34" max="34" width="6.44140625" style="5" customWidth="1"/>
    <col min="35" max="35" width="34.44140625" style="1" customWidth="1"/>
    <col min="36" max="36" width="17.77734375" style="1" customWidth="1"/>
    <col min="37" max="37" width="23" style="4" customWidth="1"/>
    <col min="38" max="38" width="18" style="4" customWidth="1"/>
    <col min="39" max="39" width="8.77734375" style="4" customWidth="1"/>
    <col min="40" max="40" width="12.21875" style="1" customWidth="1"/>
    <col min="41" max="41" width="8.77734375" style="1" customWidth="1"/>
    <col min="42" max="42" width="9.21875" style="4" customWidth="1"/>
    <col min="43" max="43" width="8.77734375" style="4" customWidth="1"/>
    <col min="44" max="44" width="12.21875" style="1" customWidth="1"/>
    <col min="45" max="45" width="8.77734375" style="1" customWidth="1"/>
    <col min="46" max="46" width="9.21875" style="4" customWidth="1"/>
    <col min="47" max="47" width="8.77734375" style="4" customWidth="1"/>
    <col min="48" max="48" width="12.21875" style="1" customWidth="1"/>
    <col min="49" max="49" width="8.77734375" style="1" customWidth="1"/>
    <col min="50" max="50" width="9.21875" style="4" customWidth="1"/>
    <col min="51" max="51" width="8.77734375" style="4" customWidth="1"/>
    <col min="52" max="52" width="12.21875" style="1" customWidth="1"/>
    <col min="53" max="53" width="8.77734375" style="1" customWidth="1"/>
    <col min="54" max="54" width="9.21875" style="4" customWidth="1"/>
    <col min="55" max="55" width="8.77734375" style="4" customWidth="1"/>
    <col min="56" max="56" width="12.21875" style="1" customWidth="1"/>
    <col min="57" max="57" width="8.77734375" style="1" customWidth="1"/>
    <col min="58" max="58" width="9.21875" style="4" customWidth="1"/>
    <col min="59" max="59" width="8.77734375" style="4" customWidth="1"/>
    <col min="60" max="60" width="12.21875" style="1" customWidth="1"/>
    <col min="61" max="61" width="8.77734375" style="1" customWidth="1"/>
    <col min="62" max="62" width="9.21875" style="4" customWidth="1"/>
    <col min="63" max="63" width="8.77734375" style="4" customWidth="1"/>
    <col min="64" max="64" width="12.21875" style="1" customWidth="1"/>
    <col min="65" max="65" width="8.77734375" style="1" customWidth="1"/>
    <col min="66" max="66" width="9.21875" style="4" customWidth="1"/>
    <col min="67" max="67" width="8.77734375" style="4" customWidth="1"/>
    <col min="68" max="68" width="12.21875" style="1" customWidth="1"/>
    <col min="69" max="69" width="8.77734375" style="1" customWidth="1"/>
    <col min="70" max="70" width="9.21875" style="4" customWidth="1"/>
    <col min="71" max="71" width="8.77734375" style="4" customWidth="1"/>
    <col min="72" max="72" width="12.21875" style="1" customWidth="1"/>
    <col min="73" max="73" width="8.77734375" style="1" customWidth="1"/>
    <col min="74" max="74" width="9.21875" style="4" customWidth="1"/>
    <col min="75" max="75" width="8.77734375" style="4" customWidth="1"/>
    <col min="76" max="76" width="12.21875" style="1" customWidth="1"/>
    <col min="77" max="77" width="8.77734375" style="1" customWidth="1"/>
    <col min="78" max="78" width="9.21875" style="4" customWidth="1"/>
    <col min="79" max="79" width="8.77734375" style="4" customWidth="1"/>
    <col min="80" max="80" width="12.21875" style="1" customWidth="1"/>
    <col min="81" max="81" width="8.77734375" style="1" customWidth="1"/>
    <col min="82" max="82" width="9.21875" style="4" customWidth="1"/>
    <col min="83" max="83" width="8.77734375" style="4" customWidth="1"/>
    <col min="84" max="84" width="12.21875" style="1" customWidth="1"/>
    <col min="85" max="85" width="8.77734375" style="1" customWidth="1"/>
    <col min="86" max="86" width="9.21875" style="4" customWidth="1"/>
    <col min="87" max="89" width="2.21875" style="4" hidden="1" customWidth="1"/>
    <col min="90" max="90" width="13.44140625" style="4" customWidth="1"/>
    <col min="91" max="91" width="6.77734375" style="4" customWidth="1"/>
    <col min="92" max="92" width="9.77734375" style="4" customWidth="1"/>
    <col min="93" max="93" width="6.77734375" style="4" customWidth="1"/>
    <col min="94" max="94" width="11.77734375" style="4" customWidth="1"/>
    <col min="95" max="95" width="6.77734375" style="4" customWidth="1"/>
    <col min="96" max="96" width="50.21875" style="4" customWidth="1"/>
    <col min="97" max="97" width="7" style="4" customWidth="1"/>
    <col min="98" max="98" width="1" style="4" customWidth="1"/>
    <col min="99" max="99" width="37.21875" style="4" customWidth="1"/>
    <col min="100" max="100" width="27.44140625" style="4" customWidth="1"/>
    <col min="101" max="101" width="1.44140625" style="4" customWidth="1"/>
    <col min="102" max="105" width="5.44140625" style="4" hidden="1" customWidth="1"/>
    <col min="106" max="106" width="5.77734375" style="1" hidden="1" customWidth="1"/>
    <col min="107" max="108" width="6.77734375" style="1" hidden="1" customWidth="1"/>
    <col min="109" max="109" width="4.44140625" style="4" hidden="1" customWidth="1"/>
    <col min="110" max="110" width="6.44140625" style="1" hidden="1" customWidth="1"/>
    <col min="111" max="112" width="6.44140625" style="4" hidden="1" customWidth="1"/>
    <col min="113" max="113" width="19" style="1" hidden="1" customWidth="1"/>
    <col min="114" max="116" width="6" style="1" hidden="1" customWidth="1"/>
    <col min="117" max="117" width="4.44140625" style="4" hidden="1" customWidth="1"/>
    <col min="118" max="118" width="6.44140625" style="1" hidden="1" customWidth="1"/>
    <col min="119" max="119" width="6.44140625" style="4" hidden="1" customWidth="1"/>
    <col min="120" max="191" width="6" style="1" hidden="1" customWidth="1"/>
    <col min="192" max="192" width="7.44140625" style="1" hidden="1" customWidth="1"/>
    <col min="193" max="224" width="8" style="1" customWidth="1"/>
    <col min="225" max="1677" width="2.21875" style="1" customWidth="1"/>
    <col min="1678" max="1680" width="10.88671875" style="1"/>
    <col min="1681" max="1681" width="4.21875" style="1" customWidth="1"/>
    <col min="1682" max="1683" width="10.88671875" style="1"/>
    <col min="1684" max="1684" width="4.77734375" style="1" customWidth="1"/>
    <col min="1685" max="1690" width="10.88671875" style="1"/>
    <col min="1691" max="1691" width="36.21875" style="1" customWidth="1"/>
    <col min="1692" max="1692" width="10.88671875" style="1"/>
    <col min="1693" max="1693" width="45.44140625" style="1" customWidth="1"/>
    <col min="1694" max="1695" width="10.88671875" style="1"/>
    <col min="1696" max="1696" width="10.88671875" style="3"/>
    <col min="1697" max="1697" width="10.88671875" style="1"/>
    <col min="1698" max="1698" width="32.44140625" style="2" customWidth="1"/>
    <col min="1699" max="1702" width="10.88671875" style="1"/>
    <col min="1703" max="1703" width="35.44140625" style="1" customWidth="1"/>
    <col min="1704" max="1762" width="10.88671875" style="1"/>
    <col min="1763" max="1763" width="26.44140625" style="1" customWidth="1"/>
    <col min="1764" max="1766" width="10.88671875" style="1"/>
    <col min="1767" max="1767" width="17.44140625" style="1" customWidth="1"/>
    <col min="1768" max="1892" width="10.88671875" style="1"/>
    <col min="1893" max="1893" width="12" style="1" customWidth="1"/>
    <col min="1894" max="1894" width="2.77734375" style="1" customWidth="1"/>
    <col min="1895" max="1896" width="6.44140625" style="1" customWidth="1"/>
    <col min="1897" max="1897" width="5.77734375" style="1" customWidth="1"/>
    <col min="1898" max="1898" width="6.44140625" style="1" customWidth="1"/>
    <col min="1899" max="1899" width="13.77734375" style="1" customWidth="1"/>
    <col min="1900" max="1901" width="9" style="1" customWidth="1"/>
    <col min="1902" max="1902" width="2.44140625" style="1" customWidth="1"/>
    <col min="1903" max="1903" width="8.77734375" style="1" customWidth="1"/>
    <col min="1904" max="1904" width="7.44140625" style="1" customWidth="1"/>
    <col min="1905" max="1907" width="3.77734375" style="1" customWidth="1"/>
    <col min="1908" max="1908" width="3.44140625" style="1" customWidth="1"/>
    <col min="1909" max="1909" width="2.77734375" style="1" customWidth="1"/>
    <col min="1910" max="1910" width="3" style="1" customWidth="1"/>
    <col min="1911" max="1913" width="0" style="1" hidden="1" customWidth="1"/>
    <col min="1914" max="1914" width="4.44140625" style="1" customWidth="1"/>
    <col min="1915" max="1915" width="0" style="1" hidden="1" customWidth="1"/>
    <col min="1916" max="1917" width="14.77734375" style="1" customWidth="1"/>
    <col min="1918" max="1918" width="15.21875" style="1" customWidth="1"/>
    <col min="1919" max="1919" width="6.44140625" style="1" customWidth="1"/>
    <col min="1920" max="1920" width="15.21875" style="1" customWidth="1"/>
    <col min="1921" max="1921" width="4.21875" style="1" customWidth="1"/>
    <col min="1922" max="1922" width="3" style="1" customWidth="1"/>
    <col min="1923" max="1925" width="0" style="1" hidden="1" customWidth="1"/>
    <col min="1926" max="1926" width="3" style="1" customWidth="1"/>
    <col min="1927" max="1927" width="0" style="1" hidden="1" customWidth="1"/>
    <col min="1928" max="1928" width="3" style="1" customWidth="1"/>
    <col min="1929" max="1929" width="0" style="1" hidden="1" customWidth="1"/>
    <col min="1930" max="1930" width="4.44140625" style="1" customWidth="1"/>
    <col min="1931" max="1931" width="34.21875" style="1" customWidth="1"/>
    <col min="1932" max="1932" width="23.44140625" style="1" customWidth="1"/>
    <col min="1933" max="1933" width="9.21875" style="1" customWidth="1"/>
    <col min="1934" max="1934" width="19.44140625" style="1" customWidth="1"/>
    <col min="1935" max="1935" width="42.77734375" style="1" customWidth="1"/>
    <col min="1936" max="1936" width="5.77734375" style="1" customWidth="1"/>
    <col min="1937" max="1937" width="31.44140625" style="1" customWidth="1"/>
    <col min="1938" max="1938" width="16.21875" style="1" customWidth="1"/>
    <col min="1939" max="1940" width="9.21875" style="1" customWidth="1"/>
    <col min="1941" max="1941" width="11.21875" style="1" customWidth="1"/>
    <col min="1942" max="1942" width="2.21875" style="1" customWidth="1"/>
    <col min="1943" max="2148" width="10.88671875" style="1"/>
    <col min="2149" max="2149" width="12" style="1" customWidth="1"/>
    <col min="2150" max="2150" width="2.77734375" style="1" customWidth="1"/>
    <col min="2151" max="2152" width="6.44140625" style="1" customWidth="1"/>
    <col min="2153" max="2153" width="5.77734375" style="1" customWidth="1"/>
    <col min="2154" max="2154" width="6.44140625" style="1" customWidth="1"/>
    <col min="2155" max="2155" width="13.77734375" style="1" customWidth="1"/>
    <col min="2156" max="2157" width="9" style="1" customWidth="1"/>
    <col min="2158" max="2158" width="2.44140625" style="1" customWidth="1"/>
    <col min="2159" max="2159" width="8.77734375" style="1" customWidth="1"/>
    <col min="2160" max="2160" width="7.44140625" style="1" customWidth="1"/>
    <col min="2161" max="2163" width="3.77734375" style="1" customWidth="1"/>
    <col min="2164" max="2164" width="3.44140625" style="1" customWidth="1"/>
    <col min="2165" max="2165" width="2.77734375" style="1" customWidth="1"/>
    <col min="2166" max="2166" width="3" style="1" customWidth="1"/>
    <col min="2167" max="2169" width="0" style="1" hidden="1" customWidth="1"/>
    <col min="2170" max="2170" width="4.44140625" style="1" customWidth="1"/>
    <col min="2171" max="2171" width="0" style="1" hidden="1" customWidth="1"/>
    <col min="2172" max="2173" width="14.77734375" style="1" customWidth="1"/>
    <col min="2174" max="2174" width="15.21875" style="1" customWidth="1"/>
    <col min="2175" max="2175" width="6.44140625" style="1" customWidth="1"/>
    <col min="2176" max="2176" width="15.21875" style="1" customWidth="1"/>
    <col min="2177" max="2177" width="4.21875" style="1" customWidth="1"/>
    <col min="2178" max="2178" width="3" style="1" customWidth="1"/>
    <col min="2179" max="2181" width="0" style="1" hidden="1" customWidth="1"/>
    <col min="2182" max="2182" width="3" style="1" customWidth="1"/>
    <col min="2183" max="2183" width="0" style="1" hidden="1" customWidth="1"/>
    <col min="2184" max="2184" width="3" style="1" customWidth="1"/>
    <col min="2185" max="2185" width="0" style="1" hidden="1" customWidth="1"/>
    <col min="2186" max="2186" width="4.44140625" style="1" customWidth="1"/>
    <col min="2187" max="2187" width="34.21875" style="1" customWidth="1"/>
    <col min="2188" max="2188" width="23.44140625" style="1" customWidth="1"/>
    <col min="2189" max="2189" width="9.21875" style="1" customWidth="1"/>
    <col min="2190" max="2190" width="19.44140625" style="1" customWidth="1"/>
    <col min="2191" max="2191" width="42.77734375" style="1" customWidth="1"/>
    <col min="2192" max="2192" width="5.77734375" style="1" customWidth="1"/>
    <col min="2193" max="2193" width="31.44140625" style="1" customWidth="1"/>
    <col min="2194" max="2194" width="16.21875" style="1" customWidth="1"/>
    <col min="2195" max="2196" width="9.21875" style="1" customWidth="1"/>
    <col min="2197" max="2197" width="11.21875" style="1" customWidth="1"/>
    <col min="2198" max="2198" width="2.21875" style="1" customWidth="1"/>
    <col min="2199" max="2404" width="10.88671875" style="1"/>
    <col min="2405" max="2405" width="12" style="1" customWidth="1"/>
    <col min="2406" max="2406" width="2.77734375" style="1" customWidth="1"/>
    <col min="2407" max="2408" width="6.44140625" style="1" customWidth="1"/>
    <col min="2409" max="2409" width="5.77734375" style="1" customWidth="1"/>
    <col min="2410" max="2410" width="6.44140625" style="1" customWidth="1"/>
    <col min="2411" max="2411" width="13.77734375" style="1" customWidth="1"/>
    <col min="2412" max="2413" width="9" style="1" customWidth="1"/>
    <col min="2414" max="2414" width="2.44140625" style="1" customWidth="1"/>
    <col min="2415" max="2415" width="8.77734375" style="1" customWidth="1"/>
    <col min="2416" max="2416" width="7.44140625" style="1" customWidth="1"/>
    <col min="2417" max="2419" width="3.77734375" style="1" customWidth="1"/>
    <col min="2420" max="2420" width="3.44140625" style="1" customWidth="1"/>
    <col min="2421" max="2421" width="2.77734375" style="1" customWidth="1"/>
    <col min="2422" max="2422" width="3" style="1" customWidth="1"/>
    <col min="2423" max="2425" width="0" style="1" hidden="1" customWidth="1"/>
    <col min="2426" max="2426" width="4.44140625" style="1" customWidth="1"/>
    <col min="2427" max="2427" width="0" style="1" hidden="1" customWidth="1"/>
    <col min="2428" max="2429" width="14.77734375" style="1" customWidth="1"/>
    <col min="2430" max="2430" width="15.21875" style="1" customWidth="1"/>
    <col min="2431" max="2431" width="6.44140625" style="1" customWidth="1"/>
    <col min="2432" max="2432" width="15.21875" style="1" customWidth="1"/>
    <col min="2433" max="2433" width="4.21875" style="1" customWidth="1"/>
    <col min="2434" max="2434" width="3" style="1" customWidth="1"/>
    <col min="2435" max="2437" width="0" style="1" hidden="1" customWidth="1"/>
    <col min="2438" max="2438" width="3" style="1" customWidth="1"/>
    <col min="2439" max="2439" width="0" style="1" hidden="1" customWidth="1"/>
    <col min="2440" max="2440" width="3" style="1" customWidth="1"/>
    <col min="2441" max="2441" width="0" style="1" hidden="1" customWidth="1"/>
    <col min="2442" max="2442" width="4.44140625" style="1" customWidth="1"/>
    <col min="2443" max="2443" width="34.21875" style="1" customWidth="1"/>
    <col min="2444" max="2444" width="23.44140625" style="1" customWidth="1"/>
    <col min="2445" max="2445" width="9.21875" style="1" customWidth="1"/>
    <col min="2446" max="2446" width="19.44140625" style="1" customWidth="1"/>
    <col min="2447" max="2447" width="42.77734375" style="1" customWidth="1"/>
    <col min="2448" max="2448" width="5.77734375" style="1" customWidth="1"/>
    <col min="2449" max="2449" width="31.44140625" style="1" customWidth="1"/>
    <col min="2450" max="2450" width="16.21875" style="1" customWidth="1"/>
    <col min="2451" max="2452" width="9.21875" style="1" customWidth="1"/>
    <col min="2453" max="2453" width="11.21875" style="1" customWidth="1"/>
    <col min="2454" max="2454" width="2.21875" style="1" customWidth="1"/>
    <col min="2455" max="2660" width="10.88671875" style="1"/>
    <col min="2661" max="2661" width="12" style="1" customWidth="1"/>
    <col min="2662" max="2662" width="2.77734375" style="1" customWidth="1"/>
    <col min="2663" max="2664" width="6.44140625" style="1" customWidth="1"/>
    <col min="2665" max="2665" width="5.77734375" style="1" customWidth="1"/>
    <col min="2666" max="2666" width="6.44140625" style="1" customWidth="1"/>
    <col min="2667" max="2667" width="13.77734375" style="1" customWidth="1"/>
    <col min="2668" max="2669" width="9" style="1" customWidth="1"/>
    <col min="2670" max="2670" width="2.44140625" style="1" customWidth="1"/>
    <col min="2671" max="2671" width="8.77734375" style="1" customWidth="1"/>
    <col min="2672" max="2672" width="7.44140625" style="1" customWidth="1"/>
    <col min="2673" max="2675" width="3.77734375" style="1" customWidth="1"/>
    <col min="2676" max="2676" width="3.44140625" style="1" customWidth="1"/>
    <col min="2677" max="2677" width="2.77734375" style="1" customWidth="1"/>
    <col min="2678" max="2678" width="3" style="1" customWidth="1"/>
    <col min="2679" max="2681" width="0" style="1" hidden="1" customWidth="1"/>
    <col min="2682" max="2682" width="4.44140625" style="1" customWidth="1"/>
    <col min="2683" max="2683" width="0" style="1" hidden="1" customWidth="1"/>
    <col min="2684" max="2685" width="14.77734375" style="1" customWidth="1"/>
    <col min="2686" max="2686" width="15.21875" style="1" customWidth="1"/>
    <col min="2687" max="2687" width="6.44140625" style="1" customWidth="1"/>
    <col min="2688" max="2688" width="15.21875" style="1" customWidth="1"/>
    <col min="2689" max="2689" width="4.21875" style="1" customWidth="1"/>
    <col min="2690" max="2690" width="3" style="1" customWidth="1"/>
    <col min="2691" max="2693" width="0" style="1" hidden="1" customWidth="1"/>
    <col min="2694" max="2694" width="3" style="1" customWidth="1"/>
    <col min="2695" max="2695" width="0" style="1" hidden="1" customWidth="1"/>
    <col min="2696" max="2696" width="3" style="1" customWidth="1"/>
    <col min="2697" max="2697" width="0" style="1" hidden="1" customWidth="1"/>
    <col min="2698" max="2698" width="4.44140625" style="1" customWidth="1"/>
    <col min="2699" max="2699" width="34.21875" style="1" customWidth="1"/>
    <col min="2700" max="2700" width="23.44140625" style="1" customWidth="1"/>
    <col min="2701" max="2701" width="9.21875" style="1" customWidth="1"/>
    <col min="2702" max="2702" width="19.44140625" style="1" customWidth="1"/>
    <col min="2703" max="2703" width="42.77734375" style="1" customWidth="1"/>
    <col min="2704" max="2704" width="5.77734375" style="1" customWidth="1"/>
    <col min="2705" max="2705" width="31.44140625" style="1" customWidth="1"/>
    <col min="2706" max="2706" width="16.21875" style="1" customWidth="1"/>
    <col min="2707" max="2708" width="9.21875" style="1" customWidth="1"/>
    <col min="2709" max="2709" width="11.21875" style="1" customWidth="1"/>
    <col min="2710" max="2710" width="2.21875" style="1" customWidth="1"/>
    <col min="2711" max="2916" width="10.88671875" style="1"/>
    <col min="2917" max="2917" width="12" style="1" customWidth="1"/>
    <col min="2918" max="2918" width="2.77734375" style="1" customWidth="1"/>
    <col min="2919" max="2920" width="6.44140625" style="1" customWidth="1"/>
    <col min="2921" max="2921" width="5.77734375" style="1" customWidth="1"/>
    <col min="2922" max="2922" width="6.44140625" style="1" customWidth="1"/>
    <col min="2923" max="2923" width="13.77734375" style="1" customWidth="1"/>
    <col min="2924" max="2925" width="9" style="1" customWidth="1"/>
    <col min="2926" max="2926" width="2.44140625" style="1" customWidth="1"/>
    <col min="2927" max="2927" width="8.77734375" style="1" customWidth="1"/>
    <col min="2928" max="2928" width="7.44140625" style="1" customWidth="1"/>
    <col min="2929" max="2931" width="3.77734375" style="1" customWidth="1"/>
    <col min="2932" max="2932" width="3.44140625" style="1" customWidth="1"/>
    <col min="2933" max="2933" width="2.77734375" style="1" customWidth="1"/>
    <col min="2934" max="2934" width="3" style="1" customWidth="1"/>
    <col min="2935" max="2937" width="0" style="1" hidden="1" customWidth="1"/>
    <col min="2938" max="2938" width="4.44140625" style="1" customWidth="1"/>
    <col min="2939" max="2939" width="0" style="1" hidden="1" customWidth="1"/>
    <col min="2940" max="2941" width="14.77734375" style="1" customWidth="1"/>
    <col min="2942" max="2942" width="15.21875" style="1" customWidth="1"/>
    <col min="2943" max="2943" width="6.44140625" style="1" customWidth="1"/>
    <col min="2944" max="2944" width="15.21875" style="1" customWidth="1"/>
    <col min="2945" max="2945" width="4.21875" style="1" customWidth="1"/>
    <col min="2946" max="2946" width="3" style="1" customWidth="1"/>
    <col min="2947" max="2949" width="0" style="1" hidden="1" customWidth="1"/>
    <col min="2950" max="2950" width="3" style="1" customWidth="1"/>
    <col min="2951" max="2951" width="0" style="1" hidden="1" customWidth="1"/>
    <col min="2952" max="2952" width="3" style="1" customWidth="1"/>
    <col min="2953" max="2953" width="0" style="1" hidden="1" customWidth="1"/>
    <col min="2954" max="2954" width="4.44140625" style="1" customWidth="1"/>
    <col min="2955" max="2955" width="34.21875" style="1" customWidth="1"/>
    <col min="2956" max="2956" width="23.44140625" style="1" customWidth="1"/>
    <col min="2957" max="2957" width="9.21875" style="1" customWidth="1"/>
    <col min="2958" max="2958" width="19.44140625" style="1" customWidth="1"/>
    <col min="2959" max="2959" width="42.77734375" style="1" customWidth="1"/>
    <col min="2960" max="2960" width="5.77734375" style="1" customWidth="1"/>
    <col min="2961" max="2961" width="31.44140625" style="1" customWidth="1"/>
    <col min="2962" max="2962" width="16.21875" style="1" customWidth="1"/>
    <col min="2963" max="2964" width="9.21875" style="1" customWidth="1"/>
    <col min="2965" max="2965" width="11.21875" style="1" customWidth="1"/>
    <col min="2966" max="2966" width="2.21875" style="1" customWidth="1"/>
    <col min="2967" max="3172" width="10.88671875" style="1"/>
    <col min="3173" max="3173" width="12" style="1" customWidth="1"/>
    <col min="3174" max="3174" width="2.77734375" style="1" customWidth="1"/>
    <col min="3175" max="3176" width="6.44140625" style="1" customWidth="1"/>
    <col min="3177" max="3177" width="5.77734375" style="1" customWidth="1"/>
    <col min="3178" max="3178" width="6.44140625" style="1" customWidth="1"/>
    <col min="3179" max="3179" width="13.77734375" style="1" customWidth="1"/>
    <col min="3180" max="3181" width="9" style="1" customWidth="1"/>
    <col min="3182" max="3182" width="2.44140625" style="1" customWidth="1"/>
    <col min="3183" max="3183" width="8.77734375" style="1" customWidth="1"/>
    <col min="3184" max="3184" width="7.44140625" style="1" customWidth="1"/>
    <col min="3185" max="3187" width="3.77734375" style="1" customWidth="1"/>
    <col min="3188" max="3188" width="3.44140625" style="1" customWidth="1"/>
    <col min="3189" max="3189" width="2.77734375" style="1" customWidth="1"/>
    <col min="3190" max="3190" width="3" style="1" customWidth="1"/>
    <col min="3191" max="3193" width="0" style="1" hidden="1" customWidth="1"/>
    <col min="3194" max="3194" width="4.44140625" style="1" customWidth="1"/>
    <col min="3195" max="3195" width="0" style="1" hidden="1" customWidth="1"/>
    <col min="3196" max="3197" width="14.77734375" style="1" customWidth="1"/>
    <col min="3198" max="3198" width="15.21875" style="1" customWidth="1"/>
    <col min="3199" max="3199" width="6.44140625" style="1" customWidth="1"/>
    <col min="3200" max="3200" width="15.21875" style="1" customWidth="1"/>
    <col min="3201" max="3201" width="4.21875" style="1" customWidth="1"/>
    <col min="3202" max="3202" width="3" style="1" customWidth="1"/>
    <col min="3203" max="3205" width="0" style="1" hidden="1" customWidth="1"/>
    <col min="3206" max="3206" width="3" style="1" customWidth="1"/>
    <col min="3207" max="3207" width="0" style="1" hidden="1" customWidth="1"/>
    <col min="3208" max="3208" width="3" style="1" customWidth="1"/>
    <col min="3209" max="3209" width="0" style="1" hidden="1" customWidth="1"/>
    <col min="3210" max="3210" width="4.44140625" style="1" customWidth="1"/>
    <col min="3211" max="3211" width="34.21875" style="1" customWidth="1"/>
    <col min="3212" max="3212" width="23.44140625" style="1" customWidth="1"/>
    <col min="3213" max="3213" width="9.21875" style="1" customWidth="1"/>
    <col min="3214" max="3214" width="19.44140625" style="1" customWidth="1"/>
    <col min="3215" max="3215" width="42.77734375" style="1" customWidth="1"/>
    <col min="3216" max="3216" width="5.77734375" style="1" customWidth="1"/>
    <col min="3217" max="3217" width="31.44140625" style="1" customWidth="1"/>
    <col min="3218" max="3218" width="16.21875" style="1" customWidth="1"/>
    <col min="3219" max="3220" width="9.21875" style="1" customWidth="1"/>
    <col min="3221" max="3221" width="11.21875" style="1" customWidth="1"/>
    <col min="3222" max="3222" width="2.21875" style="1" customWidth="1"/>
    <col min="3223" max="3428" width="10.88671875" style="1"/>
    <col min="3429" max="3429" width="12" style="1" customWidth="1"/>
    <col min="3430" max="3430" width="2.77734375" style="1" customWidth="1"/>
    <col min="3431" max="3432" width="6.44140625" style="1" customWidth="1"/>
    <col min="3433" max="3433" width="5.77734375" style="1" customWidth="1"/>
    <col min="3434" max="3434" width="6.44140625" style="1" customWidth="1"/>
    <col min="3435" max="3435" width="13.77734375" style="1" customWidth="1"/>
    <col min="3436" max="3437" width="9" style="1" customWidth="1"/>
    <col min="3438" max="3438" width="2.44140625" style="1" customWidth="1"/>
    <col min="3439" max="3439" width="8.77734375" style="1" customWidth="1"/>
    <col min="3440" max="3440" width="7.44140625" style="1" customWidth="1"/>
    <col min="3441" max="3443" width="3.77734375" style="1" customWidth="1"/>
    <col min="3444" max="3444" width="3.44140625" style="1" customWidth="1"/>
    <col min="3445" max="3445" width="2.77734375" style="1" customWidth="1"/>
    <col min="3446" max="3446" width="3" style="1" customWidth="1"/>
    <col min="3447" max="3449" width="0" style="1" hidden="1" customWidth="1"/>
    <col min="3450" max="3450" width="4.44140625" style="1" customWidth="1"/>
    <col min="3451" max="3451" width="0" style="1" hidden="1" customWidth="1"/>
    <col min="3452" max="3453" width="14.77734375" style="1" customWidth="1"/>
    <col min="3454" max="3454" width="15.21875" style="1" customWidth="1"/>
    <col min="3455" max="3455" width="6.44140625" style="1" customWidth="1"/>
    <col min="3456" max="3456" width="15.21875" style="1" customWidth="1"/>
    <col min="3457" max="3457" width="4.21875" style="1" customWidth="1"/>
    <col min="3458" max="3458" width="3" style="1" customWidth="1"/>
    <col min="3459" max="3461" width="0" style="1" hidden="1" customWidth="1"/>
    <col min="3462" max="3462" width="3" style="1" customWidth="1"/>
    <col min="3463" max="3463" width="0" style="1" hidden="1" customWidth="1"/>
    <col min="3464" max="3464" width="3" style="1" customWidth="1"/>
    <col min="3465" max="3465" width="0" style="1" hidden="1" customWidth="1"/>
    <col min="3466" max="3466" width="4.44140625" style="1" customWidth="1"/>
    <col min="3467" max="3467" width="34.21875" style="1" customWidth="1"/>
    <col min="3468" max="3468" width="23.44140625" style="1" customWidth="1"/>
    <col min="3469" max="3469" width="9.21875" style="1" customWidth="1"/>
    <col min="3470" max="3470" width="19.44140625" style="1" customWidth="1"/>
    <col min="3471" max="3471" width="42.77734375" style="1" customWidth="1"/>
    <col min="3472" max="3472" width="5.77734375" style="1" customWidth="1"/>
    <col min="3473" max="3473" width="31.44140625" style="1" customWidth="1"/>
    <col min="3474" max="3474" width="16.21875" style="1" customWidth="1"/>
    <col min="3475" max="3476" width="9.21875" style="1" customWidth="1"/>
    <col min="3477" max="3477" width="11.21875" style="1" customWidth="1"/>
    <col min="3478" max="3478" width="2.21875" style="1" customWidth="1"/>
    <col min="3479" max="3684" width="10.88671875" style="1"/>
    <col min="3685" max="3685" width="12" style="1" customWidth="1"/>
    <col min="3686" max="3686" width="2.77734375" style="1" customWidth="1"/>
    <col min="3687" max="3688" width="6.44140625" style="1" customWidth="1"/>
    <col min="3689" max="3689" width="5.77734375" style="1" customWidth="1"/>
    <col min="3690" max="3690" width="6.44140625" style="1" customWidth="1"/>
    <col min="3691" max="3691" width="13.77734375" style="1" customWidth="1"/>
    <col min="3692" max="3693" width="9" style="1" customWidth="1"/>
    <col min="3694" max="3694" width="2.44140625" style="1" customWidth="1"/>
    <col min="3695" max="3695" width="8.77734375" style="1" customWidth="1"/>
    <col min="3696" max="3696" width="7.44140625" style="1" customWidth="1"/>
    <col min="3697" max="3699" width="3.77734375" style="1" customWidth="1"/>
    <col min="3700" max="3700" width="3.44140625" style="1" customWidth="1"/>
    <col min="3701" max="3701" width="2.77734375" style="1" customWidth="1"/>
    <col min="3702" max="3702" width="3" style="1" customWidth="1"/>
    <col min="3703" max="3705" width="0" style="1" hidden="1" customWidth="1"/>
    <col min="3706" max="3706" width="4.44140625" style="1" customWidth="1"/>
    <col min="3707" max="3707" width="0" style="1" hidden="1" customWidth="1"/>
    <col min="3708" max="3709" width="14.77734375" style="1" customWidth="1"/>
    <col min="3710" max="3710" width="15.21875" style="1" customWidth="1"/>
    <col min="3711" max="3711" width="6.44140625" style="1" customWidth="1"/>
    <col min="3712" max="3712" width="15.21875" style="1" customWidth="1"/>
    <col min="3713" max="3713" width="4.21875" style="1" customWidth="1"/>
    <col min="3714" max="3714" width="3" style="1" customWidth="1"/>
    <col min="3715" max="3717" width="0" style="1" hidden="1" customWidth="1"/>
    <col min="3718" max="3718" width="3" style="1" customWidth="1"/>
    <col min="3719" max="3719" width="0" style="1" hidden="1" customWidth="1"/>
    <col min="3720" max="3720" width="3" style="1" customWidth="1"/>
    <col min="3721" max="3721" width="0" style="1" hidden="1" customWidth="1"/>
    <col min="3722" max="3722" width="4.44140625" style="1" customWidth="1"/>
    <col min="3723" max="3723" width="34.21875" style="1" customWidth="1"/>
    <col min="3724" max="3724" width="23.44140625" style="1" customWidth="1"/>
    <col min="3725" max="3725" width="9.21875" style="1" customWidth="1"/>
    <col min="3726" max="3726" width="19.44140625" style="1" customWidth="1"/>
    <col min="3727" max="3727" width="42.77734375" style="1" customWidth="1"/>
    <col min="3728" max="3728" width="5.77734375" style="1" customWidth="1"/>
    <col min="3729" max="3729" width="31.44140625" style="1" customWidth="1"/>
    <col min="3730" max="3730" width="16.21875" style="1" customWidth="1"/>
    <col min="3731" max="3732" width="9.21875" style="1" customWidth="1"/>
    <col min="3733" max="3733" width="11.21875" style="1" customWidth="1"/>
    <col min="3734" max="3734" width="2.21875" style="1" customWidth="1"/>
    <col min="3735" max="3940" width="10.88671875" style="1"/>
    <col min="3941" max="3941" width="12" style="1" customWidth="1"/>
    <col min="3942" max="3942" width="2.77734375" style="1" customWidth="1"/>
    <col min="3943" max="3944" width="6.44140625" style="1" customWidth="1"/>
    <col min="3945" max="3945" width="5.77734375" style="1" customWidth="1"/>
    <col min="3946" max="3946" width="6.44140625" style="1" customWidth="1"/>
    <col min="3947" max="3947" width="13.77734375" style="1" customWidth="1"/>
    <col min="3948" max="3949" width="9" style="1" customWidth="1"/>
    <col min="3950" max="3950" width="2.44140625" style="1" customWidth="1"/>
    <col min="3951" max="3951" width="8.77734375" style="1" customWidth="1"/>
    <col min="3952" max="3952" width="7.44140625" style="1" customWidth="1"/>
    <col min="3953" max="3955" width="3.77734375" style="1" customWidth="1"/>
    <col min="3956" max="3956" width="3.44140625" style="1" customWidth="1"/>
    <col min="3957" max="3957" width="2.77734375" style="1" customWidth="1"/>
    <col min="3958" max="3958" width="3" style="1" customWidth="1"/>
    <col min="3959" max="3961" width="0" style="1" hidden="1" customWidth="1"/>
    <col min="3962" max="3962" width="4.44140625" style="1" customWidth="1"/>
    <col min="3963" max="3963" width="0" style="1" hidden="1" customWidth="1"/>
    <col min="3964" max="3965" width="14.77734375" style="1" customWidth="1"/>
    <col min="3966" max="3966" width="15.21875" style="1" customWidth="1"/>
    <col min="3967" max="3967" width="6.44140625" style="1" customWidth="1"/>
    <col min="3968" max="3968" width="15.21875" style="1" customWidth="1"/>
    <col min="3969" max="3969" width="4.21875" style="1" customWidth="1"/>
    <col min="3970" max="3970" width="3" style="1" customWidth="1"/>
    <col min="3971" max="3973" width="0" style="1" hidden="1" customWidth="1"/>
    <col min="3974" max="3974" width="3" style="1" customWidth="1"/>
    <col min="3975" max="3975" width="0" style="1" hidden="1" customWidth="1"/>
    <col min="3976" max="3976" width="3" style="1" customWidth="1"/>
    <col min="3977" max="3977" width="0" style="1" hidden="1" customWidth="1"/>
    <col min="3978" max="3978" width="4.44140625" style="1" customWidth="1"/>
    <col min="3979" max="3979" width="34.21875" style="1" customWidth="1"/>
    <col min="3980" max="3980" width="23.44140625" style="1" customWidth="1"/>
    <col min="3981" max="3981" width="9.21875" style="1" customWidth="1"/>
    <col min="3982" max="3982" width="19.44140625" style="1" customWidth="1"/>
    <col min="3983" max="3983" width="42.77734375" style="1" customWidth="1"/>
    <col min="3984" max="3984" width="5.77734375" style="1" customWidth="1"/>
    <col min="3985" max="3985" width="31.44140625" style="1" customWidth="1"/>
    <col min="3986" max="3986" width="16.21875" style="1" customWidth="1"/>
    <col min="3987" max="3988" width="9.21875" style="1" customWidth="1"/>
    <col min="3989" max="3989" width="11.21875" style="1" customWidth="1"/>
    <col min="3990" max="3990" width="2.21875" style="1" customWidth="1"/>
    <col min="3991" max="4196" width="10.88671875" style="1"/>
    <col min="4197" max="4197" width="12" style="1" customWidth="1"/>
    <col min="4198" max="4198" width="2.77734375" style="1" customWidth="1"/>
    <col min="4199" max="4200" width="6.44140625" style="1" customWidth="1"/>
    <col min="4201" max="4201" width="5.77734375" style="1" customWidth="1"/>
    <col min="4202" max="4202" width="6.44140625" style="1" customWidth="1"/>
    <col min="4203" max="4203" width="13.77734375" style="1" customWidth="1"/>
    <col min="4204" max="4205" width="9" style="1" customWidth="1"/>
    <col min="4206" max="4206" width="2.44140625" style="1" customWidth="1"/>
    <col min="4207" max="4207" width="8.77734375" style="1" customWidth="1"/>
    <col min="4208" max="4208" width="7.44140625" style="1" customWidth="1"/>
    <col min="4209" max="4211" width="3.77734375" style="1" customWidth="1"/>
    <col min="4212" max="4212" width="3.44140625" style="1" customWidth="1"/>
    <col min="4213" max="4213" width="2.77734375" style="1" customWidth="1"/>
    <col min="4214" max="4214" width="3" style="1" customWidth="1"/>
    <col min="4215" max="4217" width="0" style="1" hidden="1" customWidth="1"/>
    <col min="4218" max="4218" width="4.44140625" style="1" customWidth="1"/>
    <col min="4219" max="4219" width="0" style="1" hidden="1" customWidth="1"/>
    <col min="4220" max="4221" width="14.77734375" style="1" customWidth="1"/>
    <col min="4222" max="4222" width="15.21875" style="1" customWidth="1"/>
    <col min="4223" max="4223" width="6.44140625" style="1" customWidth="1"/>
    <col min="4224" max="4224" width="15.21875" style="1" customWidth="1"/>
    <col min="4225" max="4225" width="4.21875" style="1" customWidth="1"/>
    <col min="4226" max="4226" width="3" style="1" customWidth="1"/>
    <col min="4227" max="4229" width="0" style="1" hidden="1" customWidth="1"/>
    <col min="4230" max="4230" width="3" style="1" customWidth="1"/>
    <col min="4231" max="4231" width="0" style="1" hidden="1" customWidth="1"/>
    <col min="4232" max="4232" width="3" style="1" customWidth="1"/>
    <col min="4233" max="4233" width="0" style="1" hidden="1" customWidth="1"/>
    <col min="4234" max="4234" width="4.44140625" style="1" customWidth="1"/>
    <col min="4235" max="4235" width="34.21875" style="1" customWidth="1"/>
    <col min="4236" max="4236" width="23.44140625" style="1" customWidth="1"/>
    <col min="4237" max="4237" width="9.21875" style="1" customWidth="1"/>
    <col min="4238" max="4238" width="19.44140625" style="1" customWidth="1"/>
    <col min="4239" max="4239" width="42.77734375" style="1" customWidth="1"/>
    <col min="4240" max="4240" width="5.77734375" style="1" customWidth="1"/>
    <col min="4241" max="4241" width="31.44140625" style="1" customWidth="1"/>
    <col min="4242" max="4242" width="16.21875" style="1" customWidth="1"/>
    <col min="4243" max="4244" width="9.21875" style="1" customWidth="1"/>
    <col min="4245" max="4245" width="11.21875" style="1" customWidth="1"/>
    <col min="4246" max="4246" width="2.21875" style="1" customWidth="1"/>
    <col min="4247" max="4452" width="10.88671875" style="1"/>
    <col min="4453" max="4453" width="12" style="1" customWidth="1"/>
    <col min="4454" max="4454" width="2.77734375" style="1" customWidth="1"/>
    <col min="4455" max="4456" width="6.44140625" style="1" customWidth="1"/>
    <col min="4457" max="4457" width="5.77734375" style="1" customWidth="1"/>
    <col min="4458" max="4458" width="6.44140625" style="1" customWidth="1"/>
    <col min="4459" max="4459" width="13.77734375" style="1" customWidth="1"/>
    <col min="4460" max="4461" width="9" style="1" customWidth="1"/>
    <col min="4462" max="4462" width="2.44140625" style="1" customWidth="1"/>
    <col min="4463" max="4463" width="8.77734375" style="1" customWidth="1"/>
    <col min="4464" max="4464" width="7.44140625" style="1" customWidth="1"/>
    <col min="4465" max="4467" width="3.77734375" style="1" customWidth="1"/>
    <col min="4468" max="4468" width="3.44140625" style="1" customWidth="1"/>
    <col min="4469" max="4469" width="2.77734375" style="1" customWidth="1"/>
    <col min="4470" max="4470" width="3" style="1" customWidth="1"/>
    <col min="4471" max="4473" width="0" style="1" hidden="1" customWidth="1"/>
    <col min="4474" max="4474" width="4.44140625" style="1" customWidth="1"/>
    <col min="4475" max="4475" width="0" style="1" hidden="1" customWidth="1"/>
    <col min="4476" max="4477" width="14.77734375" style="1" customWidth="1"/>
    <col min="4478" max="4478" width="15.21875" style="1" customWidth="1"/>
    <col min="4479" max="4479" width="6.44140625" style="1" customWidth="1"/>
    <col min="4480" max="4480" width="15.21875" style="1" customWidth="1"/>
    <col min="4481" max="4481" width="4.21875" style="1" customWidth="1"/>
    <col min="4482" max="4482" width="3" style="1" customWidth="1"/>
    <col min="4483" max="4485" width="0" style="1" hidden="1" customWidth="1"/>
    <col min="4486" max="4486" width="3" style="1" customWidth="1"/>
    <col min="4487" max="4487" width="0" style="1" hidden="1" customWidth="1"/>
    <col min="4488" max="4488" width="3" style="1" customWidth="1"/>
    <col min="4489" max="4489" width="0" style="1" hidden="1" customWidth="1"/>
    <col min="4490" max="4490" width="4.44140625" style="1" customWidth="1"/>
    <col min="4491" max="4491" width="34.21875" style="1" customWidth="1"/>
    <col min="4492" max="4492" width="23.44140625" style="1" customWidth="1"/>
    <col min="4493" max="4493" width="9.21875" style="1" customWidth="1"/>
    <col min="4494" max="4494" width="19.44140625" style="1" customWidth="1"/>
    <col min="4495" max="4495" width="42.77734375" style="1" customWidth="1"/>
    <col min="4496" max="4496" width="5.77734375" style="1" customWidth="1"/>
    <col min="4497" max="4497" width="31.44140625" style="1" customWidth="1"/>
    <col min="4498" max="4498" width="16.21875" style="1" customWidth="1"/>
    <col min="4499" max="4500" width="9.21875" style="1" customWidth="1"/>
    <col min="4501" max="4501" width="11.21875" style="1" customWidth="1"/>
    <col min="4502" max="4502" width="2.21875" style="1" customWidth="1"/>
    <col min="4503" max="4708" width="10.88671875" style="1"/>
    <col min="4709" max="4709" width="12" style="1" customWidth="1"/>
    <col min="4710" max="4710" width="2.77734375" style="1" customWidth="1"/>
    <col min="4711" max="4712" width="6.44140625" style="1" customWidth="1"/>
    <col min="4713" max="4713" width="5.77734375" style="1" customWidth="1"/>
    <col min="4714" max="4714" width="6.44140625" style="1" customWidth="1"/>
    <col min="4715" max="4715" width="13.77734375" style="1" customWidth="1"/>
    <col min="4716" max="4717" width="9" style="1" customWidth="1"/>
    <col min="4718" max="4718" width="2.44140625" style="1" customWidth="1"/>
    <col min="4719" max="4719" width="8.77734375" style="1" customWidth="1"/>
    <col min="4720" max="4720" width="7.44140625" style="1" customWidth="1"/>
    <col min="4721" max="4723" width="3.77734375" style="1" customWidth="1"/>
    <col min="4724" max="4724" width="3.44140625" style="1" customWidth="1"/>
    <col min="4725" max="4725" width="2.77734375" style="1" customWidth="1"/>
    <col min="4726" max="4726" width="3" style="1" customWidth="1"/>
    <col min="4727" max="4729" width="0" style="1" hidden="1" customWidth="1"/>
    <col min="4730" max="4730" width="4.44140625" style="1" customWidth="1"/>
    <col min="4731" max="4731" width="0" style="1" hidden="1" customWidth="1"/>
    <col min="4732" max="4733" width="14.77734375" style="1" customWidth="1"/>
    <col min="4734" max="4734" width="15.21875" style="1" customWidth="1"/>
    <col min="4735" max="4735" width="6.44140625" style="1" customWidth="1"/>
    <col min="4736" max="4736" width="15.21875" style="1" customWidth="1"/>
    <col min="4737" max="4737" width="4.21875" style="1" customWidth="1"/>
    <col min="4738" max="4738" width="3" style="1" customWidth="1"/>
    <col min="4739" max="4741" width="0" style="1" hidden="1" customWidth="1"/>
    <col min="4742" max="4742" width="3" style="1" customWidth="1"/>
    <col min="4743" max="4743" width="0" style="1" hidden="1" customWidth="1"/>
    <col min="4744" max="4744" width="3" style="1" customWidth="1"/>
    <col min="4745" max="4745" width="0" style="1" hidden="1" customWidth="1"/>
    <col min="4746" max="4746" width="4.44140625" style="1" customWidth="1"/>
    <col min="4747" max="4747" width="34.21875" style="1" customWidth="1"/>
    <col min="4748" max="4748" width="23.44140625" style="1" customWidth="1"/>
    <col min="4749" max="4749" width="9.21875" style="1" customWidth="1"/>
    <col min="4750" max="4750" width="19.44140625" style="1" customWidth="1"/>
    <col min="4751" max="4751" width="42.77734375" style="1" customWidth="1"/>
    <col min="4752" max="4752" width="5.77734375" style="1" customWidth="1"/>
    <col min="4753" max="4753" width="31.44140625" style="1" customWidth="1"/>
    <col min="4754" max="4754" width="16.21875" style="1" customWidth="1"/>
    <col min="4755" max="4756" width="9.21875" style="1" customWidth="1"/>
    <col min="4757" max="4757" width="11.21875" style="1" customWidth="1"/>
    <col min="4758" max="4758" width="2.21875" style="1" customWidth="1"/>
    <col min="4759" max="4964" width="10.88671875" style="1"/>
    <col min="4965" max="4965" width="12" style="1" customWidth="1"/>
    <col min="4966" max="4966" width="2.77734375" style="1" customWidth="1"/>
    <col min="4967" max="4968" width="6.44140625" style="1" customWidth="1"/>
    <col min="4969" max="4969" width="5.77734375" style="1" customWidth="1"/>
    <col min="4970" max="4970" width="6.44140625" style="1" customWidth="1"/>
    <col min="4971" max="4971" width="13.77734375" style="1" customWidth="1"/>
    <col min="4972" max="4973" width="9" style="1" customWidth="1"/>
    <col min="4974" max="4974" width="2.44140625" style="1" customWidth="1"/>
    <col min="4975" max="4975" width="8.77734375" style="1" customWidth="1"/>
    <col min="4976" max="4976" width="7.44140625" style="1" customWidth="1"/>
    <col min="4977" max="4979" width="3.77734375" style="1" customWidth="1"/>
    <col min="4980" max="4980" width="3.44140625" style="1" customWidth="1"/>
    <col min="4981" max="4981" width="2.77734375" style="1" customWidth="1"/>
    <col min="4982" max="4982" width="3" style="1" customWidth="1"/>
    <col min="4983" max="4985" width="0" style="1" hidden="1" customWidth="1"/>
    <col min="4986" max="4986" width="4.44140625" style="1" customWidth="1"/>
    <col min="4987" max="4987" width="0" style="1" hidden="1" customWidth="1"/>
    <col min="4988" max="4989" width="14.77734375" style="1" customWidth="1"/>
    <col min="4990" max="4990" width="15.21875" style="1" customWidth="1"/>
    <col min="4991" max="4991" width="6.44140625" style="1" customWidth="1"/>
    <col min="4992" max="4992" width="15.21875" style="1" customWidth="1"/>
    <col min="4993" max="4993" width="4.21875" style="1" customWidth="1"/>
    <col min="4994" max="4994" width="3" style="1" customWidth="1"/>
    <col min="4995" max="4997" width="0" style="1" hidden="1" customWidth="1"/>
    <col min="4998" max="4998" width="3" style="1" customWidth="1"/>
    <col min="4999" max="4999" width="0" style="1" hidden="1" customWidth="1"/>
    <col min="5000" max="5000" width="3" style="1" customWidth="1"/>
    <col min="5001" max="5001" width="0" style="1" hidden="1" customWidth="1"/>
    <col min="5002" max="5002" width="4.44140625" style="1" customWidth="1"/>
    <col min="5003" max="5003" width="34.21875" style="1" customWidth="1"/>
    <col min="5004" max="5004" width="23.44140625" style="1" customWidth="1"/>
    <col min="5005" max="5005" width="9.21875" style="1" customWidth="1"/>
    <col min="5006" max="5006" width="19.44140625" style="1" customWidth="1"/>
    <col min="5007" max="5007" width="42.77734375" style="1" customWidth="1"/>
    <col min="5008" max="5008" width="5.77734375" style="1" customWidth="1"/>
    <col min="5009" max="5009" width="31.44140625" style="1" customWidth="1"/>
    <col min="5010" max="5010" width="16.21875" style="1" customWidth="1"/>
    <col min="5011" max="5012" width="9.21875" style="1" customWidth="1"/>
    <col min="5013" max="5013" width="11.21875" style="1" customWidth="1"/>
    <col min="5014" max="5014" width="2.21875" style="1" customWidth="1"/>
    <col min="5015" max="5220" width="10.88671875" style="1"/>
    <col min="5221" max="5221" width="12" style="1" customWidth="1"/>
    <col min="5222" max="5222" width="2.77734375" style="1" customWidth="1"/>
    <col min="5223" max="5224" width="6.44140625" style="1" customWidth="1"/>
    <col min="5225" max="5225" width="5.77734375" style="1" customWidth="1"/>
    <col min="5226" max="5226" width="6.44140625" style="1" customWidth="1"/>
    <col min="5227" max="5227" width="13.77734375" style="1" customWidth="1"/>
    <col min="5228" max="5229" width="9" style="1" customWidth="1"/>
    <col min="5230" max="5230" width="2.44140625" style="1" customWidth="1"/>
    <col min="5231" max="5231" width="8.77734375" style="1" customWidth="1"/>
    <col min="5232" max="5232" width="7.44140625" style="1" customWidth="1"/>
    <col min="5233" max="5235" width="3.77734375" style="1" customWidth="1"/>
    <col min="5236" max="5236" width="3.44140625" style="1" customWidth="1"/>
    <col min="5237" max="5237" width="2.77734375" style="1" customWidth="1"/>
    <col min="5238" max="5238" width="3" style="1" customWidth="1"/>
    <col min="5239" max="5241" width="0" style="1" hidden="1" customWidth="1"/>
    <col min="5242" max="5242" width="4.44140625" style="1" customWidth="1"/>
    <col min="5243" max="5243" width="0" style="1" hidden="1" customWidth="1"/>
    <col min="5244" max="5245" width="14.77734375" style="1" customWidth="1"/>
    <col min="5246" max="5246" width="15.21875" style="1" customWidth="1"/>
    <col min="5247" max="5247" width="6.44140625" style="1" customWidth="1"/>
    <col min="5248" max="5248" width="15.21875" style="1" customWidth="1"/>
    <col min="5249" max="5249" width="4.21875" style="1" customWidth="1"/>
    <col min="5250" max="5250" width="3" style="1" customWidth="1"/>
    <col min="5251" max="5253" width="0" style="1" hidden="1" customWidth="1"/>
    <col min="5254" max="5254" width="3" style="1" customWidth="1"/>
    <col min="5255" max="5255" width="0" style="1" hidden="1" customWidth="1"/>
    <col min="5256" max="5256" width="3" style="1" customWidth="1"/>
    <col min="5257" max="5257" width="0" style="1" hidden="1" customWidth="1"/>
    <col min="5258" max="5258" width="4.44140625" style="1" customWidth="1"/>
    <col min="5259" max="5259" width="34.21875" style="1" customWidth="1"/>
    <col min="5260" max="5260" width="23.44140625" style="1" customWidth="1"/>
    <col min="5261" max="5261" width="9.21875" style="1" customWidth="1"/>
    <col min="5262" max="5262" width="19.44140625" style="1" customWidth="1"/>
    <col min="5263" max="5263" width="42.77734375" style="1" customWidth="1"/>
    <col min="5264" max="5264" width="5.77734375" style="1" customWidth="1"/>
    <col min="5265" max="5265" width="31.44140625" style="1" customWidth="1"/>
    <col min="5266" max="5266" width="16.21875" style="1" customWidth="1"/>
    <col min="5267" max="5268" width="9.21875" style="1" customWidth="1"/>
    <col min="5269" max="5269" width="11.21875" style="1" customWidth="1"/>
    <col min="5270" max="5270" width="2.21875" style="1" customWidth="1"/>
    <col min="5271" max="5476" width="10.88671875" style="1"/>
    <col min="5477" max="5477" width="12" style="1" customWidth="1"/>
    <col min="5478" max="5478" width="2.77734375" style="1" customWidth="1"/>
    <col min="5479" max="5480" width="6.44140625" style="1" customWidth="1"/>
    <col min="5481" max="5481" width="5.77734375" style="1" customWidth="1"/>
    <col min="5482" max="5482" width="6.44140625" style="1" customWidth="1"/>
    <col min="5483" max="5483" width="13.77734375" style="1" customWidth="1"/>
    <col min="5484" max="5485" width="9" style="1" customWidth="1"/>
    <col min="5486" max="5486" width="2.44140625" style="1" customWidth="1"/>
    <col min="5487" max="5487" width="8.77734375" style="1" customWidth="1"/>
    <col min="5488" max="5488" width="7.44140625" style="1" customWidth="1"/>
    <col min="5489" max="5491" width="3.77734375" style="1" customWidth="1"/>
    <col min="5492" max="5492" width="3.44140625" style="1" customWidth="1"/>
    <col min="5493" max="5493" width="2.77734375" style="1" customWidth="1"/>
    <col min="5494" max="5494" width="3" style="1" customWidth="1"/>
    <col min="5495" max="5497" width="0" style="1" hidden="1" customWidth="1"/>
    <col min="5498" max="5498" width="4.44140625" style="1" customWidth="1"/>
    <col min="5499" max="5499" width="0" style="1" hidden="1" customWidth="1"/>
    <col min="5500" max="5501" width="14.77734375" style="1" customWidth="1"/>
    <col min="5502" max="5502" width="15.21875" style="1" customWidth="1"/>
    <col min="5503" max="5503" width="6.44140625" style="1" customWidth="1"/>
    <col min="5504" max="5504" width="15.21875" style="1" customWidth="1"/>
    <col min="5505" max="5505" width="4.21875" style="1" customWidth="1"/>
    <col min="5506" max="5506" width="3" style="1" customWidth="1"/>
    <col min="5507" max="5509" width="0" style="1" hidden="1" customWidth="1"/>
    <col min="5510" max="5510" width="3" style="1" customWidth="1"/>
    <col min="5511" max="5511" width="0" style="1" hidden="1" customWidth="1"/>
    <col min="5512" max="5512" width="3" style="1" customWidth="1"/>
    <col min="5513" max="5513" width="0" style="1" hidden="1" customWidth="1"/>
    <col min="5514" max="5514" width="4.44140625" style="1" customWidth="1"/>
    <col min="5515" max="5515" width="34.21875" style="1" customWidth="1"/>
    <col min="5516" max="5516" width="23.44140625" style="1" customWidth="1"/>
    <col min="5517" max="5517" width="9.21875" style="1" customWidth="1"/>
    <col min="5518" max="5518" width="19.44140625" style="1" customWidth="1"/>
    <col min="5519" max="5519" width="42.77734375" style="1" customWidth="1"/>
    <col min="5520" max="5520" width="5.77734375" style="1" customWidth="1"/>
    <col min="5521" max="5521" width="31.44140625" style="1" customWidth="1"/>
    <col min="5522" max="5522" width="16.21875" style="1" customWidth="1"/>
    <col min="5523" max="5524" width="9.21875" style="1" customWidth="1"/>
    <col min="5525" max="5525" width="11.21875" style="1" customWidth="1"/>
    <col min="5526" max="5526" width="2.21875" style="1" customWidth="1"/>
    <col min="5527" max="5732" width="10.88671875" style="1"/>
    <col min="5733" max="5733" width="12" style="1" customWidth="1"/>
    <col min="5734" max="5734" width="2.77734375" style="1" customWidth="1"/>
    <col min="5735" max="5736" width="6.44140625" style="1" customWidth="1"/>
    <col min="5737" max="5737" width="5.77734375" style="1" customWidth="1"/>
    <col min="5738" max="5738" width="6.44140625" style="1" customWidth="1"/>
    <col min="5739" max="5739" width="13.77734375" style="1" customWidth="1"/>
    <col min="5740" max="5741" width="9" style="1" customWidth="1"/>
    <col min="5742" max="5742" width="2.44140625" style="1" customWidth="1"/>
    <col min="5743" max="5743" width="8.77734375" style="1" customWidth="1"/>
    <col min="5744" max="5744" width="7.44140625" style="1" customWidth="1"/>
    <col min="5745" max="5747" width="3.77734375" style="1" customWidth="1"/>
    <col min="5748" max="5748" width="3.44140625" style="1" customWidth="1"/>
    <col min="5749" max="5749" width="2.77734375" style="1" customWidth="1"/>
    <col min="5750" max="5750" width="3" style="1" customWidth="1"/>
    <col min="5751" max="5753" width="0" style="1" hidden="1" customWidth="1"/>
    <col min="5754" max="5754" width="4.44140625" style="1" customWidth="1"/>
    <col min="5755" max="5755" width="0" style="1" hidden="1" customWidth="1"/>
    <col min="5756" max="5757" width="14.77734375" style="1" customWidth="1"/>
    <col min="5758" max="5758" width="15.21875" style="1" customWidth="1"/>
    <col min="5759" max="5759" width="6.44140625" style="1" customWidth="1"/>
    <col min="5760" max="5760" width="15.21875" style="1" customWidth="1"/>
    <col min="5761" max="5761" width="4.21875" style="1" customWidth="1"/>
    <col min="5762" max="5762" width="3" style="1" customWidth="1"/>
    <col min="5763" max="5765" width="0" style="1" hidden="1" customWidth="1"/>
    <col min="5766" max="5766" width="3" style="1" customWidth="1"/>
    <col min="5767" max="5767" width="0" style="1" hidden="1" customWidth="1"/>
    <col min="5768" max="5768" width="3" style="1" customWidth="1"/>
    <col min="5769" max="5769" width="0" style="1" hidden="1" customWidth="1"/>
    <col min="5770" max="5770" width="4.44140625" style="1" customWidth="1"/>
    <col min="5771" max="5771" width="34.21875" style="1" customWidth="1"/>
    <col min="5772" max="5772" width="23.44140625" style="1" customWidth="1"/>
    <col min="5773" max="5773" width="9.21875" style="1" customWidth="1"/>
    <col min="5774" max="5774" width="19.44140625" style="1" customWidth="1"/>
    <col min="5775" max="5775" width="42.77734375" style="1" customWidth="1"/>
    <col min="5776" max="5776" width="5.77734375" style="1" customWidth="1"/>
    <col min="5777" max="5777" width="31.44140625" style="1" customWidth="1"/>
    <col min="5778" max="5778" width="16.21875" style="1" customWidth="1"/>
    <col min="5779" max="5780" width="9.21875" style="1" customWidth="1"/>
    <col min="5781" max="5781" width="11.21875" style="1" customWidth="1"/>
    <col min="5782" max="5782" width="2.21875" style="1" customWidth="1"/>
    <col min="5783" max="5988" width="10.88671875" style="1"/>
    <col min="5989" max="5989" width="12" style="1" customWidth="1"/>
    <col min="5990" max="5990" width="2.77734375" style="1" customWidth="1"/>
    <col min="5991" max="5992" width="6.44140625" style="1" customWidth="1"/>
    <col min="5993" max="5993" width="5.77734375" style="1" customWidth="1"/>
    <col min="5994" max="5994" width="6.44140625" style="1" customWidth="1"/>
    <col min="5995" max="5995" width="13.77734375" style="1" customWidth="1"/>
    <col min="5996" max="5997" width="9" style="1" customWidth="1"/>
    <col min="5998" max="5998" width="2.44140625" style="1" customWidth="1"/>
    <col min="5999" max="5999" width="8.77734375" style="1" customWidth="1"/>
    <col min="6000" max="6000" width="7.44140625" style="1" customWidth="1"/>
    <col min="6001" max="6003" width="3.77734375" style="1" customWidth="1"/>
    <col min="6004" max="6004" width="3.44140625" style="1" customWidth="1"/>
    <col min="6005" max="6005" width="2.77734375" style="1" customWidth="1"/>
    <col min="6006" max="6006" width="3" style="1" customWidth="1"/>
    <col min="6007" max="6009" width="0" style="1" hidden="1" customWidth="1"/>
    <col min="6010" max="6010" width="4.44140625" style="1" customWidth="1"/>
    <col min="6011" max="6011" width="0" style="1" hidden="1" customWidth="1"/>
    <col min="6012" max="6013" width="14.77734375" style="1" customWidth="1"/>
    <col min="6014" max="6014" width="15.21875" style="1" customWidth="1"/>
    <col min="6015" max="6015" width="6.44140625" style="1" customWidth="1"/>
    <col min="6016" max="6016" width="15.21875" style="1" customWidth="1"/>
    <col min="6017" max="6017" width="4.21875" style="1" customWidth="1"/>
    <col min="6018" max="6018" width="3" style="1" customWidth="1"/>
    <col min="6019" max="6021" width="0" style="1" hidden="1" customWidth="1"/>
    <col min="6022" max="6022" width="3" style="1" customWidth="1"/>
    <col min="6023" max="6023" width="0" style="1" hidden="1" customWidth="1"/>
    <col min="6024" max="6024" width="3" style="1" customWidth="1"/>
    <col min="6025" max="6025" width="0" style="1" hidden="1" customWidth="1"/>
    <col min="6026" max="6026" width="4.44140625" style="1" customWidth="1"/>
    <col min="6027" max="6027" width="34.21875" style="1" customWidth="1"/>
    <col min="6028" max="6028" width="23.44140625" style="1" customWidth="1"/>
    <col min="6029" max="6029" width="9.21875" style="1" customWidth="1"/>
    <col min="6030" max="6030" width="19.44140625" style="1" customWidth="1"/>
    <col min="6031" max="6031" width="42.77734375" style="1" customWidth="1"/>
    <col min="6032" max="6032" width="5.77734375" style="1" customWidth="1"/>
    <col min="6033" max="6033" width="31.44140625" style="1" customWidth="1"/>
    <col min="6034" max="6034" width="16.21875" style="1" customWidth="1"/>
    <col min="6035" max="6036" width="9.21875" style="1" customWidth="1"/>
    <col min="6037" max="6037" width="11.21875" style="1" customWidth="1"/>
    <col min="6038" max="6038" width="2.21875" style="1" customWidth="1"/>
    <col min="6039" max="6244" width="10.88671875" style="1"/>
    <col min="6245" max="6245" width="12" style="1" customWidth="1"/>
    <col min="6246" max="6246" width="2.77734375" style="1" customWidth="1"/>
    <col min="6247" max="6248" width="6.44140625" style="1" customWidth="1"/>
    <col min="6249" max="6249" width="5.77734375" style="1" customWidth="1"/>
    <col min="6250" max="6250" width="6.44140625" style="1" customWidth="1"/>
    <col min="6251" max="6251" width="13.77734375" style="1" customWidth="1"/>
    <col min="6252" max="6253" width="9" style="1" customWidth="1"/>
    <col min="6254" max="6254" width="2.44140625" style="1" customWidth="1"/>
    <col min="6255" max="6255" width="8.77734375" style="1" customWidth="1"/>
    <col min="6256" max="6256" width="7.44140625" style="1" customWidth="1"/>
    <col min="6257" max="6259" width="3.77734375" style="1" customWidth="1"/>
    <col min="6260" max="6260" width="3.44140625" style="1" customWidth="1"/>
    <col min="6261" max="6261" width="2.77734375" style="1" customWidth="1"/>
    <col min="6262" max="6262" width="3" style="1" customWidth="1"/>
    <col min="6263" max="6265" width="0" style="1" hidden="1" customWidth="1"/>
    <col min="6266" max="6266" width="4.44140625" style="1" customWidth="1"/>
    <col min="6267" max="6267" width="0" style="1" hidden="1" customWidth="1"/>
    <col min="6268" max="6269" width="14.77734375" style="1" customWidth="1"/>
    <col min="6270" max="6270" width="15.21875" style="1" customWidth="1"/>
    <col min="6271" max="6271" width="6.44140625" style="1" customWidth="1"/>
    <col min="6272" max="6272" width="15.21875" style="1" customWidth="1"/>
    <col min="6273" max="6273" width="4.21875" style="1" customWidth="1"/>
    <col min="6274" max="6274" width="3" style="1" customWidth="1"/>
    <col min="6275" max="6277" width="0" style="1" hidden="1" customWidth="1"/>
    <col min="6278" max="6278" width="3" style="1" customWidth="1"/>
    <col min="6279" max="6279" width="0" style="1" hidden="1" customWidth="1"/>
    <col min="6280" max="6280" width="3" style="1" customWidth="1"/>
    <col min="6281" max="6281" width="0" style="1" hidden="1" customWidth="1"/>
    <col min="6282" max="6282" width="4.44140625" style="1" customWidth="1"/>
    <col min="6283" max="6283" width="34.21875" style="1" customWidth="1"/>
    <col min="6284" max="6284" width="23.44140625" style="1" customWidth="1"/>
    <col min="6285" max="6285" width="9.21875" style="1" customWidth="1"/>
    <col min="6286" max="6286" width="19.44140625" style="1" customWidth="1"/>
    <col min="6287" max="6287" width="42.77734375" style="1" customWidth="1"/>
    <col min="6288" max="6288" width="5.77734375" style="1" customWidth="1"/>
    <col min="6289" max="6289" width="31.44140625" style="1" customWidth="1"/>
    <col min="6290" max="6290" width="16.21875" style="1" customWidth="1"/>
    <col min="6291" max="6292" width="9.21875" style="1" customWidth="1"/>
    <col min="6293" max="6293" width="11.21875" style="1" customWidth="1"/>
    <col min="6294" max="6294" width="2.21875" style="1" customWidth="1"/>
    <col min="6295" max="6500" width="10.88671875" style="1"/>
    <col min="6501" max="6501" width="12" style="1" customWidth="1"/>
    <col min="6502" max="6502" width="2.77734375" style="1" customWidth="1"/>
    <col min="6503" max="6504" width="6.44140625" style="1" customWidth="1"/>
    <col min="6505" max="6505" width="5.77734375" style="1" customWidth="1"/>
    <col min="6506" max="6506" width="6.44140625" style="1" customWidth="1"/>
    <col min="6507" max="6507" width="13.77734375" style="1" customWidth="1"/>
    <col min="6508" max="6509" width="9" style="1" customWidth="1"/>
    <col min="6510" max="6510" width="2.44140625" style="1" customWidth="1"/>
    <col min="6511" max="6511" width="8.77734375" style="1" customWidth="1"/>
    <col min="6512" max="6512" width="7.44140625" style="1" customWidth="1"/>
    <col min="6513" max="6515" width="3.77734375" style="1" customWidth="1"/>
    <col min="6516" max="6516" width="3.44140625" style="1" customWidth="1"/>
    <col min="6517" max="6517" width="2.77734375" style="1" customWidth="1"/>
    <col min="6518" max="6518" width="3" style="1" customWidth="1"/>
    <col min="6519" max="6521" width="0" style="1" hidden="1" customWidth="1"/>
    <col min="6522" max="6522" width="4.44140625" style="1" customWidth="1"/>
    <col min="6523" max="6523" width="0" style="1" hidden="1" customWidth="1"/>
    <col min="6524" max="6525" width="14.77734375" style="1" customWidth="1"/>
    <col min="6526" max="6526" width="15.21875" style="1" customWidth="1"/>
    <col min="6527" max="6527" width="6.44140625" style="1" customWidth="1"/>
    <col min="6528" max="6528" width="15.21875" style="1" customWidth="1"/>
    <col min="6529" max="6529" width="4.21875" style="1" customWidth="1"/>
    <col min="6530" max="6530" width="3" style="1" customWidth="1"/>
    <col min="6531" max="6533" width="0" style="1" hidden="1" customWidth="1"/>
    <col min="6534" max="6534" width="3" style="1" customWidth="1"/>
    <col min="6535" max="6535" width="0" style="1" hidden="1" customWidth="1"/>
    <col min="6536" max="6536" width="3" style="1" customWidth="1"/>
    <col min="6537" max="6537" width="0" style="1" hidden="1" customWidth="1"/>
    <col min="6538" max="6538" width="4.44140625" style="1" customWidth="1"/>
    <col min="6539" max="6539" width="34.21875" style="1" customWidth="1"/>
    <col min="6540" max="6540" width="23.44140625" style="1" customWidth="1"/>
    <col min="6541" max="6541" width="9.21875" style="1" customWidth="1"/>
    <col min="6542" max="6542" width="19.44140625" style="1" customWidth="1"/>
    <col min="6543" max="6543" width="42.77734375" style="1" customWidth="1"/>
    <col min="6544" max="6544" width="5.77734375" style="1" customWidth="1"/>
    <col min="6545" max="6545" width="31.44140625" style="1" customWidth="1"/>
    <col min="6546" max="6546" width="16.21875" style="1" customWidth="1"/>
    <col min="6547" max="6548" width="9.21875" style="1" customWidth="1"/>
    <col min="6549" max="6549" width="11.21875" style="1" customWidth="1"/>
    <col min="6550" max="6550" width="2.21875" style="1" customWidth="1"/>
    <col min="6551" max="6756" width="10.88671875" style="1"/>
    <col min="6757" max="6757" width="12" style="1" customWidth="1"/>
    <col min="6758" max="6758" width="2.77734375" style="1" customWidth="1"/>
    <col min="6759" max="6760" width="6.44140625" style="1" customWidth="1"/>
    <col min="6761" max="6761" width="5.77734375" style="1" customWidth="1"/>
    <col min="6762" max="6762" width="6.44140625" style="1" customWidth="1"/>
    <col min="6763" max="6763" width="13.77734375" style="1" customWidth="1"/>
    <col min="6764" max="6765" width="9" style="1" customWidth="1"/>
    <col min="6766" max="6766" width="2.44140625" style="1" customWidth="1"/>
    <col min="6767" max="6767" width="8.77734375" style="1" customWidth="1"/>
    <col min="6768" max="6768" width="7.44140625" style="1" customWidth="1"/>
    <col min="6769" max="6771" width="3.77734375" style="1" customWidth="1"/>
    <col min="6772" max="6772" width="3.44140625" style="1" customWidth="1"/>
    <col min="6773" max="6773" width="2.77734375" style="1" customWidth="1"/>
    <col min="6774" max="6774" width="3" style="1" customWidth="1"/>
    <col min="6775" max="6777" width="0" style="1" hidden="1" customWidth="1"/>
    <col min="6778" max="6778" width="4.44140625" style="1" customWidth="1"/>
    <col min="6779" max="6779" width="0" style="1" hidden="1" customWidth="1"/>
    <col min="6780" max="6781" width="14.77734375" style="1" customWidth="1"/>
    <col min="6782" max="6782" width="15.21875" style="1" customWidth="1"/>
    <col min="6783" max="6783" width="6.44140625" style="1" customWidth="1"/>
    <col min="6784" max="6784" width="15.21875" style="1" customWidth="1"/>
    <col min="6785" max="6785" width="4.21875" style="1" customWidth="1"/>
    <col min="6786" max="6786" width="3" style="1" customWidth="1"/>
    <col min="6787" max="6789" width="0" style="1" hidden="1" customWidth="1"/>
    <col min="6790" max="6790" width="3" style="1" customWidth="1"/>
    <col min="6791" max="6791" width="0" style="1" hidden="1" customWidth="1"/>
    <col min="6792" max="6792" width="3" style="1" customWidth="1"/>
    <col min="6793" max="6793" width="0" style="1" hidden="1" customWidth="1"/>
    <col min="6794" max="6794" width="4.44140625" style="1" customWidth="1"/>
    <col min="6795" max="6795" width="34.21875" style="1" customWidth="1"/>
    <col min="6796" max="6796" width="23.44140625" style="1" customWidth="1"/>
    <col min="6797" max="6797" width="9.21875" style="1" customWidth="1"/>
    <col min="6798" max="6798" width="19.44140625" style="1" customWidth="1"/>
    <col min="6799" max="6799" width="42.77734375" style="1" customWidth="1"/>
    <col min="6800" max="6800" width="5.77734375" style="1" customWidth="1"/>
    <col min="6801" max="6801" width="31.44140625" style="1" customWidth="1"/>
    <col min="6802" max="6802" width="16.21875" style="1" customWidth="1"/>
    <col min="6803" max="6804" width="9.21875" style="1" customWidth="1"/>
    <col min="6805" max="6805" width="11.21875" style="1" customWidth="1"/>
    <col min="6806" max="6806" width="2.21875" style="1" customWidth="1"/>
    <col min="6807" max="7012" width="10.88671875" style="1"/>
    <col min="7013" max="7013" width="12" style="1" customWidth="1"/>
    <col min="7014" max="7014" width="2.77734375" style="1" customWidth="1"/>
    <col min="7015" max="7016" width="6.44140625" style="1" customWidth="1"/>
    <col min="7017" max="7017" width="5.77734375" style="1" customWidth="1"/>
    <col min="7018" max="7018" width="6.44140625" style="1" customWidth="1"/>
    <col min="7019" max="7019" width="13.77734375" style="1" customWidth="1"/>
    <col min="7020" max="7021" width="9" style="1" customWidth="1"/>
    <col min="7022" max="7022" width="2.44140625" style="1" customWidth="1"/>
    <col min="7023" max="7023" width="8.77734375" style="1" customWidth="1"/>
    <col min="7024" max="7024" width="7.44140625" style="1" customWidth="1"/>
    <col min="7025" max="7027" width="3.77734375" style="1" customWidth="1"/>
    <col min="7028" max="7028" width="3.44140625" style="1" customWidth="1"/>
    <col min="7029" max="7029" width="2.77734375" style="1" customWidth="1"/>
    <col min="7030" max="7030" width="3" style="1" customWidth="1"/>
    <col min="7031" max="7033" width="0" style="1" hidden="1" customWidth="1"/>
    <col min="7034" max="7034" width="4.44140625" style="1" customWidth="1"/>
    <col min="7035" max="7035" width="0" style="1" hidden="1" customWidth="1"/>
    <col min="7036" max="7037" width="14.77734375" style="1" customWidth="1"/>
    <col min="7038" max="7038" width="15.21875" style="1" customWidth="1"/>
    <col min="7039" max="7039" width="6.44140625" style="1" customWidth="1"/>
    <col min="7040" max="7040" width="15.21875" style="1" customWidth="1"/>
    <col min="7041" max="7041" width="4.21875" style="1" customWidth="1"/>
    <col min="7042" max="7042" width="3" style="1" customWidth="1"/>
    <col min="7043" max="7045" width="0" style="1" hidden="1" customWidth="1"/>
    <col min="7046" max="7046" width="3" style="1" customWidth="1"/>
    <col min="7047" max="7047" width="0" style="1" hidden="1" customWidth="1"/>
    <col min="7048" max="7048" width="3" style="1" customWidth="1"/>
    <col min="7049" max="7049" width="0" style="1" hidden="1" customWidth="1"/>
    <col min="7050" max="7050" width="4.44140625" style="1" customWidth="1"/>
    <col min="7051" max="7051" width="34.21875" style="1" customWidth="1"/>
    <col min="7052" max="7052" width="23.44140625" style="1" customWidth="1"/>
    <col min="7053" max="7053" width="9.21875" style="1" customWidth="1"/>
    <col min="7054" max="7054" width="19.44140625" style="1" customWidth="1"/>
    <col min="7055" max="7055" width="42.77734375" style="1" customWidth="1"/>
    <col min="7056" max="7056" width="5.77734375" style="1" customWidth="1"/>
    <col min="7057" max="7057" width="31.44140625" style="1" customWidth="1"/>
    <col min="7058" max="7058" width="16.21875" style="1" customWidth="1"/>
    <col min="7059" max="7060" width="9.21875" style="1" customWidth="1"/>
    <col min="7061" max="7061" width="11.21875" style="1" customWidth="1"/>
    <col min="7062" max="7062" width="2.21875" style="1" customWidth="1"/>
    <col min="7063" max="7268" width="10.88671875" style="1"/>
    <col min="7269" max="7269" width="12" style="1" customWidth="1"/>
    <col min="7270" max="7270" width="2.77734375" style="1" customWidth="1"/>
    <col min="7271" max="7272" width="6.44140625" style="1" customWidth="1"/>
    <col min="7273" max="7273" width="5.77734375" style="1" customWidth="1"/>
    <col min="7274" max="7274" width="6.44140625" style="1" customWidth="1"/>
    <col min="7275" max="7275" width="13.77734375" style="1" customWidth="1"/>
    <col min="7276" max="7277" width="9" style="1" customWidth="1"/>
    <col min="7278" max="7278" width="2.44140625" style="1" customWidth="1"/>
    <col min="7279" max="7279" width="8.77734375" style="1" customWidth="1"/>
    <col min="7280" max="7280" width="7.44140625" style="1" customWidth="1"/>
    <col min="7281" max="7283" width="3.77734375" style="1" customWidth="1"/>
    <col min="7284" max="7284" width="3.44140625" style="1" customWidth="1"/>
    <col min="7285" max="7285" width="2.77734375" style="1" customWidth="1"/>
    <col min="7286" max="7286" width="3" style="1" customWidth="1"/>
    <col min="7287" max="7289" width="0" style="1" hidden="1" customWidth="1"/>
    <col min="7290" max="7290" width="4.44140625" style="1" customWidth="1"/>
    <col min="7291" max="7291" width="0" style="1" hidden="1" customWidth="1"/>
    <col min="7292" max="7293" width="14.77734375" style="1" customWidth="1"/>
    <col min="7294" max="7294" width="15.21875" style="1" customWidth="1"/>
    <col min="7295" max="7295" width="6.44140625" style="1" customWidth="1"/>
    <col min="7296" max="7296" width="15.21875" style="1" customWidth="1"/>
    <col min="7297" max="7297" width="4.21875" style="1" customWidth="1"/>
    <col min="7298" max="7298" width="3" style="1" customWidth="1"/>
    <col min="7299" max="7301" width="0" style="1" hidden="1" customWidth="1"/>
    <col min="7302" max="7302" width="3" style="1" customWidth="1"/>
    <col min="7303" max="7303" width="0" style="1" hidden="1" customWidth="1"/>
    <col min="7304" max="7304" width="3" style="1" customWidth="1"/>
    <col min="7305" max="7305" width="0" style="1" hidden="1" customWidth="1"/>
    <col min="7306" max="7306" width="4.44140625" style="1" customWidth="1"/>
    <col min="7307" max="7307" width="34.21875" style="1" customWidth="1"/>
    <col min="7308" max="7308" width="23.44140625" style="1" customWidth="1"/>
    <col min="7309" max="7309" width="9.21875" style="1" customWidth="1"/>
    <col min="7310" max="7310" width="19.44140625" style="1" customWidth="1"/>
    <col min="7311" max="7311" width="42.77734375" style="1" customWidth="1"/>
    <col min="7312" max="7312" width="5.77734375" style="1" customWidth="1"/>
    <col min="7313" max="7313" width="31.44140625" style="1" customWidth="1"/>
    <col min="7314" max="7314" width="16.21875" style="1" customWidth="1"/>
    <col min="7315" max="7316" width="9.21875" style="1" customWidth="1"/>
    <col min="7317" max="7317" width="11.21875" style="1" customWidth="1"/>
    <col min="7318" max="7318" width="2.21875" style="1" customWidth="1"/>
    <col min="7319" max="7524" width="10.88671875" style="1"/>
    <col min="7525" max="7525" width="12" style="1" customWidth="1"/>
    <col min="7526" max="7526" width="2.77734375" style="1" customWidth="1"/>
    <col min="7527" max="7528" width="6.44140625" style="1" customWidth="1"/>
    <col min="7529" max="7529" width="5.77734375" style="1" customWidth="1"/>
    <col min="7530" max="7530" width="6.44140625" style="1" customWidth="1"/>
    <col min="7531" max="7531" width="13.77734375" style="1" customWidth="1"/>
    <col min="7532" max="7533" width="9" style="1" customWidth="1"/>
    <col min="7534" max="7534" width="2.44140625" style="1" customWidth="1"/>
    <col min="7535" max="7535" width="8.77734375" style="1" customWidth="1"/>
    <col min="7536" max="7536" width="7.44140625" style="1" customWidth="1"/>
    <col min="7537" max="7539" width="3.77734375" style="1" customWidth="1"/>
    <col min="7540" max="7540" width="3.44140625" style="1" customWidth="1"/>
    <col min="7541" max="7541" width="2.77734375" style="1" customWidth="1"/>
    <col min="7542" max="7542" width="3" style="1" customWidth="1"/>
    <col min="7543" max="7545" width="0" style="1" hidden="1" customWidth="1"/>
    <col min="7546" max="7546" width="4.44140625" style="1" customWidth="1"/>
    <col min="7547" max="7547" width="0" style="1" hidden="1" customWidth="1"/>
    <col min="7548" max="7549" width="14.77734375" style="1" customWidth="1"/>
    <col min="7550" max="7550" width="15.21875" style="1" customWidth="1"/>
    <col min="7551" max="7551" width="6.44140625" style="1" customWidth="1"/>
    <col min="7552" max="7552" width="15.21875" style="1" customWidth="1"/>
    <col min="7553" max="7553" width="4.21875" style="1" customWidth="1"/>
    <col min="7554" max="7554" width="3" style="1" customWidth="1"/>
    <col min="7555" max="7557" width="0" style="1" hidden="1" customWidth="1"/>
    <col min="7558" max="7558" width="3" style="1" customWidth="1"/>
    <col min="7559" max="7559" width="0" style="1" hidden="1" customWidth="1"/>
    <col min="7560" max="7560" width="3" style="1" customWidth="1"/>
    <col min="7561" max="7561" width="0" style="1" hidden="1" customWidth="1"/>
    <col min="7562" max="7562" width="4.44140625" style="1" customWidth="1"/>
    <col min="7563" max="7563" width="34.21875" style="1" customWidth="1"/>
    <col min="7564" max="7564" width="23.44140625" style="1" customWidth="1"/>
    <col min="7565" max="7565" width="9.21875" style="1" customWidth="1"/>
    <col min="7566" max="7566" width="19.44140625" style="1" customWidth="1"/>
    <col min="7567" max="7567" width="42.77734375" style="1" customWidth="1"/>
    <col min="7568" max="7568" width="5.77734375" style="1" customWidth="1"/>
    <col min="7569" max="7569" width="31.44140625" style="1" customWidth="1"/>
    <col min="7570" max="7570" width="16.21875" style="1" customWidth="1"/>
    <col min="7571" max="7572" width="9.21875" style="1" customWidth="1"/>
    <col min="7573" max="7573" width="11.21875" style="1" customWidth="1"/>
    <col min="7574" max="7574" width="2.21875" style="1" customWidth="1"/>
    <col min="7575" max="7780" width="10.88671875" style="1"/>
    <col min="7781" max="7781" width="12" style="1" customWidth="1"/>
    <col min="7782" max="7782" width="2.77734375" style="1" customWidth="1"/>
    <col min="7783" max="7784" width="6.44140625" style="1" customWidth="1"/>
    <col min="7785" max="7785" width="5.77734375" style="1" customWidth="1"/>
    <col min="7786" max="7786" width="6.44140625" style="1" customWidth="1"/>
    <col min="7787" max="7787" width="13.77734375" style="1" customWidth="1"/>
    <col min="7788" max="7789" width="9" style="1" customWidth="1"/>
    <col min="7790" max="7790" width="2.44140625" style="1" customWidth="1"/>
    <col min="7791" max="7791" width="8.77734375" style="1" customWidth="1"/>
    <col min="7792" max="7792" width="7.44140625" style="1" customWidth="1"/>
    <col min="7793" max="7795" width="3.77734375" style="1" customWidth="1"/>
    <col min="7796" max="7796" width="3.44140625" style="1" customWidth="1"/>
    <col min="7797" max="7797" width="2.77734375" style="1" customWidth="1"/>
    <col min="7798" max="7798" width="3" style="1" customWidth="1"/>
    <col min="7799" max="7801" width="0" style="1" hidden="1" customWidth="1"/>
    <col min="7802" max="7802" width="4.44140625" style="1" customWidth="1"/>
    <col min="7803" max="7803" width="0" style="1" hidden="1" customWidth="1"/>
    <col min="7804" max="7805" width="14.77734375" style="1" customWidth="1"/>
    <col min="7806" max="7806" width="15.21875" style="1" customWidth="1"/>
    <col min="7807" max="7807" width="6.44140625" style="1" customWidth="1"/>
    <col min="7808" max="7808" width="15.21875" style="1" customWidth="1"/>
    <col min="7809" max="7809" width="4.21875" style="1" customWidth="1"/>
    <col min="7810" max="7810" width="3" style="1" customWidth="1"/>
    <col min="7811" max="7813" width="0" style="1" hidden="1" customWidth="1"/>
    <col min="7814" max="7814" width="3" style="1" customWidth="1"/>
    <col min="7815" max="7815" width="0" style="1" hidden="1" customWidth="1"/>
    <col min="7816" max="7816" width="3" style="1" customWidth="1"/>
    <col min="7817" max="7817" width="0" style="1" hidden="1" customWidth="1"/>
    <col min="7818" max="7818" width="4.44140625" style="1" customWidth="1"/>
    <col min="7819" max="7819" width="34.21875" style="1" customWidth="1"/>
    <col min="7820" max="7820" width="23.44140625" style="1" customWidth="1"/>
    <col min="7821" max="7821" width="9.21875" style="1" customWidth="1"/>
    <col min="7822" max="7822" width="19.44140625" style="1" customWidth="1"/>
    <col min="7823" max="7823" width="42.77734375" style="1" customWidth="1"/>
    <col min="7824" max="7824" width="5.77734375" style="1" customWidth="1"/>
    <col min="7825" max="7825" width="31.44140625" style="1" customWidth="1"/>
    <col min="7826" max="7826" width="16.21875" style="1" customWidth="1"/>
    <col min="7827" max="7828" width="9.21875" style="1" customWidth="1"/>
    <col min="7829" max="7829" width="11.21875" style="1" customWidth="1"/>
    <col min="7830" max="7830" width="2.21875" style="1" customWidth="1"/>
    <col min="7831" max="8036" width="10.88671875" style="1"/>
    <col min="8037" max="8037" width="12" style="1" customWidth="1"/>
    <col min="8038" max="8038" width="2.77734375" style="1" customWidth="1"/>
    <col min="8039" max="8040" width="6.44140625" style="1" customWidth="1"/>
    <col min="8041" max="8041" width="5.77734375" style="1" customWidth="1"/>
    <col min="8042" max="8042" width="6.44140625" style="1" customWidth="1"/>
    <col min="8043" max="8043" width="13.77734375" style="1" customWidth="1"/>
    <col min="8044" max="8045" width="9" style="1" customWidth="1"/>
    <col min="8046" max="8046" width="2.44140625" style="1" customWidth="1"/>
    <col min="8047" max="8047" width="8.77734375" style="1" customWidth="1"/>
    <col min="8048" max="8048" width="7.44140625" style="1" customWidth="1"/>
    <col min="8049" max="8051" width="3.77734375" style="1" customWidth="1"/>
    <col min="8052" max="8052" width="3.44140625" style="1" customWidth="1"/>
    <col min="8053" max="8053" width="2.77734375" style="1" customWidth="1"/>
    <col min="8054" max="8054" width="3" style="1" customWidth="1"/>
    <col min="8055" max="8057" width="0" style="1" hidden="1" customWidth="1"/>
    <col min="8058" max="8058" width="4.44140625" style="1" customWidth="1"/>
    <col min="8059" max="8059" width="0" style="1" hidden="1" customWidth="1"/>
    <col min="8060" max="8061" width="14.77734375" style="1" customWidth="1"/>
    <col min="8062" max="8062" width="15.21875" style="1" customWidth="1"/>
    <col min="8063" max="8063" width="6.44140625" style="1" customWidth="1"/>
    <col min="8064" max="8064" width="15.21875" style="1" customWidth="1"/>
    <col min="8065" max="8065" width="4.21875" style="1" customWidth="1"/>
    <col min="8066" max="8066" width="3" style="1" customWidth="1"/>
    <col min="8067" max="8069" width="0" style="1" hidden="1" customWidth="1"/>
    <col min="8070" max="8070" width="3" style="1" customWidth="1"/>
    <col min="8071" max="8071" width="0" style="1" hidden="1" customWidth="1"/>
    <col min="8072" max="8072" width="3" style="1" customWidth="1"/>
    <col min="8073" max="8073" width="0" style="1" hidden="1" customWidth="1"/>
    <col min="8074" max="8074" width="4.44140625" style="1" customWidth="1"/>
    <col min="8075" max="8075" width="34.21875" style="1" customWidth="1"/>
    <col min="8076" max="8076" width="23.44140625" style="1" customWidth="1"/>
    <col min="8077" max="8077" width="9.21875" style="1" customWidth="1"/>
    <col min="8078" max="8078" width="19.44140625" style="1" customWidth="1"/>
    <col min="8079" max="8079" width="42.77734375" style="1" customWidth="1"/>
    <col min="8080" max="8080" width="5.77734375" style="1" customWidth="1"/>
    <col min="8081" max="8081" width="31.44140625" style="1" customWidth="1"/>
    <col min="8082" max="8082" width="16.21875" style="1" customWidth="1"/>
    <col min="8083" max="8084" width="9.21875" style="1" customWidth="1"/>
    <col min="8085" max="8085" width="11.21875" style="1" customWidth="1"/>
    <col min="8086" max="8086" width="2.21875" style="1" customWidth="1"/>
    <col min="8087" max="8292" width="10.88671875" style="1"/>
    <col min="8293" max="8293" width="12" style="1" customWidth="1"/>
    <col min="8294" max="8294" width="2.77734375" style="1" customWidth="1"/>
    <col min="8295" max="8296" width="6.44140625" style="1" customWidth="1"/>
    <col min="8297" max="8297" width="5.77734375" style="1" customWidth="1"/>
    <col min="8298" max="8298" width="6.44140625" style="1" customWidth="1"/>
    <col min="8299" max="8299" width="13.77734375" style="1" customWidth="1"/>
    <col min="8300" max="8301" width="9" style="1" customWidth="1"/>
    <col min="8302" max="8302" width="2.44140625" style="1" customWidth="1"/>
    <col min="8303" max="8303" width="8.77734375" style="1" customWidth="1"/>
    <col min="8304" max="8304" width="7.44140625" style="1" customWidth="1"/>
    <col min="8305" max="8307" width="3.77734375" style="1" customWidth="1"/>
    <col min="8308" max="8308" width="3.44140625" style="1" customWidth="1"/>
    <col min="8309" max="8309" width="2.77734375" style="1" customWidth="1"/>
    <col min="8310" max="8310" width="3" style="1" customWidth="1"/>
    <col min="8311" max="8313" width="0" style="1" hidden="1" customWidth="1"/>
    <col min="8314" max="8314" width="4.44140625" style="1" customWidth="1"/>
    <col min="8315" max="8315" width="0" style="1" hidden="1" customWidth="1"/>
    <col min="8316" max="8317" width="14.77734375" style="1" customWidth="1"/>
    <col min="8318" max="8318" width="15.21875" style="1" customWidth="1"/>
    <col min="8319" max="8319" width="6.44140625" style="1" customWidth="1"/>
    <col min="8320" max="8320" width="15.21875" style="1" customWidth="1"/>
    <col min="8321" max="8321" width="4.21875" style="1" customWidth="1"/>
    <col min="8322" max="8322" width="3" style="1" customWidth="1"/>
    <col min="8323" max="8325" width="0" style="1" hidden="1" customWidth="1"/>
    <col min="8326" max="8326" width="3" style="1" customWidth="1"/>
    <col min="8327" max="8327" width="0" style="1" hidden="1" customWidth="1"/>
    <col min="8328" max="8328" width="3" style="1" customWidth="1"/>
    <col min="8329" max="8329" width="0" style="1" hidden="1" customWidth="1"/>
    <col min="8330" max="8330" width="4.44140625" style="1" customWidth="1"/>
    <col min="8331" max="8331" width="34.21875" style="1" customWidth="1"/>
    <col min="8332" max="8332" width="23.44140625" style="1" customWidth="1"/>
    <col min="8333" max="8333" width="9.21875" style="1" customWidth="1"/>
    <col min="8334" max="8334" width="19.44140625" style="1" customWidth="1"/>
    <col min="8335" max="8335" width="42.77734375" style="1" customWidth="1"/>
    <col min="8336" max="8336" width="5.77734375" style="1" customWidth="1"/>
    <col min="8337" max="8337" width="31.44140625" style="1" customWidth="1"/>
    <col min="8338" max="8338" width="16.21875" style="1" customWidth="1"/>
    <col min="8339" max="8340" width="9.21875" style="1" customWidth="1"/>
    <col min="8341" max="8341" width="11.21875" style="1" customWidth="1"/>
    <col min="8342" max="8342" width="2.21875" style="1" customWidth="1"/>
    <col min="8343" max="8548" width="10.88671875" style="1"/>
    <col min="8549" max="8549" width="12" style="1" customWidth="1"/>
    <col min="8550" max="8550" width="2.77734375" style="1" customWidth="1"/>
    <col min="8551" max="8552" width="6.44140625" style="1" customWidth="1"/>
    <col min="8553" max="8553" width="5.77734375" style="1" customWidth="1"/>
    <col min="8554" max="8554" width="6.44140625" style="1" customWidth="1"/>
    <col min="8555" max="8555" width="13.77734375" style="1" customWidth="1"/>
    <col min="8556" max="8557" width="9" style="1" customWidth="1"/>
    <col min="8558" max="8558" width="2.44140625" style="1" customWidth="1"/>
    <col min="8559" max="8559" width="8.77734375" style="1" customWidth="1"/>
    <col min="8560" max="8560" width="7.44140625" style="1" customWidth="1"/>
    <col min="8561" max="8563" width="3.77734375" style="1" customWidth="1"/>
    <col min="8564" max="8564" width="3.44140625" style="1" customWidth="1"/>
    <col min="8565" max="8565" width="2.77734375" style="1" customWidth="1"/>
    <col min="8566" max="8566" width="3" style="1" customWidth="1"/>
    <col min="8567" max="8569" width="0" style="1" hidden="1" customWidth="1"/>
    <col min="8570" max="8570" width="4.44140625" style="1" customWidth="1"/>
    <col min="8571" max="8571" width="0" style="1" hidden="1" customWidth="1"/>
    <col min="8572" max="8573" width="14.77734375" style="1" customWidth="1"/>
    <col min="8574" max="8574" width="15.21875" style="1" customWidth="1"/>
    <col min="8575" max="8575" width="6.44140625" style="1" customWidth="1"/>
    <col min="8576" max="8576" width="15.21875" style="1" customWidth="1"/>
    <col min="8577" max="8577" width="4.21875" style="1" customWidth="1"/>
    <col min="8578" max="8578" width="3" style="1" customWidth="1"/>
    <col min="8579" max="8581" width="0" style="1" hidden="1" customWidth="1"/>
    <col min="8582" max="8582" width="3" style="1" customWidth="1"/>
    <col min="8583" max="8583" width="0" style="1" hidden="1" customWidth="1"/>
    <col min="8584" max="8584" width="3" style="1" customWidth="1"/>
    <col min="8585" max="8585" width="0" style="1" hidden="1" customWidth="1"/>
    <col min="8586" max="8586" width="4.44140625" style="1" customWidth="1"/>
    <col min="8587" max="8587" width="34.21875" style="1" customWidth="1"/>
    <col min="8588" max="8588" width="23.44140625" style="1" customWidth="1"/>
    <col min="8589" max="8589" width="9.21875" style="1" customWidth="1"/>
    <col min="8590" max="8590" width="19.44140625" style="1" customWidth="1"/>
    <col min="8591" max="8591" width="42.77734375" style="1" customWidth="1"/>
    <col min="8592" max="8592" width="5.77734375" style="1" customWidth="1"/>
    <col min="8593" max="8593" width="31.44140625" style="1" customWidth="1"/>
    <col min="8594" max="8594" width="16.21875" style="1" customWidth="1"/>
    <col min="8595" max="8596" width="9.21875" style="1" customWidth="1"/>
    <col min="8597" max="8597" width="11.21875" style="1" customWidth="1"/>
    <col min="8598" max="8598" width="2.21875" style="1" customWidth="1"/>
    <col min="8599" max="8804" width="10.88671875" style="1"/>
    <col min="8805" max="8805" width="12" style="1" customWidth="1"/>
    <col min="8806" max="8806" width="2.77734375" style="1" customWidth="1"/>
    <col min="8807" max="8808" width="6.44140625" style="1" customWidth="1"/>
    <col min="8809" max="8809" width="5.77734375" style="1" customWidth="1"/>
    <col min="8810" max="8810" width="6.44140625" style="1" customWidth="1"/>
    <col min="8811" max="8811" width="13.77734375" style="1" customWidth="1"/>
    <col min="8812" max="8813" width="9" style="1" customWidth="1"/>
    <col min="8814" max="8814" width="2.44140625" style="1" customWidth="1"/>
    <col min="8815" max="8815" width="8.77734375" style="1" customWidth="1"/>
    <col min="8816" max="8816" width="7.44140625" style="1" customWidth="1"/>
    <col min="8817" max="8819" width="3.77734375" style="1" customWidth="1"/>
    <col min="8820" max="8820" width="3.44140625" style="1" customWidth="1"/>
    <col min="8821" max="8821" width="2.77734375" style="1" customWidth="1"/>
    <col min="8822" max="8822" width="3" style="1" customWidth="1"/>
    <col min="8823" max="8825" width="0" style="1" hidden="1" customWidth="1"/>
    <col min="8826" max="8826" width="4.44140625" style="1" customWidth="1"/>
    <col min="8827" max="8827" width="0" style="1" hidden="1" customWidth="1"/>
    <col min="8828" max="8829" width="14.77734375" style="1" customWidth="1"/>
    <col min="8830" max="8830" width="15.21875" style="1" customWidth="1"/>
    <col min="8831" max="8831" width="6.44140625" style="1" customWidth="1"/>
    <col min="8832" max="8832" width="15.21875" style="1" customWidth="1"/>
    <col min="8833" max="8833" width="4.21875" style="1" customWidth="1"/>
    <col min="8834" max="8834" width="3" style="1" customWidth="1"/>
    <col min="8835" max="8837" width="0" style="1" hidden="1" customWidth="1"/>
    <col min="8838" max="8838" width="3" style="1" customWidth="1"/>
    <col min="8839" max="8839" width="0" style="1" hidden="1" customWidth="1"/>
    <col min="8840" max="8840" width="3" style="1" customWidth="1"/>
    <col min="8841" max="8841" width="0" style="1" hidden="1" customWidth="1"/>
    <col min="8842" max="8842" width="4.44140625" style="1" customWidth="1"/>
    <col min="8843" max="8843" width="34.21875" style="1" customWidth="1"/>
    <col min="8844" max="8844" width="23.44140625" style="1" customWidth="1"/>
    <col min="8845" max="8845" width="9.21875" style="1" customWidth="1"/>
    <col min="8846" max="8846" width="19.44140625" style="1" customWidth="1"/>
    <col min="8847" max="8847" width="42.77734375" style="1" customWidth="1"/>
    <col min="8848" max="8848" width="5.77734375" style="1" customWidth="1"/>
    <col min="8849" max="8849" width="31.44140625" style="1" customWidth="1"/>
    <col min="8850" max="8850" width="16.21875" style="1" customWidth="1"/>
    <col min="8851" max="8852" width="9.21875" style="1" customWidth="1"/>
    <col min="8853" max="8853" width="11.21875" style="1" customWidth="1"/>
    <col min="8854" max="8854" width="2.21875" style="1" customWidth="1"/>
    <col min="8855" max="9060" width="10.88671875" style="1"/>
    <col min="9061" max="9061" width="12" style="1" customWidth="1"/>
    <col min="9062" max="9062" width="2.77734375" style="1" customWidth="1"/>
    <col min="9063" max="9064" width="6.44140625" style="1" customWidth="1"/>
    <col min="9065" max="9065" width="5.77734375" style="1" customWidth="1"/>
    <col min="9066" max="9066" width="6.44140625" style="1" customWidth="1"/>
    <col min="9067" max="9067" width="13.77734375" style="1" customWidth="1"/>
    <col min="9068" max="9069" width="9" style="1" customWidth="1"/>
    <col min="9070" max="9070" width="2.44140625" style="1" customWidth="1"/>
    <col min="9071" max="9071" width="8.77734375" style="1" customWidth="1"/>
    <col min="9072" max="9072" width="7.44140625" style="1" customWidth="1"/>
    <col min="9073" max="9075" width="3.77734375" style="1" customWidth="1"/>
    <col min="9076" max="9076" width="3.44140625" style="1" customWidth="1"/>
    <col min="9077" max="9077" width="2.77734375" style="1" customWidth="1"/>
    <col min="9078" max="9078" width="3" style="1" customWidth="1"/>
    <col min="9079" max="9081" width="0" style="1" hidden="1" customWidth="1"/>
    <col min="9082" max="9082" width="4.44140625" style="1" customWidth="1"/>
    <col min="9083" max="9083" width="0" style="1" hidden="1" customWidth="1"/>
    <col min="9084" max="9085" width="14.77734375" style="1" customWidth="1"/>
    <col min="9086" max="9086" width="15.21875" style="1" customWidth="1"/>
    <col min="9087" max="9087" width="6.44140625" style="1" customWidth="1"/>
    <col min="9088" max="9088" width="15.21875" style="1" customWidth="1"/>
    <col min="9089" max="9089" width="4.21875" style="1" customWidth="1"/>
    <col min="9090" max="9090" width="3" style="1" customWidth="1"/>
    <col min="9091" max="9093" width="0" style="1" hidden="1" customWidth="1"/>
    <col min="9094" max="9094" width="3" style="1" customWidth="1"/>
    <col min="9095" max="9095" width="0" style="1" hidden="1" customWidth="1"/>
    <col min="9096" max="9096" width="3" style="1" customWidth="1"/>
    <col min="9097" max="9097" width="0" style="1" hidden="1" customWidth="1"/>
    <col min="9098" max="9098" width="4.44140625" style="1" customWidth="1"/>
    <col min="9099" max="9099" width="34.21875" style="1" customWidth="1"/>
    <col min="9100" max="9100" width="23.44140625" style="1" customWidth="1"/>
    <col min="9101" max="9101" width="9.21875" style="1" customWidth="1"/>
    <col min="9102" max="9102" width="19.44140625" style="1" customWidth="1"/>
    <col min="9103" max="9103" width="42.77734375" style="1" customWidth="1"/>
    <col min="9104" max="9104" width="5.77734375" style="1" customWidth="1"/>
    <col min="9105" max="9105" width="31.44140625" style="1" customWidth="1"/>
    <col min="9106" max="9106" width="16.21875" style="1" customWidth="1"/>
    <col min="9107" max="9108" width="9.21875" style="1" customWidth="1"/>
    <col min="9109" max="9109" width="11.21875" style="1" customWidth="1"/>
    <col min="9110" max="9110" width="2.21875" style="1" customWidth="1"/>
    <col min="9111" max="9316" width="10.88671875" style="1"/>
    <col min="9317" max="9317" width="12" style="1" customWidth="1"/>
    <col min="9318" max="9318" width="2.77734375" style="1" customWidth="1"/>
    <col min="9319" max="9320" width="6.44140625" style="1" customWidth="1"/>
    <col min="9321" max="9321" width="5.77734375" style="1" customWidth="1"/>
    <col min="9322" max="9322" width="6.44140625" style="1" customWidth="1"/>
    <col min="9323" max="9323" width="13.77734375" style="1" customWidth="1"/>
    <col min="9324" max="9325" width="9" style="1" customWidth="1"/>
    <col min="9326" max="9326" width="2.44140625" style="1" customWidth="1"/>
    <col min="9327" max="9327" width="8.77734375" style="1" customWidth="1"/>
    <col min="9328" max="9328" width="7.44140625" style="1" customWidth="1"/>
    <col min="9329" max="9331" width="3.77734375" style="1" customWidth="1"/>
    <col min="9332" max="9332" width="3.44140625" style="1" customWidth="1"/>
    <col min="9333" max="9333" width="2.77734375" style="1" customWidth="1"/>
    <col min="9334" max="9334" width="3" style="1" customWidth="1"/>
    <col min="9335" max="9337" width="0" style="1" hidden="1" customWidth="1"/>
    <col min="9338" max="9338" width="4.44140625" style="1" customWidth="1"/>
    <col min="9339" max="9339" width="0" style="1" hidden="1" customWidth="1"/>
    <col min="9340" max="9341" width="14.77734375" style="1" customWidth="1"/>
    <col min="9342" max="9342" width="15.21875" style="1" customWidth="1"/>
    <col min="9343" max="9343" width="6.44140625" style="1" customWidth="1"/>
    <col min="9344" max="9344" width="15.21875" style="1" customWidth="1"/>
    <col min="9345" max="9345" width="4.21875" style="1" customWidth="1"/>
    <col min="9346" max="9346" width="3" style="1" customWidth="1"/>
    <col min="9347" max="9349" width="0" style="1" hidden="1" customWidth="1"/>
    <col min="9350" max="9350" width="3" style="1" customWidth="1"/>
    <col min="9351" max="9351" width="0" style="1" hidden="1" customWidth="1"/>
    <col min="9352" max="9352" width="3" style="1" customWidth="1"/>
    <col min="9353" max="9353" width="0" style="1" hidden="1" customWidth="1"/>
    <col min="9354" max="9354" width="4.44140625" style="1" customWidth="1"/>
    <col min="9355" max="9355" width="34.21875" style="1" customWidth="1"/>
    <col min="9356" max="9356" width="23.44140625" style="1" customWidth="1"/>
    <col min="9357" max="9357" width="9.21875" style="1" customWidth="1"/>
    <col min="9358" max="9358" width="19.44140625" style="1" customWidth="1"/>
    <col min="9359" max="9359" width="42.77734375" style="1" customWidth="1"/>
    <col min="9360" max="9360" width="5.77734375" style="1" customWidth="1"/>
    <col min="9361" max="9361" width="31.44140625" style="1" customWidth="1"/>
    <col min="9362" max="9362" width="16.21875" style="1" customWidth="1"/>
    <col min="9363" max="9364" width="9.21875" style="1" customWidth="1"/>
    <col min="9365" max="9365" width="11.21875" style="1" customWidth="1"/>
    <col min="9366" max="9366" width="2.21875" style="1" customWidth="1"/>
    <col min="9367" max="9572" width="10.88671875" style="1"/>
    <col min="9573" max="9573" width="12" style="1" customWidth="1"/>
    <col min="9574" max="9574" width="2.77734375" style="1" customWidth="1"/>
    <col min="9575" max="9576" width="6.44140625" style="1" customWidth="1"/>
    <col min="9577" max="9577" width="5.77734375" style="1" customWidth="1"/>
    <col min="9578" max="9578" width="6.44140625" style="1" customWidth="1"/>
    <col min="9579" max="9579" width="13.77734375" style="1" customWidth="1"/>
    <col min="9580" max="9581" width="9" style="1" customWidth="1"/>
    <col min="9582" max="9582" width="2.44140625" style="1" customWidth="1"/>
    <col min="9583" max="9583" width="8.77734375" style="1" customWidth="1"/>
    <col min="9584" max="9584" width="7.44140625" style="1" customWidth="1"/>
    <col min="9585" max="9587" width="3.77734375" style="1" customWidth="1"/>
    <col min="9588" max="9588" width="3.44140625" style="1" customWidth="1"/>
    <col min="9589" max="9589" width="2.77734375" style="1" customWidth="1"/>
    <col min="9590" max="9590" width="3" style="1" customWidth="1"/>
    <col min="9591" max="9593" width="0" style="1" hidden="1" customWidth="1"/>
    <col min="9594" max="9594" width="4.44140625" style="1" customWidth="1"/>
    <col min="9595" max="9595" width="0" style="1" hidden="1" customWidth="1"/>
    <col min="9596" max="9597" width="14.77734375" style="1" customWidth="1"/>
    <col min="9598" max="9598" width="15.21875" style="1" customWidth="1"/>
    <col min="9599" max="9599" width="6.44140625" style="1" customWidth="1"/>
    <col min="9600" max="9600" width="15.21875" style="1" customWidth="1"/>
    <col min="9601" max="9601" width="4.21875" style="1" customWidth="1"/>
    <col min="9602" max="9602" width="3" style="1" customWidth="1"/>
    <col min="9603" max="9605" width="0" style="1" hidden="1" customWidth="1"/>
    <col min="9606" max="9606" width="3" style="1" customWidth="1"/>
    <col min="9607" max="9607" width="0" style="1" hidden="1" customWidth="1"/>
    <col min="9608" max="9608" width="3" style="1" customWidth="1"/>
    <col min="9609" max="9609" width="0" style="1" hidden="1" customWidth="1"/>
    <col min="9610" max="9610" width="4.44140625" style="1" customWidth="1"/>
    <col min="9611" max="9611" width="34.21875" style="1" customWidth="1"/>
    <col min="9612" max="9612" width="23.44140625" style="1" customWidth="1"/>
    <col min="9613" max="9613" width="9.21875" style="1" customWidth="1"/>
    <col min="9614" max="9614" width="19.44140625" style="1" customWidth="1"/>
    <col min="9615" max="9615" width="42.77734375" style="1" customWidth="1"/>
    <col min="9616" max="9616" width="5.77734375" style="1" customWidth="1"/>
    <col min="9617" max="9617" width="31.44140625" style="1" customWidth="1"/>
    <col min="9618" max="9618" width="16.21875" style="1" customWidth="1"/>
    <col min="9619" max="9620" width="9.21875" style="1" customWidth="1"/>
    <col min="9621" max="9621" width="11.21875" style="1" customWidth="1"/>
    <col min="9622" max="9622" width="2.21875" style="1" customWidth="1"/>
    <col min="9623" max="9828" width="10.88671875" style="1"/>
    <col min="9829" max="9829" width="12" style="1" customWidth="1"/>
    <col min="9830" max="9830" width="2.77734375" style="1" customWidth="1"/>
    <col min="9831" max="9832" width="6.44140625" style="1" customWidth="1"/>
    <col min="9833" max="9833" width="5.77734375" style="1" customWidth="1"/>
    <col min="9834" max="9834" width="6.44140625" style="1" customWidth="1"/>
    <col min="9835" max="9835" width="13.77734375" style="1" customWidth="1"/>
    <col min="9836" max="9837" width="9" style="1" customWidth="1"/>
    <col min="9838" max="9838" width="2.44140625" style="1" customWidth="1"/>
    <col min="9839" max="9839" width="8.77734375" style="1" customWidth="1"/>
    <col min="9840" max="9840" width="7.44140625" style="1" customWidth="1"/>
    <col min="9841" max="9843" width="3.77734375" style="1" customWidth="1"/>
    <col min="9844" max="9844" width="3.44140625" style="1" customWidth="1"/>
    <col min="9845" max="9845" width="2.77734375" style="1" customWidth="1"/>
    <col min="9846" max="9846" width="3" style="1" customWidth="1"/>
    <col min="9847" max="9849" width="0" style="1" hidden="1" customWidth="1"/>
    <col min="9850" max="9850" width="4.44140625" style="1" customWidth="1"/>
    <col min="9851" max="9851" width="0" style="1" hidden="1" customWidth="1"/>
    <col min="9852" max="9853" width="14.77734375" style="1" customWidth="1"/>
    <col min="9854" max="9854" width="15.21875" style="1" customWidth="1"/>
    <col min="9855" max="9855" width="6.44140625" style="1" customWidth="1"/>
    <col min="9856" max="9856" width="15.21875" style="1" customWidth="1"/>
    <col min="9857" max="9857" width="4.21875" style="1" customWidth="1"/>
    <col min="9858" max="9858" width="3" style="1" customWidth="1"/>
    <col min="9859" max="9861" width="0" style="1" hidden="1" customWidth="1"/>
    <col min="9862" max="9862" width="3" style="1" customWidth="1"/>
    <col min="9863" max="9863" width="0" style="1" hidden="1" customWidth="1"/>
    <col min="9864" max="9864" width="3" style="1" customWidth="1"/>
    <col min="9865" max="9865" width="0" style="1" hidden="1" customWidth="1"/>
    <col min="9866" max="9866" width="4.44140625" style="1" customWidth="1"/>
    <col min="9867" max="9867" width="34.21875" style="1" customWidth="1"/>
    <col min="9868" max="9868" width="23.44140625" style="1" customWidth="1"/>
    <col min="9869" max="9869" width="9.21875" style="1" customWidth="1"/>
    <col min="9870" max="9870" width="19.44140625" style="1" customWidth="1"/>
    <col min="9871" max="9871" width="42.77734375" style="1" customWidth="1"/>
    <col min="9872" max="9872" width="5.77734375" style="1" customWidth="1"/>
    <col min="9873" max="9873" width="31.44140625" style="1" customWidth="1"/>
    <col min="9874" max="9874" width="16.21875" style="1" customWidth="1"/>
    <col min="9875" max="9876" width="9.21875" style="1" customWidth="1"/>
    <col min="9877" max="9877" width="11.21875" style="1" customWidth="1"/>
    <col min="9878" max="9878" width="2.21875" style="1" customWidth="1"/>
    <col min="9879" max="10084" width="10.88671875" style="1"/>
    <col min="10085" max="10085" width="12" style="1" customWidth="1"/>
    <col min="10086" max="10086" width="2.77734375" style="1" customWidth="1"/>
    <col min="10087" max="10088" width="6.44140625" style="1" customWidth="1"/>
    <col min="10089" max="10089" width="5.77734375" style="1" customWidth="1"/>
    <col min="10090" max="10090" width="6.44140625" style="1" customWidth="1"/>
    <col min="10091" max="10091" width="13.77734375" style="1" customWidth="1"/>
    <col min="10092" max="10093" width="9" style="1" customWidth="1"/>
    <col min="10094" max="10094" width="2.44140625" style="1" customWidth="1"/>
    <col min="10095" max="10095" width="8.77734375" style="1" customWidth="1"/>
    <col min="10096" max="10096" width="7.44140625" style="1" customWidth="1"/>
    <col min="10097" max="10099" width="3.77734375" style="1" customWidth="1"/>
    <col min="10100" max="10100" width="3.44140625" style="1" customWidth="1"/>
    <col min="10101" max="10101" width="2.77734375" style="1" customWidth="1"/>
    <col min="10102" max="10102" width="3" style="1" customWidth="1"/>
    <col min="10103" max="10105" width="0" style="1" hidden="1" customWidth="1"/>
    <col min="10106" max="10106" width="4.44140625" style="1" customWidth="1"/>
    <col min="10107" max="10107" width="0" style="1" hidden="1" customWidth="1"/>
    <col min="10108" max="10109" width="14.77734375" style="1" customWidth="1"/>
    <col min="10110" max="10110" width="15.21875" style="1" customWidth="1"/>
    <col min="10111" max="10111" width="6.44140625" style="1" customWidth="1"/>
    <col min="10112" max="10112" width="15.21875" style="1" customWidth="1"/>
    <col min="10113" max="10113" width="4.21875" style="1" customWidth="1"/>
    <col min="10114" max="10114" width="3" style="1" customWidth="1"/>
    <col min="10115" max="10117" width="0" style="1" hidden="1" customWidth="1"/>
    <col min="10118" max="10118" width="3" style="1" customWidth="1"/>
    <col min="10119" max="10119" width="0" style="1" hidden="1" customWidth="1"/>
    <col min="10120" max="10120" width="3" style="1" customWidth="1"/>
    <col min="10121" max="10121" width="0" style="1" hidden="1" customWidth="1"/>
    <col min="10122" max="10122" width="4.44140625" style="1" customWidth="1"/>
    <col min="10123" max="10123" width="34.21875" style="1" customWidth="1"/>
    <col min="10124" max="10124" width="23.44140625" style="1" customWidth="1"/>
    <col min="10125" max="10125" width="9.21875" style="1" customWidth="1"/>
    <col min="10126" max="10126" width="19.44140625" style="1" customWidth="1"/>
    <col min="10127" max="10127" width="42.77734375" style="1" customWidth="1"/>
    <col min="10128" max="10128" width="5.77734375" style="1" customWidth="1"/>
    <col min="10129" max="10129" width="31.44140625" style="1" customWidth="1"/>
    <col min="10130" max="10130" width="16.21875" style="1" customWidth="1"/>
    <col min="10131" max="10132" width="9.21875" style="1" customWidth="1"/>
    <col min="10133" max="10133" width="11.21875" style="1" customWidth="1"/>
    <col min="10134" max="10134" width="2.21875" style="1" customWidth="1"/>
    <col min="10135" max="10340" width="10.88671875" style="1"/>
    <col min="10341" max="10341" width="12" style="1" customWidth="1"/>
    <col min="10342" max="10342" width="2.77734375" style="1" customWidth="1"/>
    <col min="10343" max="10344" width="6.44140625" style="1" customWidth="1"/>
    <col min="10345" max="10345" width="5.77734375" style="1" customWidth="1"/>
    <col min="10346" max="10346" width="6.44140625" style="1" customWidth="1"/>
    <col min="10347" max="10347" width="13.77734375" style="1" customWidth="1"/>
    <col min="10348" max="10349" width="9" style="1" customWidth="1"/>
    <col min="10350" max="10350" width="2.44140625" style="1" customWidth="1"/>
    <col min="10351" max="10351" width="8.77734375" style="1" customWidth="1"/>
    <col min="10352" max="10352" width="7.44140625" style="1" customWidth="1"/>
    <col min="10353" max="10355" width="3.77734375" style="1" customWidth="1"/>
    <col min="10356" max="10356" width="3.44140625" style="1" customWidth="1"/>
    <col min="10357" max="10357" width="2.77734375" style="1" customWidth="1"/>
    <col min="10358" max="10358" width="3" style="1" customWidth="1"/>
    <col min="10359" max="10361" width="0" style="1" hidden="1" customWidth="1"/>
    <col min="10362" max="10362" width="4.44140625" style="1" customWidth="1"/>
    <col min="10363" max="10363" width="0" style="1" hidden="1" customWidth="1"/>
    <col min="10364" max="10365" width="14.77734375" style="1" customWidth="1"/>
    <col min="10366" max="10366" width="15.21875" style="1" customWidth="1"/>
    <col min="10367" max="10367" width="6.44140625" style="1" customWidth="1"/>
    <col min="10368" max="10368" width="15.21875" style="1" customWidth="1"/>
    <col min="10369" max="10369" width="4.21875" style="1" customWidth="1"/>
    <col min="10370" max="10370" width="3" style="1" customWidth="1"/>
    <col min="10371" max="10373" width="0" style="1" hidden="1" customWidth="1"/>
    <col min="10374" max="10374" width="3" style="1" customWidth="1"/>
    <col min="10375" max="10375" width="0" style="1" hidden="1" customWidth="1"/>
    <col min="10376" max="10376" width="3" style="1" customWidth="1"/>
    <col min="10377" max="10377" width="0" style="1" hidden="1" customWidth="1"/>
    <col min="10378" max="10378" width="4.44140625" style="1" customWidth="1"/>
    <col min="10379" max="10379" width="34.21875" style="1" customWidth="1"/>
    <col min="10380" max="10380" width="23.44140625" style="1" customWidth="1"/>
    <col min="10381" max="10381" width="9.21875" style="1" customWidth="1"/>
    <col min="10382" max="10382" width="19.44140625" style="1" customWidth="1"/>
    <col min="10383" max="10383" width="42.77734375" style="1" customWidth="1"/>
    <col min="10384" max="10384" width="5.77734375" style="1" customWidth="1"/>
    <col min="10385" max="10385" width="31.44140625" style="1" customWidth="1"/>
    <col min="10386" max="10386" width="16.21875" style="1" customWidth="1"/>
    <col min="10387" max="10388" width="9.21875" style="1" customWidth="1"/>
    <col min="10389" max="10389" width="11.21875" style="1" customWidth="1"/>
    <col min="10390" max="10390" width="2.21875" style="1" customWidth="1"/>
    <col min="10391" max="10596" width="10.88671875" style="1"/>
    <col min="10597" max="10597" width="12" style="1" customWidth="1"/>
    <col min="10598" max="10598" width="2.77734375" style="1" customWidth="1"/>
    <col min="10599" max="10600" width="6.44140625" style="1" customWidth="1"/>
    <col min="10601" max="10601" width="5.77734375" style="1" customWidth="1"/>
    <col min="10602" max="10602" width="6.44140625" style="1" customWidth="1"/>
    <col min="10603" max="10603" width="13.77734375" style="1" customWidth="1"/>
    <col min="10604" max="10605" width="9" style="1" customWidth="1"/>
    <col min="10606" max="10606" width="2.44140625" style="1" customWidth="1"/>
    <col min="10607" max="10607" width="8.77734375" style="1" customWidth="1"/>
    <col min="10608" max="10608" width="7.44140625" style="1" customWidth="1"/>
    <col min="10609" max="10611" width="3.77734375" style="1" customWidth="1"/>
    <col min="10612" max="10612" width="3.44140625" style="1" customWidth="1"/>
    <col min="10613" max="10613" width="2.77734375" style="1" customWidth="1"/>
    <col min="10614" max="10614" width="3" style="1" customWidth="1"/>
    <col min="10615" max="10617" width="0" style="1" hidden="1" customWidth="1"/>
    <col min="10618" max="10618" width="4.44140625" style="1" customWidth="1"/>
    <col min="10619" max="10619" width="0" style="1" hidden="1" customWidth="1"/>
    <col min="10620" max="10621" width="14.77734375" style="1" customWidth="1"/>
    <col min="10622" max="10622" width="15.21875" style="1" customWidth="1"/>
    <col min="10623" max="10623" width="6.44140625" style="1" customWidth="1"/>
    <col min="10624" max="10624" width="15.21875" style="1" customWidth="1"/>
    <col min="10625" max="10625" width="4.21875" style="1" customWidth="1"/>
    <col min="10626" max="10626" width="3" style="1" customWidth="1"/>
    <col min="10627" max="10629" width="0" style="1" hidden="1" customWidth="1"/>
    <col min="10630" max="10630" width="3" style="1" customWidth="1"/>
    <col min="10631" max="10631" width="0" style="1" hidden="1" customWidth="1"/>
    <col min="10632" max="10632" width="3" style="1" customWidth="1"/>
    <col min="10633" max="10633" width="0" style="1" hidden="1" customWidth="1"/>
    <col min="10634" max="10634" width="4.44140625" style="1" customWidth="1"/>
    <col min="10635" max="10635" width="34.21875" style="1" customWidth="1"/>
    <col min="10636" max="10636" width="23.44140625" style="1" customWidth="1"/>
    <col min="10637" max="10637" width="9.21875" style="1" customWidth="1"/>
    <col min="10638" max="10638" width="19.44140625" style="1" customWidth="1"/>
    <col min="10639" max="10639" width="42.77734375" style="1" customWidth="1"/>
    <col min="10640" max="10640" width="5.77734375" style="1" customWidth="1"/>
    <col min="10641" max="10641" width="31.44140625" style="1" customWidth="1"/>
    <col min="10642" max="10642" width="16.21875" style="1" customWidth="1"/>
    <col min="10643" max="10644" width="9.21875" style="1" customWidth="1"/>
    <col min="10645" max="10645" width="11.21875" style="1" customWidth="1"/>
    <col min="10646" max="10646" width="2.21875" style="1" customWidth="1"/>
    <col min="10647" max="10852" width="10.88671875" style="1"/>
    <col min="10853" max="10853" width="12" style="1" customWidth="1"/>
    <col min="10854" max="10854" width="2.77734375" style="1" customWidth="1"/>
    <col min="10855" max="10856" width="6.44140625" style="1" customWidth="1"/>
    <col min="10857" max="10857" width="5.77734375" style="1" customWidth="1"/>
    <col min="10858" max="10858" width="6.44140625" style="1" customWidth="1"/>
    <col min="10859" max="10859" width="13.77734375" style="1" customWidth="1"/>
    <col min="10860" max="10861" width="9" style="1" customWidth="1"/>
    <col min="10862" max="10862" width="2.44140625" style="1" customWidth="1"/>
    <col min="10863" max="10863" width="8.77734375" style="1" customWidth="1"/>
    <col min="10864" max="10864" width="7.44140625" style="1" customWidth="1"/>
    <col min="10865" max="10867" width="3.77734375" style="1" customWidth="1"/>
    <col min="10868" max="10868" width="3.44140625" style="1" customWidth="1"/>
    <col min="10869" max="10869" width="2.77734375" style="1" customWidth="1"/>
    <col min="10870" max="10870" width="3" style="1" customWidth="1"/>
    <col min="10871" max="10873" width="0" style="1" hidden="1" customWidth="1"/>
    <col min="10874" max="10874" width="4.44140625" style="1" customWidth="1"/>
    <col min="10875" max="10875" width="0" style="1" hidden="1" customWidth="1"/>
    <col min="10876" max="10877" width="14.77734375" style="1" customWidth="1"/>
    <col min="10878" max="10878" width="15.21875" style="1" customWidth="1"/>
    <col min="10879" max="10879" width="6.44140625" style="1" customWidth="1"/>
    <col min="10880" max="10880" width="15.21875" style="1" customWidth="1"/>
    <col min="10881" max="10881" width="4.21875" style="1" customWidth="1"/>
    <col min="10882" max="10882" width="3" style="1" customWidth="1"/>
    <col min="10883" max="10885" width="0" style="1" hidden="1" customWidth="1"/>
    <col min="10886" max="10886" width="3" style="1" customWidth="1"/>
    <col min="10887" max="10887" width="0" style="1" hidden="1" customWidth="1"/>
    <col min="10888" max="10888" width="3" style="1" customWidth="1"/>
    <col min="10889" max="10889" width="0" style="1" hidden="1" customWidth="1"/>
    <col min="10890" max="10890" width="4.44140625" style="1" customWidth="1"/>
    <col min="10891" max="10891" width="34.21875" style="1" customWidth="1"/>
    <col min="10892" max="10892" width="23.44140625" style="1" customWidth="1"/>
    <col min="10893" max="10893" width="9.21875" style="1" customWidth="1"/>
    <col min="10894" max="10894" width="19.44140625" style="1" customWidth="1"/>
    <col min="10895" max="10895" width="42.77734375" style="1" customWidth="1"/>
    <col min="10896" max="10896" width="5.77734375" style="1" customWidth="1"/>
    <col min="10897" max="10897" width="31.44140625" style="1" customWidth="1"/>
    <col min="10898" max="10898" width="16.21875" style="1" customWidth="1"/>
    <col min="10899" max="10900" width="9.21875" style="1" customWidth="1"/>
    <col min="10901" max="10901" width="11.21875" style="1" customWidth="1"/>
    <col min="10902" max="10902" width="2.21875" style="1" customWidth="1"/>
    <col min="10903" max="11108" width="10.88671875" style="1"/>
    <col min="11109" max="11109" width="12" style="1" customWidth="1"/>
    <col min="11110" max="11110" width="2.77734375" style="1" customWidth="1"/>
    <col min="11111" max="11112" width="6.44140625" style="1" customWidth="1"/>
    <col min="11113" max="11113" width="5.77734375" style="1" customWidth="1"/>
    <col min="11114" max="11114" width="6.44140625" style="1" customWidth="1"/>
    <col min="11115" max="11115" width="13.77734375" style="1" customWidth="1"/>
    <col min="11116" max="11117" width="9" style="1" customWidth="1"/>
    <col min="11118" max="11118" width="2.44140625" style="1" customWidth="1"/>
    <col min="11119" max="11119" width="8.77734375" style="1" customWidth="1"/>
    <col min="11120" max="11120" width="7.44140625" style="1" customWidth="1"/>
    <col min="11121" max="11123" width="3.77734375" style="1" customWidth="1"/>
    <col min="11124" max="11124" width="3.44140625" style="1" customWidth="1"/>
    <col min="11125" max="11125" width="2.77734375" style="1" customWidth="1"/>
    <col min="11126" max="11126" width="3" style="1" customWidth="1"/>
    <col min="11127" max="11129" width="0" style="1" hidden="1" customWidth="1"/>
    <col min="11130" max="11130" width="4.44140625" style="1" customWidth="1"/>
    <col min="11131" max="11131" width="0" style="1" hidden="1" customWidth="1"/>
    <col min="11132" max="11133" width="14.77734375" style="1" customWidth="1"/>
    <col min="11134" max="11134" width="15.21875" style="1" customWidth="1"/>
    <col min="11135" max="11135" width="6.44140625" style="1" customWidth="1"/>
    <col min="11136" max="11136" width="15.21875" style="1" customWidth="1"/>
    <col min="11137" max="11137" width="4.21875" style="1" customWidth="1"/>
    <col min="11138" max="11138" width="3" style="1" customWidth="1"/>
    <col min="11139" max="11141" width="0" style="1" hidden="1" customWidth="1"/>
    <col min="11142" max="11142" width="3" style="1" customWidth="1"/>
    <col min="11143" max="11143" width="0" style="1" hidden="1" customWidth="1"/>
    <col min="11144" max="11144" width="3" style="1" customWidth="1"/>
    <col min="11145" max="11145" width="0" style="1" hidden="1" customWidth="1"/>
    <col min="11146" max="11146" width="4.44140625" style="1" customWidth="1"/>
    <col min="11147" max="11147" width="34.21875" style="1" customWidth="1"/>
    <col min="11148" max="11148" width="23.44140625" style="1" customWidth="1"/>
    <col min="11149" max="11149" width="9.21875" style="1" customWidth="1"/>
    <col min="11150" max="11150" width="19.44140625" style="1" customWidth="1"/>
    <col min="11151" max="11151" width="42.77734375" style="1" customWidth="1"/>
    <col min="11152" max="11152" width="5.77734375" style="1" customWidth="1"/>
    <col min="11153" max="11153" width="31.44140625" style="1" customWidth="1"/>
    <col min="11154" max="11154" width="16.21875" style="1" customWidth="1"/>
    <col min="11155" max="11156" width="9.21875" style="1" customWidth="1"/>
    <col min="11157" max="11157" width="11.21875" style="1" customWidth="1"/>
    <col min="11158" max="11158" width="2.21875" style="1" customWidth="1"/>
    <col min="11159" max="11364" width="10.88671875" style="1"/>
    <col min="11365" max="11365" width="12" style="1" customWidth="1"/>
    <col min="11366" max="11366" width="2.77734375" style="1" customWidth="1"/>
    <col min="11367" max="11368" width="6.44140625" style="1" customWidth="1"/>
    <col min="11369" max="11369" width="5.77734375" style="1" customWidth="1"/>
    <col min="11370" max="11370" width="6.44140625" style="1" customWidth="1"/>
    <col min="11371" max="11371" width="13.77734375" style="1" customWidth="1"/>
    <col min="11372" max="11373" width="9" style="1" customWidth="1"/>
    <col min="11374" max="11374" width="2.44140625" style="1" customWidth="1"/>
    <col min="11375" max="11375" width="8.77734375" style="1" customWidth="1"/>
    <col min="11376" max="11376" width="7.44140625" style="1" customWidth="1"/>
    <col min="11377" max="11379" width="3.77734375" style="1" customWidth="1"/>
    <col min="11380" max="11380" width="3.44140625" style="1" customWidth="1"/>
    <col min="11381" max="11381" width="2.77734375" style="1" customWidth="1"/>
    <col min="11382" max="11382" width="3" style="1" customWidth="1"/>
    <col min="11383" max="11385" width="0" style="1" hidden="1" customWidth="1"/>
    <col min="11386" max="11386" width="4.44140625" style="1" customWidth="1"/>
    <col min="11387" max="11387" width="0" style="1" hidden="1" customWidth="1"/>
    <col min="11388" max="11389" width="14.77734375" style="1" customWidth="1"/>
    <col min="11390" max="11390" width="15.21875" style="1" customWidth="1"/>
    <col min="11391" max="11391" width="6.44140625" style="1" customWidth="1"/>
    <col min="11392" max="11392" width="15.21875" style="1" customWidth="1"/>
    <col min="11393" max="11393" width="4.21875" style="1" customWidth="1"/>
    <col min="11394" max="11394" width="3" style="1" customWidth="1"/>
    <col min="11395" max="11397" width="0" style="1" hidden="1" customWidth="1"/>
    <col min="11398" max="11398" width="3" style="1" customWidth="1"/>
    <col min="11399" max="11399" width="0" style="1" hidden="1" customWidth="1"/>
    <col min="11400" max="11400" width="3" style="1" customWidth="1"/>
    <col min="11401" max="11401" width="0" style="1" hidden="1" customWidth="1"/>
    <col min="11402" max="11402" width="4.44140625" style="1" customWidth="1"/>
    <col min="11403" max="11403" width="34.21875" style="1" customWidth="1"/>
    <col min="11404" max="11404" width="23.44140625" style="1" customWidth="1"/>
    <col min="11405" max="11405" width="9.21875" style="1" customWidth="1"/>
    <col min="11406" max="11406" width="19.44140625" style="1" customWidth="1"/>
    <col min="11407" max="11407" width="42.77734375" style="1" customWidth="1"/>
    <col min="11408" max="11408" width="5.77734375" style="1" customWidth="1"/>
    <col min="11409" max="11409" width="31.44140625" style="1" customWidth="1"/>
    <col min="11410" max="11410" width="16.21875" style="1" customWidth="1"/>
    <col min="11411" max="11412" width="9.21875" style="1" customWidth="1"/>
    <col min="11413" max="11413" width="11.21875" style="1" customWidth="1"/>
    <col min="11414" max="11414" width="2.21875" style="1" customWidth="1"/>
    <col min="11415" max="11620" width="10.88671875" style="1"/>
    <col min="11621" max="11621" width="12" style="1" customWidth="1"/>
    <col min="11622" max="11622" width="2.77734375" style="1" customWidth="1"/>
    <col min="11623" max="11624" width="6.44140625" style="1" customWidth="1"/>
    <col min="11625" max="11625" width="5.77734375" style="1" customWidth="1"/>
    <col min="11626" max="11626" width="6.44140625" style="1" customWidth="1"/>
    <col min="11627" max="11627" width="13.77734375" style="1" customWidth="1"/>
    <col min="11628" max="11629" width="9" style="1" customWidth="1"/>
    <col min="11630" max="11630" width="2.44140625" style="1" customWidth="1"/>
    <col min="11631" max="11631" width="8.77734375" style="1" customWidth="1"/>
    <col min="11632" max="11632" width="7.44140625" style="1" customWidth="1"/>
    <col min="11633" max="11635" width="3.77734375" style="1" customWidth="1"/>
    <col min="11636" max="11636" width="3.44140625" style="1" customWidth="1"/>
    <col min="11637" max="11637" width="2.77734375" style="1" customWidth="1"/>
    <col min="11638" max="11638" width="3" style="1" customWidth="1"/>
    <col min="11639" max="11641" width="0" style="1" hidden="1" customWidth="1"/>
    <col min="11642" max="11642" width="4.44140625" style="1" customWidth="1"/>
    <col min="11643" max="11643" width="0" style="1" hidden="1" customWidth="1"/>
    <col min="11644" max="11645" width="14.77734375" style="1" customWidth="1"/>
    <col min="11646" max="11646" width="15.21875" style="1" customWidth="1"/>
    <col min="11647" max="11647" width="6.44140625" style="1" customWidth="1"/>
    <col min="11648" max="11648" width="15.21875" style="1" customWidth="1"/>
    <col min="11649" max="11649" width="4.21875" style="1" customWidth="1"/>
    <col min="11650" max="11650" width="3" style="1" customWidth="1"/>
    <col min="11651" max="11653" width="0" style="1" hidden="1" customWidth="1"/>
    <col min="11654" max="11654" width="3" style="1" customWidth="1"/>
    <col min="11655" max="11655" width="0" style="1" hidden="1" customWidth="1"/>
    <col min="11656" max="11656" width="3" style="1" customWidth="1"/>
    <col min="11657" max="11657" width="0" style="1" hidden="1" customWidth="1"/>
    <col min="11658" max="11658" width="4.44140625" style="1" customWidth="1"/>
    <col min="11659" max="11659" width="34.21875" style="1" customWidth="1"/>
    <col min="11660" max="11660" width="23.44140625" style="1" customWidth="1"/>
    <col min="11661" max="11661" width="9.21875" style="1" customWidth="1"/>
    <col min="11662" max="11662" width="19.44140625" style="1" customWidth="1"/>
    <col min="11663" max="11663" width="42.77734375" style="1" customWidth="1"/>
    <col min="11664" max="11664" width="5.77734375" style="1" customWidth="1"/>
    <col min="11665" max="11665" width="31.44140625" style="1" customWidth="1"/>
    <col min="11666" max="11666" width="16.21875" style="1" customWidth="1"/>
    <col min="11667" max="11668" width="9.21875" style="1" customWidth="1"/>
    <col min="11669" max="11669" width="11.21875" style="1" customWidth="1"/>
    <col min="11670" max="11670" width="2.21875" style="1" customWidth="1"/>
    <col min="11671" max="11876" width="10.88671875" style="1"/>
    <col min="11877" max="11877" width="12" style="1" customWidth="1"/>
    <col min="11878" max="11878" width="2.77734375" style="1" customWidth="1"/>
    <col min="11879" max="11880" width="6.44140625" style="1" customWidth="1"/>
    <col min="11881" max="11881" width="5.77734375" style="1" customWidth="1"/>
    <col min="11882" max="11882" width="6.44140625" style="1" customWidth="1"/>
    <col min="11883" max="11883" width="13.77734375" style="1" customWidth="1"/>
    <col min="11884" max="11885" width="9" style="1" customWidth="1"/>
    <col min="11886" max="11886" width="2.44140625" style="1" customWidth="1"/>
    <col min="11887" max="11887" width="8.77734375" style="1" customWidth="1"/>
    <col min="11888" max="11888" width="7.44140625" style="1" customWidth="1"/>
    <col min="11889" max="11891" width="3.77734375" style="1" customWidth="1"/>
    <col min="11892" max="11892" width="3.44140625" style="1" customWidth="1"/>
    <col min="11893" max="11893" width="2.77734375" style="1" customWidth="1"/>
    <col min="11894" max="11894" width="3" style="1" customWidth="1"/>
    <col min="11895" max="11897" width="0" style="1" hidden="1" customWidth="1"/>
    <col min="11898" max="11898" width="4.44140625" style="1" customWidth="1"/>
    <col min="11899" max="11899" width="0" style="1" hidden="1" customWidth="1"/>
    <col min="11900" max="11901" width="14.77734375" style="1" customWidth="1"/>
    <col min="11902" max="11902" width="15.21875" style="1" customWidth="1"/>
    <col min="11903" max="11903" width="6.44140625" style="1" customWidth="1"/>
    <col min="11904" max="11904" width="15.21875" style="1" customWidth="1"/>
    <col min="11905" max="11905" width="4.21875" style="1" customWidth="1"/>
    <col min="11906" max="11906" width="3" style="1" customWidth="1"/>
    <col min="11907" max="11909" width="0" style="1" hidden="1" customWidth="1"/>
    <col min="11910" max="11910" width="3" style="1" customWidth="1"/>
    <col min="11911" max="11911" width="0" style="1" hidden="1" customWidth="1"/>
    <col min="11912" max="11912" width="3" style="1" customWidth="1"/>
    <col min="11913" max="11913" width="0" style="1" hidden="1" customWidth="1"/>
    <col min="11914" max="11914" width="4.44140625" style="1" customWidth="1"/>
    <col min="11915" max="11915" width="34.21875" style="1" customWidth="1"/>
    <col min="11916" max="11916" width="23.44140625" style="1" customWidth="1"/>
    <col min="11917" max="11917" width="9.21875" style="1" customWidth="1"/>
    <col min="11918" max="11918" width="19.44140625" style="1" customWidth="1"/>
    <col min="11919" max="11919" width="42.77734375" style="1" customWidth="1"/>
    <col min="11920" max="11920" width="5.77734375" style="1" customWidth="1"/>
    <col min="11921" max="11921" width="31.44140625" style="1" customWidth="1"/>
    <col min="11922" max="11922" width="16.21875" style="1" customWidth="1"/>
    <col min="11923" max="11924" width="9.21875" style="1" customWidth="1"/>
    <col min="11925" max="11925" width="11.21875" style="1" customWidth="1"/>
    <col min="11926" max="11926" width="2.21875" style="1" customWidth="1"/>
    <col min="11927" max="12132" width="10.88671875" style="1"/>
    <col min="12133" max="12133" width="12" style="1" customWidth="1"/>
    <col min="12134" max="12134" width="2.77734375" style="1" customWidth="1"/>
    <col min="12135" max="12136" width="6.44140625" style="1" customWidth="1"/>
    <col min="12137" max="12137" width="5.77734375" style="1" customWidth="1"/>
    <col min="12138" max="12138" width="6.44140625" style="1" customWidth="1"/>
    <col min="12139" max="12139" width="13.77734375" style="1" customWidth="1"/>
    <col min="12140" max="12141" width="9" style="1" customWidth="1"/>
    <col min="12142" max="12142" width="2.44140625" style="1" customWidth="1"/>
    <col min="12143" max="12143" width="8.77734375" style="1" customWidth="1"/>
    <col min="12144" max="12144" width="7.44140625" style="1" customWidth="1"/>
    <col min="12145" max="12147" width="3.77734375" style="1" customWidth="1"/>
    <col min="12148" max="12148" width="3.44140625" style="1" customWidth="1"/>
    <col min="12149" max="12149" width="2.77734375" style="1" customWidth="1"/>
    <col min="12150" max="12150" width="3" style="1" customWidth="1"/>
    <col min="12151" max="12153" width="0" style="1" hidden="1" customWidth="1"/>
    <col min="12154" max="12154" width="4.44140625" style="1" customWidth="1"/>
    <col min="12155" max="12155" width="0" style="1" hidden="1" customWidth="1"/>
    <col min="12156" max="12157" width="14.77734375" style="1" customWidth="1"/>
    <col min="12158" max="12158" width="15.21875" style="1" customWidth="1"/>
    <col min="12159" max="12159" width="6.44140625" style="1" customWidth="1"/>
    <col min="12160" max="12160" width="15.21875" style="1" customWidth="1"/>
    <col min="12161" max="12161" width="4.21875" style="1" customWidth="1"/>
    <col min="12162" max="12162" width="3" style="1" customWidth="1"/>
    <col min="12163" max="12165" width="0" style="1" hidden="1" customWidth="1"/>
    <col min="12166" max="12166" width="3" style="1" customWidth="1"/>
    <col min="12167" max="12167" width="0" style="1" hidden="1" customWidth="1"/>
    <col min="12168" max="12168" width="3" style="1" customWidth="1"/>
    <col min="12169" max="12169" width="0" style="1" hidden="1" customWidth="1"/>
    <col min="12170" max="12170" width="4.44140625" style="1" customWidth="1"/>
    <col min="12171" max="12171" width="34.21875" style="1" customWidth="1"/>
    <col min="12172" max="12172" width="23.44140625" style="1" customWidth="1"/>
    <col min="12173" max="12173" width="9.21875" style="1" customWidth="1"/>
    <col min="12174" max="12174" width="19.44140625" style="1" customWidth="1"/>
    <col min="12175" max="12175" width="42.77734375" style="1" customWidth="1"/>
    <col min="12176" max="12176" width="5.77734375" style="1" customWidth="1"/>
    <col min="12177" max="12177" width="31.44140625" style="1" customWidth="1"/>
    <col min="12178" max="12178" width="16.21875" style="1" customWidth="1"/>
    <col min="12179" max="12180" width="9.21875" style="1" customWidth="1"/>
    <col min="12181" max="12181" width="11.21875" style="1" customWidth="1"/>
    <col min="12182" max="12182" width="2.21875" style="1" customWidth="1"/>
    <col min="12183" max="12388" width="10.88671875" style="1"/>
    <col min="12389" max="12389" width="12" style="1" customWidth="1"/>
    <col min="12390" max="12390" width="2.77734375" style="1" customWidth="1"/>
    <col min="12391" max="12392" width="6.44140625" style="1" customWidth="1"/>
    <col min="12393" max="12393" width="5.77734375" style="1" customWidth="1"/>
    <col min="12394" max="12394" width="6.44140625" style="1" customWidth="1"/>
    <col min="12395" max="12395" width="13.77734375" style="1" customWidth="1"/>
    <col min="12396" max="12397" width="9" style="1" customWidth="1"/>
    <col min="12398" max="12398" width="2.44140625" style="1" customWidth="1"/>
    <col min="12399" max="12399" width="8.77734375" style="1" customWidth="1"/>
    <col min="12400" max="12400" width="7.44140625" style="1" customWidth="1"/>
    <col min="12401" max="12403" width="3.77734375" style="1" customWidth="1"/>
    <col min="12404" max="12404" width="3.44140625" style="1" customWidth="1"/>
    <col min="12405" max="12405" width="2.77734375" style="1" customWidth="1"/>
    <col min="12406" max="12406" width="3" style="1" customWidth="1"/>
    <col min="12407" max="12409" width="0" style="1" hidden="1" customWidth="1"/>
    <col min="12410" max="12410" width="4.44140625" style="1" customWidth="1"/>
    <col min="12411" max="12411" width="0" style="1" hidden="1" customWidth="1"/>
    <col min="12412" max="12413" width="14.77734375" style="1" customWidth="1"/>
    <col min="12414" max="12414" width="15.21875" style="1" customWidth="1"/>
    <col min="12415" max="12415" width="6.44140625" style="1" customWidth="1"/>
    <col min="12416" max="12416" width="15.21875" style="1" customWidth="1"/>
    <col min="12417" max="12417" width="4.21875" style="1" customWidth="1"/>
    <col min="12418" max="12418" width="3" style="1" customWidth="1"/>
    <col min="12419" max="12421" width="0" style="1" hidden="1" customWidth="1"/>
    <col min="12422" max="12422" width="3" style="1" customWidth="1"/>
    <col min="12423" max="12423" width="0" style="1" hidden="1" customWidth="1"/>
    <col min="12424" max="12424" width="3" style="1" customWidth="1"/>
    <col min="12425" max="12425" width="0" style="1" hidden="1" customWidth="1"/>
    <col min="12426" max="12426" width="4.44140625" style="1" customWidth="1"/>
    <col min="12427" max="12427" width="34.21875" style="1" customWidth="1"/>
    <col min="12428" max="12428" width="23.44140625" style="1" customWidth="1"/>
    <col min="12429" max="12429" width="9.21875" style="1" customWidth="1"/>
    <col min="12430" max="12430" width="19.44140625" style="1" customWidth="1"/>
    <col min="12431" max="12431" width="42.77734375" style="1" customWidth="1"/>
    <col min="12432" max="12432" width="5.77734375" style="1" customWidth="1"/>
    <col min="12433" max="12433" width="31.44140625" style="1" customWidth="1"/>
    <col min="12434" max="12434" width="16.21875" style="1" customWidth="1"/>
    <col min="12435" max="12436" width="9.21875" style="1" customWidth="1"/>
    <col min="12437" max="12437" width="11.21875" style="1" customWidth="1"/>
    <col min="12438" max="12438" width="2.21875" style="1" customWidth="1"/>
    <col min="12439" max="12644" width="10.88671875" style="1"/>
    <col min="12645" max="12645" width="12" style="1" customWidth="1"/>
    <col min="12646" max="12646" width="2.77734375" style="1" customWidth="1"/>
    <col min="12647" max="12648" width="6.44140625" style="1" customWidth="1"/>
    <col min="12649" max="12649" width="5.77734375" style="1" customWidth="1"/>
    <col min="12650" max="12650" width="6.44140625" style="1" customWidth="1"/>
    <col min="12651" max="12651" width="13.77734375" style="1" customWidth="1"/>
    <col min="12652" max="12653" width="9" style="1" customWidth="1"/>
    <col min="12654" max="12654" width="2.44140625" style="1" customWidth="1"/>
    <col min="12655" max="12655" width="8.77734375" style="1" customWidth="1"/>
    <col min="12656" max="12656" width="7.44140625" style="1" customWidth="1"/>
    <col min="12657" max="12659" width="3.77734375" style="1" customWidth="1"/>
    <col min="12660" max="12660" width="3.44140625" style="1" customWidth="1"/>
    <col min="12661" max="12661" width="2.77734375" style="1" customWidth="1"/>
    <col min="12662" max="12662" width="3" style="1" customWidth="1"/>
    <col min="12663" max="12665" width="0" style="1" hidden="1" customWidth="1"/>
    <col min="12666" max="12666" width="4.44140625" style="1" customWidth="1"/>
    <col min="12667" max="12667" width="0" style="1" hidden="1" customWidth="1"/>
    <col min="12668" max="12669" width="14.77734375" style="1" customWidth="1"/>
    <col min="12670" max="12670" width="15.21875" style="1" customWidth="1"/>
    <col min="12671" max="12671" width="6.44140625" style="1" customWidth="1"/>
    <col min="12672" max="12672" width="15.21875" style="1" customWidth="1"/>
    <col min="12673" max="12673" width="4.21875" style="1" customWidth="1"/>
    <col min="12674" max="12674" width="3" style="1" customWidth="1"/>
    <col min="12675" max="12677" width="0" style="1" hidden="1" customWidth="1"/>
    <col min="12678" max="12678" width="3" style="1" customWidth="1"/>
    <col min="12679" max="12679" width="0" style="1" hidden="1" customWidth="1"/>
    <col min="12680" max="12680" width="3" style="1" customWidth="1"/>
    <col min="12681" max="12681" width="0" style="1" hidden="1" customWidth="1"/>
    <col min="12682" max="12682" width="4.44140625" style="1" customWidth="1"/>
    <col min="12683" max="12683" width="34.21875" style="1" customWidth="1"/>
    <col min="12684" max="12684" width="23.44140625" style="1" customWidth="1"/>
    <col min="12685" max="12685" width="9.21875" style="1" customWidth="1"/>
    <col min="12686" max="12686" width="19.44140625" style="1" customWidth="1"/>
    <col min="12687" max="12687" width="42.77734375" style="1" customWidth="1"/>
    <col min="12688" max="12688" width="5.77734375" style="1" customWidth="1"/>
    <col min="12689" max="12689" width="31.44140625" style="1" customWidth="1"/>
    <col min="12690" max="12690" width="16.21875" style="1" customWidth="1"/>
    <col min="12691" max="12692" width="9.21875" style="1" customWidth="1"/>
    <col min="12693" max="12693" width="11.21875" style="1" customWidth="1"/>
    <col min="12694" max="12694" width="2.21875" style="1" customWidth="1"/>
    <col min="12695" max="12900" width="10.88671875" style="1"/>
    <col min="12901" max="12901" width="12" style="1" customWidth="1"/>
    <col min="12902" max="12902" width="2.77734375" style="1" customWidth="1"/>
    <col min="12903" max="12904" width="6.44140625" style="1" customWidth="1"/>
    <col min="12905" max="12905" width="5.77734375" style="1" customWidth="1"/>
    <col min="12906" max="12906" width="6.44140625" style="1" customWidth="1"/>
    <col min="12907" max="12907" width="13.77734375" style="1" customWidth="1"/>
    <col min="12908" max="12909" width="9" style="1" customWidth="1"/>
    <col min="12910" max="12910" width="2.44140625" style="1" customWidth="1"/>
    <col min="12911" max="12911" width="8.77734375" style="1" customWidth="1"/>
    <col min="12912" max="12912" width="7.44140625" style="1" customWidth="1"/>
    <col min="12913" max="12915" width="3.77734375" style="1" customWidth="1"/>
    <col min="12916" max="12916" width="3.44140625" style="1" customWidth="1"/>
    <col min="12917" max="12917" width="2.77734375" style="1" customWidth="1"/>
    <col min="12918" max="12918" width="3" style="1" customWidth="1"/>
    <col min="12919" max="12921" width="0" style="1" hidden="1" customWidth="1"/>
    <col min="12922" max="12922" width="4.44140625" style="1" customWidth="1"/>
    <col min="12923" max="12923" width="0" style="1" hidden="1" customWidth="1"/>
    <col min="12924" max="12925" width="14.77734375" style="1" customWidth="1"/>
    <col min="12926" max="12926" width="15.21875" style="1" customWidth="1"/>
    <col min="12927" max="12927" width="6.44140625" style="1" customWidth="1"/>
    <col min="12928" max="12928" width="15.21875" style="1" customWidth="1"/>
    <col min="12929" max="12929" width="4.21875" style="1" customWidth="1"/>
    <col min="12930" max="12930" width="3" style="1" customWidth="1"/>
    <col min="12931" max="12933" width="0" style="1" hidden="1" customWidth="1"/>
    <col min="12934" max="12934" width="3" style="1" customWidth="1"/>
    <col min="12935" max="12935" width="0" style="1" hidden="1" customWidth="1"/>
    <col min="12936" max="12936" width="3" style="1" customWidth="1"/>
    <col min="12937" max="12937" width="0" style="1" hidden="1" customWidth="1"/>
    <col min="12938" max="12938" width="4.44140625" style="1" customWidth="1"/>
    <col min="12939" max="12939" width="34.21875" style="1" customWidth="1"/>
    <col min="12940" max="12940" width="23.44140625" style="1" customWidth="1"/>
    <col min="12941" max="12941" width="9.21875" style="1" customWidth="1"/>
    <col min="12942" max="12942" width="19.44140625" style="1" customWidth="1"/>
    <col min="12943" max="12943" width="42.77734375" style="1" customWidth="1"/>
    <col min="12944" max="12944" width="5.77734375" style="1" customWidth="1"/>
    <col min="12945" max="12945" width="31.44140625" style="1" customWidth="1"/>
    <col min="12946" max="12946" width="16.21875" style="1" customWidth="1"/>
    <col min="12947" max="12948" width="9.21875" style="1" customWidth="1"/>
    <col min="12949" max="12949" width="11.21875" style="1" customWidth="1"/>
    <col min="12950" max="12950" width="2.21875" style="1" customWidth="1"/>
    <col min="12951" max="13156" width="10.88671875" style="1"/>
    <col min="13157" max="13157" width="12" style="1" customWidth="1"/>
    <col min="13158" max="13158" width="2.77734375" style="1" customWidth="1"/>
    <col min="13159" max="13160" width="6.44140625" style="1" customWidth="1"/>
    <col min="13161" max="13161" width="5.77734375" style="1" customWidth="1"/>
    <col min="13162" max="13162" width="6.44140625" style="1" customWidth="1"/>
    <col min="13163" max="13163" width="13.77734375" style="1" customWidth="1"/>
    <col min="13164" max="13165" width="9" style="1" customWidth="1"/>
    <col min="13166" max="13166" width="2.44140625" style="1" customWidth="1"/>
    <col min="13167" max="13167" width="8.77734375" style="1" customWidth="1"/>
    <col min="13168" max="13168" width="7.44140625" style="1" customWidth="1"/>
    <col min="13169" max="13171" width="3.77734375" style="1" customWidth="1"/>
    <col min="13172" max="13172" width="3.44140625" style="1" customWidth="1"/>
    <col min="13173" max="13173" width="2.77734375" style="1" customWidth="1"/>
    <col min="13174" max="13174" width="3" style="1" customWidth="1"/>
    <col min="13175" max="13177" width="0" style="1" hidden="1" customWidth="1"/>
    <col min="13178" max="13178" width="4.44140625" style="1" customWidth="1"/>
    <col min="13179" max="13179" width="0" style="1" hidden="1" customWidth="1"/>
    <col min="13180" max="13181" width="14.77734375" style="1" customWidth="1"/>
    <col min="13182" max="13182" width="15.21875" style="1" customWidth="1"/>
    <col min="13183" max="13183" width="6.44140625" style="1" customWidth="1"/>
    <col min="13184" max="13184" width="15.21875" style="1" customWidth="1"/>
    <col min="13185" max="13185" width="4.21875" style="1" customWidth="1"/>
    <col min="13186" max="13186" width="3" style="1" customWidth="1"/>
    <col min="13187" max="13189" width="0" style="1" hidden="1" customWidth="1"/>
    <col min="13190" max="13190" width="3" style="1" customWidth="1"/>
    <col min="13191" max="13191" width="0" style="1" hidden="1" customWidth="1"/>
    <col min="13192" max="13192" width="3" style="1" customWidth="1"/>
    <col min="13193" max="13193" width="0" style="1" hidden="1" customWidth="1"/>
    <col min="13194" max="13194" width="4.44140625" style="1" customWidth="1"/>
    <col min="13195" max="13195" width="34.21875" style="1" customWidth="1"/>
    <col min="13196" max="13196" width="23.44140625" style="1" customWidth="1"/>
    <col min="13197" max="13197" width="9.21875" style="1" customWidth="1"/>
    <col min="13198" max="13198" width="19.44140625" style="1" customWidth="1"/>
    <col min="13199" max="13199" width="42.77734375" style="1" customWidth="1"/>
    <col min="13200" max="13200" width="5.77734375" style="1" customWidth="1"/>
    <col min="13201" max="13201" width="31.44140625" style="1" customWidth="1"/>
    <col min="13202" max="13202" width="16.21875" style="1" customWidth="1"/>
    <col min="13203" max="13204" width="9.21875" style="1" customWidth="1"/>
    <col min="13205" max="13205" width="11.21875" style="1" customWidth="1"/>
    <col min="13206" max="13206" width="2.21875" style="1" customWidth="1"/>
    <col min="13207" max="13412" width="10.88671875" style="1"/>
    <col min="13413" max="13413" width="12" style="1" customWidth="1"/>
    <col min="13414" max="13414" width="2.77734375" style="1" customWidth="1"/>
    <col min="13415" max="13416" width="6.44140625" style="1" customWidth="1"/>
    <col min="13417" max="13417" width="5.77734375" style="1" customWidth="1"/>
    <col min="13418" max="13418" width="6.44140625" style="1" customWidth="1"/>
    <col min="13419" max="13419" width="13.77734375" style="1" customWidth="1"/>
    <col min="13420" max="13421" width="9" style="1" customWidth="1"/>
    <col min="13422" max="13422" width="2.44140625" style="1" customWidth="1"/>
    <col min="13423" max="13423" width="8.77734375" style="1" customWidth="1"/>
    <col min="13424" max="13424" width="7.44140625" style="1" customWidth="1"/>
    <col min="13425" max="13427" width="3.77734375" style="1" customWidth="1"/>
    <col min="13428" max="13428" width="3.44140625" style="1" customWidth="1"/>
    <col min="13429" max="13429" width="2.77734375" style="1" customWidth="1"/>
    <col min="13430" max="13430" width="3" style="1" customWidth="1"/>
    <col min="13431" max="13433" width="0" style="1" hidden="1" customWidth="1"/>
    <col min="13434" max="13434" width="4.44140625" style="1" customWidth="1"/>
    <col min="13435" max="13435" width="0" style="1" hidden="1" customWidth="1"/>
    <col min="13436" max="13437" width="14.77734375" style="1" customWidth="1"/>
    <col min="13438" max="13438" width="15.21875" style="1" customWidth="1"/>
    <col min="13439" max="13439" width="6.44140625" style="1" customWidth="1"/>
    <col min="13440" max="13440" width="15.21875" style="1" customWidth="1"/>
    <col min="13441" max="13441" width="4.21875" style="1" customWidth="1"/>
    <col min="13442" max="13442" width="3" style="1" customWidth="1"/>
    <col min="13443" max="13445" width="0" style="1" hidden="1" customWidth="1"/>
    <col min="13446" max="13446" width="3" style="1" customWidth="1"/>
    <col min="13447" max="13447" width="0" style="1" hidden="1" customWidth="1"/>
    <col min="13448" max="13448" width="3" style="1" customWidth="1"/>
    <col min="13449" max="13449" width="0" style="1" hidden="1" customWidth="1"/>
    <col min="13450" max="13450" width="4.44140625" style="1" customWidth="1"/>
    <col min="13451" max="13451" width="34.21875" style="1" customWidth="1"/>
    <col min="13452" max="13452" width="23.44140625" style="1" customWidth="1"/>
    <col min="13453" max="13453" width="9.21875" style="1" customWidth="1"/>
    <col min="13454" max="13454" width="19.44140625" style="1" customWidth="1"/>
    <col min="13455" max="13455" width="42.77734375" style="1" customWidth="1"/>
    <col min="13456" max="13456" width="5.77734375" style="1" customWidth="1"/>
    <col min="13457" max="13457" width="31.44140625" style="1" customWidth="1"/>
    <col min="13458" max="13458" width="16.21875" style="1" customWidth="1"/>
    <col min="13459" max="13460" width="9.21875" style="1" customWidth="1"/>
    <col min="13461" max="13461" width="11.21875" style="1" customWidth="1"/>
    <col min="13462" max="13462" width="2.21875" style="1" customWidth="1"/>
    <col min="13463" max="13668" width="10.88671875" style="1"/>
    <col min="13669" max="13669" width="12" style="1" customWidth="1"/>
    <col min="13670" max="13670" width="2.77734375" style="1" customWidth="1"/>
    <col min="13671" max="13672" width="6.44140625" style="1" customWidth="1"/>
    <col min="13673" max="13673" width="5.77734375" style="1" customWidth="1"/>
    <col min="13674" max="13674" width="6.44140625" style="1" customWidth="1"/>
    <col min="13675" max="13675" width="13.77734375" style="1" customWidth="1"/>
    <col min="13676" max="13677" width="9" style="1" customWidth="1"/>
    <col min="13678" max="13678" width="2.44140625" style="1" customWidth="1"/>
    <col min="13679" max="13679" width="8.77734375" style="1" customWidth="1"/>
    <col min="13680" max="13680" width="7.44140625" style="1" customWidth="1"/>
    <col min="13681" max="13683" width="3.77734375" style="1" customWidth="1"/>
    <col min="13684" max="13684" width="3.44140625" style="1" customWidth="1"/>
    <col min="13685" max="13685" width="2.77734375" style="1" customWidth="1"/>
    <col min="13686" max="13686" width="3" style="1" customWidth="1"/>
    <col min="13687" max="13689" width="0" style="1" hidden="1" customWidth="1"/>
    <col min="13690" max="13690" width="4.44140625" style="1" customWidth="1"/>
    <col min="13691" max="13691" width="0" style="1" hidden="1" customWidth="1"/>
    <col min="13692" max="13693" width="14.77734375" style="1" customWidth="1"/>
    <col min="13694" max="13694" width="15.21875" style="1" customWidth="1"/>
    <col min="13695" max="13695" width="6.44140625" style="1" customWidth="1"/>
    <col min="13696" max="13696" width="15.21875" style="1" customWidth="1"/>
    <col min="13697" max="13697" width="4.21875" style="1" customWidth="1"/>
    <col min="13698" max="13698" width="3" style="1" customWidth="1"/>
    <col min="13699" max="13701" width="0" style="1" hidden="1" customWidth="1"/>
    <col min="13702" max="13702" width="3" style="1" customWidth="1"/>
    <col min="13703" max="13703" width="0" style="1" hidden="1" customWidth="1"/>
    <col min="13704" max="13704" width="3" style="1" customWidth="1"/>
    <col min="13705" max="13705" width="0" style="1" hidden="1" customWidth="1"/>
    <col min="13706" max="13706" width="4.44140625" style="1" customWidth="1"/>
    <col min="13707" max="13707" width="34.21875" style="1" customWidth="1"/>
    <col min="13708" max="13708" width="23.44140625" style="1" customWidth="1"/>
    <col min="13709" max="13709" width="9.21875" style="1" customWidth="1"/>
    <col min="13710" max="13710" width="19.44140625" style="1" customWidth="1"/>
    <col min="13711" max="13711" width="42.77734375" style="1" customWidth="1"/>
    <col min="13712" max="13712" width="5.77734375" style="1" customWidth="1"/>
    <col min="13713" max="13713" width="31.44140625" style="1" customWidth="1"/>
    <col min="13714" max="13714" width="16.21875" style="1" customWidth="1"/>
    <col min="13715" max="13716" width="9.21875" style="1" customWidth="1"/>
    <col min="13717" max="13717" width="11.21875" style="1" customWidth="1"/>
    <col min="13718" max="13718" width="2.21875" style="1" customWidth="1"/>
    <col min="13719" max="13924" width="10.88671875" style="1"/>
    <col min="13925" max="13925" width="12" style="1" customWidth="1"/>
    <col min="13926" max="13926" width="2.77734375" style="1" customWidth="1"/>
    <col min="13927" max="13928" width="6.44140625" style="1" customWidth="1"/>
    <col min="13929" max="13929" width="5.77734375" style="1" customWidth="1"/>
    <col min="13930" max="13930" width="6.44140625" style="1" customWidth="1"/>
    <col min="13931" max="13931" width="13.77734375" style="1" customWidth="1"/>
    <col min="13932" max="13933" width="9" style="1" customWidth="1"/>
    <col min="13934" max="13934" width="2.44140625" style="1" customWidth="1"/>
    <col min="13935" max="13935" width="8.77734375" style="1" customWidth="1"/>
    <col min="13936" max="13936" width="7.44140625" style="1" customWidth="1"/>
    <col min="13937" max="13939" width="3.77734375" style="1" customWidth="1"/>
    <col min="13940" max="13940" width="3.44140625" style="1" customWidth="1"/>
    <col min="13941" max="13941" width="2.77734375" style="1" customWidth="1"/>
    <col min="13942" max="13942" width="3" style="1" customWidth="1"/>
    <col min="13943" max="13945" width="0" style="1" hidden="1" customWidth="1"/>
    <col min="13946" max="13946" width="4.44140625" style="1" customWidth="1"/>
    <col min="13947" max="13947" width="0" style="1" hidden="1" customWidth="1"/>
    <col min="13948" max="13949" width="14.77734375" style="1" customWidth="1"/>
    <col min="13950" max="13950" width="15.21875" style="1" customWidth="1"/>
    <col min="13951" max="13951" width="6.44140625" style="1" customWidth="1"/>
    <col min="13952" max="13952" width="15.21875" style="1" customWidth="1"/>
    <col min="13953" max="13953" width="4.21875" style="1" customWidth="1"/>
    <col min="13954" max="13954" width="3" style="1" customWidth="1"/>
    <col min="13955" max="13957" width="0" style="1" hidden="1" customWidth="1"/>
    <col min="13958" max="13958" width="3" style="1" customWidth="1"/>
    <col min="13959" max="13959" width="0" style="1" hidden="1" customWidth="1"/>
    <col min="13960" max="13960" width="3" style="1" customWidth="1"/>
    <col min="13961" max="13961" width="0" style="1" hidden="1" customWidth="1"/>
    <col min="13962" max="13962" width="4.44140625" style="1" customWidth="1"/>
    <col min="13963" max="13963" width="34.21875" style="1" customWidth="1"/>
    <col min="13964" max="13964" width="23.44140625" style="1" customWidth="1"/>
    <col min="13965" max="13965" width="9.21875" style="1" customWidth="1"/>
    <col min="13966" max="13966" width="19.44140625" style="1" customWidth="1"/>
    <col min="13967" max="13967" width="42.77734375" style="1" customWidth="1"/>
    <col min="13968" max="13968" width="5.77734375" style="1" customWidth="1"/>
    <col min="13969" max="13969" width="31.44140625" style="1" customWidth="1"/>
    <col min="13970" max="13970" width="16.21875" style="1" customWidth="1"/>
    <col min="13971" max="13972" width="9.21875" style="1" customWidth="1"/>
    <col min="13973" max="13973" width="11.21875" style="1" customWidth="1"/>
    <col min="13974" max="13974" width="2.21875" style="1" customWidth="1"/>
    <col min="13975" max="14180" width="10.88671875" style="1"/>
    <col min="14181" max="14181" width="12" style="1" customWidth="1"/>
    <col min="14182" max="14182" width="2.77734375" style="1" customWidth="1"/>
    <col min="14183" max="14184" width="6.44140625" style="1" customWidth="1"/>
    <col min="14185" max="14185" width="5.77734375" style="1" customWidth="1"/>
    <col min="14186" max="14186" width="6.44140625" style="1" customWidth="1"/>
    <col min="14187" max="14187" width="13.77734375" style="1" customWidth="1"/>
    <col min="14188" max="14189" width="9" style="1" customWidth="1"/>
    <col min="14190" max="14190" width="2.44140625" style="1" customWidth="1"/>
    <col min="14191" max="14191" width="8.77734375" style="1" customWidth="1"/>
    <col min="14192" max="14192" width="7.44140625" style="1" customWidth="1"/>
    <col min="14193" max="14195" width="3.77734375" style="1" customWidth="1"/>
    <col min="14196" max="14196" width="3.44140625" style="1" customWidth="1"/>
    <col min="14197" max="14197" width="2.77734375" style="1" customWidth="1"/>
    <col min="14198" max="14198" width="3" style="1" customWidth="1"/>
    <col min="14199" max="14201" width="0" style="1" hidden="1" customWidth="1"/>
    <col min="14202" max="14202" width="4.44140625" style="1" customWidth="1"/>
    <col min="14203" max="14203" width="0" style="1" hidden="1" customWidth="1"/>
    <col min="14204" max="14205" width="14.77734375" style="1" customWidth="1"/>
    <col min="14206" max="14206" width="15.21875" style="1" customWidth="1"/>
    <col min="14207" max="14207" width="6.44140625" style="1" customWidth="1"/>
    <col min="14208" max="14208" width="15.21875" style="1" customWidth="1"/>
    <col min="14209" max="14209" width="4.21875" style="1" customWidth="1"/>
    <col min="14210" max="14210" width="3" style="1" customWidth="1"/>
    <col min="14211" max="14213" width="0" style="1" hidden="1" customWidth="1"/>
    <col min="14214" max="14214" width="3" style="1" customWidth="1"/>
    <col min="14215" max="14215" width="0" style="1" hidden="1" customWidth="1"/>
    <col min="14216" max="14216" width="3" style="1" customWidth="1"/>
    <col min="14217" max="14217" width="0" style="1" hidden="1" customWidth="1"/>
    <col min="14218" max="14218" width="4.44140625" style="1" customWidth="1"/>
    <col min="14219" max="14219" width="34.21875" style="1" customWidth="1"/>
    <col min="14220" max="14220" width="23.44140625" style="1" customWidth="1"/>
    <col min="14221" max="14221" width="9.21875" style="1" customWidth="1"/>
    <col min="14222" max="14222" width="19.44140625" style="1" customWidth="1"/>
    <col min="14223" max="14223" width="42.77734375" style="1" customWidth="1"/>
    <col min="14224" max="14224" width="5.77734375" style="1" customWidth="1"/>
    <col min="14225" max="14225" width="31.44140625" style="1" customWidth="1"/>
    <col min="14226" max="14226" width="16.21875" style="1" customWidth="1"/>
    <col min="14227" max="14228" width="9.21875" style="1" customWidth="1"/>
    <col min="14229" max="14229" width="11.21875" style="1" customWidth="1"/>
    <col min="14230" max="14230" width="2.21875" style="1" customWidth="1"/>
    <col min="14231" max="14436" width="10.88671875" style="1"/>
    <col min="14437" max="14437" width="12" style="1" customWidth="1"/>
    <col min="14438" max="14438" width="2.77734375" style="1" customWidth="1"/>
    <col min="14439" max="14440" width="6.44140625" style="1" customWidth="1"/>
    <col min="14441" max="14441" width="5.77734375" style="1" customWidth="1"/>
    <col min="14442" max="14442" width="6.44140625" style="1" customWidth="1"/>
    <col min="14443" max="14443" width="13.77734375" style="1" customWidth="1"/>
    <col min="14444" max="14445" width="9" style="1" customWidth="1"/>
    <col min="14446" max="14446" width="2.44140625" style="1" customWidth="1"/>
    <col min="14447" max="14447" width="8.77734375" style="1" customWidth="1"/>
    <col min="14448" max="14448" width="7.44140625" style="1" customWidth="1"/>
    <col min="14449" max="14451" width="3.77734375" style="1" customWidth="1"/>
    <col min="14452" max="14452" width="3.44140625" style="1" customWidth="1"/>
    <col min="14453" max="14453" width="2.77734375" style="1" customWidth="1"/>
    <col min="14454" max="14454" width="3" style="1" customWidth="1"/>
    <col min="14455" max="14457" width="0" style="1" hidden="1" customWidth="1"/>
    <col min="14458" max="14458" width="4.44140625" style="1" customWidth="1"/>
    <col min="14459" max="14459" width="0" style="1" hidden="1" customWidth="1"/>
    <col min="14460" max="14461" width="14.77734375" style="1" customWidth="1"/>
    <col min="14462" max="14462" width="15.21875" style="1" customWidth="1"/>
    <col min="14463" max="14463" width="6.44140625" style="1" customWidth="1"/>
    <col min="14464" max="14464" width="15.21875" style="1" customWidth="1"/>
    <col min="14465" max="14465" width="4.21875" style="1" customWidth="1"/>
    <col min="14466" max="14466" width="3" style="1" customWidth="1"/>
    <col min="14467" max="14469" width="0" style="1" hidden="1" customWidth="1"/>
    <col min="14470" max="14470" width="3" style="1" customWidth="1"/>
    <col min="14471" max="14471" width="0" style="1" hidden="1" customWidth="1"/>
    <col min="14472" max="14472" width="3" style="1" customWidth="1"/>
    <col min="14473" max="14473" width="0" style="1" hidden="1" customWidth="1"/>
    <col min="14474" max="14474" width="4.44140625" style="1" customWidth="1"/>
    <col min="14475" max="14475" width="34.21875" style="1" customWidth="1"/>
    <col min="14476" max="14476" width="23.44140625" style="1" customWidth="1"/>
    <col min="14477" max="14477" width="9.21875" style="1" customWidth="1"/>
    <col min="14478" max="14478" width="19.44140625" style="1" customWidth="1"/>
    <col min="14479" max="14479" width="42.77734375" style="1" customWidth="1"/>
    <col min="14480" max="14480" width="5.77734375" style="1" customWidth="1"/>
    <col min="14481" max="14481" width="31.44140625" style="1" customWidth="1"/>
    <col min="14482" max="14482" width="16.21875" style="1" customWidth="1"/>
    <col min="14483" max="14484" width="9.21875" style="1" customWidth="1"/>
    <col min="14485" max="14485" width="11.21875" style="1" customWidth="1"/>
    <col min="14486" max="14486" width="2.21875" style="1" customWidth="1"/>
    <col min="14487" max="14692" width="10.88671875" style="1"/>
    <col min="14693" max="14693" width="12" style="1" customWidth="1"/>
    <col min="14694" max="14694" width="2.77734375" style="1" customWidth="1"/>
    <col min="14695" max="14696" width="6.44140625" style="1" customWidth="1"/>
    <col min="14697" max="14697" width="5.77734375" style="1" customWidth="1"/>
    <col min="14698" max="14698" width="6.44140625" style="1" customWidth="1"/>
    <col min="14699" max="14699" width="13.77734375" style="1" customWidth="1"/>
    <col min="14700" max="14701" width="9" style="1" customWidth="1"/>
    <col min="14702" max="14702" width="2.44140625" style="1" customWidth="1"/>
    <col min="14703" max="14703" width="8.77734375" style="1" customWidth="1"/>
    <col min="14704" max="14704" width="7.44140625" style="1" customWidth="1"/>
    <col min="14705" max="14707" width="3.77734375" style="1" customWidth="1"/>
    <col min="14708" max="14708" width="3.44140625" style="1" customWidth="1"/>
    <col min="14709" max="14709" width="2.77734375" style="1" customWidth="1"/>
    <col min="14710" max="14710" width="3" style="1" customWidth="1"/>
    <col min="14711" max="14713" width="0" style="1" hidden="1" customWidth="1"/>
    <col min="14714" max="14714" width="4.44140625" style="1" customWidth="1"/>
    <col min="14715" max="14715" width="0" style="1" hidden="1" customWidth="1"/>
    <col min="14716" max="14717" width="14.77734375" style="1" customWidth="1"/>
    <col min="14718" max="14718" width="15.21875" style="1" customWidth="1"/>
    <col min="14719" max="14719" width="6.44140625" style="1" customWidth="1"/>
    <col min="14720" max="14720" width="15.21875" style="1" customWidth="1"/>
    <col min="14721" max="14721" width="4.21875" style="1" customWidth="1"/>
    <col min="14722" max="14722" width="3" style="1" customWidth="1"/>
    <col min="14723" max="14725" width="0" style="1" hidden="1" customWidth="1"/>
    <col min="14726" max="14726" width="3" style="1" customWidth="1"/>
    <col min="14727" max="14727" width="0" style="1" hidden="1" customWidth="1"/>
    <col min="14728" max="14728" width="3" style="1" customWidth="1"/>
    <col min="14729" max="14729" width="0" style="1" hidden="1" customWidth="1"/>
    <col min="14730" max="14730" width="4.44140625" style="1" customWidth="1"/>
    <col min="14731" max="14731" width="34.21875" style="1" customWidth="1"/>
    <col min="14732" max="14732" width="23.44140625" style="1" customWidth="1"/>
    <col min="14733" max="14733" width="9.21875" style="1" customWidth="1"/>
    <col min="14734" max="14734" width="19.44140625" style="1" customWidth="1"/>
    <col min="14735" max="14735" width="42.77734375" style="1" customWidth="1"/>
    <col min="14736" max="14736" width="5.77734375" style="1" customWidth="1"/>
    <col min="14737" max="14737" width="31.44140625" style="1" customWidth="1"/>
    <col min="14738" max="14738" width="16.21875" style="1" customWidth="1"/>
    <col min="14739" max="14740" width="9.21875" style="1" customWidth="1"/>
    <col min="14741" max="14741" width="11.21875" style="1" customWidth="1"/>
    <col min="14742" max="14742" width="2.21875" style="1" customWidth="1"/>
    <col min="14743" max="14948" width="10.88671875" style="1"/>
    <col min="14949" max="14949" width="12" style="1" customWidth="1"/>
    <col min="14950" max="14950" width="2.77734375" style="1" customWidth="1"/>
    <col min="14951" max="14952" width="6.44140625" style="1" customWidth="1"/>
    <col min="14953" max="14953" width="5.77734375" style="1" customWidth="1"/>
    <col min="14954" max="14954" width="6.44140625" style="1" customWidth="1"/>
    <col min="14955" max="14955" width="13.77734375" style="1" customWidth="1"/>
    <col min="14956" max="14957" width="9" style="1" customWidth="1"/>
    <col min="14958" max="14958" width="2.44140625" style="1" customWidth="1"/>
    <col min="14959" max="14959" width="8.77734375" style="1" customWidth="1"/>
    <col min="14960" max="14960" width="7.44140625" style="1" customWidth="1"/>
    <col min="14961" max="14963" width="3.77734375" style="1" customWidth="1"/>
    <col min="14964" max="14964" width="3.44140625" style="1" customWidth="1"/>
    <col min="14965" max="14965" width="2.77734375" style="1" customWidth="1"/>
    <col min="14966" max="14966" width="3" style="1" customWidth="1"/>
    <col min="14967" max="14969" width="0" style="1" hidden="1" customWidth="1"/>
    <col min="14970" max="14970" width="4.44140625" style="1" customWidth="1"/>
    <col min="14971" max="14971" width="0" style="1" hidden="1" customWidth="1"/>
    <col min="14972" max="14973" width="14.77734375" style="1" customWidth="1"/>
    <col min="14974" max="14974" width="15.21875" style="1" customWidth="1"/>
    <col min="14975" max="14975" width="6.44140625" style="1" customWidth="1"/>
    <col min="14976" max="14976" width="15.21875" style="1" customWidth="1"/>
    <col min="14977" max="14977" width="4.21875" style="1" customWidth="1"/>
    <col min="14978" max="14978" width="3" style="1" customWidth="1"/>
    <col min="14979" max="14981" width="0" style="1" hidden="1" customWidth="1"/>
    <col min="14982" max="14982" width="3" style="1" customWidth="1"/>
    <col min="14983" max="14983" width="0" style="1" hidden="1" customWidth="1"/>
    <col min="14984" max="14984" width="3" style="1" customWidth="1"/>
    <col min="14985" max="14985" width="0" style="1" hidden="1" customWidth="1"/>
    <col min="14986" max="14986" width="4.44140625" style="1" customWidth="1"/>
    <col min="14987" max="14987" width="34.21875" style="1" customWidth="1"/>
    <col min="14988" max="14988" width="23.44140625" style="1" customWidth="1"/>
    <col min="14989" max="14989" width="9.21875" style="1" customWidth="1"/>
    <col min="14990" max="14990" width="19.44140625" style="1" customWidth="1"/>
    <col min="14991" max="14991" width="42.77734375" style="1" customWidth="1"/>
    <col min="14992" max="14992" width="5.77734375" style="1" customWidth="1"/>
    <col min="14993" max="14993" width="31.44140625" style="1" customWidth="1"/>
    <col min="14994" max="14994" width="16.21875" style="1" customWidth="1"/>
    <col min="14995" max="14996" width="9.21875" style="1" customWidth="1"/>
    <col min="14997" max="14997" width="11.21875" style="1" customWidth="1"/>
    <col min="14998" max="14998" width="2.21875" style="1" customWidth="1"/>
    <col min="14999" max="15204" width="10.88671875" style="1"/>
    <col min="15205" max="15205" width="12" style="1" customWidth="1"/>
    <col min="15206" max="15206" width="2.77734375" style="1" customWidth="1"/>
    <col min="15207" max="15208" width="6.44140625" style="1" customWidth="1"/>
    <col min="15209" max="15209" width="5.77734375" style="1" customWidth="1"/>
    <col min="15210" max="15210" width="6.44140625" style="1" customWidth="1"/>
    <col min="15211" max="15211" width="13.77734375" style="1" customWidth="1"/>
    <col min="15212" max="15213" width="9" style="1" customWidth="1"/>
    <col min="15214" max="15214" width="2.44140625" style="1" customWidth="1"/>
    <col min="15215" max="15215" width="8.77734375" style="1" customWidth="1"/>
    <col min="15216" max="15216" width="7.44140625" style="1" customWidth="1"/>
    <col min="15217" max="15219" width="3.77734375" style="1" customWidth="1"/>
    <col min="15220" max="15220" width="3.44140625" style="1" customWidth="1"/>
    <col min="15221" max="15221" width="2.77734375" style="1" customWidth="1"/>
    <col min="15222" max="15222" width="3" style="1" customWidth="1"/>
    <col min="15223" max="15225" width="0" style="1" hidden="1" customWidth="1"/>
    <col min="15226" max="15226" width="4.44140625" style="1" customWidth="1"/>
    <col min="15227" max="15227" width="0" style="1" hidden="1" customWidth="1"/>
    <col min="15228" max="15229" width="14.77734375" style="1" customWidth="1"/>
    <col min="15230" max="15230" width="15.21875" style="1" customWidth="1"/>
    <col min="15231" max="15231" width="6.44140625" style="1" customWidth="1"/>
    <col min="15232" max="15232" width="15.21875" style="1" customWidth="1"/>
    <col min="15233" max="15233" width="4.21875" style="1" customWidth="1"/>
    <col min="15234" max="15234" width="3" style="1" customWidth="1"/>
    <col min="15235" max="15237" width="0" style="1" hidden="1" customWidth="1"/>
    <col min="15238" max="15238" width="3" style="1" customWidth="1"/>
    <col min="15239" max="15239" width="0" style="1" hidden="1" customWidth="1"/>
    <col min="15240" max="15240" width="3" style="1" customWidth="1"/>
    <col min="15241" max="15241" width="0" style="1" hidden="1" customWidth="1"/>
    <col min="15242" max="15242" width="4.44140625" style="1" customWidth="1"/>
    <col min="15243" max="15243" width="34.21875" style="1" customWidth="1"/>
    <col min="15244" max="15244" width="23.44140625" style="1" customWidth="1"/>
    <col min="15245" max="15245" width="9.21875" style="1" customWidth="1"/>
    <col min="15246" max="15246" width="19.44140625" style="1" customWidth="1"/>
    <col min="15247" max="15247" width="42.77734375" style="1" customWidth="1"/>
    <col min="15248" max="15248" width="5.77734375" style="1" customWidth="1"/>
    <col min="15249" max="15249" width="31.44140625" style="1" customWidth="1"/>
    <col min="15250" max="15250" width="16.21875" style="1" customWidth="1"/>
    <col min="15251" max="15252" width="9.21875" style="1" customWidth="1"/>
    <col min="15253" max="15253" width="11.21875" style="1" customWidth="1"/>
    <col min="15254" max="15254" width="2.21875" style="1" customWidth="1"/>
    <col min="15255" max="15460" width="10.88671875" style="1"/>
    <col min="15461" max="15461" width="12" style="1" customWidth="1"/>
    <col min="15462" max="15462" width="2.77734375" style="1" customWidth="1"/>
    <col min="15463" max="15464" width="6.44140625" style="1" customWidth="1"/>
    <col min="15465" max="15465" width="5.77734375" style="1" customWidth="1"/>
    <col min="15466" max="15466" width="6.44140625" style="1" customWidth="1"/>
    <col min="15467" max="15467" width="13.77734375" style="1" customWidth="1"/>
    <col min="15468" max="15469" width="9" style="1" customWidth="1"/>
    <col min="15470" max="15470" width="2.44140625" style="1" customWidth="1"/>
    <col min="15471" max="15471" width="8.77734375" style="1" customWidth="1"/>
    <col min="15472" max="15472" width="7.44140625" style="1" customWidth="1"/>
    <col min="15473" max="15475" width="3.77734375" style="1" customWidth="1"/>
    <col min="15476" max="15476" width="3.44140625" style="1" customWidth="1"/>
    <col min="15477" max="15477" width="2.77734375" style="1" customWidth="1"/>
    <col min="15478" max="15478" width="3" style="1" customWidth="1"/>
    <col min="15479" max="15481" width="0" style="1" hidden="1" customWidth="1"/>
    <col min="15482" max="15482" width="4.44140625" style="1" customWidth="1"/>
    <col min="15483" max="15483" width="0" style="1" hidden="1" customWidth="1"/>
    <col min="15484" max="15485" width="14.77734375" style="1" customWidth="1"/>
    <col min="15486" max="15486" width="15.21875" style="1" customWidth="1"/>
    <col min="15487" max="15487" width="6.44140625" style="1" customWidth="1"/>
    <col min="15488" max="15488" width="15.21875" style="1" customWidth="1"/>
    <col min="15489" max="15489" width="4.21875" style="1" customWidth="1"/>
    <col min="15490" max="15490" width="3" style="1" customWidth="1"/>
    <col min="15491" max="15493" width="0" style="1" hidden="1" customWidth="1"/>
    <col min="15494" max="15494" width="3" style="1" customWidth="1"/>
    <col min="15495" max="15495" width="0" style="1" hidden="1" customWidth="1"/>
    <col min="15496" max="15496" width="3" style="1" customWidth="1"/>
    <col min="15497" max="15497" width="0" style="1" hidden="1" customWidth="1"/>
    <col min="15498" max="15498" width="4.44140625" style="1" customWidth="1"/>
    <col min="15499" max="15499" width="34.21875" style="1" customWidth="1"/>
    <col min="15500" max="15500" width="23.44140625" style="1" customWidth="1"/>
    <col min="15501" max="15501" width="9.21875" style="1" customWidth="1"/>
    <col min="15502" max="15502" width="19.44140625" style="1" customWidth="1"/>
    <col min="15503" max="15503" width="42.77734375" style="1" customWidth="1"/>
    <col min="15504" max="15504" width="5.77734375" style="1" customWidth="1"/>
    <col min="15505" max="15505" width="31.44140625" style="1" customWidth="1"/>
    <col min="15506" max="15506" width="16.21875" style="1" customWidth="1"/>
    <col min="15507" max="15508" width="9.21875" style="1" customWidth="1"/>
    <col min="15509" max="15509" width="11.21875" style="1" customWidth="1"/>
    <col min="15510" max="15510" width="2.21875" style="1" customWidth="1"/>
    <col min="15511" max="15716" width="10.88671875" style="1"/>
    <col min="15717" max="15717" width="12" style="1" customWidth="1"/>
    <col min="15718" max="15718" width="2.77734375" style="1" customWidth="1"/>
    <col min="15719" max="15720" width="6.44140625" style="1" customWidth="1"/>
    <col min="15721" max="15721" width="5.77734375" style="1" customWidth="1"/>
    <col min="15722" max="15722" width="6.44140625" style="1" customWidth="1"/>
    <col min="15723" max="15723" width="13.77734375" style="1" customWidth="1"/>
    <col min="15724" max="15725" width="9" style="1" customWidth="1"/>
    <col min="15726" max="15726" width="2.44140625" style="1" customWidth="1"/>
    <col min="15727" max="15727" width="8.77734375" style="1" customWidth="1"/>
    <col min="15728" max="15728" width="7.44140625" style="1" customWidth="1"/>
    <col min="15729" max="15731" width="3.77734375" style="1" customWidth="1"/>
    <col min="15732" max="15732" width="3.44140625" style="1" customWidth="1"/>
    <col min="15733" max="15733" width="2.77734375" style="1" customWidth="1"/>
    <col min="15734" max="15734" width="3" style="1" customWidth="1"/>
    <col min="15735" max="15737" width="0" style="1" hidden="1" customWidth="1"/>
    <col min="15738" max="15738" width="4.44140625" style="1" customWidth="1"/>
    <col min="15739" max="15739" width="0" style="1" hidden="1" customWidth="1"/>
    <col min="15740" max="15741" width="14.77734375" style="1" customWidth="1"/>
    <col min="15742" max="15742" width="15.21875" style="1" customWidth="1"/>
    <col min="15743" max="15743" width="6.44140625" style="1" customWidth="1"/>
    <col min="15744" max="15744" width="15.21875" style="1" customWidth="1"/>
    <col min="15745" max="15745" width="4.21875" style="1" customWidth="1"/>
    <col min="15746" max="15746" width="3" style="1" customWidth="1"/>
    <col min="15747" max="15749" width="0" style="1" hidden="1" customWidth="1"/>
    <col min="15750" max="15750" width="3" style="1" customWidth="1"/>
    <col min="15751" max="15751" width="0" style="1" hidden="1" customWidth="1"/>
    <col min="15752" max="15752" width="3" style="1" customWidth="1"/>
    <col min="15753" max="15753" width="0" style="1" hidden="1" customWidth="1"/>
    <col min="15754" max="15754" width="4.44140625" style="1" customWidth="1"/>
    <col min="15755" max="15755" width="34.21875" style="1" customWidth="1"/>
    <col min="15756" max="15756" width="23.44140625" style="1" customWidth="1"/>
    <col min="15757" max="15757" width="9.21875" style="1" customWidth="1"/>
    <col min="15758" max="15758" width="19.44140625" style="1" customWidth="1"/>
    <col min="15759" max="15759" width="42.77734375" style="1" customWidth="1"/>
    <col min="15760" max="15760" width="5.77734375" style="1" customWidth="1"/>
    <col min="15761" max="15761" width="31.44140625" style="1" customWidth="1"/>
    <col min="15762" max="15762" width="16.21875" style="1" customWidth="1"/>
    <col min="15763" max="15764" width="9.21875" style="1" customWidth="1"/>
    <col min="15765" max="15765" width="11.21875" style="1" customWidth="1"/>
    <col min="15766" max="15766" width="2.21875" style="1" customWidth="1"/>
    <col min="15767" max="15972" width="10.88671875" style="1"/>
    <col min="15973" max="15973" width="12" style="1" customWidth="1"/>
    <col min="15974" max="15974" width="2.77734375" style="1" customWidth="1"/>
    <col min="15975" max="15976" width="6.44140625" style="1" customWidth="1"/>
    <col min="15977" max="15977" width="5.77734375" style="1" customWidth="1"/>
    <col min="15978" max="15978" width="6.44140625" style="1" customWidth="1"/>
    <col min="15979" max="15979" width="13.77734375" style="1" customWidth="1"/>
    <col min="15980" max="15981" width="9" style="1" customWidth="1"/>
    <col min="15982" max="15982" width="2.44140625" style="1" customWidth="1"/>
    <col min="15983" max="15983" width="8.77734375" style="1" customWidth="1"/>
    <col min="15984" max="15984" width="7.44140625" style="1" customWidth="1"/>
    <col min="15985" max="15987" width="3.77734375" style="1" customWidth="1"/>
    <col min="15988" max="15988" width="3.44140625" style="1" customWidth="1"/>
    <col min="15989" max="15989" width="2.77734375" style="1" customWidth="1"/>
    <col min="15990" max="15990" width="3" style="1" customWidth="1"/>
    <col min="15991" max="15993" width="0" style="1" hidden="1" customWidth="1"/>
    <col min="15994" max="15994" width="4.44140625" style="1" customWidth="1"/>
    <col min="15995" max="15995" width="0" style="1" hidden="1" customWidth="1"/>
    <col min="15996" max="15997" width="14.77734375" style="1" customWidth="1"/>
    <col min="15998" max="15998" width="15.21875" style="1" customWidth="1"/>
    <col min="15999" max="15999" width="6.44140625" style="1" customWidth="1"/>
    <col min="16000" max="16000" width="15.21875" style="1" customWidth="1"/>
    <col min="16001" max="16001" width="4.21875" style="1" customWidth="1"/>
    <col min="16002" max="16002" width="3" style="1" customWidth="1"/>
    <col min="16003" max="16005" width="0" style="1" hidden="1" customWidth="1"/>
    <col min="16006" max="16006" width="3" style="1" customWidth="1"/>
    <col min="16007" max="16007" width="0" style="1" hidden="1" customWidth="1"/>
    <col min="16008" max="16008" width="3" style="1" customWidth="1"/>
    <col min="16009" max="16009" width="0" style="1" hidden="1" customWidth="1"/>
    <col min="16010" max="16010" width="4.44140625" style="1" customWidth="1"/>
    <col min="16011" max="16011" width="34.21875" style="1" customWidth="1"/>
    <col min="16012" max="16012" width="23.44140625" style="1" customWidth="1"/>
    <col min="16013" max="16013" width="9.21875" style="1" customWidth="1"/>
    <col min="16014" max="16014" width="19.44140625" style="1" customWidth="1"/>
    <col min="16015" max="16015" width="42.77734375" style="1" customWidth="1"/>
    <col min="16016" max="16016" width="5.77734375" style="1" customWidth="1"/>
    <col min="16017" max="16017" width="31.44140625" style="1" customWidth="1"/>
    <col min="16018" max="16018" width="16.21875" style="1" customWidth="1"/>
    <col min="16019" max="16020" width="9.21875" style="1" customWidth="1"/>
    <col min="16021" max="16021" width="11.21875" style="1" customWidth="1"/>
    <col min="16022" max="16022" width="2.21875" style="1" customWidth="1"/>
    <col min="16023" max="16228" width="10.88671875" style="1"/>
    <col min="16229" max="16229" width="12" style="1" customWidth="1"/>
    <col min="16230" max="16230" width="2.77734375" style="1" customWidth="1"/>
    <col min="16231" max="16232" width="6.44140625" style="1" customWidth="1"/>
    <col min="16233" max="16233" width="5.77734375" style="1" customWidth="1"/>
    <col min="16234" max="16234" width="6.44140625" style="1" customWidth="1"/>
    <col min="16235" max="16235" width="13.77734375" style="1" customWidth="1"/>
    <col min="16236" max="16237" width="9" style="1" customWidth="1"/>
    <col min="16238" max="16238" width="2.44140625" style="1" customWidth="1"/>
    <col min="16239" max="16239" width="8.77734375" style="1" customWidth="1"/>
    <col min="16240" max="16240" width="7.44140625" style="1" customWidth="1"/>
    <col min="16241" max="16243" width="3.77734375" style="1" customWidth="1"/>
    <col min="16244" max="16244" width="3.44140625" style="1" customWidth="1"/>
    <col min="16245" max="16245" width="2.77734375" style="1" customWidth="1"/>
    <col min="16246" max="16246" width="3" style="1" customWidth="1"/>
    <col min="16247" max="16249" width="0" style="1" hidden="1" customWidth="1"/>
    <col min="16250" max="16250" width="4.44140625" style="1" customWidth="1"/>
    <col min="16251" max="16251" width="0" style="1" hidden="1" customWidth="1"/>
    <col min="16252" max="16253" width="14.77734375" style="1" customWidth="1"/>
    <col min="16254" max="16254" width="15.21875" style="1" customWidth="1"/>
    <col min="16255" max="16255" width="6.44140625" style="1" customWidth="1"/>
    <col min="16256" max="16256" width="15.21875" style="1" customWidth="1"/>
    <col min="16257" max="16257" width="4.21875" style="1" customWidth="1"/>
    <col min="16258" max="16258" width="3" style="1" customWidth="1"/>
    <col min="16259" max="16261" width="0" style="1" hidden="1" customWidth="1"/>
    <col min="16262" max="16262" width="3" style="1" customWidth="1"/>
    <col min="16263" max="16263" width="0" style="1" hidden="1" customWidth="1"/>
    <col min="16264" max="16264" width="3" style="1" customWidth="1"/>
    <col min="16265" max="16265" width="0" style="1" hidden="1" customWidth="1"/>
    <col min="16266" max="16266" width="4.44140625" style="1" customWidth="1"/>
    <col min="16267" max="16267" width="34.21875" style="1" customWidth="1"/>
    <col min="16268" max="16268" width="23.44140625" style="1" customWidth="1"/>
    <col min="16269" max="16269" width="9.21875" style="1" customWidth="1"/>
    <col min="16270" max="16270" width="19.44140625" style="1" customWidth="1"/>
    <col min="16271" max="16271" width="42.77734375" style="1" customWidth="1"/>
    <col min="16272" max="16272" width="5.77734375" style="1" customWidth="1"/>
    <col min="16273" max="16273" width="31.44140625" style="1" customWidth="1"/>
    <col min="16274" max="16274" width="16.21875" style="1" customWidth="1"/>
    <col min="16275" max="16276" width="9.21875" style="1" customWidth="1"/>
    <col min="16277" max="16277" width="11.21875" style="1" customWidth="1"/>
    <col min="16278" max="16278" width="2.21875" style="1" customWidth="1"/>
    <col min="16279" max="16383" width="10.88671875" style="1"/>
    <col min="16384" max="16384" width="11.44140625" style="1" customWidth="1"/>
  </cols>
  <sheetData>
    <row r="1" spans="1:193 1680:1680" x14ac:dyDescent="0.2">
      <c r="A1" s="5"/>
      <c r="B1" s="546" t="s">
        <v>465</v>
      </c>
      <c r="C1" s="547"/>
      <c r="D1" s="547"/>
      <c r="E1" s="547"/>
      <c r="F1" s="547"/>
      <c r="G1" s="547"/>
      <c r="H1" s="547"/>
      <c r="I1" s="548"/>
      <c r="J1" s="549"/>
      <c r="K1" s="550"/>
      <c r="L1" s="106"/>
      <c r="M1" s="105"/>
      <c r="N1" s="105"/>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5"/>
      <c r="AN1" s="106"/>
      <c r="AO1" s="106"/>
      <c r="AP1" s="106"/>
      <c r="AQ1" s="105"/>
      <c r="AR1" s="106"/>
      <c r="AS1" s="106"/>
      <c r="AT1" s="106"/>
      <c r="AU1" s="105"/>
      <c r="AV1" s="106"/>
      <c r="AW1" s="106"/>
      <c r="AX1" s="106"/>
      <c r="AY1" s="105"/>
      <c r="AZ1" s="106"/>
      <c r="BA1" s="106"/>
      <c r="BB1" s="106"/>
      <c r="BC1" s="105"/>
      <c r="BD1" s="106"/>
      <c r="BE1" s="106"/>
      <c r="BF1" s="106"/>
      <c r="BG1" s="105"/>
      <c r="BH1" s="106"/>
      <c r="BI1" s="106"/>
      <c r="BJ1" s="106"/>
      <c r="BK1" s="105"/>
      <c r="BL1" s="106"/>
      <c r="BM1" s="106"/>
      <c r="BN1" s="106"/>
      <c r="BO1" s="105"/>
      <c r="BP1" s="106"/>
      <c r="BQ1" s="106"/>
      <c r="BR1" s="106"/>
      <c r="BS1" s="105"/>
      <c r="BT1" s="106"/>
      <c r="BU1" s="106"/>
      <c r="BV1" s="106"/>
      <c r="BW1" s="105"/>
      <c r="BX1" s="106"/>
      <c r="BY1" s="106"/>
      <c r="BZ1" s="106"/>
      <c r="CA1" s="105"/>
      <c r="CB1" s="106"/>
      <c r="CC1" s="106"/>
      <c r="CD1" s="106"/>
      <c r="CE1" s="105"/>
      <c r="CF1" s="106"/>
      <c r="CG1" s="106"/>
      <c r="CH1" s="106"/>
      <c r="CI1" s="106"/>
      <c r="CJ1" s="106"/>
      <c r="CK1" s="106"/>
      <c r="CL1" s="106"/>
      <c r="CM1" s="106"/>
      <c r="CN1" s="106"/>
      <c r="CO1" s="106"/>
      <c r="CP1" s="106"/>
      <c r="CQ1" s="106"/>
      <c r="CR1" s="106"/>
      <c r="CS1" s="106"/>
      <c r="CT1" s="106"/>
      <c r="CU1" s="106"/>
      <c r="CV1" s="106"/>
      <c r="CW1" s="106"/>
      <c r="CX1" s="106"/>
      <c r="CY1" s="106"/>
      <c r="CZ1" s="106"/>
      <c r="DA1" s="106"/>
      <c r="DB1" s="106"/>
      <c r="DC1" s="106"/>
      <c r="DD1" s="106"/>
      <c r="DE1" s="105"/>
      <c r="DF1" s="106"/>
      <c r="DG1" s="105"/>
      <c r="DH1" s="105"/>
      <c r="DI1" s="106"/>
      <c r="DJ1" s="106"/>
      <c r="DK1" s="106"/>
      <c r="DL1" s="106"/>
      <c r="DM1" s="105"/>
      <c r="DN1" s="106"/>
      <c r="DO1" s="105"/>
      <c r="DP1" s="106"/>
      <c r="DQ1" s="106"/>
      <c r="DR1" s="106"/>
      <c r="DS1" s="106"/>
      <c r="DT1" s="106"/>
      <c r="DU1" s="106"/>
      <c r="DV1" s="106"/>
      <c r="DW1" s="106"/>
      <c r="DX1" s="106"/>
      <c r="DY1" s="106"/>
      <c r="DZ1" s="106"/>
      <c r="EA1" s="106"/>
      <c r="EB1" s="106"/>
      <c r="EC1" s="106"/>
      <c r="ED1" s="106"/>
      <c r="EE1" s="106"/>
      <c r="EF1" s="106"/>
      <c r="EG1" s="106"/>
      <c r="EH1" s="106"/>
      <c r="EI1" s="106"/>
      <c r="EJ1" s="106"/>
      <c r="EK1" s="106"/>
      <c r="EL1" s="106"/>
      <c r="EM1" s="106"/>
      <c r="EN1" s="106"/>
      <c r="EO1" s="106"/>
      <c r="EP1" s="106"/>
      <c r="EQ1" s="106"/>
      <c r="ER1" s="106"/>
      <c r="ES1" s="106"/>
      <c r="ET1" s="106"/>
      <c r="EU1" s="106"/>
      <c r="EV1" s="106"/>
      <c r="EW1" s="106"/>
      <c r="EX1" s="106"/>
      <c r="EY1" s="106"/>
      <c r="EZ1" s="106"/>
      <c r="FA1" s="106"/>
      <c r="FB1" s="106"/>
      <c r="FC1" s="106"/>
      <c r="FD1" s="106"/>
      <c r="FE1" s="106"/>
      <c r="FF1" s="106"/>
      <c r="FG1" s="106"/>
      <c r="FH1" s="106"/>
      <c r="FI1" s="106"/>
      <c r="FJ1" s="106"/>
      <c r="FK1" s="106"/>
      <c r="FL1" s="106"/>
      <c r="FM1" s="106"/>
      <c r="FN1" s="106"/>
      <c r="FO1" s="106"/>
      <c r="FP1" s="106"/>
      <c r="FQ1" s="106"/>
      <c r="FR1" s="106"/>
      <c r="FS1" s="106"/>
      <c r="FT1" s="106"/>
      <c r="FU1" s="106"/>
      <c r="FV1" s="106"/>
      <c r="FW1" s="106"/>
      <c r="FX1" s="106"/>
      <c r="FY1" s="106"/>
      <c r="FZ1" s="106"/>
      <c r="GA1" s="106"/>
      <c r="GB1" s="106"/>
      <c r="GC1" s="106"/>
      <c r="GD1" s="106"/>
      <c r="GE1" s="106"/>
      <c r="GF1" s="106"/>
      <c r="GG1" s="106"/>
      <c r="GH1" s="106"/>
      <c r="GI1" s="106"/>
      <c r="GJ1" s="106"/>
      <c r="GK1" s="153" t="s">
        <v>464</v>
      </c>
      <c r="BLP1" s="152" t="s">
        <v>227</v>
      </c>
    </row>
    <row r="2" spans="1:193 1680:1680" x14ac:dyDescent="0.2">
      <c r="A2" s="5"/>
      <c r="B2" s="553" t="s">
        <v>463</v>
      </c>
      <c r="C2" s="554"/>
      <c r="D2" s="554"/>
      <c r="E2" s="554"/>
      <c r="F2" s="554"/>
      <c r="G2" s="554"/>
      <c r="H2" s="554"/>
      <c r="I2" s="555"/>
      <c r="J2" s="551"/>
      <c r="K2" s="552"/>
      <c r="L2" s="106"/>
      <c r="M2" s="105"/>
      <c r="N2" s="105"/>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5"/>
      <c r="AN2" s="106"/>
      <c r="AO2" s="106"/>
      <c r="AP2" s="106"/>
      <c r="AQ2" s="105"/>
      <c r="AR2" s="106"/>
      <c r="AS2" s="106"/>
      <c r="AT2" s="106"/>
      <c r="AU2" s="105"/>
      <c r="AV2" s="106"/>
      <c r="AW2" s="106"/>
      <c r="AX2" s="106"/>
      <c r="AY2" s="105"/>
      <c r="AZ2" s="106"/>
      <c r="BA2" s="106"/>
      <c r="BB2" s="106"/>
      <c r="BC2" s="105"/>
      <c r="BD2" s="106"/>
      <c r="BE2" s="106"/>
      <c r="BF2" s="106"/>
      <c r="BG2" s="105"/>
      <c r="BH2" s="106"/>
      <c r="BI2" s="106"/>
      <c r="BJ2" s="106"/>
      <c r="BK2" s="105"/>
      <c r="BL2" s="106"/>
      <c r="BM2" s="106"/>
      <c r="BN2" s="106"/>
      <c r="BO2" s="105"/>
      <c r="BP2" s="106"/>
      <c r="BQ2" s="106"/>
      <c r="BR2" s="106"/>
      <c r="BS2" s="105"/>
      <c r="BT2" s="106"/>
      <c r="BU2" s="106"/>
      <c r="BV2" s="106"/>
      <c r="BW2" s="105"/>
      <c r="BX2" s="106"/>
      <c r="BY2" s="106"/>
      <c r="BZ2" s="106"/>
      <c r="CA2" s="105"/>
      <c r="CB2" s="106"/>
      <c r="CC2" s="106"/>
      <c r="CD2" s="106"/>
      <c r="CE2" s="105"/>
      <c r="CF2" s="106"/>
      <c r="CG2" s="106"/>
      <c r="CH2" s="106"/>
      <c r="CI2" s="106"/>
      <c r="CJ2" s="106"/>
      <c r="CK2" s="106"/>
      <c r="CL2" s="106"/>
      <c r="CM2" s="106"/>
      <c r="CN2" s="106"/>
      <c r="CO2" s="106"/>
      <c r="CP2" s="106"/>
      <c r="CQ2" s="106"/>
      <c r="CR2" s="106"/>
      <c r="CS2" s="106"/>
      <c r="CT2" s="106"/>
      <c r="CU2" s="106"/>
      <c r="CV2" s="106"/>
      <c r="CW2" s="106"/>
      <c r="CX2" s="106"/>
      <c r="CY2" s="106"/>
      <c r="CZ2" s="106"/>
      <c r="DA2" s="106"/>
      <c r="DB2" s="106"/>
      <c r="DC2" s="106"/>
      <c r="DD2" s="106"/>
      <c r="DE2" s="105"/>
      <c r="DF2" s="106"/>
      <c r="DG2" s="105"/>
      <c r="DH2" s="105"/>
      <c r="DI2" s="106"/>
      <c r="DJ2" s="106"/>
      <c r="DK2" s="106"/>
      <c r="DL2" s="106"/>
      <c r="DM2" s="105"/>
      <c r="DN2" s="106"/>
      <c r="DO2" s="105"/>
      <c r="DP2" s="106"/>
      <c r="DQ2" s="106"/>
      <c r="DR2" s="106"/>
      <c r="DS2" s="106"/>
      <c r="DT2" s="106"/>
      <c r="DU2" s="106"/>
      <c r="DV2" s="106"/>
      <c r="DW2" s="106"/>
      <c r="DX2" s="106"/>
      <c r="DY2" s="106"/>
      <c r="DZ2" s="106"/>
      <c r="EA2" s="106"/>
      <c r="EB2" s="106"/>
      <c r="EC2" s="106"/>
      <c r="ED2" s="106"/>
      <c r="EE2" s="106"/>
      <c r="EF2" s="106"/>
      <c r="EG2" s="106"/>
      <c r="EH2" s="106"/>
      <c r="EI2" s="106"/>
      <c r="EJ2" s="106"/>
      <c r="EK2" s="106"/>
      <c r="EL2" s="106"/>
      <c r="EM2" s="106"/>
      <c r="EN2" s="106"/>
      <c r="EO2" s="106"/>
      <c r="EP2" s="106"/>
      <c r="EQ2" s="106"/>
      <c r="ER2" s="106"/>
      <c r="ES2" s="106"/>
      <c r="ET2" s="106"/>
      <c r="EU2" s="106"/>
      <c r="EV2" s="106"/>
      <c r="EW2" s="106"/>
      <c r="EX2" s="106"/>
      <c r="EY2" s="106"/>
      <c r="EZ2" s="106"/>
      <c r="FA2" s="106"/>
      <c r="FB2" s="106"/>
      <c r="FC2" s="106"/>
      <c r="FD2" s="106"/>
      <c r="FE2" s="106"/>
      <c r="FF2" s="106"/>
      <c r="FG2" s="106"/>
      <c r="FH2" s="106"/>
      <c r="FI2" s="106"/>
      <c r="FJ2" s="106"/>
      <c r="FK2" s="106"/>
      <c r="FL2" s="106"/>
      <c r="FM2" s="106"/>
      <c r="FN2" s="106"/>
      <c r="FO2" s="106"/>
      <c r="FP2" s="106"/>
      <c r="FQ2" s="106"/>
      <c r="FR2" s="106"/>
      <c r="FS2" s="106"/>
      <c r="FT2" s="106"/>
      <c r="FU2" s="106"/>
      <c r="FV2" s="106"/>
      <c r="FW2" s="106"/>
      <c r="FX2" s="106"/>
      <c r="FY2" s="106"/>
      <c r="FZ2" s="106"/>
      <c r="GA2" s="106"/>
      <c r="GB2" s="106"/>
      <c r="GC2" s="106"/>
      <c r="GD2" s="106"/>
      <c r="GE2" s="106"/>
      <c r="GF2" s="106"/>
      <c r="GG2" s="106"/>
      <c r="GH2" s="106"/>
      <c r="GI2" s="106"/>
      <c r="GJ2" s="106"/>
      <c r="GK2" s="106"/>
      <c r="BLP2" s="136"/>
    </row>
    <row r="3" spans="1:193 1680:1680" x14ac:dyDescent="0.2">
      <c r="A3" s="5"/>
      <c r="B3" s="148" t="s">
        <v>462</v>
      </c>
      <c r="C3" s="556" t="s">
        <v>461</v>
      </c>
      <c r="D3" s="557"/>
      <c r="E3" s="557"/>
      <c r="F3" s="557"/>
      <c r="G3" s="557"/>
      <c r="H3" s="558"/>
      <c r="I3" s="144" t="s">
        <v>460</v>
      </c>
      <c r="J3" s="551"/>
      <c r="K3" s="552"/>
      <c r="L3" s="106"/>
      <c r="M3" s="105"/>
      <c r="N3" s="105"/>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5"/>
      <c r="AN3" s="106"/>
      <c r="AO3" s="106"/>
      <c r="AP3" s="106"/>
      <c r="AQ3" s="105"/>
      <c r="AR3" s="106"/>
      <c r="AS3" s="106"/>
      <c r="AT3" s="106"/>
      <c r="AU3" s="105"/>
      <c r="AV3" s="106"/>
      <c r="AW3" s="106"/>
      <c r="AX3" s="106"/>
      <c r="AY3" s="105"/>
      <c r="AZ3" s="106"/>
      <c r="BA3" s="106"/>
      <c r="BB3" s="106"/>
      <c r="BC3" s="105"/>
      <c r="BD3" s="106"/>
      <c r="BE3" s="106"/>
      <c r="BF3" s="106"/>
      <c r="BG3" s="105"/>
      <c r="BH3" s="106"/>
      <c r="BI3" s="106"/>
      <c r="BJ3" s="106"/>
      <c r="BK3" s="105"/>
      <c r="BL3" s="106"/>
      <c r="BM3" s="106"/>
      <c r="BN3" s="106"/>
      <c r="BO3" s="105"/>
      <c r="BP3" s="106"/>
      <c r="BQ3" s="106"/>
      <c r="BR3" s="106"/>
      <c r="BS3" s="105"/>
      <c r="BT3" s="106"/>
      <c r="BU3" s="106"/>
      <c r="BV3" s="106"/>
      <c r="BW3" s="105"/>
      <c r="BX3" s="106"/>
      <c r="BY3" s="106"/>
      <c r="BZ3" s="106"/>
      <c r="CA3" s="105"/>
      <c r="CB3" s="106"/>
      <c r="CC3" s="106"/>
      <c r="CD3" s="106"/>
      <c r="CE3" s="105"/>
      <c r="CF3" s="106"/>
      <c r="CG3" s="106"/>
      <c r="CH3" s="106"/>
      <c r="CI3" s="106"/>
      <c r="CJ3" s="106"/>
      <c r="CK3" s="106"/>
      <c r="CL3" s="106"/>
      <c r="CM3" s="106"/>
      <c r="CN3" s="106"/>
      <c r="CO3" s="106"/>
      <c r="CP3" s="106"/>
      <c r="CQ3" s="106"/>
      <c r="CR3" s="106"/>
      <c r="CS3" s="106"/>
      <c r="CT3" s="106"/>
      <c r="CU3" s="106"/>
      <c r="CV3" s="106"/>
      <c r="CW3" s="106"/>
      <c r="CX3" s="106"/>
      <c r="CY3" s="106"/>
      <c r="CZ3" s="106"/>
      <c r="DA3" s="106"/>
      <c r="DB3" s="106"/>
      <c r="DC3" s="106"/>
      <c r="DD3" s="106"/>
      <c r="DE3" s="105"/>
      <c r="DF3" s="106"/>
      <c r="DG3" s="105"/>
      <c r="DH3" s="105"/>
      <c r="DI3" s="106"/>
      <c r="DJ3" s="106"/>
      <c r="DK3" s="106"/>
      <c r="DL3" s="106"/>
      <c r="DM3" s="105"/>
      <c r="DN3" s="106"/>
      <c r="DO3" s="105"/>
      <c r="DP3" s="106"/>
      <c r="DQ3" s="106"/>
      <c r="DR3" s="106"/>
      <c r="DS3" s="106"/>
      <c r="DT3" s="106"/>
      <c r="DU3" s="106"/>
      <c r="DV3" s="106"/>
      <c r="DW3" s="106"/>
      <c r="DX3" s="106"/>
      <c r="DY3" s="106"/>
      <c r="DZ3" s="106"/>
      <c r="EA3" s="106"/>
      <c r="EB3" s="106"/>
      <c r="EC3" s="106"/>
      <c r="ED3" s="106"/>
      <c r="EE3" s="106"/>
      <c r="EF3" s="106"/>
      <c r="EG3" s="106"/>
      <c r="EH3" s="106"/>
      <c r="EI3" s="106"/>
      <c r="EJ3" s="106"/>
      <c r="EK3" s="106"/>
      <c r="EL3" s="106"/>
      <c r="EM3" s="106"/>
      <c r="EN3" s="106"/>
      <c r="EO3" s="106"/>
      <c r="EP3" s="106"/>
      <c r="EQ3" s="106"/>
      <c r="ER3" s="106"/>
      <c r="ES3" s="106"/>
      <c r="ET3" s="106"/>
      <c r="EU3" s="106"/>
      <c r="EV3" s="106"/>
      <c r="EW3" s="106"/>
      <c r="EX3" s="106"/>
      <c r="EY3" s="106"/>
      <c r="EZ3" s="106"/>
      <c r="FA3" s="106"/>
      <c r="FB3" s="106"/>
      <c r="FC3" s="106"/>
      <c r="FD3" s="106"/>
      <c r="FE3" s="106"/>
      <c r="FF3" s="106"/>
      <c r="FG3" s="106"/>
      <c r="FH3" s="106"/>
      <c r="FI3" s="106"/>
      <c r="FJ3" s="106"/>
      <c r="FK3" s="106"/>
      <c r="FL3" s="106"/>
      <c r="FM3" s="106"/>
      <c r="FN3" s="106"/>
      <c r="FO3" s="106"/>
      <c r="FP3" s="106"/>
      <c r="FQ3" s="106"/>
      <c r="FR3" s="106"/>
      <c r="FS3" s="106"/>
      <c r="FT3" s="106"/>
      <c r="FU3" s="106"/>
      <c r="FV3" s="106"/>
      <c r="FW3" s="106"/>
      <c r="FX3" s="106"/>
      <c r="FY3" s="106"/>
      <c r="FZ3" s="106"/>
      <c r="GA3" s="106"/>
      <c r="GB3" s="106"/>
      <c r="GC3" s="106"/>
      <c r="GD3" s="106"/>
      <c r="GE3" s="106"/>
      <c r="GF3" s="106"/>
      <c r="GG3" s="106"/>
      <c r="GH3" s="106"/>
      <c r="GI3" s="106"/>
      <c r="GJ3" s="106"/>
      <c r="GK3" s="106"/>
      <c r="BLP3" s="136"/>
    </row>
    <row r="4" spans="1:193 1680:1680" x14ac:dyDescent="0.2">
      <c r="A4" s="5"/>
      <c r="B4" s="143" t="s">
        <v>459</v>
      </c>
      <c r="C4" s="559" t="s">
        <v>458</v>
      </c>
      <c r="D4" s="560"/>
      <c r="E4" s="560"/>
      <c r="F4" s="560"/>
      <c r="G4" s="560"/>
      <c r="H4" s="561"/>
      <c r="I4" s="139" t="s">
        <v>457</v>
      </c>
      <c r="J4" s="551"/>
      <c r="K4" s="552"/>
      <c r="L4" s="106"/>
      <c r="M4" s="105"/>
      <c r="N4" s="105"/>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5"/>
      <c r="AN4" s="106"/>
      <c r="AO4" s="106"/>
      <c r="AP4" s="106"/>
      <c r="AQ4" s="105"/>
      <c r="AR4" s="106"/>
      <c r="AS4" s="106"/>
      <c r="AT4" s="106"/>
      <c r="AU4" s="105"/>
      <c r="AV4" s="106"/>
      <c r="AW4" s="106"/>
      <c r="AX4" s="106"/>
      <c r="AY4" s="105"/>
      <c r="AZ4" s="106"/>
      <c r="BA4" s="106"/>
      <c r="BB4" s="106"/>
      <c r="BC4" s="105"/>
      <c r="BD4" s="106"/>
      <c r="BE4" s="106"/>
      <c r="BF4" s="106"/>
      <c r="BG4" s="105"/>
      <c r="BH4" s="106"/>
      <c r="BI4" s="106"/>
      <c r="BJ4" s="106"/>
      <c r="BK4" s="105"/>
      <c r="BL4" s="106"/>
      <c r="BM4" s="106"/>
      <c r="BN4" s="106"/>
      <c r="BO4" s="105"/>
      <c r="BP4" s="106"/>
      <c r="BQ4" s="106"/>
      <c r="BR4" s="106"/>
      <c r="BS4" s="105"/>
      <c r="BT4" s="106"/>
      <c r="BU4" s="106"/>
      <c r="BV4" s="106"/>
      <c r="BW4" s="105"/>
      <c r="BX4" s="106"/>
      <c r="BY4" s="106"/>
      <c r="BZ4" s="106"/>
      <c r="CA4" s="105"/>
      <c r="CB4" s="106"/>
      <c r="CC4" s="106"/>
      <c r="CD4" s="106"/>
      <c r="CE4" s="105"/>
      <c r="CF4" s="106"/>
      <c r="CG4" s="106"/>
      <c r="CH4" s="106"/>
      <c r="CI4" s="106"/>
      <c r="CJ4" s="106"/>
      <c r="CK4" s="106"/>
      <c r="CL4" s="106"/>
      <c r="CM4" s="106"/>
      <c r="CN4" s="106"/>
      <c r="CO4" s="106"/>
      <c r="CP4" s="106"/>
      <c r="CQ4" s="106"/>
      <c r="CR4" s="106"/>
      <c r="CS4" s="106"/>
      <c r="CT4" s="106"/>
      <c r="CU4" s="106"/>
      <c r="CV4" s="106"/>
      <c r="CW4" s="106"/>
      <c r="CX4" s="106"/>
      <c r="CY4" s="106"/>
      <c r="CZ4" s="106"/>
      <c r="DA4" s="106"/>
      <c r="DB4" s="106"/>
      <c r="DC4" s="106"/>
      <c r="DD4" s="106"/>
      <c r="DE4" s="105"/>
      <c r="DF4" s="106"/>
      <c r="DG4" s="105"/>
      <c r="DH4" s="105"/>
      <c r="DI4" s="106"/>
      <c r="DJ4" s="109"/>
      <c r="DK4" s="106"/>
      <c r="DL4" s="106"/>
      <c r="DM4" s="105"/>
      <c r="DN4" s="106"/>
      <c r="DO4" s="105"/>
      <c r="DP4" s="106"/>
      <c r="DQ4" s="106"/>
      <c r="DR4" s="106"/>
      <c r="DS4" s="106"/>
      <c r="DT4" s="106"/>
      <c r="DU4" s="106"/>
      <c r="DV4" s="106"/>
      <c r="DW4" s="106"/>
      <c r="DX4" s="106"/>
      <c r="DY4" s="106"/>
      <c r="DZ4" s="106"/>
      <c r="EA4" s="106"/>
      <c r="EB4" s="106"/>
      <c r="EC4" s="106"/>
      <c r="ED4" s="106"/>
      <c r="EE4" s="106"/>
      <c r="EF4" s="106"/>
      <c r="EG4" s="106"/>
      <c r="EH4" s="106"/>
      <c r="EI4" s="106"/>
      <c r="EJ4" s="106"/>
      <c r="EK4" s="106"/>
      <c r="EL4" s="106"/>
      <c r="EM4" s="106"/>
      <c r="EN4" s="106"/>
      <c r="EO4" s="106"/>
      <c r="EP4" s="106"/>
      <c r="EQ4" s="106"/>
      <c r="ER4" s="106"/>
      <c r="ES4" s="106"/>
      <c r="ET4" s="106"/>
      <c r="EU4" s="106"/>
      <c r="EV4" s="106"/>
      <c r="EW4" s="106"/>
      <c r="EX4" s="106"/>
      <c r="EY4" s="106"/>
      <c r="EZ4" s="106"/>
      <c r="FA4" s="106"/>
      <c r="FB4" s="106"/>
      <c r="FC4" s="106"/>
      <c r="FD4" s="106"/>
      <c r="FE4" s="106"/>
      <c r="FF4" s="106"/>
      <c r="FG4" s="106"/>
      <c r="FH4" s="106"/>
      <c r="FI4" s="106"/>
      <c r="FJ4" s="106"/>
      <c r="FK4" s="106"/>
      <c r="FL4" s="106"/>
      <c r="FM4" s="106"/>
      <c r="FN4" s="106"/>
      <c r="FO4" s="106"/>
      <c r="FP4" s="106"/>
      <c r="FQ4" s="106"/>
      <c r="FR4" s="106"/>
      <c r="FS4" s="106"/>
      <c r="FT4" s="106"/>
      <c r="FU4" s="106"/>
      <c r="FV4" s="106"/>
      <c r="FW4" s="106"/>
      <c r="FX4" s="106"/>
      <c r="FY4" s="106"/>
      <c r="FZ4" s="106"/>
      <c r="GA4" s="106"/>
      <c r="GB4" s="106"/>
      <c r="GC4" s="106"/>
      <c r="GD4" s="106"/>
      <c r="GE4" s="106"/>
      <c r="GF4" s="106"/>
      <c r="GG4" s="106"/>
      <c r="GH4" s="106"/>
      <c r="GI4" s="106"/>
      <c r="GJ4" s="106"/>
      <c r="GK4" s="106"/>
      <c r="BLP4" s="136"/>
    </row>
    <row r="5" spans="1:193 1680:1680" ht="27.6" x14ac:dyDescent="0.2">
      <c r="A5" s="5"/>
      <c r="B5" s="135" t="s">
        <v>456</v>
      </c>
      <c r="C5" s="130" t="s">
        <v>455</v>
      </c>
      <c r="D5" s="135" t="s">
        <v>454</v>
      </c>
      <c r="E5" s="562" t="s">
        <v>1272</v>
      </c>
      <c r="F5" s="563"/>
      <c r="G5" s="564"/>
      <c r="H5" s="131" t="s">
        <v>452</v>
      </c>
      <c r="I5" s="565"/>
      <c r="J5" s="566"/>
      <c r="K5" s="566"/>
      <c r="L5" s="566"/>
      <c r="M5" s="566"/>
      <c r="N5" s="567"/>
      <c r="O5" s="530" t="s">
        <v>450</v>
      </c>
      <c r="P5" s="531"/>
      <c r="Q5" s="578"/>
      <c r="R5" s="533"/>
      <c r="S5" s="125"/>
      <c r="T5" s="125"/>
      <c r="U5" s="534"/>
      <c r="V5" s="534"/>
      <c r="W5" s="535"/>
      <c r="X5" s="536"/>
      <c r="Y5" s="120"/>
      <c r="Z5" s="120"/>
      <c r="AA5" s="120"/>
      <c r="AB5" s="120"/>
      <c r="AC5" s="120"/>
      <c r="AD5" s="120"/>
      <c r="AE5" s="120"/>
      <c r="AF5" s="120"/>
      <c r="AG5" s="120"/>
      <c r="AH5" s="120"/>
      <c r="AI5" s="121"/>
      <c r="AJ5" s="121"/>
      <c r="AK5" s="120"/>
      <c r="AL5" s="120"/>
      <c r="AM5" s="120"/>
      <c r="AN5" s="121"/>
      <c r="AO5" s="121"/>
      <c r="AP5" s="120"/>
      <c r="AQ5" s="120"/>
      <c r="AR5" s="121"/>
      <c r="AS5" s="121"/>
      <c r="AT5" s="120"/>
      <c r="AU5" s="120"/>
      <c r="AV5" s="121"/>
      <c r="AW5" s="121"/>
      <c r="AX5" s="120"/>
      <c r="AY5" s="120"/>
      <c r="AZ5" s="121"/>
      <c r="BA5" s="121"/>
      <c r="BB5" s="120"/>
      <c r="BC5" s="120"/>
      <c r="BD5" s="121"/>
      <c r="BE5" s="121"/>
      <c r="BF5" s="120"/>
      <c r="BG5" s="120"/>
      <c r="BH5" s="121"/>
      <c r="BI5" s="121"/>
      <c r="BJ5" s="120"/>
      <c r="BK5" s="120"/>
      <c r="BL5" s="121"/>
      <c r="BM5" s="121"/>
      <c r="BN5" s="120"/>
      <c r="BO5" s="120"/>
      <c r="BP5" s="121"/>
      <c r="BQ5" s="121"/>
      <c r="BR5" s="120"/>
      <c r="BS5" s="120"/>
      <c r="BT5" s="121"/>
      <c r="BU5" s="121"/>
      <c r="BV5" s="120"/>
      <c r="BW5" s="120"/>
      <c r="BX5" s="121"/>
      <c r="BY5" s="121"/>
      <c r="BZ5" s="120"/>
      <c r="CA5" s="120"/>
      <c r="CB5" s="121"/>
      <c r="CC5" s="121"/>
      <c r="CD5" s="120"/>
      <c r="CE5" s="120"/>
      <c r="CF5" s="121"/>
      <c r="CG5" s="121"/>
      <c r="CH5" s="120"/>
      <c r="CI5" s="120"/>
      <c r="CJ5" s="120"/>
      <c r="CK5" s="120"/>
      <c r="CL5" s="120"/>
      <c r="CM5" s="120"/>
      <c r="CN5" s="120"/>
      <c r="CO5" s="120"/>
      <c r="CP5" s="120"/>
      <c r="CQ5" s="120"/>
      <c r="CR5" s="120"/>
      <c r="CS5" s="120"/>
      <c r="CT5" s="120"/>
      <c r="CU5" s="120"/>
      <c r="CV5" s="120"/>
      <c r="CW5" s="120"/>
      <c r="CX5" s="120"/>
      <c r="CY5" s="120"/>
      <c r="CZ5" s="120"/>
      <c r="DA5" s="120"/>
      <c r="DB5" s="83"/>
      <c r="DC5" s="83"/>
      <c r="DD5" s="83"/>
      <c r="DE5" s="83"/>
      <c r="DF5" s="120"/>
      <c r="DG5" s="120"/>
      <c r="DH5" s="120"/>
      <c r="DI5" s="120"/>
      <c r="DJ5" s="120"/>
      <c r="DK5" s="120"/>
      <c r="DL5" s="120"/>
      <c r="DM5" s="83"/>
      <c r="DN5" s="120"/>
      <c r="DO5" s="120"/>
      <c r="DP5" s="120"/>
      <c r="DQ5" s="120"/>
      <c r="DR5" s="120"/>
      <c r="DS5" s="120"/>
      <c r="DT5" s="120"/>
      <c r="DU5" s="120"/>
      <c r="DV5" s="120"/>
      <c r="DW5" s="120"/>
      <c r="DX5" s="120"/>
      <c r="DY5" s="120"/>
      <c r="DZ5" s="120"/>
      <c r="EA5" s="120"/>
      <c r="EB5" s="120"/>
      <c r="EC5" s="120"/>
      <c r="ED5" s="120"/>
      <c r="EE5" s="120"/>
      <c r="EF5" s="120"/>
      <c r="EG5" s="120"/>
      <c r="EH5" s="120"/>
      <c r="EI5" s="120"/>
      <c r="EJ5" s="120"/>
      <c r="EK5" s="120"/>
      <c r="EL5" s="120"/>
      <c r="EM5" s="120"/>
      <c r="EN5" s="120"/>
      <c r="EO5" s="120"/>
      <c r="EP5" s="120"/>
      <c r="EQ5" s="120"/>
      <c r="ER5" s="120"/>
      <c r="ES5" s="120"/>
      <c r="ET5" s="120"/>
      <c r="EU5" s="120"/>
      <c r="EV5" s="120"/>
      <c r="EW5" s="120"/>
      <c r="EX5" s="120"/>
      <c r="EY5" s="120"/>
      <c r="EZ5" s="120"/>
      <c r="FA5" s="120"/>
      <c r="FB5" s="120"/>
      <c r="FC5" s="120"/>
      <c r="FD5" s="120"/>
      <c r="FE5" s="120"/>
      <c r="FF5" s="120"/>
      <c r="FG5" s="120"/>
      <c r="FH5" s="120"/>
      <c r="FI5" s="120"/>
      <c r="FJ5" s="120"/>
      <c r="FK5" s="120"/>
      <c r="FL5" s="120"/>
      <c r="FM5" s="120"/>
      <c r="FN5" s="120"/>
      <c r="FO5" s="120"/>
      <c r="FP5" s="120"/>
      <c r="FQ5" s="120"/>
      <c r="FR5" s="120"/>
      <c r="FS5" s="120"/>
      <c r="FT5" s="120"/>
      <c r="FU5" s="120"/>
      <c r="FV5" s="120"/>
      <c r="FW5" s="120"/>
      <c r="FX5" s="120"/>
      <c r="FY5" s="120"/>
      <c r="FZ5" s="120"/>
      <c r="GA5" s="120"/>
      <c r="GB5" s="120"/>
      <c r="GC5" s="120"/>
      <c r="GD5" s="120"/>
      <c r="GE5" s="120"/>
      <c r="GF5" s="120"/>
      <c r="GG5" s="120"/>
      <c r="GH5" s="120"/>
      <c r="GI5" s="120"/>
      <c r="GJ5" s="5"/>
      <c r="GK5" s="5"/>
    </row>
    <row r="6" spans="1:193 1680:1680" x14ac:dyDescent="0.2">
      <c r="A6" s="5"/>
      <c r="B6" s="83"/>
      <c r="C6" s="120"/>
      <c r="D6" s="83"/>
      <c r="E6" s="83"/>
      <c r="F6" s="83"/>
      <c r="G6" s="121"/>
      <c r="H6" s="121"/>
      <c r="I6" s="120"/>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1"/>
      <c r="AJ6" s="121"/>
      <c r="AK6" s="120"/>
      <c r="AL6" s="120"/>
      <c r="AM6" s="120"/>
      <c r="AN6" s="121"/>
      <c r="AO6" s="121"/>
      <c r="AP6" s="120"/>
      <c r="AQ6" s="120"/>
      <c r="AR6" s="121"/>
      <c r="AS6" s="121"/>
      <c r="AT6" s="120"/>
      <c r="AU6" s="120"/>
      <c r="AV6" s="121"/>
      <c r="AW6" s="121"/>
      <c r="AX6" s="120"/>
      <c r="AY6" s="120"/>
      <c r="AZ6" s="121"/>
      <c r="BA6" s="121"/>
      <c r="BB6" s="120"/>
      <c r="BC6" s="120"/>
      <c r="BD6" s="121"/>
      <c r="BE6" s="121"/>
      <c r="BF6" s="120"/>
      <c r="BG6" s="120"/>
      <c r="BH6" s="121"/>
      <c r="BI6" s="121"/>
      <c r="BJ6" s="120"/>
      <c r="BK6" s="120"/>
      <c r="BL6" s="121"/>
      <c r="BM6" s="121"/>
      <c r="BN6" s="120"/>
      <c r="BO6" s="120"/>
      <c r="BP6" s="121"/>
      <c r="BQ6" s="121"/>
      <c r="BR6" s="120"/>
      <c r="BS6" s="120"/>
      <c r="BT6" s="121"/>
      <c r="BU6" s="121"/>
      <c r="BV6" s="120"/>
      <c r="BW6" s="120"/>
      <c r="BX6" s="121"/>
      <c r="BY6" s="121"/>
      <c r="BZ6" s="120"/>
      <c r="CA6" s="120"/>
      <c r="CB6" s="121"/>
      <c r="CC6" s="121"/>
      <c r="CD6" s="120"/>
      <c r="CE6" s="120"/>
      <c r="CF6" s="121"/>
      <c r="CG6" s="121"/>
      <c r="CH6" s="120"/>
      <c r="CI6" s="120"/>
      <c r="CJ6" s="120"/>
      <c r="CK6" s="120"/>
      <c r="CL6" s="120"/>
      <c r="CM6" s="120"/>
      <c r="CN6" s="120"/>
      <c r="CO6" s="120"/>
      <c r="CP6" s="120"/>
      <c r="CQ6" s="120"/>
      <c r="CR6" s="120"/>
      <c r="CS6" s="120"/>
      <c r="CT6" s="120"/>
      <c r="CU6" s="120"/>
      <c r="CV6" s="120"/>
      <c r="CW6" s="120"/>
      <c r="CX6" s="120"/>
      <c r="CY6" s="120"/>
      <c r="CZ6" s="120"/>
      <c r="DA6" s="120"/>
      <c r="DB6" s="83"/>
      <c r="DC6" s="83"/>
      <c r="DD6" s="83"/>
      <c r="DE6" s="83"/>
      <c r="DF6" s="120"/>
      <c r="DG6" s="120"/>
      <c r="DH6" s="120"/>
      <c r="DI6" s="120"/>
      <c r="DJ6" s="120"/>
      <c r="DK6" s="120"/>
      <c r="DL6" s="120"/>
      <c r="DM6" s="83"/>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0"/>
      <c r="FO6" s="120"/>
      <c r="FP6" s="120"/>
      <c r="FQ6" s="120"/>
      <c r="FR6" s="120"/>
      <c r="FS6" s="120"/>
      <c r="FT6" s="120"/>
      <c r="FU6" s="120"/>
      <c r="FV6" s="120"/>
      <c r="FW6" s="120"/>
      <c r="FX6" s="120"/>
      <c r="FY6" s="120"/>
      <c r="FZ6" s="120"/>
      <c r="GA6" s="120"/>
      <c r="GB6" s="120"/>
      <c r="GC6" s="120"/>
      <c r="GD6" s="120"/>
      <c r="GE6" s="120"/>
      <c r="GF6" s="120"/>
      <c r="GG6" s="120"/>
      <c r="GH6" s="120"/>
      <c r="GI6" s="120"/>
      <c r="GJ6" s="5"/>
      <c r="GK6" s="5"/>
    </row>
    <row r="7" spans="1:193 1680:1680" s="5" customFormat="1" ht="13.2" x14ac:dyDescent="0.2">
      <c r="A7" s="105"/>
      <c r="B7" s="543" t="s">
        <v>449</v>
      </c>
      <c r="C7" s="544"/>
      <c r="D7" s="544"/>
      <c r="E7" s="544"/>
      <c r="F7" s="544"/>
      <c r="G7" s="544"/>
      <c r="H7" s="544"/>
      <c r="I7" s="118"/>
      <c r="J7" s="545" t="s">
        <v>448</v>
      </c>
      <c r="K7" s="545"/>
      <c r="L7" s="545"/>
      <c r="M7" s="545"/>
      <c r="N7" s="545"/>
      <c r="O7" s="545"/>
      <c r="P7" s="545"/>
      <c r="Q7" s="545"/>
      <c r="R7" s="545"/>
      <c r="S7" s="545"/>
      <c r="T7" s="545"/>
      <c r="U7" s="545"/>
      <c r="V7" s="545"/>
      <c r="W7" s="545"/>
      <c r="X7" s="545"/>
      <c r="Y7" s="545"/>
      <c r="Z7" s="545"/>
      <c r="AA7" s="545"/>
      <c r="AB7" s="545"/>
      <c r="AC7" s="538" t="s">
        <v>447</v>
      </c>
      <c r="AD7" s="538"/>
      <c r="AE7" s="538"/>
      <c r="AF7" s="538"/>
      <c r="AG7" s="538"/>
      <c r="AH7" s="538"/>
      <c r="AI7" s="539" t="s">
        <v>446</v>
      </c>
      <c r="AJ7" s="539"/>
      <c r="AK7" s="539"/>
      <c r="AL7" s="539"/>
      <c r="AM7" s="112"/>
      <c r="AN7" s="114" t="s">
        <v>445</v>
      </c>
      <c r="AO7" s="113"/>
      <c r="AP7" s="113"/>
      <c r="AQ7" s="112"/>
      <c r="AR7" s="113"/>
      <c r="AS7" s="113"/>
      <c r="AT7" s="113"/>
      <c r="AU7" s="112"/>
      <c r="AV7" s="113"/>
      <c r="AW7" s="113"/>
      <c r="AX7" s="113"/>
      <c r="AY7" s="112"/>
      <c r="AZ7" s="113"/>
      <c r="BA7" s="113"/>
      <c r="BB7" s="113"/>
      <c r="BC7" s="112"/>
      <c r="BD7" s="113"/>
      <c r="BE7" s="113"/>
      <c r="BF7" s="113"/>
      <c r="BG7" s="112"/>
      <c r="BH7" s="111"/>
      <c r="BI7" s="111"/>
      <c r="BJ7" s="111"/>
      <c r="BK7" s="112"/>
      <c r="BL7" s="111"/>
      <c r="BM7" s="111"/>
      <c r="BN7" s="111"/>
      <c r="BO7" s="112"/>
      <c r="BP7" s="111"/>
      <c r="BQ7" s="111"/>
      <c r="BR7" s="111"/>
      <c r="BS7" s="112"/>
      <c r="BT7" s="111"/>
      <c r="BU7" s="111"/>
      <c r="BV7" s="111"/>
      <c r="BW7" s="112"/>
      <c r="BX7" s="111"/>
      <c r="BY7" s="111"/>
      <c r="BZ7" s="111"/>
      <c r="CA7" s="112"/>
      <c r="CB7" s="111"/>
      <c r="CC7" s="111"/>
      <c r="CD7" s="111"/>
      <c r="CE7" s="112"/>
      <c r="CF7" s="111"/>
      <c r="CG7" s="111"/>
      <c r="CH7" s="111"/>
      <c r="CI7" s="111"/>
      <c r="CJ7" s="111"/>
      <c r="CK7" s="111"/>
      <c r="CL7" s="111"/>
      <c r="CM7" s="111"/>
      <c r="CN7" s="111"/>
      <c r="CO7" s="111"/>
      <c r="CP7" s="111"/>
      <c r="CQ7" s="111"/>
      <c r="CR7" s="111"/>
      <c r="CS7" s="111"/>
      <c r="CT7" s="111"/>
      <c r="CU7" s="111"/>
      <c r="CV7" s="111"/>
      <c r="CW7" s="111"/>
      <c r="CX7" s="110"/>
      <c r="CY7" s="110"/>
      <c r="CZ7" s="110"/>
      <c r="DA7" s="110"/>
      <c r="DB7" s="108"/>
      <c r="DC7" s="108"/>
      <c r="DD7" s="108"/>
      <c r="DE7" s="108"/>
      <c r="DF7" s="108"/>
      <c r="DG7" s="108"/>
      <c r="DH7" s="107"/>
      <c r="DI7" s="109">
        <f>IF(DA9&lt;0.6,1,4)</f>
        <v>4</v>
      </c>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c r="GD7" s="108"/>
      <c r="GE7" s="108"/>
      <c r="GF7" s="108"/>
      <c r="GG7" s="108"/>
      <c r="GH7" s="108"/>
      <c r="GI7" s="107"/>
    </row>
    <row r="8" spans="1:193 1680:1680" s="82" customFormat="1" ht="71.400000000000006" x14ac:dyDescent="0.3">
      <c r="A8" s="104" t="s">
        <v>444</v>
      </c>
      <c r="B8" s="88" t="s">
        <v>443</v>
      </c>
      <c r="C8" s="88" t="s">
        <v>442</v>
      </c>
      <c r="D8" s="88" t="s">
        <v>441</v>
      </c>
      <c r="E8" s="88" t="s">
        <v>440</v>
      </c>
      <c r="F8" s="88" t="s">
        <v>439</v>
      </c>
      <c r="G8" s="88" t="s">
        <v>438</v>
      </c>
      <c r="H8" s="88" t="s">
        <v>437</v>
      </c>
      <c r="I8" s="88" t="s">
        <v>436</v>
      </c>
      <c r="J8" s="103" t="s">
        <v>435</v>
      </c>
      <c r="K8" s="103" t="s">
        <v>434</v>
      </c>
      <c r="L8" s="103" t="s">
        <v>433</v>
      </c>
      <c r="M8" s="103" t="s">
        <v>432</v>
      </c>
      <c r="N8" s="103" t="s">
        <v>431</v>
      </c>
      <c r="O8" s="103" t="s">
        <v>430</v>
      </c>
      <c r="P8" s="103" t="s">
        <v>429</v>
      </c>
      <c r="Q8" s="103" t="s">
        <v>428</v>
      </c>
      <c r="R8" s="103" t="s">
        <v>427</v>
      </c>
      <c r="S8" s="103" t="s">
        <v>426</v>
      </c>
      <c r="T8" s="103" t="s">
        <v>425</v>
      </c>
      <c r="U8" s="103" t="s">
        <v>424</v>
      </c>
      <c r="V8" s="103" t="s">
        <v>423</v>
      </c>
      <c r="W8" s="103" t="s">
        <v>422</v>
      </c>
      <c r="X8" s="103" t="s">
        <v>421</v>
      </c>
      <c r="Y8" s="103" t="s">
        <v>420</v>
      </c>
      <c r="Z8" s="103" t="s">
        <v>419</v>
      </c>
      <c r="AA8" s="103" t="s">
        <v>418</v>
      </c>
      <c r="AB8" s="103" t="s">
        <v>417</v>
      </c>
      <c r="AC8" s="88" t="s">
        <v>27</v>
      </c>
      <c r="AD8" s="88" t="s">
        <v>416</v>
      </c>
      <c r="AE8" s="88" t="s">
        <v>33</v>
      </c>
      <c r="AF8" s="88" t="s">
        <v>415</v>
      </c>
      <c r="AG8" s="88" t="s">
        <v>414</v>
      </c>
      <c r="AH8" s="88" t="s">
        <v>413</v>
      </c>
      <c r="AI8" s="88" t="s">
        <v>412</v>
      </c>
      <c r="AJ8" s="88" t="s">
        <v>411</v>
      </c>
      <c r="AK8" s="88" t="s">
        <v>410</v>
      </c>
      <c r="AL8" s="88" t="s">
        <v>409</v>
      </c>
      <c r="AM8" s="102" t="s">
        <v>408</v>
      </c>
      <c r="AN8" s="102" t="s">
        <v>407</v>
      </c>
      <c r="AO8" s="101" t="s">
        <v>406</v>
      </c>
      <c r="AP8" s="101" t="s">
        <v>405</v>
      </c>
      <c r="AQ8" s="100" t="s">
        <v>404</v>
      </c>
      <c r="AR8" s="100" t="s">
        <v>403</v>
      </c>
      <c r="AS8" s="88" t="s">
        <v>402</v>
      </c>
      <c r="AT8" s="88" t="s">
        <v>401</v>
      </c>
      <c r="AU8" s="99" t="s">
        <v>400</v>
      </c>
      <c r="AV8" s="98" t="s">
        <v>399</v>
      </c>
      <c r="AW8" s="98" t="s">
        <v>398</v>
      </c>
      <c r="AX8" s="98" t="s">
        <v>397</v>
      </c>
      <c r="AY8" s="97" t="s">
        <v>396</v>
      </c>
      <c r="AZ8" s="97" t="s">
        <v>395</v>
      </c>
      <c r="BA8" s="96" t="s">
        <v>394</v>
      </c>
      <c r="BB8" s="96" t="s">
        <v>393</v>
      </c>
      <c r="BC8" s="95" t="s">
        <v>392</v>
      </c>
      <c r="BD8" s="95" t="s">
        <v>391</v>
      </c>
      <c r="BE8" s="94" t="s">
        <v>390</v>
      </c>
      <c r="BF8" s="94" t="s">
        <v>389</v>
      </c>
      <c r="BG8" s="93" t="s">
        <v>388</v>
      </c>
      <c r="BH8" s="93" t="s">
        <v>387</v>
      </c>
      <c r="BI8" s="92" t="s">
        <v>386</v>
      </c>
      <c r="BJ8" s="92" t="s">
        <v>385</v>
      </c>
      <c r="BK8" s="91" t="s">
        <v>384</v>
      </c>
      <c r="BL8" s="91" t="s">
        <v>383</v>
      </c>
      <c r="BM8" s="90" t="s">
        <v>382</v>
      </c>
      <c r="BN8" s="90" t="s">
        <v>381</v>
      </c>
      <c r="BO8" s="99" t="s">
        <v>377</v>
      </c>
      <c r="BP8" s="99" t="s">
        <v>380</v>
      </c>
      <c r="BQ8" s="98" t="s">
        <v>379</v>
      </c>
      <c r="BR8" s="98" t="s">
        <v>378</v>
      </c>
      <c r="BS8" s="97" t="s">
        <v>377</v>
      </c>
      <c r="BT8" s="97" t="s">
        <v>376</v>
      </c>
      <c r="BU8" s="96" t="s">
        <v>375</v>
      </c>
      <c r="BV8" s="96" t="s">
        <v>374</v>
      </c>
      <c r="BW8" s="95" t="s">
        <v>373</v>
      </c>
      <c r="BX8" s="95" t="s">
        <v>372</v>
      </c>
      <c r="BY8" s="94" t="s">
        <v>371</v>
      </c>
      <c r="BZ8" s="94" t="s">
        <v>370</v>
      </c>
      <c r="CA8" s="93" t="s">
        <v>369</v>
      </c>
      <c r="CB8" s="93" t="s">
        <v>368</v>
      </c>
      <c r="CC8" s="92" t="s">
        <v>367</v>
      </c>
      <c r="CD8" s="92" t="s">
        <v>366</v>
      </c>
      <c r="CE8" s="91" t="s">
        <v>365</v>
      </c>
      <c r="CF8" s="91" t="s">
        <v>364</v>
      </c>
      <c r="CG8" s="90" t="s">
        <v>363</v>
      </c>
      <c r="CH8" s="90" t="s">
        <v>362</v>
      </c>
      <c r="CI8" s="90"/>
      <c r="CJ8" s="90"/>
      <c r="CK8" s="90"/>
      <c r="CL8" s="88" t="s">
        <v>361</v>
      </c>
      <c r="CM8" s="88" t="s">
        <v>360</v>
      </c>
      <c r="CN8" s="88" t="s">
        <v>359</v>
      </c>
      <c r="CO8" s="88" t="s">
        <v>358</v>
      </c>
      <c r="CP8" s="88" t="s">
        <v>357</v>
      </c>
      <c r="CQ8" s="88" t="s">
        <v>356</v>
      </c>
      <c r="CR8" s="89" t="s">
        <v>355</v>
      </c>
      <c r="CS8" s="89" t="s">
        <v>354</v>
      </c>
      <c r="CT8" s="89"/>
      <c r="CU8" s="88" t="s">
        <v>353</v>
      </c>
      <c r="CV8" s="88" t="s">
        <v>352</v>
      </c>
      <c r="CW8" s="87"/>
      <c r="CX8" s="87" t="s">
        <v>351</v>
      </c>
      <c r="CY8" s="87" t="s">
        <v>350</v>
      </c>
      <c r="CZ8" s="87" t="s">
        <v>349</v>
      </c>
      <c r="DA8" s="87" t="s">
        <v>348</v>
      </c>
      <c r="DB8" s="87" t="s">
        <v>347</v>
      </c>
      <c r="DC8" s="87" t="s">
        <v>346</v>
      </c>
      <c r="DD8" s="87" t="s">
        <v>345</v>
      </c>
      <c r="DE8" s="87" t="s">
        <v>344</v>
      </c>
      <c r="DF8" s="87" t="s">
        <v>343</v>
      </c>
      <c r="DG8" s="87" t="s">
        <v>342</v>
      </c>
      <c r="DH8" s="87"/>
      <c r="DI8" s="87" t="s">
        <v>341</v>
      </c>
      <c r="DJ8" s="87" t="s">
        <v>340</v>
      </c>
      <c r="DK8" s="87" t="s">
        <v>339</v>
      </c>
      <c r="DL8" s="87" t="s">
        <v>338</v>
      </c>
      <c r="DM8" s="87" t="s">
        <v>337</v>
      </c>
      <c r="DN8" s="87" t="s">
        <v>336</v>
      </c>
      <c r="DO8" s="87" t="s">
        <v>335</v>
      </c>
      <c r="DP8" s="87" t="s">
        <v>334</v>
      </c>
      <c r="DQ8" s="87" t="s">
        <v>333</v>
      </c>
      <c r="DR8" s="87" t="s">
        <v>332</v>
      </c>
      <c r="DS8" s="87" t="s">
        <v>331</v>
      </c>
      <c r="DT8" s="87" t="s">
        <v>330</v>
      </c>
      <c r="DU8" s="87" t="s">
        <v>329</v>
      </c>
      <c r="DV8" s="87" t="s">
        <v>328</v>
      </c>
      <c r="DW8" s="87" t="s">
        <v>327</v>
      </c>
      <c r="DX8" s="87" t="s">
        <v>326</v>
      </c>
      <c r="DY8" s="87" t="s">
        <v>325</v>
      </c>
      <c r="DZ8" s="87" t="s">
        <v>324</v>
      </c>
      <c r="EA8" s="87" t="s">
        <v>323</v>
      </c>
      <c r="EB8" s="87" t="s">
        <v>322</v>
      </c>
      <c r="EC8" s="87" t="s">
        <v>321</v>
      </c>
      <c r="ED8" s="87" t="s">
        <v>320</v>
      </c>
      <c r="EE8" s="87" t="s">
        <v>319</v>
      </c>
      <c r="EF8" s="87" t="s">
        <v>318</v>
      </c>
      <c r="EG8" s="87" t="s">
        <v>317</v>
      </c>
      <c r="EH8" s="87" t="s">
        <v>316</v>
      </c>
      <c r="EI8" s="87" t="s">
        <v>315</v>
      </c>
      <c r="EJ8" s="87" t="s">
        <v>314</v>
      </c>
      <c r="EK8" s="87" t="s">
        <v>313</v>
      </c>
      <c r="EL8" s="87" t="s">
        <v>312</v>
      </c>
      <c r="EM8" s="87" t="s">
        <v>311</v>
      </c>
      <c r="EN8" s="87" t="s">
        <v>310</v>
      </c>
      <c r="EO8" s="87" t="s">
        <v>309</v>
      </c>
      <c r="EP8" s="87" t="s">
        <v>308</v>
      </c>
      <c r="EQ8" s="87" t="s">
        <v>307</v>
      </c>
      <c r="ER8" s="87" t="s">
        <v>306</v>
      </c>
      <c r="ES8" s="87" t="s">
        <v>305</v>
      </c>
      <c r="ET8" s="87" t="s">
        <v>304</v>
      </c>
      <c r="EU8" s="87" t="s">
        <v>303</v>
      </c>
      <c r="EV8" s="87" t="s">
        <v>302</v>
      </c>
      <c r="EW8" s="87" t="s">
        <v>301</v>
      </c>
      <c r="EX8" s="87" t="s">
        <v>300</v>
      </c>
      <c r="EY8" s="87" t="s">
        <v>299</v>
      </c>
      <c r="EZ8" s="87" t="s">
        <v>298</v>
      </c>
      <c r="FA8" s="87" t="s">
        <v>297</v>
      </c>
      <c r="FB8" s="87" t="s">
        <v>296</v>
      </c>
      <c r="FC8" s="87" t="s">
        <v>295</v>
      </c>
      <c r="FD8" s="87" t="s">
        <v>294</v>
      </c>
      <c r="FE8" s="87" t="s">
        <v>293</v>
      </c>
      <c r="FF8" s="87" t="s">
        <v>292</v>
      </c>
      <c r="FG8" s="87" t="s">
        <v>291</v>
      </c>
      <c r="FH8" s="87" t="s">
        <v>290</v>
      </c>
      <c r="FI8" s="87" t="s">
        <v>289</v>
      </c>
      <c r="FJ8" s="87" t="s">
        <v>288</v>
      </c>
      <c r="FK8" s="87" t="s">
        <v>287</v>
      </c>
      <c r="FL8" s="87" t="s">
        <v>286</v>
      </c>
      <c r="FM8" s="87" t="s">
        <v>285</v>
      </c>
      <c r="FN8" s="87" t="s">
        <v>284</v>
      </c>
      <c r="FO8" s="87" t="s">
        <v>283</v>
      </c>
      <c r="FP8" s="87" t="s">
        <v>282</v>
      </c>
      <c r="FQ8" s="87" t="s">
        <v>281</v>
      </c>
      <c r="FR8" s="87" t="s">
        <v>280</v>
      </c>
      <c r="FS8" s="87" t="s">
        <v>279</v>
      </c>
      <c r="FT8" s="87" t="s">
        <v>278</v>
      </c>
      <c r="FU8" s="87" t="s">
        <v>277</v>
      </c>
      <c r="FV8" s="87" t="s">
        <v>276</v>
      </c>
      <c r="FW8" s="87" t="s">
        <v>275</v>
      </c>
      <c r="FX8" s="87" t="s">
        <v>274</v>
      </c>
      <c r="FY8" s="87" t="s">
        <v>273</v>
      </c>
      <c r="FZ8" s="87" t="s">
        <v>272</v>
      </c>
      <c r="GA8" s="87" t="s">
        <v>271</v>
      </c>
      <c r="GB8" s="87" t="s">
        <v>270</v>
      </c>
      <c r="GC8" s="87" t="s">
        <v>269</v>
      </c>
      <c r="GD8" s="87" t="s">
        <v>268</v>
      </c>
      <c r="GE8" s="87" t="s">
        <v>267</v>
      </c>
      <c r="GF8" s="87" t="s">
        <v>266</v>
      </c>
      <c r="GG8" s="87" t="s">
        <v>265</v>
      </c>
      <c r="GH8" s="87" t="s">
        <v>264</v>
      </c>
      <c r="GI8" s="86" t="s">
        <v>263</v>
      </c>
      <c r="GJ8" s="85"/>
      <c r="GK8" s="84"/>
    </row>
    <row r="9" spans="1:193 1680:1680" ht="345.6" x14ac:dyDescent="0.2">
      <c r="A9" s="75">
        <v>1</v>
      </c>
      <c r="B9" s="440" t="s">
        <v>1243</v>
      </c>
      <c r="C9" s="77" t="s">
        <v>1271</v>
      </c>
      <c r="D9" s="74" t="s">
        <v>206</v>
      </c>
      <c r="E9" s="68" t="s">
        <v>204</v>
      </c>
      <c r="F9" s="62" t="s">
        <v>222</v>
      </c>
      <c r="G9" s="72" t="s">
        <v>220</v>
      </c>
      <c r="H9" s="72" t="s">
        <v>173</v>
      </c>
      <c r="I9" s="376" t="s">
        <v>22</v>
      </c>
      <c r="J9" s="376" t="s">
        <v>54</v>
      </c>
      <c r="K9" s="71" t="s">
        <v>53</v>
      </c>
      <c r="L9" s="71" t="s">
        <v>53</v>
      </c>
      <c r="M9" s="71" t="s">
        <v>53</v>
      </c>
      <c r="N9" s="71" t="s">
        <v>54</v>
      </c>
      <c r="O9" s="71" t="s">
        <v>53</v>
      </c>
      <c r="P9" s="71" t="s">
        <v>54</v>
      </c>
      <c r="Q9" s="71" t="s">
        <v>53</v>
      </c>
      <c r="R9" s="71" t="s">
        <v>53</v>
      </c>
      <c r="S9" s="71" t="s">
        <v>54</v>
      </c>
      <c r="T9" s="71" t="s">
        <v>54</v>
      </c>
      <c r="U9" s="71" t="s">
        <v>54</v>
      </c>
      <c r="V9" s="71" t="s">
        <v>53</v>
      </c>
      <c r="W9" s="71" t="s">
        <v>53</v>
      </c>
      <c r="X9" s="71" t="s">
        <v>53</v>
      </c>
      <c r="Y9" s="71" t="s">
        <v>53</v>
      </c>
      <c r="Z9" s="71" t="s">
        <v>54</v>
      </c>
      <c r="AA9" s="71" t="s">
        <v>53</v>
      </c>
      <c r="AB9" s="71" t="s">
        <v>53</v>
      </c>
      <c r="AC9" s="70" t="str">
        <f t="shared" ref="AC9:AC22" si="0">I9</f>
        <v>3 - Media</v>
      </c>
      <c r="AD9" s="233">
        <f t="shared" ref="AD9:AD22" si="1">IFERROR(IF(I9="1 - Muy Baja",0.2,IF(I9="2 - Baja",0.4,IF(I9="3 - Media",0.6,IF(I9="4 - Alta",0.8,1)))),"")</f>
        <v>0.6</v>
      </c>
      <c r="AE9" s="70" t="str">
        <f t="shared" ref="AE9:AE22" si="2">CONCATENATE(CY9," - ",CZ9)</f>
        <v>4 - Mayor</v>
      </c>
      <c r="AF9" s="233">
        <f t="shared" ref="AF9:AF22" si="3">IFERROR(IF(CY9=1,0.2,IF(CY9=2,0.4,IF(CY9=3,0.6,IF(CY9=4,0.8,1)))),"")</f>
        <v>0.8</v>
      </c>
      <c r="AG9" s="69" t="str">
        <f>IFERROR(INDEX('G TIC'!$BLU$685:$BLY$689,MATCH(I9,'G TIC'!$BLS$685:$BLS$689,0),MATCH(AE9,'G TIC'!$BLU$683:$BLY$683,0)),"")</f>
        <v>ALTO</v>
      </c>
      <c r="AH9" s="233">
        <f t="shared" ref="AH9:AH22" si="4">AD9*AF9</f>
        <v>0.48</v>
      </c>
      <c r="AI9" s="174" t="s">
        <v>1270</v>
      </c>
      <c r="AJ9" s="62" t="s">
        <v>100</v>
      </c>
      <c r="AK9" s="67" t="s">
        <v>1266</v>
      </c>
      <c r="AL9" s="67" t="s">
        <v>1269</v>
      </c>
      <c r="AM9" s="62" t="s">
        <v>35</v>
      </c>
      <c r="AN9" s="67" t="s">
        <v>45</v>
      </c>
      <c r="AO9" s="67" t="s">
        <v>50</v>
      </c>
      <c r="AP9" s="62" t="s">
        <v>52</v>
      </c>
      <c r="AQ9" s="62" t="s">
        <v>35</v>
      </c>
      <c r="AR9" s="67" t="s">
        <v>45</v>
      </c>
      <c r="AS9" s="67" t="s">
        <v>50</v>
      </c>
      <c r="AT9" s="62" t="s">
        <v>52</v>
      </c>
      <c r="AU9" s="62" t="s">
        <v>35</v>
      </c>
      <c r="AV9" s="67" t="s">
        <v>45</v>
      </c>
      <c r="AW9" s="67" t="s">
        <v>50</v>
      </c>
      <c r="AX9" s="62" t="s">
        <v>52</v>
      </c>
      <c r="AY9" s="62" t="s">
        <v>35</v>
      </c>
      <c r="AZ9" s="67" t="s">
        <v>45</v>
      </c>
      <c r="BA9" s="67" t="s">
        <v>50</v>
      </c>
      <c r="BB9" s="62" t="s">
        <v>52</v>
      </c>
      <c r="BC9" s="62" t="s">
        <v>35</v>
      </c>
      <c r="BD9" s="67" t="s">
        <v>45</v>
      </c>
      <c r="BE9" s="67" t="s">
        <v>50</v>
      </c>
      <c r="BF9" s="62" t="s">
        <v>52</v>
      </c>
      <c r="BG9" s="62"/>
      <c r="BH9" s="67"/>
      <c r="BI9" s="67"/>
      <c r="BJ9" s="62"/>
      <c r="BK9" s="62"/>
      <c r="BL9" s="67"/>
      <c r="BM9" s="67"/>
      <c r="BN9" s="62"/>
      <c r="BO9" s="62"/>
      <c r="BP9" s="67"/>
      <c r="BQ9" s="67"/>
      <c r="BR9" s="62"/>
      <c r="BS9" s="62"/>
      <c r="BT9" s="67"/>
      <c r="BU9" s="67"/>
      <c r="BV9" s="62"/>
      <c r="BW9" s="62"/>
      <c r="BX9" s="67"/>
      <c r="BY9" s="67"/>
      <c r="BZ9" s="62"/>
      <c r="CA9" s="62"/>
      <c r="CB9" s="67"/>
      <c r="CC9" s="67"/>
      <c r="CD9" s="62"/>
      <c r="CE9" s="62"/>
      <c r="CF9" s="67"/>
      <c r="CG9" s="67"/>
      <c r="CH9" s="62"/>
      <c r="CI9" s="67"/>
      <c r="CJ9" s="67"/>
      <c r="CK9" s="62"/>
      <c r="CL9" s="66" t="str">
        <f>IFERROR(IF(GE9&lt;=1,"1 - Muy Baja",VLOOKUP(GE9,'G TIC'!$BLR$685:$BLS$689,2,0)),"")</f>
        <v>1 - Muy Baja</v>
      </c>
      <c r="CM9" s="249">
        <f t="shared" ref="CM9:CM22" si="5">GF9</f>
        <v>4.6655999999999996E-2</v>
      </c>
      <c r="CN9" s="66" t="str">
        <f>IFERROR(IF(GG9&lt;=1,"1 - Leve",HLOOKUP(GG9,'G TIC'!$BLU$682:$BLY$683,2,0)),"")</f>
        <v>4 - Mayor</v>
      </c>
      <c r="CO9" s="249">
        <f t="shared" ref="CO9:CO22" si="6">GI9</f>
        <v>0.8</v>
      </c>
      <c r="CP9" s="63" t="str">
        <f t="shared" ref="CP9:CP22" si="7">IFERROR(INDEX($BLU$685:$BLY$689,MATCH(GE9,$BLR$685:$BLR$689,0),MATCH(GG9,$BLU$682:$BLY$682,0)),"")</f>
        <v>MODERADO</v>
      </c>
      <c r="CQ9" s="233">
        <f t="shared" ref="CQ9:CQ22" si="8">CM9*CO9</f>
        <v>3.7324799999999998E-2</v>
      </c>
      <c r="CR9" s="77" t="s">
        <v>238</v>
      </c>
      <c r="CS9" s="63">
        <f t="shared" ref="CS9:CS22" si="9">IF(CP9="BAJO",0.1,IF(CP9="MODERADO",3,5))</f>
        <v>3</v>
      </c>
      <c r="CT9" s="62"/>
      <c r="CU9" s="444" t="s">
        <v>1239</v>
      </c>
      <c r="CV9" s="76" t="s">
        <v>1238</v>
      </c>
      <c r="CW9" s="242"/>
      <c r="CX9" s="56">
        <f t="shared" ref="CX9:CX22" si="10">COUNTIF(J9:AB9,"SI")</f>
        <v>7</v>
      </c>
      <c r="CY9" s="59">
        <f t="shared" ref="CY9:CY22" si="11">IF(CX9&lt;6,3,IF(CX9&gt;11,5,4))</f>
        <v>4</v>
      </c>
      <c r="CZ9" s="56" t="str">
        <f t="shared" ref="CZ9:CZ22" si="12">IF(CX9&lt;6,"Moderado",IF(CX9&gt;11,"Catastrófico","Mayor"))</f>
        <v>Mayor</v>
      </c>
      <c r="DA9" s="237">
        <f t="shared" ref="DA9:DA22" si="13">IF(CY9=3,0.6,IF(CY9=4,0.8,1))</f>
        <v>0.8</v>
      </c>
      <c r="DB9" s="57">
        <f t="shared" ref="DB9:DB22" si="14">IF(AN9="",0,IF(AN9="Automático",0.25,IF(AN9="Manual",0.15,0)))</f>
        <v>0.15</v>
      </c>
      <c r="DC9" s="57">
        <f t="shared" ref="DC9:DC22" si="15">IF(AI9="",0,IF(AO9="Preventivo",0.25,IF(AO9="Detectivo",0.15,IF(AO9="Correctivo",0.1,0))))</f>
        <v>0.25</v>
      </c>
      <c r="DD9" s="56">
        <f t="shared" ref="DD9:DD22" si="16">IF(OR(AN9=0,AO9=0),0,DB9+DC9)</f>
        <v>0.4</v>
      </c>
      <c r="DE9" s="55">
        <f t="shared" ref="DE9:DE22" si="17">IF(DF9&gt;0.8,5,IF(DF9&gt;0.6,4,IF(DF9&gt;0.4,3,IF(DF9&gt;0.2,2,1))))</f>
        <v>2</v>
      </c>
      <c r="DF9" s="272">
        <f t="shared" ref="DF9:DF22" si="18">IF(OR(AP9="Ambos",AP9="Probabilidad"),$AD9-($AD9*$DD9),$AD9)</f>
        <v>0.36</v>
      </c>
      <c r="DG9" s="55">
        <f t="shared" ref="DG9:DG22" si="19">IF(DI9&gt;0.8,5,IF(DI9&gt;0.6,4,3))</f>
        <v>4</v>
      </c>
      <c r="DH9" s="55"/>
      <c r="DI9" s="272">
        <f t="shared" ref="DI9:DI22" si="20">IF(OR(AP9="Ambos",AP9="Impacto"),$DA9-($DA9*$DD9),$DA9)</f>
        <v>0.8</v>
      </c>
      <c r="DJ9" s="57">
        <f t="shared" ref="DJ9:DJ22" si="21">IF(AR9="",0,IF(AR9="Automático",0.25,IF(AR9="Manual",0.15,0)))</f>
        <v>0.15</v>
      </c>
      <c r="DK9" s="57">
        <f t="shared" ref="DK9:DK22" si="22">IF(AS9="",0,IF(AS9="Preventivo",0.25,IF(AS9="Detectivo",0.15,IF(AS9="Correctivo",0.1,0))))</f>
        <v>0.25</v>
      </c>
      <c r="DL9" s="56">
        <f t="shared" ref="DL9:DL22" si="23">IF(OR(AR9=0,AS9=0),0,DJ9+DK9)</f>
        <v>0.4</v>
      </c>
      <c r="DM9" s="55">
        <f t="shared" ref="DM9:DM22" si="24">IF(DN9&gt;0.8,5,IF(DN9&gt;0.6,4,IF(DN9&gt;0.4,3,IF(DN9&gt;0.2,2,1))))</f>
        <v>2</v>
      </c>
      <c r="DN9" s="272">
        <f t="shared" ref="DN9:DN22" si="25">IF(OR(AT9="Ambos",AT9="Probabilidad"),DF9-(DF9*$DL9),DF9)</f>
        <v>0.216</v>
      </c>
      <c r="DO9" s="55">
        <f t="shared" ref="DO9:DO22" si="26">IF(DP9&gt;0.8,5,IF(DP9&gt;0.6,4,3))</f>
        <v>4</v>
      </c>
      <c r="DP9" s="272">
        <f t="shared" ref="DP9:DP22" si="27">IF(OR(AT9="Ambos",AT9="Impacto"),$DI9-($DI9*$DL9),$DI9)</f>
        <v>0.8</v>
      </c>
      <c r="DQ9" s="57">
        <f t="shared" ref="DQ9:DQ22" si="28">IF(AV9="",0,IF(AV9="Automático",0.25,IF(AV9="Manual",0.15,0)))</f>
        <v>0.15</v>
      </c>
      <c r="DR9" s="57">
        <f t="shared" ref="DR9:DR22" si="29">IF(AW9="",0,IF(AW9="Preventivo",0.25,IF(AW9="Detectivo",0.15,IF(AW9="Correctivo",0.1,0))))</f>
        <v>0.25</v>
      </c>
      <c r="DS9" s="56">
        <f t="shared" ref="DS9:DS22" si="30">IF(OR(AV9=0,AW9=0),0,DQ9+DR9)</f>
        <v>0.4</v>
      </c>
      <c r="DT9" s="55">
        <f t="shared" ref="DT9:DT22" si="31">IF(DU9&gt;0.8,5,IF(DU9&gt;0.6,4,IF(DU9&gt;0.4,3,IF(DU9&gt;0.2,2,1))))</f>
        <v>1</v>
      </c>
      <c r="DU9" s="272">
        <f t="shared" ref="DU9:DU22" si="32">IF(OR(AX9="Ambos",AX9="Probabilidad"),DN9-(DN9*$DS9),DN9)</f>
        <v>0.12959999999999999</v>
      </c>
      <c r="DV9" s="55">
        <f t="shared" ref="DV9:DV22" si="33">IF(DW9&gt;0.8,5,IF(DW9&gt;0.6,4,3))</f>
        <v>4</v>
      </c>
      <c r="DW9" s="272">
        <f t="shared" ref="DW9:DW22" si="34">IF(OR(AX9="Ambos",AX9="Impacto"),$DP9-($DP9*$DS9),$DP9)</f>
        <v>0.8</v>
      </c>
      <c r="DX9" s="57">
        <f t="shared" ref="DX9:DX22" si="35">IF(AZ9="",0,IF(AZ9="Automático",0.25,IF(AZ9="Manual",0.15,0)))</f>
        <v>0.15</v>
      </c>
      <c r="DY9" s="57">
        <f t="shared" ref="DY9:DY17" si="36">IF(BA9="",0,IF(BA9="Preventivo",0.25,IF(BA9="Detectivo",0.15,IF(BA10="Correctivo",0.1,0))))</f>
        <v>0.25</v>
      </c>
      <c r="DZ9" s="56">
        <f t="shared" ref="DZ9:DZ22" si="37">IF(OR(AZ9=0,BA9=0),0,DX9+DY9)</f>
        <v>0.4</v>
      </c>
      <c r="EA9" s="55">
        <f t="shared" ref="EA9:EA22" si="38">IF(EB9&gt;0.8,5,IF(EB9&gt;0.6,4,IF(EB9&gt;0.4,3,IF(EB9&gt;0.2,2,1))))</f>
        <v>1</v>
      </c>
      <c r="EB9" s="272">
        <f t="shared" ref="EB9:EB22" si="39">IF(OR(BB9="Ambos",BB9="Probabilidad"),DU9-(DU9*$DZ9),DU9)</f>
        <v>7.7759999999999996E-2</v>
      </c>
      <c r="EC9" s="55">
        <f t="shared" ref="EC9:EC22" si="40">IF(ED9&gt;0.8,5,IF(ED9&gt;0.6,4,3))</f>
        <v>4</v>
      </c>
      <c r="ED9" s="272">
        <f t="shared" ref="ED9:ED22" si="41">IF(OR(BB9="Ambos",BB9="Impacto"),$DW9-($DW9*$DZ9),$DW9)</f>
        <v>0.8</v>
      </c>
      <c r="EE9" s="57">
        <f t="shared" ref="EE9:EE22" si="42">IF(BD9="",0,IF(BD9="Automático",0.25,IF(BD9="Manual",0.15,0)))</f>
        <v>0.15</v>
      </c>
      <c r="EF9" s="57">
        <f t="shared" ref="EF9:EF22" si="43">IF(BE9="",0,IF(BE9="Preventivo",0.25,IF(BE9="Detectivo",0.15,IF(BE9="Correctivo",0.1,0))))</f>
        <v>0.25</v>
      </c>
      <c r="EG9" s="56">
        <f t="shared" ref="EG9:EG22" si="44">IF(OR(BD9=0,BE9=0),0,EE9+EF9)</f>
        <v>0.4</v>
      </c>
      <c r="EH9" s="55">
        <f t="shared" ref="EH9:EH22" si="45">IF(EI9&gt;0.8,5,IF(EI9&gt;0.6,4,IF(EI9&gt;0.4,3,IF(EI9&gt;0.2,2,1))))</f>
        <v>1</v>
      </c>
      <c r="EI9" s="272">
        <f t="shared" ref="EI9:EI22" si="46">IF(OR(BF9="Ambos",BF9="Probabilidad"),EB9-(EB9*$EG9),EB9)</f>
        <v>4.6655999999999996E-2</v>
      </c>
      <c r="EJ9" s="55">
        <f t="shared" ref="EJ9:EJ22" si="47">IF(EK9&gt;0.8,5,IF(EK9&gt;0.6,4,3))</f>
        <v>4</v>
      </c>
      <c r="EK9" s="272">
        <f t="shared" ref="EK9:EK22" si="48">IF(OR(BF9="Ambos",BF9="Impacto"),$ED9-($ED9*$EG9),$ED9)</f>
        <v>0.8</v>
      </c>
      <c r="EL9" s="57">
        <f t="shared" ref="EL9:EL22" si="49">IF(BH9="",0,IF(BH9="Automático",0.25,IF(BH9="Manual",0.15,0)))</f>
        <v>0</v>
      </c>
      <c r="EM9" s="57">
        <f t="shared" ref="EM9:EM22" si="50">IF(BI9="",0,IF(BI9="Preventivo",0.25,IF(BI9="Detectivo",0.15,IF(BI9="Correctivo",0.1,0))))</f>
        <v>0</v>
      </c>
      <c r="EN9" s="56">
        <f t="shared" ref="EN9:EN22" si="51">IF(OR(BH9=0,BI9=0),0,EL9+EM9)</f>
        <v>0</v>
      </c>
      <c r="EO9" s="55">
        <f t="shared" ref="EO9:EO22" si="52">IF(EP9&gt;0.8,5,IF(EP9&gt;0.6,4,IF(EP9&gt;0.4,3,IF(EP9&gt;0.2,2,1))))</f>
        <v>1</v>
      </c>
      <c r="EP9" s="272">
        <f t="shared" ref="EP9:EP22" si="53">IF(OR(BF9="Ambos",BF9="Probabilidad"),EI9-(EI9*$EN9),EI9)</f>
        <v>4.6655999999999996E-2</v>
      </c>
      <c r="EQ9" s="55">
        <f t="shared" ref="EQ9:EQ22" si="54">IF(ER9&gt;0.8,5,IF(ER9&gt;0.6,4,3))</f>
        <v>4</v>
      </c>
      <c r="ER9" s="272">
        <f t="shared" ref="ER9:ER22" si="55">IF(OR(BJ9="Ambos",BJ9="Impacto"),$EK9-($EK9*$EN9),$EK9)</f>
        <v>0.8</v>
      </c>
      <c r="ES9" s="57">
        <f t="shared" ref="ES9:ES22" si="56">IF(BL9="",0,IF(BL9="Automático",0.25,IF(BL9="Manual",0.15,0)))</f>
        <v>0</v>
      </c>
      <c r="ET9" s="57">
        <f t="shared" ref="ET9:ET22" si="57">IF(BM9="",0,IF(BM9="Preventivo",0.25,IF(BM9="Detectivo",0.15,IF(BM9="Correctivo",0.1,0))))</f>
        <v>0</v>
      </c>
      <c r="EU9" s="56">
        <f t="shared" ref="EU9:EU22" si="58">IF(OR(BL9=0,BM9=0),0,ES9+ET9)</f>
        <v>0</v>
      </c>
      <c r="EV9" s="55">
        <f t="shared" ref="EV9:EV22" si="59">IF(EW9&gt;0.8,5,IF(EW9&gt;0.6,4,IF(EW9&gt;0.4,3,IF(EW9&gt;0.2,2,1))))</f>
        <v>1</v>
      </c>
      <c r="EW9" s="272">
        <f t="shared" ref="EW9:EW22" si="60">IF(OR(BP9="Ambos",BP9="Probabilidad"),EP9-(EP9*$EU9),EP9)</f>
        <v>4.6655999999999996E-2</v>
      </c>
      <c r="EX9" s="55">
        <f t="shared" ref="EX9:EX22" si="61">IF(EY9&gt;0.8,5,IF(EY9&gt;0.6,4,3))</f>
        <v>4</v>
      </c>
      <c r="EY9" s="272">
        <f t="shared" ref="EY9:EY22" si="62">IF(OR(BN9="Ambos",BN9="Impacto"),$ER9-($ER9*$EU9),$ER9)</f>
        <v>0.8</v>
      </c>
      <c r="EZ9" s="57">
        <f t="shared" ref="EZ9:EZ22" si="63">IF(BP9="",0,IF(BP9="Automático",0.25,IF(BP9="Manual",0.15,0)))</f>
        <v>0</v>
      </c>
      <c r="FA9" s="57">
        <f t="shared" ref="FA9:FA22" si="64">IF(BQ9="",0,IF(BQ9="Preventivo",0.25,IF(BQ9="Detectivo",0.15,IF(BQ9="Correctivo",0.1,0))))</f>
        <v>0</v>
      </c>
      <c r="FB9" s="56">
        <f t="shared" ref="FB9:FB22" si="65">IF(OR(BP9=0,BQ9=0),0,EZ9+FA9)</f>
        <v>0</v>
      </c>
      <c r="FC9" s="55">
        <f t="shared" ref="FC9:FC22" si="66">IF(FD9&gt;0.8,5,IF(FD9&gt;0.6,4,IF(FD9&gt;0.4,3,IF(FD9&gt;0.2,2,1))))</f>
        <v>1</v>
      </c>
      <c r="FD9" s="272">
        <f t="shared" ref="FD9:FD22" si="67">IF(OR(BR9="Ambos",BR9="Probabilidad"),EW9-(EW9*$FB9),EW9)</f>
        <v>4.6655999999999996E-2</v>
      </c>
      <c r="FE9" s="55">
        <f t="shared" ref="FE9:FE22" si="68">IF(FF9&gt;0.8,5,IF(FF9&gt;0.6,4,3))</f>
        <v>4</v>
      </c>
      <c r="FF9" s="272">
        <f t="shared" ref="FF9:FF22" si="69">IF(OR(BR9="Ambos",BR9="Impacto"),$EY9-($EY9*$FB9),$EY9)</f>
        <v>0.8</v>
      </c>
      <c r="FG9" s="57">
        <f t="shared" ref="FG9:FG22" si="70">IF(BT9="",0,IF(BT9="Automático",0.25,IF(BT9="Manual",0.15,0)))</f>
        <v>0</v>
      </c>
      <c r="FH9" s="57">
        <f t="shared" ref="FH9:FH22" si="71">IF(BU9="",0,IF(BU9="Preventivo",0.25,IF(BU9="Detectivo",0.15,IF(BU9="Correctivo",0.1,0))))</f>
        <v>0</v>
      </c>
      <c r="FI9" s="56">
        <f t="shared" ref="FI9:FI22" si="72">IF(OR(BT9=0,BU9=0),0,FG9+FH9)</f>
        <v>0</v>
      </c>
      <c r="FJ9" s="55">
        <f t="shared" ref="FJ9:FJ22" si="73">IF(FK9&gt;0.8,5,IF(FK9&gt;0.6,4,IF(FK9&gt;0.4,3,IF(FK9&gt;0.2,2,1))))</f>
        <v>1</v>
      </c>
      <c r="FK9" s="272">
        <f t="shared" ref="FK9:FK22" si="74">IF(OR(BV9="Ambos",BV9="Probabilidad"),FD9-(FD9*$FI9),FD9)</f>
        <v>4.6655999999999996E-2</v>
      </c>
      <c r="FL9" s="55">
        <f t="shared" ref="FL9:FL22" si="75">IF(FM9&gt;0.8,5,IF(FM9&gt;0.6,4,3))</f>
        <v>4</v>
      </c>
      <c r="FM9" s="272">
        <f t="shared" ref="FM9:FM22" si="76">IF(OR(BV9="Ambos",BV9="Impacto"),$FF9-($FF9*$FI9),$FF9)</f>
        <v>0.8</v>
      </c>
      <c r="FN9" s="57">
        <f t="shared" ref="FN9:FN22" si="77">IF(BX9="",0,IF(BX9="Automático",0.25,IF(BX9="Manual",0.15,0)))</f>
        <v>0</v>
      </c>
      <c r="FO9" s="57">
        <f t="shared" ref="FO9:FO22" si="78">IF(BY9="",0,IF(BY9="Preventivo",0.25,IF(BY9="Detectivo",0.15,IF(BY9="Correctivo",0.1,0))))</f>
        <v>0</v>
      </c>
      <c r="FP9" s="56">
        <f t="shared" ref="FP9:FP22" si="79">IF(OR(BX9=0,BY9=0),0,FN9+FO9)</f>
        <v>0</v>
      </c>
      <c r="FQ9" s="55">
        <f t="shared" ref="FQ9:FQ22" si="80">IF(FR9&gt;0.8,5,IF(FR9&gt;0.6,4,IF(FR9&gt;0.4,3,IF(FR9&gt;0.2,2,1))))</f>
        <v>1</v>
      </c>
      <c r="FR9" s="272">
        <f t="shared" ref="FR9:FR22" si="81">IF(OR(BZ9="Ambos",BZ9="Probabilidad"),FK9-(FK9*$FP9),FK9)</f>
        <v>4.6655999999999996E-2</v>
      </c>
      <c r="FS9" s="55">
        <f t="shared" ref="FS9:FS22" si="82">IF(FT9&gt;0.8,5,IF(FT9&gt;0.6,4,3))</f>
        <v>4</v>
      </c>
      <c r="FT9" s="272">
        <f t="shared" ref="FT9:FT22" si="83">IF(OR(BZ9="Ambos",BZ9="Impacto"),$FM9-($FM9*$FP9),$FM9)</f>
        <v>0.8</v>
      </c>
      <c r="FU9" s="57">
        <f t="shared" ref="FU9:FU22" si="84">IF(CB9="",0,IF(CB9="Automático",0.25,IF(CB9="Manual",0.15,0)))</f>
        <v>0</v>
      </c>
      <c r="FV9" s="57">
        <f t="shared" ref="FV9:FV22" si="85">IF(CC9="",0,IF(CC9="Preventivo",0.25,IF(CC9="Detectivo",0.15,IF(CC9="Correctivo",0.1,0))))</f>
        <v>0</v>
      </c>
      <c r="FW9" s="56">
        <f t="shared" ref="FW9:FW22" si="86">IF(OR(CB9=0,CC9=0),0,FU9+FV9)</f>
        <v>0</v>
      </c>
      <c r="FX9" s="55">
        <f t="shared" ref="FX9:FX22" si="87">IF(FY9&gt;0.8,5,IF(FY9&gt;0.6,4,IF(FY9&gt;0.4,3,IF(FY9&gt;0.2,2,1))))</f>
        <v>1</v>
      </c>
      <c r="FY9" s="272">
        <f t="shared" ref="FY9:FY22" si="88">IF(OR(CD9="Ambos",CD9="Probabilidad"),FR9-(FR9*$FW9),FR9)</f>
        <v>4.6655999999999996E-2</v>
      </c>
      <c r="FZ9" s="55">
        <f t="shared" ref="FZ9:FZ22" si="89">IF(GA9&gt;0.8,5,IF(GA9&gt;0.6,4,3))</f>
        <v>4</v>
      </c>
      <c r="GA9" s="272">
        <f t="shared" ref="GA9:GA22" si="90">IF(OR(CD9="Ambos",CD9="Impacto"),$FT9-($FT9*$FW9),$FT9)</f>
        <v>0.8</v>
      </c>
      <c r="GB9" s="57">
        <f t="shared" ref="GB9:GB22" si="91">IF(CF9="",0,IF(CF9="Automático",0.25,IF(CF9="Manual",0.15,0)))</f>
        <v>0</v>
      </c>
      <c r="GC9" s="57">
        <f t="shared" ref="GC9:GC22" si="92">IF(CG9="",0,IF(CG9="Preventivo",0.25,IF(CG9="Detectivo",0.15,IF(CG9="Correctivo",0.1,0))))</f>
        <v>0</v>
      </c>
      <c r="GD9" s="56">
        <f t="shared" ref="GD9:GD22" si="93">IF(OR(CF9=0,CG9=0),0,GB9+GC9)</f>
        <v>0</v>
      </c>
      <c r="GE9" s="55">
        <f t="shared" ref="GE9:GE22" si="94">IF(GF9&gt;0.8,5,IF(GF9&gt;0.6,4,IF(GF9&gt;0.4,3,IF(GF9&gt;0.2,2,1))))</f>
        <v>1</v>
      </c>
      <c r="GF9" s="272">
        <f t="shared" ref="GF9:GF22" si="95">IF(OR(CH9="Ambos",CH9="Probabilidad"),FY9-(FY9*$GD9),FY9)</f>
        <v>4.6655999999999996E-2</v>
      </c>
      <c r="GG9" s="55">
        <f t="shared" ref="GG9:GG22" si="96">IF(GH9&gt;0.8,5,IF(GH9&gt;0.6,4,3))</f>
        <v>4</v>
      </c>
      <c r="GH9" s="272">
        <f t="shared" ref="GH9:GH22" si="97">IF(OR(CH9="Ambos",CH9="Impacto"),$GA9-($GA9*$GD9),$GA9)</f>
        <v>0.8</v>
      </c>
      <c r="GI9" s="272">
        <f t="shared" ref="GI9:GI22" si="98">IF(GH9&lt;0.6,0.6,GH9)</f>
        <v>0.8</v>
      </c>
      <c r="GJ9" s="53"/>
      <c r="GK9" s="5"/>
    </row>
    <row r="10" spans="1:193 1680:1680" ht="345.6" x14ac:dyDescent="0.2">
      <c r="A10" s="75">
        <v>2</v>
      </c>
      <c r="B10" s="440" t="s">
        <v>1243</v>
      </c>
      <c r="C10" s="77" t="s">
        <v>1268</v>
      </c>
      <c r="D10" s="74" t="s">
        <v>205</v>
      </c>
      <c r="E10" s="68" t="s">
        <v>204</v>
      </c>
      <c r="F10" s="62" t="s">
        <v>224</v>
      </c>
      <c r="G10" s="72" t="s">
        <v>216</v>
      </c>
      <c r="H10" s="72" t="s">
        <v>173</v>
      </c>
      <c r="I10" s="376" t="s">
        <v>22</v>
      </c>
      <c r="J10" s="376" t="s">
        <v>54</v>
      </c>
      <c r="K10" s="71" t="s">
        <v>53</v>
      </c>
      <c r="L10" s="71" t="s">
        <v>53</v>
      </c>
      <c r="M10" s="71" t="s">
        <v>53</v>
      </c>
      <c r="N10" s="71" t="s">
        <v>54</v>
      </c>
      <c r="O10" s="71" t="s">
        <v>53</v>
      </c>
      <c r="P10" s="71" t="s">
        <v>54</v>
      </c>
      <c r="Q10" s="71" t="s">
        <v>53</v>
      </c>
      <c r="R10" s="71" t="s">
        <v>53</v>
      </c>
      <c r="S10" s="71" t="s">
        <v>54</v>
      </c>
      <c r="T10" s="71" t="s">
        <v>54</v>
      </c>
      <c r="U10" s="71" t="s">
        <v>54</v>
      </c>
      <c r="V10" s="71" t="s">
        <v>53</v>
      </c>
      <c r="W10" s="71" t="s">
        <v>53</v>
      </c>
      <c r="X10" s="71" t="s">
        <v>53</v>
      </c>
      <c r="Y10" s="71" t="s">
        <v>53</v>
      </c>
      <c r="Z10" s="71" t="s">
        <v>54</v>
      </c>
      <c r="AA10" s="71" t="s">
        <v>53</v>
      </c>
      <c r="AB10" s="71" t="s">
        <v>53</v>
      </c>
      <c r="AC10" s="70" t="str">
        <f t="shared" si="0"/>
        <v>3 - Media</v>
      </c>
      <c r="AD10" s="233">
        <f t="shared" si="1"/>
        <v>0.6</v>
      </c>
      <c r="AE10" s="70" t="str">
        <f t="shared" si="2"/>
        <v>4 - Mayor</v>
      </c>
      <c r="AF10" s="233">
        <f t="shared" si="3"/>
        <v>0.8</v>
      </c>
      <c r="AG10" s="69" t="str">
        <f>IFERROR(INDEX('G TIC'!$BLU$685:$BLY$689,MATCH(I10,'G TIC'!$BLS$685:$BLS$689,0),MATCH(AE10,'G TIC'!$BLU$683:$BLY$683,0)),"")</f>
        <v>ALTO</v>
      </c>
      <c r="AH10" s="233">
        <f t="shared" si="4"/>
        <v>0.48</v>
      </c>
      <c r="AI10" s="174" t="s">
        <v>1267</v>
      </c>
      <c r="AJ10" s="62" t="s">
        <v>100</v>
      </c>
      <c r="AK10" s="67" t="s">
        <v>1266</v>
      </c>
      <c r="AL10" s="67" t="s">
        <v>1265</v>
      </c>
      <c r="AM10" s="62" t="s">
        <v>35</v>
      </c>
      <c r="AN10" s="67" t="s">
        <v>45</v>
      </c>
      <c r="AO10" s="67" t="s">
        <v>50</v>
      </c>
      <c r="AP10" s="62" t="s">
        <v>52</v>
      </c>
      <c r="AQ10" s="62" t="s">
        <v>35</v>
      </c>
      <c r="AR10" s="67" t="s">
        <v>45</v>
      </c>
      <c r="AS10" s="67" t="s">
        <v>50</v>
      </c>
      <c r="AT10" s="62" t="s">
        <v>52</v>
      </c>
      <c r="AU10" s="62" t="s">
        <v>35</v>
      </c>
      <c r="AV10" s="67" t="s">
        <v>45</v>
      </c>
      <c r="AW10" s="67" t="s">
        <v>50</v>
      </c>
      <c r="AX10" s="62" t="s">
        <v>52</v>
      </c>
      <c r="AY10" s="62" t="s">
        <v>35</v>
      </c>
      <c r="AZ10" s="67" t="s">
        <v>45</v>
      </c>
      <c r="BA10" s="67" t="s">
        <v>50</v>
      </c>
      <c r="BB10" s="62" t="s">
        <v>52</v>
      </c>
      <c r="BC10" s="62" t="s">
        <v>35</v>
      </c>
      <c r="BD10" s="67" t="s">
        <v>45</v>
      </c>
      <c r="BE10" s="67" t="s">
        <v>50</v>
      </c>
      <c r="BF10" s="62" t="s">
        <v>52</v>
      </c>
      <c r="BG10" s="62"/>
      <c r="BH10" s="67"/>
      <c r="BI10" s="67"/>
      <c r="BJ10" s="62"/>
      <c r="BK10" s="62"/>
      <c r="BL10" s="67"/>
      <c r="BM10" s="67"/>
      <c r="BN10" s="62"/>
      <c r="BO10" s="62"/>
      <c r="BP10" s="67"/>
      <c r="BQ10" s="67"/>
      <c r="BR10" s="62"/>
      <c r="BS10" s="62"/>
      <c r="BT10" s="67"/>
      <c r="BU10" s="67"/>
      <c r="BV10" s="62"/>
      <c r="BW10" s="62"/>
      <c r="BX10" s="67"/>
      <c r="BY10" s="67"/>
      <c r="BZ10" s="62"/>
      <c r="CA10" s="62"/>
      <c r="CB10" s="67"/>
      <c r="CC10" s="67"/>
      <c r="CD10" s="62"/>
      <c r="CE10" s="62"/>
      <c r="CF10" s="67"/>
      <c r="CG10" s="67"/>
      <c r="CH10" s="62"/>
      <c r="CI10" s="67"/>
      <c r="CJ10" s="67"/>
      <c r="CK10" s="62"/>
      <c r="CL10" s="66" t="str">
        <f>IFERROR(IF(GE10&lt;=1,"1 - Muy Baja",VLOOKUP(GE10,'G TIC'!$BLR$685:$BLS$689,2,0)),"")</f>
        <v>1 - Muy Baja</v>
      </c>
      <c r="CM10" s="249">
        <f t="shared" si="5"/>
        <v>4.6655999999999996E-2</v>
      </c>
      <c r="CN10" s="66" t="str">
        <f>IFERROR(IF(GG10&lt;=1,"1 - Leve",HLOOKUP(GG10,'G TIC'!$BLU$682:$BLY$683,2,0)),"")</f>
        <v>4 - Mayor</v>
      </c>
      <c r="CO10" s="249">
        <f t="shared" si="6"/>
        <v>0.8</v>
      </c>
      <c r="CP10" s="63" t="str">
        <f t="shared" si="7"/>
        <v>MODERADO</v>
      </c>
      <c r="CQ10" s="233">
        <f t="shared" si="8"/>
        <v>3.7324799999999998E-2</v>
      </c>
      <c r="CR10" s="77" t="s">
        <v>475</v>
      </c>
      <c r="CS10" s="63">
        <f t="shared" si="9"/>
        <v>3</v>
      </c>
      <c r="CT10" s="62"/>
      <c r="CU10" s="444" t="s">
        <v>1239</v>
      </c>
      <c r="CV10" s="76" t="s">
        <v>1238</v>
      </c>
      <c r="CW10" s="242"/>
      <c r="CX10" s="56">
        <f t="shared" si="10"/>
        <v>7</v>
      </c>
      <c r="CY10" s="59">
        <f t="shared" si="11"/>
        <v>4</v>
      </c>
      <c r="CZ10" s="56" t="str">
        <f t="shared" si="12"/>
        <v>Mayor</v>
      </c>
      <c r="DA10" s="237">
        <f t="shared" si="13"/>
        <v>0.8</v>
      </c>
      <c r="DB10" s="57">
        <f t="shared" si="14"/>
        <v>0.15</v>
      </c>
      <c r="DC10" s="57">
        <f t="shared" si="15"/>
        <v>0.25</v>
      </c>
      <c r="DD10" s="56">
        <f t="shared" si="16"/>
        <v>0.4</v>
      </c>
      <c r="DE10" s="55">
        <f t="shared" si="17"/>
        <v>2</v>
      </c>
      <c r="DF10" s="272">
        <f t="shared" si="18"/>
        <v>0.36</v>
      </c>
      <c r="DG10" s="55">
        <f t="shared" si="19"/>
        <v>4</v>
      </c>
      <c r="DH10" s="55"/>
      <c r="DI10" s="272">
        <f t="shared" si="20"/>
        <v>0.8</v>
      </c>
      <c r="DJ10" s="57">
        <f t="shared" si="21"/>
        <v>0.15</v>
      </c>
      <c r="DK10" s="57">
        <f t="shared" si="22"/>
        <v>0.25</v>
      </c>
      <c r="DL10" s="56">
        <f t="shared" si="23"/>
        <v>0.4</v>
      </c>
      <c r="DM10" s="55">
        <f t="shared" si="24"/>
        <v>2</v>
      </c>
      <c r="DN10" s="272">
        <f t="shared" si="25"/>
        <v>0.216</v>
      </c>
      <c r="DO10" s="55">
        <f t="shared" si="26"/>
        <v>4</v>
      </c>
      <c r="DP10" s="272">
        <f t="shared" si="27"/>
        <v>0.8</v>
      </c>
      <c r="DQ10" s="57">
        <f t="shared" si="28"/>
        <v>0.15</v>
      </c>
      <c r="DR10" s="57">
        <f t="shared" si="29"/>
        <v>0.25</v>
      </c>
      <c r="DS10" s="56">
        <f t="shared" si="30"/>
        <v>0.4</v>
      </c>
      <c r="DT10" s="55">
        <f t="shared" si="31"/>
        <v>1</v>
      </c>
      <c r="DU10" s="272">
        <f t="shared" si="32"/>
        <v>0.12959999999999999</v>
      </c>
      <c r="DV10" s="55">
        <f t="shared" si="33"/>
        <v>4</v>
      </c>
      <c r="DW10" s="272">
        <f t="shared" si="34"/>
        <v>0.8</v>
      </c>
      <c r="DX10" s="57">
        <f t="shared" si="35"/>
        <v>0.15</v>
      </c>
      <c r="DY10" s="57">
        <f t="shared" si="36"/>
        <v>0.25</v>
      </c>
      <c r="DZ10" s="56">
        <f t="shared" si="37"/>
        <v>0.4</v>
      </c>
      <c r="EA10" s="55">
        <f t="shared" si="38"/>
        <v>1</v>
      </c>
      <c r="EB10" s="272">
        <f t="shared" si="39"/>
        <v>7.7759999999999996E-2</v>
      </c>
      <c r="EC10" s="55">
        <f t="shared" si="40"/>
        <v>4</v>
      </c>
      <c r="ED10" s="272">
        <f t="shared" si="41"/>
        <v>0.8</v>
      </c>
      <c r="EE10" s="57">
        <f t="shared" si="42"/>
        <v>0.15</v>
      </c>
      <c r="EF10" s="57">
        <f t="shared" si="43"/>
        <v>0.25</v>
      </c>
      <c r="EG10" s="56">
        <f t="shared" si="44"/>
        <v>0.4</v>
      </c>
      <c r="EH10" s="55">
        <f t="shared" si="45"/>
        <v>1</v>
      </c>
      <c r="EI10" s="272">
        <f t="shared" si="46"/>
        <v>4.6655999999999996E-2</v>
      </c>
      <c r="EJ10" s="55">
        <f t="shared" si="47"/>
        <v>4</v>
      </c>
      <c r="EK10" s="272">
        <f t="shared" si="48"/>
        <v>0.8</v>
      </c>
      <c r="EL10" s="57">
        <f t="shared" si="49"/>
        <v>0</v>
      </c>
      <c r="EM10" s="57">
        <f t="shared" si="50"/>
        <v>0</v>
      </c>
      <c r="EN10" s="56">
        <f t="shared" si="51"/>
        <v>0</v>
      </c>
      <c r="EO10" s="55">
        <f t="shared" si="52"/>
        <v>1</v>
      </c>
      <c r="EP10" s="272">
        <f t="shared" si="53"/>
        <v>4.6655999999999996E-2</v>
      </c>
      <c r="EQ10" s="55">
        <f t="shared" si="54"/>
        <v>4</v>
      </c>
      <c r="ER10" s="272">
        <f t="shared" si="55"/>
        <v>0.8</v>
      </c>
      <c r="ES10" s="57">
        <f t="shared" si="56"/>
        <v>0</v>
      </c>
      <c r="ET10" s="57">
        <f t="shared" si="57"/>
        <v>0</v>
      </c>
      <c r="EU10" s="56">
        <f t="shared" si="58"/>
        <v>0</v>
      </c>
      <c r="EV10" s="55">
        <f t="shared" si="59"/>
        <v>1</v>
      </c>
      <c r="EW10" s="272">
        <f t="shared" si="60"/>
        <v>4.6655999999999996E-2</v>
      </c>
      <c r="EX10" s="55">
        <f t="shared" si="61"/>
        <v>4</v>
      </c>
      <c r="EY10" s="272">
        <f t="shared" si="62"/>
        <v>0.8</v>
      </c>
      <c r="EZ10" s="57">
        <f t="shared" si="63"/>
        <v>0</v>
      </c>
      <c r="FA10" s="57">
        <f t="shared" si="64"/>
        <v>0</v>
      </c>
      <c r="FB10" s="56">
        <f t="shared" si="65"/>
        <v>0</v>
      </c>
      <c r="FC10" s="55">
        <f t="shared" si="66"/>
        <v>1</v>
      </c>
      <c r="FD10" s="272">
        <f t="shared" si="67"/>
        <v>4.6655999999999996E-2</v>
      </c>
      <c r="FE10" s="55">
        <f t="shared" si="68"/>
        <v>4</v>
      </c>
      <c r="FF10" s="272">
        <f t="shared" si="69"/>
        <v>0.8</v>
      </c>
      <c r="FG10" s="57">
        <f t="shared" si="70"/>
        <v>0</v>
      </c>
      <c r="FH10" s="57">
        <f t="shared" si="71"/>
        <v>0</v>
      </c>
      <c r="FI10" s="56">
        <f t="shared" si="72"/>
        <v>0</v>
      </c>
      <c r="FJ10" s="55">
        <f t="shared" si="73"/>
        <v>1</v>
      </c>
      <c r="FK10" s="272">
        <f t="shared" si="74"/>
        <v>4.6655999999999996E-2</v>
      </c>
      <c r="FL10" s="55">
        <f t="shared" si="75"/>
        <v>4</v>
      </c>
      <c r="FM10" s="272">
        <f t="shared" si="76"/>
        <v>0.8</v>
      </c>
      <c r="FN10" s="57">
        <f t="shared" si="77"/>
        <v>0</v>
      </c>
      <c r="FO10" s="57">
        <f t="shared" si="78"/>
        <v>0</v>
      </c>
      <c r="FP10" s="56">
        <f t="shared" si="79"/>
        <v>0</v>
      </c>
      <c r="FQ10" s="55">
        <f t="shared" si="80"/>
        <v>1</v>
      </c>
      <c r="FR10" s="272">
        <f t="shared" si="81"/>
        <v>4.6655999999999996E-2</v>
      </c>
      <c r="FS10" s="55">
        <f t="shared" si="82"/>
        <v>4</v>
      </c>
      <c r="FT10" s="272">
        <f t="shared" si="83"/>
        <v>0.8</v>
      </c>
      <c r="FU10" s="57">
        <f t="shared" si="84"/>
        <v>0</v>
      </c>
      <c r="FV10" s="57">
        <f t="shared" si="85"/>
        <v>0</v>
      </c>
      <c r="FW10" s="56">
        <f t="shared" si="86"/>
        <v>0</v>
      </c>
      <c r="FX10" s="55">
        <f t="shared" si="87"/>
        <v>1</v>
      </c>
      <c r="FY10" s="272">
        <f t="shared" si="88"/>
        <v>4.6655999999999996E-2</v>
      </c>
      <c r="FZ10" s="55">
        <f t="shared" si="89"/>
        <v>4</v>
      </c>
      <c r="GA10" s="272">
        <f t="shared" si="90"/>
        <v>0.8</v>
      </c>
      <c r="GB10" s="57">
        <f t="shared" si="91"/>
        <v>0</v>
      </c>
      <c r="GC10" s="57">
        <f t="shared" si="92"/>
        <v>0</v>
      </c>
      <c r="GD10" s="56">
        <f t="shared" si="93"/>
        <v>0</v>
      </c>
      <c r="GE10" s="55">
        <f t="shared" si="94"/>
        <v>1</v>
      </c>
      <c r="GF10" s="272">
        <f t="shared" si="95"/>
        <v>4.6655999999999996E-2</v>
      </c>
      <c r="GG10" s="55">
        <f t="shared" si="96"/>
        <v>4</v>
      </c>
      <c r="GH10" s="272">
        <f t="shared" si="97"/>
        <v>0.8</v>
      </c>
      <c r="GI10" s="272">
        <f t="shared" si="98"/>
        <v>0.8</v>
      </c>
      <c r="GJ10" s="53"/>
    </row>
    <row r="11" spans="1:193 1680:1680" ht="345.6" x14ac:dyDescent="0.2">
      <c r="A11" s="75">
        <v>3</v>
      </c>
      <c r="B11" s="440" t="s">
        <v>1243</v>
      </c>
      <c r="C11" s="77" t="s">
        <v>1264</v>
      </c>
      <c r="D11" s="74" t="s">
        <v>206</v>
      </c>
      <c r="E11" s="67" t="s">
        <v>196</v>
      </c>
      <c r="F11" s="62" t="s">
        <v>222</v>
      </c>
      <c r="G11" s="72" t="s">
        <v>219</v>
      </c>
      <c r="H11" s="72" t="s">
        <v>173</v>
      </c>
      <c r="I11" s="376" t="s">
        <v>24</v>
      </c>
      <c r="J11" s="376" t="s">
        <v>54</v>
      </c>
      <c r="K11" s="71" t="s">
        <v>53</v>
      </c>
      <c r="L11" s="71" t="s">
        <v>53</v>
      </c>
      <c r="M11" s="71" t="s">
        <v>53</v>
      </c>
      <c r="N11" s="71" t="s">
        <v>54</v>
      </c>
      <c r="O11" s="71" t="s">
        <v>53</v>
      </c>
      <c r="P11" s="71" t="s">
        <v>54</v>
      </c>
      <c r="Q11" s="71" t="s">
        <v>53</v>
      </c>
      <c r="R11" s="71" t="s">
        <v>53</v>
      </c>
      <c r="S11" s="71" t="s">
        <v>54</v>
      </c>
      <c r="T11" s="71" t="s">
        <v>54</v>
      </c>
      <c r="U11" s="71" t="s">
        <v>54</v>
      </c>
      <c r="V11" s="71" t="s">
        <v>53</v>
      </c>
      <c r="W11" s="71" t="s">
        <v>53</v>
      </c>
      <c r="X11" s="71" t="s">
        <v>53</v>
      </c>
      <c r="Y11" s="71" t="s">
        <v>53</v>
      </c>
      <c r="Z11" s="71" t="s">
        <v>54</v>
      </c>
      <c r="AA11" s="71" t="s">
        <v>53</v>
      </c>
      <c r="AB11" s="71" t="s">
        <v>53</v>
      </c>
      <c r="AC11" s="70" t="str">
        <f t="shared" si="0"/>
        <v>4 - Alta</v>
      </c>
      <c r="AD11" s="233">
        <f t="shared" si="1"/>
        <v>0.8</v>
      </c>
      <c r="AE11" s="70" t="str">
        <f t="shared" si="2"/>
        <v>4 - Mayor</v>
      </c>
      <c r="AF11" s="233">
        <f t="shared" si="3"/>
        <v>0.8</v>
      </c>
      <c r="AG11" s="69" t="str">
        <f>IFERROR(INDEX('G TIC'!$BLU$685:$BLY$689,MATCH(I11,'G TIC'!$BLS$685:$BLS$689,0),MATCH(AE11,'G TIC'!$BLU$683:$BLY$683,0)),"")</f>
        <v>EXTREMO</v>
      </c>
      <c r="AH11" s="233">
        <f t="shared" si="4"/>
        <v>0.64000000000000012</v>
      </c>
      <c r="AI11" s="174" t="s">
        <v>1262</v>
      </c>
      <c r="AJ11" s="62" t="s">
        <v>100</v>
      </c>
      <c r="AK11" s="67" t="s">
        <v>1250</v>
      </c>
      <c r="AL11" s="67" t="s">
        <v>1249</v>
      </c>
      <c r="AM11" s="62" t="s">
        <v>35</v>
      </c>
      <c r="AN11" s="67" t="s">
        <v>45</v>
      </c>
      <c r="AO11" s="67" t="s">
        <v>50</v>
      </c>
      <c r="AP11" s="62" t="s">
        <v>52</v>
      </c>
      <c r="AQ11" s="62" t="s">
        <v>35</v>
      </c>
      <c r="AR11" s="67" t="s">
        <v>46</v>
      </c>
      <c r="AS11" s="67" t="s">
        <v>50</v>
      </c>
      <c r="AT11" s="62" t="s">
        <v>52</v>
      </c>
      <c r="AU11" s="62"/>
      <c r="AV11" s="67"/>
      <c r="AW11" s="67"/>
      <c r="AX11" s="62"/>
      <c r="AY11" s="62"/>
      <c r="AZ11" s="67"/>
      <c r="BA11" s="67"/>
      <c r="BB11" s="62"/>
      <c r="BC11" s="62"/>
      <c r="BD11" s="67"/>
      <c r="BE11" s="67"/>
      <c r="BF11" s="62"/>
      <c r="BG11" s="62"/>
      <c r="BH11" s="67"/>
      <c r="BI11" s="67"/>
      <c r="BJ11" s="62"/>
      <c r="BK11" s="62"/>
      <c r="BL11" s="67"/>
      <c r="BM11" s="67"/>
      <c r="BN11" s="62"/>
      <c r="BO11" s="62"/>
      <c r="BP11" s="67"/>
      <c r="BQ11" s="67"/>
      <c r="BR11" s="62"/>
      <c r="BS11" s="62"/>
      <c r="BT11" s="67"/>
      <c r="BU11" s="67"/>
      <c r="BV11" s="62"/>
      <c r="BW11" s="62"/>
      <c r="BX11" s="67"/>
      <c r="BY11" s="67"/>
      <c r="BZ11" s="62"/>
      <c r="CA11" s="62"/>
      <c r="CB11" s="67"/>
      <c r="CC11" s="67"/>
      <c r="CD11" s="62"/>
      <c r="CE11" s="62"/>
      <c r="CF11" s="67"/>
      <c r="CG11" s="67"/>
      <c r="CH11" s="62"/>
      <c r="CI11" s="67"/>
      <c r="CJ11" s="67"/>
      <c r="CK11" s="62"/>
      <c r="CL11" s="66" t="str">
        <f>IFERROR(IF(GE11&lt;=1,"1 - Muy Baja",VLOOKUP(GE11,'G TIC'!$BLR$685:$BLS$689,2,0)),"")</f>
        <v>2 - Baja</v>
      </c>
      <c r="CM11" s="249">
        <f t="shared" si="5"/>
        <v>0.24</v>
      </c>
      <c r="CN11" s="66" t="str">
        <f>IFERROR(IF(GG11&lt;=1,"1 - Leve",HLOOKUP(GG11,'G TIC'!$BLU$682:$BLY$683,2,0)),"")</f>
        <v>4 - Mayor</v>
      </c>
      <c r="CO11" s="249">
        <f t="shared" si="6"/>
        <v>0.8</v>
      </c>
      <c r="CP11" s="63" t="str">
        <f t="shared" si="7"/>
        <v>MODERADO</v>
      </c>
      <c r="CQ11" s="233">
        <f t="shared" si="8"/>
        <v>0.192</v>
      </c>
      <c r="CR11" s="77" t="s">
        <v>238</v>
      </c>
      <c r="CS11" s="63">
        <f t="shared" si="9"/>
        <v>3</v>
      </c>
      <c r="CT11" s="62"/>
      <c r="CU11" s="444" t="s">
        <v>1239</v>
      </c>
      <c r="CV11" s="76" t="s">
        <v>1238</v>
      </c>
      <c r="CW11" s="242"/>
      <c r="CX11" s="56">
        <f t="shared" si="10"/>
        <v>7</v>
      </c>
      <c r="CY11" s="59">
        <f t="shared" si="11"/>
        <v>4</v>
      </c>
      <c r="CZ11" s="56" t="str">
        <f t="shared" si="12"/>
        <v>Mayor</v>
      </c>
      <c r="DA11" s="237">
        <f t="shared" si="13"/>
        <v>0.8</v>
      </c>
      <c r="DB11" s="57">
        <f t="shared" si="14"/>
        <v>0.15</v>
      </c>
      <c r="DC11" s="57">
        <f t="shared" si="15"/>
        <v>0.25</v>
      </c>
      <c r="DD11" s="56">
        <f t="shared" si="16"/>
        <v>0.4</v>
      </c>
      <c r="DE11" s="55">
        <f t="shared" si="17"/>
        <v>3</v>
      </c>
      <c r="DF11" s="272">
        <f t="shared" si="18"/>
        <v>0.48</v>
      </c>
      <c r="DG11" s="55">
        <f t="shared" si="19"/>
        <v>4</v>
      </c>
      <c r="DH11" s="55"/>
      <c r="DI11" s="272">
        <f t="shared" si="20"/>
        <v>0.8</v>
      </c>
      <c r="DJ11" s="57">
        <f t="shared" si="21"/>
        <v>0.25</v>
      </c>
      <c r="DK11" s="57">
        <f t="shared" si="22"/>
        <v>0.25</v>
      </c>
      <c r="DL11" s="56">
        <f t="shared" si="23"/>
        <v>0.5</v>
      </c>
      <c r="DM11" s="55">
        <f t="shared" si="24"/>
        <v>2</v>
      </c>
      <c r="DN11" s="272">
        <f t="shared" si="25"/>
        <v>0.24</v>
      </c>
      <c r="DO11" s="55">
        <f t="shared" si="26"/>
        <v>4</v>
      </c>
      <c r="DP11" s="272">
        <f t="shared" si="27"/>
        <v>0.8</v>
      </c>
      <c r="DQ11" s="57">
        <f t="shared" si="28"/>
        <v>0</v>
      </c>
      <c r="DR11" s="57">
        <f t="shared" si="29"/>
        <v>0</v>
      </c>
      <c r="DS11" s="56">
        <f t="shared" si="30"/>
        <v>0</v>
      </c>
      <c r="DT11" s="55">
        <f t="shared" si="31"/>
        <v>2</v>
      </c>
      <c r="DU11" s="272">
        <f t="shared" si="32"/>
        <v>0.24</v>
      </c>
      <c r="DV11" s="55">
        <f t="shared" si="33"/>
        <v>4</v>
      </c>
      <c r="DW11" s="272">
        <f t="shared" si="34"/>
        <v>0.8</v>
      </c>
      <c r="DX11" s="57">
        <f t="shared" si="35"/>
        <v>0</v>
      </c>
      <c r="DY11" s="57">
        <f t="shared" si="36"/>
        <v>0</v>
      </c>
      <c r="DZ11" s="56">
        <f t="shared" si="37"/>
        <v>0</v>
      </c>
      <c r="EA11" s="55">
        <f t="shared" si="38"/>
        <v>2</v>
      </c>
      <c r="EB11" s="272">
        <f t="shared" si="39"/>
        <v>0.24</v>
      </c>
      <c r="EC11" s="55">
        <f t="shared" si="40"/>
        <v>4</v>
      </c>
      <c r="ED11" s="272">
        <f t="shared" si="41"/>
        <v>0.8</v>
      </c>
      <c r="EE11" s="57">
        <f t="shared" si="42"/>
        <v>0</v>
      </c>
      <c r="EF11" s="57">
        <f t="shared" si="43"/>
        <v>0</v>
      </c>
      <c r="EG11" s="56">
        <f t="shared" si="44"/>
        <v>0</v>
      </c>
      <c r="EH11" s="55">
        <f t="shared" si="45"/>
        <v>2</v>
      </c>
      <c r="EI11" s="272">
        <f t="shared" si="46"/>
        <v>0.24</v>
      </c>
      <c r="EJ11" s="55">
        <f t="shared" si="47"/>
        <v>4</v>
      </c>
      <c r="EK11" s="272">
        <f t="shared" si="48"/>
        <v>0.8</v>
      </c>
      <c r="EL11" s="57">
        <f t="shared" si="49"/>
        <v>0</v>
      </c>
      <c r="EM11" s="57">
        <f t="shared" si="50"/>
        <v>0</v>
      </c>
      <c r="EN11" s="56">
        <f t="shared" si="51"/>
        <v>0</v>
      </c>
      <c r="EO11" s="55">
        <f t="shared" si="52"/>
        <v>2</v>
      </c>
      <c r="EP11" s="272">
        <f t="shared" si="53"/>
        <v>0.24</v>
      </c>
      <c r="EQ11" s="55">
        <f t="shared" si="54"/>
        <v>4</v>
      </c>
      <c r="ER11" s="272">
        <f t="shared" si="55"/>
        <v>0.8</v>
      </c>
      <c r="ES11" s="57">
        <f t="shared" si="56"/>
        <v>0</v>
      </c>
      <c r="ET11" s="57">
        <f t="shared" si="57"/>
        <v>0</v>
      </c>
      <c r="EU11" s="56">
        <f t="shared" si="58"/>
        <v>0</v>
      </c>
      <c r="EV11" s="55">
        <f t="shared" si="59"/>
        <v>2</v>
      </c>
      <c r="EW11" s="272">
        <f t="shared" si="60"/>
        <v>0.24</v>
      </c>
      <c r="EX11" s="55">
        <f t="shared" si="61"/>
        <v>4</v>
      </c>
      <c r="EY11" s="272">
        <f t="shared" si="62"/>
        <v>0.8</v>
      </c>
      <c r="EZ11" s="57">
        <f t="shared" si="63"/>
        <v>0</v>
      </c>
      <c r="FA11" s="57">
        <f t="shared" si="64"/>
        <v>0</v>
      </c>
      <c r="FB11" s="56">
        <f t="shared" si="65"/>
        <v>0</v>
      </c>
      <c r="FC11" s="55">
        <f t="shared" si="66"/>
        <v>2</v>
      </c>
      <c r="FD11" s="272">
        <f t="shared" si="67"/>
        <v>0.24</v>
      </c>
      <c r="FE11" s="55">
        <f t="shared" si="68"/>
        <v>4</v>
      </c>
      <c r="FF11" s="272">
        <f t="shared" si="69"/>
        <v>0.8</v>
      </c>
      <c r="FG11" s="57">
        <f t="shared" si="70"/>
        <v>0</v>
      </c>
      <c r="FH11" s="57">
        <f t="shared" si="71"/>
        <v>0</v>
      </c>
      <c r="FI11" s="56">
        <f t="shared" si="72"/>
        <v>0</v>
      </c>
      <c r="FJ11" s="55">
        <f t="shared" si="73"/>
        <v>2</v>
      </c>
      <c r="FK11" s="272">
        <f t="shared" si="74"/>
        <v>0.24</v>
      </c>
      <c r="FL11" s="55">
        <f t="shared" si="75"/>
        <v>4</v>
      </c>
      <c r="FM11" s="272">
        <f t="shared" si="76"/>
        <v>0.8</v>
      </c>
      <c r="FN11" s="57">
        <f t="shared" si="77"/>
        <v>0</v>
      </c>
      <c r="FO11" s="57">
        <f t="shared" si="78"/>
        <v>0</v>
      </c>
      <c r="FP11" s="56">
        <f t="shared" si="79"/>
        <v>0</v>
      </c>
      <c r="FQ11" s="55">
        <f t="shared" si="80"/>
        <v>2</v>
      </c>
      <c r="FR11" s="272">
        <f t="shared" si="81"/>
        <v>0.24</v>
      </c>
      <c r="FS11" s="55">
        <f t="shared" si="82"/>
        <v>4</v>
      </c>
      <c r="FT11" s="272">
        <f t="shared" si="83"/>
        <v>0.8</v>
      </c>
      <c r="FU11" s="57">
        <f t="shared" si="84"/>
        <v>0</v>
      </c>
      <c r="FV11" s="57">
        <f t="shared" si="85"/>
        <v>0</v>
      </c>
      <c r="FW11" s="56">
        <f t="shared" si="86"/>
        <v>0</v>
      </c>
      <c r="FX11" s="55">
        <f t="shared" si="87"/>
        <v>2</v>
      </c>
      <c r="FY11" s="272">
        <f t="shared" si="88"/>
        <v>0.24</v>
      </c>
      <c r="FZ11" s="55">
        <f t="shared" si="89"/>
        <v>4</v>
      </c>
      <c r="GA11" s="272">
        <f t="shared" si="90"/>
        <v>0.8</v>
      </c>
      <c r="GB11" s="57">
        <f t="shared" si="91"/>
        <v>0</v>
      </c>
      <c r="GC11" s="57">
        <f t="shared" si="92"/>
        <v>0</v>
      </c>
      <c r="GD11" s="56">
        <f t="shared" si="93"/>
        <v>0</v>
      </c>
      <c r="GE11" s="55">
        <f t="shared" si="94"/>
        <v>2</v>
      </c>
      <c r="GF11" s="272">
        <f t="shared" si="95"/>
        <v>0.24</v>
      </c>
      <c r="GG11" s="55">
        <f t="shared" si="96"/>
        <v>4</v>
      </c>
      <c r="GH11" s="272">
        <f t="shared" si="97"/>
        <v>0.8</v>
      </c>
      <c r="GI11" s="272">
        <f t="shared" si="98"/>
        <v>0.8</v>
      </c>
      <c r="GJ11" s="53"/>
    </row>
    <row r="12" spans="1:193 1680:1680" ht="345.6" x14ac:dyDescent="0.2">
      <c r="A12" s="75">
        <v>4</v>
      </c>
      <c r="B12" s="440" t="s">
        <v>1243</v>
      </c>
      <c r="C12" s="80" t="s">
        <v>1263</v>
      </c>
      <c r="D12" s="74" t="s">
        <v>205</v>
      </c>
      <c r="E12" s="67" t="s">
        <v>196</v>
      </c>
      <c r="F12" s="62" t="s">
        <v>224</v>
      </c>
      <c r="G12" s="72" t="s">
        <v>219</v>
      </c>
      <c r="H12" s="72" t="s">
        <v>173</v>
      </c>
      <c r="I12" s="376" t="s">
        <v>24</v>
      </c>
      <c r="J12" s="376" t="s">
        <v>54</v>
      </c>
      <c r="K12" s="71" t="s">
        <v>53</v>
      </c>
      <c r="L12" s="71" t="s">
        <v>53</v>
      </c>
      <c r="M12" s="71" t="s">
        <v>53</v>
      </c>
      <c r="N12" s="71" t="s">
        <v>54</v>
      </c>
      <c r="O12" s="71" t="s">
        <v>53</v>
      </c>
      <c r="P12" s="71" t="s">
        <v>54</v>
      </c>
      <c r="Q12" s="71" t="s">
        <v>53</v>
      </c>
      <c r="R12" s="71" t="s">
        <v>53</v>
      </c>
      <c r="S12" s="71" t="s">
        <v>54</v>
      </c>
      <c r="T12" s="71" t="s">
        <v>54</v>
      </c>
      <c r="U12" s="71" t="s">
        <v>54</v>
      </c>
      <c r="V12" s="71" t="s">
        <v>53</v>
      </c>
      <c r="W12" s="71" t="s">
        <v>53</v>
      </c>
      <c r="X12" s="71" t="s">
        <v>53</v>
      </c>
      <c r="Y12" s="71" t="s">
        <v>53</v>
      </c>
      <c r="Z12" s="71" t="s">
        <v>54</v>
      </c>
      <c r="AA12" s="71" t="s">
        <v>53</v>
      </c>
      <c r="AB12" s="71" t="s">
        <v>53</v>
      </c>
      <c r="AC12" s="70" t="str">
        <f t="shared" si="0"/>
        <v>4 - Alta</v>
      </c>
      <c r="AD12" s="233">
        <f t="shared" si="1"/>
        <v>0.8</v>
      </c>
      <c r="AE12" s="70" t="str">
        <f t="shared" si="2"/>
        <v>4 - Mayor</v>
      </c>
      <c r="AF12" s="233">
        <f t="shared" si="3"/>
        <v>0.8</v>
      </c>
      <c r="AG12" s="69" t="str">
        <f>IFERROR(INDEX('G TIC'!$BLU$685:$BLY$689,MATCH(I12,'G TIC'!$BLS$685:$BLS$689,0),MATCH(AE12,'G TIC'!$BLU$683:$BLY$683,0)),"")</f>
        <v>EXTREMO</v>
      </c>
      <c r="AH12" s="233">
        <f t="shared" si="4"/>
        <v>0.64000000000000012</v>
      </c>
      <c r="AI12" s="174" t="s">
        <v>1262</v>
      </c>
      <c r="AJ12" s="62" t="s">
        <v>100</v>
      </c>
      <c r="AK12" s="67" t="s">
        <v>1250</v>
      </c>
      <c r="AL12" s="67" t="s">
        <v>1249</v>
      </c>
      <c r="AM12" s="62" t="s">
        <v>35</v>
      </c>
      <c r="AN12" s="67" t="s">
        <v>45</v>
      </c>
      <c r="AO12" s="67" t="s">
        <v>50</v>
      </c>
      <c r="AP12" s="62" t="s">
        <v>52</v>
      </c>
      <c r="AQ12" s="62" t="s">
        <v>35</v>
      </c>
      <c r="AR12" s="67" t="s">
        <v>46</v>
      </c>
      <c r="AS12" s="67" t="s">
        <v>50</v>
      </c>
      <c r="AT12" s="62" t="s">
        <v>52</v>
      </c>
      <c r="AU12" s="62"/>
      <c r="AV12" s="67"/>
      <c r="AW12" s="67"/>
      <c r="AX12" s="62"/>
      <c r="AY12" s="62"/>
      <c r="AZ12" s="67"/>
      <c r="BA12" s="67"/>
      <c r="BB12" s="62"/>
      <c r="BC12" s="62"/>
      <c r="BD12" s="67"/>
      <c r="BE12" s="67"/>
      <c r="BF12" s="62"/>
      <c r="BG12" s="62"/>
      <c r="BH12" s="67"/>
      <c r="BI12" s="67"/>
      <c r="BJ12" s="62"/>
      <c r="BK12" s="62"/>
      <c r="BL12" s="67"/>
      <c r="BM12" s="67"/>
      <c r="BN12" s="62"/>
      <c r="BO12" s="62"/>
      <c r="BP12" s="67"/>
      <c r="BQ12" s="67"/>
      <c r="BR12" s="62"/>
      <c r="BS12" s="62"/>
      <c r="BT12" s="67"/>
      <c r="BU12" s="67"/>
      <c r="BV12" s="62"/>
      <c r="BW12" s="62"/>
      <c r="BX12" s="67"/>
      <c r="BY12" s="67"/>
      <c r="BZ12" s="62"/>
      <c r="CA12" s="62"/>
      <c r="CB12" s="67"/>
      <c r="CC12" s="67"/>
      <c r="CD12" s="62"/>
      <c r="CE12" s="62"/>
      <c r="CF12" s="67"/>
      <c r="CG12" s="67"/>
      <c r="CH12" s="62"/>
      <c r="CI12" s="67"/>
      <c r="CJ12" s="67"/>
      <c r="CK12" s="62"/>
      <c r="CL12" s="66" t="str">
        <f>IFERROR(IF(GE12&lt;=1,"1 - Muy Baja",VLOOKUP(GE12,'G TIC'!$BLR$685:$BLS$689,2,0)),"")</f>
        <v>2 - Baja</v>
      </c>
      <c r="CM12" s="249">
        <f t="shared" si="5"/>
        <v>0.24</v>
      </c>
      <c r="CN12" s="66" t="str">
        <f>IFERROR(IF(GG12&lt;=1,"1 - Leve",HLOOKUP(GG12,'G TIC'!$BLU$682:$BLY$683,2,0)),"")</f>
        <v>4 - Mayor</v>
      </c>
      <c r="CO12" s="249">
        <f t="shared" si="6"/>
        <v>0.8</v>
      </c>
      <c r="CP12" s="63" t="str">
        <f t="shared" si="7"/>
        <v>MODERADO</v>
      </c>
      <c r="CQ12" s="233">
        <f t="shared" si="8"/>
        <v>0.192</v>
      </c>
      <c r="CR12" s="77" t="s">
        <v>475</v>
      </c>
      <c r="CS12" s="63">
        <f t="shared" si="9"/>
        <v>3</v>
      </c>
      <c r="CT12" s="62"/>
      <c r="CU12" s="444" t="s">
        <v>1239</v>
      </c>
      <c r="CV12" s="76" t="s">
        <v>1238</v>
      </c>
      <c r="CW12" s="242"/>
      <c r="CX12" s="56">
        <f t="shared" si="10"/>
        <v>7</v>
      </c>
      <c r="CY12" s="59">
        <f t="shared" si="11"/>
        <v>4</v>
      </c>
      <c r="CZ12" s="56" t="str">
        <f t="shared" si="12"/>
        <v>Mayor</v>
      </c>
      <c r="DA12" s="237">
        <f t="shared" si="13"/>
        <v>0.8</v>
      </c>
      <c r="DB12" s="57">
        <f t="shared" si="14"/>
        <v>0.15</v>
      </c>
      <c r="DC12" s="57">
        <f t="shared" si="15"/>
        <v>0.25</v>
      </c>
      <c r="DD12" s="56">
        <f t="shared" si="16"/>
        <v>0.4</v>
      </c>
      <c r="DE12" s="55">
        <f t="shared" si="17"/>
        <v>3</v>
      </c>
      <c r="DF12" s="272">
        <f t="shared" si="18"/>
        <v>0.48</v>
      </c>
      <c r="DG12" s="55">
        <f t="shared" si="19"/>
        <v>4</v>
      </c>
      <c r="DH12" s="55"/>
      <c r="DI12" s="272">
        <f t="shared" si="20"/>
        <v>0.8</v>
      </c>
      <c r="DJ12" s="57">
        <f t="shared" si="21"/>
        <v>0.25</v>
      </c>
      <c r="DK12" s="57">
        <f t="shared" si="22"/>
        <v>0.25</v>
      </c>
      <c r="DL12" s="56">
        <f t="shared" si="23"/>
        <v>0.5</v>
      </c>
      <c r="DM12" s="55">
        <f t="shared" si="24"/>
        <v>2</v>
      </c>
      <c r="DN12" s="272">
        <f t="shared" si="25"/>
        <v>0.24</v>
      </c>
      <c r="DO12" s="55">
        <f t="shared" si="26"/>
        <v>4</v>
      </c>
      <c r="DP12" s="272">
        <f t="shared" si="27"/>
        <v>0.8</v>
      </c>
      <c r="DQ12" s="57">
        <f t="shared" si="28"/>
        <v>0</v>
      </c>
      <c r="DR12" s="57">
        <f t="shared" si="29"/>
        <v>0</v>
      </c>
      <c r="DS12" s="56">
        <f t="shared" si="30"/>
        <v>0</v>
      </c>
      <c r="DT12" s="55">
        <f t="shared" si="31"/>
        <v>2</v>
      </c>
      <c r="DU12" s="272">
        <f t="shared" si="32"/>
        <v>0.24</v>
      </c>
      <c r="DV12" s="55">
        <f t="shared" si="33"/>
        <v>4</v>
      </c>
      <c r="DW12" s="272">
        <f t="shared" si="34"/>
        <v>0.8</v>
      </c>
      <c r="DX12" s="57">
        <f t="shared" si="35"/>
        <v>0</v>
      </c>
      <c r="DY12" s="57">
        <f t="shared" si="36"/>
        <v>0</v>
      </c>
      <c r="DZ12" s="56">
        <f t="shared" si="37"/>
        <v>0</v>
      </c>
      <c r="EA12" s="55">
        <f t="shared" si="38"/>
        <v>2</v>
      </c>
      <c r="EB12" s="272">
        <f t="shared" si="39"/>
        <v>0.24</v>
      </c>
      <c r="EC12" s="55">
        <f t="shared" si="40"/>
        <v>4</v>
      </c>
      <c r="ED12" s="272">
        <f t="shared" si="41"/>
        <v>0.8</v>
      </c>
      <c r="EE12" s="57">
        <f t="shared" si="42"/>
        <v>0</v>
      </c>
      <c r="EF12" s="57">
        <f t="shared" si="43"/>
        <v>0</v>
      </c>
      <c r="EG12" s="56">
        <f t="shared" si="44"/>
        <v>0</v>
      </c>
      <c r="EH12" s="55">
        <f t="shared" si="45"/>
        <v>2</v>
      </c>
      <c r="EI12" s="272">
        <f t="shared" si="46"/>
        <v>0.24</v>
      </c>
      <c r="EJ12" s="55">
        <f t="shared" si="47"/>
        <v>4</v>
      </c>
      <c r="EK12" s="272">
        <f t="shared" si="48"/>
        <v>0.8</v>
      </c>
      <c r="EL12" s="57">
        <f t="shared" si="49"/>
        <v>0</v>
      </c>
      <c r="EM12" s="57">
        <f t="shared" si="50"/>
        <v>0</v>
      </c>
      <c r="EN12" s="56">
        <f t="shared" si="51"/>
        <v>0</v>
      </c>
      <c r="EO12" s="55">
        <f t="shared" si="52"/>
        <v>2</v>
      </c>
      <c r="EP12" s="272">
        <f t="shared" si="53"/>
        <v>0.24</v>
      </c>
      <c r="EQ12" s="55">
        <f t="shared" si="54"/>
        <v>4</v>
      </c>
      <c r="ER12" s="272">
        <f t="shared" si="55"/>
        <v>0.8</v>
      </c>
      <c r="ES12" s="57">
        <f t="shared" si="56"/>
        <v>0</v>
      </c>
      <c r="ET12" s="57">
        <f t="shared" si="57"/>
        <v>0</v>
      </c>
      <c r="EU12" s="56">
        <f t="shared" si="58"/>
        <v>0</v>
      </c>
      <c r="EV12" s="55">
        <f t="shared" si="59"/>
        <v>2</v>
      </c>
      <c r="EW12" s="272">
        <f t="shared" si="60"/>
        <v>0.24</v>
      </c>
      <c r="EX12" s="55">
        <f t="shared" si="61"/>
        <v>4</v>
      </c>
      <c r="EY12" s="272">
        <f t="shared" si="62"/>
        <v>0.8</v>
      </c>
      <c r="EZ12" s="57">
        <f t="shared" si="63"/>
        <v>0</v>
      </c>
      <c r="FA12" s="57">
        <f t="shared" si="64"/>
        <v>0</v>
      </c>
      <c r="FB12" s="56">
        <f t="shared" si="65"/>
        <v>0</v>
      </c>
      <c r="FC12" s="55">
        <f t="shared" si="66"/>
        <v>2</v>
      </c>
      <c r="FD12" s="272">
        <f t="shared" si="67"/>
        <v>0.24</v>
      </c>
      <c r="FE12" s="55">
        <f t="shared" si="68"/>
        <v>4</v>
      </c>
      <c r="FF12" s="272">
        <f t="shared" si="69"/>
        <v>0.8</v>
      </c>
      <c r="FG12" s="57">
        <f t="shared" si="70"/>
        <v>0</v>
      </c>
      <c r="FH12" s="57">
        <f t="shared" si="71"/>
        <v>0</v>
      </c>
      <c r="FI12" s="56">
        <f t="shared" si="72"/>
        <v>0</v>
      </c>
      <c r="FJ12" s="55">
        <f t="shared" si="73"/>
        <v>2</v>
      </c>
      <c r="FK12" s="272">
        <f t="shared" si="74"/>
        <v>0.24</v>
      </c>
      <c r="FL12" s="55">
        <f t="shared" si="75"/>
        <v>4</v>
      </c>
      <c r="FM12" s="272">
        <f t="shared" si="76"/>
        <v>0.8</v>
      </c>
      <c r="FN12" s="57">
        <f t="shared" si="77"/>
        <v>0</v>
      </c>
      <c r="FO12" s="57">
        <f t="shared" si="78"/>
        <v>0</v>
      </c>
      <c r="FP12" s="56">
        <f t="shared" si="79"/>
        <v>0</v>
      </c>
      <c r="FQ12" s="55">
        <f t="shared" si="80"/>
        <v>2</v>
      </c>
      <c r="FR12" s="272">
        <f t="shared" si="81"/>
        <v>0.24</v>
      </c>
      <c r="FS12" s="55">
        <f t="shared" si="82"/>
        <v>4</v>
      </c>
      <c r="FT12" s="272">
        <f t="shared" si="83"/>
        <v>0.8</v>
      </c>
      <c r="FU12" s="57">
        <f t="shared" si="84"/>
        <v>0</v>
      </c>
      <c r="FV12" s="57">
        <f t="shared" si="85"/>
        <v>0</v>
      </c>
      <c r="FW12" s="56">
        <f t="shared" si="86"/>
        <v>0</v>
      </c>
      <c r="FX12" s="55">
        <f t="shared" si="87"/>
        <v>2</v>
      </c>
      <c r="FY12" s="272">
        <f t="shared" si="88"/>
        <v>0.24</v>
      </c>
      <c r="FZ12" s="55">
        <f t="shared" si="89"/>
        <v>4</v>
      </c>
      <c r="GA12" s="272">
        <f t="shared" si="90"/>
        <v>0.8</v>
      </c>
      <c r="GB12" s="57">
        <f t="shared" si="91"/>
        <v>0</v>
      </c>
      <c r="GC12" s="57">
        <f t="shared" si="92"/>
        <v>0</v>
      </c>
      <c r="GD12" s="56">
        <f t="shared" si="93"/>
        <v>0</v>
      </c>
      <c r="GE12" s="55">
        <f t="shared" si="94"/>
        <v>2</v>
      </c>
      <c r="GF12" s="272">
        <f t="shared" si="95"/>
        <v>0.24</v>
      </c>
      <c r="GG12" s="55">
        <f t="shared" si="96"/>
        <v>4</v>
      </c>
      <c r="GH12" s="272">
        <f t="shared" si="97"/>
        <v>0.8</v>
      </c>
      <c r="GI12" s="272">
        <f t="shared" si="98"/>
        <v>0.8</v>
      </c>
      <c r="GJ12" s="53"/>
    </row>
    <row r="13" spans="1:193 1680:1680" ht="345.6" x14ac:dyDescent="0.2">
      <c r="A13" s="75">
        <v>5</v>
      </c>
      <c r="B13" s="440" t="s">
        <v>1243</v>
      </c>
      <c r="C13" s="80" t="s">
        <v>1261</v>
      </c>
      <c r="D13" s="74" t="s">
        <v>205</v>
      </c>
      <c r="E13" s="67" t="s">
        <v>204</v>
      </c>
      <c r="F13" s="62" t="s">
        <v>5</v>
      </c>
      <c r="G13" s="68" t="s">
        <v>217</v>
      </c>
      <c r="H13" s="72" t="s">
        <v>173</v>
      </c>
      <c r="I13" s="376" t="s">
        <v>20</v>
      </c>
      <c r="J13" s="376" t="s">
        <v>54</v>
      </c>
      <c r="K13" s="71" t="s">
        <v>53</v>
      </c>
      <c r="L13" s="71" t="s">
        <v>53</v>
      </c>
      <c r="M13" s="71" t="s">
        <v>53</v>
      </c>
      <c r="N13" s="71" t="s">
        <v>54</v>
      </c>
      <c r="O13" s="71" t="s">
        <v>53</v>
      </c>
      <c r="P13" s="71" t="s">
        <v>54</v>
      </c>
      <c r="Q13" s="71" t="s">
        <v>53</v>
      </c>
      <c r="R13" s="71" t="s">
        <v>53</v>
      </c>
      <c r="S13" s="71" t="s">
        <v>54</v>
      </c>
      <c r="T13" s="71" t="s">
        <v>54</v>
      </c>
      <c r="U13" s="71" t="s">
        <v>54</v>
      </c>
      <c r="V13" s="71" t="s">
        <v>53</v>
      </c>
      <c r="W13" s="71" t="s">
        <v>53</v>
      </c>
      <c r="X13" s="71" t="s">
        <v>53</v>
      </c>
      <c r="Y13" s="71" t="s">
        <v>53</v>
      </c>
      <c r="Z13" s="71" t="s">
        <v>54</v>
      </c>
      <c r="AA13" s="71" t="s">
        <v>53</v>
      </c>
      <c r="AB13" s="71" t="s">
        <v>53</v>
      </c>
      <c r="AC13" s="70" t="str">
        <f t="shared" si="0"/>
        <v>2 - Baja</v>
      </c>
      <c r="AD13" s="233">
        <f t="shared" si="1"/>
        <v>0.4</v>
      </c>
      <c r="AE13" s="70" t="str">
        <f t="shared" si="2"/>
        <v>4 - Mayor</v>
      </c>
      <c r="AF13" s="233">
        <f t="shared" si="3"/>
        <v>0.8</v>
      </c>
      <c r="AG13" s="69" t="str">
        <f>IFERROR(INDEX('G TIC'!$BLU$685:$BLY$689,MATCH(I13,'G TIC'!$BLS$685:$BLS$689,0),MATCH(AE13,'G TIC'!$BLU$683:$BLY$683,0)),"")</f>
        <v>MODERADO</v>
      </c>
      <c r="AH13" s="233">
        <f t="shared" si="4"/>
        <v>0.32000000000000006</v>
      </c>
      <c r="AI13" s="446" t="s">
        <v>1260</v>
      </c>
      <c r="AJ13" s="62" t="s">
        <v>100</v>
      </c>
      <c r="AK13" s="67" t="s">
        <v>604</v>
      </c>
      <c r="AL13" s="67" t="s">
        <v>1254</v>
      </c>
      <c r="AM13" s="62" t="s">
        <v>35</v>
      </c>
      <c r="AN13" s="67" t="s">
        <v>45</v>
      </c>
      <c r="AO13" s="67" t="s">
        <v>50</v>
      </c>
      <c r="AP13" s="62" t="s">
        <v>52</v>
      </c>
      <c r="AQ13" s="62" t="s">
        <v>34</v>
      </c>
      <c r="AR13" s="67" t="s">
        <v>45</v>
      </c>
      <c r="AS13" s="67" t="s">
        <v>50</v>
      </c>
      <c r="AT13" s="62" t="s">
        <v>52</v>
      </c>
      <c r="AU13" s="62" t="s">
        <v>35</v>
      </c>
      <c r="AV13" s="67" t="s">
        <v>45</v>
      </c>
      <c r="AW13" s="67" t="s">
        <v>50</v>
      </c>
      <c r="AX13" s="62" t="s">
        <v>52</v>
      </c>
      <c r="AY13" s="62"/>
      <c r="AZ13" s="67"/>
      <c r="BA13" s="67"/>
      <c r="BB13" s="62"/>
      <c r="BC13" s="62"/>
      <c r="BD13" s="67"/>
      <c r="BE13" s="67"/>
      <c r="BF13" s="62"/>
      <c r="BG13" s="62"/>
      <c r="BH13" s="67"/>
      <c r="BI13" s="67"/>
      <c r="BJ13" s="62"/>
      <c r="BK13" s="62"/>
      <c r="BL13" s="67"/>
      <c r="BM13" s="67"/>
      <c r="BN13" s="62"/>
      <c r="BO13" s="62"/>
      <c r="BP13" s="67"/>
      <c r="BQ13" s="67"/>
      <c r="BR13" s="62"/>
      <c r="BS13" s="62"/>
      <c r="BT13" s="67"/>
      <c r="BU13" s="67"/>
      <c r="BV13" s="62"/>
      <c r="BW13" s="62"/>
      <c r="BX13" s="67"/>
      <c r="BY13" s="67"/>
      <c r="BZ13" s="62"/>
      <c r="CA13" s="62"/>
      <c r="CB13" s="67"/>
      <c r="CC13" s="67"/>
      <c r="CD13" s="62"/>
      <c r="CE13" s="62"/>
      <c r="CF13" s="67"/>
      <c r="CG13" s="67"/>
      <c r="CH13" s="62"/>
      <c r="CI13" s="67"/>
      <c r="CJ13" s="67"/>
      <c r="CK13" s="62"/>
      <c r="CL13" s="66" t="str">
        <f>IFERROR(IF(GE13&lt;=1,"1 - Muy Baja",VLOOKUP(GE13,'G TIC'!$BLR$685:$BLS$689,2,0)),"")</f>
        <v>1 - Muy Baja</v>
      </c>
      <c r="CM13" s="249">
        <f t="shared" si="5"/>
        <v>8.6399999999999991E-2</v>
      </c>
      <c r="CN13" s="66" t="str">
        <f>IFERROR(IF(GG13&lt;=1,"1 - Leve",HLOOKUP(GG13,'G TIC'!$BLU$682:$BLY$683,2,0)),"")</f>
        <v>4 - Mayor</v>
      </c>
      <c r="CO13" s="249">
        <f t="shared" si="6"/>
        <v>0.8</v>
      </c>
      <c r="CP13" s="63" t="str">
        <f t="shared" si="7"/>
        <v>MODERADO</v>
      </c>
      <c r="CQ13" s="233">
        <f t="shared" si="8"/>
        <v>6.9120000000000001E-2</v>
      </c>
      <c r="CR13" s="77" t="s">
        <v>475</v>
      </c>
      <c r="CS13" s="63">
        <f t="shared" si="9"/>
        <v>3</v>
      </c>
      <c r="CT13" s="62"/>
      <c r="CU13" s="444" t="s">
        <v>1239</v>
      </c>
      <c r="CV13" s="76" t="s">
        <v>1238</v>
      </c>
      <c r="CW13" s="242"/>
      <c r="CX13" s="56">
        <f t="shared" si="10"/>
        <v>7</v>
      </c>
      <c r="CY13" s="59">
        <f t="shared" si="11"/>
        <v>4</v>
      </c>
      <c r="CZ13" s="56" t="str">
        <f t="shared" si="12"/>
        <v>Mayor</v>
      </c>
      <c r="DA13" s="237">
        <f t="shared" si="13"/>
        <v>0.8</v>
      </c>
      <c r="DB13" s="57">
        <f t="shared" si="14"/>
        <v>0.15</v>
      </c>
      <c r="DC13" s="57">
        <f t="shared" si="15"/>
        <v>0.25</v>
      </c>
      <c r="DD13" s="56">
        <f t="shared" si="16"/>
        <v>0.4</v>
      </c>
      <c r="DE13" s="55">
        <f t="shared" si="17"/>
        <v>2</v>
      </c>
      <c r="DF13" s="272">
        <f t="shared" si="18"/>
        <v>0.24</v>
      </c>
      <c r="DG13" s="55">
        <f t="shared" si="19"/>
        <v>4</v>
      </c>
      <c r="DH13" s="55"/>
      <c r="DI13" s="272">
        <f t="shared" si="20"/>
        <v>0.8</v>
      </c>
      <c r="DJ13" s="57">
        <f t="shared" si="21"/>
        <v>0.15</v>
      </c>
      <c r="DK13" s="57">
        <f t="shared" si="22"/>
        <v>0.25</v>
      </c>
      <c r="DL13" s="56">
        <f t="shared" si="23"/>
        <v>0.4</v>
      </c>
      <c r="DM13" s="55">
        <f t="shared" si="24"/>
        <v>1</v>
      </c>
      <c r="DN13" s="272">
        <f t="shared" si="25"/>
        <v>0.14399999999999999</v>
      </c>
      <c r="DO13" s="55">
        <f t="shared" si="26"/>
        <v>4</v>
      </c>
      <c r="DP13" s="272">
        <f t="shared" si="27"/>
        <v>0.8</v>
      </c>
      <c r="DQ13" s="57">
        <f t="shared" si="28"/>
        <v>0.15</v>
      </c>
      <c r="DR13" s="57">
        <f t="shared" si="29"/>
        <v>0.25</v>
      </c>
      <c r="DS13" s="56">
        <f t="shared" si="30"/>
        <v>0.4</v>
      </c>
      <c r="DT13" s="55">
        <f t="shared" si="31"/>
        <v>1</v>
      </c>
      <c r="DU13" s="272">
        <f t="shared" si="32"/>
        <v>8.6399999999999991E-2</v>
      </c>
      <c r="DV13" s="55">
        <f t="shared" si="33"/>
        <v>4</v>
      </c>
      <c r="DW13" s="272">
        <f t="shared" si="34"/>
        <v>0.8</v>
      </c>
      <c r="DX13" s="57">
        <f t="shared" si="35"/>
        <v>0</v>
      </c>
      <c r="DY13" s="57">
        <f t="shared" si="36"/>
        <v>0</v>
      </c>
      <c r="DZ13" s="56">
        <f t="shared" si="37"/>
        <v>0</v>
      </c>
      <c r="EA13" s="55">
        <f t="shared" si="38"/>
        <v>1</v>
      </c>
      <c r="EB13" s="272">
        <f t="shared" si="39"/>
        <v>8.6399999999999991E-2</v>
      </c>
      <c r="EC13" s="55">
        <f t="shared" si="40"/>
        <v>4</v>
      </c>
      <c r="ED13" s="272">
        <f t="shared" si="41"/>
        <v>0.8</v>
      </c>
      <c r="EE13" s="57">
        <f t="shared" si="42"/>
        <v>0</v>
      </c>
      <c r="EF13" s="57">
        <f t="shared" si="43"/>
        <v>0</v>
      </c>
      <c r="EG13" s="56">
        <f t="shared" si="44"/>
        <v>0</v>
      </c>
      <c r="EH13" s="55">
        <f t="shared" si="45"/>
        <v>1</v>
      </c>
      <c r="EI13" s="272">
        <f t="shared" si="46"/>
        <v>8.6399999999999991E-2</v>
      </c>
      <c r="EJ13" s="55">
        <f t="shared" si="47"/>
        <v>4</v>
      </c>
      <c r="EK13" s="272">
        <f t="shared" si="48"/>
        <v>0.8</v>
      </c>
      <c r="EL13" s="57">
        <f t="shared" si="49"/>
        <v>0</v>
      </c>
      <c r="EM13" s="57">
        <f t="shared" si="50"/>
        <v>0</v>
      </c>
      <c r="EN13" s="56">
        <f t="shared" si="51"/>
        <v>0</v>
      </c>
      <c r="EO13" s="55">
        <f t="shared" si="52"/>
        <v>1</v>
      </c>
      <c r="EP13" s="272">
        <f t="shared" si="53"/>
        <v>8.6399999999999991E-2</v>
      </c>
      <c r="EQ13" s="55">
        <f t="shared" si="54"/>
        <v>4</v>
      </c>
      <c r="ER13" s="272">
        <f t="shared" si="55"/>
        <v>0.8</v>
      </c>
      <c r="ES13" s="57">
        <f t="shared" si="56"/>
        <v>0</v>
      </c>
      <c r="ET13" s="57">
        <f t="shared" si="57"/>
        <v>0</v>
      </c>
      <c r="EU13" s="56">
        <f t="shared" si="58"/>
        <v>0</v>
      </c>
      <c r="EV13" s="55">
        <f t="shared" si="59"/>
        <v>1</v>
      </c>
      <c r="EW13" s="272">
        <f t="shared" si="60"/>
        <v>8.6399999999999991E-2</v>
      </c>
      <c r="EX13" s="55">
        <f t="shared" si="61"/>
        <v>4</v>
      </c>
      <c r="EY13" s="272">
        <f t="shared" si="62"/>
        <v>0.8</v>
      </c>
      <c r="EZ13" s="57">
        <f t="shared" si="63"/>
        <v>0</v>
      </c>
      <c r="FA13" s="57">
        <f t="shared" si="64"/>
        <v>0</v>
      </c>
      <c r="FB13" s="56">
        <f t="shared" si="65"/>
        <v>0</v>
      </c>
      <c r="FC13" s="55">
        <f t="shared" si="66"/>
        <v>1</v>
      </c>
      <c r="FD13" s="272">
        <f t="shared" si="67"/>
        <v>8.6399999999999991E-2</v>
      </c>
      <c r="FE13" s="55">
        <f t="shared" si="68"/>
        <v>4</v>
      </c>
      <c r="FF13" s="272">
        <f t="shared" si="69"/>
        <v>0.8</v>
      </c>
      <c r="FG13" s="57">
        <f t="shared" si="70"/>
        <v>0</v>
      </c>
      <c r="FH13" s="57">
        <f t="shared" si="71"/>
        <v>0</v>
      </c>
      <c r="FI13" s="56">
        <f t="shared" si="72"/>
        <v>0</v>
      </c>
      <c r="FJ13" s="55">
        <f t="shared" si="73"/>
        <v>1</v>
      </c>
      <c r="FK13" s="272">
        <f t="shared" si="74"/>
        <v>8.6399999999999991E-2</v>
      </c>
      <c r="FL13" s="55">
        <f t="shared" si="75"/>
        <v>4</v>
      </c>
      <c r="FM13" s="272">
        <f t="shared" si="76"/>
        <v>0.8</v>
      </c>
      <c r="FN13" s="57">
        <f t="shared" si="77"/>
        <v>0</v>
      </c>
      <c r="FO13" s="57">
        <f t="shared" si="78"/>
        <v>0</v>
      </c>
      <c r="FP13" s="56">
        <f t="shared" si="79"/>
        <v>0</v>
      </c>
      <c r="FQ13" s="55">
        <f t="shared" si="80"/>
        <v>1</v>
      </c>
      <c r="FR13" s="272">
        <f t="shared" si="81"/>
        <v>8.6399999999999991E-2</v>
      </c>
      <c r="FS13" s="55">
        <f t="shared" si="82"/>
        <v>4</v>
      </c>
      <c r="FT13" s="272">
        <f t="shared" si="83"/>
        <v>0.8</v>
      </c>
      <c r="FU13" s="57">
        <f t="shared" si="84"/>
        <v>0</v>
      </c>
      <c r="FV13" s="57">
        <f t="shared" si="85"/>
        <v>0</v>
      </c>
      <c r="FW13" s="56">
        <f t="shared" si="86"/>
        <v>0</v>
      </c>
      <c r="FX13" s="55">
        <f t="shared" si="87"/>
        <v>1</v>
      </c>
      <c r="FY13" s="272">
        <f t="shared" si="88"/>
        <v>8.6399999999999991E-2</v>
      </c>
      <c r="FZ13" s="55">
        <f t="shared" si="89"/>
        <v>4</v>
      </c>
      <c r="GA13" s="272">
        <f t="shared" si="90"/>
        <v>0.8</v>
      </c>
      <c r="GB13" s="57">
        <f t="shared" si="91"/>
        <v>0</v>
      </c>
      <c r="GC13" s="57">
        <f t="shared" si="92"/>
        <v>0</v>
      </c>
      <c r="GD13" s="56">
        <f t="shared" si="93"/>
        <v>0</v>
      </c>
      <c r="GE13" s="55">
        <f t="shared" si="94"/>
        <v>1</v>
      </c>
      <c r="GF13" s="272">
        <f t="shared" si="95"/>
        <v>8.6399999999999991E-2</v>
      </c>
      <c r="GG13" s="55">
        <f t="shared" si="96"/>
        <v>4</v>
      </c>
      <c r="GH13" s="272">
        <f t="shared" si="97"/>
        <v>0.8</v>
      </c>
      <c r="GI13" s="272">
        <f t="shared" si="98"/>
        <v>0.8</v>
      </c>
      <c r="GJ13" s="53"/>
    </row>
    <row r="14" spans="1:193 1680:1680" ht="345.6" x14ac:dyDescent="0.2">
      <c r="A14" s="75">
        <v>6</v>
      </c>
      <c r="B14" s="440" t="s">
        <v>1243</v>
      </c>
      <c r="C14" s="80" t="s">
        <v>1259</v>
      </c>
      <c r="D14" s="74" t="s">
        <v>206</v>
      </c>
      <c r="E14" s="67" t="s">
        <v>204</v>
      </c>
      <c r="F14" s="62" t="s">
        <v>222</v>
      </c>
      <c r="G14" s="68" t="s">
        <v>217</v>
      </c>
      <c r="H14" s="72" t="s">
        <v>173</v>
      </c>
      <c r="I14" s="376" t="s">
        <v>18</v>
      </c>
      <c r="J14" s="376" t="s">
        <v>54</v>
      </c>
      <c r="K14" s="71" t="s">
        <v>53</v>
      </c>
      <c r="L14" s="71" t="s">
        <v>53</v>
      </c>
      <c r="M14" s="71" t="s">
        <v>53</v>
      </c>
      <c r="N14" s="71" t="s">
        <v>54</v>
      </c>
      <c r="O14" s="71" t="s">
        <v>53</v>
      </c>
      <c r="P14" s="71" t="s">
        <v>54</v>
      </c>
      <c r="Q14" s="71" t="s">
        <v>53</v>
      </c>
      <c r="R14" s="71" t="s">
        <v>53</v>
      </c>
      <c r="S14" s="71" t="s">
        <v>54</v>
      </c>
      <c r="T14" s="71" t="s">
        <v>54</v>
      </c>
      <c r="U14" s="71" t="s">
        <v>54</v>
      </c>
      <c r="V14" s="71" t="s">
        <v>53</v>
      </c>
      <c r="W14" s="71" t="s">
        <v>53</v>
      </c>
      <c r="X14" s="71" t="s">
        <v>53</v>
      </c>
      <c r="Y14" s="71" t="s">
        <v>53</v>
      </c>
      <c r="Z14" s="71" t="s">
        <v>54</v>
      </c>
      <c r="AA14" s="71" t="s">
        <v>53</v>
      </c>
      <c r="AB14" s="71" t="s">
        <v>53</v>
      </c>
      <c r="AC14" s="70" t="str">
        <f t="shared" si="0"/>
        <v>1 - Muy Baja</v>
      </c>
      <c r="AD14" s="233">
        <f t="shared" si="1"/>
        <v>0.2</v>
      </c>
      <c r="AE14" s="70" t="str">
        <f t="shared" si="2"/>
        <v>4 - Mayor</v>
      </c>
      <c r="AF14" s="233">
        <f t="shared" si="3"/>
        <v>0.8</v>
      </c>
      <c r="AG14" s="69" t="str">
        <f>IFERROR(INDEX('G TIC'!$BLU$685:$BLY$689,MATCH(I14,'G TIC'!$BLS$685:$BLS$689,0),MATCH(AE14,'G TIC'!$BLU$683:$BLY$683,0)),"")</f>
        <v>MODERADO</v>
      </c>
      <c r="AH14" s="233">
        <f t="shared" si="4"/>
        <v>0.16000000000000003</v>
      </c>
      <c r="AI14" s="349" t="s">
        <v>1258</v>
      </c>
      <c r="AJ14" s="62" t="s">
        <v>100</v>
      </c>
      <c r="AK14" s="67" t="s">
        <v>604</v>
      </c>
      <c r="AL14" s="67" t="s">
        <v>1254</v>
      </c>
      <c r="AM14" s="62" t="s">
        <v>35</v>
      </c>
      <c r="AN14" s="67" t="s">
        <v>45</v>
      </c>
      <c r="AO14" s="67" t="s">
        <v>50</v>
      </c>
      <c r="AP14" s="62" t="s">
        <v>52</v>
      </c>
      <c r="AQ14" s="62" t="s">
        <v>34</v>
      </c>
      <c r="AR14" s="67" t="s">
        <v>45</v>
      </c>
      <c r="AS14" s="67" t="s">
        <v>50</v>
      </c>
      <c r="AT14" s="62" t="s">
        <v>52</v>
      </c>
      <c r="AU14" s="62" t="s">
        <v>35</v>
      </c>
      <c r="AV14" s="67" t="s">
        <v>45</v>
      </c>
      <c r="AW14" s="67" t="s">
        <v>50</v>
      </c>
      <c r="AX14" s="62" t="s">
        <v>52</v>
      </c>
      <c r="AY14" s="62"/>
      <c r="AZ14" s="67"/>
      <c r="BA14" s="67"/>
      <c r="BB14" s="62"/>
      <c r="BC14" s="62"/>
      <c r="BD14" s="67"/>
      <c r="BE14" s="67"/>
      <c r="BF14" s="62"/>
      <c r="BG14" s="62"/>
      <c r="BH14" s="67"/>
      <c r="BI14" s="67"/>
      <c r="BJ14" s="62"/>
      <c r="BK14" s="62"/>
      <c r="BL14" s="67"/>
      <c r="BM14" s="67"/>
      <c r="BN14" s="62"/>
      <c r="BO14" s="62"/>
      <c r="BP14" s="67"/>
      <c r="BQ14" s="67"/>
      <c r="BR14" s="62"/>
      <c r="BS14" s="62"/>
      <c r="BT14" s="67"/>
      <c r="BU14" s="67"/>
      <c r="BV14" s="62"/>
      <c r="BW14" s="62"/>
      <c r="BX14" s="67"/>
      <c r="BY14" s="67"/>
      <c r="BZ14" s="62"/>
      <c r="CA14" s="62"/>
      <c r="CB14" s="67"/>
      <c r="CC14" s="67"/>
      <c r="CD14" s="62"/>
      <c r="CE14" s="62"/>
      <c r="CF14" s="67"/>
      <c r="CG14" s="67"/>
      <c r="CH14" s="62"/>
      <c r="CI14" s="67"/>
      <c r="CJ14" s="67"/>
      <c r="CK14" s="62"/>
      <c r="CL14" s="66" t="str">
        <f>IFERROR(IF(GE14&lt;=1,"1 - Muy Baja",VLOOKUP(GE14,'G TIC'!$BLR$685:$BLS$689,2,0)),"")</f>
        <v>1 - Muy Baja</v>
      </c>
      <c r="CM14" s="249">
        <f t="shared" si="5"/>
        <v>4.3199999999999995E-2</v>
      </c>
      <c r="CN14" s="66" t="str">
        <f>IFERROR(IF(GG14&lt;=1,"1 - Leve",HLOOKUP(GG14,'G TIC'!$BLU$682:$BLY$683,2,0)),"")</f>
        <v>4 - Mayor</v>
      </c>
      <c r="CO14" s="249">
        <f t="shared" si="6"/>
        <v>0.8</v>
      </c>
      <c r="CP14" s="63" t="str">
        <f t="shared" si="7"/>
        <v>MODERADO</v>
      </c>
      <c r="CQ14" s="233">
        <f t="shared" si="8"/>
        <v>3.456E-2</v>
      </c>
      <c r="CR14" s="77" t="s">
        <v>238</v>
      </c>
      <c r="CS14" s="63">
        <f t="shared" si="9"/>
        <v>3</v>
      </c>
      <c r="CT14" s="62"/>
      <c r="CU14" s="444" t="s">
        <v>1239</v>
      </c>
      <c r="CV14" s="76" t="s">
        <v>1238</v>
      </c>
      <c r="CW14" s="242"/>
      <c r="CX14" s="56">
        <f t="shared" si="10"/>
        <v>7</v>
      </c>
      <c r="CY14" s="59">
        <f t="shared" si="11"/>
        <v>4</v>
      </c>
      <c r="CZ14" s="56" t="str">
        <f t="shared" si="12"/>
        <v>Mayor</v>
      </c>
      <c r="DA14" s="237">
        <f t="shared" si="13"/>
        <v>0.8</v>
      </c>
      <c r="DB14" s="57">
        <f t="shared" si="14"/>
        <v>0.15</v>
      </c>
      <c r="DC14" s="57">
        <f t="shared" si="15"/>
        <v>0.25</v>
      </c>
      <c r="DD14" s="56">
        <f t="shared" si="16"/>
        <v>0.4</v>
      </c>
      <c r="DE14" s="55">
        <f t="shared" si="17"/>
        <v>1</v>
      </c>
      <c r="DF14" s="272">
        <f t="shared" si="18"/>
        <v>0.12</v>
      </c>
      <c r="DG14" s="55">
        <f t="shared" si="19"/>
        <v>4</v>
      </c>
      <c r="DH14" s="55"/>
      <c r="DI14" s="272">
        <f t="shared" si="20"/>
        <v>0.8</v>
      </c>
      <c r="DJ14" s="57">
        <f t="shared" si="21"/>
        <v>0.15</v>
      </c>
      <c r="DK14" s="57">
        <f t="shared" si="22"/>
        <v>0.25</v>
      </c>
      <c r="DL14" s="56">
        <f t="shared" si="23"/>
        <v>0.4</v>
      </c>
      <c r="DM14" s="55">
        <f t="shared" si="24"/>
        <v>1</v>
      </c>
      <c r="DN14" s="272">
        <f t="shared" si="25"/>
        <v>7.1999999999999995E-2</v>
      </c>
      <c r="DO14" s="55">
        <f t="shared" si="26"/>
        <v>4</v>
      </c>
      <c r="DP14" s="272">
        <f t="shared" si="27"/>
        <v>0.8</v>
      </c>
      <c r="DQ14" s="57">
        <f t="shared" si="28"/>
        <v>0.15</v>
      </c>
      <c r="DR14" s="57">
        <f t="shared" si="29"/>
        <v>0.25</v>
      </c>
      <c r="DS14" s="56">
        <f t="shared" si="30"/>
        <v>0.4</v>
      </c>
      <c r="DT14" s="55">
        <f t="shared" si="31"/>
        <v>1</v>
      </c>
      <c r="DU14" s="272">
        <f t="shared" si="32"/>
        <v>4.3199999999999995E-2</v>
      </c>
      <c r="DV14" s="55">
        <f t="shared" si="33"/>
        <v>4</v>
      </c>
      <c r="DW14" s="272">
        <f t="shared" si="34"/>
        <v>0.8</v>
      </c>
      <c r="DX14" s="57">
        <f t="shared" si="35"/>
        <v>0</v>
      </c>
      <c r="DY14" s="57">
        <f t="shared" si="36"/>
        <v>0</v>
      </c>
      <c r="DZ14" s="56">
        <f t="shared" si="37"/>
        <v>0</v>
      </c>
      <c r="EA14" s="55">
        <f t="shared" si="38"/>
        <v>1</v>
      </c>
      <c r="EB14" s="272">
        <f t="shared" si="39"/>
        <v>4.3199999999999995E-2</v>
      </c>
      <c r="EC14" s="55">
        <f t="shared" si="40"/>
        <v>4</v>
      </c>
      <c r="ED14" s="272">
        <f t="shared" si="41"/>
        <v>0.8</v>
      </c>
      <c r="EE14" s="57">
        <f t="shared" si="42"/>
        <v>0</v>
      </c>
      <c r="EF14" s="57">
        <f t="shared" si="43"/>
        <v>0</v>
      </c>
      <c r="EG14" s="56">
        <f t="shared" si="44"/>
        <v>0</v>
      </c>
      <c r="EH14" s="55">
        <f t="shared" si="45"/>
        <v>1</v>
      </c>
      <c r="EI14" s="272">
        <f t="shared" si="46"/>
        <v>4.3199999999999995E-2</v>
      </c>
      <c r="EJ14" s="55">
        <f t="shared" si="47"/>
        <v>4</v>
      </c>
      <c r="EK14" s="272">
        <f t="shared" si="48"/>
        <v>0.8</v>
      </c>
      <c r="EL14" s="57">
        <f t="shared" si="49"/>
        <v>0</v>
      </c>
      <c r="EM14" s="57">
        <f t="shared" si="50"/>
        <v>0</v>
      </c>
      <c r="EN14" s="56">
        <f t="shared" si="51"/>
        <v>0</v>
      </c>
      <c r="EO14" s="55">
        <f t="shared" si="52"/>
        <v>1</v>
      </c>
      <c r="EP14" s="272">
        <f t="shared" si="53"/>
        <v>4.3199999999999995E-2</v>
      </c>
      <c r="EQ14" s="55">
        <f t="shared" si="54"/>
        <v>4</v>
      </c>
      <c r="ER14" s="272">
        <f t="shared" si="55"/>
        <v>0.8</v>
      </c>
      <c r="ES14" s="57">
        <f t="shared" si="56"/>
        <v>0</v>
      </c>
      <c r="ET14" s="57">
        <f t="shared" si="57"/>
        <v>0</v>
      </c>
      <c r="EU14" s="56">
        <f t="shared" si="58"/>
        <v>0</v>
      </c>
      <c r="EV14" s="55">
        <f t="shared" si="59"/>
        <v>1</v>
      </c>
      <c r="EW14" s="272">
        <f t="shared" si="60"/>
        <v>4.3199999999999995E-2</v>
      </c>
      <c r="EX14" s="55">
        <f t="shared" si="61"/>
        <v>4</v>
      </c>
      <c r="EY14" s="272">
        <f t="shared" si="62"/>
        <v>0.8</v>
      </c>
      <c r="EZ14" s="57">
        <f t="shared" si="63"/>
        <v>0</v>
      </c>
      <c r="FA14" s="57">
        <f t="shared" si="64"/>
        <v>0</v>
      </c>
      <c r="FB14" s="56">
        <f t="shared" si="65"/>
        <v>0</v>
      </c>
      <c r="FC14" s="55">
        <f t="shared" si="66"/>
        <v>1</v>
      </c>
      <c r="FD14" s="272">
        <f t="shared" si="67"/>
        <v>4.3199999999999995E-2</v>
      </c>
      <c r="FE14" s="55">
        <f t="shared" si="68"/>
        <v>4</v>
      </c>
      <c r="FF14" s="272">
        <f t="shared" si="69"/>
        <v>0.8</v>
      </c>
      <c r="FG14" s="57">
        <f t="shared" si="70"/>
        <v>0</v>
      </c>
      <c r="FH14" s="57">
        <f t="shared" si="71"/>
        <v>0</v>
      </c>
      <c r="FI14" s="56">
        <f t="shared" si="72"/>
        <v>0</v>
      </c>
      <c r="FJ14" s="55">
        <f t="shared" si="73"/>
        <v>1</v>
      </c>
      <c r="FK14" s="272">
        <f t="shared" si="74"/>
        <v>4.3199999999999995E-2</v>
      </c>
      <c r="FL14" s="55">
        <f t="shared" si="75"/>
        <v>4</v>
      </c>
      <c r="FM14" s="272">
        <f t="shared" si="76"/>
        <v>0.8</v>
      </c>
      <c r="FN14" s="57">
        <f t="shared" si="77"/>
        <v>0</v>
      </c>
      <c r="FO14" s="57">
        <f t="shared" si="78"/>
        <v>0</v>
      </c>
      <c r="FP14" s="56">
        <f t="shared" si="79"/>
        <v>0</v>
      </c>
      <c r="FQ14" s="55">
        <f t="shared" si="80"/>
        <v>1</v>
      </c>
      <c r="FR14" s="272">
        <f t="shared" si="81"/>
        <v>4.3199999999999995E-2</v>
      </c>
      <c r="FS14" s="55">
        <f t="shared" si="82"/>
        <v>4</v>
      </c>
      <c r="FT14" s="272">
        <f t="shared" si="83"/>
        <v>0.8</v>
      </c>
      <c r="FU14" s="57">
        <f t="shared" si="84"/>
        <v>0</v>
      </c>
      <c r="FV14" s="57">
        <f t="shared" si="85"/>
        <v>0</v>
      </c>
      <c r="FW14" s="56">
        <f t="shared" si="86"/>
        <v>0</v>
      </c>
      <c r="FX14" s="55">
        <f t="shared" si="87"/>
        <v>1</v>
      </c>
      <c r="FY14" s="272">
        <f t="shared" si="88"/>
        <v>4.3199999999999995E-2</v>
      </c>
      <c r="FZ14" s="55">
        <f t="shared" si="89"/>
        <v>4</v>
      </c>
      <c r="GA14" s="272">
        <f t="shared" si="90"/>
        <v>0.8</v>
      </c>
      <c r="GB14" s="57">
        <f t="shared" si="91"/>
        <v>0</v>
      </c>
      <c r="GC14" s="57">
        <f t="shared" si="92"/>
        <v>0</v>
      </c>
      <c r="GD14" s="56">
        <f t="shared" si="93"/>
        <v>0</v>
      </c>
      <c r="GE14" s="55">
        <f t="shared" si="94"/>
        <v>1</v>
      </c>
      <c r="GF14" s="272">
        <f t="shared" si="95"/>
        <v>4.3199999999999995E-2</v>
      </c>
      <c r="GG14" s="55">
        <f t="shared" si="96"/>
        <v>4</v>
      </c>
      <c r="GH14" s="272">
        <f t="shared" si="97"/>
        <v>0.8</v>
      </c>
      <c r="GI14" s="272">
        <f t="shared" si="98"/>
        <v>0.8</v>
      </c>
      <c r="GJ14" s="53"/>
    </row>
    <row r="15" spans="1:193 1680:1680" ht="345.6" x14ac:dyDescent="0.2">
      <c r="A15" s="75">
        <v>7</v>
      </c>
      <c r="B15" s="440" t="s">
        <v>1243</v>
      </c>
      <c r="C15" s="80" t="s">
        <v>1257</v>
      </c>
      <c r="D15" s="74" t="s">
        <v>206</v>
      </c>
      <c r="E15" s="67" t="s">
        <v>196</v>
      </c>
      <c r="F15" s="62" t="s">
        <v>224</v>
      </c>
      <c r="G15" s="72" t="s">
        <v>219</v>
      </c>
      <c r="H15" s="72" t="s">
        <v>173</v>
      </c>
      <c r="I15" s="376" t="s">
        <v>22</v>
      </c>
      <c r="J15" s="376" t="s">
        <v>54</v>
      </c>
      <c r="K15" s="71" t="s">
        <v>53</v>
      </c>
      <c r="L15" s="71" t="s">
        <v>53</v>
      </c>
      <c r="M15" s="71" t="s">
        <v>53</v>
      </c>
      <c r="N15" s="71" t="s">
        <v>54</v>
      </c>
      <c r="O15" s="71" t="s">
        <v>53</v>
      </c>
      <c r="P15" s="71" t="s">
        <v>54</v>
      </c>
      <c r="Q15" s="71" t="s">
        <v>53</v>
      </c>
      <c r="R15" s="71" t="s">
        <v>53</v>
      </c>
      <c r="S15" s="71" t="s">
        <v>54</v>
      </c>
      <c r="T15" s="71" t="s">
        <v>54</v>
      </c>
      <c r="U15" s="71" t="s">
        <v>54</v>
      </c>
      <c r="V15" s="71" t="s">
        <v>53</v>
      </c>
      <c r="W15" s="71" t="s">
        <v>53</v>
      </c>
      <c r="X15" s="71" t="s">
        <v>53</v>
      </c>
      <c r="Y15" s="71" t="s">
        <v>53</v>
      </c>
      <c r="Z15" s="71" t="s">
        <v>54</v>
      </c>
      <c r="AA15" s="71" t="s">
        <v>53</v>
      </c>
      <c r="AB15" s="71" t="s">
        <v>53</v>
      </c>
      <c r="AC15" s="70" t="str">
        <f t="shared" si="0"/>
        <v>3 - Media</v>
      </c>
      <c r="AD15" s="233">
        <f t="shared" si="1"/>
        <v>0.6</v>
      </c>
      <c r="AE15" s="70" t="str">
        <f t="shared" si="2"/>
        <v>4 - Mayor</v>
      </c>
      <c r="AF15" s="233">
        <f t="shared" si="3"/>
        <v>0.8</v>
      </c>
      <c r="AG15" s="69" t="str">
        <f>IFERROR(INDEX('G TIC'!$BLU$685:$BLY$689,MATCH(I15,'G TIC'!$BLS$685:$BLS$689,0),MATCH(AE15,'G TIC'!$BLU$683:$BLY$683,0)),"")</f>
        <v>ALTO</v>
      </c>
      <c r="AH15" s="233">
        <f t="shared" si="4"/>
        <v>0.48</v>
      </c>
      <c r="AI15" s="349" t="s">
        <v>1255</v>
      </c>
      <c r="AJ15" s="62" t="s">
        <v>100</v>
      </c>
      <c r="AK15" s="67" t="s">
        <v>604</v>
      </c>
      <c r="AL15" s="67" t="s">
        <v>1254</v>
      </c>
      <c r="AM15" s="62" t="s">
        <v>35</v>
      </c>
      <c r="AN15" s="67" t="s">
        <v>45</v>
      </c>
      <c r="AO15" s="67" t="s">
        <v>50</v>
      </c>
      <c r="AP15" s="62" t="s">
        <v>52</v>
      </c>
      <c r="AQ15" s="62" t="s">
        <v>35</v>
      </c>
      <c r="AR15" s="67" t="s">
        <v>45</v>
      </c>
      <c r="AS15" s="67" t="s">
        <v>50</v>
      </c>
      <c r="AT15" s="62" t="s">
        <v>52</v>
      </c>
      <c r="AU15" s="62" t="s">
        <v>35</v>
      </c>
      <c r="AV15" s="67" t="s">
        <v>45</v>
      </c>
      <c r="AW15" s="67" t="s">
        <v>50</v>
      </c>
      <c r="AX15" s="62" t="s">
        <v>52</v>
      </c>
      <c r="AY15" s="62"/>
      <c r="AZ15" s="67"/>
      <c r="BA15" s="67"/>
      <c r="BB15" s="62"/>
      <c r="BC15" s="62"/>
      <c r="BD15" s="67"/>
      <c r="BE15" s="67"/>
      <c r="BF15" s="62"/>
      <c r="BG15" s="62"/>
      <c r="BH15" s="67"/>
      <c r="BI15" s="67"/>
      <c r="BJ15" s="62"/>
      <c r="BK15" s="62"/>
      <c r="BL15" s="67"/>
      <c r="BM15" s="67"/>
      <c r="BN15" s="62"/>
      <c r="BO15" s="62"/>
      <c r="BP15" s="67"/>
      <c r="BQ15" s="67"/>
      <c r="BR15" s="62"/>
      <c r="BS15" s="62"/>
      <c r="BT15" s="67"/>
      <c r="BU15" s="67"/>
      <c r="BV15" s="62"/>
      <c r="BW15" s="62"/>
      <c r="BX15" s="67"/>
      <c r="BY15" s="67"/>
      <c r="BZ15" s="62"/>
      <c r="CA15" s="62"/>
      <c r="CB15" s="67"/>
      <c r="CC15" s="67"/>
      <c r="CD15" s="62"/>
      <c r="CE15" s="62"/>
      <c r="CF15" s="67"/>
      <c r="CG15" s="67"/>
      <c r="CH15" s="62"/>
      <c r="CI15" s="67"/>
      <c r="CJ15" s="67"/>
      <c r="CK15" s="62"/>
      <c r="CL15" s="66" t="str">
        <f>IFERROR(IF(GE15&lt;=1,"1 - Muy Baja",VLOOKUP(GE15,'G TIC'!$BLR$685:$BLS$689,2,0)),"")</f>
        <v>1 - Muy Baja</v>
      </c>
      <c r="CM15" s="249">
        <f t="shared" si="5"/>
        <v>0.12959999999999999</v>
      </c>
      <c r="CN15" s="66" t="str">
        <f>IFERROR(IF(GG15&lt;=1,"1 - Leve",HLOOKUP(GG15,'G TIC'!$BLU$682:$BLY$683,2,0)),"")</f>
        <v>4 - Mayor</v>
      </c>
      <c r="CO15" s="249">
        <f t="shared" si="6"/>
        <v>0.8</v>
      </c>
      <c r="CP15" s="63" t="str">
        <f t="shared" si="7"/>
        <v>MODERADO</v>
      </c>
      <c r="CQ15" s="233">
        <f t="shared" si="8"/>
        <v>0.10367999999999999</v>
      </c>
      <c r="CR15" s="77" t="s">
        <v>238</v>
      </c>
      <c r="CS15" s="63">
        <f t="shared" si="9"/>
        <v>3</v>
      </c>
      <c r="CT15" s="62"/>
      <c r="CU15" s="444" t="s">
        <v>1239</v>
      </c>
      <c r="CV15" s="76" t="s">
        <v>1238</v>
      </c>
      <c r="CW15" s="242"/>
      <c r="CX15" s="56">
        <f t="shared" si="10"/>
        <v>7</v>
      </c>
      <c r="CY15" s="59">
        <f t="shared" si="11"/>
        <v>4</v>
      </c>
      <c r="CZ15" s="56" t="str">
        <f t="shared" si="12"/>
        <v>Mayor</v>
      </c>
      <c r="DA15" s="237">
        <f t="shared" si="13"/>
        <v>0.8</v>
      </c>
      <c r="DB15" s="57">
        <f t="shared" si="14"/>
        <v>0.15</v>
      </c>
      <c r="DC15" s="57">
        <f t="shared" si="15"/>
        <v>0.25</v>
      </c>
      <c r="DD15" s="56">
        <f t="shared" si="16"/>
        <v>0.4</v>
      </c>
      <c r="DE15" s="55">
        <f t="shared" si="17"/>
        <v>2</v>
      </c>
      <c r="DF15" s="272">
        <f t="shared" si="18"/>
        <v>0.36</v>
      </c>
      <c r="DG15" s="55">
        <f t="shared" si="19"/>
        <v>4</v>
      </c>
      <c r="DH15" s="55"/>
      <c r="DI15" s="272">
        <f t="shared" si="20"/>
        <v>0.8</v>
      </c>
      <c r="DJ15" s="57">
        <f t="shared" si="21"/>
        <v>0.15</v>
      </c>
      <c r="DK15" s="57">
        <f t="shared" si="22"/>
        <v>0.25</v>
      </c>
      <c r="DL15" s="56">
        <f t="shared" si="23"/>
        <v>0.4</v>
      </c>
      <c r="DM15" s="55">
        <f t="shared" si="24"/>
        <v>2</v>
      </c>
      <c r="DN15" s="272">
        <f t="shared" si="25"/>
        <v>0.216</v>
      </c>
      <c r="DO15" s="55">
        <f t="shared" si="26"/>
        <v>4</v>
      </c>
      <c r="DP15" s="272">
        <f t="shared" si="27"/>
        <v>0.8</v>
      </c>
      <c r="DQ15" s="57">
        <f t="shared" si="28"/>
        <v>0.15</v>
      </c>
      <c r="DR15" s="57">
        <f t="shared" si="29"/>
        <v>0.25</v>
      </c>
      <c r="DS15" s="56">
        <f t="shared" si="30"/>
        <v>0.4</v>
      </c>
      <c r="DT15" s="55">
        <f t="shared" si="31"/>
        <v>1</v>
      </c>
      <c r="DU15" s="272">
        <f t="shared" si="32"/>
        <v>0.12959999999999999</v>
      </c>
      <c r="DV15" s="55">
        <f t="shared" si="33"/>
        <v>4</v>
      </c>
      <c r="DW15" s="272">
        <f t="shared" si="34"/>
        <v>0.8</v>
      </c>
      <c r="DX15" s="57">
        <f t="shared" si="35"/>
        <v>0</v>
      </c>
      <c r="DY15" s="57">
        <f t="shared" si="36"/>
        <v>0</v>
      </c>
      <c r="DZ15" s="56">
        <f t="shared" si="37"/>
        <v>0</v>
      </c>
      <c r="EA15" s="55">
        <f t="shared" si="38"/>
        <v>1</v>
      </c>
      <c r="EB15" s="272">
        <f t="shared" si="39"/>
        <v>0.12959999999999999</v>
      </c>
      <c r="EC15" s="55">
        <f t="shared" si="40"/>
        <v>4</v>
      </c>
      <c r="ED15" s="272">
        <f t="shared" si="41"/>
        <v>0.8</v>
      </c>
      <c r="EE15" s="57">
        <f t="shared" si="42"/>
        <v>0</v>
      </c>
      <c r="EF15" s="57">
        <f t="shared" si="43"/>
        <v>0</v>
      </c>
      <c r="EG15" s="56">
        <f t="shared" si="44"/>
        <v>0</v>
      </c>
      <c r="EH15" s="55">
        <f t="shared" si="45"/>
        <v>1</v>
      </c>
      <c r="EI15" s="272">
        <f t="shared" si="46"/>
        <v>0.12959999999999999</v>
      </c>
      <c r="EJ15" s="55">
        <f t="shared" si="47"/>
        <v>4</v>
      </c>
      <c r="EK15" s="272">
        <f t="shared" si="48"/>
        <v>0.8</v>
      </c>
      <c r="EL15" s="57">
        <f t="shared" si="49"/>
        <v>0</v>
      </c>
      <c r="EM15" s="57">
        <f t="shared" si="50"/>
        <v>0</v>
      </c>
      <c r="EN15" s="56">
        <f t="shared" si="51"/>
        <v>0</v>
      </c>
      <c r="EO15" s="55">
        <f t="shared" si="52"/>
        <v>1</v>
      </c>
      <c r="EP15" s="272">
        <f t="shared" si="53"/>
        <v>0.12959999999999999</v>
      </c>
      <c r="EQ15" s="55">
        <f t="shared" si="54"/>
        <v>4</v>
      </c>
      <c r="ER15" s="272">
        <f t="shared" si="55"/>
        <v>0.8</v>
      </c>
      <c r="ES15" s="57">
        <f t="shared" si="56"/>
        <v>0</v>
      </c>
      <c r="ET15" s="57">
        <f t="shared" si="57"/>
        <v>0</v>
      </c>
      <c r="EU15" s="56">
        <f t="shared" si="58"/>
        <v>0</v>
      </c>
      <c r="EV15" s="55">
        <f t="shared" si="59"/>
        <v>1</v>
      </c>
      <c r="EW15" s="272">
        <f t="shared" si="60"/>
        <v>0.12959999999999999</v>
      </c>
      <c r="EX15" s="55">
        <f t="shared" si="61"/>
        <v>4</v>
      </c>
      <c r="EY15" s="272">
        <f t="shared" si="62"/>
        <v>0.8</v>
      </c>
      <c r="EZ15" s="57">
        <f t="shared" si="63"/>
        <v>0</v>
      </c>
      <c r="FA15" s="57">
        <f t="shared" si="64"/>
        <v>0</v>
      </c>
      <c r="FB15" s="56">
        <f t="shared" si="65"/>
        <v>0</v>
      </c>
      <c r="FC15" s="55">
        <f t="shared" si="66"/>
        <v>1</v>
      </c>
      <c r="FD15" s="272">
        <f t="shared" si="67"/>
        <v>0.12959999999999999</v>
      </c>
      <c r="FE15" s="55">
        <f t="shared" si="68"/>
        <v>4</v>
      </c>
      <c r="FF15" s="272">
        <f t="shared" si="69"/>
        <v>0.8</v>
      </c>
      <c r="FG15" s="57">
        <f t="shared" si="70"/>
        <v>0</v>
      </c>
      <c r="FH15" s="57">
        <f t="shared" si="71"/>
        <v>0</v>
      </c>
      <c r="FI15" s="56">
        <f t="shared" si="72"/>
        <v>0</v>
      </c>
      <c r="FJ15" s="55">
        <f t="shared" si="73"/>
        <v>1</v>
      </c>
      <c r="FK15" s="272">
        <f t="shared" si="74"/>
        <v>0.12959999999999999</v>
      </c>
      <c r="FL15" s="55">
        <f t="shared" si="75"/>
        <v>4</v>
      </c>
      <c r="FM15" s="272">
        <f t="shared" si="76"/>
        <v>0.8</v>
      </c>
      <c r="FN15" s="57">
        <f t="shared" si="77"/>
        <v>0</v>
      </c>
      <c r="FO15" s="57">
        <f t="shared" si="78"/>
        <v>0</v>
      </c>
      <c r="FP15" s="56">
        <f t="shared" si="79"/>
        <v>0</v>
      </c>
      <c r="FQ15" s="55">
        <f t="shared" si="80"/>
        <v>1</v>
      </c>
      <c r="FR15" s="272">
        <f t="shared" si="81"/>
        <v>0.12959999999999999</v>
      </c>
      <c r="FS15" s="55">
        <f t="shared" si="82"/>
        <v>4</v>
      </c>
      <c r="FT15" s="272">
        <f t="shared" si="83"/>
        <v>0.8</v>
      </c>
      <c r="FU15" s="57">
        <f t="shared" si="84"/>
        <v>0</v>
      </c>
      <c r="FV15" s="57">
        <f t="shared" si="85"/>
        <v>0</v>
      </c>
      <c r="FW15" s="56">
        <f t="shared" si="86"/>
        <v>0</v>
      </c>
      <c r="FX15" s="55">
        <f t="shared" si="87"/>
        <v>1</v>
      </c>
      <c r="FY15" s="272">
        <f t="shared" si="88"/>
        <v>0.12959999999999999</v>
      </c>
      <c r="FZ15" s="55">
        <f t="shared" si="89"/>
        <v>4</v>
      </c>
      <c r="GA15" s="272">
        <f t="shared" si="90"/>
        <v>0.8</v>
      </c>
      <c r="GB15" s="57">
        <f t="shared" si="91"/>
        <v>0</v>
      </c>
      <c r="GC15" s="57">
        <f t="shared" si="92"/>
        <v>0</v>
      </c>
      <c r="GD15" s="56">
        <f t="shared" si="93"/>
        <v>0</v>
      </c>
      <c r="GE15" s="55">
        <f t="shared" si="94"/>
        <v>1</v>
      </c>
      <c r="GF15" s="272">
        <f t="shared" si="95"/>
        <v>0.12959999999999999</v>
      </c>
      <c r="GG15" s="55">
        <f t="shared" si="96"/>
        <v>4</v>
      </c>
      <c r="GH15" s="272">
        <f t="shared" si="97"/>
        <v>0.8</v>
      </c>
      <c r="GI15" s="272">
        <f t="shared" si="98"/>
        <v>0.8</v>
      </c>
      <c r="GJ15" s="53"/>
    </row>
    <row r="16" spans="1:193 1680:1680" ht="345.6" x14ac:dyDescent="0.2">
      <c r="A16" s="75">
        <v>8</v>
      </c>
      <c r="B16" s="440" t="s">
        <v>1243</v>
      </c>
      <c r="C16" s="80" t="s">
        <v>1256</v>
      </c>
      <c r="D16" s="74" t="s">
        <v>205</v>
      </c>
      <c r="E16" s="67" t="s">
        <v>196</v>
      </c>
      <c r="F16" s="62" t="s">
        <v>224</v>
      </c>
      <c r="G16" s="72" t="s">
        <v>219</v>
      </c>
      <c r="H16" s="72" t="s">
        <v>173</v>
      </c>
      <c r="I16" s="376" t="s">
        <v>22</v>
      </c>
      <c r="J16" s="376" t="s">
        <v>54</v>
      </c>
      <c r="K16" s="71" t="s">
        <v>53</v>
      </c>
      <c r="L16" s="71" t="s">
        <v>53</v>
      </c>
      <c r="M16" s="71" t="s">
        <v>53</v>
      </c>
      <c r="N16" s="71" t="s">
        <v>54</v>
      </c>
      <c r="O16" s="71" t="s">
        <v>53</v>
      </c>
      <c r="P16" s="71" t="s">
        <v>54</v>
      </c>
      <c r="Q16" s="71" t="s">
        <v>53</v>
      </c>
      <c r="R16" s="71" t="s">
        <v>53</v>
      </c>
      <c r="S16" s="71" t="s">
        <v>54</v>
      </c>
      <c r="T16" s="71" t="s">
        <v>54</v>
      </c>
      <c r="U16" s="71" t="s">
        <v>54</v>
      </c>
      <c r="V16" s="71" t="s">
        <v>53</v>
      </c>
      <c r="W16" s="71" t="s">
        <v>53</v>
      </c>
      <c r="X16" s="71" t="s">
        <v>53</v>
      </c>
      <c r="Y16" s="71" t="s">
        <v>53</v>
      </c>
      <c r="Z16" s="71" t="s">
        <v>54</v>
      </c>
      <c r="AA16" s="71" t="s">
        <v>53</v>
      </c>
      <c r="AB16" s="71" t="s">
        <v>53</v>
      </c>
      <c r="AC16" s="70" t="str">
        <f t="shared" si="0"/>
        <v>3 - Media</v>
      </c>
      <c r="AD16" s="233">
        <f t="shared" si="1"/>
        <v>0.6</v>
      </c>
      <c r="AE16" s="70" t="str">
        <f t="shared" si="2"/>
        <v>4 - Mayor</v>
      </c>
      <c r="AF16" s="233">
        <f t="shared" si="3"/>
        <v>0.8</v>
      </c>
      <c r="AG16" s="69" t="str">
        <f>IFERROR(INDEX('G TIC'!$BLU$685:$BLY$689,MATCH(I16,'G TIC'!$BLS$685:$BLS$689,0),MATCH(AE16,'G TIC'!$BLU$683:$BLY$683,0)),"")</f>
        <v>ALTO</v>
      </c>
      <c r="AH16" s="233">
        <f t="shared" si="4"/>
        <v>0.48</v>
      </c>
      <c r="AI16" s="349" t="s">
        <v>1255</v>
      </c>
      <c r="AJ16" s="62" t="s">
        <v>100</v>
      </c>
      <c r="AK16" s="67" t="s">
        <v>604</v>
      </c>
      <c r="AL16" s="67" t="s">
        <v>1254</v>
      </c>
      <c r="AM16" s="62" t="s">
        <v>35</v>
      </c>
      <c r="AN16" s="67" t="s">
        <v>45</v>
      </c>
      <c r="AO16" s="67" t="s">
        <v>50</v>
      </c>
      <c r="AP16" s="62" t="s">
        <v>52</v>
      </c>
      <c r="AQ16" s="62" t="s">
        <v>35</v>
      </c>
      <c r="AR16" s="67" t="s">
        <v>45</v>
      </c>
      <c r="AS16" s="67" t="s">
        <v>50</v>
      </c>
      <c r="AT16" s="62" t="s">
        <v>52</v>
      </c>
      <c r="AU16" s="62" t="s">
        <v>35</v>
      </c>
      <c r="AV16" s="67" t="s">
        <v>45</v>
      </c>
      <c r="AW16" s="67" t="s">
        <v>50</v>
      </c>
      <c r="AX16" s="62" t="s">
        <v>52</v>
      </c>
      <c r="AY16" s="62"/>
      <c r="AZ16" s="67"/>
      <c r="BA16" s="67"/>
      <c r="BB16" s="62"/>
      <c r="BC16" s="62"/>
      <c r="BD16" s="67"/>
      <c r="BE16" s="67"/>
      <c r="BF16" s="62"/>
      <c r="BG16" s="62"/>
      <c r="BH16" s="67"/>
      <c r="BI16" s="67"/>
      <c r="BJ16" s="62"/>
      <c r="BK16" s="62"/>
      <c r="BL16" s="67"/>
      <c r="BM16" s="67"/>
      <c r="BN16" s="62"/>
      <c r="BO16" s="62"/>
      <c r="BP16" s="67"/>
      <c r="BQ16" s="67"/>
      <c r="BR16" s="62"/>
      <c r="BS16" s="62"/>
      <c r="BT16" s="67"/>
      <c r="BU16" s="67"/>
      <c r="BV16" s="62"/>
      <c r="BW16" s="62"/>
      <c r="BX16" s="67"/>
      <c r="BY16" s="67"/>
      <c r="BZ16" s="62"/>
      <c r="CA16" s="62"/>
      <c r="CB16" s="67"/>
      <c r="CC16" s="67"/>
      <c r="CD16" s="62"/>
      <c r="CE16" s="62"/>
      <c r="CF16" s="67"/>
      <c r="CG16" s="67"/>
      <c r="CH16" s="62"/>
      <c r="CI16" s="67"/>
      <c r="CJ16" s="67"/>
      <c r="CK16" s="62"/>
      <c r="CL16" s="66" t="str">
        <f>IFERROR(IF(GE16&lt;=1,"1 - Muy Baja",VLOOKUP(GE16,'G TIC'!$BLR$685:$BLS$689,2,0)),"")</f>
        <v>1 - Muy Baja</v>
      </c>
      <c r="CM16" s="249">
        <f t="shared" si="5"/>
        <v>0.12959999999999999</v>
      </c>
      <c r="CN16" s="66" t="str">
        <f>IFERROR(IF(GG16&lt;=1,"1 - Leve",HLOOKUP(GG16,'G TIC'!$BLU$682:$BLY$683,2,0)),"")</f>
        <v>4 - Mayor</v>
      </c>
      <c r="CO16" s="249">
        <f t="shared" si="6"/>
        <v>0.8</v>
      </c>
      <c r="CP16" s="63" t="str">
        <f t="shared" si="7"/>
        <v>MODERADO</v>
      </c>
      <c r="CQ16" s="233">
        <f t="shared" si="8"/>
        <v>0.10367999999999999</v>
      </c>
      <c r="CR16" s="77" t="s">
        <v>475</v>
      </c>
      <c r="CS16" s="63">
        <f t="shared" si="9"/>
        <v>3</v>
      </c>
      <c r="CT16" s="62"/>
      <c r="CU16" s="445" t="s">
        <v>1248</v>
      </c>
      <c r="CV16" s="76" t="s">
        <v>1238</v>
      </c>
      <c r="CW16" s="242"/>
      <c r="CX16" s="56">
        <f t="shared" si="10"/>
        <v>7</v>
      </c>
      <c r="CY16" s="59">
        <f t="shared" si="11"/>
        <v>4</v>
      </c>
      <c r="CZ16" s="56" t="str">
        <f t="shared" si="12"/>
        <v>Mayor</v>
      </c>
      <c r="DA16" s="237">
        <f t="shared" si="13"/>
        <v>0.8</v>
      </c>
      <c r="DB16" s="57">
        <f t="shared" si="14"/>
        <v>0.15</v>
      </c>
      <c r="DC16" s="57">
        <f t="shared" si="15"/>
        <v>0.25</v>
      </c>
      <c r="DD16" s="56">
        <f t="shared" si="16"/>
        <v>0.4</v>
      </c>
      <c r="DE16" s="55">
        <f t="shared" si="17"/>
        <v>2</v>
      </c>
      <c r="DF16" s="272">
        <f t="shared" si="18"/>
        <v>0.36</v>
      </c>
      <c r="DG16" s="55">
        <f t="shared" si="19"/>
        <v>4</v>
      </c>
      <c r="DH16" s="55"/>
      <c r="DI16" s="272">
        <f t="shared" si="20"/>
        <v>0.8</v>
      </c>
      <c r="DJ16" s="57">
        <f t="shared" si="21"/>
        <v>0.15</v>
      </c>
      <c r="DK16" s="57">
        <f t="shared" si="22"/>
        <v>0.25</v>
      </c>
      <c r="DL16" s="56">
        <f t="shared" si="23"/>
        <v>0.4</v>
      </c>
      <c r="DM16" s="55">
        <f t="shared" si="24"/>
        <v>2</v>
      </c>
      <c r="DN16" s="272">
        <f t="shared" si="25"/>
        <v>0.216</v>
      </c>
      <c r="DO16" s="55">
        <f t="shared" si="26"/>
        <v>4</v>
      </c>
      <c r="DP16" s="272">
        <f t="shared" si="27"/>
        <v>0.8</v>
      </c>
      <c r="DQ16" s="57">
        <f t="shared" si="28"/>
        <v>0.15</v>
      </c>
      <c r="DR16" s="57">
        <f t="shared" si="29"/>
        <v>0.25</v>
      </c>
      <c r="DS16" s="56">
        <f t="shared" si="30"/>
        <v>0.4</v>
      </c>
      <c r="DT16" s="55">
        <f t="shared" si="31"/>
        <v>1</v>
      </c>
      <c r="DU16" s="272">
        <f t="shared" si="32"/>
        <v>0.12959999999999999</v>
      </c>
      <c r="DV16" s="55">
        <f t="shared" si="33"/>
        <v>4</v>
      </c>
      <c r="DW16" s="272">
        <f t="shared" si="34"/>
        <v>0.8</v>
      </c>
      <c r="DX16" s="57">
        <f t="shared" si="35"/>
        <v>0</v>
      </c>
      <c r="DY16" s="57">
        <f t="shared" si="36"/>
        <v>0</v>
      </c>
      <c r="DZ16" s="56">
        <f t="shared" si="37"/>
        <v>0</v>
      </c>
      <c r="EA16" s="55">
        <f t="shared" si="38"/>
        <v>1</v>
      </c>
      <c r="EB16" s="272">
        <f t="shared" si="39"/>
        <v>0.12959999999999999</v>
      </c>
      <c r="EC16" s="55">
        <f t="shared" si="40"/>
        <v>4</v>
      </c>
      <c r="ED16" s="272">
        <f t="shared" si="41"/>
        <v>0.8</v>
      </c>
      <c r="EE16" s="57">
        <f t="shared" si="42"/>
        <v>0</v>
      </c>
      <c r="EF16" s="57">
        <f t="shared" si="43"/>
        <v>0</v>
      </c>
      <c r="EG16" s="56">
        <f t="shared" si="44"/>
        <v>0</v>
      </c>
      <c r="EH16" s="55">
        <f t="shared" si="45"/>
        <v>1</v>
      </c>
      <c r="EI16" s="272">
        <f t="shared" si="46"/>
        <v>0.12959999999999999</v>
      </c>
      <c r="EJ16" s="55">
        <f t="shared" si="47"/>
        <v>4</v>
      </c>
      <c r="EK16" s="272">
        <f t="shared" si="48"/>
        <v>0.8</v>
      </c>
      <c r="EL16" s="57">
        <f t="shared" si="49"/>
        <v>0</v>
      </c>
      <c r="EM16" s="57">
        <f t="shared" si="50"/>
        <v>0</v>
      </c>
      <c r="EN16" s="56">
        <f t="shared" si="51"/>
        <v>0</v>
      </c>
      <c r="EO16" s="55">
        <f t="shared" si="52"/>
        <v>1</v>
      </c>
      <c r="EP16" s="272">
        <f t="shared" si="53"/>
        <v>0.12959999999999999</v>
      </c>
      <c r="EQ16" s="55">
        <f t="shared" si="54"/>
        <v>4</v>
      </c>
      <c r="ER16" s="272">
        <f t="shared" si="55"/>
        <v>0.8</v>
      </c>
      <c r="ES16" s="57">
        <f t="shared" si="56"/>
        <v>0</v>
      </c>
      <c r="ET16" s="57">
        <f t="shared" si="57"/>
        <v>0</v>
      </c>
      <c r="EU16" s="56">
        <f t="shared" si="58"/>
        <v>0</v>
      </c>
      <c r="EV16" s="55">
        <f t="shared" si="59"/>
        <v>1</v>
      </c>
      <c r="EW16" s="272">
        <f t="shared" si="60"/>
        <v>0.12959999999999999</v>
      </c>
      <c r="EX16" s="55">
        <f t="shared" si="61"/>
        <v>4</v>
      </c>
      <c r="EY16" s="272">
        <f t="shared" si="62"/>
        <v>0.8</v>
      </c>
      <c r="EZ16" s="57">
        <f t="shared" si="63"/>
        <v>0</v>
      </c>
      <c r="FA16" s="57">
        <f t="shared" si="64"/>
        <v>0</v>
      </c>
      <c r="FB16" s="56">
        <f t="shared" si="65"/>
        <v>0</v>
      </c>
      <c r="FC16" s="55">
        <f t="shared" si="66"/>
        <v>1</v>
      </c>
      <c r="FD16" s="272">
        <f t="shared" si="67"/>
        <v>0.12959999999999999</v>
      </c>
      <c r="FE16" s="55">
        <f t="shared" si="68"/>
        <v>4</v>
      </c>
      <c r="FF16" s="272">
        <f t="shared" si="69"/>
        <v>0.8</v>
      </c>
      <c r="FG16" s="57">
        <f t="shared" si="70"/>
        <v>0</v>
      </c>
      <c r="FH16" s="57">
        <f t="shared" si="71"/>
        <v>0</v>
      </c>
      <c r="FI16" s="56">
        <f t="shared" si="72"/>
        <v>0</v>
      </c>
      <c r="FJ16" s="55">
        <f t="shared" si="73"/>
        <v>1</v>
      </c>
      <c r="FK16" s="272">
        <f t="shared" si="74"/>
        <v>0.12959999999999999</v>
      </c>
      <c r="FL16" s="55">
        <f t="shared" si="75"/>
        <v>4</v>
      </c>
      <c r="FM16" s="272">
        <f t="shared" si="76"/>
        <v>0.8</v>
      </c>
      <c r="FN16" s="57">
        <f t="shared" si="77"/>
        <v>0</v>
      </c>
      <c r="FO16" s="57">
        <f t="shared" si="78"/>
        <v>0</v>
      </c>
      <c r="FP16" s="56">
        <f t="shared" si="79"/>
        <v>0</v>
      </c>
      <c r="FQ16" s="55">
        <f t="shared" si="80"/>
        <v>1</v>
      </c>
      <c r="FR16" s="272">
        <f t="shared" si="81"/>
        <v>0.12959999999999999</v>
      </c>
      <c r="FS16" s="55">
        <f t="shared" si="82"/>
        <v>4</v>
      </c>
      <c r="FT16" s="272">
        <f t="shared" si="83"/>
        <v>0.8</v>
      </c>
      <c r="FU16" s="57">
        <f t="shared" si="84"/>
        <v>0</v>
      </c>
      <c r="FV16" s="57">
        <f t="shared" si="85"/>
        <v>0</v>
      </c>
      <c r="FW16" s="56">
        <f t="shared" si="86"/>
        <v>0</v>
      </c>
      <c r="FX16" s="55">
        <f t="shared" si="87"/>
        <v>1</v>
      </c>
      <c r="FY16" s="272">
        <f t="shared" si="88"/>
        <v>0.12959999999999999</v>
      </c>
      <c r="FZ16" s="55">
        <f t="shared" si="89"/>
        <v>4</v>
      </c>
      <c r="GA16" s="272">
        <f t="shared" si="90"/>
        <v>0.8</v>
      </c>
      <c r="GB16" s="57">
        <f t="shared" si="91"/>
        <v>0</v>
      </c>
      <c r="GC16" s="57">
        <f t="shared" si="92"/>
        <v>0</v>
      </c>
      <c r="GD16" s="56">
        <f t="shared" si="93"/>
        <v>0</v>
      </c>
      <c r="GE16" s="55">
        <f t="shared" si="94"/>
        <v>1</v>
      </c>
      <c r="GF16" s="272">
        <f t="shared" si="95"/>
        <v>0.12959999999999999</v>
      </c>
      <c r="GG16" s="55">
        <f t="shared" si="96"/>
        <v>4</v>
      </c>
      <c r="GH16" s="272">
        <f t="shared" si="97"/>
        <v>0.8</v>
      </c>
      <c r="GI16" s="272">
        <f t="shared" si="98"/>
        <v>0.8</v>
      </c>
      <c r="GJ16" s="53"/>
    </row>
    <row r="17" spans="1:191" ht="345.6" x14ac:dyDescent="0.2">
      <c r="A17" s="75">
        <v>9</v>
      </c>
      <c r="B17" s="440" t="s">
        <v>1243</v>
      </c>
      <c r="C17" s="80" t="s">
        <v>1253</v>
      </c>
      <c r="D17" s="74" t="s">
        <v>205</v>
      </c>
      <c r="E17" s="67" t="s">
        <v>204</v>
      </c>
      <c r="F17" s="62" t="s">
        <v>224</v>
      </c>
      <c r="G17" s="72" t="s">
        <v>219</v>
      </c>
      <c r="H17" s="72" t="s">
        <v>173</v>
      </c>
      <c r="I17" s="376" t="s">
        <v>22</v>
      </c>
      <c r="J17" s="376" t="s">
        <v>54</v>
      </c>
      <c r="K17" s="71" t="s">
        <v>53</v>
      </c>
      <c r="L17" s="71" t="s">
        <v>53</v>
      </c>
      <c r="M17" s="71" t="s">
        <v>53</v>
      </c>
      <c r="N17" s="71" t="s">
        <v>54</v>
      </c>
      <c r="O17" s="71" t="s">
        <v>53</v>
      </c>
      <c r="P17" s="71" t="s">
        <v>54</v>
      </c>
      <c r="Q17" s="71" t="s">
        <v>53</v>
      </c>
      <c r="R17" s="71" t="s">
        <v>53</v>
      </c>
      <c r="S17" s="71" t="s">
        <v>54</v>
      </c>
      <c r="T17" s="71" t="s">
        <v>54</v>
      </c>
      <c r="U17" s="71" t="s">
        <v>54</v>
      </c>
      <c r="V17" s="71" t="s">
        <v>53</v>
      </c>
      <c r="W17" s="71" t="s">
        <v>53</v>
      </c>
      <c r="X17" s="71" t="s">
        <v>53</v>
      </c>
      <c r="Y17" s="71" t="s">
        <v>53</v>
      </c>
      <c r="Z17" s="71" t="s">
        <v>54</v>
      </c>
      <c r="AA17" s="71" t="s">
        <v>53</v>
      </c>
      <c r="AB17" s="71" t="s">
        <v>53</v>
      </c>
      <c r="AC17" s="70" t="str">
        <f t="shared" si="0"/>
        <v>3 - Media</v>
      </c>
      <c r="AD17" s="233">
        <f t="shared" si="1"/>
        <v>0.6</v>
      </c>
      <c r="AE17" s="70" t="str">
        <f t="shared" si="2"/>
        <v>4 - Mayor</v>
      </c>
      <c r="AF17" s="233">
        <f t="shared" si="3"/>
        <v>0.8</v>
      </c>
      <c r="AG17" s="69" t="str">
        <f>IFERROR(INDEX('G TIC'!$BLU$685:$BLY$689,MATCH(I17,'G TIC'!$BLS$685:$BLS$689,0),MATCH(AE17,'G TIC'!$BLU$683:$BLY$683,0)),"")</f>
        <v>ALTO</v>
      </c>
      <c r="AH17" s="233">
        <f t="shared" si="4"/>
        <v>0.48</v>
      </c>
      <c r="AI17" s="446" t="s">
        <v>1251</v>
      </c>
      <c r="AJ17" s="62" t="s">
        <v>100</v>
      </c>
      <c r="AK17" s="67" t="s">
        <v>1250</v>
      </c>
      <c r="AL17" s="67" t="s">
        <v>1249</v>
      </c>
      <c r="AM17" s="62" t="s">
        <v>35</v>
      </c>
      <c r="AN17" s="67" t="s">
        <v>46</v>
      </c>
      <c r="AO17" s="67" t="s">
        <v>50</v>
      </c>
      <c r="AP17" s="62" t="s">
        <v>52</v>
      </c>
      <c r="AQ17" s="62" t="s">
        <v>35</v>
      </c>
      <c r="AR17" s="67" t="s">
        <v>45</v>
      </c>
      <c r="AS17" s="67" t="s">
        <v>50</v>
      </c>
      <c r="AT17" s="62" t="s">
        <v>52</v>
      </c>
      <c r="AU17" s="62"/>
      <c r="AV17" s="67"/>
      <c r="AW17" s="67"/>
      <c r="AX17" s="62"/>
      <c r="AY17" s="62"/>
      <c r="AZ17" s="67"/>
      <c r="BA17" s="67"/>
      <c r="BB17" s="62"/>
      <c r="BC17" s="62"/>
      <c r="BD17" s="67"/>
      <c r="BE17" s="67"/>
      <c r="BF17" s="62"/>
      <c r="BG17" s="62"/>
      <c r="BH17" s="67"/>
      <c r="BI17" s="67"/>
      <c r="BJ17" s="62"/>
      <c r="BK17" s="62"/>
      <c r="BL17" s="67"/>
      <c r="BM17" s="67"/>
      <c r="BN17" s="62"/>
      <c r="BO17" s="62"/>
      <c r="BP17" s="67"/>
      <c r="BQ17" s="67"/>
      <c r="BR17" s="62"/>
      <c r="BS17" s="62"/>
      <c r="BT17" s="67"/>
      <c r="BU17" s="67"/>
      <c r="BV17" s="62"/>
      <c r="BW17" s="62"/>
      <c r="BX17" s="67"/>
      <c r="BY17" s="67"/>
      <c r="BZ17" s="62"/>
      <c r="CA17" s="62"/>
      <c r="CB17" s="67"/>
      <c r="CC17" s="67"/>
      <c r="CD17" s="62"/>
      <c r="CE17" s="62"/>
      <c r="CF17" s="67"/>
      <c r="CG17" s="67"/>
      <c r="CH17" s="62"/>
      <c r="CI17" s="67"/>
      <c r="CJ17" s="67"/>
      <c r="CK17" s="62"/>
      <c r="CL17" s="66" t="str">
        <f>IFERROR(IF(GE17&lt;=1,"1 - Muy Baja",VLOOKUP(GE17,'G TIC'!$BLR$685:$BLS$689,2,0)),"")</f>
        <v>1 - Muy Baja</v>
      </c>
      <c r="CM17" s="249">
        <f t="shared" si="5"/>
        <v>0.18</v>
      </c>
      <c r="CN17" s="66" t="str">
        <f>IFERROR(IF(GG17&lt;=1,"1 - Leve",HLOOKUP(GG17,'G TIC'!$BLU$682:$BLY$683,2,0)),"")</f>
        <v>4 - Mayor</v>
      </c>
      <c r="CO17" s="249">
        <f t="shared" si="6"/>
        <v>0.8</v>
      </c>
      <c r="CP17" s="63" t="str">
        <f t="shared" si="7"/>
        <v>MODERADO</v>
      </c>
      <c r="CQ17" s="233">
        <f t="shared" si="8"/>
        <v>0.14399999999999999</v>
      </c>
      <c r="CR17" s="77" t="s">
        <v>475</v>
      </c>
      <c r="CS17" s="63">
        <f t="shared" si="9"/>
        <v>3</v>
      </c>
      <c r="CT17" s="62"/>
      <c r="CU17" s="445" t="s">
        <v>1248</v>
      </c>
      <c r="CV17" s="76" t="s">
        <v>1238</v>
      </c>
      <c r="CW17" s="242"/>
      <c r="CX17" s="56">
        <f t="shared" si="10"/>
        <v>7</v>
      </c>
      <c r="CY17" s="59">
        <f t="shared" si="11"/>
        <v>4</v>
      </c>
      <c r="CZ17" s="56" t="str">
        <f t="shared" si="12"/>
        <v>Mayor</v>
      </c>
      <c r="DA17" s="237">
        <f t="shared" si="13"/>
        <v>0.8</v>
      </c>
      <c r="DB17" s="57">
        <f t="shared" si="14"/>
        <v>0.25</v>
      </c>
      <c r="DC17" s="57">
        <f t="shared" si="15"/>
        <v>0.25</v>
      </c>
      <c r="DD17" s="56">
        <f t="shared" si="16"/>
        <v>0.5</v>
      </c>
      <c r="DE17" s="55">
        <f t="shared" si="17"/>
        <v>2</v>
      </c>
      <c r="DF17" s="272">
        <f t="shared" si="18"/>
        <v>0.3</v>
      </c>
      <c r="DG17" s="55">
        <f t="shared" si="19"/>
        <v>4</v>
      </c>
      <c r="DH17" s="55"/>
      <c r="DI17" s="272">
        <f t="shared" si="20"/>
        <v>0.8</v>
      </c>
      <c r="DJ17" s="57">
        <f t="shared" si="21"/>
        <v>0.15</v>
      </c>
      <c r="DK17" s="57">
        <f t="shared" si="22"/>
        <v>0.25</v>
      </c>
      <c r="DL17" s="56">
        <f t="shared" si="23"/>
        <v>0.4</v>
      </c>
      <c r="DM17" s="55">
        <f t="shared" si="24"/>
        <v>1</v>
      </c>
      <c r="DN17" s="272">
        <f t="shared" si="25"/>
        <v>0.18</v>
      </c>
      <c r="DO17" s="55">
        <f t="shared" si="26"/>
        <v>4</v>
      </c>
      <c r="DP17" s="272">
        <f t="shared" si="27"/>
        <v>0.8</v>
      </c>
      <c r="DQ17" s="57">
        <f t="shared" si="28"/>
        <v>0</v>
      </c>
      <c r="DR17" s="57">
        <f t="shared" si="29"/>
        <v>0</v>
      </c>
      <c r="DS17" s="56">
        <f t="shared" si="30"/>
        <v>0</v>
      </c>
      <c r="DT17" s="55">
        <f t="shared" si="31"/>
        <v>1</v>
      </c>
      <c r="DU17" s="272">
        <f t="shared" si="32"/>
        <v>0.18</v>
      </c>
      <c r="DV17" s="55">
        <f t="shared" si="33"/>
        <v>4</v>
      </c>
      <c r="DW17" s="272">
        <f t="shared" si="34"/>
        <v>0.8</v>
      </c>
      <c r="DX17" s="57">
        <f t="shared" si="35"/>
        <v>0</v>
      </c>
      <c r="DY17" s="57">
        <f t="shared" si="36"/>
        <v>0</v>
      </c>
      <c r="DZ17" s="56">
        <f t="shared" si="37"/>
        <v>0</v>
      </c>
      <c r="EA17" s="55">
        <f t="shared" si="38"/>
        <v>1</v>
      </c>
      <c r="EB17" s="272">
        <f t="shared" si="39"/>
        <v>0.18</v>
      </c>
      <c r="EC17" s="55">
        <f t="shared" si="40"/>
        <v>4</v>
      </c>
      <c r="ED17" s="272">
        <f t="shared" si="41"/>
        <v>0.8</v>
      </c>
      <c r="EE17" s="57">
        <f t="shared" si="42"/>
        <v>0</v>
      </c>
      <c r="EF17" s="57">
        <f t="shared" si="43"/>
        <v>0</v>
      </c>
      <c r="EG17" s="56">
        <f t="shared" si="44"/>
        <v>0</v>
      </c>
      <c r="EH17" s="55">
        <f t="shared" si="45"/>
        <v>1</v>
      </c>
      <c r="EI17" s="272">
        <f t="shared" si="46"/>
        <v>0.18</v>
      </c>
      <c r="EJ17" s="55">
        <f t="shared" si="47"/>
        <v>4</v>
      </c>
      <c r="EK17" s="272">
        <f t="shared" si="48"/>
        <v>0.8</v>
      </c>
      <c r="EL17" s="57">
        <f t="shared" si="49"/>
        <v>0</v>
      </c>
      <c r="EM17" s="57">
        <f t="shared" si="50"/>
        <v>0</v>
      </c>
      <c r="EN17" s="56">
        <f t="shared" si="51"/>
        <v>0</v>
      </c>
      <c r="EO17" s="55">
        <f t="shared" si="52"/>
        <v>1</v>
      </c>
      <c r="EP17" s="272">
        <f t="shared" si="53"/>
        <v>0.18</v>
      </c>
      <c r="EQ17" s="55">
        <f t="shared" si="54"/>
        <v>4</v>
      </c>
      <c r="ER17" s="272">
        <f t="shared" si="55"/>
        <v>0.8</v>
      </c>
      <c r="ES17" s="57">
        <f t="shared" si="56"/>
        <v>0</v>
      </c>
      <c r="ET17" s="57">
        <f t="shared" si="57"/>
        <v>0</v>
      </c>
      <c r="EU17" s="56">
        <f t="shared" si="58"/>
        <v>0</v>
      </c>
      <c r="EV17" s="55">
        <f t="shared" si="59"/>
        <v>1</v>
      </c>
      <c r="EW17" s="272">
        <f t="shared" si="60"/>
        <v>0.18</v>
      </c>
      <c r="EX17" s="55">
        <f t="shared" si="61"/>
        <v>4</v>
      </c>
      <c r="EY17" s="272">
        <f t="shared" si="62"/>
        <v>0.8</v>
      </c>
      <c r="EZ17" s="57">
        <f t="shared" si="63"/>
        <v>0</v>
      </c>
      <c r="FA17" s="57">
        <f t="shared" si="64"/>
        <v>0</v>
      </c>
      <c r="FB17" s="56">
        <f t="shared" si="65"/>
        <v>0</v>
      </c>
      <c r="FC17" s="55">
        <f t="shared" si="66"/>
        <v>1</v>
      </c>
      <c r="FD17" s="272">
        <f t="shared" si="67"/>
        <v>0.18</v>
      </c>
      <c r="FE17" s="55">
        <f t="shared" si="68"/>
        <v>4</v>
      </c>
      <c r="FF17" s="272">
        <f t="shared" si="69"/>
        <v>0.8</v>
      </c>
      <c r="FG17" s="57">
        <f t="shared" si="70"/>
        <v>0</v>
      </c>
      <c r="FH17" s="57">
        <f t="shared" si="71"/>
        <v>0</v>
      </c>
      <c r="FI17" s="56">
        <f t="shared" si="72"/>
        <v>0</v>
      </c>
      <c r="FJ17" s="55">
        <f t="shared" si="73"/>
        <v>1</v>
      </c>
      <c r="FK17" s="272">
        <f t="shared" si="74"/>
        <v>0.18</v>
      </c>
      <c r="FL17" s="55">
        <f t="shared" si="75"/>
        <v>4</v>
      </c>
      <c r="FM17" s="272">
        <f t="shared" si="76"/>
        <v>0.8</v>
      </c>
      <c r="FN17" s="57">
        <f t="shared" si="77"/>
        <v>0</v>
      </c>
      <c r="FO17" s="57">
        <f t="shared" si="78"/>
        <v>0</v>
      </c>
      <c r="FP17" s="56">
        <f t="shared" si="79"/>
        <v>0</v>
      </c>
      <c r="FQ17" s="55">
        <f t="shared" si="80"/>
        <v>1</v>
      </c>
      <c r="FR17" s="272">
        <f t="shared" si="81"/>
        <v>0.18</v>
      </c>
      <c r="FS17" s="55">
        <f t="shared" si="82"/>
        <v>4</v>
      </c>
      <c r="FT17" s="272">
        <f t="shared" si="83"/>
        <v>0.8</v>
      </c>
      <c r="FU17" s="57">
        <f t="shared" si="84"/>
        <v>0</v>
      </c>
      <c r="FV17" s="57">
        <f t="shared" si="85"/>
        <v>0</v>
      </c>
      <c r="FW17" s="56">
        <f t="shared" si="86"/>
        <v>0</v>
      </c>
      <c r="FX17" s="55">
        <f t="shared" si="87"/>
        <v>1</v>
      </c>
      <c r="FY17" s="272">
        <f t="shared" si="88"/>
        <v>0.18</v>
      </c>
      <c r="FZ17" s="55">
        <f t="shared" si="89"/>
        <v>4</v>
      </c>
      <c r="GA17" s="272">
        <f t="shared" si="90"/>
        <v>0.8</v>
      </c>
      <c r="GB17" s="57">
        <f t="shared" si="91"/>
        <v>0</v>
      </c>
      <c r="GC17" s="57">
        <f t="shared" si="92"/>
        <v>0</v>
      </c>
      <c r="GD17" s="56">
        <f t="shared" si="93"/>
        <v>0</v>
      </c>
      <c r="GE17" s="55">
        <f t="shared" si="94"/>
        <v>1</v>
      </c>
      <c r="GF17" s="272">
        <f t="shared" si="95"/>
        <v>0.18</v>
      </c>
      <c r="GG17" s="55">
        <f t="shared" si="96"/>
        <v>4</v>
      </c>
      <c r="GH17" s="272">
        <f t="shared" si="97"/>
        <v>0.8</v>
      </c>
      <c r="GI17" s="272">
        <f t="shared" si="98"/>
        <v>0.8</v>
      </c>
    </row>
    <row r="18" spans="1:191" ht="345.6" x14ac:dyDescent="0.2">
      <c r="A18" s="75">
        <v>10</v>
      </c>
      <c r="B18" s="440" t="s">
        <v>1243</v>
      </c>
      <c r="C18" s="80" t="s">
        <v>1252</v>
      </c>
      <c r="D18" s="74" t="s">
        <v>206</v>
      </c>
      <c r="E18" s="67" t="s">
        <v>204</v>
      </c>
      <c r="F18" s="62" t="s">
        <v>222</v>
      </c>
      <c r="G18" s="72" t="s">
        <v>219</v>
      </c>
      <c r="H18" s="72" t="s">
        <v>173</v>
      </c>
      <c r="I18" s="376" t="s">
        <v>22</v>
      </c>
      <c r="J18" s="376" t="s">
        <v>54</v>
      </c>
      <c r="K18" s="71" t="s">
        <v>53</v>
      </c>
      <c r="L18" s="71" t="s">
        <v>53</v>
      </c>
      <c r="M18" s="71" t="s">
        <v>53</v>
      </c>
      <c r="N18" s="71" t="s">
        <v>54</v>
      </c>
      <c r="O18" s="71" t="s">
        <v>53</v>
      </c>
      <c r="P18" s="71" t="s">
        <v>54</v>
      </c>
      <c r="Q18" s="71" t="s">
        <v>53</v>
      </c>
      <c r="R18" s="71" t="s">
        <v>53</v>
      </c>
      <c r="S18" s="71" t="s">
        <v>54</v>
      </c>
      <c r="T18" s="71" t="s">
        <v>54</v>
      </c>
      <c r="U18" s="71" t="s">
        <v>54</v>
      </c>
      <c r="V18" s="71" t="s">
        <v>53</v>
      </c>
      <c r="W18" s="71" t="s">
        <v>53</v>
      </c>
      <c r="X18" s="71" t="s">
        <v>53</v>
      </c>
      <c r="Y18" s="71" t="s">
        <v>53</v>
      </c>
      <c r="Z18" s="71" t="s">
        <v>54</v>
      </c>
      <c r="AA18" s="71" t="s">
        <v>53</v>
      </c>
      <c r="AB18" s="71" t="s">
        <v>53</v>
      </c>
      <c r="AC18" s="70" t="str">
        <f t="shared" si="0"/>
        <v>3 - Media</v>
      </c>
      <c r="AD18" s="233">
        <f t="shared" si="1"/>
        <v>0.6</v>
      </c>
      <c r="AE18" s="70" t="str">
        <f t="shared" si="2"/>
        <v>4 - Mayor</v>
      </c>
      <c r="AF18" s="233">
        <f t="shared" si="3"/>
        <v>0.8</v>
      </c>
      <c r="AG18" s="69" t="str">
        <f>IFERROR(INDEX('G TIC'!$BLU$685:$BLY$689,MATCH(I18,'G TIC'!$BLS$685:$BLS$689,0),MATCH(AE18,'G TIC'!$BLU$683:$BLY$683,0)),"")</f>
        <v>ALTO</v>
      </c>
      <c r="AH18" s="233">
        <f t="shared" si="4"/>
        <v>0.48</v>
      </c>
      <c r="AI18" s="446" t="s">
        <v>1251</v>
      </c>
      <c r="AJ18" s="62" t="s">
        <v>100</v>
      </c>
      <c r="AK18" s="67" t="s">
        <v>1250</v>
      </c>
      <c r="AL18" s="67" t="s">
        <v>1249</v>
      </c>
      <c r="AM18" s="62" t="s">
        <v>35</v>
      </c>
      <c r="AN18" s="67" t="s">
        <v>46</v>
      </c>
      <c r="AO18" s="67" t="s">
        <v>50</v>
      </c>
      <c r="AP18" s="62" t="s">
        <v>52</v>
      </c>
      <c r="AQ18" s="62" t="s">
        <v>35</v>
      </c>
      <c r="AR18" s="67" t="s">
        <v>45</v>
      </c>
      <c r="AS18" s="67" t="s">
        <v>50</v>
      </c>
      <c r="AT18" s="62" t="s">
        <v>52</v>
      </c>
      <c r="AU18" s="62"/>
      <c r="AV18" s="67"/>
      <c r="AW18" s="67"/>
      <c r="AX18" s="62"/>
      <c r="AY18" s="62"/>
      <c r="AZ18" s="67"/>
      <c r="BA18" s="67"/>
      <c r="BB18" s="62"/>
      <c r="BC18" s="62"/>
      <c r="BD18" s="67"/>
      <c r="BE18" s="67"/>
      <c r="BF18" s="62"/>
      <c r="BG18" s="62"/>
      <c r="BH18" s="67"/>
      <c r="BI18" s="67"/>
      <c r="BJ18" s="62"/>
      <c r="BK18" s="62"/>
      <c r="BL18" s="67"/>
      <c r="BM18" s="67"/>
      <c r="BN18" s="62"/>
      <c r="BO18" s="62"/>
      <c r="BP18" s="67"/>
      <c r="BQ18" s="67"/>
      <c r="BR18" s="62"/>
      <c r="BS18" s="62"/>
      <c r="BT18" s="67"/>
      <c r="BU18" s="67"/>
      <c r="BV18" s="62"/>
      <c r="BW18" s="62"/>
      <c r="BX18" s="67"/>
      <c r="BY18" s="67"/>
      <c r="BZ18" s="62"/>
      <c r="CA18" s="62"/>
      <c r="CB18" s="67"/>
      <c r="CC18" s="67"/>
      <c r="CD18" s="62"/>
      <c r="CE18" s="62"/>
      <c r="CF18" s="67"/>
      <c r="CG18" s="67"/>
      <c r="CH18" s="62"/>
      <c r="CI18" s="67"/>
      <c r="CJ18" s="67"/>
      <c r="CK18" s="62"/>
      <c r="CL18" s="66" t="str">
        <f>IFERROR(IF(GE18&lt;=1,"1 - Muy Baja",VLOOKUP(GE18,'G TIC'!$BLR$685:$BLS$689,2,0)),"")</f>
        <v>1 - Muy Baja</v>
      </c>
      <c r="CM18" s="249">
        <f t="shared" si="5"/>
        <v>0.18</v>
      </c>
      <c r="CN18" s="66" t="str">
        <f>IFERROR(IF(GG18&lt;=1,"1 - Leve",HLOOKUP(GG18,'G TIC'!$BLU$682:$BLY$683,2,0)),"")</f>
        <v>4 - Mayor</v>
      </c>
      <c r="CO18" s="249">
        <f t="shared" si="6"/>
        <v>0.8</v>
      </c>
      <c r="CP18" s="63" t="str">
        <f t="shared" si="7"/>
        <v>MODERADO</v>
      </c>
      <c r="CQ18" s="233">
        <f t="shared" si="8"/>
        <v>0.14399999999999999</v>
      </c>
      <c r="CR18" s="77" t="s">
        <v>238</v>
      </c>
      <c r="CS18" s="63">
        <f t="shared" si="9"/>
        <v>3</v>
      </c>
      <c r="CT18" s="62"/>
      <c r="CU18" s="445" t="s">
        <v>1248</v>
      </c>
      <c r="CV18" s="76" t="s">
        <v>1238</v>
      </c>
      <c r="CW18" s="242"/>
      <c r="CX18" s="56">
        <f t="shared" si="10"/>
        <v>7</v>
      </c>
      <c r="CY18" s="59">
        <f t="shared" si="11"/>
        <v>4</v>
      </c>
      <c r="CZ18" s="56" t="str">
        <f t="shared" si="12"/>
        <v>Mayor</v>
      </c>
      <c r="DA18" s="237">
        <f t="shared" si="13"/>
        <v>0.8</v>
      </c>
      <c r="DB18" s="57">
        <f t="shared" si="14"/>
        <v>0.25</v>
      </c>
      <c r="DC18" s="57">
        <f t="shared" si="15"/>
        <v>0.25</v>
      </c>
      <c r="DD18" s="56">
        <f t="shared" si="16"/>
        <v>0.5</v>
      </c>
      <c r="DE18" s="55">
        <f t="shared" si="17"/>
        <v>2</v>
      </c>
      <c r="DF18" s="272">
        <f t="shared" si="18"/>
        <v>0.3</v>
      </c>
      <c r="DG18" s="55">
        <f t="shared" si="19"/>
        <v>4</v>
      </c>
      <c r="DH18" s="55"/>
      <c r="DI18" s="272">
        <f t="shared" si="20"/>
        <v>0.8</v>
      </c>
      <c r="DJ18" s="57">
        <f t="shared" si="21"/>
        <v>0.15</v>
      </c>
      <c r="DK18" s="57">
        <f t="shared" si="22"/>
        <v>0.25</v>
      </c>
      <c r="DL18" s="56">
        <f t="shared" si="23"/>
        <v>0.4</v>
      </c>
      <c r="DM18" s="55">
        <f t="shared" si="24"/>
        <v>1</v>
      </c>
      <c r="DN18" s="272">
        <f t="shared" si="25"/>
        <v>0.18</v>
      </c>
      <c r="DO18" s="55">
        <f t="shared" si="26"/>
        <v>4</v>
      </c>
      <c r="DP18" s="272">
        <f t="shared" si="27"/>
        <v>0.8</v>
      </c>
      <c r="DQ18" s="57">
        <f t="shared" si="28"/>
        <v>0</v>
      </c>
      <c r="DR18" s="57">
        <f t="shared" si="29"/>
        <v>0</v>
      </c>
      <c r="DS18" s="56">
        <f t="shared" si="30"/>
        <v>0</v>
      </c>
      <c r="DT18" s="55">
        <f t="shared" si="31"/>
        <v>1</v>
      </c>
      <c r="DU18" s="272">
        <f t="shared" si="32"/>
        <v>0.18</v>
      </c>
      <c r="DV18" s="55">
        <f t="shared" si="33"/>
        <v>4</v>
      </c>
      <c r="DW18" s="272">
        <f t="shared" si="34"/>
        <v>0.8</v>
      </c>
      <c r="DX18" s="57">
        <f t="shared" si="35"/>
        <v>0</v>
      </c>
      <c r="DY18" s="57">
        <f>IF(BA18="",0,IF(BA18="Preventivo",0.25,IF(BA18="Detectivo",0.15,IF(#REF!="Correctivo",0.1,0))))</f>
        <v>0</v>
      </c>
      <c r="DZ18" s="56">
        <f t="shared" si="37"/>
        <v>0</v>
      </c>
      <c r="EA18" s="55">
        <f t="shared" si="38"/>
        <v>1</v>
      </c>
      <c r="EB18" s="272">
        <f t="shared" si="39"/>
        <v>0.18</v>
      </c>
      <c r="EC18" s="55">
        <f t="shared" si="40"/>
        <v>4</v>
      </c>
      <c r="ED18" s="272">
        <f t="shared" si="41"/>
        <v>0.8</v>
      </c>
      <c r="EE18" s="57">
        <f t="shared" si="42"/>
        <v>0</v>
      </c>
      <c r="EF18" s="57">
        <f t="shared" si="43"/>
        <v>0</v>
      </c>
      <c r="EG18" s="56">
        <f t="shared" si="44"/>
        <v>0</v>
      </c>
      <c r="EH18" s="55">
        <f t="shared" si="45"/>
        <v>1</v>
      </c>
      <c r="EI18" s="272">
        <f t="shared" si="46"/>
        <v>0.18</v>
      </c>
      <c r="EJ18" s="55">
        <f t="shared" si="47"/>
        <v>4</v>
      </c>
      <c r="EK18" s="272">
        <f t="shared" si="48"/>
        <v>0.8</v>
      </c>
      <c r="EL18" s="57">
        <f t="shared" si="49"/>
        <v>0</v>
      </c>
      <c r="EM18" s="57">
        <f t="shared" si="50"/>
        <v>0</v>
      </c>
      <c r="EN18" s="56">
        <f t="shared" si="51"/>
        <v>0</v>
      </c>
      <c r="EO18" s="55">
        <f t="shared" si="52"/>
        <v>1</v>
      </c>
      <c r="EP18" s="272">
        <f t="shared" si="53"/>
        <v>0.18</v>
      </c>
      <c r="EQ18" s="55">
        <f t="shared" si="54"/>
        <v>4</v>
      </c>
      <c r="ER18" s="272">
        <f t="shared" si="55"/>
        <v>0.8</v>
      </c>
      <c r="ES18" s="57">
        <f t="shared" si="56"/>
        <v>0</v>
      </c>
      <c r="ET18" s="57">
        <f t="shared" si="57"/>
        <v>0</v>
      </c>
      <c r="EU18" s="56">
        <f t="shared" si="58"/>
        <v>0</v>
      </c>
      <c r="EV18" s="55">
        <f t="shared" si="59"/>
        <v>1</v>
      </c>
      <c r="EW18" s="272">
        <f t="shared" si="60"/>
        <v>0.18</v>
      </c>
      <c r="EX18" s="55">
        <f t="shared" si="61"/>
        <v>4</v>
      </c>
      <c r="EY18" s="272">
        <f t="shared" si="62"/>
        <v>0.8</v>
      </c>
      <c r="EZ18" s="57">
        <f t="shared" si="63"/>
        <v>0</v>
      </c>
      <c r="FA18" s="57">
        <f t="shared" si="64"/>
        <v>0</v>
      </c>
      <c r="FB18" s="56">
        <f t="shared" si="65"/>
        <v>0</v>
      </c>
      <c r="FC18" s="55">
        <f t="shared" si="66"/>
        <v>1</v>
      </c>
      <c r="FD18" s="272">
        <f t="shared" si="67"/>
        <v>0.18</v>
      </c>
      <c r="FE18" s="55">
        <f t="shared" si="68"/>
        <v>4</v>
      </c>
      <c r="FF18" s="272">
        <f t="shared" si="69"/>
        <v>0.8</v>
      </c>
      <c r="FG18" s="57">
        <f t="shared" si="70"/>
        <v>0</v>
      </c>
      <c r="FH18" s="57">
        <f t="shared" si="71"/>
        <v>0</v>
      </c>
      <c r="FI18" s="56">
        <f t="shared" si="72"/>
        <v>0</v>
      </c>
      <c r="FJ18" s="55">
        <f t="shared" si="73"/>
        <v>1</v>
      </c>
      <c r="FK18" s="272">
        <f t="shared" si="74"/>
        <v>0.18</v>
      </c>
      <c r="FL18" s="55">
        <f t="shared" si="75"/>
        <v>4</v>
      </c>
      <c r="FM18" s="272">
        <f t="shared" si="76"/>
        <v>0.8</v>
      </c>
      <c r="FN18" s="57">
        <f t="shared" si="77"/>
        <v>0</v>
      </c>
      <c r="FO18" s="57">
        <f t="shared" si="78"/>
        <v>0</v>
      </c>
      <c r="FP18" s="56">
        <f t="shared" si="79"/>
        <v>0</v>
      </c>
      <c r="FQ18" s="55">
        <f t="shared" si="80"/>
        <v>1</v>
      </c>
      <c r="FR18" s="272">
        <f t="shared" si="81"/>
        <v>0.18</v>
      </c>
      <c r="FS18" s="55">
        <f t="shared" si="82"/>
        <v>4</v>
      </c>
      <c r="FT18" s="272">
        <f t="shared" si="83"/>
        <v>0.8</v>
      </c>
      <c r="FU18" s="57">
        <f t="shared" si="84"/>
        <v>0</v>
      </c>
      <c r="FV18" s="57">
        <f t="shared" si="85"/>
        <v>0</v>
      </c>
      <c r="FW18" s="56">
        <f t="shared" si="86"/>
        <v>0</v>
      </c>
      <c r="FX18" s="55">
        <f t="shared" si="87"/>
        <v>1</v>
      </c>
      <c r="FY18" s="272">
        <f t="shared" si="88"/>
        <v>0.18</v>
      </c>
      <c r="FZ18" s="55">
        <f t="shared" si="89"/>
        <v>4</v>
      </c>
      <c r="GA18" s="272">
        <f t="shared" si="90"/>
        <v>0.8</v>
      </c>
      <c r="GB18" s="57">
        <f t="shared" si="91"/>
        <v>0</v>
      </c>
      <c r="GC18" s="57">
        <f t="shared" si="92"/>
        <v>0</v>
      </c>
      <c r="GD18" s="56">
        <f t="shared" si="93"/>
        <v>0</v>
      </c>
      <c r="GE18" s="55">
        <f t="shared" si="94"/>
        <v>1</v>
      </c>
      <c r="GF18" s="272">
        <f t="shared" si="95"/>
        <v>0.18</v>
      </c>
      <c r="GG18" s="55">
        <f t="shared" si="96"/>
        <v>4</v>
      </c>
      <c r="GH18" s="272">
        <f t="shared" si="97"/>
        <v>0.8</v>
      </c>
      <c r="GI18" s="272">
        <f t="shared" si="98"/>
        <v>0.8</v>
      </c>
    </row>
    <row r="19" spans="1:191" ht="345.6" x14ac:dyDescent="0.2">
      <c r="A19" s="75">
        <v>11</v>
      </c>
      <c r="B19" s="440" t="s">
        <v>1243</v>
      </c>
      <c r="C19" s="80" t="s">
        <v>1247</v>
      </c>
      <c r="D19" s="74" t="s">
        <v>205</v>
      </c>
      <c r="E19" s="67" t="s">
        <v>204</v>
      </c>
      <c r="F19" s="62" t="s">
        <v>225</v>
      </c>
      <c r="G19" s="72" t="s">
        <v>220</v>
      </c>
      <c r="H19" s="72" t="s">
        <v>173</v>
      </c>
      <c r="I19" s="376" t="s">
        <v>20</v>
      </c>
      <c r="J19" s="376" t="s">
        <v>54</v>
      </c>
      <c r="K19" s="71" t="s">
        <v>53</v>
      </c>
      <c r="L19" s="71" t="s">
        <v>53</v>
      </c>
      <c r="M19" s="71" t="s">
        <v>53</v>
      </c>
      <c r="N19" s="71" t="s">
        <v>54</v>
      </c>
      <c r="O19" s="71" t="s">
        <v>53</v>
      </c>
      <c r="P19" s="71" t="s">
        <v>54</v>
      </c>
      <c r="Q19" s="71" t="s">
        <v>53</v>
      </c>
      <c r="R19" s="71" t="s">
        <v>53</v>
      </c>
      <c r="S19" s="71" t="s">
        <v>54</v>
      </c>
      <c r="T19" s="71" t="s">
        <v>54</v>
      </c>
      <c r="U19" s="71" t="s">
        <v>54</v>
      </c>
      <c r="V19" s="71" t="s">
        <v>53</v>
      </c>
      <c r="W19" s="71" t="s">
        <v>53</v>
      </c>
      <c r="X19" s="71" t="s">
        <v>53</v>
      </c>
      <c r="Y19" s="71" t="s">
        <v>53</v>
      </c>
      <c r="Z19" s="71" t="s">
        <v>54</v>
      </c>
      <c r="AA19" s="71" t="s">
        <v>53</v>
      </c>
      <c r="AB19" s="71" t="s">
        <v>53</v>
      </c>
      <c r="AC19" s="70" t="str">
        <f t="shared" si="0"/>
        <v>2 - Baja</v>
      </c>
      <c r="AD19" s="233">
        <f t="shared" si="1"/>
        <v>0.4</v>
      </c>
      <c r="AE19" s="70" t="str">
        <f t="shared" si="2"/>
        <v>4 - Mayor</v>
      </c>
      <c r="AF19" s="233">
        <f t="shared" si="3"/>
        <v>0.8</v>
      </c>
      <c r="AG19" s="69" t="str">
        <f>IFERROR(INDEX('G TIC'!$BLU$685:$BLY$689,MATCH(I19,'G TIC'!$BLS$685:$BLS$689,0),MATCH(AE19,'G TIC'!$BLU$683:$BLY$683,0)),"")</f>
        <v>MODERADO</v>
      </c>
      <c r="AH19" s="233">
        <f t="shared" si="4"/>
        <v>0.32000000000000006</v>
      </c>
      <c r="AI19" s="80" t="s">
        <v>1245</v>
      </c>
      <c r="AJ19" s="67" t="s">
        <v>100</v>
      </c>
      <c r="AK19" s="72" t="s">
        <v>1128</v>
      </c>
      <c r="AL19" s="72" t="s">
        <v>1240</v>
      </c>
      <c r="AM19" s="62" t="s">
        <v>35</v>
      </c>
      <c r="AN19" s="67" t="s">
        <v>45</v>
      </c>
      <c r="AO19" s="67" t="s">
        <v>50</v>
      </c>
      <c r="AP19" s="62" t="s">
        <v>52</v>
      </c>
      <c r="AQ19" s="62" t="s">
        <v>35</v>
      </c>
      <c r="AR19" s="67" t="s">
        <v>45</v>
      </c>
      <c r="AS19" s="67" t="s">
        <v>50</v>
      </c>
      <c r="AT19" s="62" t="s">
        <v>52</v>
      </c>
      <c r="AU19" s="62" t="s">
        <v>35</v>
      </c>
      <c r="AV19" s="67" t="s">
        <v>46</v>
      </c>
      <c r="AW19" s="67" t="s">
        <v>50</v>
      </c>
      <c r="AX19" s="62" t="s">
        <v>52</v>
      </c>
      <c r="AY19" s="62"/>
      <c r="AZ19" s="67"/>
      <c r="BA19" s="67"/>
      <c r="BB19" s="62"/>
      <c r="BC19" s="62"/>
      <c r="BD19" s="67"/>
      <c r="BE19" s="67"/>
      <c r="BF19" s="62"/>
      <c r="BG19" s="62"/>
      <c r="BH19" s="67"/>
      <c r="BI19" s="67"/>
      <c r="BJ19" s="62"/>
      <c r="BK19" s="62"/>
      <c r="BL19" s="67"/>
      <c r="BM19" s="67"/>
      <c r="BN19" s="62"/>
      <c r="BO19" s="62"/>
      <c r="BP19" s="67"/>
      <c r="BQ19" s="67"/>
      <c r="BR19" s="62"/>
      <c r="BS19" s="62"/>
      <c r="BT19" s="67"/>
      <c r="BU19" s="67"/>
      <c r="BV19" s="62"/>
      <c r="BW19" s="62"/>
      <c r="BX19" s="67"/>
      <c r="BY19" s="67"/>
      <c r="BZ19" s="62"/>
      <c r="CA19" s="62"/>
      <c r="CB19" s="67"/>
      <c r="CC19" s="67"/>
      <c r="CD19" s="62"/>
      <c r="CE19" s="62"/>
      <c r="CF19" s="67"/>
      <c r="CG19" s="67"/>
      <c r="CH19" s="62"/>
      <c r="CI19" s="67"/>
      <c r="CJ19" s="67"/>
      <c r="CK19" s="62"/>
      <c r="CL19" s="66" t="str">
        <f>IFERROR(IF(GE19&lt;=1,"1 - Muy Baja",VLOOKUP(GE19,'G TIC'!$BLR$685:$BLS$689,2,0)),"")</f>
        <v>1 - Muy Baja</v>
      </c>
      <c r="CM19" s="249">
        <f t="shared" si="5"/>
        <v>7.1999999999999995E-2</v>
      </c>
      <c r="CN19" s="66" t="str">
        <f>IFERROR(IF(GG19&lt;=1,"1 - Leve",HLOOKUP(GG19,'G TIC'!$BLU$682:$BLY$683,2,0)),"")</f>
        <v>4 - Mayor</v>
      </c>
      <c r="CO19" s="249">
        <f t="shared" si="6"/>
        <v>0.8</v>
      </c>
      <c r="CP19" s="63" t="str">
        <f t="shared" si="7"/>
        <v>MODERADO</v>
      </c>
      <c r="CQ19" s="233">
        <f t="shared" si="8"/>
        <v>5.7599999999999998E-2</v>
      </c>
      <c r="CR19" s="77" t="s">
        <v>475</v>
      </c>
      <c r="CS19" s="63">
        <f t="shared" si="9"/>
        <v>3</v>
      </c>
      <c r="CT19" s="62"/>
      <c r="CU19" s="444" t="s">
        <v>1239</v>
      </c>
      <c r="CV19" s="76" t="s">
        <v>1238</v>
      </c>
      <c r="CW19" s="242"/>
      <c r="CX19" s="56">
        <f t="shared" si="10"/>
        <v>7</v>
      </c>
      <c r="CY19" s="59">
        <f t="shared" si="11"/>
        <v>4</v>
      </c>
      <c r="CZ19" s="56" t="str">
        <f t="shared" si="12"/>
        <v>Mayor</v>
      </c>
      <c r="DA19" s="237">
        <f t="shared" si="13"/>
        <v>0.8</v>
      </c>
      <c r="DB19" s="57">
        <f t="shared" si="14"/>
        <v>0.15</v>
      </c>
      <c r="DC19" s="57">
        <f t="shared" si="15"/>
        <v>0.25</v>
      </c>
      <c r="DD19" s="56">
        <f t="shared" si="16"/>
        <v>0.4</v>
      </c>
      <c r="DE19" s="55">
        <f t="shared" si="17"/>
        <v>2</v>
      </c>
      <c r="DF19" s="272">
        <f t="shared" si="18"/>
        <v>0.24</v>
      </c>
      <c r="DG19" s="55">
        <f t="shared" si="19"/>
        <v>4</v>
      </c>
      <c r="DH19" s="55"/>
      <c r="DI19" s="272">
        <f t="shared" si="20"/>
        <v>0.8</v>
      </c>
      <c r="DJ19" s="57">
        <f t="shared" si="21"/>
        <v>0.15</v>
      </c>
      <c r="DK19" s="57">
        <f t="shared" si="22"/>
        <v>0.25</v>
      </c>
      <c r="DL19" s="56">
        <f t="shared" si="23"/>
        <v>0.4</v>
      </c>
      <c r="DM19" s="55">
        <f t="shared" si="24"/>
        <v>1</v>
      </c>
      <c r="DN19" s="272">
        <f t="shared" si="25"/>
        <v>0.14399999999999999</v>
      </c>
      <c r="DO19" s="55">
        <f t="shared" si="26"/>
        <v>4</v>
      </c>
      <c r="DP19" s="272">
        <f t="shared" si="27"/>
        <v>0.8</v>
      </c>
      <c r="DQ19" s="57">
        <f t="shared" si="28"/>
        <v>0.25</v>
      </c>
      <c r="DR19" s="57">
        <f t="shared" si="29"/>
        <v>0.25</v>
      </c>
      <c r="DS19" s="56">
        <f t="shared" si="30"/>
        <v>0.5</v>
      </c>
      <c r="DT19" s="55">
        <f t="shared" si="31"/>
        <v>1</v>
      </c>
      <c r="DU19" s="272">
        <f t="shared" si="32"/>
        <v>7.1999999999999995E-2</v>
      </c>
      <c r="DV19" s="55">
        <f t="shared" si="33"/>
        <v>4</v>
      </c>
      <c r="DW19" s="272">
        <f t="shared" si="34"/>
        <v>0.8</v>
      </c>
      <c r="DX19" s="57">
        <f t="shared" si="35"/>
        <v>0</v>
      </c>
      <c r="DY19" s="57">
        <f>IF(BA19="",0,IF(BA19="Preventivo",0.25,IF(BA19="Detectivo",0.15,IF(BA20="Correctivo",0.1,0))))</f>
        <v>0</v>
      </c>
      <c r="DZ19" s="56">
        <f t="shared" si="37"/>
        <v>0</v>
      </c>
      <c r="EA19" s="55">
        <f t="shared" si="38"/>
        <v>1</v>
      </c>
      <c r="EB19" s="272">
        <f t="shared" si="39"/>
        <v>7.1999999999999995E-2</v>
      </c>
      <c r="EC19" s="55">
        <f t="shared" si="40"/>
        <v>4</v>
      </c>
      <c r="ED19" s="272">
        <f t="shared" si="41"/>
        <v>0.8</v>
      </c>
      <c r="EE19" s="57">
        <f t="shared" si="42"/>
        <v>0</v>
      </c>
      <c r="EF19" s="57">
        <f t="shared" si="43"/>
        <v>0</v>
      </c>
      <c r="EG19" s="56">
        <f t="shared" si="44"/>
        <v>0</v>
      </c>
      <c r="EH19" s="55">
        <f t="shared" si="45"/>
        <v>1</v>
      </c>
      <c r="EI19" s="272">
        <f t="shared" si="46"/>
        <v>7.1999999999999995E-2</v>
      </c>
      <c r="EJ19" s="55">
        <f t="shared" si="47"/>
        <v>4</v>
      </c>
      <c r="EK19" s="272">
        <f t="shared" si="48"/>
        <v>0.8</v>
      </c>
      <c r="EL19" s="57">
        <f t="shared" si="49"/>
        <v>0</v>
      </c>
      <c r="EM19" s="57">
        <f t="shared" si="50"/>
        <v>0</v>
      </c>
      <c r="EN19" s="56">
        <f t="shared" si="51"/>
        <v>0</v>
      </c>
      <c r="EO19" s="55">
        <f t="shared" si="52"/>
        <v>1</v>
      </c>
      <c r="EP19" s="272">
        <f t="shared" si="53"/>
        <v>7.1999999999999995E-2</v>
      </c>
      <c r="EQ19" s="55">
        <f t="shared" si="54"/>
        <v>4</v>
      </c>
      <c r="ER19" s="272">
        <f t="shared" si="55"/>
        <v>0.8</v>
      </c>
      <c r="ES19" s="57">
        <f t="shared" si="56"/>
        <v>0</v>
      </c>
      <c r="ET19" s="57">
        <f t="shared" si="57"/>
        <v>0</v>
      </c>
      <c r="EU19" s="56">
        <f t="shared" si="58"/>
        <v>0</v>
      </c>
      <c r="EV19" s="55">
        <f t="shared" si="59"/>
        <v>1</v>
      </c>
      <c r="EW19" s="272">
        <f t="shared" si="60"/>
        <v>7.1999999999999995E-2</v>
      </c>
      <c r="EX19" s="55">
        <f t="shared" si="61"/>
        <v>4</v>
      </c>
      <c r="EY19" s="272">
        <f t="shared" si="62"/>
        <v>0.8</v>
      </c>
      <c r="EZ19" s="57">
        <f t="shared" si="63"/>
        <v>0</v>
      </c>
      <c r="FA19" s="57">
        <f t="shared" si="64"/>
        <v>0</v>
      </c>
      <c r="FB19" s="56">
        <f t="shared" si="65"/>
        <v>0</v>
      </c>
      <c r="FC19" s="55">
        <f t="shared" si="66"/>
        <v>1</v>
      </c>
      <c r="FD19" s="272">
        <f t="shared" si="67"/>
        <v>7.1999999999999995E-2</v>
      </c>
      <c r="FE19" s="55">
        <f t="shared" si="68"/>
        <v>4</v>
      </c>
      <c r="FF19" s="272">
        <f t="shared" si="69"/>
        <v>0.8</v>
      </c>
      <c r="FG19" s="57">
        <f t="shared" si="70"/>
        <v>0</v>
      </c>
      <c r="FH19" s="57">
        <f t="shared" si="71"/>
        <v>0</v>
      </c>
      <c r="FI19" s="56">
        <f t="shared" si="72"/>
        <v>0</v>
      </c>
      <c r="FJ19" s="55">
        <f t="shared" si="73"/>
        <v>1</v>
      </c>
      <c r="FK19" s="272">
        <f t="shared" si="74"/>
        <v>7.1999999999999995E-2</v>
      </c>
      <c r="FL19" s="55">
        <f t="shared" si="75"/>
        <v>4</v>
      </c>
      <c r="FM19" s="272">
        <f t="shared" si="76"/>
        <v>0.8</v>
      </c>
      <c r="FN19" s="57">
        <f t="shared" si="77"/>
        <v>0</v>
      </c>
      <c r="FO19" s="57">
        <f t="shared" si="78"/>
        <v>0</v>
      </c>
      <c r="FP19" s="56">
        <f t="shared" si="79"/>
        <v>0</v>
      </c>
      <c r="FQ19" s="55">
        <f t="shared" si="80"/>
        <v>1</v>
      </c>
      <c r="FR19" s="272">
        <f t="shared" si="81"/>
        <v>7.1999999999999995E-2</v>
      </c>
      <c r="FS19" s="55">
        <f t="shared" si="82"/>
        <v>4</v>
      </c>
      <c r="FT19" s="272">
        <f t="shared" si="83"/>
        <v>0.8</v>
      </c>
      <c r="FU19" s="57">
        <f t="shared" si="84"/>
        <v>0</v>
      </c>
      <c r="FV19" s="57">
        <f t="shared" si="85"/>
        <v>0</v>
      </c>
      <c r="FW19" s="56">
        <f t="shared" si="86"/>
        <v>0</v>
      </c>
      <c r="FX19" s="55">
        <f t="shared" si="87"/>
        <v>1</v>
      </c>
      <c r="FY19" s="272">
        <f t="shared" si="88"/>
        <v>7.1999999999999995E-2</v>
      </c>
      <c r="FZ19" s="55">
        <f t="shared" si="89"/>
        <v>4</v>
      </c>
      <c r="GA19" s="272">
        <f t="shared" si="90"/>
        <v>0.8</v>
      </c>
      <c r="GB19" s="57">
        <f t="shared" si="91"/>
        <v>0</v>
      </c>
      <c r="GC19" s="57">
        <f t="shared" si="92"/>
        <v>0</v>
      </c>
      <c r="GD19" s="56">
        <f t="shared" si="93"/>
        <v>0</v>
      </c>
      <c r="GE19" s="55">
        <f t="shared" si="94"/>
        <v>1</v>
      </c>
      <c r="GF19" s="272">
        <f t="shared" si="95"/>
        <v>7.1999999999999995E-2</v>
      </c>
      <c r="GG19" s="55">
        <f t="shared" si="96"/>
        <v>4</v>
      </c>
      <c r="GH19" s="272">
        <f t="shared" si="97"/>
        <v>0.8</v>
      </c>
      <c r="GI19" s="272">
        <f t="shared" si="98"/>
        <v>0.8</v>
      </c>
    </row>
    <row r="20" spans="1:191" ht="345.6" x14ac:dyDescent="0.2">
      <c r="A20" s="75">
        <v>12</v>
      </c>
      <c r="B20" s="440" t="s">
        <v>1243</v>
      </c>
      <c r="C20" s="80" t="s">
        <v>1246</v>
      </c>
      <c r="D20" s="74" t="s">
        <v>206</v>
      </c>
      <c r="E20" s="67" t="s">
        <v>204</v>
      </c>
      <c r="F20" s="62" t="s">
        <v>5</v>
      </c>
      <c r="G20" s="72" t="s">
        <v>220</v>
      </c>
      <c r="H20" s="72" t="s">
        <v>173</v>
      </c>
      <c r="I20" s="376" t="s">
        <v>18</v>
      </c>
      <c r="J20" s="376" t="s">
        <v>54</v>
      </c>
      <c r="K20" s="71" t="s">
        <v>53</v>
      </c>
      <c r="L20" s="71" t="s">
        <v>53</v>
      </c>
      <c r="M20" s="71" t="s">
        <v>53</v>
      </c>
      <c r="N20" s="71" t="s">
        <v>54</v>
      </c>
      <c r="O20" s="71" t="s">
        <v>53</v>
      </c>
      <c r="P20" s="71" t="s">
        <v>54</v>
      </c>
      <c r="Q20" s="71" t="s">
        <v>53</v>
      </c>
      <c r="R20" s="71" t="s">
        <v>53</v>
      </c>
      <c r="S20" s="71" t="s">
        <v>54</v>
      </c>
      <c r="T20" s="71" t="s">
        <v>54</v>
      </c>
      <c r="U20" s="71" t="s">
        <v>54</v>
      </c>
      <c r="V20" s="71" t="s">
        <v>53</v>
      </c>
      <c r="W20" s="71" t="s">
        <v>53</v>
      </c>
      <c r="X20" s="71" t="s">
        <v>53</v>
      </c>
      <c r="Y20" s="71" t="s">
        <v>53</v>
      </c>
      <c r="Z20" s="71" t="s">
        <v>54</v>
      </c>
      <c r="AA20" s="71" t="s">
        <v>53</v>
      </c>
      <c r="AB20" s="71" t="s">
        <v>53</v>
      </c>
      <c r="AC20" s="70" t="str">
        <f t="shared" si="0"/>
        <v>1 - Muy Baja</v>
      </c>
      <c r="AD20" s="233">
        <f t="shared" si="1"/>
        <v>0.2</v>
      </c>
      <c r="AE20" s="70" t="str">
        <f t="shared" si="2"/>
        <v>4 - Mayor</v>
      </c>
      <c r="AF20" s="233">
        <f t="shared" si="3"/>
        <v>0.8</v>
      </c>
      <c r="AG20" s="69" t="str">
        <f>IFERROR(INDEX('G TIC'!$BLU$685:$BLY$689,MATCH(I20,'G TIC'!$BLS$685:$BLS$689,0),MATCH(AE20,'G TIC'!$BLU$683:$BLY$683,0)),"")</f>
        <v>MODERADO</v>
      </c>
      <c r="AH20" s="233">
        <f t="shared" si="4"/>
        <v>0.16000000000000003</v>
      </c>
      <c r="AI20" s="80" t="s">
        <v>1245</v>
      </c>
      <c r="AJ20" s="67" t="s">
        <v>100</v>
      </c>
      <c r="AK20" s="72" t="s">
        <v>1128</v>
      </c>
      <c r="AL20" s="72" t="s">
        <v>1240</v>
      </c>
      <c r="AM20" s="62" t="s">
        <v>34</v>
      </c>
      <c r="AN20" s="67" t="s">
        <v>45</v>
      </c>
      <c r="AO20" s="67" t="s">
        <v>50</v>
      </c>
      <c r="AP20" s="62" t="s">
        <v>52</v>
      </c>
      <c r="AQ20" s="62" t="s">
        <v>34</v>
      </c>
      <c r="AR20" s="67" t="s">
        <v>45</v>
      </c>
      <c r="AS20" s="67" t="s">
        <v>50</v>
      </c>
      <c r="AT20" s="62" t="s">
        <v>52</v>
      </c>
      <c r="AU20" s="62" t="s">
        <v>34</v>
      </c>
      <c r="AV20" s="67" t="s">
        <v>45</v>
      </c>
      <c r="AW20" s="67" t="s">
        <v>50</v>
      </c>
      <c r="AX20" s="62" t="s">
        <v>52</v>
      </c>
      <c r="AY20" s="62"/>
      <c r="AZ20" s="67"/>
      <c r="BA20" s="67"/>
      <c r="BB20" s="62"/>
      <c r="BC20" s="62"/>
      <c r="BD20" s="67"/>
      <c r="BE20" s="67"/>
      <c r="BF20" s="62"/>
      <c r="BG20" s="62"/>
      <c r="BH20" s="67"/>
      <c r="BI20" s="67"/>
      <c r="BJ20" s="62"/>
      <c r="BK20" s="62"/>
      <c r="BL20" s="67"/>
      <c r="BM20" s="67"/>
      <c r="BN20" s="62"/>
      <c r="BO20" s="62"/>
      <c r="BP20" s="67"/>
      <c r="BQ20" s="67"/>
      <c r="BR20" s="62"/>
      <c r="BS20" s="62"/>
      <c r="BT20" s="67"/>
      <c r="BU20" s="67"/>
      <c r="BV20" s="62"/>
      <c r="BW20" s="62"/>
      <c r="BX20" s="67"/>
      <c r="BY20" s="67"/>
      <c r="BZ20" s="62"/>
      <c r="CA20" s="62"/>
      <c r="CB20" s="67"/>
      <c r="CC20" s="67"/>
      <c r="CD20" s="62"/>
      <c r="CE20" s="62"/>
      <c r="CF20" s="67"/>
      <c r="CG20" s="67"/>
      <c r="CH20" s="62"/>
      <c r="CI20" s="67"/>
      <c r="CJ20" s="67"/>
      <c r="CK20" s="62"/>
      <c r="CL20" s="66" t="str">
        <f>IFERROR(IF(GE20&lt;=1,"1 - Muy Baja",VLOOKUP(GE20,'G TIC'!$BLR$685:$BLS$689,2,0)),"")</f>
        <v>1 - Muy Baja</v>
      </c>
      <c r="CM20" s="249">
        <f t="shared" si="5"/>
        <v>4.3199999999999995E-2</v>
      </c>
      <c r="CN20" s="66" t="str">
        <f>IFERROR(IF(GG20&lt;=1,"1 - Leve",HLOOKUP(GG20,'G TIC'!$BLU$682:$BLY$683,2,0)),"")</f>
        <v>4 - Mayor</v>
      </c>
      <c r="CO20" s="249">
        <f t="shared" si="6"/>
        <v>0.8</v>
      </c>
      <c r="CP20" s="63" t="str">
        <f t="shared" si="7"/>
        <v>MODERADO</v>
      </c>
      <c r="CQ20" s="233">
        <f t="shared" si="8"/>
        <v>3.456E-2</v>
      </c>
      <c r="CR20" s="77" t="s">
        <v>238</v>
      </c>
      <c r="CS20" s="63">
        <f t="shared" si="9"/>
        <v>3</v>
      </c>
      <c r="CT20" s="62"/>
      <c r="CU20" s="444" t="s">
        <v>1239</v>
      </c>
      <c r="CV20" s="76" t="s">
        <v>1238</v>
      </c>
      <c r="CW20" s="242"/>
      <c r="CX20" s="56">
        <f t="shared" si="10"/>
        <v>7</v>
      </c>
      <c r="CY20" s="59">
        <f t="shared" si="11"/>
        <v>4</v>
      </c>
      <c r="CZ20" s="56" t="str">
        <f t="shared" si="12"/>
        <v>Mayor</v>
      </c>
      <c r="DA20" s="237">
        <f t="shared" si="13"/>
        <v>0.8</v>
      </c>
      <c r="DB20" s="57">
        <f t="shared" si="14"/>
        <v>0.15</v>
      </c>
      <c r="DC20" s="57">
        <f t="shared" si="15"/>
        <v>0.25</v>
      </c>
      <c r="DD20" s="56">
        <f t="shared" si="16"/>
        <v>0.4</v>
      </c>
      <c r="DE20" s="55">
        <f t="shared" si="17"/>
        <v>1</v>
      </c>
      <c r="DF20" s="272">
        <f t="shared" si="18"/>
        <v>0.12</v>
      </c>
      <c r="DG20" s="55">
        <f t="shared" si="19"/>
        <v>4</v>
      </c>
      <c r="DH20" s="55"/>
      <c r="DI20" s="272">
        <f t="shared" si="20"/>
        <v>0.8</v>
      </c>
      <c r="DJ20" s="57">
        <f t="shared" si="21"/>
        <v>0.15</v>
      </c>
      <c r="DK20" s="57">
        <f t="shared" si="22"/>
        <v>0.25</v>
      </c>
      <c r="DL20" s="56">
        <f t="shared" si="23"/>
        <v>0.4</v>
      </c>
      <c r="DM20" s="55">
        <f t="shared" si="24"/>
        <v>1</v>
      </c>
      <c r="DN20" s="272">
        <f t="shared" si="25"/>
        <v>7.1999999999999995E-2</v>
      </c>
      <c r="DO20" s="55">
        <f t="shared" si="26"/>
        <v>4</v>
      </c>
      <c r="DP20" s="272">
        <f t="shared" si="27"/>
        <v>0.8</v>
      </c>
      <c r="DQ20" s="57">
        <f t="shared" si="28"/>
        <v>0.15</v>
      </c>
      <c r="DR20" s="57">
        <f t="shared" si="29"/>
        <v>0.25</v>
      </c>
      <c r="DS20" s="56">
        <f t="shared" si="30"/>
        <v>0.4</v>
      </c>
      <c r="DT20" s="55">
        <f t="shared" si="31"/>
        <v>1</v>
      </c>
      <c r="DU20" s="272">
        <f t="shared" si="32"/>
        <v>4.3199999999999995E-2</v>
      </c>
      <c r="DV20" s="55">
        <f t="shared" si="33"/>
        <v>4</v>
      </c>
      <c r="DW20" s="272">
        <f t="shared" si="34"/>
        <v>0.8</v>
      </c>
      <c r="DX20" s="57">
        <f t="shared" si="35"/>
        <v>0</v>
      </c>
      <c r="DY20" s="57">
        <f>IF(BA20="",0,IF(BA20="Preventivo",0.25,IF(BA20="Detectivo",0.15,IF(#REF!="Correctivo",0.1,0))))</f>
        <v>0</v>
      </c>
      <c r="DZ20" s="56">
        <f t="shared" si="37"/>
        <v>0</v>
      </c>
      <c r="EA20" s="55">
        <f t="shared" si="38"/>
        <v>1</v>
      </c>
      <c r="EB20" s="272">
        <f t="shared" si="39"/>
        <v>4.3199999999999995E-2</v>
      </c>
      <c r="EC20" s="55">
        <f t="shared" si="40"/>
        <v>4</v>
      </c>
      <c r="ED20" s="272">
        <f t="shared" si="41"/>
        <v>0.8</v>
      </c>
      <c r="EE20" s="57">
        <f t="shared" si="42"/>
        <v>0</v>
      </c>
      <c r="EF20" s="57">
        <f t="shared" si="43"/>
        <v>0</v>
      </c>
      <c r="EG20" s="56">
        <f t="shared" si="44"/>
        <v>0</v>
      </c>
      <c r="EH20" s="55">
        <f t="shared" si="45"/>
        <v>1</v>
      </c>
      <c r="EI20" s="272">
        <f t="shared" si="46"/>
        <v>4.3199999999999995E-2</v>
      </c>
      <c r="EJ20" s="55">
        <f t="shared" si="47"/>
        <v>4</v>
      </c>
      <c r="EK20" s="272">
        <f t="shared" si="48"/>
        <v>0.8</v>
      </c>
      <c r="EL20" s="57">
        <f t="shared" si="49"/>
        <v>0</v>
      </c>
      <c r="EM20" s="57">
        <f t="shared" si="50"/>
        <v>0</v>
      </c>
      <c r="EN20" s="56">
        <f t="shared" si="51"/>
        <v>0</v>
      </c>
      <c r="EO20" s="55">
        <f t="shared" si="52"/>
        <v>1</v>
      </c>
      <c r="EP20" s="272">
        <f t="shared" si="53"/>
        <v>4.3199999999999995E-2</v>
      </c>
      <c r="EQ20" s="55">
        <f t="shared" si="54"/>
        <v>4</v>
      </c>
      <c r="ER20" s="272">
        <f t="shared" si="55"/>
        <v>0.8</v>
      </c>
      <c r="ES20" s="57">
        <f t="shared" si="56"/>
        <v>0</v>
      </c>
      <c r="ET20" s="57">
        <f t="shared" si="57"/>
        <v>0</v>
      </c>
      <c r="EU20" s="56">
        <f t="shared" si="58"/>
        <v>0</v>
      </c>
      <c r="EV20" s="55">
        <f t="shared" si="59"/>
        <v>1</v>
      </c>
      <c r="EW20" s="272">
        <f t="shared" si="60"/>
        <v>4.3199999999999995E-2</v>
      </c>
      <c r="EX20" s="55">
        <f t="shared" si="61"/>
        <v>4</v>
      </c>
      <c r="EY20" s="272">
        <f t="shared" si="62"/>
        <v>0.8</v>
      </c>
      <c r="EZ20" s="57">
        <f t="shared" si="63"/>
        <v>0</v>
      </c>
      <c r="FA20" s="57">
        <f t="shared" si="64"/>
        <v>0</v>
      </c>
      <c r="FB20" s="56">
        <f t="shared" si="65"/>
        <v>0</v>
      </c>
      <c r="FC20" s="55">
        <f t="shared" si="66"/>
        <v>1</v>
      </c>
      <c r="FD20" s="272">
        <f t="shared" si="67"/>
        <v>4.3199999999999995E-2</v>
      </c>
      <c r="FE20" s="55">
        <f t="shared" si="68"/>
        <v>4</v>
      </c>
      <c r="FF20" s="272">
        <f t="shared" si="69"/>
        <v>0.8</v>
      </c>
      <c r="FG20" s="57">
        <f t="shared" si="70"/>
        <v>0</v>
      </c>
      <c r="FH20" s="57">
        <f t="shared" si="71"/>
        <v>0</v>
      </c>
      <c r="FI20" s="56">
        <f t="shared" si="72"/>
        <v>0</v>
      </c>
      <c r="FJ20" s="55">
        <f t="shared" si="73"/>
        <v>1</v>
      </c>
      <c r="FK20" s="272">
        <f t="shared" si="74"/>
        <v>4.3199999999999995E-2</v>
      </c>
      <c r="FL20" s="55">
        <f t="shared" si="75"/>
        <v>4</v>
      </c>
      <c r="FM20" s="272">
        <f t="shared" si="76"/>
        <v>0.8</v>
      </c>
      <c r="FN20" s="57">
        <f t="shared" si="77"/>
        <v>0</v>
      </c>
      <c r="FO20" s="57">
        <f t="shared" si="78"/>
        <v>0</v>
      </c>
      <c r="FP20" s="56">
        <f t="shared" si="79"/>
        <v>0</v>
      </c>
      <c r="FQ20" s="55">
        <f t="shared" si="80"/>
        <v>1</v>
      </c>
      <c r="FR20" s="272">
        <f t="shared" si="81"/>
        <v>4.3199999999999995E-2</v>
      </c>
      <c r="FS20" s="55">
        <f t="shared" si="82"/>
        <v>4</v>
      </c>
      <c r="FT20" s="272">
        <f t="shared" si="83"/>
        <v>0.8</v>
      </c>
      <c r="FU20" s="57">
        <f t="shared" si="84"/>
        <v>0</v>
      </c>
      <c r="FV20" s="57">
        <f t="shared" si="85"/>
        <v>0</v>
      </c>
      <c r="FW20" s="56">
        <f t="shared" si="86"/>
        <v>0</v>
      </c>
      <c r="FX20" s="55">
        <f t="shared" si="87"/>
        <v>1</v>
      </c>
      <c r="FY20" s="272">
        <f t="shared" si="88"/>
        <v>4.3199999999999995E-2</v>
      </c>
      <c r="FZ20" s="55">
        <f t="shared" si="89"/>
        <v>4</v>
      </c>
      <c r="GA20" s="272">
        <f t="shared" si="90"/>
        <v>0.8</v>
      </c>
      <c r="GB20" s="57">
        <f t="shared" si="91"/>
        <v>0</v>
      </c>
      <c r="GC20" s="57">
        <f t="shared" si="92"/>
        <v>0</v>
      </c>
      <c r="GD20" s="56">
        <f t="shared" si="93"/>
        <v>0</v>
      </c>
      <c r="GE20" s="55">
        <f t="shared" si="94"/>
        <v>1</v>
      </c>
      <c r="GF20" s="272">
        <f t="shared" si="95"/>
        <v>4.3199999999999995E-2</v>
      </c>
      <c r="GG20" s="55">
        <f t="shared" si="96"/>
        <v>4</v>
      </c>
      <c r="GH20" s="272">
        <f t="shared" si="97"/>
        <v>0.8</v>
      </c>
      <c r="GI20" s="272">
        <f t="shared" si="98"/>
        <v>0.8</v>
      </c>
    </row>
    <row r="21" spans="1:191" ht="345.6" x14ac:dyDescent="0.2">
      <c r="A21" s="75">
        <v>13</v>
      </c>
      <c r="B21" s="440" t="s">
        <v>1243</v>
      </c>
      <c r="C21" s="80" t="s">
        <v>1244</v>
      </c>
      <c r="D21" s="74" t="s">
        <v>205</v>
      </c>
      <c r="E21" s="67" t="s">
        <v>204</v>
      </c>
      <c r="F21" s="62" t="s">
        <v>225</v>
      </c>
      <c r="G21" s="68" t="s">
        <v>211</v>
      </c>
      <c r="H21" s="72" t="s">
        <v>173</v>
      </c>
      <c r="I21" s="376" t="s">
        <v>22</v>
      </c>
      <c r="J21" s="376" t="s">
        <v>54</v>
      </c>
      <c r="K21" s="71" t="s">
        <v>53</v>
      </c>
      <c r="L21" s="71" t="s">
        <v>53</v>
      </c>
      <c r="M21" s="71" t="s">
        <v>53</v>
      </c>
      <c r="N21" s="71" t="s">
        <v>54</v>
      </c>
      <c r="O21" s="71" t="s">
        <v>53</v>
      </c>
      <c r="P21" s="71" t="s">
        <v>54</v>
      </c>
      <c r="Q21" s="71" t="s">
        <v>53</v>
      </c>
      <c r="R21" s="71" t="s">
        <v>53</v>
      </c>
      <c r="S21" s="71" t="s">
        <v>54</v>
      </c>
      <c r="T21" s="71" t="s">
        <v>54</v>
      </c>
      <c r="U21" s="71" t="s">
        <v>54</v>
      </c>
      <c r="V21" s="71" t="s">
        <v>53</v>
      </c>
      <c r="W21" s="71" t="s">
        <v>53</v>
      </c>
      <c r="X21" s="71" t="s">
        <v>53</v>
      </c>
      <c r="Y21" s="71" t="s">
        <v>53</v>
      </c>
      <c r="Z21" s="71" t="s">
        <v>54</v>
      </c>
      <c r="AA21" s="71" t="s">
        <v>53</v>
      </c>
      <c r="AB21" s="71" t="s">
        <v>53</v>
      </c>
      <c r="AC21" s="70" t="str">
        <f t="shared" si="0"/>
        <v>3 - Media</v>
      </c>
      <c r="AD21" s="233">
        <f t="shared" si="1"/>
        <v>0.6</v>
      </c>
      <c r="AE21" s="70" t="str">
        <f t="shared" si="2"/>
        <v>4 - Mayor</v>
      </c>
      <c r="AF21" s="233">
        <f t="shared" si="3"/>
        <v>0.8</v>
      </c>
      <c r="AG21" s="69" t="str">
        <f>IFERROR(INDEX('G TIC'!$BLU$685:$BLY$689,MATCH(I21,'G TIC'!$BLS$685:$BLS$689,0),MATCH(AE21,'G TIC'!$BLU$683:$BLY$683,0)),"")</f>
        <v>ALTO</v>
      </c>
      <c r="AH21" s="233">
        <f t="shared" si="4"/>
        <v>0.48</v>
      </c>
      <c r="AI21" s="80" t="s">
        <v>1241</v>
      </c>
      <c r="AJ21" s="67" t="s">
        <v>100</v>
      </c>
      <c r="AK21" s="72" t="s">
        <v>1128</v>
      </c>
      <c r="AL21" s="72" t="s">
        <v>1240</v>
      </c>
      <c r="AM21" s="62" t="s">
        <v>35</v>
      </c>
      <c r="AN21" s="67" t="s">
        <v>45</v>
      </c>
      <c r="AO21" s="67" t="s">
        <v>50</v>
      </c>
      <c r="AP21" s="62" t="s">
        <v>52</v>
      </c>
      <c r="AQ21" s="62" t="s">
        <v>35</v>
      </c>
      <c r="AR21" s="67" t="s">
        <v>45</v>
      </c>
      <c r="AS21" s="67" t="s">
        <v>50</v>
      </c>
      <c r="AT21" s="62" t="s">
        <v>52</v>
      </c>
      <c r="AU21" s="62" t="s">
        <v>35</v>
      </c>
      <c r="AV21" s="67" t="s">
        <v>45</v>
      </c>
      <c r="AW21" s="67" t="s">
        <v>50</v>
      </c>
      <c r="AX21" s="62" t="s">
        <v>52</v>
      </c>
      <c r="AY21" s="62" t="s">
        <v>35</v>
      </c>
      <c r="AZ21" s="67" t="s">
        <v>45</v>
      </c>
      <c r="BA21" s="67" t="s">
        <v>50</v>
      </c>
      <c r="BB21" s="62" t="s">
        <v>52</v>
      </c>
      <c r="BC21" s="62"/>
      <c r="BD21" s="67"/>
      <c r="BE21" s="67"/>
      <c r="BF21" s="62"/>
      <c r="BG21" s="62"/>
      <c r="BH21" s="67"/>
      <c r="BI21" s="67"/>
      <c r="BJ21" s="62"/>
      <c r="BK21" s="62"/>
      <c r="BL21" s="67"/>
      <c r="BM21" s="67"/>
      <c r="BN21" s="62"/>
      <c r="BO21" s="62"/>
      <c r="BP21" s="67"/>
      <c r="BQ21" s="67"/>
      <c r="BR21" s="62"/>
      <c r="BS21" s="62"/>
      <c r="BT21" s="67"/>
      <c r="BU21" s="67"/>
      <c r="BV21" s="62"/>
      <c r="BW21" s="62"/>
      <c r="BX21" s="67"/>
      <c r="BY21" s="67"/>
      <c r="BZ21" s="62"/>
      <c r="CA21" s="62"/>
      <c r="CB21" s="67"/>
      <c r="CC21" s="67"/>
      <c r="CD21" s="62"/>
      <c r="CE21" s="62"/>
      <c r="CF21" s="67"/>
      <c r="CG21" s="67"/>
      <c r="CH21" s="62"/>
      <c r="CI21" s="67"/>
      <c r="CJ21" s="67"/>
      <c r="CK21" s="62"/>
      <c r="CL21" s="66" t="str">
        <f>IFERROR(IF(GE21&lt;=1,"1 - Muy Baja",VLOOKUP(GE21,'G TIC'!$BLR$685:$BLS$689,2,0)),"")</f>
        <v>1 - Muy Baja</v>
      </c>
      <c r="CM21" s="249">
        <f t="shared" si="5"/>
        <v>7.7759999999999996E-2</v>
      </c>
      <c r="CN21" s="66" t="str">
        <f>IFERROR(IF(GG21&lt;=1,"1 - Leve",HLOOKUP(GG21,'G TIC'!$BLU$682:$BLY$683,2,0)),"")</f>
        <v>4 - Mayor</v>
      </c>
      <c r="CO21" s="249">
        <f t="shared" si="6"/>
        <v>0.8</v>
      </c>
      <c r="CP21" s="63" t="str">
        <f t="shared" si="7"/>
        <v>MODERADO</v>
      </c>
      <c r="CQ21" s="233">
        <f t="shared" si="8"/>
        <v>6.2207999999999999E-2</v>
      </c>
      <c r="CR21" s="77" t="s">
        <v>475</v>
      </c>
      <c r="CS21" s="63">
        <f t="shared" si="9"/>
        <v>3</v>
      </c>
      <c r="CT21" s="62"/>
      <c r="CU21" s="444" t="s">
        <v>1239</v>
      </c>
      <c r="CV21" s="76" t="s">
        <v>1238</v>
      </c>
      <c r="CW21" s="242"/>
      <c r="CX21" s="56">
        <f t="shared" si="10"/>
        <v>7</v>
      </c>
      <c r="CY21" s="59">
        <f t="shared" si="11"/>
        <v>4</v>
      </c>
      <c r="CZ21" s="56" t="str">
        <f t="shared" si="12"/>
        <v>Mayor</v>
      </c>
      <c r="DA21" s="237">
        <f t="shared" si="13"/>
        <v>0.8</v>
      </c>
      <c r="DB21" s="57">
        <f t="shared" si="14"/>
        <v>0.15</v>
      </c>
      <c r="DC21" s="57">
        <f t="shared" si="15"/>
        <v>0.25</v>
      </c>
      <c r="DD21" s="56">
        <f t="shared" si="16"/>
        <v>0.4</v>
      </c>
      <c r="DE21" s="55">
        <f t="shared" si="17"/>
        <v>2</v>
      </c>
      <c r="DF21" s="272">
        <f t="shared" si="18"/>
        <v>0.36</v>
      </c>
      <c r="DG21" s="55">
        <f t="shared" si="19"/>
        <v>4</v>
      </c>
      <c r="DH21" s="55"/>
      <c r="DI21" s="272">
        <f t="shared" si="20"/>
        <v>0.8</v>
      </c>
      <c r="DJ21" s="57">
        <f t="shared" si="21"/>
        <v>0.15</v>
      </c>
      <c r="DK21" s="57">
        <f t="shared" si="22"/>
        <v>0.25</v>
      </c>
      <c r="DL21" s="56">
        <f t="shared" si="23"/>
        <v>0.4</v>
      </c>
      <c r="DM21" s="55">
        <f t="shared" si="24"/>
        <v>2</v>
      </c>
      <c r="DN21" s="272">
        <f t="shared" si="25"/>
        <v>0.216</v>
      </c>
      <c r="DO21" s="55">
        <f t="shared" si="26"/>
        <v>4</v>
      </c>
      <c r="DP21" s="272">
        <f t="shared" si="27"/>
        <v>0.8</v>
      </c>
      <c r="DQ21" s="57">
        <f t="shared" si="28"/>
        <v>0.15</v>
      </c>
      <c r="DR21" s="57">
        <f t="shared" si="29"/>
        <v>0.25</v>
      </c>
      <c r="DS21" s="56">
        <f t="shared" si="30"/>
        <v>0.4</v>
      </c>
      <c r="DT21" s="55">
        <f t="shared" si="31"/>
        <v>1</v>
      </c>
      <c r="DU21" s="272">
        <f t="shared" si="32"/>
        <v>0.12959999999999999</v>
      </c>
      <c r="DV21" s="55">
        <f t="shared" si="33"/>
        <v>4</v>
      </c>
      <c r="DW21" s="272">
        <f t="shared" si="34"/>
        <v>0.8</v>
      </c>
      <c r="DX21" s="57">
        <f t="shared" si="35"/>
        <v>0.15</v>
      </c>
      <c r="DY21" s="57">
        <f>IF(BA21="",0,IF(BA21="Preventivo",0.25,IF(BA21="Detectivo",0.15,IF(BA22="Correctivo",0.1,0))))</f>
        <v>0.25</v>
      </c>
      <c r="DZ21" s="56">
        <f t="shared" si="37"/>
        <v>0.4</v>
      </c>
      <c r="EA21" s="55">
        <f t="shared" si="38"/>
        <v>1</v>
      </c>
      <c r="EB21" s="272">
        <f t="shared" si="39"/>
        <v>7.7759999999999996E-2</v>
      </c>
      <c r="EC21" s="55">
        <f t="shared" si="40"/>
        <v>4</v>
      </c>
      <c r="ED21" s="272">
        <f t="shared" si="41"/>
        <v>0.8</v>
      </c>
      <c r="EE21" s="57">
        <f t="shared" si="42"/>
        <v>0</v>
      </c>
      <c r="EF21" s="57">
        <f t="shared" si="43"/>
        <v>0</v>
      </c>
      <c r="EG21" s="56">
        <f t="shared" si="44"/>
        <v>0</v>
      </c>
      <c r="EH21" s="55">
        <f t="shared" si="45"/>
        <v>1</v>
      </c>
      <c r="EI21" s="272">
        <f t="shared" si="46"/>
        <v>7.7759999999999996E-2</v>
      </c>
      <c r="EJ21" s="55">
        <f t="shared" si="47"/>
        <v>4</v>
      </c>
      <c r="EK21" s="272">
        <f t="shared" si="48"/>
        <v>0.8</v>
      </c>
      <c r="EL21" s="57">
        <f t="shared" si="49"/>
        <v>0</v>
      </c>
      <c r="EM21" s="57">
        <f t="shared" si="50"/>
        <v>0</v>
      </c>
      <c r="EN21" s="56">
        <f t="shared" si="51"/>
        <v>0</v>
      </c>
      <c r="EO21" s="55">
        <f t="shared" si="52"/>
        <v>1</v>
      </c>
      <c r="EP21" s="272">
        <f t="shared" si="53"/>
        <v>7.7759999999999996E-2</v>
      </c>
      <c r="EQ21" s="55">
        <f t="shared" si="54"/>
        <v>4</v>
      </c>
      <c r="ER21" s="272">
        <f t="shared" si="55"/>
        <v>0.8</v>
      </c>
      <c r="ES21" s="57">
        <f t="shared" si="56"/>
        <v>0</v>
      </c>
      <c r="ET21" s="57">
        <f t="shared" si="57"/>
        <v>0</v>
      </c>
      <c r="EU21" s="56">
        <f t="shared" si="58"/>
        <v>0</v>
      </c>
      <c r="EV21" s="55">
        <f t="shared" si="59"/>
        <v>1</v>
      </c>
      <c r="EW21" s="272">
        <f t="shared" si="60"/>
        <v>7.7759999999999996E-2</v>
      </c>
      <c r="EX21" s="55">
        <f t="shared" si="61"/>
        <v>4</v>
      </c>
      <c r="EY21" s="272">
        <f t="shared" si="62"/>
        <v>0.8</v>
      </c>
      <c r="EZ21" s="57">
        <f t="shared" si="63"/>
        <v>0</v>
      </c>
      <c r="FA21" s="57">
        <f t="shared" si="64"/>
        <v>0</v>
      </c>
      <c r="FB21" s="56">
        <f t="shared" si="65"/>
        <v>0</v>
      </c>
      <c r="FC21" s="55">
        <f t="shared" si="66"/>
        <v>1</v>
      </c>
      <c r="FD21" s="272">
        <f t="shared" si="67"/>
        <v>7.7759999999999996E-2</v>
      </c>
      <c r="FE21" s="55">
        <f t="shared" si="68"/>
        <v>4</v>
      </c>
      <c r="FF21" s="272">
        <f t="shared" si="69"/>
        <v>0.8</v>
      </c>
      <c r="FG21" s="57">
        <f t="shared" si="70"/>
        <v>0</v>
      </c>
      <c r="FH21" s="57">
        <f t="shared" si="71"/>
        <v>0</v>
      </c>
      <c r="FI21" s="56">
        <f t="shared" si="72"/>
        <v>0</v>
      </c>
      <c r="FJ21" s="55">
        <f t="shared" si="73"/>
        <v>1</v>
      </c>
      <c r="FK21" s="272">
        <f t="shared" si="74"/>
        <v>7.7759999999999996E-2</v>
      </c>
      <c r="FL21" s="55">
        <f t="shared" si="75"/>
        <v>4</v>
      </c>
      <c r="FM21" s="272">
        <f t="shared" si="76"/>
        <v>0.8</v>
      </c>
      <c r="FN21" s="57">
        <f t="shared" si="77"/>
        <v>0</v>
      </c>
      <c r="FO21" s="57">
        <f t="shared" si="78"/>
        <v>0</v>
      </c>
      <c r="FP21" s="56">
        <f t="shared" si="79"/>
        <v>0</v>
      </c>
      <c r="FQ21" s="55">
        <f t="shared" si="80"/>
        <v>1</v>
      </c>
      <c r="FR21" s="272">
        <f t="shared" si="81"/>
        <v>7.7759999999999996E-2</v>
      </c>
      <c r="FS21" s="55">
        <f t="shared" si="82"/>
        <v>4</v>
      </c>
      <c r="FT21" s="272">
        <f t="shared" si="83"/>
        <v>0.8</v>
      </c>
      <c r="FU21" s="57">
        <f t="shared" si="84"/>
        <v>0</v>
      </c>
      <c r="FV21" s="57">
        <f t="shared" si="85"/>
        <v>0</v>
      </c>
      <c r="FW21" s="56">
        <f t="shared" si="86"/>
        <v>0</v>
      </c>
      <c r="FX21" s="55">
        <f t="shared" si="87"/>
        <v>1</v>
      </c>
      <c r="FY21" s="272">
        <f t="shared" si="88"/>
        <v>7.7759999999999996E-2</v>
      </c>
      <c r="FZ21" s="55">
        <f t="shared" si="89"/>
        <v>4</v>
      </c>
      <c r="GA21" s="272">
        <f t="shared" si="90"/>
        <v>0.8</v>
      </c>
      <c r="GB21" s="57">
        <f t="shared" si="91"/>
        <v>0</v>
      </c>
      <c r="GC21" s="57">
        <f t="shared" si="92"/>
        <v>0</v>
      </c>
      <c r="GD21" s="56">
        <f t="shared" si="93"/>
        <v>0</v>
      </c>
      <c r="GE21" s="55">
        <f t="shared" si="94"/>
        <v>1</v>
      </c>
      <c r="GF21" s="272">
        <f t="shared" si="95"/>
        <v>7.7759999999999996E-2</v>
      </c>
      <c r="GG21" s="55">
        <f t="shared" si="96"/>
        <v>4</v>
      </c>
      <c r="GH21" s="272">
        <f t="shared" si="97"/>
        <v>0.8</v>
      </c>
      <c r="GI21" s="272">
        <f t="shared" si="98"/>
        <v>0.8</v>
      </c>
    </row>
    <row r="22" spans="1:191" ht="345.6" x14ac:dyDescent="0.2">
      <c r="A22" s="75">
        <v>14</v>
      </c>
      <c r="B22" s="440" t="s">
        <v>1243</v>
      </c>
      <c r="C22" s="80" t="s">
        <v>1242</v>
      </c>
      <c r="D22" s="74" t="s">
        <v>206</v>
      </c>
      <c r="E22" s="67" t="s">
        <v>204</v>
      </c>
      <c r="F22" s="62" t="s">
        <v>225</v>
      </c>
      <c r="G22" s="68" t="s">
        <v>211</v>
      </c>
      <c r="H22" s="72" t="s">
        <v>173</v>
      </c>
      <c r="I22" s="376" t="s">
        <v>22</v>
      </c>
      <c r="J22" s="376" t="s">
        <v>54</v>
      </c>
      <c r="K22" s="71" t="s">
        <v>53</v>
      </c>
      <c r="L22" s="71" t="s">
        <v>53</v>
      </c>
      <c r="M22" s="71" t="s">
        <v>53</v>
      </c>
      <c r="N22" s="71" t="s">
        <v>54</v>
      </c>
      <c r="O22" s="71" t="s">
        <v>53</v>
      </c>
      <c r="P22" s="71" t="s">
        <v>54</v>
      </c>
      <c r="Q22" s="71" t="s">
        <v>53</v>
      </c>
      <c r="R22" s="71" t="s">
        <v>53</v>
      </c>
      <c r="S22" s="71" t="s">
        <v>54</v>
      </c>
      <c r="T22" s="71" t="s">
        <v>54</v>
      </c>
      <c r="U22" s="71" t="s">
        <v>54</v>
      </c>
      <c r="V22" s="71" t="s">
        <v>53</v>
      </c>
      <c r="W22" s="71" t="s">
        <v>53</v>
      </c>
      <c r="X22" s="71" t="s">
        <v>53</v>
      </c>
      <c r="Y22" s="71" t="s">
        <v>53</v>
      </c>
      <c r="Z22" s="71" t="s">
        <v>54</v>
      </c>
      <c r="AA22" s="71" t="s">
        <v>53</v>
      </c>
      <c r="AB22" s="71" t="s">
        <v>53</v>
      </c>
      <c r="AC22" s="70" t="str">
        <f t="shared" si="0"/>
        <v>3 - Media</v>
      </c>
      <c r="AD22" s="233">
        <f t="shared" si="1"/>
        <v>0.6</v>
      </c>
      <c r="AE22" s="70" t="str">
        <f t="shared" si="2"/>
        <v>4 - Mayor</v>
      </c>
      <c r="AF22" s="233">
        <f t="shared" si="3"/>
        <v>0.8</v>
      </c>
      <c r="AG22" s="69" t="str">
        <f>IFERROR(INDEX('G TIC'!$BLU$685:$BLY$689,MATCH(I22,'G TIC'!$BLS$685:$BLS$689,0),MATCH(AE22,'G TIC'!$BLU$683:$BLY$683,0)),"")</f>
        <v>ALTO</v>
      </c>
      <c r="AH22" s="233">
        <f t="shared" si="4"/>
        <v>0.48</v>
      </c>
      <c r="AI22" s="80" t="s">
        <v>1241</v>
      </c>
      <c r="AJ22" s="67" t="s">
        <v>100</v>
      </c>
      <c r="AK22" s="72" t="s">
        <v>1128</v>
      </c>
      <c r="AL22" s="72" t="s">
        <v>1240</v>
      </c>
      <c r="AM22" s="62" t="s">
        <v>35</v>
      </c>
      <c r="AN22" s="67" t="s">
        <v>45</v>
      </c>
      <c r="AO22" s="67" t="s">
        <v>50</v>
      </c>
      <c r="AP22" s="62" t="s">
        <v>52</v>
      </c>
      <c r="AQ22" s="62" t="s">
        <v>35</v>
      </c>
      <c r="AR22" s="67" t="s">
        <v>45</v>
      </c>
      <c r="AS22" s="67" t="s">
        <v>50</v>
      </c>
      <c r="AT22" s="62" t="s">
        <v>52</v>
      </c>
      <c r="AU22" s="62" t="s">
        <v>35</v>
      </c>
      <c r="AV22" s="67" t="s">
        <v>45</v>
      </c>
      <c r="AW22" s="67" t="s">
        <v>50</v>
      </c>
      <c r="AX22" s="62" t="s">
        <v>52</v>
      </c>
      <c r="AY22" s="62" t="s">
        <v>35</v>
      </c>
      <c r="AZ22" s="67" t="s">
        <v>45</v>
      </c>
      <c r="BA22" s="67" t="s">
        <v>50</v>
      </c>
      <c r="BB22" s="62" t="s">
        <v>52</v>
      </c>
      <c r="BC22" s="62"/>
      <c r="BD22" s="67"/>
      <c r="BE22" s="67"/>
      <c r="BF22" s="62"/>
      <c r="BG22" s="62"/>
      <c r="BH22" s="67"/>
      <c r="BI22" s="67"/>
      <c r="BJ22" s="62"/>
      <c r="BK22" s="62"/>
      <c r="BL22" s="67"/>
      <c r="BM22" s="67"/>
      <c r="BN22" s="62"/>
      <c r="BO22" s="62"/>
      <c r="BP22" s="67"/>
      <c r="BQ22" s="67"/>
      <c r="BR22" s="62"/>
      <c r="BS22" s="62"/>
      <c r="BT22" s="67"/>
      <c r="BU22" s="67"/>
      <c r="BV22" s="62"/>
      <c r="BW22" s="62"/>
      <c r="BX22" s="67"/>
      <c r="BY22" s="67"/>
      <c r="BZ22" s="62"/>
      <c r="CA22" s="62"/>
      <c r="CB22" s="67"/>
      <c r="CC22" s="67"/>
      <c r="CD22" s="62"/>
      <c r="CE22" s="62"/>
      <c r="CF22" s="67"/>
      <c r="CG22" s="67"/>
      <c r="CH22" s="62"/>
      <c r="CI22" s="67"/>
      <c r="CJ22" s="67"/>
      <c r="CK22" s="62"/>
      <c r="CL22" s="66" t="str">
        <f>IFERROR(IF(GE22&lt;=1,"1 - Muy Baja",VLOOKUP(GE22,'G TIC'!$BLR$685:$BLS$689,2,0)),"")</f>
        <v>1 - Muy Baja</v>
      </c>
      <c r="CM22" s="249">
        <f t="shared" si="5"/>
        <v>7.7759999999999996E-2</v>
      </c>
      <c r="CN22" s="66" t="str">
        <f>IFERROR(IF(GG22&lt;=1,"1 - Leve",HLOOKUP(GG22,'G TIC'!$BLU$682:$BLY$683,2,0)),"")</f>
        <v>4 - Mayor</v>
      </c>
      <c r="CO22" s="249">
        <f t="shared" si="6"/>
        <v>0.8</v>
      </c>
      <c r="CP22" s="63" t="str">
        <f t="shared" si="7"/>
        <v>MODERADO</v>
      </c>
      <c r="CQ22" s="233">
        <f t="shared" si="8"/>
        <v>6.2207999999999999E-2</v>
      </c>
      <c r="CR22" s="77" t="s">
        <v>238</v>
      </c>
      <c r="CS22" s="63">
        <f t="shared" si="9"/>
        <v>3</v>
      </c>
      <c r="CT22" s="62"/>
      <c r="CU22" s="444" t="s">
        <v>1239</v>
      </c>
      <c r="CV22" s="76" t="s">
        <v>1238</v>
      </c>
      <c r="CW22" s="242"/>
      <c r="CX22" s="56">
        <f t="shared" si="10"/>
        <v>7</v>
      </c>
      <c r="CY22" s="59">
        <f t="shared" si="11"/>
        <v>4</v>
      </c>
      <c r="CZ22" s="56" t="str">
        <f t="shared" si="12"/>
        <v>Mayor</v>
      </c>
      <c r="DA22" s="237">
        <f t="shared" si="13"/>
        <v>0.8</v>
      </c>
      <c r="DB22" s="57">
        <f t="shared" si="14"/>
        <v>0.15</v>
      </c>
      <c r="DC22" s="57">
        <f t="shared" si="15"/>
        <v>0.25</v>
      </c>
      <c r="DD22" s="56">
        <f t="shared" si="16"/>
        <v>0.4</v>
      </c>
      <c r="DE22" s="55">
        <f t="shared" si="17"/>
        <v>2</v>
      </c>
      <c r="DF22" s="272">
        <f t="shared" si="18"/>
        <v>0.36</v>
      </c>
      <c r="DG22" s="55">
        <f t="shared" si="19"/>
        <v>4</v>
      </c>
      <c r="DH22" s="55"/>
      <c r="DI22" s="272">
        <f t="shared" si="20"/>
        <v>0.8</v>
      </c>
      <c r="DJ22" s="57">
        <f t="shared" si="21"/>
        <v>0.15</v>
      </c>
      <c r="DK22" s="57">
        <f t="shared" si="22"/>
        <v>0.25</v>
      </c>
      <c r="DL22" s="56">
        <f t="shared" si="23"/>
        <v>0.4</v>
      </c>
      <c r="DM22" s="55">
        <f t="shared" si="24"/>
        <v>2</v>
      </c>
      <c r="DN22" s="272">
        <f t="shared" si="25"/>
        <v>0.216</v>
      </c>
      <c r="DO22" s="55">
        <f t="shared" si="26"/>
        <v>4</v>
      </c>
      <c r="DP22" s="272">
        <f t="shared" si="27"/>
        <v>0.8</v>
      </c>
      <c r="DQ22" s="57">
        <f t="shared" si="28"/>
        <v>0.15</v>
      </c>
      <c r="DR22" s="57">
        <f t="shared" si="29"/>
        <v>0.25</v>
      </c>
      <c r="DS22" s="56">
        <f t="shared" si="30"/>
        <v>0.4</v>
      </c>
      <c r="DT22" s="55">
        <f t="shared" si="31"/>
        <v>1</v>
      </c>
      <c r="DU22" s="272">
        <f t="shared" si="32"/>
        <v>0.12959999999999999</v>
      </c>
      <c r="DV22" s="55">
        <f t="shared" si="33"/>
        <v>4</v>
      </c>
      <c r="DW22" s="272">
        <f t="shared" si="34"/>
        <v>0.8</v>
      </c>
      <c r="DX22" s="57">
        <f t="shared" si="35"/>
        <v>0.15</v>
      </c>
      <c r="DY22" s="57">
        <f>IF(BA22="",0,IF(BA22="Preventivo",0.25,IF(BA22="Detectivo",0.15,IF(BA23="Correctivo",0.1,0))))</f>
        <v>0.25</v>
      </c>
      <c r="DZ22" s="56">
        <f t="shared" si="37"/>
        <v>0.4</v>
      </c>
      <c r="EA22" s="55">
        <f t="shared" si="38"/>
        <v>1</v>
      </c>
      <c r="EB22" s="272">
        <f t="shared" si="39"/>
        <v>7.7759999999999996E-2</v>
      </c>
      <c r="EC22" s="55">
        <f t="shared" si="40"/>
        <v>4</v>
      </c>
      <c r="ED22" s="272">
        <f t="shared" si="41"/>
        <v>0.8</v>
      </c>
      <c r="EE22" s="57">
        <f t="shared" si="42"/>
        <v>0</v>
      </c>
      <c r="EF22" s="57">
        <f t="shared" si="43"/>
        <v>0</v>
      </c>
      <c r="EG22" s="56">
        <f t="shared" si="44"/>
        <v>0</v>
      </c>
      <c r="EH22" s="55">
        <f t="shared" si="45"/>
        <v>1</v>
      </c>
      <c r="EI22" s="272">
        <f t="shared" si="46"/>
        <v>7.7759999999999996E-2</v>
      </c>
      <c r="EJ22" s="55">
        <f t="shared" si="47"/>
        <v>4</v>
      </c>
      <c r="EK22" s="272">
        <f t="shared" si="48"/>
        <v>0.8</v>
      </c>
      <c r="EL22" s="57">
        <f t="shared" si="49"/>
        <v>0</v>
      </c>
      <c r="EM22" s="57">
        <f t="shared" si="50"/>
        <v>0</v>
      </c>
      <c r="EN22" s="56">
        <f t="shared" si="51"/>
        <v>0</v>
      </c>
      <c r="EO22" s="55">
        <f t="shared" si="52"/>
        <v>1</v>
      </c>
      <c r="EP22" s="272">
        <f t="shared" si="53"/>
        <v>7.7759999999999996E-2</v>
      </c>
      <c r="EQ22" s="55">
        <f t="shared" si="54"/>
        <v>4</v>
      </c>
      <c r="ER22" s="272">
        <f t="shared" si="55"/>
        <v>0.8</v>
      </c>
      <c r="ES22" s="57">
        <f t="shared" si="56"/>
        <v>0</v>
      </c>
      <c r="ET22" s="57">
        <f t="shared" si="57"/>
        <v>0</v>
      </c>
      <c r="EU22" s="56">
        <f t="shared" si="58"/>
        <v>0</v>
      </c>
      <c r="EV22" s="55">
        <f t="shared" si="59"/>
        <v>1</v>
      </c>
      <c r="EW22" s="272">
        <f t="shared" si="60"/>
        <v>7.7759999999999996E-2</v>
      </c>
      <c r="EX22" s="55">
        <f t="shared" si="61"/>
        <v>4</v>
      </c>
      <c r="EY22" s="272">
        <f t="shared" si="62"/>
        <v>0.8</v>
      </c>
      <c r="EZ22" s="57">
        <f t="shared" si="63"/>
        <v>0</v>
      </c>
      <c r="FA22" s="57">
        <f t="shared" si="64"/>
        <v>0</v>
      </c>
      <c r="FB22" s="56">
        <f t="shared" si="65"/>
        <v>0</v>
      </c>
      <c r="FC22" s="55">
        <f t="shared" si="66"/>
        <v>1</v>
      </c>
      <c r="FD22" s="272">
        <f t="shared" si="67"/>
        <v>7.7759999999999996E-2</v>
      </c>
      <c r="FE22" s="55">
        <f t="shared" si="68"/>
        <v>4</v>
      </c>
      <c r="FF22" s="272">
        <f t="shared" si="69"/>
        <v>0.8</v>
      </c>
      <c r="FG22" s="57">
        <f t="shared" si="70"/>
        <v>0</v>
      </c>
      <c r="FH22" s="57">
        <f t="shared" si="71"/>
        <v>0</v>
      </c>
      <c r="FI22" s="56">
        <f t="shared" si="72"/>
        <v>0</v>
      </c>
      <c r="FJ22" s="55">
        <f t="shared" si="73"/>
        <v>1</v>
      </c>
      <c r="FK22" s="272">
        <f t="shared" si="74"/>
        <v>7.7759999999999996E-2</v>
      </c>
      <c r="FL22" s="55">
        <f t="shared" si="75"/>
        <v>4</v>
      </c>
      <c r="FM22" s="272">
        <f t="shared" si="76"/>
        <v>0.8</v>
      </c>
      <c r="FN22" s="57">
        <f t="shared" si="77"/>
        <v>0</v>
      </c>
      <c r="FO22" s="57">
        <f t="shared" si="78"/>
        <v>0</v>
      </c>
      <c r="FP22" s="56">
        <f t="shared" si="79"/>
        <v>0</v>
      </c>
      <c r="FQ22" s="55">
        <f t="shared" si="80"/>
        <v>1</v>
      </c>
      <c r="FR22" s="272">
        <f t="shared" si="81"/>
        <v>7.7759999999999996E-2</v>
      </c>
      <c r="FS22" s="55">
        <f t="shared" si="82"/>
        <v>4</v>
      </c>
      <c r="FT22" s="272">
        <f t="shared" si="83"/>
        <v>0.8</v>
      </c>
      <c r="FU22" s="57">
        <f t="shared" si="84"/>
        <v>0</v>
      </c>
      <c r="FV22" s="57">
        <f t="shared" si="85"/>
        <v>0</v>
      </c>
      <c r="FW22" s="56">
        <f t="shared" si="86"/>
        <v>0</v>
      </c>
      <c r="FX22" s="55">
        <f t="shared" si="87"/>
        <v>1</v>
      </c>
      <c r="FY22" s="272">
        <f t="shared" si="88"/>
        <v>7.7759999999999996E-2</v>
      </c>
      <c r="FZ22" s="55">
        <f t="shared" si="89"/>
        <v>4</v>
      </c>
      <c r="GA22" s="272">
        <f t="shared" si="90"/>
        <v>0.8</v>
      </c>
      <c r="GB22" s="57">
        <f t="shared" si="91"/>
        <v>0</v>
      </c>
      <c r="GC22" s="57">
        <f t="shared" si="92"/>
        <v>0</v>
      </c>
      <c r="GD22" s="56">
        <f t="shared" si="93"/>
        <v>0</v>
      </c>
      <c r="GE22" s="55">
        <f t="shared" si="94"/>
        <v>1</v>
      </c>
      <c r="GF22" s="272">
        <f t="shared" si="95"/>
        <v>7.7759999999999996E-2</v>
      </c>
      <c r="GG22" s="55">
        <f t="shared" si="96"/>
        <v>4</v>
      </c>
      <c r="GH22" s="272">
        <f t="shared" si="97"/>
        <v>0.8</v>
      </c>
      <c r="GI22" s="272">
        <f t="shared" si="98"/>
        <v>0.8</v>
      </c>
    </row>
    <row r="88" spans="96:96" ht="13.8" hidden="1" x14ac:dyDescent="0.2">
      <c r="CR88" s="344" t="s">
        <v>472</v>
      </c>
    </row>
    <row r="97" spans="96:99" x14ac:dyDescent="0.2">
      <c r="CR97" s="163" t="s">
        <v>471</v>
      </c>
      <c r="CS97" s="4">
        <f>SUM(CS9:CS96)</f>
        <v>42</v>
      </c>
      <c r="CU97" s="4">
        <f>COUNT(CS9:CS22)</f>
        <v>14</v>
      </c>
    </row>
    <row r="680" spans="1:1 1680:1689" ht="13.2" x14ac:dyDescent="0.25">
      <c r="A680" s="51" t="s">
        <v>227</v>
      </c>
      <c r="BLP680" s="51" t="s">
        <v>227</v>
      </c>
      <c r="BLQ680" s="22"/>
      <c r="BLR680" s="22"/>
      <c r="BLS680" s="22"/>
      <c r="BLT680" s="22"/>
      <c r="BLU680" s="22"/>
      <c r="BLV680" s="22"/>
      <c r="BLW680" s="22"/>
      <c r="BLX680" s="22"/>
      <c r="BLY680" s="22"/>
    </row>
    <row r="681" spans="1:1 1680:1689" ht="13.2" x14ac:dyDescent="0.25">
      <c r="BLP681" s="22"/>
      <c r="BLQ681" s="22"/>
      <c r="BLR681" s="22"/>
      <c r="BLS681" s="22"/>
      <c r="BLT681" s="22"/>
      <c r="BLU681" s="22"/>
      <c r="BLV681" s="22"/>
      <c r="BLW681" s="540" t="s">
        <v>33</v>
      </c>
      <c r="BLX681" s="540"/>
      <c r="BLY681" s="540"/>
    </row>
    <row r="682" spans="1:1 1680:1689" ht="13.2" x14ac:dyDescent="0.25">
      <c r="BLP682" s="22"/>
      <c r="BLQ682" s="22"/>
      <c r="BLR682" s="22"/>
      <c r="BLS682" s="22"/>
      <c r="BLT682" s="22"/>
      <c r="BLU682" s="49">
        <v>1</v>
      </c>
      <c r="BLV682" s="49">
        <v>2</v>
      </c>
      <c r="BLW682" s="49">
        <v>3</v>
      </c>
      <c r="BLX682" s="48">
        <v>4</v>
      </c>
      <c r="BLY682" s="48">
        <v>5</v>
      </c>
    </row>
    <row r="683" spans="1:1 1680:1689" ht="13.2" x14ac:dyDescent="0.25">
      <c r="BLP683" s="22"/>
      <c r="BLQ683" s="22"/>
      <c r="BLR683" s="22"/>
      <c r="BLS683" s="22"/>
      <c r="BLT683" s="22"/>
      <c r="BLU683" s="26" t="s">
        <v>32</v>
      </c>
      <c r="BLV683" s="26" t="s">
        <v>31</v>
      </c>
      <c r="BLW683" s="26" t="s">
        <v>30</v>
      </c>
      <c r="BLX683" s="26" t="s">
        <v>29</v>
      </c>
      <c r="BLY683" s="26" t="s">
        <v>28</v>
      </c>
    </row>
    <row r="684" spans="1:1 1680:1689" ht="13.2" x14ac:dyDescent="0.25">
      <c r="BLP684" s="22"/>
      <c r="BLQ684" s="22"/>
      <c r="BLR684" s="22"/>
      <c r="BLS684" s="22"/>
      <c r="BLT684" s="22"/>
      <c r="BLU684" s="49">
        <v>1</v>
      </c>
      <c r="BLV684" s="49">
        <v>2</v>
      </c>
      <c r="BLW684" s="49">
        <v>3</v>
      </c>
      <c r="BLX684" s="48">
        <v>4</v>
      </c>
      <c r="BLY684" s="48">
        <v>5</v>
      </c>
    </row>
    <row r="685" spans="1:1 1680:1689" ht="13.2" x14ac:dyDescent="0.25">
      <c r="BLP685" s="22"/>
      <c r="BLQ685" s="541" t="s">
        <v>27</v>
      </c>
      <c r="BLR685" s="23">
        <v>5</v>
      </c>
      <c r="BLS685" s="26" t="s">
        <v>26</v>
      </c>
      <c r="BLT685" s="23">
        <v>5</v>
      </c>
      <c r="BLU685" s="43" t="s">
        <v>15</v>
      </c>
      <c r="BLV685" s="46" t="s">
        <v>14</v>
      </c>
      <c r="BLW685" s="46" t="s">
        <v>14</v>
      </c>
      <c r="BLX685" s="47" t="s">
        <v>13</v>
      </c>
      <c r="BLY685" s="47" t="s">
        <v>13</v>
      </c>
    </row>
    <row r="686" spans="1:1 1680:1689" ht="13.2" x14ac:dyDescent="0.25">
      <c r="BLP686" s="22"/>
      <c r="BLQ686" s="541"/>
      <c r="BLR686" s="23">
        <v>4</v>
      </c>
      <c r="BLS686" s="26" t="s">
        <v>24</v>
      </c>
      <c r="BLT686" s="23">
        <v>4</v>
      </c>
      <c r="BLU686" s="43" t="s">
        <v>15</v>
      </c>
      <c r="BLV686" s="43" t="s">
        <v>15</v>
      </c>
      <c r="BLW686" s="46" t="s">
        <v>14</v>
      </c>
      <c r="BLX686" s="47" t="s">
        <v>13</v>
      </c>
      <c r="BLY686" s="47" t="s">
        <v>13</v>
      </c>
    </row>
    <row r="687" spans="1:1 1680:1689" ht="13.2" x14ac:dyDescent="0.25">
      <c r="BLP687" s="22"/>
      <c r="BLQ687" s="541"/>
      <c r="BLR687" s="23">
        <v>3</v>
      </c>
      <c r="BLS687" s="26" t="s">
        <v>22</v>
      </c>
      <c r="BLT687" s="23">
        <v>3</v>
      </c>
      <c r="BLU687" s="43" t="s">
        <v>15</v>
      </c>
      <c r="BLV687" s="43" t="s">
        <v>15</v>
      </c>
      <c r="BLW687" s="46" t="s">
        <v>14</v>
      </c>
      <c r="BLX687" s="46" t="s">
        <v>14</v>
      </c>
      <c r="BLY687" s="46" t="s">
        <v>14</v>
      </c>
    </row>
    <row r="688" spans="1:1 1680:1689" ht="13.2" x14ac:dyDescent="0.25">
      <c r="BLP688" s="22"/>
      <c r="BLQ688" s="541"/>
      <c r="BLR688" s="23">
        <v>2</v>
      </c>
      <c r="BLS688" s="26" t="s">
        <v>20</v>
      </c>
      <c r="BLT688" s="23">
        <v>2</v>
      </c>
      <c r="BLU688" s="44" t="s">
        <v>16</v>
      </c>
      <c r="BLV688" s="43" t="s">
        <v>15</v>
      </c>
      <c r="BLW688" s="43" t="s">
        <v>15</v>
      </c>
      <c r="BLX688" s="43" t="s">
        <v>15</v>
      </c>
      <c r="BLY688" s="46" t="s">
        <v>14</v>
      </c>
    </row>
    <row r="689" spans="1680:1693" ht="13.2" x14ac:dyDescent="0.25">
      <c r="BLP689" s="22"/>
      <c r="BLQ689" s="541"/>
      <c r="BLR689" s="23">
        <v>1</v>
      </c>
      <c r="BLS689" s="26" t="s">
        <v>18</v>
      </c>
      <c r="BLT689" s="23">
        <v>1</v>
      </c>
      <c r="BLU689" s="44" t="s">
        <v>16</v>
      </c>
      <c r="BLV689" s="44" t="s">
        <v>16</v>
      </c>
      <c r="BLW689" s="43" t="s">
        <v>15</v>
      </c>
      <c r="BLX689" s="43" t="s">
        <v>15</v>
      </c>
      <c r="BLY689" s="43" t="s">
        <v>15</v>
      </c>
      <c r="BLZ689" s="42"/>
      <c r="BMA689" s="42"/>
      <c r="BMB689" s="42"/>
      <c r="BMC689" s="42"/>
    </row>
    <row r="690" spans="1680:1693" ht="13.2" x14ac:dyDescent="0.25">
      <c r="BLP690" s="22"/>
      <c r="BLQ690" s="22"/>
      <c r="BLR690" s="22"/>
      <c r="BLS690" s="22"/>
      <c r="BLT690" s="22"/>
      <c r="BLU690" s="22"/>
      <c r="BLV690" s="22"/>
      <c r="BLW690" s="22"/>
      <c r="BLX690" s="22"/>
      <c r="BLY690" s="22"/>
      <c r="BLZ690" s="22"/>
      <c r="BMA690" s="22"/>
      <c r="BMB690" s="22"/>
      <c r="BMC690" s="22"/>
    </row>
    <row r="691" spans="1680:1693" ht="13.2" x14ac:dyDescent="0.25">
      <c r="BLP691" s="22"/>
      <c r="BLQ691" s="22"/>
      <c r="BLR691" s="22"/>
      <c r="BLS691" s="22"/>
      <c r="BLT691" s="22"/>
      <c r="BLU691" s="22"/>
      <c r="BLV691" s="22"/>
      <c r="BLW691" s="22"/>
      <c r="BLX691" s="22"/>
      <c r="BLY691" s="22"/>
      <c r="BLZ691" s="22"/>
      <c r="BMA691" s="22"/>
      <c r="BMB691" s="22"/>
      <c r="BMC691" s="22"/>
    </row>
    <row r="692" spans="1680:1693" ht="13.2" x14ac:dyDescent="0.25">
      <c r="BLP692" s="22"/>
      <c r="BLQ692" s="22"/>
      <c r="BLR692" s="22"/>
      <c r="BLS692" s="22"/>
      <c r="BLT692" s="22"/>
      <c r="BLU692" s="22"/>
      <c r="BLV692" s="22"/>
      <c r="BLW692" s="22"/>
      <c r="BLX692" s="22"/>
      <c r="BLY692" s="22"/>
      <c r="BLZ692" s="22"/>
      <c r="BMA692" s="22" t="s">
        <v>226</v>
      </c>
      <c r="BMB692" s="22"/>
      <c r="BMC692" s="22"/>
    </row>
    <row r="693" spans="1680:1693" ht="20.399999999999999" x14ac:dyDescent="0.25">
      <c r="BLP693" s="22"/>
      <c r="BLQ693" s="22"/>
      <c r="BLR693" s="22"/>
      <c r="BLS693" s="22"/>
      <c r="BLT693" s="22"/>
      <c r="BLU693" s="22"/>
      <c r="BLV693" s="22"/>
      <c r="BLW693" s="22"/>
      <c r="BLX693" s="22"/>
      <c r="BLY693" s="22"/>
      <c r="BLZ693" s="22"/>
      <c r="BMA693" s="41" t="s">
        <v>225</v>
      </c>
      <c r="BMB693" s="22"/>
      <c r="BMC693" s="22"/>
    </row>
    <row r="694" spans="1680:1693" ht="30.6" x14ac:dyDescent="0.25">
      <c r="BLP694" s="22"/>
      <c r="BLQ694" s="22"/>
      <c r="BLR694" s="22"/>
      <c r="BLS694" s="22"/>
      <c r="BLT694" s="22"/>
      <c r="BLU694" s="22"/>
      <c r="BLV694" s="22"/>
      <c r="BLW694" s="22"/>
      <c r="BLX694" s="22"/>
      <c r="BLY694" s="22"/>
      <c r="BLZ694" s="22"/>
      <c r="BMA694" s="41" t="s">
        <v>224</v>
      </c>
      <c r="BMB694" s="22"/>
      <c r="BMC694" s="22"/>
    </row>
    <row r="695" spans="1680:1693" ht="13.2" x14ac:dyDescent="0.25">
      <c r="BLP695" s="22"/>
      <c r="BLQ695" s="22"/>
      <c r="BLR695" s="22"/>
      <c r="BLS695" s="22"/>
      <c r="BLT695" s="22"/>
      <c r="BLU695" s="22"/>
      <c r="BLV695" s="22"/>
      <c r="BLW695" s="22"/>
      <c r="BLX695" s="22"/>
      <c r="BLY695" s="22"/>
      <c r="BLZ695" s="22"/>
      <c r="BMA695" s="41" t="s">
        <v>223</v>
      </c>
      <c r="BMB695" s="22"/>
      <c r="BMC695" s="22"/>
    </row>
    <row r="696" spans="1680:1693" ht="13.2" x14ac:dyDescent="0.25">
      <c r="BLP696" s="22"/>
      <c r="BLQ696" s="22"/>
      <c r="BLR696" s="22"/>
      <c r="BLS696" s="22"/>
      <c r="BLT696" s="22"/>
      <c r="BLU696" s="22"/>
      <c r="BLV696" s="22"/>
      <c r="BLW696" s="22"/>
      <c r="BLX696" s="22"/>
      <c r="BLY696" s="22"/>
      <c r="BLZ696" s="22"/>
      <c r="BMA696" s="41" t="s">
        <v>222</v>
      </c>
      <c r="BMB696" s="22"/>
      <c r="BMC696" s="22"/>
    </row>
    <row r="697" spans="1680:1693" ht="13.2" x14ac:dyDescent="0.25">
      <c r="BLP697" s="22"/>
      <c r="BLQ697" s="22"/>
      <c r="BLR697" s="22"/>
      <c r="BLS697" s="22"/>
      <c r="BLT697" s="22"/>
      <c r="BLU697" s="22"/>
      <c r="BLV697" s="22"/>
      <c r="BLW697" s="22"/>
      <c r="BLX697" s="22"/>
      <c r="BLY697" s="22"/>
      <c r="BLZ697" s="22"/>
      <c r="BMA697" s="24"/>
      <c r="BMB697" s="22"/>
      <c r="BMC697" s="22"/>
    </row>
    <row r="698" spans="1680:1693" ht="13.2" x14ac:dyDescent="0.25">
      <c r="BLP698" s="22"/>
      <c r="BLQ698" s="22"/>
      <c r="BLR698" s="22"/>
      <c r="BLS698" s="22"/>
      <c r="BLT698" s="22"/>
      <c r="BLU698" s="22"/>
      <c r="BLV698" s="22"/>
      <c r="BLW698" s="22"/>
      <c r="BLX698" s="22"/>
      <c r="BLY698" s="22"/>
      <c r="BLZ698" s="22"/>
      <c r="BMA698" s="22"/>
      <c r="BMB698" s="22"/>
      <c r="BMC698" s="22" t="s">
        <v>221</v>
      </c>
    </row>
    <row r="699" spans="1680:1693" ht="13.2" x14ac:dyDescent="0.25">
      <c r="BLP699" s="22"/>
      <c r="BLQ699" s="22"/>
      <c r="BLR699" s="22"/>
      <c r="BLS699" s="22"/>
      <c r="BLT699" s="22"/>
      <c r="BLU699" s="22"/>
      <c r="BLV699" s="22"/>
      <c r="BLW699" s="22"/>
      <c r="BLX699" s="22"/>
      <c r="BLY699" s="22"/>
      <c r="BLZ699" s="22"/>
      <c r="BMA699" s="22"/>
      <c r="BMB699" s="22"/>
      <c r="BMC699" s="40" t="s">
        <v>220</v>
      </c>
    </row>
    <row r="700" spans="1680:1693" ht="13.2" x14ac:dyDescent="0.25">
      <c r="BLP700" s="22"/>
      <c r="BLQ700" s="22"/>
      <c r="BLR700" s="22"/>
      <c r="BLS700" s="22"/>
      <c r="BLT700" s="22"/>
      <c r="BLU700" s="22"/>
      <c r="BLV700" s="22"/>
      <c r="BLW700" s="22"/>
      <c r="BLX700" s="22"/>
      <c r="BLY700" s="22"/>
      <c r="BLZ700" s="22"/>
      <c r="BMA700" s="22"/>
      <c r="BMB700" s="22"/>
      <c r="BMC700" s="40" t="s">
        <v>219</v>
      </c>
    </row>
    <row r="701" spans="1680:1693" ht="13.2" x14ac:dyDescent="0.25">
      <c r="BLP701" s="22"/>
      <c r="BLQ701" s="22"/>
      <c r="BLR701" s="22"/>
      <c r="BLS701" s="22"/>
      <c r="BLT701" s="22"/>
      <c r="BLU701" s="22"/>
      <c r="BLV701" s="22"/>
      <c r="BLW701" s="22"/>
      <c r="BLX701" s="22"/>
      <c r="BLY701" s="22"/>
      <c r="BLZ701" s="22"/>
      <c r="BMA701" s="22"/>
      <c r="BMB701" s="22"/>
      <c r="BMC701" s="40" t="s">
        <v>218</v>
      </c>
    </row>
    <row r="702" spans="1680:1693" ht="13.2" x14ac:dyDescent="0.25">
      <c r="BLP702" s="22"/>
      <c r="BLQ702" s="22"/>
      <c r="BLR702" s="22"/>
      <c r="BLS702" s="22"/>
      <c r="BLT702" s="22"/>
      <c r="BLU702" s="22"/>
      <c r="BLV702" s="22"/>
      <c r="BLW702" s="22"/>
      <c r="BLX702" s="22"/>
      <c r="BLY702" s="22"/>
      <c r="BLZ702" s="22"/>
      <c r="BMA702" s="22"/>
      <c r="BMB702" s="22"/>
      <c r="BMC702" s="40" t="s">
        <v>217</v>
      </c>
    </row>
    <row r="703" spans="1680:1693" ht="20.399999999999999" x14ac:dyDescent="0.25">
      <c r="BLP703" s="22"/>
      <c r="BLQ703" s="22"/>
      <c r="BLR703" s="22"/>
      <c r="BLS703" s="22"/>
      <c r="BLT703" s="22"/>
      <c r="BLU703" s="22"/>
      <c r="BLV703" s="22"/>
      <c r="BLW703" s="22"/>
      <c r="BLX703" s="22"/>
      <c r="BLY703" s="22"/>
      <c r="BLZ703" s="22"/>
      <c r="BMA703" s="22"/>
      <c r="BMB703" s="22"/>
      <c r="BMC703" s="40" t="s">
        <v>216</v>
      </c>
    </row>
    <row r="704" spans="1680:1693" ht="20.399999999999999" x14ac:dyDescent="0.25">
      <c r="BLP704" s="22"/>
      <c r="BLQ704" s="22"/>
      <c r="BLR704" s="22"/>
      <c r="BLS704" s="22"/>
      <c r="BLT704" s="22"/>
      <c r="BLU704" s="22"/>
      <c r="BLV704" s="22"/>
      <c r="BLW704" s="22"/>
      <c r="BLX704" s="22"/>
      <c r="BLY704" s="22"/>
      <c r="BLZ704" s="22"/>
      <c r="BMA704" s="22"/>
      <c r="BMB704" s="22"/>
      <c r="BMC704" s="40" t="s">
        <v>527</v>
      </c>
    </row>
    <row r="705" spans="1693:1698" ht="13.2" x14ac:dyDescent="0.25">
      <c r="BMC705" s="40" t="s">
        <v>214</v>
      </c>
      <c r="BMD705" s="22"/>
      <c r="BME705" s="22"/>
      <c r="BMF705" s="25"/>
      <c r="BMG705" s="22"/>
      <c r="BMH705" s="23"/>
    </row>
    <row r="706" spans="1693:1698" ht="13.2" x14ac:dyDescent="0.25">
      <c r="BMC706" s="40" t="s">
        <v>213</v>
      </c>
      <c r="BMD706" s="22"/>
      <c r="BME706" s="22"/>
      <c r="BMF706" s="25"/>
      <c r="BMG706" s="22"/>
      <c r="BMH706" s="23"/>
    </row>
    <row r="707" spans="1693:1698" ht="13.2" x14ac:dyDescent="0.25">
      <c r="BMC707" s="40" t="s">
        <v>212</v>
      </c>
      <c r="BMD707" s="22"/>
      <c r="BME707" s="22"/>
      <c r="BMF707" s="25"/>
      <c r="BMG707" s="22"/>
      <c r="BMH707" s="23"/>
    </row>
    <row r="708" spans="1693:1698" ht="13.2" x14ac:dyDescent="0.25">
      <c r="BMC708" s="40" t="s">
        <v>211</v>
      </c>
      <c r="BMD708" s="22"/>
      <c r="BME708" s="22"/>
      <c r="BMF708" s="25"/>
      <c r="BMG708" s="22"/>
      <c r="BMH708" s="23"/>
    </row>
    <row r="709" spans="1693:1698" ht="13.2" x14ac:dyDescent="0.25">
      <c r="BMC709" s="40" t="s">
        <v>210</v>
      </c>
      <c r="BMD709" s="22"/>
      <c r="BME709" s="22"/>
      <c r="BMF709" s="25"/>
      <c r="BMG709" s="22"/>
      <c r="BMH709" s="23"/>
    </row>
    <row r="710" spans="1693:1698" ht="20.399999999999999" x14ac:dyDescent="0.25">
      <c r="BMC710" s="40" t="s">
        <v>468</v>
      </c>
      <c r="BMD710" s="22"/>
      <c r="BME710" s="22"/>
      <c r="BMF710" s="25"/>
      <c r="BMG710" s="22"/>
      <c r="BMH710" s="23"/>
    </row>
    <row r="711" spans="1693:1698" ht="13.2" x14ac:dyDescent="0.25">
      <c r="BMC711" s="22"/>
      <c r="BMD711" s="22"/>
      <c r="BME711" s="40"/>
      <c r="BMF711" s="25"/>
      <c r="BMG711" s="22"/>
      <c r="BMH711" s="23"/>
    </row>
    <row r="712" spans="1693:1698" ht="13.2" x14ac:dyDescent="0.25">
      <c r="BMC712" s="22"/>
      <c r="BMD712" s="22"/>
      <c r="BME712" s="22"/>
      <c r="BMF712" s="25"/>
      <c r="BMG712" s="22"/>
      <c r="BMH712" s="23"/>
    </row>
    <row r="713" spans="1693:1698" ht="13.2" x14ac:dyDescent="0.25">
      <c r="BMC713" s="22"/>
      <c r="BMD713" s="22"/>
      <c r="BME713" s="22"/>
      <c r="BMF713" s="25" t="s">
        <v>207</v>
      </c>
      <c r="BMG713" s="22"/>
      <c r="BMH713" s="23"/>
    </row>
    <row r="714" spans="1693:1698" ht="13.2" x14ac:dyDescent="0.25">
      <c r="BMC714" s="22"/>
      <c r="BMD714" s="22"/>
      <c r="BME714" s="22"/>
      <c r="BMF714" s="6" t="s">
        <v>206</v>
      </c>
      <c r="BMG714" s="22"/>
      <c r="BMH714" s="23"/>
    </row>
    <row r="715" spans="1693:1698" ht="20.399999999999999" x14ac:dyDescent="0.25">
      <c r="BMC715" s="22"/>
      <c r="BMD715" s="22"/>
      <c r="BME715" s="22"/>
      <c r="BMF715" s="6" t="s">
        <v>205</v>
      </c>
      <c r="BMG715" s="22"/>
      <c r="BMH715" s="23"/>
    </row>
    <row r="716" spans="1693:1698" ht="13.2" x14ac:dyDescent="0.25">
      <c r="BMC716" s="22"/>
      <c r="BMD716" s="22"/>
      <c r="BME716" s="22"/>
      <c r="BMF716" s="6"/>
      <c r="BMG716" s="22"/>
      <c r="BMH716" s="23"/>
    </row>
    <row r="717" spans="1693:1698" ht="13.2" x14ac:dyDescent="0.25">
      <c r="BMC717" s="22"/>
      <c r="BMD717" s="22"/>
      <c r="BME717" s="22"/>
      <c r="BMF717" s="25"/>
      <c r="BMG717" s="22"/>
      <c r="BMH717" s="23"/>
    </row>
    <row r="718" spans="1693:1698" ht="13.2" x14ac:dyDescent="0.25">
      <c r="BMC718" s="22"/>
      <c r="BMD718" s="22"/>
      <c r="BME718" s="22"/>
      <c r="BMF718" s="25"/>
      <c r="BMG718" s="22"/>
      <c r="BMH718" s="23"/>
    </row>
    <row r="719" spans="1693:1698" ht="13.2" x14ac:dyDescent="0.25">
      <c r="BMC719" s="22"/>
      <c r="BMD719" s="22"/>
      <c r="BME719" s="22"/>
      <c r="BMF719" s="25"/>
      <c r="BMG719" s="22"/>
      <c r="BMH719" s="23" t="s">
        <v>123</v>
      </c>
    </row>
    <row r="720" spans="1693:1698" ht="13.2" x14ac:dyDescent="0.25">
      <c r="BMC720" s="22"/>
      <c r="BMD720" s="22"/>
      <c r="BME720" s="22"/>
      <c r="BMF720" s="25"/>
      <c r="BMG720" s="22"/>
      <c r="BMH720" s="39" t="s">
        <v>204</v>
      </c>
    </row>
    <row r="721" spans="1698:1701" ht="13.2" x14ac:dyDescent="0.25">
      <c r="BMH721" s="39" t="s">
        <v>203</v>
      </c>
      <c r="BMI721" s="22"/>
      <c r="BMJ721" s="22"/>
      <c r="BMK721" s="22"/>
    </row>
    <row r="722" spans="1698:1701" ht="13.2" x14ac:dyDescent="0.25">
      <c r="BMH722" s="39" t="s">
        <v>202</v>
      </c>
      <c r="BMI722" s="22"/>
      <c r="BMJ722" s="22"/>
      <c r="BMK722" s="22"/>
    </row>
    <row r="723" spans="1698:1701" ht="13.2" x14ac:dyDescent="0.25">
      <c r="BMH723" s="39" t="s">
        <v>201</v>
      </c>
      <c r="BMI723" s="22"/>
      <c r="BMJ723" s="22"/>
      <c r="BMK723" s="22"/>
    </row>
    <row r="724" spans="1698:1701" ht="13.2" x14ac:dyDescent="0.25">
      <c r="BMH724" s="39" t="s">
        <v>200</v>
      </c>
      <c r="BMI724" s="22"/>
      <c r="BMJ724" s="22"/>
      <c r="BMK724" s="22"/>
    </row>
    <row r="725" spans="1698:1701" ht="13.2" x14ac:dyDescent="0.25">
      <c r="BMH725" s="39" t="s">
        <v>199</v>
      </c>
      <c r="BMI725" s="22"/>
      <c r="BMJ725" s="22"/>
      <c r="BMK725" s="22"/>
    </row>
    <row r="726" spans="1698:1701" ht="13.2" x14ac:dyDescent="0.25">
      <c r="BMH726" s="39" t="s">
        <v>198</v>
      </c>
      <c r="BMI726" s="22"/>
      <c r="BMJ726" s="22"/>
      <c r="BMK726" s="22"/>
    </row>
    <row r="727" spans="1698:1701" ht="13.2" x14ac:dyDescent="0.25">
      <c r="BMH727" s="39" t="s">
        <v>197</v>
      </c>
      <c r="BMI727" s="22"/>
      <c r="BMJ727" s="22"/>
      <c r="BMK727" s="22"/>
    </row>
    <row r="728" spans="1698:1701" ht="13.2" x14ac:dyDescent="0.25">
      <c r="BMH728" s="39" t="s">
        <v>196</v>
      </c>
      <c r="BMI728" s="22"/>
      <c r="BMJ728" s="22"/>
      <c r="BMK728" s="22"/>
    </row>
    <row r="729" spans="1698:1701" ht="13.2" x14ac:dyDescent="0.25">
      <c r="BMH729" s="25"/>
      <c r="BMI729" s="22"/>
      <c r="BMJ729" s="22"/>
      <c r="BMK729" s="22" t="s">
        <v>195</v>
      </c>
    </row>
    <row r="730" spans="1698:1701" ht="13.2" x14ac:dyDescent="0.25">
      <c r="BMH730" s="23"/>
      <c r="BMI730" s="22"/>
      <c r="BMJ730" s="22"/>
      <c r="BMK730" s="22" t="s">
        <v>168</v>
      </c>
    </row>
    <row r="731" spans="1698:1701" ht="13.2" x14ac:dyDescent="0.25">
      <c r="BMH731" s="23"/>
      <c r="BMI731" s="22"/>
      <c r="BMJ731" s="22"/>
      <c r="BMK731" s="22" t="s">
        <v>136</v>
      </c>
    </row>
    <row r="732" spans="1698:1701" ht="13.2" x14ac:dyDescent="0.25">
      <c r="BMH732" s="23"/>
      <c r="BMI732" s="22"/>
      <c r="BMJ732" s="22"/>
      <c r="BMK732" s="22" t="s">
        <v>194</v>
      </c>
    </row>
    <row r="733" spans="1698:1701" ht="13.2" x14ac:dyDescent="0.25">
      <c r="BMH733" s="23"/>
      <c r="BMI733" s="22"/>
      <c r="BMJ733" s="22"/>
      <c r="BMK733" s="22" t="s">
        <v>193</v>
      </c>
    </row>
    <row r="734" spans="1698:1701" ht="13.2" x14ac:dyDescent="0.25">
      <c r="BMH734" s="23"/>
      <c r="BMI734" s="22"/>
      <c r="BMJ734" s="22"/>
      <c r="BMK734" s="22" t="s">
        <v>192</v>
      </c>
    </row>
    <row r="735" spans="1698:1701" ht="13.2" x14ac:dyDescent="0.25">
      <c r="BMH735" s="23"/>
      <c r="BMI735" s="22"/>
      <c r="BMJ735" s="22"/>
      <c r="BMK735" s="22" t="s">
        <v>191</v>
      </c>
    </row>
    <row r="736" spans="1698:1701" ht="13.2" x14ac:dyDescent="0.25">
      <c r="BMH736" s="23"/>
      <c r="BMI736" s="22"/>
      <c r="BMJ736" s="22"/>
      <c r="BMK736" s="22" t="s">
        <v>190</v>
      </c>
    </row>
    <row r="737" spans="1701:1703" ht="13.2" x14ac:dyDescent="0.25">
      <c r="BMK737" s="22" t="s">
        <v>189</v>
      </c>
      <c r="BML737" s="22"/>
      <c r="BMM737" s="22"/>
    </row>
    <row r="738" spans="1701:1703" ht="13.2" x14ac:dyDescent="0.25">
      <c r="BMK738" s="22"/>
      <c r="BML738" s="22"/>
      <c r="BMM738" s="22"/>
    </row>
    <row r="739" spans="1701:1703" ht="13.2" x14ac:dyDescent="0.25">
      <c r="BMK739" s="22"/>
      <c r="BML739" s="22"/>
      <c r="BMM739" s="22"/>
    </row>
    <row r="740" spans="1701:1703" ht="13.2" x14ac:dyDescent="0.25">
      <c r="BMK740" s="22"/>
      <c r="BML740" s="22"/>
      <c r="BMM740" s="22" t="s">
        <v>188</v>
      </c>
    </row>
    <row r="741" spans="1701:1703" ht="20.399999999999999" x14ac:dyDescent="0.25">
      <c r="BMK741" s="22"/>
      <c r="BML741" s="22"/>
      <c r="BMM741" s="37" t="s">
        <v>187</v>
      </c>
    </row>
    <row r="742" spans="1701:1703" ht="13.2" x14ac:dyDescent="0.25">
      <c r="BMK742" s="22"/>
      <c r="BML742" s="22"/>
      <c r="BMM742" s="37" t="s">
        <v>186</v>
      </c>
    </row>
    <row r="743" spans="1701:1703" ht="13.2" x14ac:dyDescent="0.25">
      <c r="BMK743" s="22"/>
      <c r="BML743" s="22"/>
      <c r="BMM743" s="37" t="s">
        <v>185</v>
      </c>
    </row>
    <row r="744" spans="1701:1703" ht="20.399999999999999" x14ac:dyDescent="0.25">
      <c r="BMK744" s="22"/>
      <c r="BML744" s="22"/>
      <c r="BMM744" s="37" t="s">
        <v>184</v>
      </c>
    </row>
    <row r="745" spans="1701:1703" ht="13.2" x14ac:dyDescent="0.25">
      <c r="BMK745" s="22"/>
      <c r="BML745" s="22"/>
      <c r="BMM745" s="37" t="s">
        <v>183</v>
      </c>
    </row>
    <row r="746" spans="1701:1703" ht="20.399999999999999" x14ac:dyDescent="0.25">
      <c r="BMK746" s="22"/>
      <c r="BML746" s="22"/>
      <c r="BMM746" s="38" t="s">
        <v>182</v>
      </c>
    </row>
    <row r="747" spans="1701:1703" ht="13.2" x14ac:dyDescent="0.25">
      <c r="BMK747" s="22"/>
      <c r="BML747" s="22"/>
      <c r="BMM747" s="37" t="s">
        <v>181</v>
      </c>
    </row>
    <row r="748" spans="1701:1703" ht="20.399999999999999" x14ac:dyDescent="0.25">
      <c r="BMK748" s="22"/>
      <c r="BML748" s="22"/>
      <c r="BMM748" s="37" t="s">
        <v>180</v>
      </c>
    </row>
    <row r="749" spans="1701:1703" ht="20.399999999999999" x14ac:dyDescent="0.25">
      <c r="BMK749" s="22"/>
      <c r="BML749" s="22"/>
      <c r="BMM749" s="37" t="s">
        <v>179</v>
      </c>
    </row>
    <row r="750" spans="1701:1703" ht="20.399999999999999" x14ac:dyDescent="0.25">
      <c r="BMK750" s="22"/>
      <c r="BML750" s="22"/>
      <c r="BMM750" s="37" t="s">
        <v>178</v>
      </c>
    </row>
    <row r="751" spans="1701:1703" ht="30.6" x14ac:dyDescent="0.25">
      <c r="BMK751" s="22"/>
      <c r="BML751" s="22"/>
      <c r="BMM751" s="37" t="s">
        <v>177</v>
      </c>
    </row>
    <row r="752" spans="1701:1703" ht="20.399999999999999" x14ac:dyDescent="0.25">
      <c r="BMK752" s="22"/>
      <c r="BML752" s="22"/>
      <c r="BMM752" s="37" t="s">
        <v>176</v>
      </c>
    </row>
    <row r="753" spans="1703:1706" ht="20.399999999999999" x14ac:dyDescent="0.25">
      <c r="BMM753" s="37" t="s">
        <v>175</v>
      </c>
      <c r="BMN753" s="37"/>
      <c r="BMO753" s="37"/>
      <c r="BMP753" s="37"/>
    </row>
    <row r="754" spans="1703:1706" ht="13.2" x14ac:dyDescent="0.25">
      <c r="BMM754" s="37" t="s">
        <v>174</v>
      </c>
      <c r="BMN754" s="37"/>
      <c r="BMO754" s="37"/>
      <c r="BMP754" s="37"/>
    </row>
    <row r="755" spans="1703:1706" ht="13.2" x14ac:dyDescent="0.25">
      <c r="BMM755" s="37" t="s">
        <v>173</v>
      </c>
      <c r="BMN755" s="37"/>
      <c r="BMO755" s="37"/>
      <c r="BMP755" s="37"/>
    </row>
    <row r="756" spans="1703:1706" ht="13.2" x14ac:dyDescent="0.25">
      <c r="BMM756" s="37" t="s">
        <v>172</v>
      </c>
      <c r="BMN756" s="37"/>
      <c r="BMO756" s="37"/>
      <c r="BMP756" s="37"/>
    </row>
    <row r="757" spans="1703:1706" ht="13.2" x14ac:dyDescent="0.25">
      <c r="BMM757" s="37" t="s">
        <v>171</v>
      </c>
      <c r="BMN757" s="37"/>
      <c r="BMO757" s="37"/>
      <c r="BMP757" s="37"/>
    </row>
    <row r="758" spans="1703:1706" ht="13.2" x14ac:dyDescent="0.25">
      <c r="BMM758" s="37" t="s">
        <v>170</v>
      </c>
      <c r="BMN758" s="37"/>
      <c r="BMO758" s="37"/>
      <c r="BMP758" s="37"/>
    </row>
    <row r="759" spans="1703:1706" ht="13.2" x14ac:dyDescent="0.25">
      <c r="BMM759" s="37" t="s">
        <v>169</v>
      </c>
      <c r="BMN759" s="37"/>
      <c r="BMO759" s="37"/>
      <c r="BMP759" s="37"/>
    </row>
    <row r="760" spans="1703:1706" ht="13.2" x14ac:dyDescent="0.25">
      <c r="BMM760" s="37"/>
      <c r="BMN760" s="37"/>
      <c r="BMO760" s="37"/>
      <c r="BMP760" s="37"/>
    </row>
    <row r="761" spans="1703:1706" ht="13.2" x14ac:dyDescent="0.25">
      <c r="BMM761" s="37"/>
      <c r="BMN761" s="37"/>
      <c r="BMO761" s="37"/>
      <c r="BMP761" s="37"/>
    </row>
    <row r="762" spans="1703:1706" ht="13.2" x14ac:dyDescent="0.25">
      <c r="BMM762" s="37"/>
      <c r="BMN762" s="37"/>
      <c r="BMO762" s="37"/>
      <c r="BMP762" s="37"/>
    </row>
    <row r="763" spans="1703:1706" ht="13.2" x14ac:dyDescent="0.25">
      <c r="BMN763" s="37"/>
      <c r="BMO763" s="37"/>
      <c r="BMP763" s="37"/>
    </row>
    <row r="764" spans="1703:1706" ht="13.2" x14ac:dyDescent="0.25">
      <c r="BMN764" s="22"/>
      <c r="BMO764" s="22"/>
      <c r="BMP764" s="22"/>
    </row>
    <row r="765" spans="1703:1706" ht="13.2" x14ac:dyDescent="0.25">
      <c r="BMM765" s="22"/>
      <c r="BMN765" s="22"/>
      <c r="BMO765" s="22"/>
      <c r="BMP765" s="22"/>
    </row>
    <row r="766" spans="1703:1706" ht="13.2" x14ac:dyDescent="0.25">
      <c r="BMM766" s="22"/>
      <c r="BMN766" s="22"/>
      <c r="BMO766" s="22"/>
      <c r="BMP766" s="22"/>
    </row>
    <row r="767" spans="1703:1706" ht="13.2" x14ac:dyDescent="0.25">
      <c r="BMM767" s="22"/>
      <c r="BMN767" s="22"/>
      <c r="BMO767" s="22"/>
      <c r="BMP767" s="22" t="s">
        <v>168</v>
      </c>
    </row>
    <row r="768" spans="1703:1706" ht="13.2" x14ac:dyDescent="0.25">
      <c r="BMM768" s="22"/>
      <c r="BMN768" s="22"/>
      <c r="BMO768" s="22"/>
      <c r="BMP768" s="22" t="s">
        <v>167</v>
      </c>
    </row>
    <row r="769" spans="1706:1710" ht="13.2" x14ac:dyDescent="0.25">
      <c r="BMP769" s="22" t="s">
        <v>166</v>
      </c>
      <c r="BMQ769" s="22"/>
      <c r="BMR769" s="22"/>
      <c r="BMS769" s="22"/>
      <c r="BMT769" s="22"/>
    </row>
    <row r="770" spans="1706:1710" ht="13.2" x14ac:dyDescent="0.25">
      <c r="BMP770" s="22" t="s">
        <v>165</v>
      </c>
      <c r="BMQ770" s="22"/>
      <c r="BMR770" s="22"/>
      <c r="BMS770" s="22"/>
      <c r="BMT770" s="22"/>
    </row>
    <row r="771" spans="1706:1710" ht="13.2" x14ac:dyDescent="0.25">
      <c r="BMP771" s="22" t="s">
        <v>164</v>
      </c>
      <c r="BMQ771" s="22"/>
      <c r="BMR771" s="22"/>
      <c r="BMS771" s="22"/>
      <c r="BMT771" s="22"/>
    </row>
    <row r="772" spans="1706:1710" ht="13.2" x14ac:dyDescent="0.25">
      <c r="BMP772" s="22" t="s">
        <v>163</v>
      </c>
      <c r="BMQ772" s="22"/>
      <c r="BMR772" s="22"/>
      <c r="BMS772" s="22"/>
      <c r="BMT772" s="22"/>
    </row>
    <row r="773" spans="1706:1710" ht="13.2" x14ac:dyDescent="0.25">
      <c r="BMP773" s="22"/>
      <c r="BMQ773" s="22"/>
      <c r="BMR773" s="22"/>
      <c r="BMS773" s="22"/>
      <c r="BMT773" s="22"/>
    </row>
    <row r="774" spans="1706:1710" ht="13.2" x14ac:dyDescent="0.25">
      <c r="BMP774" s="22"/>
      <c r="BMQ774" s="22"/>
      <c r="BMR774" s="22"/>
      <c r="BMS774" s="22"/>
      <c r="BMT774" s="22"/>
    </row>
    <row r="775" spans="1706:1710" ht="13.2" x14ac:dyDescent="0.25">
      <c r="BMP775" s="22"/>
      <c r="BMQ775" s="22"/>
      <c r="BMR775" s="22"/>
      <c r="BMS775" s="22"/>
      <c r="BMT775" s="22"/>
    </row>
    <row r="776" spans="1706:1710" ht="14.4" x14ac:dyDescent="0.25">
      <c r="BMP776" s="22"/>
      <c r="BMQ776" s="22"/>
      <c r="BMR776" s="36" t="s">
        <v>52</v>
      </c>
      <c r="BMS776" s="22"/>
      <c r="BMT776" s="22"/>
    </row>
    <row r="777" spans="1706:1710" ht="13.2" x14ac:dyDescent="0.25">
      <c r="BMP777" s="22"/>
      <c r="BMQ777" s="22"/>
      <c r="BMR777" s="26" t="s">
        <v>26</v>
      </c>
      <c r="BMS777" s="22"/>
      <c r="BMT777" s="22"/>
    </row>
    <row r="778" spans="1706:1710" ht="13.2" x14ac:dyDescent="0.25">
      <c r="BMP778" s="22"/>
      <c r="BMQ778" s="22"/>
      <c r="BMR778" s="26" t="s">
        <v>24</v>
      </c>
      <c r="BMS778" s="22"/>
      <c r="BMT778" s="22"/>
    </row>
    <row r="779" spans="1706:1710" ht="13.2" x14ac:dyDescent="0.25">
      <c r="BMP779" s="22"/>
      <c r="BMQ779" s="22"/>
      <c r="BMR779" s="26" t="s">
        <v>22</v>
      </c>
      <c r="BMS779" s="22"/>
      <c r="BMT779" s="22"/>
    </row>
    <row r="780" spans="1706:1710" ht="13.2" x14ac:dyDescent="0.25">
      <c r="BMP780" s="22"/>
      <c r="BMQ780" s="22"/>
      <c r="BMR780" s="26" t="s">
        <v>20</v>
      </c>
      <c r="BMS780" s="22"/>
      <c r="BMT780" s="26"/>
    </row>
    <row r="781" spans="1706:1710" ht="13.2" x14ac:dyDescent="0.25">
      <c r="BMP781" s="22"/>
      <c r="BMQ781" s="22"/>
      <c r="BMR781" s="26" t="s">
        <v>18</v>
      </c>
      <c r="BMS781" s="22"/>
      <c r="BMT781" s="22"/>
    </row>
    <row r="782" spans="1706:1710" ht="13.2" x14ac:dyDescent="0.25">
      <c r="BMP782" s="22"/>
      <c r="BMQ782" s="22"/>
      <c r="BMR782" s="26"/>
      <c r="BMS782" s="22"/>
      <c r="BMT782" s="22"/>
    </row>
    <row r="783" spans="1706:1710" ht="14.4" x14ac:dyDescent="0.25">
      <c r="BMP783" s="22"/>
      <c r="BMQ783" s="22"/>
      <c r="BMR783" s="26"/>
      <c r="BMS783" s="22"/>
      <c r="BMT783" s="36" t="s">
        <v>51</v>
      </c>
    </row>
    <row r="784" spans="1706:1710" ht="13.2" x14ac:dyDescent="0.25">
      <c r="BMP784" s="22"/>
      <c r="BMQ784" s="22"/>
      <c r="BMR784" s="26"/>
      <c r="BMS784" s="22"/>
      <c r="BMT784" s="26" t="s">
        <v>28</v>
      </c>
    </row>
    <row r="785" spans="1683:1719" ht="13.2" x14ac:dyDescent="0.25">
      <c r="BLS785" s="22"/>
      <c r="BLT785" s="23"/>
      <c r="BLU785" s="22"/>
      <c r="BLV785" s="22"/>
      <c r="BLW785" s="22"/>
      <c r="BLX785" s="22"/>
      <c r="BLY785" s="22"/>
      <c r="BLZ785" s="22"/>
      <c r="BMA785" s="22"/>
      <c r="BMB785" s="22"/>
      <c r="BMC785" s="22"/>
      <c r="BMD785" s="22"/>
      <c r="BME785" s="22"/>
      <c r="BMF785" s="25"/>
      <c r="BMG785" s="22"/>
      <c r="BMH785" s="23"/>
      <c r="BMI785" s="22"/>
      <c r="BMJ785" s="22"/>
      <c r="BMK785" s="22"/>
      <c r="BML785" s="22"/>
      <c r="BMM785" s="22"/>
      <c r="BMN785" s="22"/>
      <c r="BMO785" s="22"/>
      <c r="BMP785" s="22"/>
      <c r="BMQ785" s="22"/>
      <c r="BMR785" s="26"/>
      <c r="BMS785" s="22"/>
      <c r="BMT785" s="26" t="s">
        <v>29</v>
      </c>
      <c r="BMU785" s="22"/>
      <c r="BMV785" s="22"/>
      <c r="BMW785" s="22"/>
      <c r="BMX785" s="22"/>
      <c r="BMY785" s="22"/>
      <c r="BMZ785" s="22"/>
      <c r="BNA785" s="22"/>
      <c r="BNB785" s="22"/>
      <c r="BNC785" s="22"/>
    </row>
    <row r="786" spans="1683:1719" ht="13.2" x14ac:dyDescent="0.25">
      <c r="BLS786" s="22"/>
      <c r="BLT786" s="22"/>
      <c r="BLU786" s="22"/>
      <c r="BLV786" s="22"/>
      <c r="BLW786" s="22"/>
      <c r="BLX786" s="22"/>
      <c r="BLY786" s="22"/>
      <c r="BLZ786" s="22"/>
      <c r="BMA786" s="22"/>
      <c r="BMB786" s="22"/>
      <c r="BMC786" s="22"/>
      <c r="BMD786" s="22"/>
      <c r="BME786" s="22"/>
      <c r="BMF786" s="25"/>
      <c r="BMG786" s="22"/>
      <c r="BMH786" s="23"/>
      <c r="BMI786" s="22"/>
      <c r="BMJ786" s="22"/>
      <c r="BMK786" s="22"/>
      <c r="BML786" s="22"/>
      <c r="BMM786" s="22"/>
      <c r="BMN786" s="22"/>
      <c r="BMO786" s="22"/>
      <c r="BMP786" s="22"/>
      <c r="BMQ786" s="22"/>
      <c r="BMR786" s="26"/>
      <c r="BMS786" s="22"/>
      <c r="BMT786" s="26" t="s">
        <v>30</v>
      </c>
      <c r="BMU786" s="22"/>
      <c r="BMV786" s="22"/>
      <c r="BMW786" s="22"/>
      <c r="BMX786" s="22"/>
      <c r="BMY786" s="22"/>
      <c r="BMZ786" s="22"/>
      <c r="BNA786" s="22"/>
      <c r="BNB786" s="22"/>
      <c r="BNC786" s="22"/>
    </row>
    <row r="787" spans="1683:1719" ht="13.2" x14ac:dyDescent="0.25">
      <c r="BLS787" s="22"/>
      <c r="BLT787" s="22"/>
      <c r="BLU787" s="22"/>
      <c r="BLV787" s="22"/>
      <c r="BLW787" s="22"/>
      <c r="BLX787" s="22"/>
      <c r="BLY787" s="22"/>
      <c r="BLZ787" s="22"/>
      <c r="BMA787" s="22"/>
      <c r="BMB787" s="22"/>
      <c r="BMC787" s="22"/>
      <c r="BMD787" s="22"/>
      <c r="BME787" s="22"/>
      <c r="BMF787" s="25"/>
      <c r="BMG787" s="22"/>
      <c r="BMH787" s="23"/>
      <c r="BMI787" s="22"/>
      <c r="BMJ787" s="22"/>
      <c r="BMK787" s="22"/>
      <c r="BML787" s="22"/>
      <c r="BMM787" s="22"/>
      <c r="BMN787" s="22"/>
      <c r="BMO787" s="22"/>
      <c r="BMP787" s="22"/>
      <c r="BMQ787" s="22"/>
      <c r="BMR787" s="26"/>
      <c r="BMS787" s="22"/>
      <c r="BMT787" s="26" t="s">
        <v>31</v>
      </c>
      <c r="BMU787" s="22"/>
      <c r="BMV787" s="22"/>
      <c r="BMW787" s="22"/>
      <c r="BMX787" s="22"/>
      <c r="BMY787" s="22"/>
      <c r="BMZ787" s="22"/>
      <c r="BNA787" s="22"/>
      <c r="BNB787" s="22"/>
      <c r="BNC787" s="22"/>
    </row>
    <row r="788" spans="1683:1719" ht="13.2" x14ac:dyDescent="0.25">
      <c r="BLS788" s="22"/>
      <c r="BLT788" s="22"/>
      <c r="BLU788" s="22"/>
      <c r="BLV788" s="22"/>
      <c r="BLW788" s="22"/>
      <c r="BLX788" s="22"/>
      <c r="BLY788" s="22"/>
      <c r="BLZ788" s="22"/>
      <c r="BMA788" s="22"/>
      <c r="BMB788" s="22"/>
      <c r="BMC788" s="22"/>
      <c r="BMD788" s="22"/>
      <c r="BME788" s="22"/>
      <c r="BMF788" s="25"/>
      <c r="BMG788" s="22"/>
      <c r="BMH788" s="23"/>
      <c r="BMI788" s="22"/>
      <c r="BMJ788" s="22"/>
      <c r="BMK788" s="22"/>
      <c r="BML788" s="22"/>
      <c r="BMM788" s="22"/>
      <c r="BMN788" s="22"/>
      <c r="BMO788" s="22"/>
      <c r="BMP788" s="22"/>
      <c r="BMQ788" s="22"/>
      <c r="BMR788" s="26"/>
      <c r="BMS788" s="22"/>
      <c r="BMT788" s="26" t="s">
        <v>32</v>
      </c>
      <c r="BMU788" s="22"/>
      <c r="BMV788" s="22"/>
      <c r="BMW788" s="22"/>
      <c r="BMX788" s="22"/>
      <c r="BMY788" s="22"/>
      <c r="BMZ788" s="22"/>
      <c r="BNA788" s="22"/>
      <c r="BNB788" s="22"/>
      <c r="BNC788" s="22"/>
    </row>
    <row r="789" spans="1683:1719" ht="13.2" x14ac:dyDescent="0.25">
      <c r="BLS789" s="22"/>
      <c r="BLT789" s="22"/>
      <c r="BLU789" s="22"/>
      <c r="BLV789" s="22"/>
      <c r="BLW789" s="22"/>
      <c r="BLX789" s="22"/>
      <c r="BLY789" s="22"/>
      <c r="BLZ789" s="22"/>
      <c r="BMA789" s="22"/>
      <c r="BMB789" s="22"/>
      <c r="BMC789" s="22"/>
      <c r="BMD789" s="22"/>
      <c r="BME789" s="22"/>
      <c r="BMF789" s="25"/>
      <c r="BMG789" s="22"/>
      <c r="BMH789" s="23"/>
      <c r="BMI789" s="22"/>
      <c r="BMJ789" s="22"/>
      <c r="BMK789" s="22"/>
      <c r="BML789" s="22"/>
      <c r="BMM789" s="22"/>
      <c r="BMN789" s="22"/>
      <c r="BMO789" s="22"/>
      <c r="BMP789" s="22"/>
      <c r="BMQ789" s="22"/>
      <c r="BMR789" s="26"/>
      <c r="BMS789" s="22"/>
      <c r="BMT789" s="22"/>
      <c r="BMU789" s="22"/>
      <c r="BMV789" s="22"/>
      <c r="BMW789" s="22"/>
      <c r="BMX789" s="22"/>
      <c r="BMY789" s="22"/>
      <c r="BMZ789" s="22"/>
      <c r="BNA789" s="22"/>
      <c r="BNB789" s="22"/>
      <c r="BNC789" s="22"/>
    </row>
    <row r="790" spans="1683:1719" ht="13.2" x14ac:dyDescent="0.25">
      <c r="BLS790" s="22" t="s">
        <v>162</v>
      </c>
      <c r="BLT790" s="23"/>
      <c r="BLU790" s="22"/>
      <c r="BLV790" s="22"/>
      <c r="BLW790" s="22"/>
      <c r="BLX790" s="22"/>
      <c r="BLY790" s="22"/>
      <c r="BLZ790" s="22"/>
      <c r="BMA790" s="22"/>
      <c r="BMB790" s="22"/>
      <c r="BMC790" s="22"/>
      <c r="BMD790" s="22"/>
      <c r="BME790" s="22"/>
      <c r="BMF790" s="25"/>
      <c r="BMG790" s="22"/>
      <c r="BMH790" s="23"/>
      <c r="BMI790" s="22"/>
      <c r="BMJ790" s="22"/>
      <c r="BMK790" s="22"/>
      <c r="BML790" s="22"/>
      <c r="BMM790" s="22"/>
      <c r="BMN790" s="22"/>
      <c r="BMO790" s="22"/>
      <c r="BMP790" s="22" t="s">
        <v>77</v>
      </c>
      <c r="BMQ790" s="22"/>
      <c r="BMR790" s="26"/>
      <c r="BMS790" s="22"/>
      <c r="BMT790" s="22"/>
      <c r="BMU790" s="22"/>
      <c r="BMV790" s="22"/>
      <c r="BMW790" s="22"/>
      <c r="BMX790" s="22"/>
      <c r="BMY790" s="22"/>
      <c r="BMZ790" s="22"/>
      <c r="BNA790" s="22"/>
      <c r="BNB790" s="22"/>
      <c r="BNC790" s="22"/>
    </row>
    <row r="791" spans="1683:1719" ht="13.2" x14ac:dyDescent="0.25">
      <c r="BLS791" s="22" t="s">
        <v>161</v>
      </c>
      <c r="BLT791" s="23">
        <v>0</v>
      </c>
      <c r="BLU791" s="22" t="s">
        <v>160</v>
      </c>
      <c r="BLV791" s="22"/>
      <c r="BLW791" s="22"/>
      <c r="BLX791" s="22"/>
      <c r="BLY791" s="22"/>
      <c r="BLZ791" s="22"/>
      <c r="BMA791" s="22"/>
      <c r="BMB791" s="22"/>
      <c r="BMC791" s="22"/>
      <c r="BMD791" s="22"/>
      <c r="BME791" s="22"/>
      <c r="BMF791" s="25"/>
      <c r="BMG791" s="22"/>
      <c r="BMH791" s="23"/>
      <c r="BMI791" s="22"/>
      <c r="BMJ791" s="22"/>
      <c r="BMK791" s="22"/>
      <c r="BML791" s="22"/>
      <c r="BMM791" s="22"/>
      <c r="BMN791" s="22"/>
      <c r="BMO791" s="22"/>
      <c r="BMP791" s="22" t="s">
        <v>76</v>
      </c>
      <c r="BMQ791" s="22"/>
      <c r="BMR791" s="26"/>
      <c r="BMS791" s="22"/>
      <c r="BMT791" s="22"/>
      <c r="BMU791" s="22"/>
      <c r="BMV791" s="22"/>
      <c r="BMW791" s="22"/>
      <c r="BMX791" s="22"/>
      <c r="BMY791" s="22"/>
      <c r="BMZ791" s="22"/>
      <c r="BNA791" s="22"/>
      <c r="BNB791" s="22"/>
      <c r="BNC791" s="22"/>
    </row>
    <row r="792" spans="1683:1719" ht="13.2" x14ac:dyDescent="0.25">
      <c r="BLS792" s="22" t="s">
        <v>159</v>
      </c>
      <c r="BLT792" s="23">
        <v>1</v>
      </c>
      <c r="BLU792" s="22" t="s">
        <v>158</v>
      </c>
      <c r="BLV792" s="22"/>
      <c r="BLW792" s="22"/>
      <c r="BLX792" s="22"/>
      <c r="BLY792" s="22"/>
      <c r="BLZ792" s="22"/>
      <c r="BMA792" s="22"/>
      <c r="BMB792" s="22"/>
      <c r="BMC792" s="22"/>
      <c r="BMD792" s="22"/>
      <c r="BME792" s="22"/>
      <c r="BMF792" s="25"/>
      <c r="BMG792" s="22"/>
      <c r="BMH792" s="23"/>
      <c r="BMI792" s="22"/>
      <c r="BMJ792" s="22"/>
      <c r="BMK792" s="22"/>
      <c r="BML792" s="22"/>
      <c r="BMM792" s="22"/>
      <c r="BMN792" s="22"/>
      <c r="BMO792" s="22"/>
      <c r="BMP792" s="22" t="s">
        <v>75</v>
      </c>
      <c r="BMQ792" s="22"/>
      <c r="BMR792" s="26"/>
      <c r="BMS792" s="22"/>
      <c r="BMT792" s="22"/>
      <c r="BMU792" s="22"/>
      <c r="BMV792" s="22"/>
      <c r="BMW792" s="22"/>
      <c r="BMX792" s="22"/>
      <c r="BMY792" s="22"/>
      <c r="BMZ792" s="22"/>
      <c r="BNA792" s="22"/>
      <c r="BNB792" s="22"/>
      <c r="BNC792" s="22"/>
    </row>
    <row r="793" spans="1683:1719" ht="13.2" x14ac:dyDescent="0.25">
      <c r="BLS793" s="22" t="s">
        <v>157</v>
      </c>
      <c r="BLT793" s="23">
        <v>2</v>
      </c>
      <c r="BLU793" s="22" t="s">
        <v>156</v>
      </c>
      <c r="BLV793" s="22"/>
      <c r="BLW793" s="22"/>
      <c r="BLX793" s="22"/>
      <c r="BLY793" s="22"/>
      <c r="BLZ793" s="22"/>
      <c r="BMA793" s="22"/>
      <c r="BMB793" s="22"/>
      <c r="BMC793" s="22"/>
      <c r="BMD793" s="22"/>
      <c r="BME793" s="22"/>
      <c r="BMF793" s="25"/>
      <c r="BMG793" s="22"/>
      <c r="BMH793" s="23"/>
      <c r="BMI793" s="22"/>
      <c r="BMJ793" s="22"/>
      <c r="BMK793" s="22"/>
      <c r="BML793" s="22"/>
      <c r="BMM793" s="22"/>
      <c r="BMN793" s="22"/>
      <c r="BMO793" s="22"/>
      <c r="BMP793" s="22" t="s">
        <v>74</v>
      </c>
      <c r="BMQ793" s="22"/>
      <c r="BMR793" s="22"/>
      <c r="BMS793" s="22"/>
      <c r="BMT793" s="22"/>
      <c r="BMU793" s="22"/>
      <c r="BMV793" s="22"/>
      <c r="BMW793" s="22"/>
      <c r="BMX793" s="22"/>
      <c r="BMY793" s="22"/>
      <c r="BMZ793" s="22"/>
      <c r="BNA793" s="22"/>
      <c r="BNB793" s="22"/>
      <c r="BNC793" s="22"/>
    </row>
    <row r="794" spans="1683:1719" ht="14.4" x14ac:dyDescent="0.25">
      <c r="BLS794" s="22"/>
      <c r="BLT794" s="22"/>
      <c r="BLU794" s="22"/>
      <c r="BLV794" s="22"/>
      <c r="BLW794" s="22"/>
      <c r="BLX794" s="22"/>
      <c r="BLY794" s="22"/>
      <c r="BLZ794" s="22"/>
      <c r="BMA794" s="22"/>
      <c r="BMB794" s="22"/>
      <c r="BMC794" s="22"/>
      <c r="BMD794" s="22"/>
      <c r="BME794" s="22"/>
      <c r="BMF794" s="25"/>
      <c r="BMG794" s="22"/>
      <c r="BMH794" s="23"/>
      <c r="BMI794" s="22"/>
      <c r="BMJ794" s="22"/>
      <c r="BMK794" s="22"/>
      <c r="BML794" s="22"/>
      <c r="BMM794" s="22"/>
      <c r="BMN794" s="22"/>
      <c r="BMO794" s="22"/>
      <c r="BMP794" s="22" t="s">
        <v>73</v>
      </c>
      <c r="BMQ794" s="22"/>
      <c r="BMR794" s="22"/>
      <c r="BMS794" s="22"/>
      <c r="BMT794" s="36"/>
      <c r="BMU794" s="22"/>
      <c r="BMV794" s="22"/>
      <c r="BMW794" s="22"/>
      <c r="BMX794" s="22"/>
      <c r="BMY794" s="22"/>
      <c r="BMZ794" s="22"/>
      <c r="BNA794" s="22"/>
      <c r="BNB794" s="22"/>
      <c r="BNC794" s="22"/>
    </row>
    <row r="795" spans="1683:1719" ht="13.2" x14ac:dyDescent="0.25">
      <c r="BLS795" s="31"/>
      <c r="BLT795" s="31"/>
      <c r="BLU795" s="31"/>
      <c r="BLV795" s="31"/>
      <c r="BLW795" s="31"/>
      <c r="BLX795" s="31"/>
      <c r="BLY795" s="22"/>
      <c r="BLZ795" s="22"/>
      <c r="BMA795" s="22"/>
      <c r="BMB795" s="22"/>
      <c r="BMC795" s="22"/>
      <c r="BMD795" s="22"/>
      <c r="BME795" s="22"/>
      <c r="BMF795" s="25"/>
      <c r="BMG795" s="22"/>
      <c r="BMH795" s="23"/>
      <c r="BMI795" s="22"/>
      <c r="BMJ795" s="22"/>
      <c r="BMK795" s="22"/>
      <c r="BML795" s="22"/>
      <c r="BMM795" s="22"/>
      <c r="BMN795" s="22"/>
      <c r="BMO795" s="22"/>
      <c r="BMP795" s="22" t="s">
        <v>72</v>
      </c>
      <c r="BMQ795" s="22"/>
      <c r="BMR795" s="22"/>
      <c r="BMS795" s="22"/>
      <c r="BMT795" s="26"/>
      <c r="BMU795" s="22"/>
      <c r="BMV795" s="22"/>
      <c r="BMW795" s="27" t="s">
        <v>155</v>
      </c>
      <c r="BMX795" s="542" t="s">
        <v>154</v>
      </c>
      <c r="BMY795" s="542"/>
      <c r="BMZ795" s="542"/>
      <c r="BNA795" s="27" t="s">
        <v>153</v>
      </c>
      <c r="BNB795" s="22"/>
      <c r="BNC795" s="34" t="s">
        <v>152</v>
      </c>
    </row>
    <row r="796" spans="1683:1719" ht="13.2" x14ac:dyDescent="0.25">
      <c r="BLS796" s="31"/>
      <c r="BLT796" s="31"/>
      <c r="BLU796" s="31"/>
      <c r="BLV796" s="31"/>
      <c r="BLW796" s="31"/>
      <c r="BLX796" s="31"/>
      <c r="BLY796" s="22"/>
      <c r="BLZ796" s="22"/>
      <c r="BMA796" s="22"/>
      <c r="BMB796" s="22"/>
      <c r="BMC796" s="22"/>
      <c r="BMD796" s="22"/>
      <c r="BME796" s="22"/>
      <c r="BMF796" s="25"/>
      <c r="BMG796" s="22"/>
      <c r="BMH796" s="23"/>
      <c r="BMI796" s="22"/>
      <c r="BMJ796" s="22"/>
      <c r="BMK796" s="22"/>
      <c r="BML796" s="22"/>
      <c r="BMM796" s="22"/>
      <c r="BMN796" s="22"/>
      <c r="BMO796" s="22"/>
      <c r="BMP796" s="22" t="s">
        <v>71</v>
      </c>
      <c r="BMQ796" s="22"/>
      <c r="BMR796" s="22"/>
      <c r="BMS796" s="22"/>
      <c r="BMT796" s="26"/>
      <c r="BMU796" s="22"/>
      <c r="BMV796" s="22"/>
      <c r="BMW796" s="33" t="s">
        <v>151</v>
      </c>
      <c r="BMX796" s="33" t="s">
        <v>150</v>
      </c>
      <c r="BMY796" s="33" t="s">
        <v>149</v>
      </c>
      <c r="BMZ796" s="33" t="s">
        <v>148</v>
      </c>
      <c r="BNA796" s="33" t="s">
        <v>147</v>
      </c>
      <c r="BNB796" s="22"/>
      <c r="BNC796" s="32" t="s">
        <v>146</v>
      </c>
    </row>
    <row r="797" spans="1683:1719" ht="13.2" x14ac:dyDescent="0.25">
      <c r="BLS797" s="31"/>
      <c r="BLT797" s="31"/>
      <c r="BLU797" s="31"/>
      <c r="BLV797" s="31"/>
      <c r="BLW797" s="31"/>
      <c r="BLX797" s="31"/>
      <c r="BLY797" s="22"/>
      <c r="BLZ797" s="22"/>
      <c r="BMA797" s="22"/>
      <c r="BMB797" s="22"/>
      <c r="BMC797" s="22"/>
      <c r="BMD797" s="22"/>
      <c r="BME797" s="22"/>
      <c r="BMF797" s="25"/>
      <c r="BMG797" s="22"/>
      <c r="BMH797" s="23"/>
      <c r="BMI797" s="22"/>
      <c r="BMJ797" s="22"/>
      <c r="BMK797" s="22"/>
      <c r="BML797" s="22"/>
      <c r="BMM797" s="22"/>
      <c r="BMN797" s="22"/>
      <c r="BMO797" s="22"/>
      <c r="BMP797" s="22" t="s">
        <v>70</v>
      </c>
      <c r="BMQ797" s="22"/>
      <c r="BMR797" s="22"/>
      <c r="BMS797" s="22"/>
      <c r="BMT797" s="26"/>
      <c r="BMU797" s="22"/>
      <c r="BMV797" s="22"/>
      <c r="BMW797" s="31" t="s">
        <v>145</v>
      </c>
      <c r="BMX797" s="31" t="s">
        <v>144</v>
      </c>
      <c r="BMY797" s="31" t="s">
        <v>143</v>
      </c>
      <c r="BMZ797" s="31" t="s">
        <v>52</v>
      </c>
      <c r="BNA797" s="31" t="s">
        <v>142</v>
      </c>
      <c r="BNB797" s="22"/>
      <c r="BNC797" s="29" t="s">
        <v>141</v>
      </c>
    </row>
    <row r="798" spans="1683:1719" ht="13.2" x14ac:dyDescent="0.25">
      <c r="BLS798" s="31"/>
      <c r="BLT798" s="31"/>
      <c r="BLU798" s="31"/>
      <c r="BLV798" s="31"/>
      <c r="BLW798" s="31"/>
      <c r="BLX798" s="31"/>
      <c r="BLY798" s="22"/>
      <c r="BLZ798" s="22"/>
      <c r="BMA798" s="22"/>
      <c r="BMB798" s="22"/>
      <c r="BMC798" s="22"/>
      <c r="BMD798" s="22"/>
      <c r="BME798" s="22"/>
      <c r="BMF798" s="25"/>
      <c r="BMG798" s="22"/>
      <c r="BMH798" s="23"/>
      <c r="BMI798" s="22"/>
      <c r="BMJ798" s="22"/>
      <c r="BMK798" s="22"/>
      <c r="BML798" s="22"/>
      <c r="BMM798" s="22"/>
      <c r="BMN798" s="22"/>
      <c r="BMO798" s="22"/>
      <c r="BMP798" s="22" t="s">
        <v>69</v>
      </c>
      <c r="BMQ798" s="22"/>
      <c r="BMR798" s="22"/>
      <c r="BMS798" s="22"/>
      <c r="BMT798" s="22"/>
      <c r="BMU798" s="22"/>
      <c r="BMV798" s="22"/>
      <c r="BMW798" s="31" t="s">
        <v>140</v>
      </c>
      <c r="BMX798" s="31" t="s">
        <v>139</v>
      </c>
      <c r="BMY798" s="31" t="s">
        <v>138</v>
      </c>
      <c r="BMZ798" s="31" t="s">
        <v>51</v>
      </c>
      <c r="BNA798" s="31" t="s">
        <v>40</v>
      </c>
      <c r="BNB798" s="22"/>
      <c r="BNC798" s="29" t="s">
        <v>137</v>
      </c>
    </row>
    <row r="799" spans="1683:1719" ht="13.2" x14ac:dyDescent="0.25">
      <c r="BLS799" s="31"/>
      <c r="BLT799" s="31"/>
      <c r="BLU799" s="31"/>
      <c r="BLV799" s="31"/>
      <c r="BLW799" s="31"/>
      <c r="BLX799" s="31"/>
      <c r="BLY799" s="22"/>
      <c r="BLZ799" s="22"/>
      <c r="BMA799" s="22"/>
      <c r="BMB799" s="22"/>
      <c r="BMC799" s="22"/>
      <c r="BMD799" s="22"/>
      <c r="BME799" s="22"/>
      <c r="BMF799" s="25"/>
      <c r="BMG799" s="22"/>
      <c r="BMH799" s="23"/>
      <c r="BMI799" s="22"/>
      <c r="BMJ799" s="22"/>
      <c r="BMK799" s="22"/>
      <c r="BML799" s="22"/>
      <c r="BMM799" s="22"/>
      <c r="BMN799" s="22"/>
      <c r="BMO799" s="22"/>
      <c r="BMP799" s="22" t="s">
        <v>68</v>
      </c>
      <c r="BMQ799" s="22"/>
      <c r="BMR799" s="22"/>
      <c r="BMS799" s="22"/>
      <c r="BMT799" s="22"/>
      <c r="BMU799" s="22"/>
      <c r="BMV799" s="22"/>
      <c r="BMW799" s="31" t="s">
        <v>136</v>
      </c>
      <c r="BMX799" s="31" t="s">
        <v>135</v>
      </c>
      <c r="BMY799" s="31" t="s">
        <v>41</v>
      </c>
      <c r="BMZ799" s="31"/>
      <c r="BNA799" s="31" t="s">
        <v>134</v>
      </c>
      <c r="BNB799" s="22"/>
      <c r="BNC799" s="29" t="s">
        <v>133</v>
      </c>
    </row>
    <row r="800" spans="1683:1719" ht="13.2" x14ac:dyDescent="0.25">
      <c r="BLS800" s="31"/>
      <c r="BLT800" s="31"/>
      <c r="BLU800" s="31"/>
      <c r="BLV800" s="31"/>
      <c r="BLW800" s="31"/>
      <c r="BLX800" s="31"/>
      <c r="BLY800" s="22"/>
      <c r="BLZ800" s="22"/>
      <c r="BMA800" s="22"/>
      <c r="BMB800" s="22"/>
      <c r="BMC800" s="22"/>
      <c r="BMD800" s="22"/>
      <c r="BME800" s="22"/>
      <c r="BMF800" s="25"/>
      <c r="BMG800" s="22"/>
      <c r="BMH800" s="23"/>
      <c r="BMI800" s="22"/>
      <c r="BMJ800" s="22"/>
      <c r="BMK800" s="22"/>
      <c r="BML800" s="22"/>
      <c r="BMM800" s="22"/>
      <c r="BMN800" s="22"/>
      <c r="BMO800" s="22"/>
      <c r="BMP800" s="22" t="s">
        <v>0</v>
      </c>
      <c r="BMQ800" s="22"/>
      <c r="BMR800" s="22"/>
      <c r="BMS800" s="22"/>
      <c r="BMT800" s="22"/>
      <c r="BMU800" s="22"/>
      <c r="BMV800" s="22"/>
      <c r="BMW800" s="31" t="s">
        <v>75</v>
      </c>
      <c r="BMX800" s="31"/>
      <c r="BMY800" s="31"/>
      <c r="BMZ800" s="31"/>
      <c r="BNA800" s="31" t="s">
        <v>132</v>
      </c>
      <c r="BNB800" s="22"/>
      <c r="BNC800" s="29" t="s">
        <v>131</v>
      </c>
    </row>
    <row r="801" spans="1713:1719" ht="13.2" x14ac:dyDescent="0.25">
      <c r="BMW801" s="31" t="s">
        <v>74</v>
      </c>
      <c r="BMX801" s="31"/>
      <c r="BMY801" s="31"/>
      <c r="BMZ801" s="31"/>
      <c r="BNA801" s="31"/>
      <c r="BNB801" s="22"/>
      <c r="BNC801" s="29" t="s">
        <v>130</v>
      </c>
    </row>
    <row r="802" spans="1713:1719" ht="13.2" x14ac:dyDescent="0.25">
      <c r="BMW802" s="31" t="s">
        <v>129</v>
      </c>
      <c r="BMX802" s="31"/>
      <c r="BMY802" s="31"/>
      <c r="BMZ802" s="31"/>
      <c r="BNA802" s="31"/>
      <c r="BNB802" s="22"/>
      <c r="BNC802" s="29" t="s">
        <v>128</v>
      </c>
    </row>
    <row r="803" spans="1713:1719" ht="13.2" x14ac:dyDescent="0.25">
      <c r="BMW803" s="31" t="s">
        <v>127</v>
      </c>
      <c r="BMX803" s="31"/>
      <c r="BMY803" s="31"/>
      <c r="BMZ803" s="31"/>
      <c r="BNA803" s="31"/>
      <c r="BNB803" s="22"/>
      <c r="BNC803" s="29" t="s">
        <v>126</v>
      </c>
    </row>
    <row r="804" spans="1713:1719" ht="13.2" x14ac:dyDescent="0.25">
      <c r="BMW804" s="31" t="s">
        <v>125</v>
      </c>
      <c r="BMX804" s="31"/>
      <c r="BMY804" s="31"/>
      <c r="BMZ804" s="31"/>
      <c r="BNA804" s="31"/>
      <c r="BNB804" s="22"/>
      <c r="BNC804" s="29" t="s">
        <v>124</v>
      </c>
    </row>
    <row r="805" spans="1713:1719" ht="13.2" x14ac:dyDescent="0.25">
      <c r="BMW805" s="31" t="s">
        <v>123</v>
      </c>
      <c r="BMX805" s="31"/>
      <c r="BMY805" s="31"/>
      <c r="BMZ805" s="31"/>
      <c r="BNA805" s="31"/>
      <c r="BNB805" s="22"/>
      <c r="BNC805" s="29" t="s">
        <v>122</v>
      </c>
    </row>
    <row r="806" spans="1713:1719" ht="13.2" x14ac:dyDescent="0.25">
      <c r="BMW806" s="22" t="s">
        <v>72</v>
      </c>
      <c r="BMX806" s="22"/>
      <c r="BMY806" s="31"/>
      <c r="BMZ806" s="31"/>
      <c r="BNA806" s="24"/>
      <c r="BNB806" s="22"/>
      <c r="BNC806" s="29" t="s">
        <v>121</v>
      </c>
    </row>
    <row r="807" spans="1713:1719" ht="13.2" x14ac:dyDescent="0.25">
      <c r="BMW807" s="22" t="s">
        <v>71</v>
      </c>
      <c r="BMX807" s="22"/>
      <c r="BMY807" s="31"/>
      <c r="BMZ807" s="31"/>
      <c r="BNA807" s="24"/>
      <c r="BNB807" s="22"/>
      <c r="BNC807" s="29" t="s">
        <v>120</v>
      </c>
    </row>
    <row r="808" spans="1713:1719" ht="13.2" x14ac:dyDescent="0.25">
      <c r="BMW808" s="22" t="s">
        <v>70</v>
      </c>
      <c r="BMX808" s="31"/>
      <c r="BMY808" s="31"/>
      <c r="BMZ808" s="31"/>
      <c r="BNA808" s="24"/>
      <c r="BNB808" s="22"/>
      <c r="BNC808" s="29" t="s">
        <v>119</v>
      </c>
    </row>
    <row r="809" spans="1713:1719" ht="13.2" x14ac:dyDescent="0.25">
      <c r="BMW809" s="22" t="s">
        <v>69</v>
      </c>
      <c r="BMX809" s="31"/>
      <c r="BMY809" s="31"/>
      <c r="BMZ809" s="31"/>
      <c r="BNA809" s="24"/>
      <c r="BNB809" s="22"/>
      <c r="BNC809" s="29" t="s">
        <v>118</v>
      </c>
    </row>
    <row r="810" spans="1713:1719" ht="13.2" x14ac:dyDescent="0.25">
      <c r="BMW810" s="22" t="s">
        <v>68</v>
      </c>
      <c r="BMX810" s="31"/>
      <c r="BMY810" s="31"/>
      <c r="BMZ810" s="31"/>
      <c r="BNA810" s="24"/>
      <c r="BNB810" s="22"/>
      <c r="BNC810" s="29" t="s">
        <v>117</v>
      </c>
    </row>
    <row r="811" spans="1713:1719" ht="13.2" x14ac:dyDescent="0.25">
      <c r="BMW811" s="22" t="s">
        <v>0</v>
      </c>
      <c r="BMX811" s="31"/>
      <c r="BMY811" s="31"/>
      <c r="BMZ811" s="31"/>
      <c r="BNA811" s="24"/>
      <c r="BNB811" s="22"/>
      <c r="BNC811" s="29" t="s">
        <v>116</v>
      </c>
    </row>
    <row r="812" spans="1713:1719" ht="13.2" x14ac:dyDescent="0.25">
      <c r="BMW812" s="22"/>
      <c r="BMX812" s="31"/>
      <c r="BMY812" s="31"/>
      <c r="BMZ812" s="31"/>
      <c r="BNA812" s="31"/>
      <c r="BNB812" s="22"/>
      <c r="BNC812" s="29" t="s">
        <v>115</v>
      </c>
    </row>
    <row r="813" spans="1713:1719" ht="13.2" x14ac:dyDescent="0.25">
      <c r="BMW813" s="22"/>
      <c r="BMX813" s="22"/>
      <c r="BMY813" s="22"/>
      <c r="BMZ813" s="22"/>
      <c r="BNA813" s="22"/>
      <c r="BNB813" s="22"/>
      <c r="BNC813" s="29" t="s">
        <v>114</v>
      </c>
    </row>
    <row r="814" spans="1713:1719" ht="13.2" x14ac:dyDescent="0.25">
      <c r="BMW814" s="22"/>
      <c r="BMX814" s="22"/>
      <c r="BMY814" s="22"/>
      <c r="BMZ814" s="22"/>
      <c r="BNA814" s="22"/>
      <c r="BNB814" s="22"/>
      <c r="BNC814" s="29" t="s">
        <v>113</v>
      </c>
    </row>
    <row r="815" spans="1713:1719" ht="13.2" x14ac:dyDescent="0.25">
      <c r="BMW815" s="22"/>
      <c r="BMX815" s="22"/>
      <c r="BMY815" s="22"/>
      <c r="BMZ815" s="22"/>
      <c r="BNA815" s="22"/>
      <c r="BNB815" s="22"/>
      <c r="BNC815" s="29" t="s">
        <v>112</v>
      </c>
    </row>
    <row r="816" spans="1713:1719" ht="13.2" x14ac:dyDescent="0.25">
      <c r="BMW816" s="22"/>
      <c r="BMX816" s="22"/>
      <c r="BMY816" s="22"/>
      <c r="BMZ816" s="22"/>
      <c r="BNA816" s="22"/>
      <c r="BNB816" s="22"/>
      <c r="BNC816" s="29" t="s">
        <v>111</v>
      </c>
    </row>
    <row r="817" spans="1719:1719" ht="13.2" x14ac:dyDescent="0.25">
      <c r="BNC817" s="29" t="s">
        <v>110</v>
      </c>
    </row>
    <row r="818" spans="1719:1719" ht="13.2" x14ac:dyDescent="0.25">
      <c r="BNC818" s="29" t="s">
        <v>109</v>
      </c>
    </row>
    <row r="819" spans="1719:1719" ht="13.2" x14ac:dyDescent="0.25">
      <c r="BNC819" s="29" t="s">
        <v>108</v>
      </c>
    </row>
    <row r="820" spans="1719:1719" ht="13.2" x14ac:dyDescent="0.25">
      <c r="BNC820" s="29" t="s">
        <v>107</v>
      </c>
    </row>
    <row r="821" spans="1719:1719" ht="13.2" x14ac:dyDescent="0.25">
      <c r="BNC821" s="29" t="s">
        <v>106</v>
      </c>
    </row>
    <row r="822" spans="1719:1719" ht="13.2" x14ac:dyDescent="0.25">
      <c r="BNC822" s="29" t="s">
        <v>105</v>
      </c>
    </row>
    <row r="823" spans="1719:1719" ht="13.2" x14ac:dyDescent="0.25">
      <c r="BNC823" s="29" t="s">
        <v>104</v>
      </c>
    </row>
    <row r="824" spans="1719:1719" ht="13.2" x14ac:dyDescent="0.25">
      <c r="BNC824" s="29" t="s">
        <v>103</v>
      </c>
    </row>
    <row r="825" spans="1719:1719" ht="13.2" x14ac:dyDescent="0.25">
      <c r="BNC825" s="29" t="s">
        <v>102</v>
      </c>
    </row>
    <row r="826" spans="1719:1719" ht="13.2" x14ac:dyDescent="0.25">
      <c r="BNC826" s="30" t="s">
        <v>101</v>
      </c>
    </row>
    <row r="827" spans="1719:1719" ht="13.2" x14ac:dyDescent="0.25">
      <c r="BNC827" s="29" t="s">
        <v>100</v>
      </c>
    </row>
    <row r="828" spans="1719:1719" ht="13.2" x14ac:dyDescent="0.25">
      <c r="BNC828" s="29" t="s">
        <v>99</v>
      </c>
    </row>
    <row r="829" spans="1719:1719" ht="13.2" x14ac:dyDescent="0.25">
      <c r="BNC829" s="29" t="s">
        <v>98</v>
      </c>
    </row>
    <row r="830" spans="1719:1719" ht="13.2" x14ac:dyDescent="0.25">
      <c r="BNC830" s="29" t="s">
        <v>97</v>
      </c>
    </row>
    <row r="833" spans="1721:1728" ht="13.2" x14ac:dyDescent="0.25">
      <c r="BNE833" s="22" t="s">
        <v>54</v>
      </c>
      <c r="BNF833" s="22"/>
      <c r="BNG833" s="22"/>
      <c r="BNH833" s="22"/>
      <c r="BNI833" s="22"/>
      <c r="BNJ833" s="22"/>
      <c r="BNK833" s="22"/>
      <c r="BNL833" s="22"/>
    </row>
    <row r="834" spans="1721:1728" ht="13.2" x14ac:dyDescent="0.25">
      <c r="BNE834" s="22" t="s">
        <v>53</v>
      </c>
      <c r="BNF834" s="22"/>
      <c r="BNG834" s="22"/>
      <c r="BNH834" s="22"/>
      <c r="BNI834" s="22"/>
      <c r="BNJ834" s="22"/>
      <c r="BNK834" s="22"/>
      <c r="BNL834" s="22"/>
    </row>
    <row r="835" spans="1721:1728" ht="13.2" x14ac:dyDescent="0.25">
      <c r="BNE835" s="22"/>
      <c r="BNF835" s="22"/>
      <c r="BNG835" s="22"/>
      <c r="BNH835" s="22"/>
      <c r="BNI835" s="22"/>
      <c r="BNJ835" s="22"/>
      <c r="BNK835" s="22"/>
      <c r="BNL835" s="22"/>
    </row>
    <row r="836" spans="1721:1728" ht="13.2" x14ac:dyDescent="0.25">
      <c r="BNE836" s="22"/>
      <c r="BNF836" s="22"/>
      <c r="BNG836" s="22" t="s">
        <v>66</v>
      </c>
      <c r="BNH836" s="22"/>
      <c r="BNI836" s="22"/>
      <c r="BNJ836" s="22"/>
      <c r="BNK836" s="22"/>
      <c r="BNL836" s="22"/>
    </row>
    <row r="837" spans="1721:1728" ht="13.2" x14ac:dyDescent="0.25">
      <c r="BNE837" s="22"/>
      <c r="BNF837" s="22"/>
      <c r="BNG837" s="22" t="s">
        <v>65</v>
      </c>
      <c r="BNH837" s="22"/>
      <c r="BNI837" s="22"/>
      <c r="BNJ837" s="22"/>
      <c r="BNK837" s="22"/>
      <c r="BNL837" s="22"/>
    </row>
    <row r="838" spans="1721:1728" ht="13.2" x14ac:dyDescent="0.25">
      <c r="BNE838" s="22"/>
      <c r="BNF838" s="22"/>
      <c r="BNG838" s="22" t="s">
        <v>64</v>
      </c>
      <c r="BNH838" s="22"/>
      <c r="BNI838" s="22"/>
      <c r="BNJ838" s="22"/>
      <c r="BNK838" s="22"/>
      <c r="BNL838" s="22"/>
    </row>
    <row r="839" spans="1721:1728" ht="13.2" x14ac:dyDescent="0.25">
      <c r="BNE839" s="22"/>
      <c r="BNF839" s="22"/>
      <c r="BNG839" s="22" t="s">
        <v>63</v>
      </c>
      <c r="BNH839" s="22"/>
      <c r="BNI839" s="22"/>
      <c r="BNJ839" s="22"/>
      <c r="BNK839" s="22"/>
      <c r="BNL839" s="22"/>
    </row>
    <row r="840" spans="1721:1728" ht="13.2" x14ac:dyDescent="0.25">
      <c r="BNE840" s="22"/>
      <c r="BNF840" s="22"/>
      <c r="BNG840" s="22"/>
      <c r="BNH840" s="22"/>
      <c r="BNI840" s="22"/>
      <c r="BNJ840" s="22"/>
      <c r="BNK840" s="22"/>
      <c r="BNL840" s="22"/>
    </row>
    <row r="841" spans="1721:1728" ht="13.2" x14ac:dyDescent="0.25">
      <c r="BNE841" s="22"/>
      <c r="BNF841" s="22"/>
      <c r="BNG841" s="22"/>
      <c r="BNH841" s="22"/>
      <c r="BNI841" s="22" t="s">
        <v>96</v>
      </c>
      <c r="BNJ841" s="22"/>
      <c r="BNK841" s="22"/>
      <c r="BNL841" s="22"/>
    </row>
    <row r="842" spans="1721:1728" ht="13.2" x14ac:dyDescent="0.25">
      <c r="BNE842" s="22"/>
      <c r="BNF842" s="22"/>
      <c r="BNG842" s="22"/>
      <c r="BNH842" s="22"/>
      <c r="BNI842" s="22" t="s">
        <v>95</v>
      </c>
      <c r="BNJ842" s="22"/>
      <c r="BNK842" s="22"/>
      <c r="BNL842" s="22"/>
    </row>
    <row r="843" spans="1721:1728" ht="13.2" x14ac:dyDescent="0.25">
      <c r="BNE843" s="22"/>
      <c r="BNF843" s="22"/>
      <c r="BNG843" s="22"/>
      <c r="BNH843" s="22"/>
      <c r="BNI843" s="22" t="s">
        <v>94</v>
      </c>
      <c r="BNJ843" s="22"/>
      <c r="BNK843" s="22"/>
      <c r="BNL843" s="22"/>
    </row>
    <row r="844" spans="1721:1728" ht="13.2" x14ac:dyDescent="0.25">
      <c r="BNE844" s="22"/>
      <c r="BNF844" s="22"/>
      <c r="BNG844" s="22"/>
      <c r="BNH844" s="22"/>
      <c r="BNI844" s="22"/>
      <c r="BNJ844" s="22"/>
      <c r="BNK844" s="22"/>
      <c r="BNL844" s="22"/>
    </row>
    <row r="845" spans="1721:1728" ht="13.2" x14ac:dyDescent="0.25">
      <c r="BNE845" s="22"/>
      <c r="BNF845" s="22"/>
      <c r="BNG845" s="22"/>
      <c r="BNH845" s="22"/>
      <c r="BNI845" s="22"/>
      <c r="BNJ845" s="22"/>
      <c r="BNK845" s="22"/>
      <c r="BNL845" s="22"/>
    </row>
    <row r="846" spans="1721:1728" ht="13.2" x14ac:dyDescent="0.25">
      <c r="BNE846" s="22"/>
      <c r="BNF846" s="22"/>
      <c r="BNG846" s="22"/>
      <c r="BNH846" s="22"/>
      <c r="BNI846" s="22"/>
      <c r="BNJ846" s="22"/>
      <c r="BNK846" s="22"/>
      <c r="BNL846" s="8" t="s">
        <v>93</v>
      </c>
    </row>
    <row r="847" spans="1721:1728" ht="13.2" x14ac:dyDescent="0.25">
      <c r="BNE847" s="22"/>
      <c r="BNF847" s="22"/>
      <c r="BNG847" s="22"/>
      <c r="BNH847" s="22"/>
      <c r="BNI847" s="22"/>
      <c r="BNJ847" s="22"/>
      <c r="BNK847" s="22"/>
      <c r="BNL847" s="11" t="s">
        <v>92</v>
      </c>
    </row>
    <row r="848" spans="1721:1728" ht="13.2" x14ac:dyDescent="0.25">
      <c r="BNE848" s="22"/>
      <c r="BNF848" s="22"/>
      <c r="BNG848" s="22"/>
      <c r="BNH848" s="22"/>
      <c r="BNI848" s="22"/>
      <c r="BNJ848" s="22"/>
      <c r="BNK848" s="22"/>
      <c r="BNL848" s="11" t="s">
        <v>91</v>
      </c>
    </row>
    <row r="849" spans="1728:1732" ht="13.2" x14ac:dyDescent="0.25">
      <c r="BNL849" s="11" t="s">
        <v>90</v>
      </c>
      <c r="BNM849" s="8"/>
      <c r="BNN849" s="8"/>
      <c r="BNO849" s="8"/>
      <c r="BNP849" s="8"/>
    </row>
    <row r="850" spans="1728:1732" ht="13.2" x14ac:dyDescent="0.25">
      <c r="BNL850" s="11" t="s">
        <v>89</v>
      </c>
      <c r="BNM850" s="8"/>
      <c r="BNN850" s="8"/>
      <c r="BNO850" s="8"/>
      <c r="BNP850" s="8"/>
    </row>
    <row r="851" spans="1728:1732" ht="13.2" x14ac:dyDescent="0.25">
      <c r="BNL851" s="11" t="s">
        <v>88</v>
      </c>
      <c r="BNM851" s="8"/>
      <c r="BNN851" s="8"/>
      <c r="BNO851" s="8"/>
      <c r="BNP851" s="8"/>
    </row>
    <row r="852" spans="1728:1732" ht="13.2" x14ac:dyDescent="0.25">
      <c r="BNL852" s="11" t="s">
        <v>87</v>
      </c>
      <c r="BNM852" s="8"/>
      <c r="BNN852" s="8"/>
      <c r="BNO852" s="8"/>
      <c r="BNP852" s="8"/>
    </row>
    <row r="853" spans="1728:1732" ht="13.2" x14ac:dyDescent="0.25">
      <c r="BNL853" s="11" t="s">
        <v>86</v>
      </c>
      <c r="BNM853" s="8"/>
      <c r="BNN853" s="8"/>
      <c r="BNO853" s="8"/>
      <c r="BNP853" s="8"/>
    </row>
    <row r="854" spans="1728:1732" ht="13.2" x14ac:dyDescent="0.25">
      <c r="BNL854" s="11" t="s">
        <v>85</v>
      </c>
      <c r="BNM854" s="8"/>
      <c r="BNN854" s="8"/>
      <c r="BNO854" s="8"/>
      <c r="BNP854" s="8"/>
    </row>
    <row r="855" spans="1728:1732" ht="13.2" x14ac:dyDescent="0.25">
      <c r="BNL855" s="11" t="s">
        <v>84</v>
      </c>
      <c r="BNM855" s="8"/>
      <c r="BNN855" s="8"/>
      <c r="BNO855" s="8"/>
      <c r="BNP855" s="8"/>
    </row>
    <row r="856" spans="1728:1732" ht="13.2" x14ac:dyDescent="0.25">
      <c r="BNL856" s="11" t="s">
        <v>83</v>
      </c>
      <c r="BNM856" s="8"/>
      <c r="BNN856" s="8"/>
      <c r="BNO856" s="8"/>
      <c r="BNP856" s="8"/>
    </row>
    <row r="857" spans="1728:1732" x14ac:dyDescent="0.2">
      <c r="BNL857" s="8"/>
      <c r="BNM857" s="8"/>
      <c r="BNN857" s="8"/>
      <c r="BNO857" s="8"/>
      <c r="BNP857" s="8"/>
    </row>
    <row r="858" spans="1728:1732" x14ac:dyDescent="0.2">
      <c r="BNL858" s="8"/>
      <c r="BNM858" s="8"/>
      <c r="BNN858" s="8" t="s">
        <v>82</v>
      </c>
      <c r="BNO858" s="8"/>
      <c r="BNP858" s="8"/>
    </row>
    <row r="859" spans="1728:1732" x14ac:dyDescent="0.2">
      <c r="BNL859" s="8"/>
      <c r="BNM859" s="8"/>
      <c r="BNN859" s="8" t="s">
        <v>81</v>
      </c>
      <c r="BNO859" s="8"/>
      <c r="BNP859" s="8"/>
    </row>
    <row r="860" spans="1728:1732" x14ac:dyDescent="0.2">
      <c r="BNL860" s="8"/>
      <c r="BNM860" s="8"/>
      <c r="BNN860" s="8" t="s">
        <v>80</v>
      </c>
      <c r="BNO860" s="8"/>
      <c r="BNP860" s="8"/>
    </row>
    <row r="861" spans="1728:1732" x14ac:dyDescent="0.2">
      <c r="BNL861" s="8"/>
      <c r="BNM861" s="8"/>
      <c r="BNN861" s="8" t="s">
        <v>79</v>
      </c>
      <c r="BNO861" s="8"/>
      <c r="BNP861" s="8"/>
    </row>
    <row r="862" spans="1728:1732" x14ac:dyDescent="0.2">
      <c r="BNL862" s="8"/>
      <c r="BNM862" s="8"/>
      <c r="BNN862" s="8"/>
      <c r="BNO862" s="8"/>
      <c r="BNP862" s="8"/>
    </row>
    <row r="863" spans="1728:1732" x14ac:dyDescent="0.2">
      <c r="BNL863" s="8"/>
      <c r="BNM863" s="8"/>
      <c r="BNN863" s="8" t="s">
        <v>7</v>
      </c>
      <c r="BNO863" s="8"/>
      <c r="BNP863" s="8"/>
    </row>
    <row r="864" spans="1728:1732" ht="13.2" x14ac:dyDescent="0.25">
      <c r="BNL864" s="8"/>
      <c r="BNM864" s="8"/>
      <c r="BNN864" s="8"/>
      <c r="BNO864" s="8"/>
      <c r="BNP864" s="21" t="s">
        <v>78</v>
      </c>
    </row>
    <row r="865" spans="1732:1734" ht="13.2" x14ac:dyDescent="0.25">
      <c r="BNP865" s="11" t="s">
        <v>77</v>
      </c>
      <c r="BNQ865" s="8"/>
      <c r="BNR865" s="8"/>
    </row>
    <row r="866" spans="1732:1734" ht="13.2" x14ac:dyDescent="0.25">
      <c r="BNP866" s="11" t="s">
        <v>76</v>
      </c>
      <c r="BNQ866" s="8"/>
      <c r="BNR866" s="8"/>
    </row>
    <row r="867" spans="1732:1734" ht="13.2" x14ac:dyDescent="0.25">
      <c r="BNP867" s="11" t="s">
        <v>75</v>
      </c>
      <c r="BNQ867" s="8"/>
      <c r="BNR867" s="8"/>
    </row>
    <row r="868" spans="1732:1734" ht="13.2" x14ac:dyDescent="0.25">
      <c r="BNP868" s="11" t="s">
        <v>74</v>
      </c>
      <c r="BNQ868" s="8"/>
      <c r="BNR868" s="8"/>
    </row>
    <row r="869" spans="1732:1734" ht="13.2" x14ac:dyDescent="0.25">
      <c r="BNP869" s="11" t="s">
        <v>73</v>
      </c>
      <c r="BNQ869" s="8"/>
      <c r="BNR869" s="8"/>
    </row>
    <row r="870" spans="1732:1734" ht="13.2" x14ac:dyDescent="0.25">
      <c r="BNP870" s="11" t="s">
        <v>72</v>
      </c>
      <c r="BNQ870" s="8"/>
      <c r="BNR870" s="8"/>
    </row>
    <row r="871" spans="1732:1734" ht="13.2" x14ac:dyDescent="0.25">
      <c r="BNP871" s="11" t="s">
        <v>71</v>
      </c>
      <c r="BNQ871" s="8"/>
      <c r="BNR871" s="8"/>
    </row>
    <row r="872" spans="1732:1734" ht="13.2" x14ac:dyDescent="0.25">
      <c r="BNP872" s="11" t="s">
        <v>70</v>
      </c>
      <c r="BNQ872" s="8"/>
      <c r="BNR872" s="8"/>
    </row>
    <row r="873" spans="1732:1734" ht="13.2" x14ac:dyDescent="0.25">
      <c r="BNP873" s="11" t="s">
        <v>69</v>
      </c>
      <c r="BNQ873" s="8"/>
      <c r="BNR873" s="8"/>
    </row>
    <row r="874" spans="1732:1734" ht="13.2" x14ac:dyDescent="0.25">
      <c r="BNP874" s="11" t="s">
        <v>68</v>
      </c>
      <c r="BNQ874" s="8"/>
      <c r="BNR874" s="8"/>
    </row>
    <row r="875" spans="1732:1734" ht="13.2" x14ac:dyDescent="0.25">
      <c r="BNP875" s="11" t="s">
        <v>0</v>
      </c>
      <c r="BNQ875" s="8"/>
      <c r="BNR875" s="8" t="s">
        <v>67</v>
      </c>
    </row>
    <row r="876" spans="1732:1734" ht="13.2" x14ac:dyDescent="0.25">
      <c r="BNP876" s="8"/>
      <c r="BNQ876" s="8"/>
      <c r="BNR876" s="11" t="s">
        <v>66</v>
      </c>
    </row>
    <row r="877" spans="1732:1734" ht="13.2" x14ac:dyDescent="0.25">
      <c r="BNP877" s="8"/>
      <c r="BNQ877" s="8"/>
      <c r="BNR877" s="11" t="s">
        <v>65</v>
      </c>
    </row>
    <row r="878" spans="1732:1734" ht="13.2" x14ac:dyDescent="0.25">
      <c r="BNP878" s="8"/>
      <c r="BNQ878" s="8"/>
      <c r="BNR878" s="11" t="s">
        <v>64</v>
      </c>
    </row>
    <row r="879" spans="1732:1734" ht="13.2" x14ac:dyDescent="0.25">
      <c r="BNP879" s="8"/>
      <c r="BNQ879" s="8"/>
      <c r="BNR879" s="11" t="s">
        <v>63</v>
      </c>
    </row>
    <row r="881" spans="1736:1739" x14ac:dyDescent="0.2">
      <c r="BNT881" s="8" t="s">
        <v>62</v>
      </c>
      <c r="BNU881" s="8"/>
      <c r="BNV881" s="8"/>
      <c r="BNW881" s="8"/>
    </row>
    <row r="882" spans="1736:1739" ht="79.2" x14ac:dyDescent="0.2">
      <c r="BNT882" s="20" t="s">
        <v>61</v>
      </c>
      <c r="BNU882" s="8"/>
      <c r="BNV882" s="8"/>
      <c r="BNW882" s="8"/>
    </row>
    <row r="883" spans="1736:1739" ht="13.2" x14ac:dyDescent="0.2">
      <c r="BNT883" s="19" t="s">
        <v>60</v>
      </c>
      <c r="BNU883" s="8"/>
      <c r="BNV883" s="8"/>
      <c r="BNW883" s="8"/>
    </row>
    <row r="884" spans="1736:1739" ht="13.2" x14ac:dyDescent="0.2">
      <c r="BNT884" s="19" t="s">
        <v>59</v>
      </c>
      <c r="BNU884" s="8"/>
      <c r="BNV884" s="8"/>
      <c r="BNW884" s="8"/>
    </row>
    <row r="885" spans="1736:1739" ht="13.2" x14ac:dyDescent="0.2">
      <c r="BNT885" s="19" t="s">
        <v>58</v>
      </c>
      <c r="BNU885" s="8"/>
      <c r="BNV885" s="8"/>
      <c r="BNW885" s="8"/>
    </row>
    <row r="886" spans="1736:1739" ht="13.2" x14ac:dyDescent="0.2">
      <c r="BNT886" s="19" t="s">
        <v>57</v>
      </c>
      <c r="BNU886" s="8"/>
      <c r="BNV886" s="8"/>
      <c r="BNW886" s="8"/>
    </row>
    <row r="887" spans="1736:1739" ht="79.2" x14ac:dyDescent="0.2">
      <c r="BNT887" s="20" t="s">
        <v>56</v>
      </c>
      <c r="BNU887" s="8"/>
      <c r="BNV887" s="8"/>
      <c r="BNW887" s="8"/>
    </row>
    <row r="888" spans="1736:1739" ht="13.2" x14ac:dyDescent="0.2">
      <c r="BNT888" s="19" t="s">
        <v>55</v>
      </c>
      <c r="BNU888" s="8"/>
      <c r="BNV888" s="8"/>
      <c r="BNW888" s="8"/>
    </row>
    <row r="889" spans="1736:1739" ht="13.2" x14ac:dyDescent="0.2">
      <c r="BNT889" s="20" t="s">
        <v>0</v>
      </c>
      <c r="BNU889" s="8"/>
      <c r="BNV889" s="8"/>
      <c r="BNW889" s="8"/>
    </row>
    <row r="890" spans="1736:1739" ht="13.2" x14ac:dyDescent="0.2">
      <c r="BNT890" s="19" t="s">
        <v>7</v>
      </c>
      <c r="BNU890" s="8"/>
      <c r="BNV890" s="8"/>
      <c r="BNW890" s="8"/>
    </row>
    <row r="891" spans="1736:1739" ht="13.2" x14ac:dyDescent="0.2">
      <c r="BNT891" s="19"/>
      <c r="BNU891" s="8"/>
      <c r="BNV891" s="8"/>
      <c r="BNW891" s="8"/>
    </row>
    <row r="892" spans="1736:1739" ht="13.2" x14ac:dyDescent="0.25">
      <c r="BNT892" s="8"/>
      <c r="BNU892" s="8"/>
      <c r="BNV892" s="11" t="s">
        <v>54</v>
      </c>
      <c r="BNW892" s="11"/>
    </row>
    <row r="893" spans="1736:1739" ht="13.2" x14ac:dyDescent="0.25">
      <c r="BNT893" s="8"/>
      <c r="BNU893" s="8"/>
      <c r="BNV893" s="11" t="s">
        <v>53</v>
      </c>
      <c r="BNW893" s="11"/>
    </row>
    <row r="894" spans="1736:1739" ht="13.2" x14ac:dyDescent="0.25">
      <c r="BNT894" s="8"/>
      <c r="BNU894" s="8"/>
      <c r="BNV894" s="11"/>
      <c r="BNW894" s="11"/>
    </row>
    <row r="895" spans="1736:1739" ht="13.2" x14ac:dyDescent="0.25">
      <c r="BNT895" s="8"/>
      <c r="BNU895" s="8"/>
      <c r="BNV895" s="11"/>
      <c r="BNW895" s="11" t="s">
        <v>52</v>
      </c>
    </row>
    <row r="896" spans="1736:1739" ht="13.2" x14ac:dyDescent="0.25">
      <c r="BNT896" s="8"/>
      <c r="BNU896" s="8"/>
      <c r="BNV896" s="11"/>
      <c r="BNW896" s="11" t="s">
        <v>51</v>
      </c>
    </row>
    <row r="902" spans="1741:1742" ht="13.2" x14ac:dyDescent="0.25">
      <c r="BNY902" s="11" t="s">
        <v>50</v>
      </c>
      <c r="BNZ902" s="11"/>
    </row>
    <row r="903" spans="1741:1742" ht="13.2" x14ac:dyDescent="0.25">
      <c r="BNY903" s="11" t="s">
        <v>49</v>
      </c>
      <c r="BNZ903" s="11"/>
    </row>
    <row r="904" spans="1741:1742" ht="13.2" x14ac:dyDescent="0.25">
      <c r="BNY904" s="11" t="s">
        <v>48</v>
      </c>
      <c r="BNZ904" s="11"/>
    </row>
    <row r="905" spans="1741:1742" ht="13.2" x14ac:dyDescent="0.25">
      <c r="BNY905" s="11"/>
      <c r="BNZ905" s="11"/>
    </row>
    <row r="906" spans="1741:1742" ht="13.2" x14ac:dyDescent="0.25">
      <c r="BNY906" s="11"/>
      <c r="BNZ906" s="11"/>
    </row>
    <row r="907" spans="1741:1742" ht="13.2" x14ac:dyDescent="0.25">
      <c r="BNY907" s="11"/>
      <c r="BNZ907" s="11"/>
    </row>
    <row r="908" spans="1741:1742" ht="13.2" x14ac:dyDescent="0.25">
      <c r="BNY908" s="11"/>
      <c r="BNZ908" s="11" t="s">
        <v>47</v>
      </c>
    </row>
    <row r="909" spans="1741:1742" ht="13.2" x14ac:dyDescent="0.25">
      <c r="BNY909" s="11"/>
      <c r="BNZ909" s="11" t="s">
        <v>46</v>
      </c>
    </row>
    <row r="910" spans="1741:1742" ht="13.2" x14ac:dyDescent="0.25">
      <c r="BNY910" s="11"/>
      <c r="BNZ910" s="11" t="s">
        <v>45</v>
      </c>
    </row>
    <row r="914" spans="1744:1747" ht="13.2" x14ac:dyDescent="0.25">
      <c r="BOB914" s="11" t="s">
        <v>44</v>
      </c>
      <c r="BOC914" s="11"/>
      <c r="BOD914" s="11"/>
      <c r="BOE914" s="11"/>
    </row>
    <row r="915" spans="1744:1747" ht="13.2" x14ac:dyDescent="0.25">
      <c r="BOB915" s="11" t="s">
        <v>43</v>
      </c>
      <c r="BOC915" s="11"/>
      <c r="BOD915" s="11"/>
      <c r="BOE915" s="11"/>
    </row>
    <row r="916" spans="1744:1747" ht="13.2" x14ac:dyDescent="0.25">
      <c r="BOB916" s="11" t="s">
        <v>42</v>
      </c>
      <c r="BOC916" s="11"/>
      <c r="BOD916" s="11"/>
      <c r="BOE916" s="11"/>
    </row>
    <row r="917" spans="1744:1747" ht="13.2" x14ac:dyDescent="0.25">
      <c r="BOB917" s="11"/>
      <c r="BOC917" s="11"/>
      <c r="BOD917" s="11"/>
      <c r="BOE917" s="11"/>
    </row>
    <row r="918" spans="1744:1747" ht="13.2" x14ac:dyDescent="0.25">
      <c r="BOB918" s="11"/>
      <c r="BOC918" s="11" t="s">
        <v>41</v>
      </c>
      <c r="BOD918" s="11"/>
      <c r="BOE918" s="11"/>
    </row>
    <row r="919" spans="1744:1747" ht="13.2" x14ac:dyDescent="0.25">
      <c r="BOB919" s="11"/>
      <c r="BOC919" s="11" t="s">
        <v>40</v>
      </c>
      <c r="BOD919" s="11"/>
      <c r="BOE919" s="11"/>
    </row>
    <row r="920" spans="1744:1747" ht="13.2" x14ac:dyDescent="0.25">
      <c r="BOB920" s="11"/>
      <c r="BOC920" s="11" t="s">
        <v>39</v>
      </c>
      <c r="BOD920" s="11"/>
      <c r="BOE920" s="11"/>
    </row>
    <row r="921" spans="1744:1747" ht="13.2" x14ac:dyDescent="0.25">
      <c r="BOB921" s="11"/>
      <c r="BOC921" s="11"/>
      <c r="BOD921" s="11"/>
      <c r="BOE921" s="11"/>
    </row>
    <row r="922" spans="1744:1747" ht="13.2" x14ac:dyDescent="0.25">
      <c r="BOB922" s="11"/>
      <c r="BOC922" s="11"/>
      <c r="BOD922" s="11" t="s">
        <v>38</v>
      </c>
      <c r="BOE922" s="11"/>
    </row>
    <row r="923" spans="1744:1747" ht="13.2" x14ac:dyDescent="0.25">
      <c r="BOB923" s="11"/>
      <c r="BOC923" s="11"/>
      <c r="BOD923" s="11" t="s">
        <v>37</v>
      </c>
      <c r="BOE923" s="11"/>
    </row>
    <row r="924" spans="1744:1747" ht="13.2" x14ac:dyDescent="0.25">
      <c r="BOB924" s="11"/>
      <c r="BOC924" s="11"/>
      <c r="BOD924" s="11" t="s">
        <v>36</v>
      </c>
      <c r="BOE924" s="11"/>
    </row>
    <row r="925" spans="1744:1747" ht="13.2" x14ac:dyDescent="0.25">
      <c r="BOB925" s="11"/>
      <c r="BOC925" s="11"/>
      <c r="BOD925" s="11"/>
      <c r="BOE925" s="11"/>
    </row>
    <row r="926" spans="1744:1747" ht="13.2" x14ac:dyDescent="0.25">
      <c r="BOB926" s="11"/>
      <c r="BOC926" s="11"/>
      <c r="BOD926" s="11"/>
      <c r="BOE926" s="13" t="s">
        <v>35</v>
      </c>
    </row>
    <row r="927" spans="1744:1747" ht="13.2" x14ac:dyDescent="0.25">
      <c r="BOB927" s="11"/>
      <c r="BOC927" s="11"/>
      <c r="BOD927" s="11"/>
      <c r="BOE927" s="13" t="s">
        <v>34</v>
      </c>
    </row>
    <row r="931" spans="1749:1761" ht="13.2" x14ac:dyDescent="0.25">
      <c r="BOG931" s="11"/>
      <c r="BOH931" s="11"/>
      <c r="BOI931" s="11"/>
      <c r="BOJ931" s="11"/>
      <c r="BOK931" s="11"/>
      <c r="BOL931" s="11"/>
      <c r="BOM931" s="11"/>
      <c r="BON931" s="11"/>
      <c r="BOO931" s="529" t="s">
        <v>33</v>
      </c>
      <c r="BOP931" s="529"/>
      <c r="BOQ931" s="529"/>
      <c r="BOR931" s="8"/>
      <c r="BOS931" s="8"/>
    </row>
    <row r="932" spans="1749:1761" ht="13.2" x14ac:dyDescent="0.25">
      <c r="BOG932" s="11"/>
      <c r="BOH932" s="11"/>
      <c r="BOI932" s="11"/>
      <c r="BOJ932" s="11"/>
      <c r="BOK932" s="11"/>
      <c r="BOL932" s="11"/>
      <c r="BOM932" s="9">
        <v>1</v>
      </c>
      <c r="BON932" s="9">
        <v>2</v>
      </c>
      <c r="BOO932" s="9">
        <v>3</v>
      </c>
      <c r="BOP932" s="16">
        <v>4</v>
      </c>
      <c r="BOQ932" s="16">
        <v>5</v>
      </c>
      <c r="BOR932" s="8"/>
      <c r="BOS932" s="8"/>
    </row>
    <row r="933" spans="1749:1761" ht="13.2" x14ac:dyDescent="0.25">
      <c r="BOG933" s="11"/>
      <c r="BOH933" s="11"/>
      <c r="BOI933" s="11"/>
      <c r="BOJ933" s="11"/>
      <c r="BOK933" s="11"/>
      <c r="BOL933" s="11"/>
      <c r="BOM933" s="13" t="s">
        <v>32</v>
      </c>
      <c r="BON933" s="13" t="s">
        <v>31</v>
      </c>
      <c r="BOO933" s="13" t="s">
        <v>30</v>
      </c>
      <c r="BOP933" s="13" t="s">
        <v>29</v>
      </c>
      <c r="BOQ933" s="13" t="s">
        <v>28</v>
      </c>
      <c r="BOR933" s="8"/>
      <c r="BOS933" s="8"/>
    </row>
    <row r="934" spans="1749:1761" ht="13.2" x14ac:dyDescent="0.25">
      <c r="BOG934" s="11"/>
      <c r="BOH934" s="11"/>
      <c r="BOI934" s="11"/>
      <c r="BOJ934" s="11"/>
      <c r="BOK934" s="11"/>
      <c r="BOL934" s="11"/>
      <c r="BOM934" s="284">
        <v>0.2</v>
      </c>
      <c r="BON934" s="284">
        <v>0.4</v>
      </c>
      <c r="BOO934" s="284">
        <v>0.6</v>
      </c>
      <c r="BOP934" s="284">
        <v>0.8</v>
      </c>
      <c r="BOQ934" s="284">
        <v>1</v>
      </c>
      <c r="BOR934" s="8"/>
      <c r="BOS934" s="8"/>
    </row>
    <row r="935" spans="1749:1761" ht="13.2" x14ac:dyDescent="0.25">
      <c r="BOG935" s="11"/>
      <c r="BOH935" s="11"/>
      <c r="BOI935" s="11"/>
      <c r="BOJ935" s="11"/>
      <c r="BOK935" s="11"/>
      <c r="BOL935" s="11"/>
      <c r="BOM935" s="9"/>
      <c r="BON935" s="9"/>
      <c r="BOO935" s="9"/>
      <c r="BOP935" s="16"/>
      <c r="BOQ935" s="16"/>
      <c r="BOR935" s="8"/>
      <c r="BOS935" s="8"/>
    </row>
    <row r="936" spans="1749:1761" ht="13.2" x14ac:dyDescent="0.25">
      <c r="BOG936" s="537" t="s">
        <v>27</v>
      </c>
      <c r="BOH936" s="14">
        <v>5</v>
      </c>
      <c r="BOI936" s="13" t="s">
        <v>26</v>
      </c>
      <c r="BOJ936" s="284">
        <v>1</v>
      </c>
      <c r="BOK936" s="11" t="s">
        <v>25</v>
      </c>
      <c r="BOL936" s="285">
        <v>1</v>
      </c>
      <c r="BOM936" s="9" t="s">
        <v>14</v>
      </c>
      <c r="BON936" s="9" t="s">
        <v>14</v>
      </c>
      <c r="BOO936" s="9" t="s">
        <v>14</v>
      </c>
      <c r="BOP936" s="9" t="s">
        <v>14</v>
      </c>
      <c r="BOQ936" s="9" t="s">
        <v>13</v>
      </c>
      <c r="BOR936" s="8"/>
      <c r="BOS936" s="8"/>
    </row>
    <row r="937" spans="1749:1761" ht="13.2" x14ac:dyDescent="0.25">
      <c r="BOG937" s="537"/>
      <c r="BOH937" s="14">
        <v>4</v>
      </c>
      <c r="BOI937" s="13" t="s">
        <v>24</v>
      </c>
      <c r="BOJ937" s="284">
        <v>0.8</v>
      </c>
      <c r="BOK937" s="11" t="s">
        <v>23</v>
      </c>
      <c r="BOL937" s="285">
        <v>0.8</v>
      </c>
      <c r="BOM937" s="9" t="s">
        <v>15</v>
      </c>
      <c r="BON937" s="9" t="s">
        <v>15</v>
      </c>
      <c r="BOO937" s="9" t="s">
        <v>14</v>
      </c>
      <c r="BOP937" s="9" t="s">
        <v>14</v>
      </c>
      <c r="BOQ937" s="9" t="s">
        <v>13</v>
      </c>
      <c r="BOR937" s="8"/>
      <c r="BOS937" s="8"/>
    </row>
    <row r="938" spans="1749:1761" ht="13.2" x14ac:dyDescent="0.25">
      <c r="BOG938" s="537"/>
      <c r="BOH938" s="14">
        <v>3</v>
      </c>
      <c r="BOI938" s="13" t="s">
        <v>22</v>
      </c>
      <c r="BOJ938" s="284">
        <v>0.6</v>
      </c>
      <c r="BOK938" s="11" t="s">
        <v>21</v>
      </c>
      <c r="BOL938" s="285">
        <v>0.6</v>
      </c>
      <c r="BOM938" s="9" t="s">
        <v>15</v>
      </c>
      <c r="BON938" s="9" t="s">
        <v>15</v>
      </c>
      <c r="BOO938" s="9" t="s">
        <v>15</v>
      </c>
      <c r="BOP938" s="9" t="s">
        <v>14</v>
      </c>
      <c r="BOQ938" s="9" t="s">
        <v>13</v>
      </c>
      <c r="BOR938" s="8"/>
      <c r="BOS938" s="8"/>
    </row>
    <row r="939" spans="1749:1761" ht="13.2" x14ac:dyDescent="0.25">
      <c r="BOG939" s="537"/>
      <c r="BOH939" s="14">
        <v>2</v>
      </c>
      <c r="BOI939" s="13" t="s">
        <v>20</v>
      </c>
      <c r="BOJ939" s="284">
        <v>0.4</v>
      </c>
      <c r="BOK939" s="11" t="s">
        <v>19</v>
      </c>
      <c r="BOL939" s="285">
        <v>0.4</v>
      </c>
      <c r="BOM939" s="9" t="s">
        <v>16</v>
      </c>
      <c r="BON939" s="9" t="s">
        <v>15</v>
      </c>
      <c r="BOO939" s="9" t="s">
        <v>15</v>
      </c>
      <c r="BOP939" s="9" t="s">
        <v>14</v>
      </c>
      <c r="BOQ939" s="9" t="s">
        <v>13</v>
      </c>
      <c r="BOR939" s="8"/>
      <c r="BOS939" s="8"/>
    </row>
    <row r="940" spans="1749:1761" ht="13.2" x14ac:dyDescent="0.25">
      <c r="BOG940" s="537"/>
      <c r="BOH940" s="14">
        <v>1</v>
      </c>
      <c r="BOI940" s="13" t="s">
        <v>18</v>
      </c>
      <c r="BOJ940" s="284">
        <v>0.2</v>
      </c>
      <c r="BOK940" s="11" t="s">
        <v>17</v>
      </c>
      <c r="BOL940" s="285">
        <v>0.2</v>
      </c>
      <c r="BOM940" s="9" t="s">
        <v>16</v>
      </c>
      <c r="BON940" s="9" t="s">
        <v>16</v>
      </c>
      <c r="BOO940" s="9" t="s">
        <v>15</v>
      </c>
      <c r="BOP940" s="9" t="s">
        <v>14</v>
      </c>
      <c r="BOQ940" s="9" t="s">
        <v>13</v>
      </c>
      <c r="BOR940" s="8"/>
      <c r="BOS940" s="8"/>
    </row>
    <row r="941" spans="1749:1761" x14ac:dyDescent="0.2">
      <c r="BOG941" s="8"/>
      <c r="BOH941" s="8"/>
      <c r="BOI941" s="8"/>
      <c r="BOJ941" s="8"/>
      <c r="BOK941" s="8"/>
      <c r="BOL941" s="8"/>
      <c r="BOM941" s="8"/>
      <c r="BON941" s="8"/>
      <c r="BOO941" s="8"/>
      <c r="BOP941" s="8"/>
      <c r="BOQ941" s="8"/>
      <c r="BOR941" s="8"/>
      <c r="BOS941" s="8"/>
    </row>
    <row r="942" spans="1749:1761" x14ac:dyDescent="0.2">
      <c r="BOG942" s="8"/>
      <c r="BOH942" s="8"/>
      <c r="BOI942" s="8"/>
      <c r="BOJ942" s="8"/>
      <c r="BOK942" s="8"/>
      <c r="BOL942" s="8"/>
      <c r="BOM942" s="8"/>
      <c r="BON942" s="8"/>
      <c r="BOO942" s="8"/>
      <c r="BOP942" s="8"/>
      <c r="BOQ942" s="8"/>
      <c r="BOR942" s="8"/>
      <c r="BOS942" s="8"/>
    </row>
    <row r="943" spans="1749:1761" x14ac:dyDescent="0.2">
      <c r="BOG943" s="8"/>
      <c r="BOH943" s="8"/>
      <c r="BOI943" s="8"/>
      <c r="BOJ943" s="8"/>
      <c r="BOK943" s="8"/>
      <c r="BOL943" s="8"/>
      <c r="BOM943" s="8"/>
      <c r="BON943" s="8"/>
      <c r="BOO943" s="8"/>
      <c r="BOP943" s="8"/>
      <c r="BOQ943" s="8"/>
      <c r="BOR943" s="8"/>
      <c r="BOS943" s="8" t="s">
        <v>12</v>
      </c>
    </row>
    <row r="944" spans="1749:1761" x14ac:dyDescent="0.2">
      <c r="BOG944" s="8"/>
      <c r="BOH944" s="8"/>
      <c r="BOI944" s="8"/>
      <c r="BOJ944" s="8"/>
      <c r="BOK944" s="8"/>
      <c r="BOL944" s="8"/>
      <c r="BOM944" s="8"/>
      <c r="BON944" s="8"/>
      <c r="BOO944" s="8"/>
      <c r="BOP944" s="8"/>
      <c r="BOQ944" s="8"/>
      <c r="BOR944" s="8"/>
      <c r="BOS944" s="8" t="s">
        <v>11</v>
      </c>
    </row>
    <row r="945" spans="1761:1763" x14ac:dyDescent="0.2">
      <c r="BOS945" s="8" t="s">
        <v>10</v>
      </c>
    </row>
    <row r="946" spans="1761:1763" x14ac:dyDescent="0.2">
      <c r="BOS946" s="8" t="s">
        <v>9</v>
      </c>
    </row>
    <row r="947" spans="1761:1763" x14ac:dyDescent="0.2">
      <c r="BOS947" s="8" t="s">
        <v>8</v>
      </c>
    </row>
    <row r="948" spans="1761:1763" x14ac:dyDescent="0.2">
      <c r="BOS948" s="8" t="s">
        <v>7</v>
      </c>
    </row>
    <row r="951" spans="1761:1763" x14ac:dyDescent="0.2">
      <c r="BOU951" s="7" t="s">
        <v>6</v>
      </c>
    </row>
    <row r="952" spans="1761:1763" x14ac:dyDescent="0.2">
      <c r="BOU952" s="6" t="s">
        <v>5</v>
      </c>
    </row>
    <row r="953" spans="1761:1763" ht="20.399999999999999" x14ac:dyDescent="0.2">
      <c r="BOU953" s="6" t="s">
        <v>4</v>
      </c>
    </row>
    <row r="954" spans="1761:1763" x14ac:dyDescent="0.2">
      <c r="BOU954" s="6" t="s">
        <v>3</v>
      </c>
    </row>
    <row r="955" spans="1761:1763" x14ac:dyDescent="0.2">
      <c r="BOU955" s="6" t="s">
        <v>2</v>
      </c>
    </row>
    <row r="956" spans="1761:1763" x14ac:dyDescent="0.2">
      <c r="BOU956" s="6" t="s">
        <v>1</v>
      </c>
    </row>
    <row r="957" spans="1761:1763" x14ac:dyDescent="0.2">
      <c r="BOU957" s="1" t="s">
        <v>0</v>
      </c>
    </row>
  </sheetData>
  <mergeCells count="20">
    <mergeCell ref="BOG936:BOG940"/>
    <mergeCell ref="AC7:AH7"/>
    <mergeCell ref="AI7:AL7"/>
    <mergeCell ref="BLW681:BLY681"/>
    <mergeCell ref="BLQ685:BLQ689"/>
    <mergeCell ref="BMX795:BMZ795"/>
    <mergeCell ref="E5:G5"/>
    <mergeCell ref="I5:N5"/>
    <mergeCell ref="BOO931:BOQ931"/>
    <mergeCell ref="O5:P5"/>
    <mergeCell ref="Q5:R5"/>
    <mergeCell ref="U5:V5"/>
    <mergeCell ref="W5:X5"/>
    <mergeCell ref="B7:H7"/>
    <mergeCell ref="J7:AB7"/>
    <mergeCell ref="B1:I1"/>
    <mergeCell ref="J1:K4"/>
    <mergeCell ref="B2:I2"/>
    <mergeCell ref="C3:H3"/>
    <mergeCell ref="C4:H4"/>
  </mergeCells>
  <conditionalFormatting sqref="AG9:AG96">
    <cfRule type="containsText" dxfId="828" priority="101" operator="containsText" text="ALTO">
      <formula>NOT(ISERROR(SEARCH("ALTO",AG9)))</formula>
    </cfRule>
    <cfRule type="containsText" dxfId="827" priority="102" operator="containsText" text="EXTREMO">
      <formula>NOT(ISERROR(SEARCH("EXTREMO",AG9)))</formula>
    </cfRule>
    <cfRule type="containsText" dxfId="826" priority="100" operator="containsText" text="MODERADO">
      <formula>NOT(ISERROR(SEARCH("MODERADO",AG9)))</formula>
    </cfRule>
    <cfRule type="containsText" dxfId="825" priority="99" operator="containsText" text="BAJO">
      <formula>NOT(ISERROR(SEARCH("BAJO",AG9)))</formula>
    </cfRule>
  </conditionalFormatting>
  <conditionalFormatting sqref="DB9:DC21">
    <cfRule type="containsText" dxfId="824" priority="94" operator="containsText" text="ALTO">
      <formula>NOT(ISERROR(SEARCH("ALTO",DB9)))</formula>
    </cfRule>
    <cfRule type="containsText" dxfId="823" priority="93" operator="containsText" text="MODERADO">
      <formula>NOT(ISERROR(SEARCH("MODERADO",DB9)))</formula>
    </cfRule>
    <cfRule type="containsText" dxfId="822" priority="95" operator="containsText" text="EXTREMO">
      <formula>NOT(ISERROR(SEARCH("EXTREMO",DB9)))</formula>
    </cfRule>
  </conditionalFormatting>
  <conditionalFormatting sqref="DB22:DC96">
    <cfRule type="containsText" dxfId="821" priority="19" operator="containsText" text="MODERADO">
      <formula>NOT(ISERROR(SEARCH("MODERADO",DB22)))</formula>
    </cfRule>
    <cfRule type="containsText" dxfId="820" priority="20" operator="containsText" text="ALTO">
      <formula>NOT(ISERROR(SEARCH("ALTO",DB22)))</formula>
    </cfRule>
    <cfRule type="containsText" dxfId="819" priority="21" operator="containsText" text="EXTREMO">
      <formula>NOT(ISERROR(SEARCH("EXTREMO",DB22)))</formula>
    </cfRule>
  </conditionalFormatting>
  <conditionalFormatting sqref="DJ9:DK21 DQ9:DR21 DX9:DY21 EE9:EF21 EL9:EM21 ES9:ET21 EZ9:FA21 FG9:FH21 FN9:FO21 FU9:FV21 GB9:GC21 CP9:CP96">
    <cfRule type="containsText" dxfId="818" priority="98" operator="containsText" text="EXTREMO">
      <formula>NOT(ISERROR(SEARCH("EXTREMO",CP9)))</formula>
    </cfRule>
    <cfRule type="containsText" dxfId="817" priority="97" operator="containsText" text="ALTO">
      <formula>NOT(ISERROR(SEARCH("ALTO",CP9)))</formula>
    </cfRule>
  </conditionalFormatting>
  <conditionalFormatting sqref="DJ22:DK96">
    <cfRule type="containsText" dxfId="816" priority="36" operator="containsText" text="EXTREMO">
      <formula>NOT(ISERROR(SEARCH("EXTREMO",DJ22)))</formula>
    </cfRule>
    <cfRule type="containsText" dxfId="815" priority="35" operator="containsText" text="ALTO">
      <formula>NOT(ISERROR(SEARCH("ALTO",DJ22)))</formula>
    </cfRule>
    <cfRule type="containsText" dxfId="814" priority="34" operator="containsText" text="MODERADO">
      <formula>NOT(ISERROR(SEARCH("MODERADO",DJ22)))</formula>
    </cfRule>
  </conditionalFormatting>
  <conditionalFormatting sqref="DQ22:DR96">
    <cfRule type="containsText" dxfId="813" priority="33" operator="containsText" text="EXTREMO">
      <formula>NOT(ISERROR(SEARCH("EXTREMO",DQ22)))</formula>
    </cfRule>
    <cfRule type="containsText" dxfId="812" priority="32" operator="containsText" text="ALTO">
      <formula>NOT(ISERROR(SEARCH("ALTO",DQ22)))</formula>
    </cfRule>
    <cfRule type="containsText" dxfId="811" priority="31" operator="containsText" text="MODERADO">
      <formula>NOT(ISERROR(SEARCH("MODERADO",DQ22)))</formula>
    </cfRule>
  </conditionalFormatting>
  <conditionalFormatting sqref="DX22:DY96">
    <cfRule type="containsText" dxfId="810" priority="30" operator="containsText" text="EXTREMO">
      <formula>NOT(ISERROR(SEARCH("EXTREMO",DX22)))</formula>
    </cfRule>
    <cfRule type="containsText" dxfId="809" priority="29" operator="containsText" text="ALTO">
      <formula>NOT(ISERROR(SEARCH("ALTO",DX22)))</formula>
    </cfRule>
    <cfRule type="containsText" dxfId="808" priority="28" operator="containsText" text="MODERADO">
      <formula>NOT(ISERROR(SEARCH("MODERADO",DX22)))</formula>
    </cfRule>
  </conditionalFormatting>
  <conditionalFormatting sqref="EE22:EF96">
    <cfRule type="containsText" dxfId="807" priority="27" operator="containsText" text="EXTREMO">
      <formula>NOT(ISERROR(SEARCH("EXTREMO",EE22)))</formula>
    </cfRule>
    <cfRule type="containsText" dxfId="806" priority="25" operator="containsText" text="MODERADO">
      <formula>NOT(ISERROR(SEARCH("MODERADO",EE22)))</formula>
    </cfRule>
    <cfRule type="containsText" dxfId="805" priority="26" operator="containsText" text="ALTO">
      <formula>NOT(ISERROR(SEARCH("ALTO",EE22)))</formula>
    </cfRule>
  </conditionalFormatting>
  <conditionalFormatting sqref="EL22:EM96">
    <cfRule type="containsText" dxfId="804" priority="24" operator="containsText" text="EXTREMO">
      <formula>NOT(ISERROR(SEARCH("EXTREMO",EL22)))</formula>
    </cfRule>
    <cfRule type="containsText" dxfId="803" priority="22" operator="containsText" text="MODERADO">
      <formula>NOT(ISERROR(SEARCH("MODERADO",EL22)))</formula>
    </cfRule>
    <cfRule type="containsText" dxfId="802" priority="23" operator="containsText" text="ALTO">
      <formula>NOT(ISERROR(SEARCH("ALTO",EL22)))</formula>
    </cfRule>
  </conditionalFormatting>
  <conditionalFormatting sqref="ER9:EU21 EY9:FB21 FF9:FI21 FM9:FP21 FT9:FW21 GA9:GD21 ER23:EU96 EY23:FB96 FF23:FI96 FM23:FP96 FT23:FW96 GA23:GD96 CL9:CP96">
    <cfRule type="containsText" dxfId="801" priority="92" operator="containsText" text="BAJO">
      <formula>NOT(ISERROR(SEARCH("BAJO",CL9)))</formula>
    </cfRule>
  </conditionalFormatting>
  <conditionalFormatting sqref="ER22:EU22 EY22:FB22 FF22:FI22 FM22:FP22 FT22:FW22 GA22:GD22 DI9:DL96 DP9:DS96 DW9:DZ96 ED9:EG96 EK9:EN96 DB9:DD96 DF9:DF96 DN9:DN96 DU9:DU96 EB9:EB96 EI9:EI96 EP9:EP96 EW9:EW96 FD9:FD96 FK9:FK96 FR9:FR96 FY9:FY96 GF9:GF96 GH9:GI96">
    <cfRule type="containsText" dxfId="800" priority="55" operator="containsText" text="BAJO">
      <formula>NOT(ISERROR(SEARCH("BAJO",DB9)))</formula>
    </cfRule>
  </conditionalFormatting>
  <conditionalFormatting sqref="ES9:ET9">
    <cfRule type="containsText" dxfId="799" priority="90" operator="containsText" text="ALTO">
      <formula>NOT(ISERROR(SEARCH("ALTO",ES9)))</formula>
    </cfRule>
    <cfRule type="containsText" dxfId="798" priority="91" operator="containsText" text="EXTREMO">
      <formula>NOT(ISERROR(SEARCH("EXTREMO",ES9)))</formula>
    </cfRule>
    <cfRule type="containsText" dxfId="797" priority="89" operator="containsText" text="MODERADO">
      <formula>NOT(ISERROR(SEARCH("MODERADO",ES9)))</formula>
    </cfRule>
  </conditionalFormatting>
  <conditionalFormatting sqref="ES9:ET21 EZ9:FA21 FG9:FH21 FN9:FO21 FU9:FV21 GB9:GC21 CP9:CP96 DJ9:DK21 DQ9:DR21 DX9:DY21 EE9:EF21 EL9:EM21">
    <cfRule type="containsText" dxfId="796" priority="96" operator="containsText" text="MODERADO">
      <formula>NOT(ISERROR(SEARCH("MODERADO",CP9)))</formula>
    </cfRule>
  </conditionalFormatting>
  <conditionalFormatting sqref="ES22:ET22">
    <cfRule type="containsText" dxfId="795" priority="18" operator="containsText" text="EXTREMO">
      <formula>NOT(ISERROR(SEARCH("EXTREMO",ES22)))</formula>
    </cfRule>
    <cfRule type="containsText" dxfId="794" priority="17" operator="containsText" text="ALTO">
      <formula>NOT(ISERROR(SEARCH("ALTO",ES22)))</formula>
    </cfRule>
    <cfRule type="containsText" dxfId="793" priority="16" operator="containsText" text="MODERADO">
      <formula>NOT(ISERROR(SEARCH("MODERADO",ES22)))</formula>
    </cfRule>
  </conditionalFormatting>
  <conditionalFormatting sqref="ES22:ET96">
    <cfRule type="containsText" dxfId="792" priority="53" operator="containsText" text="ALTO">
      <formula>NOT(ISERROR(SEARCH("ALTO",ES22)))</formula>
    </cfRule>
    <cfRule type="containsText" dxfId="791" priority="54" operator="containsText" text="EXTREMO">
      <formula>NOT(ISERROR(SEARCH("EXTREMO",ES22)))</formula>
    </cfRule>
    <cfRule type="containsText" dxfId="790" priority="52" operator="containsText" text="MODERADO">
      <formula>NOT(ISERROR(SEARCH("MODERADO",ES22)))</formula>
    </cfRule>
  </conditionalFormatting>
  <conditionalFormatting sqref="ES23:ET96">
    <cfRule type="containsText" dxfId="789" priority="73" operator="containsText" text="EXTREMO">
      <formula>NOT(ISERROR(SEARCH("EXTREMO",ES23)))</formula>
    </cfRule>
    <cfRule type="containsText" dxfId="788" priority="71" operator="containsText" text="MODERADO">
      <formula>NOT(ISERROR(SEARCH("MODERADO",ES23)))</formula>
    </cfRule>
    <cfRule type="containsText" dxfId="787" priority="72" operator="containsText" text="ALTO">
      <formula>NOT(ISERROR(SEARCH("ALTO",ES23)))</formula>
    </cfRule>
  </conditionalFormatting>
  <conditionalFormatting sqref="EZ9:FA9">
    <cfRule type="containsText" dxfId="786" priority="88" operator="containsText" text="EXTREMO">
      <formula>NOT(ISERROR(SEARCH("EXTREMO",EZ9)))</formula>
    </cfRule>
    <cfRule type="containsText" dxfId="785" priority="87" operator="containsText" text="ALTO">
      <formula>NOT(ISERROR(SEARCH("ALTO",EZ9)))</formula>
    </cfRule>
    <cfRule type="containsText" dxfId="784" priority="86" operator="containsText" text="MODERADO">
      <formula>NOT(ISERROR(SEARCH("MODERADO",EZ9)))</formula>
    </cfRule>
  </conditionalFormatting>
  <conditionalFormatting sqref="EZ22:FA22">
    <cfRule type="containsText" dxfId="783" priority="13" operator="containsText" text="MODERADO">
      <formula>NOT(ISERROR(SEARCH("MODERADO",EZ22)))</formula>
    </cfRule>
    <cfRule type="containsText" dxfId="782" priority="14" operator="containsText" text="ALTO">
      <formula>NOT(ISERROR(SEARCH("ALTO",EZ22)))</formula>
    </cfRule>
    <cfRule type="containsText" dxfId="781" priority="15" operator="containsText" text="EXTREMO">
      <formula>NOT(ISERROR(SEARCH("EXTREMO",EZ22)))</formula>
    </cfRule>
  </conditionalFormatting>
  <conditionalFormatting sqref="EZ22:FA96">
    <cfRule type="containsText" dxfId="780" priority="49" operator="containsText" text="MODERADO">
      <formula>NOT(ISERROR(SEARCH("MODERADO",EZ22)))</formula>
    </cfRule>
    <cfRule type="containsText" dxfId="779" priority="51" operator="containsText" text="EXTREMO">
      <formula>NOT(ISERROR(SEARCH("EXTREMO",EZ22)))</formula>
    </cfRule>
    <cfRule type="containsText" dxfId="778" priority="50" operator="containsText" text="ALTO">
      <formula>NOT(ISERROR(SEARCH("ALTO",EZ22)))</formula>
    </cfRule>
  </conditionalFormatting>
  <conditionalFormatting sqref="EZ23:FA96">
    <cfRule type="containsText" dxfId="777" priority="68" operator="containsText" text="MODERADO">
      <formula>NOT(ISERROR(SEARCH("MODERADO",EZ23)))</formula>
    </cfRule>
    <cfRule type="containsText" dxfId="776" priority="69" operator="containsText" text="ALTO">
      <formula>NOT(ISERROR(SEARCH("ALTO",EZ23)))</formula>
    </cfRule>
    <cfRule type="containsText" dxfId="775" priority="70" operator="containsText" text="EXTREMO">
      <formula>NOT(ISERROR(SEARCH("EXTREMO",EZ23)))</formula>
    </cfRule>
  </conditionalFormatting>
  <conditionalFormatting sqref="FG9:FH9">
    <cfRule type="containsText" dxfId="774" priority="85" operator="containsText" text="EXTREMO">
      <formula>NOT(ISERROR(SEARCH("EXTREMO",FG9)))</formula>
    </cfRule>
    <cfRule type="containsText" dxfId="773" priority="84" operator="containsText" text="ALTO">
      <formula>NOT(ISERROR(SEARCH("ALTO",FG9)))</formula>
    </cfRule>
    <cfRule type="containsText" dxfId="772" priority="83" operator="containsText" text="MODERADO">
      <formula>NOT(ISERROR(SEARCH("MODERADO",FG9)))</formula>
    </cfRule>
  </conditionalFormatting>
  <conditionalFormatting sqref="FG22:FH22">
    <cfRule type="containsText" dxfId="771" priority="10" operator="containsText" text="MODERADO">
      <formula>NOT(ISERROR(SEARCH("MODERADO",FG22)))</formula>
    </cfRule>
    <cfRule type="containsText" dxfId="770" priority="12" operator="containsText" text="EXTREMO">
      <formula>NOT(ISERROR(SEARCH("EXTREMO",FG22)))</formula>
    </cfRule>
    <cfRule type="containsText" dxfId="769" priority="11" operator="containsText" text="ALTO">
      <formula>NOT(ISERROR(SEARCH("ALTO",FG22)))</formula>
    </cfRule>
  </conditionalFormatting>
  <conditionalFormatting sqref="FG22:FH96">
    <cfRule type="containsText" dxfId="768" priority="48" operator="containsText" text="EXTREMO">
      <formula>NOT(ISERROR(SEARCH("EXTREMO",FG22)))</formula>
    </cfRule>
    <cfRule type="containsText" dxfId="767" priority="47" operator="containsText" text="ALTO">
      <formula>NOT(ISERROR(SEARCH("ALTO",FG22)))</formula>
    </cfRule>
    <cfRule type="containsText" dxfId="766" priority="46" operator="containsText" text="MODERADO">
      <formula>NOT(ISERROR(SEARCH("MODERADO",FG22)))</formula>
    </cfRule>
  </conditionalFormatting>
  <conditionalFormatting sqref="FG23:FH96">
    <cfRule type="containsText" dxfId="765" priority="65" operator="containsText" text="MODERADO">
      <formula>NOT(ISERROR(SEARCH("MODERADO",FG23)))</formula>
    </cfRule>
    <cfRule type="containsText" dxfId="764" priority="66" operator="containsText" text="ALTO">
      <formula>NOT(ISERROR(SEARCH("ALTO",FG23)))</formula>
    </cfRule>
    <cfRule type="containsText" dxfId="763" priority="67" operator="containsText" text="EXTREMO">
      <formula>NOT(ISERROR(SEARCH("EXTREMO",FG23)))</formula>
    </cfRule>
  </conditionalFormatting>
  <conditionalFormatting sqref="FN9:FO9">
    <cfRule type="containsText" dxfId="762" priority="82" operator="containsText" text="EXTREMO">
      <formula>NOT(ISERROR(SEARCH("EXTREMO",FN9)))</formula>
    </cfRule>
    <cfRule type="containsText" dxfId="761" priority="80" operator="containsText" text="MODERADO">
      <formula>NOT(ISERROR(SEARCH("MODERADO",FN9)))</formula>
    </cfRule>
    <cfRule type="containsText" dxfId="760" priority="81" operator="containsText" text="ALTO">
      <formula>NOT(ISERROR(SEARCH("ALTO",FN9)))</formula>
    </cfRule>
  </conditionalFormatting>
  <conditionalFormatting sqref="FN22:FO22">
    <cfRule type="containsText" dxfId="759" priority="9" operator="containsText" text="EXTREMO">
      <formula>NOT(ISERROR(SEARCH("EXTREMO",FN22)))</formula>
    </cfRule>
    <cfRule type="containsText" dxfId="758" priority="8" operator="containsText" text="ALTO">
      <formula>NOT(ISERROR(SEARCH("ALTO",FN22)))</formula>
    </cfRule>
    <cfRule type="containsText" dxfId="757" priority="7" operator="containsText" text="MODERADO">
      <formula>NOT(ISERROR(SEARCH("MODERADO",FN22)))</formula>
    </cfRule>
  </conditionalFormatting>
  <conditionalFormatting sqref="FN22:FO96">
    <cfRule type="containsText" dxfId="756" priority="43" operator="containsText" text="MODERADO">
      <formula>NOT(ISERROR(SEARCH("MODERADO",FN22)))</formula>
    </cfRule>
    <cfRule type="containsText" dxfId="755" priority="44" operator="containsText" text="ALTO">
      <formula>NOT(ISERROR(SEARCH("ALTO",FN22)))</formula>
    </cfRule>
    <cfRule type="containsText" dxfId="754" priority="45" operator="containsText" text="EXTREMO">
      <formula>NOT(ISERROR(SEARCH("EXTREMO",FN22)))</formula>
    </cfRule>
  </conditionalFormatting>
  <conditionalFormatting sqref="FN23:FO96">
    <cfRule type="containsText" dxfId="753" priority="64" operator="containsText" text="EXTREMO">
      <formula>NOT(ISERROR(SEARCH("EXTREMO",FN23)))</formula>
    </cfRule>
    <cfRule type="containsText" dxfId="752" priority="62" operator="containsText" text="MODERADO">
      <formula>NOT(ISERROR(SEARCH("MODERADO",FN23)))</formula>
    </cfRule>
    <cfRule type="containsText" dxfId="751" priority="63" operator="containsText" text="ALTO">
      <formula>NOT(ISERROR(SEARCH("ALTO",FN23)))</formula>
    </cfRule>
  </conditionalFormatting>
  <conditionalFormatting sqref="FU9:FV9">
    <cfRule type="containsText" dxfId="750" priority="79" operator="containsText" text="EXTREMO">
      <formula>NOT(ISERROR(SEARCH("EXTREMO",FU9)))</formula>
    </cfRule>
    <cfRule type="containsText" dxfId="749" priority="77" operator="containsText" text="MODERADO">
      <formula>NOT(ISERROR(SEARCH("MODERADO",FU9)))</formula>
    </cfRule>
    <cfRule type="containsText" dxfId="748" priority="78" operator="containsText" text="ALTO">
      <formula>NOT(ISERROR(SEARCH("ALTO",FU9)))</formula>
    </cfRule>
  </conditionalFormatting>
  <conditionalFormatting sqref="FU22:FV22">
    <cfRule type="containsText" dxfId="747" priority="5" operator="containsText" text="ALTO">
      <formula>NOT(ISERROR(SEARCH("ALTO",FU22)))</formula>
    </cfRule>
    <cfRule type="containsText" dxfId="746" priority="4" operator="containsText" text="MODERADO">
      <formula>NOT(ISERROR(SEARCH("MODERADO",FU22)))</formula>
    </cfRule>
    <cfRule type="containsText" dxfId="745" priority="6" operator="containsText" text="EXTREMO">
      <formula>NOT(ISERROR(SEARCH("EXTREMO",FU22)))</formula>
    </cfRule>
  </conditionalFormatting>
  <conditionalFormatting sqref="FU22:FV96">
    <cfRule type="containsText" dxfId="744" priority="40" operator="containsText" text="MODERADO">
      <formula>NOT(ISERROR(SEARCH("MODERADO",FU22)))</formula>
    </cfRule>
    <cfRule type="containsText" dxfId="743" priority="42" operator="containsText" text="EXTREMO">
      <formula>NOT(ISERROR(SEARCH("EXTREMO",FU22)))</formula>
    </cfRule>
    <cfRule type="containsText" dxfId="742" priority="41" operator="containsText" text="ALTO">
      <formula>NOT(ISERROR(SEARCH("ALTO",FU22)))</formula>
    </cfRule>
  </conditionalFormatting>
  <conditionalFormatting sqref="FU23:FV96">
    <cfRule type="containsText" dxfId="741" priority="60" operator="containsText" text="ALTO">
      <formula>NOT(ISERROR(SEARCH("ALTO",FU23)))</formula>
    </cfRule>
    <cfRule type="containsText" dxfId="740" priority="59" operator="containsText" text="MODERADO">
      <formula>NOT(ISERROR(SEARCH("MODERADO",FU23)))</formula>
    </cfRule>
    <cfRule type="containsText" dxfId="739" priority="61" operator="containsText" text="EXTREMO">
      <formula>NOT(ISERROR(SEARCH("EXTREMO",FU23)))</formula>
    </cfRule>
  </conditionalFormatting>
  <conditionalFormatting sqref="GB9:GC9">
    <cfRule type="containsText" dxfId="738" priority="74" operator="containsText" text="MODERADO">
      <formula>NOT(ISERROR(SEARCH("MODERADO",GB9)))</formula>
    </cfRule>
    <cfRule type="containsText" dxfId="737" priority="76" operator="containsText" text="EXTREMO">
      <formula>NOT(ISERROR(SEARCH("EXTREMO",GB9)))</formula>
    </cfRule>
    <cfRule type="containsText" dxfId="736" priority="75" operator="containsText" text="ALTO">
      <formula>NOT(ISERROR(SEARCH("ALTO",GB9)))</formula>
    </cfRule>
  </conditionalFormatting>
  <conditionalFormatting sqref="GB22:GC22">
    <cfRule type="containsText" dxfId="735" priority="2" operator="containsText" text="ALTO">
      <formula>NOT(ISERROR(SEARCH("ALTO",GB22)))</formula>
    </cfRule>
    <cfRule type="containsText" dxfId="734" priority="1" operator="containsText" text="MODERADO">
      <formula>NOT(ISERROR(SEARCH("MODERADO",GB22)))</formula>
    </cfRule>
    <cfRule type="containsText" dxfId="733" priority="3" operator="containsText" text="EXTREMO">
      <formula>NOT(ISERROR(SEARCH("EXTREMO",GB22)))</formula>
    </cfRule>
  </conditionalFormatting>
  <conditionalFormatting sqref="GB22:GC96">
    <cfRule type="containsText" dxfId="732" priority="39" operator="containsText" text="EXTREMO">
      <formula>NOT(ISERROR(SEARCH("EXTREMO",GB22)))</formula>
    </cfRule>
    <cfRule type="containsText" dxfId="731" priority="38" operator="containsText" text="ALTO">
      <formula>NOT(ISERROR(SEARCH("ALTO",GB22)))</formula>
    </cfRule>
    <cfRule type="containsText" dxfId="730" priority="37" operator="containsText" text="MODERADO">
      <formula>NOT(ISERROR(SEARCH("MODERADO",GB22)))</formula>
    </cfRule>
  </conditionalFormatting>
  <conditionalFormatting sqref="GB23:GC96">
    <cfRule type="containsText" dxfId="729" priority="58" operator="containsText" text="EXTREMO">
      <formula>NOT(ISERROR(SEARCH("EXTREMO",GB23)))</formula>
    </cfRule>
    <cfRule type="containsText" dxfId="728" priority="57" operator="containsText" text="ALTO">
      <formula>NOT(ISERROR(SEARCH("ALTO",GB23)))</formula>
    </cfRule>
    <cfRule type="containsText" dxfId="727" priority="56" operator="containsText" text="MODERADO">
      <formula>NOT(ISERROR(SEARCH("MODERADO",GB23)))</formula>
    </cfRule>
  </conditionalFormatting>
  <dataValidations count="18">
    <dataValidation type="list" showInputMessage="1" showErrorMessage="1" sqref="BU9:BU96 BQ9:BQ96 CC9:CC96 BY9:BY96 CG9:CG96 CJ9:CJ96 BM9:BM96 BI9:BI96 BE9:BE96 AS9:AS96 BA9:BA96 AW9:AW96 AO9:AO96" xr:uid="{00000000-0002-0000-0700-000011000000}">
      <formula1>TIP_CONTROL</formula1>
    </dataValidation>
    <dataValidation type="list" allowBlank="1" showInputMessage="1" sqref="F9:F96" xr:uid="{00000000-0002-0000-0700-000010000000}">
      <formula1>TipoCau</formula1>
    </dataValidation>
    <dataValidation type="list" allowBlank="1" showInputMessage="1" sqref="D9:D96" xr:uid="{00000000-0002-0000-0700-00000F000000}">
      <formula1>InternoExp</formula1>
    </dataValidation>
    <dataValidation type="list" allowBlank="1" showInputMessage="1" sqref="H9:H96" xr:uid="{00000000-0002-0000-0700-00000E000000}">
      <formula1>TramitesSer</formula1>
    </dataValidation>
    <dataValidation type="list" allowBlank="1" showInputMessage="1" showErrorMessage="1" sqref="G9:G96" xr:uid="{00000000-0002-0000-0700-00000D000000}">
      <formula1>consecuencias</formula1>
    </dataValidation>
    <dataValidation type="list" showInputMessage="1" showErrorMessage="1" errorTitle="Rechazado" error="Solo son validadas las opciones de la lista" sqref="BO9:BO96 BS9:BS96 BW9:BW96 CA9:CA96 CE9:CE96 BG10:BG96 BC9:BC96 BK9:BK96 AQ9:AQ96 AY9:AY96 AU9:AU96 AM9:AM96" xr:uid="{00000000-0002-0000-0700-00000C000000}">
      <formula1>FRECUENCY</formula1>
    </dataValidation>
    <dataValidation type="list" allowBlank="1" showInputMessage="1" sqref="E12 E15 E9" xr:uid="{00000000-0002-0000-0700-00000B000000}">
      <formula1>$BMH$709:$BMH$720</formula1>
    </dataValidation>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9:AB96" xr:uid="{00000000-0002-0000-0700-00000A000000}">
      <formula1>SINO</formula1>
    </dataValidation>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xr:uid="{00000000-0002-0000-0700-000009000000}">
      <formula1>0</formula1>
      <formula2>100</formula2>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CL9:CO96" xr:uid="{00000000-0002-0000-0700-000008000000}"/>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BF9:BG9 BN9:BN96 BR9:BR96 BV9:BV96 BZ9:BZ96 CH9:CH96 CD9:CD96 CK9:CO96 CW9:CW96 CT9:CT96 BF10:BF96 BJ9:BJ96 AT9:AT96 BB9:BB96 AX9:AX96 AP9:AP96" xr:uid="{00000000-0002-0000-0700-000007000000}">
      <formula1>Efecto</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xr:uid="{00000000-0002-0000-0700-000006000000}">
      <formula1>IMPACTO</formula1>
    </dataValidation>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96" xr:uid="{00000000-0002-0000-0700-000005000000}">
      <formula1>PROBAB</formula1>
    </dataValidation>
    <dataValidation type="list" sqref="AZ9:AZ10 BD9:BD10 AV9:AV10 AV13:AV16 BD20 AZ20:AZ22 CI9:CI96 AV19:AV22 AR9:AR22 AN9:AN22" xr:uid="{00000000-0002-0000-0700-000004000000}">
      <formula1>IMPLEMENT</formula1>
    </dataValidation>
    <dataValidation showInputMessage="1" showErrorMessage="1" errorTitle="Rechazado" error="Solo son validadas las opciones de la lista" sqref="AK23:AL96 CR23:CR87 CR89:CR96 AL19:AL22 CS9:CS96 CP9:CQ96 AK9:AK22 CU23:CV96" xr:uid="{00000000-0002-0000-0700-000003000000}"/>
    <dataValidation type="list" allowBlank="1" showInputMessage="1" sqref="E10:E11 E13:E14 E16:E96" xr:uid="{00000000-0002-0000-0700-000002000000}">
      <formula1>ExternoExp</formula1>
    </dataValidation>
    <dataValidation type="list" allowBlank="1" showInputMessage="1" showErrorMessage="1" sqref="BMA693:BMA697" xr:uid="{00000000-0002-0000-0700-000001000000}">
      <formula1>TipoCausa</formula1>
    </dataValidation>
    <dataValidation type="list" showErrorMessage="1" sqref="AR23:AR96 AV23:AV96 AZ23:AZ96 BD21:BD96 AV17:AV18 AN23:AN96 AV11:AV12 BP9:BP96 BT9:BT96 BX9:BX96 CB9:CB96 CF9:CF96 BL9:BL96 BH9:BH96 BD11:BD19 AZ11:AZ19" xr:uid="{00000000-0002-0000-0700-000000000000}">
      <formula1>IMPLEMENT</formula1>
    </dataValidation>
  </dataValidations>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D53D0E-3756-4ACB-8084-01377BDC4666}">
  <dimension ref="A1:BOU961"/>
  <sheetViews>
    <sheetView topLeftCell="A7" workbookViewId="0">
      <selection activeCell="CR14" sqref="CR14"/>
    </sheetView>
  </sheetViews>
  <sheetFormatPr baseColWidth="10" defaultRowHeight="10.199999999999999" x14ac:dyDescent="0.2"/>
  <cols>
    <col min="1" max="1" width="4.88671875" style="1" customWidth="1"/>
    <col min="2" max="2" width="23.109375" style="1" customWidth="1"/>
    <col min="3" max="3" width="32.6640625" style="1" customWidth="1"/>
    <col min="4" max="4" width="23.88671875" style="1" customWidth="1"/>
    <col min="5" max="6" width="13.44140625" style="1" customWidth="1"/>
    <col min="7" max="8" width="23.88671875" style="1" customWidth="1"/>
    <col min="9" max="9" width="12" style="2" customWidth="1"/>
    <col min="10" max="28" width="9.6640625" style="2" customWidth="1"/>
    <col min="29" max="29" width="11.44140625" style="2" customWidth="1"/>
    <col min="30" max="30" width="5.88671875" style="2" customWidth="1"/>
    <col min="31" max="31" width="9.88671875" style="2" customWidth="1"/>
    <col min="32" max="32" width="5.88671875" style="1" customWidth="1"/>
    <col min="33" max="33" width="10.33203125" style="2" customWidth="1"/>
    <col min="34" max="34" width="6.44140625" style="5" customWidth="1"/>
    <col min="35" max="35" width="34.44140625" style="1" customWidth="1"/>
    <col min="36" max="36" width="17.6640625" style="1" customWidth="1"/>
    <col min="37" max="37" width="23" style="4" customWidth="1"/>
    <col min="38" max="38" width="18" style="4" customWidth="1"/>
    <col min="39" max="39" width="8.88671875" style="4" customWidth="1"/>
    <col min="40" max="40" width="12.33203125" style="1" customWidth="1"/>
    <col min="41" max="41" width="8.6640625" style="1" customWidth="1"/>
    <col min="42" max="42" width="9.109375" style="4" customWidth="1"/>
    <col min="43" max="43" width="8.88671875" style="4" customWidth="1"/>
    <col min="44" max="44" width="12.33203125" style="1" customWidth="1"/>
    <col min="45" max="45" width="8.6640625" style="1" customWidth="1"/>
    <col min="46" max="46" width="9.109375" style="4" customWidth="1"/>
    <col min="47" max="47" width="8.88671875" style="4" customWidth="1"/>
    <col min="48" max="48" width="12.33203125" style="1" customWidth="1"/>
    <col min="49" max="49" width="8.6640625" style="1" customWidth="1"/>
    <col min="50" max="50" width="9.109375" style="4" customWidth="1"/>
    <col min="51" max="51" width="8.88671875" style="4" customWidth="1"/>
    <col min="52" max="52" width="12.33203125" style="1" customWidth="1"/>
    <col min="53" max="53" width="8.6640625" style="1" customWidth="1"/>
    <col min="54" max="54" width="9.109375" style="4" customWidth="1"/>
    <col min="55" max="55" width="8.88671875" style="4" customWidth="1"/>
    <col min="56" max="56" width="12.33203125" style="1" customWidth="1"/>
    <col min="57" max="57" width="8.6640625" style="1" customWidth="1"/>
    <col min="58" max="58" width="9.109375" style="4" customWidth="1"/>
    <col min="59" max="59" width="8.88671875" style="4" customWidth="1"/>
    <col min="60" max="60" width="12.33203125" style="1" customWidth="1"/>
    <col min="61" max="61" width="8.6640625" style="1" customWidth="1"/>
    <col min="62" max="62" width="9.109375" style="4" customWidth="1"/>
    <col min="63" max="63" width="8.88671875" style="4" customWidth="1"/>
    <col min="64" max="64" width="12.33203125" style="1" customWidth="1"/>
    <col min="65" max="65" width="8.6640625" style="1" customWidth="1"/>
    <col min="66" max="66" width="9.109375" style="4" customWidth="1"/>
    <col min="67" max="67" width="8.88671875" style="4" customWidth="1"/>
    <col min="68" max="68" width="12.33203125" style="1" customWidth="1"/>
    <col min="69" max="69" width="8.6640625" style="1" customWidth="1"/>
    <col min="70" max="70" width="9.109375" style="4" customWidth="1"/>
    <col min="71" max="71" width="8.88671875" style="4" customWidth="1"/>
    <col min="72" max="72" width="12.33203125" style="1" customWidth="1"/>
    <col min="73" max="73" width="8.6640625" style="1" customWidth="1"/>
    <col min="74" max="74" width="9.109375" style="4" customWidth="1"/>
    <col min="75" max="75" width="8.88671875" style="4" customWidth="1"/>
    <col min="76" max="76" width="12.33203125" style="1" customWidth="1"/>
    <col min="77" max="77" width="8.6640625" style="1" customWidth="1"/>
    <col min="78" max="78" width="9.109375" style="4" customWidth="1"/>
    <col min="79" max="79" width="8.88671875" style="4" customWidth="1"/>
    <col min="80" max="80" width="12.33203125" style="1" customWidth="1"/>
    <col min="81" max="81" width="8.6640625" style="1" customWidth="1"/>
    <col min="82" max="82" width="9.109375" style="4" customWidth="1"/>
    <col min="83" max="83" width="8.88671875" style="4" customWidth="1"/>
    <col min="84" max="84" width="12.33203125" style="1" customWidth="1"/>
    <col min="85" max="85" width="8.6640625" style="1" customWidth="1"/>
    <col min="86" max="86" width="9.109375" style="4" customWidth="1"/>
    <col min="87" max="89" width="2.109375" style="4" hidden="1" customWidth="1"/>
    <col min="90" max="90" width="9.6640625" style="4" customWidth="1"/>
    <col min="91" max="91" width="6.88671875" style="4" customWidth="1"/>
    <col min="92" max="92" width="9.6640625" style="4" customWidth="1"/>
    <col min="93" max="93" width="6.88671875" style="4" customWidth="1"/>
    <col min="94" max="94" width="9.6640625" style="4" customWidth="1"/>
    <col min="95" max="95" width="6.88671875" style="4" customWidth="1"/>
    <col min="96" max="96" width="56.44140625" style="4" customWidth="1"/>
    <col min="97" max="97" width="7" style="4" customWidth="1"/>
    <col min="98" max="98" width="1" style="4" customWidth="1"/>
    <col min="99" max="99" width="37.33203125" style="4" customWidth="1"/>
    <col min="100" max="100" width="34.44140625" style="4" customWidth="1"/>
    <col min="101" max="101" width="1.44140625" style="4" customWidth="1"/>
    <col min="102" max="105" width="5.44140625" style="4" customWidth="1"/>
    <col min="106" max="106" width="5.88671875" style="1" customWidth="1"/>
    <col min="107" max="108" width="6.88671875" style="1" customWidth="1"/>
    <col min="109" max="109" width="4.44140625" style="4" customWidth="1"/>
    <col min="110" max="110" width="6.44140625" style="1" customWidth="1"/>
    <col min="111" max="112" width="6.44140625" style="4" customWidth="1"/>
    <col min="113" max="113" width="19" style="1" customWidth="1"/>
    <col min="114" max="116" width="6" style="1" customWidth="1"/>
    <col min="117" max="117" width="4.44140625" style="4" customWidth="1"/>
    <col min="118" max="118" width="6.44140625" style="1" customWidth="1"/>
    <col min="119" max="119" width="6.44140625" style="4" customWidth="1"/>
    <col min="120" max="191" width="6" style="1" customWidth="1"/>
    <col min="192" max="192" width="7.44140625" style="1" customWidth="1"/>
    <col min="193" max="224" width="8" style="1" customWidth="1"/>
    <col min="225" max="1677" width="2.109375" style="1" customWidth="1"/>
    <col min="1678" max="1680" width="10.88671875" style="1"/>
    <col min="1681" max="1681" width="4.33203125" style="1" customWidth="1"/>
    <col min="1682" max="1683" width="10.88671875" style="1"/>
    <col min="1684" max="1684" width="4.88671875" style="1" customWidth="1"/>
    <col min="1685" max="1690" width="10.88671875" style="1"/>
    <col min="1691" max="1691" width="36.33203125" style="1" customWidth="1"/>
    <col min="1692" max="1692" width="10.88671875" style="1"/>
    <col min="1693" max="1693" width="45.44140625" style="1" customWidth="1"/>
    <col min="1694" max="1695" width="10.88671875" style="1"/>
    <col min="1696" max="1696" width="10.88671875" style="3"/>
    <col min="1697" max="1697" width="10.88671875" style="1"/>
    <col min="1698" max="1698" width="32.44140625" style="2" customWidth="1"/>
    <col min="1699" max="1702" width="10.88671875" style="1"/>
    <col min="1703" max="1703" width="35.44140625" style="1" customWidth="1"/>
    <col min="1704" max="1762" width="10.88671875" style="1"/>
    <col min="1763" max="1763" width="26.44140625" style="1" customWidth="1"/>
    <col min="1764" max="1766" width="10.88671875" style="1"/>
    <col min="1767" max="1767" width="17.44140625" style="1" customWidth="1"/>
    <col min="1768" max="1892" width="10.88671875" style="1"/>
    <col min="1893" max="1893" width="12" style="1" customWidth="1"/>
    <col min="1894" max="1894" width="2.6640625" style="1" customWidth="1"/>
    <col min="1895" max="1896" width="6.44140625" style="1" customWidth="1"/>
    <col min="1897" max="1897" width="5.88671875" style="1" customWidth="1"/>
    <col min="1898" max="1898" width="6.44140625" style="1" customWidth="1"/>
    <col min="1899" max="1899" width="13.6640625" style="1" customWidth="1"/>
    <col min="1900" max="1901" width="9" style="1" customWidth="1"/>
    <col min="1902" max="1902" width="2.44140625" style="1" customWidth="1"/>
    <col min="1903" max="1903" width="8.88671875" style="1" customWidth="1"/>
    <col min="1904" max="1904" width="7.44140625" style="1" customWidth="1"/>
    <col min="1905" max="1907" width="3.6640625" style="1" customWidth="1"/>
    <col min="1908" max="1908" width="3.44140625" style="1" customWidth="1"/>
    <col min="1909" max="1909" width="2.88671875" style="1" customWidth="1"/>
    <col min="1910" max="1910" width="3" style="1" customWidth="1"/>
    <col min="1911" max="1913" width="0" style="1" hidden="1" customWidth="1"/>
    <col min="1914" max="1914" width="4.44140625" style="1" customWidth="1"/>
    <col min="1915" max="1915" width="0" style="1" hidden="1" customWidth="1"/>
    <col min="1916" max="1917" width="14.88671875" style="1" customWidth="1"/>
    <col min="1918" max="1918" width="15.109375" style="1" customWidth="1"/>
    <col min="1919" max="1919" width="6.44140625" style="1" customWidth="1"/>
    <col min="1920" max="1920" width="15.109375" style="1" customWidth="1"/>
    <col min="1921" max="1921" width="4.109375" style="1" customWidth="1"/>
    <col min="1922" max="1922" width="3" style="1" customWidth="1"/>
    <col min="1923" max="1925" width="0" style="1" hidden="1" customWidth="1"/>
    <col min="1926" max="1926" width="3" style="1" customWidth="1"/>
    <col min="1927" max="1927" width="0" style="1" hidden="1" customWidth="1"/>
    <col min="1928" max="1928" width="3" style="1" customWidth="1"/>
    <col min="1929" max="1929" width="0" style="1" hidden="1" customWidth="1"/>
    <col min="1930" max="1930" width="4.44140625" style="1" customWidth="1"/>
    <col min="1931" max="1931" width="34.33203125" style="1" customWidth="1"/>
    <col min="1932" max="1932" width="23.44140625" style="1" customWidth="1"/>
    <col min="1933" max="1933" width="9.109375" style="1" customWidth="1"/>
    <col min="1934" max="1934" width="19.44140625" style="1" customWidth="1"/>
    <col min="1935" max="1935" width="42.6640625" style="1" customWidth="1"/>
    <col min="1936" max="1936" width="5.88671875" style="1" customWidth="1"/>
    <col min="1937" max="1937" width="31.44140625" style="1" customWidth="1"/>
    <col min="1938" max="1938" width="16.109375" style="1" customWidth="1"/>
    <col min="1939" max="1940" width="9.33203125" style="1" customWidth="1"/>
    <col min="1941" max="1941" width="11.109375" style="1" customWidth="1"/>
    <col min="1942" max="1942" width="2.109375" style="1" customWidth="1"/>
    <col min="1943" max="2148" width="10.88671875" style="1"/>
    <col min="2149" max="2149" width="12" style="1" customWidth="1"/>
    <col min="2150" max="2150" width="2.6640625" style="1" customWidth="1"/>
    <col min="2151" max="2152" width="6.44140625" style="1" customWidth="1"/>
    <col min="2153" max="2153" width="5.88671875" style="1" customWidth="1"/>
    <col min="2154" max="2154" width="6.44140625" style="1" customWidth="1"/>
    <col min="2155" max="2155" width="13.6640625" style="1" customWidth="1"/>
    <col min="2156" max="2157" width="9" style="1" customWidth="1"/>
    <col min="2158" max="2158" width="2.44140625" style="1" customWidth="1"/>
    <col min="2159" max="2159" width="8.88671875" style="1" customWidth="1"/>
    <col min="2160" max="2160" width="7.44140625" style="1" customWidth="1"/>
    <col min="2161" max="2163" width="3.6640625" style="1" customWidth="1"/>
    <col min="2164" max="2164" width="3.44140625" style="1" customWidth="1"/>
    <col min="2165" max="2165" width="2.88671875" style="1" customWidth="1"/>
    <col min="2166" max="2166" width="3" style="1" customWidth="1"/>
    <col min="2167" max="2169" width="0" style="1" hidden="1" customWidth="1"/>
    <col min="2170" max="2170" width="4.44140625" style="1" customWidth="1"/>
    <col min="2171" max="2171" width="0" style="1" hidden="1" customWidth="1"/>
    <col min="2172" max="2173" width="14.88671875" style="1" customWidth="1"/>
    <col min="2174" max="2174" width="15.109375" style="1" customWidth="1"/>
    <col min="2175" max="2175" width="6.44140625" style="1" customWidth="1"/>
    <col min="2176" max="2176" width="15.109375" style="1" customWidth="1"/>
    <col min="2177" max="2177" width="4.109375" style="1" customWidth="1"/>
    <col min="2178" max="2178" width="3" style="1" customWidth="1"/>
    <col min="2179" max="2181" width="0" style="1" hidden="1" customWidth="1"/>
    <col min="2182" max="2182" width="3" style="1" customWidth="1"/>
    <col min="2183" max="2183" width="0" style="1" hidden="1" customWidth="1"/>
    <col min="2184" max="2184" width="3" style="1" customWidth="1"/>
    <col min="2185" max="2185" width="0" style="1" hidden="1" customWidth="1"/>
    <col min="2186" max="2186" width="4.44140625" style="1" customWidth="1"/>
    <col min="2187" max="2187" width="34.33203125" style="1" customWidth="1"/>
    <col min="2188" max="2188" width="23.44140625" style="1" customWidth="1"/>
    <col min="2189" max="2189" width="9.109375" style="1" customWidth="1"/>
    <col min="2190" max="2190" width="19.44140625" style="1" customWidth="1"/>
    <col min="2191" max="2191" width="42.6640625" style="1" customWidth="1"/>
    <col min="2192" max="2192" width="5.88671875" style="1" customWidth="1"/>
    <col min="2193" max="2193" width="31.44140625" style="1" customWidth="1"/>
    <col min="2194" max="2194" width="16.109375" style="1" customWidth="1"/>
    <col min="2195" max="2196" width="9.33203125" style="1" customWidth="1"/>
    <col min="2197" max="2197" width="11.109375" style="1" customWidth="1"/>
    <col min="2198" max="2198" width="2.109375" style="1" customWidth="1"/>
    <col min="2199" max="2404" width="10.88671875" style="1"/>
    <col min="2405" max="2405" width="12" style="1" customWidth="1"/>
    <col min="2406" max="2406" width="2.6640625" style="1" customWidth="1"/>
    <col min="2407" max="2408" width="6.44140625" style="1" customWidth="1"/>
    <col min="2409" max="2409" width="5.88671875" style="1" customWidth="1"/>
    <col min="2410" max="2410" width="6.44140625" style="1" customWidth="1"/>
    <col min="2411" max="2411" width="13.6640625" style="1" customWidth="1"/>
    <col min="2412" max="2413" width="9" style="1" customWidth="1"/>
    <col min="2414" max="2414" width="2.44140625" style="1" customWidth="1"/>
    <col min="2415" max="2415" width="8.88671875" style="1" customWidth="1"/>
    <col min="2416" max="2416" width="7.44140625" style="1" customWidth="1"/>
    <col min="2417" max="2419" width="3.6640625" style="1" customWidth="1"/>
    <col min="2420" max="2420" width="3.44140625" style="1" customWidth="1"/>
    <col min="2421" max="2421" width="2.88671875" style="1" customWidth="1"/>
    <col min="2422" max="2422" width="3" style="1" customWidth="1"/>
    <col min="2423" max="2425" width="0" style="1" hidden="1" customWidth="1"/>
    <col min="2426" max="2426" width="4.44140625" style="1" customWidth="1"/>
    <col min="2427" max="2427" width="0" style="1" hidden="1" customWidth="1"/>
    <col min="2428" max="2429" width="14.88671875" style="1" customWidth="1"/>
    <col min="2430" max="2430" width="15.109375" style="1" customWidth="1"/>
    <col min="2431" max="2431" width="6.44140625" style="1" customWidth="1"/>
    <col min="2432" max="2432" width="15.109375" style="1" customWidth="1"/>
    <col min="2433" max="2433" width="4.109375" style="1" customWidth="1"/>
    <col min="2434" max="2434" width="3" style="1" customWidth="1"/>
    <col min="2435" max="2437" width="0" style="1" hidden="1" customWidth="1"/>
    <col min="2438" max="2438" width="3" style="1" customWidth="1"/>
    <col min="2439" max="2439" width="0" style="1" hidden="1" customWidth="1"/>
    <col min="2440" max="2440" width="3" style="1" customWidth="1"/>
    <col min="2441" max="2441" width="0" style="1" hidden="1" customWidth="1"/>
    <col min="2442" max="2442" width="4.44140625" style="1" customWidth="1"/>
    <col min="2443" max="2443" width="34.33203125" style="1" customWidth="1"/>
    <col min="2444" max="2444" width="23.44140625" style="1" customWidth="1"/>
    <col min="2445" max="2445" width="9.109375" style="1" customWidth="1"/>
    <col min="2446" max="2446" width="19.44140625" style="1" customWidth="1"/>
    <col min="2447" max="2447" width="42.6640625" style="1" customWidth="1"/>
    <col min="2448" max="2448" width="5.88671875" style="1" customWidth="1"/>
    <col min="2449" max="2449" width="31.44140625" style="1" customWidth="1"/>
    <col min="2450" max="2450" width="16.109375" style="1" customWidth="1"/>
    <col min="2451" max="2452" width="9.33203125" style="1" customWidth="1"/>
    <col min="2453" max="2453" width="11.109375" style="1" customWidth="1"/>
    <col min="2454" max="2454" width="2.109375" style="1" customWidth="1"/>
    <col min="2455" max="2660" width="10.88671875" style="1"/>
    <col min="2661" max="2661" width="12" style="1" customWidth="1"/>
    <col min="2662" max="2662" width="2.6640625" style="1" customWidth="1"/>
    <col min="2663" max="2664" width="6.44140625" style="1" customWidth="1"/>
    <col min="2665" max="2665" width="5.88671875" style="1" customWidth="1"/>
    <col min="2666" max="2666" width="6.44140625" style="1" customWidth="1"/>
    <col min="2667" max="2667" width="13.6640625" style="1" customWidth="1"/>
    <col min="2668" max="2669" width="9" style="1" customWidth="1"/>
    <col min="2670" max="2670" width="2.44140625" style="1" customWidth="1"/>
    <col min="2671" max="2671" width="8.88671875" style="1" customWidth="1"/>
    <col min="2672" max="2672" width="7.44140625" style="1" customWidth="1"/>
    <col min="2673" max="2675" width="3.6640625" style="1" customWidth="1"/>
    <col min="2676" max="2676" width="3.44140625" style="1" customWidth="1"/>
    <col min="2677" max="2677" width="2.88671875" style="1" customWidth="1"/>
    <col min="2678" max="2678" width="3" style="1" customWidth="1"/>
    <col min="2679" max="2681" width="0" style="1" hidden="1" customWidth="1"/>
    <col min="2682" max="2682" width="4.44140625" style="1" customWidth="1"/>
    <col min="2683" max="2683" width="0" style="1" hidden="1" customWidth="1"/>
    <col min="2684" max="2685" width="14.88671875" style="1" customWidth="1"/>
    <col min="2686" max="2686" width="15.109375" style="1" customWidth="1"/>
    <col min="2687" max="2687" width="6.44140625" style="1" customWidth="1"/>
    <col min="2688" max="2688" width="15.109375" style="1" customWidth="1"/>
    <col min="2689" max="2689" width="4.109375" style="1" customWidth="1"/>
    <col min="2690" max="2690" width="3" style="1" customWidth="1"/>
    <col min="2691" max="2693" width="0" style="1" hidden="1" customWidth="1"/>
    <col min="2694" max="2694" width="3" style="1" customWidth="1"/>
    <col min="2695" max="2695" width="0" style="1" hidden="1" customWidth="1"/>
    <col min="2696" max="2696" width="3" style="1" customWidth="1"/>
    <col min="2697" max="2697" width="0" style="1" hidden="1" customWidth="1"/>
    <col min="2698" max="2698" width="4.44140625" style="1" customWidth="1"/>
    <col min="2699" max="2699" width="34.33203125" style="1" customWidth="1"/>
    <col min="2700" max="2700" width="23.44140625" style="1" customWidth="1"/>
    <col min="2701" max="2701" width="9.109375" style="1" customWidth="1"/>
    <col min="2702" max="2702" width="19.44140625" style="1" customWidth="1"/>
    <col min="2703" max="2703" width="42.6640625" style="1" customWidth="1"/>
    <col min="2704" max="2704" width="5.88671875" style="1" customWidth="1"/>
    <col min="2705" max="2705" width="31.44140625" style="1" customWidth="1"/>
    <col min="2706" max="2706" width="16.109375" style="1" customWidth="1"/>
    <col min="2707" max="2708" width="9.33203125" style="1" customWidth="1"/>
    <col min="2709" max="2709" width="11.109375" style="1" customWidth="1"/>
    <col min="2710" max="2710" width="2.109375" style="1" customWidth="1"/>
    <col min="2711" max="2916" width="10.88671875" style="1"/>
    <col min="2917" max="2917" width="12" style="1" customWidth="1"/>
    <col min="2918" max="2918" width="2.6640625" style="1" customWidth="1"/>
    <col min="2919" max="2920" width="6.44140625" style="1" customWidth="1"/>
    <col min="2921" max="2921" width="5.88671875" style="1" customWidth="1"/>
    <col min="2922" max="2922" width="6.44140625" style="1" customWidth="1"/>
    <col min="2923" max="2923" width="13.6640625" style="1" customWidth="1"/>
    <col min="2924" max="2925" width="9" style="1" customWidth="1"/>
    <col min="2926" max="2926" width="2.44140625" style="1" customWidth="1"/>
    <col min="2927" max="2927" width="8.88671875" style="1" customWidth="1"/>
    <col min="2928" max="2928" width="7.44140625" style="1" customWidth="1"/>
    <col min="2929" max="2931" width="3.6640625" style="1" customWidth="1"/>
    <col min="2932" max="2932" width="3.44140625" style="1" customWidth="1"/>
    <col min="2933" max="2933" width="2.88671875" style="1" customWidth="1"/>
    <col min="2934" max="2934" width="3" style="1" customWidth="1"/>
    <col min="2935" max="2937" width="0" style="1" hidden="1" customWidth="1"/>
    <col min="2938" max="2938" width="4.44140625" style="1" customWidth="1"/>
    <col min="2939" max="2939" width="0" style="1" hidden="1" customWidth="1"/>
    <col min="2940" max="2941" width="14.88671875" style="1" customWidth="1"/>
    <col min="2942" max="2942" width="15.109375" style="1" customWidth="1"/>
    <col min="2943" max="2943" width="6.44140625" style="1" customWidth="1"/>
    <col min="2944" max="2944" width="15.109375" style="1" customWidth="1"/>
    <col min="2945" max="2945" width="4.109375" style="1" customWidth="1"/>
    <col min="2946" max="2946" width="3" style="1" customWidth="1"/>
    <col min="2947" max="2949" width="0" style="1" hidden="1" customWidth="1"/>
    <col min="2950" max="2950" width="3" style="1" customWidth="1"/>
    <col min="2951" max="2951" width="0" style="1" hidden="1" customWidth="1"/>
    <col min="2952" max="2952" width="3" style="1" customWidth="1"/>
    <col min="2953" max="2953" width="0" style="1" hidden="1" customWidth="1"/>
    <col min="2954" max="2954" width="4.44140625" style="1" customWidth="1"/>
    <col min="2955" max="2955" width="34.33203125" style="1" customWidth="1"/>
    <col min="2956" max="2956" width="23.44140625" style="1" customWidth="1"/>
    <col min="2957" max="2957" width="9.109375" style="1" customWidth="1"/>
    <col min="2958" max="2958" width="19.44140625" style="1" customWidth="1"/>
    <col min="2959" max="2959" width="42.6640625" style="1" customWidth="1"/>
    <col min="2960" max="2960" width="5.88671875" style="1" customWidth="1"/>
    <col min="2961" max="2961" width="31.44140625" style="1" customWidth="1"/>
    <col min="2962" max="2962" width="16.109375" style="1" customWidth="1"/>
    <col min="2963" max="2964" width="9.33203125" style="1" customWidth="1"/>
    <col min="2965" max="2965" width="11.109375" style="1" customWidth="1"/>
    <col min="2966" max="2966" width="2.109375" style="1" customWidth="1"/>
    <col min="2967" max="3172" width="10.88671875" style="1"/>
    <col min="3173" max="3173" width="12" style="1" customWidth="1"/>
    <col min="3174" max="3174" width="2.6640625" style="1" customWidth="1"/>
    <col min="3175" max="3176" width="6.44140625" style="1" customWidth="1"/>
    <col min="3177" max="3177" width="5.88671875" style="1" customWidth="1"/>
    <col min="3178" max="3178" width="6.44140625" style="1" customWidth="1"/>
    <col min="3179" max="3179" width="13.6640625" style="1" customWidth="1"/>
    <col min="3180" max="3181" width="9" style="1" customWidth="1"/>
    <col min="3182" max="3182" width="2.44140625" style="1" customWidth="1"/>
    <col min="3183" max="3183" width="8.88671875" style="1" customWidth="1"/>
    <col min="3184" max="3184" width="7.44140625" style="1" customWidth="1"/>
    <col min="3185" max="3187" width="3.6640625" style="1" customWidth="1"/>
    <col min="3188" max="3188" width="3.44140625" style="1" customWidth="1"/>
    <col min="3189" max="3189" width="2.88671875" style="1" customWidth="1"/>
    <col min="3190" max="3190" width="3" style="1" customWidth="1"/>
    <col min="3191" max="3193" width="0" style="1" hidden="1" customWidth="1"/>
    <col min="3194" max="3194" width="4.44140625" style="1" customWidth="1"/>
    <col min="3195" max="3195" width="0" style="1" hidden="1" customWidth="1"/>
    <col min="3196" max="3197" width="14.88671875" style="1" customWidth="1"/>
    <col min="3198" max="3198" width="15.109375" style="1" customWidth="1"/>
    <col min="3199" max="3199" width="6.44140625" style="1" customWidth="1"/>
    <col min="3200" max="3200" width="15.109375" style="1" customWidth="1"/>
    <col min="3201" max="3201" width="4.109375" style="1" customWidth="1"/>
    <col min="3202" max="3202" width="3" style="1" customWidth="1"/>
    <col min="3203" max="3205" width="0" style="1" hidden="1" customWidth="1"/>
    <col min="3206" max="3206" width="3" style="1" customWidth="1"/>
    <col min="3207" max="3207" width="0" style="1" hidden="1" customWidth="1"/>
    <col min="3208" max="3208" width="3" style="1" customWidth="1"/>
    <col min="3209" max="3209" width="0" style="1" hidden="1" customWidth="1"/>
    <col min="3210" max="3210" width="4.44140625" style="1" customWidth="1"/>
    <col min="3211" max="3211" width="34.33203125" style="1" customWidth="1"/>
    <col min="3212" max="3212" width="23.44140625" style="1" customWidth="1"/>
    <col min="3213" max="3213" width="9.109375" style="1" customWidth="1"/>
    <col min="3214" max="3214" width="19.44140625" style="1" customWidth="1"/>
    <col min="3215" max="3215" width="42.6640625" style="1" customWidth="1"/>
    <col min="3216" max="3216" width="5.88671875" style="1" customWidth="1"/>
    <col min="3217" max="3217" width="31.44140625" style="1" customWidth="1"/>
    <col min="3218" max="3218" width="16.109375" style="1" customWidth="1"/>
    <col min="3219" max="3220" width="9.33203125" style="1" customWidth="1"/>
    <col min="3221" max="3221" width="11.109375" style="1" customWidth="1"/>
    <col min="3222" max="3222" width="2.109375" style="1" customWidth="1"/>
    <col min="3223" max="3428" width="10.88671875" style="1"/>
    <col min="3429" max="3429" width="12" style="1" customWidth="1"/>
    <col min="3430" max="3430" width="2.6640625" style="1" customWidth="1"/>
    <col min="3431" max="3432" width="6.44140625" style="1" customWidth="1"/>
    <col min="3433" max="3433" width="5.88671875" style="1" customWidth="1"/>
    <col min="3434" max="3434" width="6.44140625" style="1" customWidth="1"/>
    <col min="3435" max="3435" width="13.6640625" style="1" customWidth="1"/>
    <col min="3436" max="3437" width="9" style="1" customWidth="1"/>
    <col min="3438" max="3438" width="2.44140625" style="1" customWidth="1"/>
    <col min="3439" max="3439" width="8.88671875" style="1" customWidth="1"/>
    <col min="3440" max="3440" width="7.44140625" style="1" customWidth="1"/>
    <col min="3441" max="3443" width="3.6640625" style="1" customWidth="1"/>
    <col min="3444" max="3444" width="3.44140625" style="1" customWidth="1"/>
    <col min="3445" max="3445" width="2.88671875" style="1" customWidth="1"/>
    <col min="3446" max="3446" width="3" style="1" customWidth="1"/>
    <col min="3447" max="3449" width="0" style="1" hidden="1" customWidth="1"/>
    <col min="3450" max="3450" width="4.44140625" style="1" customWidth="1"/>
    <col min="3451" max="3451" width="0" style="1" hidden="1" customWidth="1"/>
    <col min="3452" max="3453" width="14.88671875" style="1" customWidth="1"/>
    <col min="3454" max="3454" width="15.109375" style="1" customWidth="1"/>
    <col min="3455" max="3455" width="6.44140625" style="1" customWidth="1"/>
    <col min="3456" max="3456" width="15.109375" style="1" customWidth="1"/>
    <col min="3457" max="3457" width="4.109375" style="1" customWidth="1"/>
    <col min="3458" max="3458" width="3" style="1" customWidth="1"/>
    <col min="3459" max="3461" width="0" style="1" hidden="1" customWidth="1"/>
    <col min="3462" max="3462" width="3" style="1" customWidth="1"/>
    <col min="3463" max="3463" width="0" style="1" hidden="1" customWidth="1"/>
    <col min="3464" max="3464" width="3" style="1" customWidth="1"/>
    <col min="3465" max="3465" width="0" style="1" hidden="1" customWidth="1"/>
    <col min="3466" max="3466" width="4.44140625" style="1" customWidth="1"/>
    <col min="3467" max="3467" width="34.33203125" style="1" customWidth="1"/>
    <col min="3468" max="3468" width="23.44140625" style="1" customWidth="1"/>
    <col min="3469" max="3469" width="9.109375" style="1" customWidth="1"/>
    <col min="3470" max="3470" width="19.44140625" style="1" customWidth="1"/>
    <col min="3471" max="3471" width="42.6640625" style="1" customWidth="1"/>
    <col min="3472" max="3472" width="5.88671875" style="1" customWidth="1"/>
    <col min="3473" max="3473" width="31.44140625" style="1" customWidth="1"/>
    <col min="3474" max="3474" width="16.109375" style="1" customWidth="1"/>
    <col min="3475" max="3476" width="9.33203125" style="1" customWidth="1"/>
    <col min="3477" max="3477" width="11.109375" style="1" customWidth="1"/>
    <col min="3478" max="3478" width="2.109375" style="1" customWidth="1"/>
    <col min="3479" max="3684" width="10.88671875" style="1"/>
    <col min="3685" max="3685" width="12" style="1" customWidth="1"/>
    <col min="3686" max="3686" width="2.6640625" style="1" customWidth="1"/>
    <col min="3687" max="3688" width="6.44140625" style="1" customWidth="1"/>
    <col min="3689" max="3689" width="5.88671875" style="1" customWidth="1"/>
    <col min="3690" max="3690" width="6.44140625" style="1" customWidth="1"/>
    <col min="3691" max="3691" width="13.6640625" style="1" customWidth="1"/>
    <col min="3692" max="3693" width="9" style="1" customWidth="1"/>
    <col min="3694" max="3694" width="2.44140625" style="1" customWidth="1"/>
    <col min="3695" max="3695" width="8.88671875" style="1" customWidth="1"/>
    <col min="3696" max="3696" width="7.44140625" style="1" customWidth="1"/>
    <col min="3697" max="3699" width="3.6640625" style="1" customWidth="1"/>
    <col min="3700" max="3700" width="3.44140625" style="1" customWidth="1"/>
    <col min="3701" max="3701" width="2.88671875" style="1" customWidth="1"/>
    <col min="3702" max="3702" width="3" style="1" customWidth="1"/>
    <col min="3703" max="3705" width="0" style="1" hidden="1" customWidth="1"/>
    <col min="3706" max="3706" width="4.44140625" style="1" customWidth="1"/>
    <col min="3707" max="3707" width="0" style="1" hidden="1" customWidth="1"/>
    <col min="3708" max="3709" width="14.88671875" style="1" customWidth="1"/>
    <col min="3710" max="3710" width="15.109375" style="1" customWidth="1"/>
    <col min="3711" max="3711" width="6.44140625" style="1" customWidth="1"/>
    <col min="3712" max="3712" width="15.109375" style="1" customWidth="1"/>
    <col min="3713" max="3713" width="4.109375" style="1" customWidth="1"/>
    <col min="3714" max="3714" width="3" style="1" customWidth="1"/>
    <col min="3715" max="3717" width="0" style="1" hidden="1" customWidth="1"/>
    <col min="3718" max="3718" width="3" style="1" customWidth="1"/>
    <col min="3719" max="3719" width="0" style="1" hidden="1" customWidth="1"/>
    <col min="3720" max="3720" width="3" style="1" customWidth="1"/>
    <col min="3721" max="3721" width="0" style="1" hidden="1" customWidth="1"/>
    <col min="3722" max="3722" width="4.44140625" style="1" customWidth="1"/>
    <col min="3723" max="3723" width="34.33203125" style="1" customWidth="1"/>
    <col min="3724" max="3724" width="23.44140625" style="1" customWidth="1"/>
    <col min="3725" max="3725" width="9.109375" style="1" customWidth="1"/>
    <col min="3726" max="3726" width="19.44140625" style="1" customWidth="1"/>
    <col min="3727" max="3727" width="42.6640625" style="1" customWidth="1"/>
    <col min="3728" max="3728" width="5.88671875" style="1" customWidth="1"/>
    <col min="3729" max="3729" width="31.44140625" style="1" customWidth="1"/>
    <col min="3730" max="3730" width="16.109375" style="1" customWidth="1"/>
    <col min="3731" max="3732" width="9.33203125" style="1" customWidth="1"/>
    <col min="3733" max="3733" width="11.109375" style="1" customWidth="1"/>
    <col min="3734" max="3734" width="2.109375" style="1" customWidth="1"/>
    <col min="3735" max="3940" width="10.88671875" style="1"/>
    <col min="3941" max="3941" width="12" style="1" customWidth="1"/>
    <col min="3942" max="3942" width="2.6640625" style="1" customWidth="1"/>
    <col min="3943" max="3944" width="6.44140625" style="1" customWidth="1"/>
    <col min="3945" max="3945" width="5.88671875" style="1" customWidth="1"/>
    <col min="3946" max="3946" width="6.44140625" style="1" customWidth="1"/>
    <col min="3947" max="3947" width="13.6640625" style="1" customWidth="1"/>
    <col min="3948" max="3949" width="9" style="1" customWidth="1"/>
    <col min="3950" max="3950" width="2.44140625" style="1" customWidth="1"/>
    <col min="3951" max="3951" width="8.88671875" style="1" customWidth="1"/>
    <col min="3952" max="3952" width="7.44140625" style="1" customWidth="1"/>
    <col min="3953" max="3955" width="3.6640625" style="1" customWidth="1"/>
    <col min="3956" max="3956" width="3.44140625" style="1" customWidth="1"/>
    <col min="3957" max="3957" width="2.88671875" style="1" customWidth="1"/>
    <col min="3958" max="3958" width="3" style="1" customWidth="1"/>
    <col min="3959" max="3961" width="0" style="1" hidden="1" customWidth="1"/>
    <col min="3962" max="3962" width="4.44140625" style="1" customWidth="1"/>
    <col min="3963" max="3963" width="0" style="1" hidden="1" customWidth="1"/>
    <col min="3964" max="3965" width="14.88671875" style="1" customWidth="1"/>
    <col min="3966" max="3966" width="15.109375" style="1" customWidth="1"/>
    <col min="3967" max="3967" width="6.44140625" style="1" customWidth="1"/>
    <col min="3968" max="3968" width="15.109375" style="1" customWidth="1"/>
    <col min="3969" max="3969" width="4.109375" style="1" customWidth="1"/>
    <col min="3970" max="3970" width="3" style="1" customWidth="1"/>
    <col min="3971" max="3973" width="0" style="1" hidden="1" customWidth="1"/>
    <col min="3974" max="3974" width="3" style="1" customWidth="1"/>
    <col min="3975" max="3975" width="0" style="1" hidden="1" customWidth="1"/>
    <col min="3976" max="3976" width="3" style="1" customWidth="1"/>
    <col min="3977" max="3977" width="0" style="1" hidden="1" customWidth="1"/>
    <col min="3978" max="3978" width="4.44140625" style="1" customWidth="1"/>
    <col min="3979" max="3979" width="34.33203125" style="1" customWidth="1"/>
    <col min="3980" max="3980" width="23.44140625" style="1" customWidth="1"/>
    <col min="3981" max="3981" width="9.109375" style="1" customWidth="1"/>
    <col min="3982" max="3982" width="19.44140625" style="1" customWidth="1"/>
    <col min="3983" max="3983" width="42.6640625" style="1" customWidth="1"/>
    <col min="3984" max="3984" width="5.88671875" style="1" customWidth="1"/>
    <col min="3985" max="3985" width="31.44140625" style="1" customWidth="1"/>
    <col min="3986" max="3986" width="16.109375" style="1" customWidth="1"/>
    <col min="3987" max="3988" width="9.33203125" style="1" customWidth="1"/>
    <col min="3989" max="3989" width="11.109375" style="1" customWidth="1"/>
    <col min="3990" max="3990" width="2.109375" style="1" customWidth="1"/>
    <col min="3991" max="4196" width="10.88671875" style="1"/>
    <col min="4197" max="4197" width="12" style="1" customWidth="1"/>
    <col min="4198" max="4198" width="2.6640625" style="1" customWidth="1"/>
    <col min="4199" max="4200" width="6.44140625" style="1" customWidth="1"/>
    <col min="4201" max="4201" width="5.88671875" style="1" customWidth="1"/>
    <col min="4202" max="4202" width="6.44140625" style="1" customWidth="1"/>
    <col min="4203" max="4203" width="13.6640625" style="1" customWidth="1"/>
    <col min="4204" max="4205" width="9" style="1" customWidth="1"/>
    <col min="4206" max="4206" width="2.44140625" style="1" customWidth="1"/>
    <col min="4207" max="4207" width="8.88671875" style="1" customWidth="1"/>
    <col min="4208" max="4208" width="7.44140625" style="1" customWidth="1"/>
    <col min="4209" max="4211" width="3.6640625" style="1" customWidth="1"/>
    <col min="4212" max="4212" width="3.44140625" style="1" customWidth="1"/>
    <col min="4213" max="4213" width="2.88671875" style="1" customWidth="1"/>
    <col min="4214" max="4214" width="3" style="1" customWidth="1"/>
    <col min="4215" max="4217" width="0" style="1" hidden="1" customWidth="1"/>
    <col min="4218" max="4218" width="4.44140625" style="1" customWidth="1"/>
    <col min="4219" max="4219" width="0" style="1" hidden="1" customWidth="1"/>
    <col min="4220" max="4221" width="14.88671875" style="1" customWidth="1"/>
    <col min="4222" max="4222" width="15.109375" style="1" customWidth="1"/>
    <col min="4223" max="4223" width="6.44140625" style="1" customWidth="1"/>
    <col min="4224" max="4224" width="15.109375" style="1" customWidth="1"/>
    <col min="4225" max="4225" width="4.109375" style="1" customWidth="1"/>
    <col min="4226" max="4226" width="3" style="1" customWidth="1"/>
    <col min="4227" max="4229" width="0" style="1" hidden="1" customWidth="1"/>
    <col min="4230" max="4230" width="3" style="1" customWidth="1"/>
    <col min="4231" max="4231" width="0" style="1" hidden="1" customWidth="1"/>
    <col min="4232" max="4232" width="3" style="1" customWidth="1"/>
    <col min="4233" max="4233" width="0" style="1" hidden="1" customWidth="1"/>
    <col min="4234" max="4234" width="4.44140625" style="1" customWidth="1"/>
    <col min="4235" max="4235" width="34.33203125" style="1" customWidth="1"/>
    <col min="4236" max="4236" width="23.44140625" style="1" customWidth="1"/>
    <col min="4237" max="4237" width="9.109375" style="1" customWidth="1"/>
    <col min="4238" max="4238" width="19.44140625" style="1" customWidth="1"/>
    <col min="4239" max="4239" width="42.6640625" style="1" customWidth="1"/>
    <col min="4240" max="4240" width="5.88671875" style="1" customWidth="1"/>
    <col min="4241" max="4241" width="31.44140625" style="1" customWidth="1"/>
    <col min="4242" max="4242" width="16.109375" style="1" customWidth="1"/>
    <col min="4243" max="4244" width="9.33203125" style="1" customWidth="1"/>
    <col min="4245" max="4245" width="11.109375" style="1" customWidth="1"/>
    <col min="4246" max="4246" width="2.109375" style="1" customWidth="1"/>
    <col min="4247" max="4452" width="10.88671875" style="1"/>
    <col min="4453" max="4453" width="12" style="1" customWidth="1"/>
    <col min="4454" max="4454" width="2.6640625" style="1" customWidth="1"/>
    <col min="4455" max="4456" width="6.44140625" style="1" customWidth="1"/>
    <col min="4457" max="4457" width="5.88671875" style="1" customWidth="1"/>
    <col min="4458" max="4458" width="6.44140625" style="1" customWidth="1"/>
    <col min="4459" max="4459" width="13.6640625" style="1" customWidth="1"/>
    <col min="4460" max="4461" width="9" style="1" customWidth="1"/>
    <col min="4462" max="4462" width="2.44140625" style="1" customWidth="1"/>
    <col min="4463" max="4463" width="8.88671875" style="1" customWidth="1"/>
    <col min="4464" max="4464" width="7.44140625" style="1" customWidth="1"/>
    <col min="4465" max="4467" width="3.6640625" style="1" customWidth="1"/>
    <col min="4468" max="4468" width="3.44140625" style="1" customWidth="1"/>
    <col min="4469" max="4469" width="2.88671875" style="1" customWidth="1"/>
    <col min="4470" max="4470" width="3" style="1" customWidth="1"/>
    <col min="4471" max="4473" width="0" style="1" hidden="1" customWidth="1"/>
    <col min="4474" max="4474" width="4.44140625" style="1" customWidth="1"/>
    <col min="4475" max="4475" width="0" style="1" hidden="1" customWidth="1"/>
    <col min="4476" max="4477" width="14.88671875" style="1" customWidth="1"/>
    <col min="4478" max="4478" width="15.109375" style="1" customWidth="1"/>
    <col min="4479" max="4479" width="6.44140625" style="1" customWidth="1"/>
    <col min="4480" max="4480" width="15.109375" style="1" customWidth="1"/>
    <col min="4481" max="4481" width="4.109375" style="1" customWidth="1"/>
    <col min="4482" max="4482" width="3" style="1" customWidth="1"/>
    <col min="4483" max="4485" width="0" style="1" hidden="1" customWidth="1"/>
    <col min="4486" max="4486" width="3" style="1" customWidth="1"/>
    <col min="4487" max="4487" width="0" style="1" hidden="1" customWidth="1"/>
    <col min="4488" max="4488" width="3" style="1" customWidth="1"/>
    <col min="4489" max="4489" width="0" style="1" hidden="1" customWidth="1"/>
    <col min="4490" max="4490" width="4.44140625" style="1" customWidth="1"/>
    <col min="4491" max="4491" width="34.33203125" style="1" customWidth="1"/>
    <col min="4492" max="4492" width="23.44140625" style="1" customWidth="1"/>
    <col min="4493" max="4493" width="9.109375" style="1" customWidth="1"/>
    <col min="4494" max="4494" width="19.44140625" style="1" customWidth="1"/>
    <col min="4495" max="4495" width="42.6640625" style="1" customWidth="1"/>
    <col min="4496" max="4496" width="5.88671875" style="1" customWidth="1"/>
    <col min="4497" max="4497" width="31.44140625" style="1" customWidth="1"/>
    <col min="4498" max="4498" width="16.109375" style="1" customWidth="1"/>
    <col min="4499" max="4500" width="9.33203125" style="1" customWidth="1"/>
    <col min="4501" max="4501" width="11.109375" style="1" customWidth="1"/>
    <col min="4502" max="4502" width="2.109375" style="1" customWidth="1"/>
    <col min="4503" max="4708" width="10.88671875" style="1"/>
    <col min="4709" max="4709" width="12" style="1" customWidth="1"/>
    <col min="4710" max="4710" width="2.6640625" style="1" customWidth="1"/>
    <col min="4711" max="4712" width="6.44140625" style="1" customWidth="1"/>
    <col min="4713" max="4713" width="5.88671875" style="1" customWidth="1"/>
    <col min="4714" max="4714" width="6.44140625" style="1" customWidth="1"/>
    <col min="4715" max="4715" width="13.6640625" style="1" customWidth="1"/>
    <col min="4716" max="4717" width="9" style="1" customWidth="1"/>
    <col min="4718" max="4718" width="2.44140625" style="1" customWidth="1"/>
    <col min="4719" max="4719" width="8.88671875" style="1" customWidth="1"/>
    <col min="4720" max="4720" width="7.44140625" style="1" customWidth="1"/>
    <col min="4721" max="4723" width="3.6640625" style="1" customWidth="1"/>
    <col min="4724" max="4724" width="3.44140625" style="1" customWidth="1"/>
    <col min="4725" max="4725" width="2.88671875" style="1" customWidth="1"/>
    <col min="4726" max="4726" width="3" style="1" customWidth="1"/>
    <col min="4727" max="4729" width="0" style="1" hidden="1" customWidth="1"/>
    <col min="4730" max="4730" width="4.44140625" style="1" customWidth="1"/>
    <col min="4731" max="4731" width="0" style="1" hidden="1" customWidth="1"/>
    <col min="4732" max="4733" width="14.88671875" style="1" customWidth="1"/>
    <col min="4734" max="4734" width="15.109375" style="1" customWidth="1"/>
    <col min="4735" max="4735" width="6.44140625" style="1" customWidth="1"/>
    <col min="4736" max="4736" width="15.109375" style="1" customWidth="1"/>
    <col min="4737" max="4737" width="4.109375" style="1" customWidth="1"/>
    <col min="4738" max="4738" width="3" style="1" customWidth="1"/>
    <col min="4739" max="4741" width="0" style="1" hidden="1" customWidth="1"/>
    <col min="4742" max="4742" width="3" style="1" customWidth="1"/>
    <col min="4743" max="4743" width="0" style="1" hidden="1" customWidth="1"/>
    <col min="4744" max="4744" width="3" style="1" customWidth="1"/>
    <col min="4745" max="4745" width="0" style="1" hidden="1" customWidth="1"/>
    <col min="4746" max="4746" width="4.44140625" style="1" customWidth="1"/>
    <col min="4747" max="4747" width="34.33203125" style="1" customWidth="1"/>
    <col min="4748" max="4748" width="23.44140625" style="1" customWidth="1"/>
    <col min="4749" max="4749" width="9.109375" style="1" customWidth="1"/>
    <col min="4750" max="4750" width="19.44140625" style="1" customWidth="1"/>
    <col min="4751" max="4751" width="42.6640625" style="1" customWidth="1"/>
    <col min="4752" max="4752" width="5.88671875" style="1" customWidth="1"/>
    <col min="4753" max="4753" width="31.44140625" style="1" customWidth="1"/>
    <col min="4754" max="4754" width="16.109375" style="1" customWidth="1"/>
    <col min="4755" max="4756" width="9.33203125" style="1" customWidth="1"/>
    <col min="4757" max="4757" width="11.109375" style="1" customWidth="1"/>
    <col min="4758" max="4758" width="2.109375" style="1" customWidth="1"/>
    <col min="4759" max="4964" width="10.88671875" style="1"/>
    <col min="4965" max="4965" width="12" style="1" customWidth="1"/>
    <col min="4966" max="4966" width="2.6640625" style="1" customWidth="1"/>
    <col min="4967" max="4968" width="6.44140625" style="1" customWidth="1"/>
    <col min="4969" max="4969" width="5.88671875" style="1" customWidth="1"/>
    <col min="4970" max="4970" width="6.44140625" style="1" customWidth="1"/>
    <col min="4971" max="4971" width="13.6640625" style="1" customWidth="1"/>
    <col min="4972" max="4973" width="9" style="1" customWidth="1"/>
    <col min="4974" max="4974" width="2.44140625" style="1" customWidth="1"/>
    <col min="4975" max="4975" width="8.88671875" style="1" customWidth="1"/>
    <col min="4976" max="4976" width="7.44140625" style="1" customWidth="1"/>
    <col min="4977" max="4979" width="3.6640625" style="1" customWidth="1"/>
    <col min="4980" max="4980" width="3.44140625" style="1" customWidth="1"/>
    <col min="4981" max="4981" width="2.88671875" style="1" customWidth="1"/>
    <col min="4982" max="4982" width="3" style="1" customWidth="1"/>
    <col min="4983" max="4985" width="0" style="1" hidden="1" customWidth="1"/>
    <col min="4986" max="4986" width="4.44140625" style="1" customWidth="1"/>
    <col min="4987" max="4987" width="0" style="1" hidden="1" customWidth="1"/>
    <col min="4988" max="4989" width="14.88671875" style="1" customWidth="1"/>
    <col min="4990" max="4990" width="15.109375" style="1" customWidth="1"/>
    <col min="4991" max="4991" width="6.44140625" style="1" customWidth="1"/>
    <col min="4992" max="4992" width="15.109375" style="1" customWidth="1"/>
    <col min="4993" max="4993" width="4.109375" style="1" customWidth="1"/>
    <col min="4994" max="4994" width="3" style="1" customWidth="1"/>
    <col min="4995" max="4997" width="0" style="1" hidden="1" customWidth="1"/>
    <col min="4998" max="4998" width="3" style="1" customWidth="1"/>
    <col min="4999" max="4999" width="0" style="1" hidden="1" customWidth="1"/>
    <col min="5000" max="5000" width="3" style="1" customWidth="1"/>
    <col min="5001" max="5001" width="0" style="1" hidden="1" customWidth="1"/>
    <col min="5002" max="5002" width="4.44140625" style="1" customWidth="1"/>
    <col min="5003" max="5003" width="34.33203125" style="1" customWidth="1"/>
    <col min="5004" max="5004" width="23.44140625" style="1" customWidth="1"/>
    <col min="5005" max="5005" width="9.109375" style="1" customWidth="1"/>
    <col min="5006" max="5006" width="19.44140625" style="1" customWidth="1"/>
    <col min="5007" max="5007" width="42.6640625" style="1" customWidth="1"/>
    <col min="5008" max="5008" width="5.88671875" style="1" customWidth="1"/>
    <col min="5009" max="5009" width="31.44140625" style="1" customWidth="1"/>
    <col min="5010" max="5010" width="16.109375" style="1" customWidth="1"/>
    <col min="5011" max="5012" width="9.33203125" style="1" customWidth="1"/>
    <col min="5013" max="5013" width="11.109375" style="1" customWidth="1"/>
    <col min="5014" max="5014" width="2.109375" style="1" customWidth="1"/>
    <col min="5015" max="5220" width="10.88671875" style="1"/>
    <col min="5221" max="5221" width="12" style="1" customWidth="1"/>
    <col min="5222" max="5222" width="2.6640625" style="1" customWidth="1"/>
    <col min="5223" max="5224" width="6.44140625" style="1" customWidth="1"/>
    <col min="5225" max="5225" width="5.88671875" style="1" customWidth="1"/>
    <col min="5226" max="5226" width="6.44140625" style="1" customWidth="1"/>
    <col min="5227" max="5227" width="13.6640625" style="1" customWidth="1"/>
    <col min="5228" max="5229" width="9" style="1" customWidth="1"/>
    <col min="5230" max="5230" width="2.44140625" style="1" customWidth="1"/>
    <col min="5231" max="5231" width="8.88671875" style="1" customWidth="1"/>
    <col min="5232" max="5232" width="7.44140625" style="1" customWidth="1"/>
    <col min="5233" max="5235" width="3.6640625" style="1" customWidth="1"/>
    <col min="5236" max="5236" width="3.44140625" style="1" customWidth="1"/>
    <col min="5237" max="5237" width="2.88671875" style="1" customWidth="1"/>
    <col min="5238" max="5238" width="3" style="1" customWidth="1"/>
    <col min="5239" max="5241" width="0" style="1" hidden="1" customWidth="1"/>
    <col min="5242" max="5242" width="4.44140625" style="1" customWidth="1"/>
    <col min="5243" max="5243" width="0" style="1" hidden="1" customWidth="1"/>
    <col min="5244" max="5245" width="14.88671875" style="1" customWidth="1"/>
    <col min="5246" max="5246" width="15.109375" style="1" customWidth="1"/>
    <col min="5247" max="5247" width="6.44140625" style="1" customWidth="1"/>
    <col min="5248" max="5248" width="15.109375" style="1" customWidth="1"/>
    <col min="5249" max="5249" width="4.109375" style="1" customWidth="1"/>
    <col min="5250" max="5250" width="3" style="1" customWidth="1"/>
    <col min="5251" max="5253" width="0" style="1" hidden="1" customWidth="1"/>
    <col min="5254" max="5254" width="3" style="1" customWidth="1"/>
    <col min="5255" max="5255" width="0" style="1" hidden="1" customWidth="1"/>
    <col min="5256" max="5256" width="3" style="1" customWidth="1"/>
    <col min="5257" max="5257" width="0" style="1" hidden="1" customWidth="1"/>
    <col min="5258" max="5258" width="4.44140625" style="1" customWidth="1"/>
    <col min="5259" max="5259" width="34.33203125" style="1" customWidth="1"/>
    <col min="5260" max="5260" width="23.44140625" style="1" customWidth="1"/>
    <col min="5261" max="5261" width="9.109375" style="1" customWidth="1"/>
    <col min="5262" max="5262" width="19.44140625" style="1" customWidth="1"/>
    <col min="5263" max="5263" width="42.6640625" style="1" customWidth="1"/>
    <col min="5264" max="5264" width="5.88671875" style="1" customWidth="1"/>
    <col min="5265" max="5265" width="31.44140625" style="1" customWidth="1"/>
    <col min="5266" max="5266" width="16.109375" style="1" customWidth="1"/>
    <col min="5267" max="5268" width="9.33203125" style="1" customWidth="1"/>
    <col min="5269" max="5269" width="11.109375" style="1" customWidth="1"/>
    <col min="5270" max="5270" width="2.109375" style="1" customWidth="1"/>
    <col min="5271" max="5476" width="10.88671875" style="1"/>
    <col min="5477" max="5477" width="12" style="1" customWidth="1"/>
    <col min="5478" max="5478" width="2.6640625" style="1" customWidth="1"/>
    <col min="5479" max="5480" width="6.44140625" style="1" customWidth="1"/>
    <col min="5481" max="5481" width="5.88671875" style="1" customWidth="1"/>
    <col min="5482" max="5482" width="6.44140625" style="1" customWidth="1"/>
    <col min="5483" max="5483" width="13.6640625" style="1" customWidth="1"/>
    <col min="5484" max="5485" width="9" style="1" customWidth="1"/>
    <col min="5486" max="5486" width="2.44140625" style="1" customWidth="1"/>
    <col min="5487" max="5487" width="8.88671875" style="1" customWidth="1"/>
    <col min="5488" max="5488" width="7.44140625" style="1" customWidth="1"/>
    <col min="5489" max="5491" width="3.6640625" style="1" customWidth="1"/>
    <col min="5492" max="5492" width="3.44140625" style="1" customWidth="1"/>
    <col min="5493" max="5493" width="2.88671875" style="1" customWidth="1"/>
    <col min="5494" max="5494" width="3" style="1" customWidth="1"/>
    <col min="5495" max="5497" width="0" style="1" hidden="1" customWidth="1"/>
    <col min="5498" max="5498" width="4.44140625" style="1" customWidth="1"/>
    <col min="5499" max="5499" width="0" style="1" hidden="1" customWidth="1"/>
    <col min="5500" max="5501" width="14.88671875" style="1" customWidth="1"/>
    <col min="5502" max="5502" width="15.109375" style="1" customWidth="1"/>
    <col min="5503" max="5503" width="6.44140625" style="1" customWidth="1"/>
    <col min="5504" max="5504" width="15.109375" style="1" customWidth="1"/>
    <col min="5505" max="5505" width="4.109375" style="1" customWidth="1"/>
    <col min="5506" max="5506" width="3" style="1" customWidth="1"/>
    <col min="5507" max="5509" width="0" style="1" hidden="1" customWidth="1"/>
    <col min="5510" max="5510" width="3" style="1" customWidth="1"/>
    <col min="5511" max="5511" width="0" style="1" hidden="1" customWidth="1"/>
    <col min="5512" max="5512" width="3" style="1" customWidth="1"/>
    <col min="5513" max="5513" width="0" style="1" hidden="1" customWidth="1"/>
    <col min="5514" max="5514" width="4.44140625" style="1" customWidth="1"/>
    <col min="5515" max="5515" width="34.33203125" style="1" customWidth="1"/>
    <col min="5516" max="5516" width="23.44140625" style="1" customWidth="1"/>
    <col min="5517" max="5517" width="9.109375" style="1" customWidth="1"/>
    <col min="5518" max="5518" width="19.44140625" style="1" customWidth="1"/>
    <col min="5519" max="5519" width="42.6640625" style="1" customWidth="1"/>
    <col min="5520" max="5520" width="5.88671875" style="1" customWidth="1"/>
    <col min="5521" max="5521" width="31.44140625" style="1" customWidth="1"/>
    <col min="5522" max="5522" width="16.109375" style="1" customWidth="1"/>
    <col min="5523" max="5524" width="9.33203125" style="1" customWidth="1"/>
    <col min="5525" max="5525" width="11.109375" style="1" customWidth="1"/>
    <col min="5526" max="5526" width="2.109375" style="1" customWidth="1"/>
    <col min="5527" max="5732" width="10.88671875" style="1"/>
    <col min="5733" max="5733" width="12" style="1" customWidth="1"/>
    <col min="5734" max="5734" width="2.6640625" style="1" customWidth="1"/>
    <col min="5735" max="5736" width="6.44140625" style="1" customWidth="1"/>
    <col min="5737" max="5737" width="5.88671875" style="1" customWidth="1"/>
    <col min="5738" max="5738" width="6.44140625" style="1" customWidth="1"/>
    <col min="5739" max="5739" width="13.6640625" style="1" customWidth="1"/>
    <col min="5740" max="5741" width="9" style="1" customWidth="1"/>
    <col min="5742" max="5742" width="2.44140625" style="1" customWidth="1"/>
    <col min="5743" max="5743" width="8.88671875" style="1" customWidth="1"/>
    <col min="5744" max="5744" width="7.44140625" style="1" customWidth="1"/>
    <col min="5745" max="5747" width="3.6640625" style="1" customWidth="1"/>
    <col min="5748" max="5748" width="3.44140625" style="1" customWidth="1"/>
    <col min="5749" max="5749" width="2.88671875" style="1" customWidth="1"/>
    <col min="5750" max="5750" width="3" style="1" customWidth="1"/>
    <col min="5751" max="5753" width="0" style="1" hidden="1" customWidth="1"/>
    <col min="5754" max="5754" width="4.44140625" style="1" customWidth="1"/>
    <col min="5755" max="5755" width="0" style="1" hidden="1" customWidth="1"/>
    <col min="5756" max="5757" width="14.88671875" style="1" customWidth="1"/>
    <col min="5758" max="5758" width="15.109375" style="1" customWidth="1"/>
    <col min="5759" max="5759" width="6.44140625" style="1" customWidth="1"/>
    <col min="5760" max="5760" width="15.109375" style="1" customWidth="1"/>
    <col min="5761" max="5761" width="4.109375" style="1" customWidth="1"/>
    <col min="5762" max="5762" width="3" style="1" customWidth="1"/>
    <col min="5763" max="5765" width="0" style="1" hidden="1" customWidth="1"/>
    <col min="5766" max="5766" width="3" style="1" customWidth="1"/>
    <col min="5767" max="5767" width="0" style="1" hidden="1" customWidth="1"/>
    <col min="5768" max="5768" width="3" style="1" customWidth="1"/>
    <col min="5769" max="5769" width="0" style="1" hidden="1" customWidth="1"/>
    <col min="5770" max="5770" width="4.44140625" style="1" customWidth="1"/>
    <col min="5771" max="5771" width="34.33203125" style="1" customWidth="1"/>
    <col min="5772" max="5772" width="23.44140625" style="1" customWidth="1"/>
    <col min="5773" max="5773" width="9.109375" style="1" customWidth="1"/>
    <col min="5774" max="5774" width="19.44140625" style="1" customWidth="1"/>
    <col min="5775" max="5775" width="42.6640625" style="1" customWidth="1"/>
    <col min="5776" max="5776" width="5.88671875" style="1" customWidth="1"/>
    <col min="5777" max="5777" width="31.44140625" style="1" customWidth="1"/>
    <col min="5778" max="5778" width="16.109375" style="1" customWidth="1"/>
    <col min="5779" max="5780" width="9.33203125" style="1" customWidth="1"/>
    <col min="5781" max="5781" width="11.109375" style="1" customWidth="1"/>
    <col min="5782" max="5782" width="2.109375" style="1" customWidth="1"/>
    <col min="5783" max="5988" width="10.88671875" style="1"/>
    <col min="5989" max="5989" width="12" style="1" customWidth="1"/>
    <col min="5990" max="5990" width="2.6640625" style="1" customWidth="1"/>
    <col min="5991" max="5992" width="6.44140625" style="1" customWidth="1"/>
    <col min="5993" max="5993" width="5.88671875" style="1" customWidth="1"/>
    <col min="5994" max="5994" width="6.44140625" style="1" customWidth="1"/>
    <col min="5995" max="5995" width="13.6640625" style="1" customWidth="1"/>
    <col min="5996" max="5997" width="9" style="1" customWidth="1"/>
    <col min="5998" max="5998" width="2.44140625" style="1" customWidth="1"/>
    <col min="5999" max="5999" width="8.88671875" style="1" customWidth="1"/>
    <col min="6000" max="6000" width="7.44140625" style="1" customWidth="1"/>
    <col min="6001" max="6003" width="3.6640625" style="1" customWidth="1"/>
    <col min="6004" max="6004" width="3.44140625" style="1" customWidth="1"/>
    <col min="6005" max="6005" width="2.88671875" style="1" customWidth="1"/>
    <col min="6006" max="6006" width="3" style="1" customWidth="1"/>
    <col min="6007" max="6009" width="0" style="1" hidden="1" customWidth="1"/>
    <col min="6010" max="6010" width="4.44140625" style="1" customWidth="1"/>
    <col min="6011" max="6011" width="0" style="1" hidden="1" customWidth="1"/>
    <col min="6012" max="6013" width="14.88671875" style="1" customWidth="1"/>
    <col min="6014" max="6014" width="15.109375" style="1" customWidth="1"/>
    <col min="6015" max="6015" width="6.44140625" style="1" customWidth="1"/>
    <col min="6016" max="6016" width="15.109375" style="1" customWidth="1"/>
    <col min="6017" max="6017" width="4.109375" style="1" customWidth="1"/>
    <col min="6018" max="6018" width="3" style="1" customWidth="1"/>
    <col min="6019" max="6021" width="0" style="1" hidden="1" customWidth="1"/>
    <col min="6022" max="6022" width="3" style="1" customWidth="1"/>
    <col min="6023" max="6023" width="0" style="1" hidden="1" customWidth="1"/>
    <col min="6024" max="6024" width="3" style="1" customWidth="1"/>
    <col min="6025" max="6025" width="0" style="1" hidden="1" customWidth="1"/>
    <col min="6026" max="6026" width="4.44140625" style="1" customWidth="1"/>
    <col min="6027" max="6027" width="34.33203125" style="1" customWidth="1"/>
    <col min="6028" max="6028" width="23.44140625" style="1" customWidth="1"/>
    <col min="6029" max="6029" width="9.109375" style="1" customWidth="1"/>
    <col min="6030" max="6030" width="19.44140625" style="1" customWidth="1"/>
    <col min="6031" max="6031" width="42.6640625" style="1" customWidth="1"/>
    <col min="6032" max="6032" width="5.88671875" style="1" customWidth="1"/>
    <col min="6033" max="6033" width="31.44140625" style="1" customWidth="1"/>
    <col min="6034" max="6034" width="16.109375" style="1" customWidth="1"/>
    <col min="6035" max="6036" width="9.33203125" style="1" customWidth="1"/>
    <col min="6037" max="6037" width="11.109375" style="1" customWidth="1"/>
    <col min="6038" max="6038" width="2.109375" style="1" customWidth="1"/>
    <col min="6039" max="6244" width="10.88671875" style="1"/>
    <col min="6245" max="6245" width="12" style="1" customWidth="1"/>
    <col min="6246" max="6246" width="2.6640625" style="1" customWidth="1"/>
    <col min="6247" max="6248" width="6.44140625" style="1" customWidth="1"/>
    <col min="6249" max="6249" width="5.88671875" style="1" customWidth="1"/>
    <col min="6250" max="6250" width="6.44140625" style="1" customWidth="1"/>
    <col min="6251" max="6251" width="13.6640625" style="1" customWidth="1"/>
    <col min="6252" max="6253" width="9" style="1" customWidth="1"/>
    <col min="6254" max="6254" width="2.44140625" style="1" customWidth="1"/>
    <col min="6255" max="6255" width="8.88671875" style="1" customWidth="1"/>
    <col min="6256" max="6256" width="7.44140625" style="1" customWidth="1"/>
    <col min="6257" max="6259" width="3.6640625" style="1" customWidth="1"/>
    <col min="6260" max="6260" width="3.44140625" style="1" customWidth="1"/>
    <col min="6261" max="6261" width="2.88671875" style="1" customWidth="1"/>
    <col min="6262" max="6262" width="3" style="1" customWidth="1"/>
    <col min="6263" max="6265" width="0" style="1" hidden="1" customWidth="1"/>
    <col min="6266" max="6266" width="4.44140625" style="1" customWidth="1"/>
    <col min="6267" max="6267" width="0" style="1" hidden="1" customWidth="1"/>
    <col min="6268" max="6269" width="14.88671875" style="1" customWidth="1"/>
    <col min="6270" max="6270" width="15.109375" style="1" customWidth="1"/>
    <col min="6271" max="6271" width="6.44140625" style="1" customWidth="1"/>
    <col min="6272" max="6272" width="15.109375" style="1" customWidth="1"/>
    <col min="6273" max="6273" width="4.109375" style="1" customWidth="1"/>
    <col min="6274" max="6274" width="3" style="1" customWidth="1"/>
    <col min="6275" max="6277" width="0" style="1" hidden="1" customWidth="1"/>
    <col min="6278" max="6278" width="3" style="1" customWidth="1"/>
    <col min="6279" max="6279" width="0" style="1" hidden="1" customWidth="1"/>
    <col min="6280" max="6280" width="3" style="1" customWidth="1"/>
    <col min="6281" max="6281" width="0" style="1" hidden="1" customWidth="1"/>
    <col min="6282" max="6282" width="4.44140625" style="1" customWidth="1"/>
    <col min="6283" max="6283" width="34.33203125" style="1" customWidth="1"/>
    <col min="6284" max="6284" width="23.44140625" style="1" customWidth="1"/>
    <col min="6285" max="6285" width="9.109375" style="1" customWidth="1"/>
    <col min="6286" max="6286" width="19.44140625" style="1" customWidth="1"/>
    <col min="6287" max="6287" width="42.6640625" style="1" customWidth="1"/>
    <col min="6288" max="6288" width="5.88671875" style="1" customWidth="1"/>
    <col min="6289" max="6289" width="31.44140625" style="1" customWidth="1"/>
    <col min="6290" max="6290" width="16.109375" style="1" customWidth="1"/>
    <col min="6291" max="6292" width="9.33203125" style="1" customWidth="1"/>
    <col min="6293" max="6293" width="11.109375" style="1" customWidth="1"/>
    <col min="6294" max="6294" width="2.109375" style="1" customWidth="1"/>
    <col min="6295" max="6500" width="10.88671875" style="1"/>
    <col min="6501" max="6501" width="12" style="1" customWidth="1"/>
    <col min="6502" max="6502" width="2.6640625" style="1" customWidth="1"/>
    <col min="6503" max="6504" width="6.44140625" style="1" customWidth="1"/>
    <col min="6505" max="6505" width="5.88671875" style="1" customWidth="1"/>
    <col min="6506" max="6506" width="6.44140625" style="1" customWidth="1"/>
    <col min="6507" max="6507" width="13.6640625" style="1" customWidth="1"/>
    <col min="6508" max="6509" width="9" style="1" customWidth="1"/>
    <col min="6510" max="6510" width="2.44140625" style="1" customWidth="1"/>
    <col min="6511" max="6511" width="8.88671875" style="1" customWidth="1"/>
    <col min="6512" max="6512" width="7.44140625" style="1" customWidth="1"/>
    <col min="6513" max="6515" width="3.6640625" style="1" customWidth="1"/>
    <col min="6516" max="6516" width="3.44140625" style="1" customWidth="1"/>
    <col min="6517" max="6517" width="2.88671875" style="1" customWidth="1"/>
    <col min="6518" max="6518" width="3" style="1" customWidth="1"/>
    <col min="6519" max="6521" width="0" style="1" hidden="1" customWidth="1"/>
    <col min="6522" max="6522" width="4.44140625" style="1" customWidth="1"/>
    <col min="6523" max="6523" width="0" style="1" hidden="1" customWidth="1"/>
    <col min="6524" max="6525" width="14.88671875" style="1" customWidth="1"/>
    <col min="6526" max="6526" width="15.109375" style="1" customWidth="1"/>
    <col min="6527" max="6527" width="6.44140625" style="1" customWidth="1"/>
    <col min="6528" max="6528" width="15.109375" style="1" customWidth="1"/>
    <col min="6529" max="6529" width="4.109375" style="1" customWidth="1"/>
    <col min="6530" max="6530" width="3" style="1" customWidth="1"/>
    <col min="6531" max="6533" width="0" style="1" hidden="1" customWidth="1"/>
    <col min="6534" max="6534" width="3" style="1" customWidth="1"/>
    <col min="6535" max="6535" width="0" style="1" hidden="1" customWidth="1"/>
    <col min="6536" max="6536" width="3" style="1" customWidth="1"/>
    <col min="6537" max="6537" width="0" style="1" hidden="1" customWidth="1"/>
    <col min="6538" max="6538" width="4.44140625" style="1" customWidth="1"/>
    <col min="6539" max="6539" width="34.33203125" style="1" customWidth="1"/>
    <col min="6540" max="6540" width="23.44140625" style="1" customWidth="1"/>
    <col min="6541" max="6541" width="9.109375" style="1" customWidth="1"/>
    <col min="6542" max="6542" width="19.44140625" style="1" customWidth="1"/>
    <col min="6543" max="6543" width="42.6640625" style="1" customWidth="1"/>
    <col min="6544" max="6544" width="5.88671875" style="1" customWidth="1"/>
    <col min="6545" max="6545" width="31.44140625" style="1" customWidth="1"/>
    <col min="6546" max="6546" width="16.109375" style="1" customWidth="1"/>
    <col min="6547" max="6548" width="9.33203125" style="1" customWidth="1"/>
    <col min="6549" max="6549" width="11.109375" style="1" customWidth="1"/>
    <col min="6550" max="6550" width="2.109375" style="1" customWidth="1"/>
    <col min="6551" max="6756" width="10.88671875" style="1"/>
    <col min="6757" max="6757" width="12" style="1" customWidth="1"/>
    <col min="6758" max="6758" width="2.6640625" style="1" customWidth="1"/>
    <col min="6759" max="6760" width="6.44140625" style="1" customWidth="1"/>
    <col min="6761" max="6761" width="5.88671875" style="1" customWidth="1"/>
    <col min="6762" max="6762" width="6.44140625" style="1" customWidth="1"/>
    <col min="6763" max="6763" width="13.6640625" style="1" customWidth="1"/>
    <col min="6764" max="6765" width="9" style="1" customWidth="1"/>
    <col min="6766" max="6766" width="2.44140625" style="1" customWidth="1"/>
    <col min="6767" max="6767" width="8.88671875" style="1" customWidth="1"/>
    <col min="6768" max="6768" width="7.44140625" style="1" customWidth="1"/>
    <col min="6769" max="6771" width="3.6640625" style="1" customWidth="1"/>
    <col min="6772" max="6772" width="3.44140625" style="1" customWidth="1"/>
    <col min="6773" max="6773" width="2.88671875" style="1" customWidth="1"/>
    <col min="6774" max="6774" width="3" style="1" customWidth="1"/>
    <col min="6775" max="6777" width="0" style="1" hidden="1" customWidth="1"/>
    <col min="6778" max="6778" width="4.44140625" style="1" customWidth="1"/>
    <col min="6779" max="6779" width="0" style="1" hidden="1" customWidth="1"/>
    <col min="6780" max="6781" width="14.88671875" style="1" customWidth="1"/>
    <col min="6782" max="6782" width="15.109375" style="1" customWidth="1"/>
    <col min="6783" max="6783" width="6.44140625" style="1" customWidth="1"/>
    <col min="6784" max="6784" width="15.109375" style="1" customWidth="1"/>
    <col min="6785" max="6785" width="4.109375" style="1" customWidth="1"/>
    <col min="6786" max="6786" width="3" style="1" customWidth="1"/>
    <col min="6787" max="6789" width="0" style="1" hidden="1" customWidth="1"/>
    <col min="6790" max="6790" width="3" style="1" customWidth="1"/>
    <col min="6791" max="6791" width="0" style="1" hidden="1" customWidth="1"/>
    <col min="6792" max="6792" width="3" style="1" customWidth="1"/>
    <col min="6793" max="6793" width="0" style="1" hidden="1" customWidth="1"/>
    <col min="6794" max="6794" width="4.44140625" style="1" customWidth="1"/>
    <col min="6795" max="6795" width="34.33203125" style="1" customWidth="1"/>
    <col min="6796" max="6796" width="23.44140625" style="1" customWidth="1"/>
    <col min="6797" max="6797" width="9.109375" style="1" customWidth="1"/>
    <col min="6798" max="6798" width="19.44140625" style="1" customWidth="1"/>
    <col min="6799" max="6799" width="42.6640625" style="1" customWidth="1"/>
    <col min="6800" max="6800" width="5.88671875" style="1" customWidth="1"/>
    <col min="6801" max="6801" width="31.44140625" style="1" customWidth="1"/>
    <col min="6802" max="6802" width="16.109375" style="1" customWidth="1"/>
    <col min="6803" max="6804" width="9.33203125" style="1" customWidth="1"/>
    <col min="6805" max="6805" width="11.109375" style="1" customWidth="1"/>
    <col min="6806" max="6806" width="2.109375" style="1" customWidth="1"/>
    <col min="6807" max="7012" width="10.88671875" style="1"/>
    <col min="7013" max="7013" width="12" style="1" customWidth="1"/>
    <col min="7014" max="7014" width="2.6640625" style="1" customWidth="1"/>
    <col min="7015" max="7016" width="6.44140625" style="1" customWidth="1"/>
    <col min="7017" max="7017" width="5.88671875" style="1" customWidth="1"/>
    <col min="7018" max="7018" width="6.44140625" style="1" customWidth="1"/>
    <col min="7019" max="7019" width="13.6640625" style="1" customWidth="1"/>
    <col min="7020" max="7021" width="9" style="1" customWidth="1"/>
    <col min="7022" max="7022" width="2.44140625" style="1" customWidth="1"/>
    <col min="7023" max="7023" width="8.88671875" style="1" customWidth="1"/>
    <col min="7024" max="7024" width="7.44140625" style="1" customWidth="1"/>
    <col min="7025" max="7027" width="3.6640625" style="1" customWidth="1"/>
    <col min="7028" max="7028" width="3.44140625" style="1" customWidth="1"/>
    <col min="7029" max="7029" width="2.88671875" style="1" customWidth="1"/>
    <col min="7030" max="7030" width="3" style="1" customWidth="1"/>
    <col min="7031" max="7033" width="0" style="1" hidden="1" customWidth="1"/>
    <col min="7034" max="7034" width="4.44140625" style="1" customWidth="1"/>
    <col min="7035" max="7035" width="0" style="1" hidden="1" customWidth="1"/>
    <col min="7036" max="7037" width="14.88671875" style="1" customWidth="1"/>
    <col min="7038" max="7038" width="15.109375" style="1" customWidth="1"/>
    <col min="7039" max="7039" width="6.44140625" style="1" customWidth="1"/>
    <col min="7040" max="7040" width="15.109375" style="1" customWidth="1"/>
    <col min="7041" max="7041" width="4.109375" style="1" customWidth="1"/>
    <col min="7042" max="7042" width="3" style="1" customWidth="1"/>
    <col min="7043" max="7045" width="0" style="1" hidden="1" customWidth="1"/>
    <col min="7046" max="7046" width="3" style="1" customWidth="1"/>
    <col min="7047" max="7047" width="0" style="1" hidden="1" customWidth="1"/>
    <col min="7048" max="7048" width="3" style="1" customWidth="1"/>
    <col min="7049" max="7049" width="0" style="1" hidden="1" customWidth="1"/>
    <col min="7050" max="7050" width="4.44140625" style="1" customWidth="1"/>
    <col min="7051" max="7051" width="34.33203125" style="1" customWidth="1"/>
    <col min="7052" max="7052" width="23.44140625" style="1" customWidth="1"/>
    <col min="7053" max="7053" width="9.109375" style="1" customWidth="1"/>
    <col min="7054" max="7054" width="19.44140625" style="1" customWidth="1"/>
    <col min="7055" max="7055" width="42.6640625" style="1" customWidth="1"/>
    <col min="7056" max="7056" width="5.88671875" style="1" customWidth="1"/>
    <col min="7057" max="7057" width="31.44140625" style="1" customWidth="1"/>
    <col min="7058" max="7058" width="16.109375" style="1" customWidth="1"/>
    <col min="7059" max="7060" width="9.33203125" style="1" customWidth="1"/>
    <col min="7061" max="7061" width="11.109375" style="1" customWidth="1"/>
    <col min="7062" max="7062" width="2.109375" style="1" customWidth="1"/>
    <col min="7063" max="7268" width="10.88671875" style="1"/>
    <col min="7269" max="7269" width="12" style="1" customWidth="1"/>
    <col min="7270" max="7270" width="2.6640625" style="1" customWidth="1"/>
    <col min="7271" max="7272" width="6.44140625" style="1" customWidth="1"/>
    <col min="7273" max="7273" width="5.88671875" style="1" customWidth="1"/>
    <col min="7274" max="7274" width="6.44140625" style="1" customWidth="1"/>
    <col min="7275" max="7275" width="13.6640625" style="1" customWidth="1"/>
    <col min="7276" max="7277" width="9" style="1" customWidth="1"/>
    <col min="7278" max="7278" width="2.44140625" style="1" customWidth="1"/>
    <col min="7279" max="7279" width="8.88671875" style="1" customWidth="1"/>
    <col min="7280" max="7280" width="7.44140625" style="1" customWidth="1"/>
    <col min="7281" max="7283" width="3.6640625" style="1" customWidth="1"/>
    <col min="7284" max="7284" width="3.44140625" style="1" customWidth="1"/>
    <col min="7285" max="7285" width="2.88671875" style="1" customWidth="1"/>
    <col min="7286" max="7286" width="3" style="1" customWidth="1"/>
    <col min="7287" max="7289" width="0" style="1" hidden="1" customWidth="1"/>
    <col min="7290" max="7290" width="4.44140625" style="1" customWidth="1"/>
    <col min="7291" max="7291" width="0" style="1" hidden="1" customWidth="1"/>
    <col min="7292" max="7293" width="14.88671875" style="1" customWidth="1"/>
    <col min="7294" max="7294" width="15.109375" style="1" customWidth="1"/>
    <col min="7295" max="7295" width="6.44140625" style="1" customWidth="1"/>
    <col min="7296" max="7296" width="15.109375" style="1" customWidth="1"/>
    <col min="7297" max="7297" width="4.109375" style="1" customWidth="1"/>
    <col min="7298" max="7298" width="3" style="1" customWidth="1"/>
    <col min="7299" max="7301" width="0" style="1" hidden="1" customWidth="1"/>
    <col min="7302" max="7302" width="3" style="1" customWidth="1"/>
    <col min="7303" max="7303" width="0" style="1" hidden="1" customWidth="1"/>
    <col min="7304" max="7304" width="3" style="1" customWidth="1"/>
    <col min="7305" max="7305" width="0" style="1" hidden="1" customWidth="1"/>
    <col min="7306" max="7306" width="4.44140625" style="1" customWidth="1"/>
    <col min="7307" max="7307" width="34.33203125" style="1" customWidth="1"/>
    <col min="7308" max="7308" width="23.44140625" style="1" customWidth="1"/>
    <col min="7309" max="7309" width="9.109375" style="1" customWidth="1"/>
    <col min="7310" max="7310" width="19.44140625" style="1" customWidth="1"/>
    <col min="7311" max="7311" width="42.6640625" style="1" customWidth="1"/>
    <col min="7312" max="7312" width="5.88671875" style="1" customWidth="1"/>
    <col min="7313" max="7313" width="31.44140625" style="1" customWidth="1"/>
    <col min="7314" max="7314" width="16.109375" style="1" customWidth="1"/>
    <col min="7315" max="7316" width="9.33203125" style="1" customWidth="1"/>
    <col min="7317" max="7317" width="11.109375" style="1" customWidth="1"/>
    <col min="7318" max="7318" width="2.109375" style="1" customWidth="1"/>
    <col min="7319" max="7524" width="10.88671875" style="1"/>
    <col min="7525" max="7525" width="12" style="1" customWidth="1"/>
    <col min="7526" max="7526" width="2.6640625" style="1" customWidth="1"/>
    <col min="7527" max="7528" width="6.44140625" style="1" customWidth="1"/>
    <col min="7529" max="7529" width="5.88671875" style="1" customWidth="1"/>
    <col min="7530" max="7530" width="6.44140625" style="1" customWidth="1"/>
    <col min="7531" max="7531" width="13.6640625" style="1" customWidth="1"/>
    <col min="7532" max="7533" width="9" style="1" customWidth="1"/>
    <col min="7534" max="7534" width="2.44140625" style="1" customWidth="1"/>
    <col min="7535" max="7535" width="8.88671875" style="1" customWidth="1"/>
    <col min="7536" max="7536" width="7.44140625" style="1" customWidth="1"/>
    <col min="7537" max="7539" width="3.6640625" style="1" customWidth="1"/>
    <col min="7540" max="7540" width="3.44140625" style="1" customWidth="1"/>
    <col min="7541" max="7541" width="2.88671875" style="1" customWidth="1"/>
    <col min="7542" max="7542" width="3" style="1" customWidth="1"/>
    <col min="7543" max="7545" width="0" style="1" hidden="1" customWidth="1"/>
    <col min="7546" max="7546" width="4.44140625" style="1" customWidth="1"/>
    <col min="7547" max="7547" width="0" style="1" hidden="1" customWidth="1"/>
    <col min="7548" max="7549" width="14.88671875" style="1" customWidth="1"/>
    <col min="7550" max="7550" width="15.109375" style="1" customWidth="1"/>
    <col min="7551" max="7551" width="6.44140625" style="1" customWidth="1"/>
    <col min="7552" max="7552" width="15.109375" style="1" customWidth="1"/>
    <col min="7553" max="7553" width="4.109375" style="1" customWidth="1"/>
    <col min="7554" max="7554" width="3" style="1" customWidth="1"/>
    <col min="7555" max="7557" width="0" style="1" hidden="1" customWidth="1"/>
    <col min="7558" max="7558" width="3" style="1" customWidth="1"/>
    <col min="7559" max="7559" width="0" style="1" hidden="1" customWidth="1"/>
    <col min="7560" max="7560" width="3" style="1" customWidth="1"/>
    <col min="7561" max="7561" width="0" style="1" hidden="1" customWidth="1"/>
    <col min="7562" max="7562" width="4.44140625" style="1" customWidth="1"/>
    <col min="7563" max="7563" width="34.33203125" style="1" customWidth="1"/>
    <col min="7564" max="7564" width="23.44140625" style="1" customWidth="1"/>
    <col min="7565" max="7565" width="9.109375" style="1" customWidth="1"/>
    <col min="7566" max="7566" width="19.44140625" style="1" customWidth="1"/>
    <col min="7567" max="7567" width="42.6640625" style="1" customWidth="1"/>
    <col min="7568" max="7568" width="5.88671875" style="1" customWidth="1"/>
    <col min="7569" max="7569" width="31.44140625" style="1" customWidth="1"/>
    <col min="7570" max="7570" width="16.109375" style="1" customWidth="1"/>
    <col min="7571" max="7572" width="9.33203125" style="1" customWidth="1"/>
    <col min="7573" max="7573" width="11.109375" style="1" customWidth="1"/>
    <col min="7574" max="7574" width="2.109375" style="1" customWidth="1"/>
    <col min="7575" max="7780" width="10.88671875" style="1"/>
    <col min="7781" max="7781" width="12" style="1" customWidth="1"/>
    <col min="7782" max="7782" width="2.6640625" style="1" customWidth="1"/>
    <col min="7783" max="7784" width="6.44140625" style="1" customWidth="1"/>
    <col min="7785" max="7785" width="5.88671875" style="1" customWidth="1"/>
    <col min="7786" max="7786" width="6.44140625" style="1" customWidth="1"/>
    <col min="7787" max="7787" width="13.6640625" style="1" customWidth="1"/>
    <col min="7788" max="7789" width="9" style="1" customWidth="1"/>
    <col min="7790" max="7790" width="2.44140625" style="1" customWidth="1"/>
    <col min="7791" max="7791" width="8.88671875" style="1" customWidth="1"/>
    <col min="7792" max="7792" width="7.44140625" style="1" customWidth="1"/>
    <col min="7793" max="7795" width="3.6640625" style="1" customWidth="1"/>
    <col min="7796" max="7796" width="3.44140625" style="1" customWidth="1"/>
    <col min="7797" max="7797" width="2.88671875" style="1" customWidth="1"/>
    <col min="7798" max="7798" width="3" style="1" customWidth="1"/>
    <col min="7799" max="7801" width="0" style="1" hidden="1" customWidth="1"/>
    <col min="7802" max="7802" width="4.44140625" style="1" customWidth="1"/>
    <col min="7803" max="7803" width="0" style="1" hidden="1" customWidth="1"/>
    <col min="7804" max="7805" width="14.88671875" style="1" customWidth="1"/>
    <col min="7806" max="7806" width="15.109375" style="1" customWidth="1"/>
    <col min="7807" max="7807" width="6.44140625" style="1" customWidth="1"/>
    <col min="7808" max="7808" width="15.109375" style="1" customWidth="1"/>
    <col min="7809" max="7809" width="4.109375" style="1" customWidth="1"/>
    <col min="7810" max="7810" width="3" style="1" customWidth="1"/>
    <col min="7811" max="7813" width="0" style="1" hidden="1" customWidth="1"/>
    <col min="7814" max="7814" width="3" style="1" customWidth="1"/>
    <col min="7815" max="7815" width="0" style="1" hidden="1" customWidth="1"/>
    <col min="7816" max="7816" width="3" style="1" customWidth="1"/>
    <col min="7817" max="7817" width="0" style="1" hidden="1" customWidth="1"/>
    <col min="7818" max="7818" width="4.44140625" style="1" customWidth="1"/>
    <col min="7819" max="7819" width="34.33203125" style="1" customWidth="1"/>
    <col min="7820" max="7820" width="23.44140625" style="1" customWidth="1"/>
    <col min="7821" max="7821" width="9.109375" style="1" customWidth="1"/>
    <col min="7822" max="7822" width="19.44140625" style="1" customWidth="1"/>
    <col min="7823" max="7823" width="42.6640625" style="1" customWidth="1"/>
    <col min="7824" max="7824" width="5.88671875" style="1" customWidth="1"/>
    <col min="7825" max="7825" width="31.44140625" style="1" customWidth="1"/>
    <col min="7826" max="7826" width="16.109375" style="1" customWidth="1"/>
    <col min="7827" max="7828" width="9.33203125" style="1" customWidth="1"/>
    <col min="7829" max="7829" width="11.109375" style="1" customWidth="1"/>
    <col min="7830" max="7830" width="2.109375" style="1" customWidth="1"/>
    <col min="7831" max="8036" width="10.88671875" style="1"/>
    <col min="8037" max="8037" width="12" style="1" customWidth="1"/>
    <col min="8038" max="8038" width="2.6640625" style="1" customWidth="1"/>
    <col min="8039" max="8040" width="6.44140625" style="1" customWidth="1"/>
    <col min="8041" max="8041" width="5.88671875" style="1" customWidth="1"/>
    <col min="8042" max="8042" width="6.44140625" style="1" customWidth="1"/>
    <col min="8043" max="8043" width="13.6640625" style="1" customWidth="1"/>
    <col min="8044" max="8045" width="9" style="1" customWidth="1"/>
    <col min="8046" max="8046" width="2.44140625" style="1" customWidth="1"/>
    <col min="8047" max="8047" width="8.88671875" style="1" customWidth="1"/>
    <col min="8048" max="8048" width="7.44140625" style="1" customWidth="1"/>
    <col min="8049" max="8051" width="3.6640625" style="1" customWidth="1"/>
    <col min="8052" max="8052" width="3.44140625" style="1" customWidth="1"/>
    <col min="8053" max="8053" width="2.88671875" style="1" customWidth="1"/>
    <col min="8054" max="8054" width="3" style="1" customWidth="1"/>
    <col min="8055" max="8057" width="0" style="1" hidden="1" customWidth="1"/>
    <col min="8058" max="8058" width="4.44140625" style="1" customWidth="1"/>
    <col min="8059" max="8059" width="0" style="1" hidden="1" customWidth="1"/>
    <col min="8060" max="8061" width="14.88671875" style="1" customWidth="1"/>
    <col min="8062" max="8062" width="15.109375" style="1" customWidth="1"/>
    <col min="8063" max="8063" width="6.44140625" style="1" customWidth="1"/>
    <col min="8064" max="8064" width="15.109375" style="1" customWidth="1"/>
    <col min="8065" max="8065" width="4.109375" style="1" customWidth="1"/>
    <col min="8066" max="8066" width="3" style="1" customWidth="1"/>
    <col min="8067" max="8069" width="0" style="1" hidden="1" customWidth="1"/>
    <col min="8070" max="8070" width="3" style="1" customWidth="1"/>
    <col min="8071" max="8071" width="0" style="1" hidden="1" customWidth="1"/>
    <col min="8072" max="8072" width="3" style="1" customWidth="1"/>
    <col min="8073" max="8073" width="0" style="1" hidden="1" customWidth="1"/>
    <col min="8074" max="8074" width="4.44140625" style="1" customWidth="1"/>
    <col min="8075" max="8075" width="34.33203125" style="1" customWidth="1"/>
    <col min="8076" max="8076" width="23.44140625" style="1" customWidth="1"/>
    <col min="8077" max="8077" width="9.109375" style="1" customWidth="1"/>
    <col min="8078" max="8078" width="19.44140625" style="1" customWidth="1"/>
    <col min="8079" max="8079" width="42.6640625" style="1" customWidth="1"/>
    <col min="8080" max="8080" width="5.88671875" style="1" customWidth="1"/>
    <col min="8081" max="8081" width="31.44140625" style="1" customWidth="1"/>
    <col min="8082" max="8082" width="16.109375" style="1" customWidth="1"/>
    <col min="8083" max="8084" width="9.33203125" style="1" customWidth="1"/>
    <col min="8085" max="8085" width="11.109375" style="1" customWidth="1"/>
    <col min="8086" max="8086" width="2.109375" style="1" customWidth="1"/>
    <col min="8087" max="8292" width="10.88671875" style="1"/>
    <col min="8293" max="8293" width="12" style="1" customWidth="1"/>
    <col min="8294" max="8294" width="2.6640625" style="1" customWidth="1"/>
    <col min="8295" max="8296" width="6.44140625" style="1" customWidth="1"/>
    <col min="8297" max="8297" width="5.88671875" style="1" customWidth="1"/>
    <col min="8298" max="8298" width="6.44140625" style="1" customWidth="1"/>
    <col min="8299" max="8299" width="13.6640625" style="1" customWidth="1"/>
    <col min="8300" max="8301" width="9" style="1" customWidth="1"/>
    <col min="8302" max="8302" width="2.44140625" style="1" customWidth="1"/>
    <col min="8303" max="8303" width="8.88671875" style="1" customWidth="1"/>
    <col min="8304" max="8304" width="7.44140625" style="1" customWidth="1"/>
    <col min="8305" max="8307" width="3.6640625" style="1" customWidth="1"/>
    <col min="8308" max="8308" width="3.44140625" style="1" customWidth="1"/>
    <col min="8309" max="8309" width="2.88671875" style="1" customWidth="1"/>
    <col min="8310" max="8310" width="3" style="1" customWidth="1"/>
    <col min="8311" max="8313" width="0" style="1" hidden="1" customWidth="1"/>
    <col min="8314" max="8314" width="4.44140625" style="1" customWidth="1"/>
    <col min="8315" max="8315" width="0" style="1" hidden="1" customWidth="1"/>
    <col min="8316" max="8317" width="14.88671875" style="1" customWidth="1"/>
    <col min="8318" max="8318" width="15.109375" style="1" customWidth="1"/>
    <col min="8319" max="8319" width="6.44140625" style="1" customWidth="1"/>
    <col min="8320" max="8320" width="15.109375" style="1" customWidth="1"/>
    <col min="8321" max="8321" width="4.109375" style="1" customWidth="1"/>
    <col min="8322" max="8322" width="3" style="1" customWidth="1"/>
    <col min="8323" max="8325" width="0" style="1" hidden="1" customWidth="1"/>
    <col min="8326" max="8326" width="3" style="1" customWidth="1"/>
    <col min="8327" max="8327" width="0" style="1" hidden="1" customWidth="1"/>
    <col min="8328" max="8328" width="3" style="1" customWidth="1"/>
    <col min="8329" max="8329" width="0" style="1" hidden="1" customWidth="1"/>
    <col min="8330" max="8330" width="4.44140625" style="1" customWidth="1"/>
    <col min="8331" max="8331" width="34.33203125" style="1" customWidth="1"/>
    <col min="8332" max="8332" width="23.44140625" style="1" customWidth="1"/>
    <col min="8333" max="8333" width="9.109375" style="1" customWidth="1"/>
    <col min="8334" max="8334" width="19.44140625" style="1" customWidth="1"/>
    <col min="8335" max="8335" width="42.6640625" style="1" customWidth="1"/>
    <col min="8336" max="8336" width="5.88671875" style="1" customWidth="1"/>
    <col min="8337" max="8337" width="31.44140625" style="1" customWidth="1"/>
    <col min="8338" max="8338" width="16.109375" style="1" customWidth="1"/>
    <col min="8339" max="8340" width="9.33203125" style="1" customWidth="1"/>
    <col min="8341" max="8341" width="11.109375" style="1" customWidth="1"/>
    <col min="8342" max="8342" width="2.109375" style="1" customWidth="1"/>
    <col min="8343" max="8548" width="10.88671875" style="1"/>
    <col min="8549" max="8549" width="12" style="1" customWidth="1"/>
    <col min="8550" max="8550" width="2.6640625" style="1" customWidth="1"/>
    <col min="8551" max="8552" width="6.44140625" style="1" customWidth="1"/>
    <col min="8553" max="8553" width="5.88671875" style="1" customWidth="1"/>
    <col min="8554" max="8554" width="6.44140625" style="1" customWidth="1"/>
    <col min="8555" max="8555" width="13.6640625" style="1" customWidth="1"/>
    <col min="8556" max="8557" width="9" style="1" customWidth="1"/>
    <col min="8558" max="8558" width="2.44140625" style="1" customWidth="1"/>
    <col min="8559" max="8559" width="8.88671875" style="1" customWidth="1"/>
    <col min="8560" max="8560" width="7.44140625" style="1" customWidth="1"/>
    <col min="8561" max="8563" width="3.6640625" style="1" customWidth="1"/>
    <col min="8564" max="8564" width="3.44140625" style="1" customWidth="1"/>
    <col min="8565" max="8565" width="2.88671875" style="1" customWidth="1"/>
    <col min="8566" max="8566" width="3" style="1" customWidth="1"/>
    <col min="8567" max="8569" width="0" style="1" hidden="1" customWidth="1"/>
    <col min="8570" max="8570" width="4.44140625" style="1" customWidth="1"/>
    <col min="8571" max="8571" width="0" style="1" hidden="1" customWidth="1"/>
    <col min="8572" max="8573" width="14.88671875" style="1" customWidth="1"/>
    <col min="8574" max="8574" width="15.109375" style="1" customWidth="1"/>
    <col min="8575" max="8575" width="6.44140625" style="1" customWidth="1"/>
    <col min="8576" max="8576" width="15.109375" style="1" customWidth="1"/>
    <col min="8577" max="8577" width="4.109375" style="1" customWidth="1"/>
    <col min="8578" max="8578" width="3" style="1" customWidth="1"/>
    <col min="8579" max="8581" width="0" style="1" hidden="1" customWidth="1"/>
    <col min="8582" max="8582" width="3" style="1" customWidth="1"/>
    <col min="8583" max="8583" width="0" style="1" hidden="1" customWidth="1"/>
    <col min="8584" max="8584" width="3" style="1" customWidth="1"/>
    <col min="8585" max="8585" width="0" style="1" hidden="1" customWidth="1"/>
    <col min="8586" max="8586" width="4.44140625" style="1" customWidth="1"/>
    <col min="8587" max="8587" width="34.33203125" style="1" customWidth="1"/>
    <col min="8588" max="8588" width="23.44140625" style="1" customWidth="1"/>
    <col min="8589" max="8589" width="9.109375" style="1" customWidth="1"/>
    <col min="8590" max="8590" width="19.44140625" style="1" customWidth="1"/>
    <col min="8591" max="8591" width="42.6640625" style="1" customWidth="1"/>
    <col min="8592" max="8592" width="5.88671875" style="1" customWidth="1"/>
    <col min="8593" max="8593" width="31.44140625" style="1" customWidth="1"/>
    <col min="8594" max="8594" width="16.109375" style="1" customWidth="1"/>
    <col min="8595" max="8596" width="9.33203125" style="1" customWidth="1"/>
    <col min="8597" max="8597" width="11.109375" style="1" customWidth="1"/>
    <col min="8598" max="8598" width="2.109375" style="1" customWidth="1"/>
    <col min="8599" max="8804" width="10.88671875" style="1"/>
    <col min="8805" max="8805" width="12" style="1" customWidth="1"/>
    <col min="8806" max="8806" width="2.6640625" style="1" customWidth="1"/>
    <col min="8807" max="8808" width="6.44140625" style="1" customWidth="1"/>
    <col min="8809" max="8809" width="5.88671875" style="1" customWidth="1"/>
    <col min="8810" max="8810" width="6.44140625" style="1" customWidth="1"/>
    <col min="8811" max="8811" width="13.6640625" style="1" customWidth="1"/>
    <col min="8812" max="8813" width="9" style="1" customWidth="1"/>
    <col min="8814" max="8814" width="2.44140625" style="1" customWidth="1"/>
    <col min="8815" max="8815" width="8.88671875" style="1" customWidth="1"/>
    <col min="8816" max="8816" width="7.44140625" style="1" customWidth="1"/>
    <col min="8817" max="8819" width="3.6640625" style="1" customWidth="1"/>
    <col min="8820" max="8820" width="3.44140625" style="1" customWidth="1"/>
    <col min="8821" max="8821" width="2.88671875" style="1" customWidth="1"/>
    <col min="8822" max="8822" width="3" style="1" customWidth="1"/>
    <col min="8823" max="8825" width="0" style="1" hidden="1" customWidth="1"/>
    <col min="8826" max="8826" width="4.44140625" style="1" customWidth="1"/>
    <col min="8827" max="8827" width="0" style="1" hidden="1" customWidth="1"/>
    <col min="8828" max="8829" width="14.88671875" style="1" customWidth="1"/>
    <col min="8830" max="8830" width="15.109375" style="1" customWidth="1"/>
    <col min="8831" max="8831" width="6.44140625" style="1" customWidth="1"/>
    <col min="8832" max="8832" width="15.109375" style="1" customWidth="1"/>
    <col min="8833" max="8833" width="4.109375" style="1" customWidth="1"/>
    <col min="8834" max="8834" width="3" style="1" customWidth="1"/>
    <col min="8835" max="8837" width="0" style="1" hidden="1" customWidth="1"/>
    <col min="8838" max="8838" width="3" style="1" customWidth="1"/>
    <col min="8839" max="8839" width="0" style="1" hidden="1" customWidth="1"/>
    <col min="8840" max="8840" width="3" style="1" customWidth="1"/>
    <col min="8841" max="8841" width="0" style="1" hidden="1" customWidth="1"/>
    <col min="8842" max="8842" width="4.44140625" style="1" customWidth="1"/>
    <col min="8843" max="8843" width="34.33203125" style="1" customWidth="1"/>
    <col min="8844" max="8844" width="23.44140625" style="1" customWidth="1"/>
    <col min="8845" max="8845" width="9.109375" style="1" customWidth="1"/>
    <col min="8846" max="8846" width="19.44140625" style="1" customWidth="1"/>
    <col min="8847" max="8847" width="42.6640625" style="1" customWidth="1"/>
    <col min="8848" max="8848" width="5.88671875" style="1" customWidth="1"/>
    <col min="8849" max="8849" width="31.44140625" style="1" customWidth="1"/>
    <col min="8850" max="8850" width="16.109375" style="1" customWidth="1"/>
    <col min="8851" max="8852" width="9.33203125" style="1" customWidth="1"/>
    <col min="8853" max="8853" width="11.109375" style="1" customWidth="1"/>
    <col min="8854" max="8854" width="2.109375" style="1" customWidth="1"/>
    <col min="8855" max="9060" width="10.88671875" style="1"/>
    <col min="9061" max="9061" width="12" style="1" customWidth="1"/>
    <col min="9062" max="9062" width="2.6640625" style="1" customWidth="1"/>
    <col min="9063" max="9064" width="6.44140625" style="1" customWidth="1"/>
    <col min="9065" max="9065" width="5.88671875" style="1" customWidth="1"/>
    <col min="9066" max="9066" width="6.44140625" style="1" customWidth="1"/>
    <col min="9067" max="9067" width="13.6640625" style="1" customWidth="1"/>
    <col min="9068" max="9069" width="9" style="1" customWidth="1"/>
    <col min="9070" max="9070" width="2.44140625" style="1" customWidth="1"/>
    <col min="9071" max="9071" width="8.88671875" style="1" customWidth="1"/>
    <col min="9072" max="9072" width="7.44140625" style="1" customWidth="1"/>
    <col min="9073" max="9075" width="3.6640625" style="1" customWidth="1"/>
    <col min="9076" max="9076" width="3.44140625" style="1" customWidth="1"/>
    <col min="9077" max="9077" width="2.88671875" style="1" customWidth="1"/>
    <col min="9078" max="9078" width="3" style="1" customWidth="1"/>
    <col min="9079" max="9081" width="0" style="1" hidden="1" customWidth="1"/>
    <col min="9082" max="9082" width="4.44140625" style="1" customWidth="1"/>
    <col min="9083" max="9083" width="0" style="1" hidden="1" customWidth="1"/>
    <col min="9084" max="9085" width="14.88671875" style="1" customWidth="1"/>
    <col min="9086" max="9086" width="15.109375" style="1" customWidth="1"/>
    <col min="9087" max="9087" width="6.44140625" style="1" customWidth="1"/>
    <col min="9088" max="9088" width="15.109375" style="1" customWidth="1"/>
    <col min="9089" max="9089" width="4.109375" style="1" customWidth="1"/>
    <col min="9090" max="9090" width="3" style="1" customWidth="1"/>
    <col min="9091" max="9093" width="0" style="1" hidden="1" customWidth="1"/>
    <col min="9094" max="9094" width="3" style="1" customWidth="1"/>
    <col min="9095" max="9095" width="0" style="1" hidden="1" customWidth="1"/>
    <col min="9096" max="9096" width="3" style="1" customWidth="1"/>
    <col min="9097" max="9097" width="0" style="1" hidden="1" customWidth="1"/>
    <col min="9098" max="9098" width="4.44140625" style="1" customWidth="1"/>
    <col min="9099" max="9099" width="34.33203125" style="1" customWidth="1"/>
    <col min="9100" max="9100" width="23.44140625" style="1" customWidth="1"/>
    <col min="9101" max="9101" width="9.109375" style="1" customWidth="1"/>
    <col min="9102" max="9102" width="19.44140625" style="1" customWidth="1"/>
    <col min="9103" max="9103" width="42.6640625" style="1" customWidth="1"/>
    <col min="9104" max="9104" width="5.88671875" style="1" customWidth="1"/>
    <col min="9105" max="9105" width="31.44140625" style="1" customWidth="1"/>
    <col min="9106" max="9106" width="16.109375" style="1" customWidth="1"/>
    <col min="9107" max="9108" width="9.33203125" style="1" customWidth="1"/>
    <col min="9109" max="9109" width="11.109375" style="1" customWidth="1"/>
    <col min="9110" max="9110" width="2.109375" style="1" customWidth="1"/>
    <col min="9111" max="9316" width="10.88671875" style="1"/>
    <col min="9317" max="9317" width="12" style="1" customWidth="1"/>
    <col min="9318" max="9318" width="2.6640625" style="1" customWidth="1"/>
    <col min="9319" max="9320" width="6.44140625" style="1" customWidth="1"/>
    <col min="9321" max="9321" width="5.88671875" style="1" customWidth="1"/>
    <col min="9322" max="9322" width="6.44140625" style="1" customWidth="1"/>
    <col min="9323" max="9323" width="13.6640625" style="1" customWidth="1"/>
    <col min="9324" max="9325" width="9" style="1" customWidth="1"/>
    <col min="9326" max="9326" width="2.44140625" style="1" customWidth="1"/>
    <col min="9327" max="9327" width="8.88671875" style="1" customWidth="1"/>
    <col min="9328" max="9328" width="7.44140625" style="1" customWidth="1"/>
    <col min="9329" max="9331" width="3.6640625" style="1" customWidth="1"/>
    <col min="9332" max="9332" width="3.44140625" style="1" customWidth="1"/>
    <col min="9333" max="9333" width="2.88671875" style="1" customWidth="1"/>
    <col min="9334" max="9334" width="3" style="1" customWidth="1"/>
    <col min="9335" max="9337" width="0" style="1" hidden="1" customWidth="1"/>
    <col min="9338" max="9338" width="4.44140625" style="1" customWidth="1"/>
    <col min="9339" max="9339" width="0" style="1" hidden="1" customWidth="1"/>
    <col min="9340" max="9341" width="14.88671875" style="1" customWidth="1"/>
    <col min="9342" max="9342" width="15.109375" style="1" customWidth="1"/>
    <col min="9343" max="9343" width="6.44140625" style="1" customWidth="1"/>
    <col min="9344" max="9344" width="15.109375" style="1" customWidth="1"/>
    <col min="9345" max="9345" width="4.109375" style="1" customWidth="1"/>
    <col min="9346" max="9346" width="3" style="1" customWidth="1"/>
    <col min="9347" max="9349" width="0" style="1" hidden="1" customWidth="1"/>
    <col min="9350" max="9350" width="3" style="1" customWidth="1"/>
    <col min="9351" max="9351" width="0" style="1" hidden="1" customWidth="1"/>
    <col min="9352" max="9352" width="3" style="1" customWidth="1"/>
    <col min="9353" max="9353" width="0" style="1" hidden="1" customWidth="1"/>
    <col min="9354" max="9354" width="4.44140625" style="1" customWidth="1"/>
    <col min="9355" max="9355" width="34.33203125" style="1" customWidth="1"/>
    <col min="9356" max="9356" width="23.44140625" style="1" customWidth="1"/>
    <col min="9357" max="9357" width="9.109375" style="1" customWidth="1"/>
    <col min="9358" max="9358" width="19.44140625" style="1" customWidth="1"/>
    <col min="9359" max="9359" width="42.6640625" style="1" customWidth="1"/>
    <col min="9360" max="9360" width="5.88671875" style="1" customWidth="1"/>
    <col min="9361" max="9361" width="31.44140625" style="1" customWidth="1"/>
    <col min="9362" max="9362" width="16.109375" style="1" customWidth="1"/>
    <col min="9363" max="9364" width="9.33203125" style="1" customWidth="1"/>
    <col min="9365" max="9365" width="11.109375" style="1" customWidth="1"/>
    <col min="9366" max="9366" width="2.109375" style="1" customWidth="1"/>
    <col min="9367" max="9572" width="10.88671875" style="1"/>
    <col min="9573" max="9573" width="12" style="1" customWidth="1"/>
    <col min="9574" max="9574" width="2.6640625" style="1" customWidth="1"/>
    <col min="9575" max="9576" width="6.44140625" style="1" customWidth="1"/>
    <col min="9577" max="9577" width="5.88671875" style="1" customWidth="1"/>
    <col min="9578" max="9578" width="6.44140625" style="1" customWidth="1"/>
    <col min="9579" max="9579" width="13.6640625" style="1" customWidth="1"/>
    <col min="9580" max="9581" width="9" style="1" customWidth="1"/>
    <col min="9582" max="9582" width="2.44140625" style="1" customWidth="1"/>
    <col min="9583" max="9583" width="8.88671875" style="1" customWidth="1"/>
    <col min="9584" max="9584" width="7.44140625" style="1" customWidth="1"/>
    <col min="9585" max="9587" width="3.6640625" style="1" customWidth="1"/>
    <col min="9588" max="9588" width="3.44140625" style="1" customWidth="1"/>
    <col min="9589" max="9589" width="2.88671875" style="1" customWidth="1"/>
    <col min="9590" max="9590" width="3" style="1" customWidth="1"/>
    <col min="9591" max="9593" width="0" style="1" hidden="1" customWidth="1"/>
    <col min="9594" max="9594" width="4.44140625" style="1" customWidth="1"/>
    <col min="9595" max="9595" width="0" style="1" hidden="1" customWidth="1"/>
    <col min="9596" max="9597" width="14.88671875" style="1" customWidth="1"/>
    <col min="9598" max="9598" width="15.109375" style="1" customWidth="1"/>
    <col min="9599" max="9599" width="6.44140625" style="1" customWidth="1"/>
    <col min="9600" max="9600" width="15.109375" style="1" customWidth="1"/>
    <col min="9601" max="9601" width="4.109375" style="1" customWidth="1"/>
    <col min="9602" max="9602" width="3" style="1" customWidth="1"/>
    <col min="9603" max="9605" width="0" style="1" hidden="1" customWidth="1"/>
    <col min="9606" max="9606" width="3" style="1" customWidth="1"/>
    <col min="9607" max="9607" width="0" style="1" hidden="1" customWidth="1"/>
    <col min="9608" max="9608" width="3" style="1" customWidth="1"/>
    <col min="9609" max="9609" width="0" style="1" hidden="1" customWidth="1"/>
    <col min="9610" max="9610" width="4.44140625" style="1" customWidth="1"/>
    <col min="9611" max="9611" width="34.33203125" style="1" customWidth="1"/>
    <col min="9612" max="9612" width="23.44140625" style="1" customWidth="1"/>
    <col min="9613" max="9613" width="9.109375" style="1" customWidth="1"/>
    <col min="9614" max="9614" width="19.44140625" style="1" customWidth="1"/>
    <col min="9615" max="9615" width="42.6640625" style="1" customWidth="1"/>
    <col min="9616" max="9616" width="5.88671875" style="1" customWidth="1"/>
    <col min="9617" max="9617" width="31.44140625" style="1" customWidth="1"/>
    <col min="9618" max="9618" width="16.109375" style="1" customWidth="1"/>
    <col min="9619" max="9620" width="9.33203125" style="1" customWidth="1"/>
    <col min="9621" max="9621" width="11.109375" style="1" customWidth="1"/>
    <col min="9622" max="9622" width="2.109375" style="1" customWidth="1"/>
    <col min="9623" max="9828" width="10.88671875" style="1"/>
    <col min="9829" max="9829" width="12" style="1" customWidth="1"/>
    <col min="9830" max="9830" width="2.6640625" style="1" customWidth="1"/>
    <col min="9831" max="9832" width="6.44140625" style="1" customWidth="1"/>
    <col min="9833" max="9833" width="5.88671875" style="1" customWidth="1"/>
    <col min="9834" max="9834" width="6.44140625" style="1" customWidth="1"/>
    <col min="9835" max="9835" width="13.6640625" style="1" customWidth="1"/>
    <col min="9836" max="9837" width="9" style="1" customWidth="1"/>
    <col min="9838" max="9838" width="2.44140625" style="1" customWidth="1"/>
    <col min="9839" max="9839" width="8.88671875" style="1" customWidth="1"/>
    <col min="9840" max="9840" width="7.44140625" style="1" customWidth="1"/>
    <col min="9841" max="9843" width="3.6640625" style="1" customWidth="1"/>
    <col min="9844" max="9844" width="3.44140625" style="1" customWidth="1"/>
    <col min="9845" max="9845" width="2.88671875" style="1" customWidth="1"/>
    <col min="9846" max="9846" width="3" style="1" customWidth="1"/>
    <col min="9847" max="9849" width="0" style="1" hidden="1" customWidth="1"/>
    <col min="9850" max="9850" width="4.44140625" style="1" customWidth="1"/>
    <col min="9851" max="9851" width="0" style="1" hidden="1" customWidth="1"/>
    <col min="9852" max="9853" width="14.88671875" style="1" customWidth="1"/>
    <col min="9854" max="9854" width="15.109375" style="1" customWidth="1"/>
    <col min="9855" max="9855" width="6.44140625" style="1" customWidth="1"/>
    <col min="9856" max="9856" width="15.109375" style="1" customWidth="1"/>
    <col min="9857" max="9857" width="4.109375" style="1" customWidth="1"/>
    <col min="9858" max="9858" width="3" style="1" customWidth="1"/>
    <col min="9859" max="9861" width="0" style="1" hidden="1" customWidth="1"/>
    <col min="9862" max="9862" width="3" style="1" customWidth="1"/>
    <col min="9863" max="9863" width="0" style="1" hidden="1" customWidth="1"/>
    <col min="9864" max="9864" width="3" style="1" customWidth="1"/>
    <col min="9865" max="9865" width="0" style="1" hidden="1" customWidth="1"/>
    <col min="9866" max="9866" width="4.44140625" style="1" customWidth="1"/>
    <col min="9867" max="9867" width="34.33203125" style="1" customWidth="1"/>
    <col min="9868" max="9868" width="23.44140625" style="1" customWidth="1"/>
    <col min="9869" max="9869" width="9.109375" style="1" customWidth="1"/>
    <col min="9870" max="9870" width="19.44140625" style="1" customWidth="1"/>
    <col min="9871" max="9871" width="42.6640625" style="1" customWidth="1"/>
    <col min="9872" max="9872" width="5.88671875" style="1" customWidth="1"/>
    <col min="9873" max="9873" width="31.44140625" style="1" customWidth="1"/>
    <col min="9874" max="9874" width="16.109375" style="1" customWidth="1"/>
    <col min="9875" max="9876" width="9.33203125" style="1" customWidth="1"/>
    <col min="9877" max="9877" width="11.109375" style="1" customWidth="1"/>
    <col min="9878" max="9878" width="2.109375" style="1" customWidth="1"/>
    <col min="9879" max="10084" width="10.88671875" style="1"/>
    <col min="10085" max="10085" width="12" style="1" customWidth="1"/>
    <col min="10086" max="10086" width="2.6640625" style="1" customWidth="1"/>
    <col min="10087" max="10088" width="6.44140625" style="1" customWidth="1"/>
    <col min="10089" max="10089" width="5.88671875" style="1" customWidth="1"/>
    <col min="10090" max="10090" width="6.44140625" style="1" customWidth="1"/>
    <col min="10091" max="10091" width="13.6640625" style="1" customWidth="1"/>
    <col min="10092" max="10093" width="9" style="1" customWidth="1"/>
    <col min="10094" max="10094" width="2.44140625" style="1" customWidth="1"/>
    <col min="10095" max="10095" width="8.88671875" style="1" customWidth="1"/>
    <col min="10096" max="10096" width="7.44140625" style="1" customWidth="1"/>
    <col min="10097" max="10099" width="3.6640625" style="1" customWidth="1"/>
    <col min="10100" max="10100" width="3.44140625" style="1" customWidth="1"/>
    <col min="10101" max="10101" width="2.88671875" style="1" customWidth="1"/>
    <col min="10102" max="10102" width="3" style="1" customWidth="1"/>
    <col min="10103" max="10105" width="0" style="1" hidden="1" customWidth="1"/>
    <col min="10106" max="10106" width="4.44140625" style="1" customWidth="1"/>
    <col min="10107" max="10107" width="0" style="1" hidden="1" customWidth="1"/>
    <col min="10108" max="10109" width="14.88671875" style="1" customWidth="1"/>
    <col min="10110" max="10110" width="15.109375" style="1" customWidth="1"/>
    <col min="10111" max="10111" width="6.44140625" style="1" customWidth="1"/>
    <col min="10112" max="10112" width="15.109375" style="1" customWidth="1"/>
    <col min="10113" max="10113" width="4.109375" style="1" customWidth="1"/>
    <col min="10114" max="10114" width="3" style="1" customWidth="1"/>
    <col min="10115" max="10117" width="0" style="1" hidden="1" customWidth="1"/>
    <col min="10118" max="10118" width="3" style="1" customWidth="1"/>
    <col min="10119" max="10119" width="0" style="1" hidden="1" customWidth="1"/>
    <col min="10120" max="10120" width="3" style="1" customWidth="1"/>
    <col min="10121" max="10121" width="0" style="1" hidden="1" customWidth="1"/>
    <col min="10122" max="10122" width="4.44140625" style="1" customWidth="1"/>
    <col min="10123" max="10123" width="34.33203125" style="1" customWidth="1"/>
    <col min="10124" max="10124" width="23.44140625" style="1" customWidth="1"/>
    <col min="10125" max="10125" width="9.109375" style="1" customWidth="1"/>
    <col min="10126" max="10126" width="19.44140625" style="1" customWidth="1"/>
    <col min="10127" max="10127" width="42.6640625" style="1" customWidth="1"/>
    <col min="10128" max="10128" width="5.88671875" style="1" customWidth="1"/>
    <col min="10129" max="10129" width="31.44140625" style="1" customWidth="1"/>
    <col min="10130" max="10130" width="16.109375" style="1" customWidth="1"/>
    <col min="10131" max="10132" width="9.33203125" style="1" customWidth="1"/>
    <col min="10133" max="10133" width="11.109375" style="1" customWidth="1"/>
    <col min="10134" max="10134" width="2.109375" style="1" customWidth="1"/>
    <col min="10135" max="10340" width="10.88671875" style="1"/>
    <col min="10341" max="10341" width="12" style="1" customWidth="1"/>
    <col min="10342" max="10342" width="2.6640625" style="1" customWidth="1"/>
    <col min="10343" max="10344" width="6.44140625" style="1" customWidth="1"/>
    <col min="10345" max="10345" width="5.88671875" style="1" customWidth="1"/>
    <col min="10346" max="10346" width="6.44140625" style="1" customWidth="1"/>
    <col min="10347" max="10347" width="13.6640625" style="1" customWidth="1"/>
    <col min="10348" max="10349" width="9" style="1" customWidth="1"/>
    <col min="10350" max="10350" width="2.44140625" style="1" customWidth="1"/>
    <col min="10351" max="10351" width="8.88671875" style="1" customWidth="1"/>
    <col min="10352" max="10352" width="7.44140625" style="1" customWidth="1"/>
    <col min="10353" max="10355" width="3.6640625" style="1" customWidth="1"/>
    <col min="10356" max="10356" width="3.44140625" style="1" customWidth="1"/>
    <col min="10357" max="10357" width="2.88671875" style="1" customWidth="1"/>
    <col min="10358" max="10358" width="3" style="1" customWidth="1"/>
    <col min="10359" max="10361" width="0" style="1" hidden="1" customWidth="1"/>
    <col min="10362" max="10362" width="4.44140625" style="1" customWidth="1"/>
    <col min="10363" max="10363" width="0" style="1" hidden="1" customWidth="1"/>
    <col min="10364" max="10365" width="14.88671875" style="1" customWidth="1"/>
    <col min="10366" max="10366" width="15.109375" style="1" customWidth="1"/>
    <col min="10367" max="10367" width="6.44140625" style="1" customWidth="1"/>
    <col min="10368" max="10368" width="15.109375" style="1" customWidth="1"/>
    <col min="10369" max="10369" width="4.109375" style="1" customWidth="1"/>
    <col min="10370" max="10370" width="3" style="1" customWidth="1"/>
    <col min="10371" max="10373" width="0" style="1" hidden="1" customWidth="1"/>
    <col min="10374" max="10374" width="3" style="1" customWidth="1"/>
    <col min="10375" max="10375" width="0" style="1" hidden="1" customWidth="1"/>
    <col min="10376" max="10376" width="3" style="1" customWidth="1"/>
    <col min="10377" max="10377" width="0" style="1" hidden="1" customWidth="1"/>
    <col min="10378" max="10378" width="4.44140625" style="1" customWidth="1"/>
    <col min="10379" max="10379" width="34.33203125" style="1" customWidth="1"/>
    <col min="10380" max="10380" width="23.44140625" style="1" customWidth="1"/>
    <col min="10381" max="10381" width="9.109375" style="1" customWidth="1"/>
    <col min="10382" max="10382" width="19.44140625" style="1" customWidth="1"/>
    <col min="10383" max="10383" width="42.6640625" style="1" customWidth="1"/>
    <col min="10384" max="10384" width="5.88671875" style="1" customWidth="1"/>
    <col min="10385" max="10385" width="31.44140625" style="1" customWidth="1"/>
    <col min="10386" max="10386" width="16.109375" style="1" customWidth="1"/>
    <col min="10387" max="10388" width="9.33203125" style="1" customWidth="1"/>
    <col min="10389" max="10389" width="11.109375" style="1" customWidth="1"/>
    <col min="10390" max="10390" width="2.109375" style="1" customWidth="1"/>
    <col min="10391" max="10596" width="10.88671875" style="1"/>
    <col min="10597" max="10597" width="12" style="1" customWidth="1"/>
    <col min="10598" max="10598" width="2.6640625" style="1" customWidth="1"/>
    <col min="10599" max="10600" width="6.44140625" style="1" customWidth="1"/>
    <col min="10601" max="10601" width="5.88671875" style="1" customWidth="1"/>
    <col min="10602" max="10602" width="6.44140625" style="1" customWidth="1"/>
    <col min="10603" max="10603" width="13.6640625" style="1" customWidth="1"/>
    <col min="10604" max="10605" width="9" style="1" customWidth="1"/>
    <col min="10606" max="10606" width="2.44140625" style="1" customWidth="1"/>
    <col min="10607" max="10607" width="8.88671875" style="1" customWidth="1"/>
    <col min="10608" max="10608" width="7.44140625" style="1" customWidth="1"/>
    <col min="10609" max="10611" width="3.6640625" style="1" customWidth="1"/>
    <col min="10612" max="10612" width="3.44140625" style="1" customWidth="1"/>
    <col min="10613" max="10613" width="2.88671875" style="1" customWidth="1"/>
    <col min="10614" max="10614" width="3" style="1" customWidth="1"/>
    <col min="10615" max="10617" width="0" style="1" hidden="1" customWidth="1"/>
    <col min="10618" max="10618" width="4.44140625" style="1" customWidth="1"/>
    <col min="10619" max="10619" width="0" style="1" hidden="1" customWidth="1"/>
    <col min="10620" max="10621" width="14.88671875" style="1" customWidth="1"/>
    <col min="10622" max="10622" width="15.109375" style="1" customWidth="1"/>
    <col min="10623" max="10623" width="6.44140625" style="1" customWidth="1"/>
    <col min="10624" max="10624" width="15.109375" style="1" customWidth="1"/>
    <col min="10625" max="10625" width="4.109375" style="1" customWidth="1"/>
    <col min="10626" max="10626" width="3" style="1" customWidth="1"/>
    <col min="10627" max="10629" width="0" style="1" hidden="1" customWidth="1"/>
    <col min="10630" max="10630" width="3" style="1" customWidth="1"/>
    <col min="10631" max="10631" width="0" style="1" hidden="1" customWidth="1"/>
    <col min="10632" max="10632" width="3" style="1" customWidth="1"/>
    <col min="10633" max="10633" width="0" style="1" hidden="1" customWidth="1"/>
    <col min="10634" max="10634" width="4.44140625" style="1" customWidth="1"/>
    <col min="10635" max="10635" width="34.33203125" style="1" customWidth="1"/>
    <col min="10636" max="10636" width="23.44140625" style="1" customWidth="1"/>
    <col min="10637" max="10637" width="9.109375" style="1" customWidth="1"/>
    <col min="10638" max="10638" width="19.44140625" style="1" customWidth="1"/>
    <col min="10639" max="10639" width="42.6640625" style="1" customWidth="1"/>
    <col min="10640" max="10640" width="5.88671875" style="1" customWidth="1"/>
    <col min="10641" max="10641" width="31.44140625" style="1" customWidth="1"/>
    <col min="10642" max="10642" width="16.109375" style="1" customWidth="1"/>
    <col min="10643" max="10644" width="9.33203125" style="1" customWidth="1"/>
    <col min="10645" max="10645" width="11.109375" style="1" customWidth="1"/>
    <col min="10646" max="10646" width="2.109375" style="1" customWidth="1"/>
    <col min="10647" max="10852" width="10.88671875" style="1"/>
    <col min="10853" max="10853" width="12" style="1" customWidth="1"/>
    <col min="10854" max="10854" width="2.6640625" style="1" customWidth="1"/>
    <col min="10855" max="10856" width="6.44140625" style="1" customWidth="1"/>
    <col min="10857" max="10857" width="5.88671875" style="1" customWidth="1"/>
    <col min="10858" max="10858" width="6.44140625" style="1" customWidth="1"/>
    <col min="10859" max="10859" width="13.6640625" style="1" customWidth="1"/>
    <col min="10860" max="10861" width="9" style="1" customWidth="1"/>
    <col min="10862" max="10862" width="2.44140625" style="1" customWidth="1"/>
    <col min="10863" max="10863" width="8.88671875" style="1" customWidth="1"/>
    <col min="10864" max="10864" width="7.44140625" style="1" customWidth="1"/>
    <col min="10865" max="10867" width="3.6640625" style="1" customWidth="1"/>
    <col min="10868" max="10868" width="3.44140625" style="1" customWidth="1"/>
    <col min="10869" max="10869" width="2.88671875" style="1" customWidth="1"/>
    <col min="10870" max="10870" width="3" style="1" customWidth="1"/>
    <col min="10871" max="10873" width="0" style="1" hidden="1" customWidth="1"/>
    <col min="10874" max="10874" width="4.44140625" style="1" customWidth="1"/>
    <col min="10875" max="10875" width="0" style="1" hidden="1" customWidth="1"/>
    <col min="10876" max="10877" width="14.88671875" style="1" customWidth="1"/>
    <col min="10878" max="10878" width="15.109375" style="1" customWidth="1"/>
    <col min="10879" max="10879" width="6.44140625" style="1" customWidth="1"/>
    <col min="10880" max="10880" width="15.109375" style="1" customWidth="1"/>
    <col min="10881" max="10881" width="4.109375" style="1" customWidth="1"/>
    <col min="10882" max="10882" width="3" style="1" customWidth="1"/>
    <col min="10883" max="10885" width="0" style="1" hidden="1" customWidth="1"/>
    <col min="10886" max="10886" width="3" style="1" customWidth="1"/>
    <col min="10887" max="10887" width="0" style="1" hidden="1" customWidth="1"/>
    <col min="10888" max="10888" width="3" style="1" customWidth="1"/>
    <col min="10889" max="10889" width="0" style="1" hidden="1" customWidth="1"/>
    <col min="10890" max="10890" width="4.44140625" style="1" customWidth="1"/>
    <col min="10891" max="10891" width="34.33203125" style="1" customWidth="1"/>
    <col min="10892" max="10892" width="23.44140625" style="1" customWidth="1"/>
    <col min="10893" max="10893" width="9.109375" style="1" customWidth="1"/>
    <col min="10894" max="10894" width="19.44140625" style="1" customWidth="1"/>
    <col min="10895" max="10895" width="42.6640625" style="1" customWidth="1"/>
    <col min="10896" max="10896" width="5.88671875" style="1" customWidth="1"/>
    <col min="10897" max="10897" width="31.44140625" style="1" customWidth="1"/>
    <col min="10898" max="10898" width="16.109375" style="1" customWidth="1"/>
    <col min="10899" max="10900" width="9.33203125" style="1" customWidth="1"/>
    <col min="10901" max="10901" width="11.109375" style="1" customWidth="1"/>
    <col min="10902" max="10902" width="2.109375" style="1" customWidth="1"/>
    <col min="10903" max="11108" width="10.88671875" style="1"/>
    <col min="11109" max="11109" width="12" style="1" customWidth="1"/>
    <col min="11110" max="11110" width="2.6640625" style="1" customWidth="1"/>
    <col min="11111" max="11112" width="6.44140625" style="1" customWidth="1"/>
    <col min="11113" max="11113" width="5.88671875" style="1" customWidth="1"/>
    <col min="11114" max="11114" width="6.44140625" style="1" customWidth="1"/>
    <col min="11115" max="11115" width="13.6640625" style="1" customWidth="1"/>
    <col min="11116" max="11117" width="9" style="1" customWidth="1"/>
    <col min="11118" max="11118" width="2.44140625" style="1" customWidth="1"/>
    <col min="11119" max="11119" width="8.88671875" style="1" customWidth="1"/>
    <col min="11120" max="11120" width="7.44140625" style="1" customWidth="1"/>
    <col min="11121" max="11123" width="3.6640625" style="1" customWidth="1"/>
    <col min="11124" max="11124" width="3.44140625" style="1" customWidth="1"/>
    <col min="11125" max="11125" width="2.88671875" style="1" customWidth="1"/>
    <col min="11126" max="11126" width="3" style="1" customWidth="1"/>
    <col min="11127" max="11129" width="0" style="1" hidden="1" customWidth="1"/>
    <col min="11130" max="11130" width="4.44140625" style="1" customWidth="1"/>
    <col min="11131" max="11131" width="0" style="1" hidden="1" customWidth="1"/>
    <col min="11132" max="11133" width="14.88671875" style="1" customWidth="1"/>
    <col min="11134" max="11134" width="15.109375" style="1" customWidth="1"/>
    <col min="11135" max="11135" width="6.44140625" style="1" customWidth="1"/>
    <col min="11136" max="11136" width="15.109375" style="1" customWidth="1"/>
    <col min="11137" max="11137" width="4.109375" style="1" customWidth="1"/>
    <col min="11138" max="11138" width="3" style="1" customWidth="1"/>
    <col min="11139" max="11141" width="0" style="1" hidden="1" customWidth="1"/>
    <col min="11142" max="11142" width="3" style="1" customWidth="1"/>
    <col min="11143" max="11143" width="0" style="1" hidden="1" customWidth="1"/>
    <col min="11144" max="11144" width="3" style="1" customWidth="1"/>
    <col min="11145" max="11145" width="0" style="1" hidden="1" customWidth="1"/>
    <col min="11146" max="11146" width="4.44140625" style="1" customWidth="1"/>
    <col min="11147" max="11147" width="34.33203125" style="1" customWidth="1"/>
    <col min="11148" max="11148" width="23.44140625" style="1" customWidth="1"/>
    <col min="11149" max="11149" width="9.109375" style="1" customWidth="1"/>
    <col min="11150" max="11150" width="19.44140625" style="1" customWidth="1"/>
    <col min="11151" max="11151" width="42.6640625" style="1" customWidth="1"/>
    <col min="11152" max="11152" width="5.88671875" style="1" customWidth="1"/>
    <col min="11153" max="11153" width="31.44140625" style="1" customWidth="1"/>
    <col min="11154" max="11154" width="16.109375" style="1" customWidth="1"/>
    <col min="11155" max="11156" width="9.33203125" style="1" customWidth="1"/>
    <col min="11157" max="11157" width="11.109375" style="1" customWidth="1"/>
    <col min="11158" max="11158" width="2.109375" style="1" customWidth="1"/>
    <col min="11159" max="11364" width="10.88671875" style="1"/>
    <col min="11365" max="11365" width="12" style="1" customWidth="1"/>
    <col min="11366" max="11366" width="2.6640625" style="1" customWidth="1"/>
    <col min="11367" max="11368" width="6.44140625" style="1" customWidth="1"/>
    <col min="11369" max="11369" width="5.88671875" style="1" customWidth="1"/>
    <col min="11370" max="11370" width="6.44140625" style="1" customWidth="1"/>
    <col min="11371" max="11371" width="13.6640625" style="1" customWidth="1"/>
    <col min="11372" max="11373" width="9" style="1" customWidth="1"/>
    <col min="11374" max="11374" width="2.44140625" style="1" customWidth="1"/>
    <col min="11375" max="11375" width="8.88671875" style="1" customWidth="1"/>
    <col min="11376" max="11376" width="7.44140625" style="1" customWidth="1"/>
    <col min="11377" max="11379" width="3.6640625" style="1" customWidth="1"/>
    <col min="11380" max="11380" width="3.44140625" style="1" customWidth="1"/>
    <col min="11381" max="11381" width="2.88671875" style="1" customWidth="1"/>
    <col min="11382" max="11382" width="3" style="1" customWidth="1"/>
    <col min="11383" max="11385" width="0" style="1" hidden="1" customWidth="1"/>
    <col min="11386" max="11386" width="4.44140625" style="1" customWidth="1"/>
    <col min="11387" max="11387" width="0" style="1" hidden="1" customWidth="1"/>
    <col min="11388" max="11389" width="14.88671875" style="1" customWidth="1"/>
    <col min="11390" max="11390" width="15.109375" style="1" customWidth="1"/>
    <col min="11391" max="11391" width="6.44140625" style="1" customWidth="1"/>
    <col min="11392" max="11392" width="15.109375" style="1" customWidth="1"/>
    <col min="11393" max="11393" width="4.109375" style="1" customWidth="1"/>
    <col min="11394" max="11394" width="3" style="1" customWidth="1"/>
    <col min="11395" max="11397" width="0" style="1" hidden="1" customWidth="1"/>
    <col min="11398" max="11398" width="3" style="1" customWidth="1"/>
    <col min="11399" max="11399" width="0" style="1" hidden="1" customWidth="1"/>
    <col min="11400" max="11400" width="3" style="1" customWidth="1"/>
    <col min="11401" max="11401" width="0" style="1" hidden="1" customWidth="1"/>
    <col min="11402" max="11402" width="4.44140625" style="1" customWidth="1"/>
    <col min="11403" max="11403" width="34.33203125" style="1" customWidth="1"/>
    <col min="11404" max="11404" width="23.44140625" style="1" customWidth="1"/>
    <col min="11405" max="11405" width="9.109375" style="1" customWidth="1"/>
    <col min="11406" max="11406" width="19.44140625" style="1" customWidth="1"/>
    <col min="11407" max="11407" width="42.6640625" style="1" customWidth="1"/>
    <col min="11408" max="11408" width="5.88671875" style="1" customWidth="1"/>
    <col min="11409" max="11409" width="31.44140625" style="1" customWidth="1"/>
    <col min="11410" max="11410" width="16.109375" style="1" customWidth="1"/>
    <col min="11411" max="11412" width="9.33203125" style="1" customWidth="1"/>
    <col min="11413" max="11413" width="11.109375" style="1" customWidth="1"/>
    <col min="11414" max="11414" width="2.109375" style="1" customWidth="1"/>
    <col min="11415" max="11620" width="10.88671875" style="1"/>
    <col min="11621" max="11621" width="12" style="1" customWidth="1"/>
    <col min="11622" max="11622" width="2.6640625" style="1" customWidth="1"/>
    <col min="11623" max="11624" width="6.44140625" style="1" customWidth="1"/>
    <col min="11625" max="11625" width="5.88671875" style="1" customWidth="1"/>
    <col min="11626" max="11626" width="6.44140625" style="1" customWidth="1"/>
    <col min="11627" max="11627" width="13.6640625" style="1" customWidth="1"/>
    <col min="11628" max="11629" width="9" style="1" customWidth="1"/>
    <col min="11630" max="11630" width="2.44140625" style="1" customWidth="1"/>
    <col min="11631" max="11631" width="8.88671875" style="1" customWidth="1"/>
    <col min="11632" max="11632" width="7.44140625" style="1" customWidth="1"/>
    <col min="11633" max="11635" width="3.6640625" style="1" customWidth="1"/>
    <col min="11636" max="11636" width="3.44140625" style="1" customWidth="1"/>
    <col min="11637" max="11637" width="2.88671875" style="1" customWidth="1"/>
    <col min="11638" max="11638" width="3" style="1" customWidth="1"/>
    <col min="11639" max="11641" width="0" style="1" hidden="1" customWidth="1"/>
    <col min="11642" max="11642" width="4.44140625" style="1" customWidth="1"/>
    <col min="11643" max="11643" width="0" style="1" hidden="1" customWidth="1"/>
    <col min="11644" max="11645" width="14.88671875" style="1" customWidth="1"/>
    <col min="11646" max="11646" width="15.109375" style="1" customWidth="1"/>
    <col min="11647" max="11647" width="6.44140625" style="1" customWidth="1"/>
    <col min="11648" max="11648" width="15.109375" style="1" customWidth="1"/>
    <col min="11649" max="11649" width="4.109375" style="1" customWidth="1"/>
    <col min="11650" max="11650" width="3" style="1" customWidth="1"/>
    <col min="11651" max="11653" width="0" style="1" hidden="1" customWidth="1"/>
    <col min="11654" max="11654" width="3" style="1" customWidth="1"/>
    <col min="11655" max="11655" width="0" style="1" hidden="1" customWidth="1"/>
    <col min="11656" max="11656" width="3" style="1" customWidth="1"/>
    <col min="11657" max="11657" width="0" style="1" hidden="1" customWidth="1"/>
    <col min="11658" max="11658" width="4.44140625" style="1" customWidth="1"/>
    <col min="11659" max="11659" width="34.33203125" style="1" customWidth="1"/>
    <col min="11660" max="11660" width="23.44140625" style="1" customWidth="1"/>
    <col min="11661" max="11661" width="9.109375" style="1" customWidth="1"/>
    <col min="11662" max="11662" width="19.44140625" style="1" customWidth="1"/>
    <col min="11663" max="11663" width="42.6640625" style="1" customWidth="1"/>
    <col min="11664" max="11664" width="5.88671875" style="1" customWidth="1"/>
    <col min="11665" max="11665" width="31.44140625" style="1" customWidth="1"/>
    <col min="11666" max="11666" width="16.109375" style="1" customWidth="1"/>
    <col min="11667" max="11668" width="9.33203125" style="1" customWidth="1"/>
    <col min="11669" max="11669" width="11.109375" style="1" customWidth="1"/>
    <col min="11670" max="11670" width="2.109375" style="1" customWidth="1"/>
    <col min="11671" max="11876" width="10.88671875" style="1"/>
    <col min="11877" max="11877" width="12" style="1" customWidth="1"/>
    <col min="11878" max="11878" width="2.6640625" style="1" customWidth="1"/>
    <col min="11879" max="11880" width="6.44140625" style="1" customWidth="1"/>
    <col min="11881" max="11881" width="5.88671875" style="1" customWidth="1"/>
    <col min="11882" max="11882" width="6.44140625" style="1" customWidth="1"/>
    <col min="11883" max="11883" width="13.6640625" style="1" customWidth="1"/>
    <col min="11884" max="11885" width="9" style="1" customWidth="1"/>
    <col min="11886" max="11886" width="2.44140625" style="1" customWidth="1"/>
    <col min="11887" max="11887" width="8.88671875" style="1" customWidth="1"/>
    <col min="11888" max="11888" width="7.44140625" style="1" customWidth="1"/>
    <col min="11889" max="11891" width="3.6640625" style="1" customWidth="1"/>
    <col min="11892" max="11892" width="3.44140625" style="1" customWidth="1"/>
    <col min="11893" max="11893" width="2.88671875" style="1" customWidth="1"/>
    <col min="11894" max="11894" width="3" style="1" customWidth="1"/>
    <col min="11895" max="11897" width="0" style="1" hidden="1" customWidth="1"/>
    <col min="11898" max="11898" width="4.44140625" style="1" customWidth="1"/>
    <col min="11899" max="11899" width="0" style="1" hidden="1" customWidth="1"/>
    <col min="11900" max="11901" width="14.88671875" style="1" customWidth="1"/>
    <col min="11902" max="11902" width="15.109375" style="1" customWidth="1"/>
    <col min="11903" max="11903" width="6.44140625" style="1" customWidth="1"/>
    <col min="11904" max="11904" width="15.109375" style="1" customWidth="1"/>
    <col min="11905" max="11905" width="4.109375" style="1" customWidth="1"/>
    <col min="11906" max="11906" width="3" style="1" customWidth="1"/>
    <col min="11907" max="11909" width="0" style="1" hidden="1" customWidth="1"/>
    <col min="11910" max="11910" width="3" style="1" customWidth="1"/>
    <col min="11911" max="11911" width="0" style="1" hidden="1" customWidth="1"/>
    <col min="11912" max="11912" width="3" style="1" customWidth="1"/>
    <col min="11913" max="11913" width="0" style="1" hidden="1" customWidth="1"/>
    <col min="11914" max="11914" width="4.44140625" style="1" customWidth="1"/>
    <col min="11915" max="11915" width="34.33203125" style="1" customWidth="1"/>
    <col min="11916" max="11916" width="23.44140625" style="1" customWidth="1"/>
    <col min="11917" max="11917" width="9.109375" style="1" customWidth="1"/>
    <col min="11918" max="11918" width="19.44140625" style="1" customWidth="1"/>
    <col min="11919" max="11919" width="42.6640625" style="1" customWidth="1"/>
    <col min="11920" max="11920" width="5.88671875" style="1" customWidth="1"/>
    <col min="11921" max="11921" width="31.44140625" style="1" customWidth="1"/>
    <col min="11922" max="11922" width="16.109375" style="1" customWidth="1"/>
    <col min="11923" max="11924" width="9.33203125" style="1" customWidth="1"/>
    <col min="11925" max="11925" width="11.109375" style="1" customWidth="1"/>
    <col min="11926" max="11926" width="2.109375" style="1" customWidth="1"/>
    <col min="11927" max="12132" width="10.88671875" style="1"/>
    <col min="12133" max="12133" width="12" style="1" customWidth="1"/>
    <col min="12134" max="12134" width="2.6640625" style="1" customWidth="1"/>
    <col min="12135" max="12136" width="6.44140625" style="1" customWidth="1"/>
    <col min="12137" max="12137" width="5.88671875" style="1" customWidth="1"/>
    <col min="12138" max="12138" width="6.44140625" style="1" customWidth="1"/>
    <col min="12139" max="12139" width="13.6640625" style="1" customWidth="1"/>
    <col min="12140" max="12141" width="9" style="1" customWidth="1"/>
    <col min="12142" max="12142" width="2.44140625" style="1" customWidth="1"/>
    <col min="12143" max="12143" width="8.88671875" style="1" customWidth="1"/>
    <col min="12144" max="12144" width="7.44140625" style="1" customWidth="1"/>
    <col min="12145" max="12147" width="3.6640625" style="1" customWidth="1"/>
    <col min="12148" max="12148" width="3.44140625" style="1" customWidth="1"/>
    <col min="12149" max="12149" width="2.88671875" style="1" customWidth="1"/>
    <col min="12150" max="12150" width="3" style="1" customWidth="1"/>
    <col min="12151" max="12153" width="0" style="1" hidden="1" customWidth="1"/>
    <col min="12154" max="12154" width="4.44140625" style="1" customWidth="1"/>
    <col min="12155" max="12155" width="0" style="1" hidden="1" customWidth="1"/>
    <col min="12156" max="12157" width="14.88671875" style="1" customWidth="1"/>
    <col min="12158" max="12158" width="15.109375" style="1" customWidth="1"/>
    <col min="12159" max="12159" width="6.44140625" style="1" customWidth="1"/>
    <col min="12160" max="12160" width="15.109375" style="1" customWidth="1"/>
    <col min="12161" max="12161" width="4.109375" style="1" customWidth="1"/>
    <col min="12162" max="12162" width="3" style="1" customWidth="1"/>
    <col min="12163" max="12165" width="0" style="1" hidden="1" customWidth="1"/>
    <col min="12166" max="12166" width="3" style="1" customWidth="1"/>
    <col min="12167" max="12167" width="0" style="1" hidden="1" customWidth="1"/>
    <col min="12168" max="12168" width="3" style="1" customWidth="1"/>
    <col min="12169" max="12169" width="0" style="1" hidden="1" customWidth="1"/>
    <col min="12170" max="12170" width="4.44140625" style="1" customWidth="1"/>
    <col min="12171" max="12171" width="34.33203125" style="1" customWidth="1"/>
    <col min="12172" max="12172" width="23.44140625" style="1" customWidth="1"/>
    <col min="12173" max="12173" width="9.109375" style="1" customWidth="1"/>
    <col min="12174" max="12174" width="19.44140625" style="1" customWidth="1"/>
    <col min="12175" max="12175" width="42.6640625" style="1" customWidth="1"/>
    <col min="12176" max="12176" width="5.88671875" style="1" customWidth="1"/>
    <col min="12177" max="12177" width="31.44140625" style="1" customWidth="1"/>
    <col min="12178" max="12178" width="16.109375" style="1" customWidth="1"/>
    <col min="12179" max="12180" width="9.33203125" style="1" customWidth="1"/>
    <col min="12181" max="12181" width="11.109375" style="1" customWidth="1"/>
    <col min="12182" max="12182" width="2.109375" style="1" customWidth="1"/>
    <col min="12183" max="12388" width="10.88671875" style="1"/>
    <col min="12389" max="12389" width="12" style="1" customWidth="1"/>
    <col min="12390" max="12390" width="2.6640625" style="1" customWidth="1"/>
    <col min="12391" max="12392" width="6.44140625" style="1" customWidth="1"/>
    <col min="12393" max="12393" width="5.88671875" style="1" customWidth="1"/>
    <col min="12394" max="12394" width="6.44140625" style="1" customWidth="1"/>
    <col min="12395" max="12395" width="13.6640625" style="1" customWidth="1"/>
    <col min="12396" max="12397" width="9" style="1" customWidth="1"/>
    <col min="12398" max="12398" width="2.44140625" style="1" customWidth="1"/>
    <col min="12399" max="12399" width="8.88671875" style="1" customWidth="1"/>
    <col min="12400" max="12400" width="7.44140625" style="1" customWidth="1"/>
    <col min="12401" max="12403" width="3.6640625" style="1" customWidth="1"/>
    <col min="12404" max="12404" width="3.44140625" style="1" customWidth="1"/>
    <col min="12405" max="12405" width="2.88671875" style="1" customWidth="1"/>
    <col min="12406" max="12406" width="3" style="1" customWidth="1"/>
    <col min="12407" max="12409" width="0" style="1" hidden="1" customWidth="1"/>
    <col min="12410" max="12410" width="4.44140625" style="1" customWidth="1"/>
    <col min="12411" max="12411" width="0" style="1" hidden="1" customWidth="1"/>
    <col min="12412" max="12413" width="14.88671875" style="1" customWidth="1"/>
    <col min="12414" max="12414" width="15.109375" style="1" customWidth="1"/>
    <col min="12415" max="12415" width="6.44140625" style="1" customWidth="1"/>
    <col min="12416" max="12416" width="15.109375" style="1" customWidth="1"/>
    <col min="12417" max="12417" width="4.109375" style="1" customWidth="1"/>
    <col min="12418" max="12418" width="3" style="1" customWidth="1"/>
    <col min="12419" max="12421" width="0" style="1" hidden="1" customWidth="1"/>
    <col min="12422" max="12422" width="3" style="1" customWidth="1"/>
    <col min="12423" max="12423" width="0" style="1" hidden="1" customWidth="1"/>
    <col min="12424" max="12424" width="3" style="1" customWidth="1"/>
    <col min="12425" max="12425" width="0" style="1" hidden="1" customWidth="1"/>
    <col min="12426" max="12426" width="4.44140625" style="1" customWidth="1"/>
    <col min="12427" max="12427" width="34.33203125" style="1" customWidth="1"/>
    <col min="12428" max="12428" width="23.44140625" style="1" customWidth="1"/>
    <col min="12429" max="12429" width="9.109375" style="1" customWidth="1"/>
    <col min="12430" max="12430" width="19.44140625" style="1" customWidth="1"/>
    <col min="12431" max="12431" width="42.6640625" style="1" customWidth="1"/>
    <col min="12432" max="12432" width="5.88671875" style="1" customWidth="1"/>
    <col min="12433" max="12433" width="31.44140625" style="1" customWidth="1"/>
    <col min="12434" max="12434" width="16.109375" style="1" customWidth="1"/>
    <col min="12435" max="12436" width="9.33203125" style="1" customWidth="1"/>
    <col min="12437" max="12437" width="11.109375" style="1" customWidth="1"/>
    <col min="12438" max="12438" width="2.109375" style="1" customWidth="1"/>
    <col min="12439" max="12644" width="10.88671875" style="1"/>
    <col min="12645" max="12645" width="12" style="1" customWidth="1"/>
    <col min="12646" max="12646" width="2.6640625" style="1" customWidth="1"/>
    <col min="12647" max="12648" width="6.44140625" style="1" customWidth="1"/>
    <col min="12649" max="12649" width="5.88671875" style="1" customWidth="1"/>
    <col min="12650" max="12650" width="6.44140625" style="1" customWidth="1"/>
    <col min="12651" max="12651" width="13.6640625" style="1" customWidth="1"/>
    <col min="12652" max="12653" width="9" style="1" customWidth="1"/>
    <col min="12654" max="12654" width="2.44140625" style="1" customWidth="1"/>
    <col min="12655" max="12655" width="8.88671875" style="1" customWidth="1"/>
    <col min="12656" max="12656" width="7.44140625" style="1" customWidth="1"/>
    <col min="12657" max="12659" width="3.6640625" style="1" customWidth="1"/>
    <col min="12660" max="12660" width="3.44140625" style="1" customWidth="1"/>
    <col min="12661" max="12661" width="2.88671875" style="1" customWidth="1"/>
    <col min="12662" max="12662" width="3" style="1" customWidth="1"/>
    <col min="12663" max="12665" width="0" style="1" hidden="1" customWidth="1"/>
    <col min="12666" max="12666" width="4.44140625" style="1" customWidth="1"/>
    <col min="12667" max="12667" width="0" style="1" hidden="1" customWidth="1"/>
    <col min="12668" max="12669" width="14.88671875" style="1" customWidth="1"/>
    <col min="12670" max="12670" width="15.109375" style="1" customWidth="1"/>
    <col min="12671" max="12671" width="6.44140625" style="1" customWidth="1"/>
    <col min="12672" max="12672" width="15.109375" style="1" customWidth="1"/>
    <col min="12673" max="12673" width="4.109375" style="1" customWidth="1"/>
    <col min="12674" max="12674" width="3" style="1" customWidth="1"/>
    <col min="12675" max="12677" width="0" style="1" hidden="1" customWidth="1"/>
    <col min="12678" max="12678" width="3" style="1" customWidth="1"/>
    <col min="12679" max="12679" width="0" style="1" hidden="1" customWidth="1"/>
    <col min="12680" max="12680" width="3" style="1" customWidth="1"/>
    <col min="12681" max="12681" width="0" style="1" hidden="1" customWidth="1"/>
    <col min="12682" max="12682" width="4.44140625" style="1" customWidth="1"/>
    <col min="12683" max="12683" width="34.33203125" style="1" customWidth="1"/>
    <col min="12684" max="12684" width="23.44140625" style="1" customWidth="1"/>
    <col min="12685" max="12685" width="9.109375" style="1" customWidth="1"/>
    <col min="12686" max="12686" width="19.44140625" style="1" customWidth="1"/>
    <col min="12687" max="12687" width="42.6640625" style="1" customWidth="1"/>
    <col min="12688" max="12688" width="5.88671875" style="1" customWidth="1"/>
    <col min="12689" max="12689" width="31.44140625" style="1" customWidth="1"/>
    <col min="12690" max="12690" width="16.109375" style="1" customWidth="1"/>
    <col min="12691" max="12692" width="9.33203125" style="1" customWidth="1"/>
    <col min="12693" max="12693" width="11.109375" style="1" customWidth="1"/>
    <col min="12694" max="12694" width="2.109375" style="1" customWidth="1"/>
    <col min="12695" max="12900" width="10.88671875" style="1"/>
    <col min="12901" max="12901" width="12" style="1" customWidth="1"/>
    <col min="12902" max="12902" width="2.6640625" style="1" customWidth="1"/>
    <col min="12903" max="12904" width="6.44140625" style="1" customWidth="1"/>
    <col min="12905" max="12905" width="5.88671875" style="1" customWidth="1"/>
    <col min="12906" max="12906" width="6.44140625" style="1" customWidth="1"/>
    <col min="12907" max="12907" width="13.6640625" style="1" customWidth="1"/>
    <col min="12908" max="12909" width="9" style="1" customWidth="1"/>
    <col min="12910" max="12910" width="2.44140625" style="1" customWidth="1"/>
    <col min="12911" max="12911" width="8.88671875" style="1" customWidth="1"/>
    <col min="12912" max="12912" width="7.44140625" style="1" customWidth="1"/>
    <col min="12913" max="12915" width="3.6640625" style="1" customWidth="1"/>
    <col min="12916" max="12916" width="3.44140625" style="1" customWidth="1"/>
    <col min="12917" max="12917" width="2.88671875" style="1" customWidth="1"/>
    <col min="12918" max="12918" width="3" style="1" customWidth="1"/>
    <col min="12919" max="12921" width="0" style="1" hidden="1" customWidth="1"/>
    <col min="12922" max="12922" width="4.44140625" style="1" customWidth="1"/>
    <col min="12923" max="12923" width="0" style="1" hidden="1" customWidth="1"/>
    <col min="12924" max="12925" width="14.88671875" style="1" customWidth="1"/>
    <col min="12926" max="12926" width="15.109375" style="1" customWidth="1"/>
    <col min="12927" max="12927" width="6.44140625" style="1" customWidth="1"/>
    <col min="12928" max="12928" width="15.109375" style="1" customWidth="1"/>
    <col min="12929" max="12929" width="4.109375" style="1" customWidth="1"/>
    <col min="12930" max="12930" width="3" style="1" customWidth="1"/>
    <col min="12931" max="12933" width="0" style="1" hidden="1" customWidth="1"/>
    <col min="12934" max="12934" width="3" style="1" customWidth="1"/>
    <col min="12935" max="12935" width="0" style="1" hidden="1" customWidth="1"/>
    <col min="12936" max="12936" width="3" style="1" customWidth="1"/>
    <col min="12937" max="12937" width="0" style="1" hidden="1" customWidth="1"/>
    <col min="12938" max="12938" width="4.44140625" style="1" customWidth="1"/>
    <col min="12939" max="12939" width="34.33203125" style="1" customWidth="1"/>
    <col min="12940" max="12940" width="23.44140625" style="1" customWidth="1"/>
    <col min="12941" max="12941" width="9.109375" style="1" customWidth="1"/>
    <col min="12942" max="12942" width="19.44140625" style="1" customWidth="1"/>
    <col min="12943" max="12943" width="42.6640625" style="1" customWidth="1"/>
    <col min="12944" max="12944" width="5.88671875" style="1" customWidth="1"/>
    <col min="12945" max="12945" width="31.44140625" style="1" customWidth="1"/>
    <col min="12946" max="12946" width="16.109375" style="1" customWidth="1"/>
    <col min="12947" max="12948" width="9.33203125" style="1" customWidth="1"/>
    <col min="12949" max="12949" width="11.109375" style="1" customWidth="1"/>
    <col min="12950" max="12950" width="2.109375" style="1" customWidth="1"/>
    <col min="12951" max="13156" width="10.88671875" style="1"/>
    <col min="13157" max="13157" width="12" style="1" customWidth="1"/>
    <col min="13158" max="13158" width="2.6640625" style="1" customWidth="1"/>
    <col min="13159" max="13160" width="6.44140625" style="1" customWidth="1"/>
    <col min="13161" max="13161" width="5.88671875" style="1" customWidth="1"/>
    <col min="13162" max="13162" width="6.44140625" style="1" customWidth="1"/>
    <col min="13163" max="13163" width="13.6640625" style="1" customWidth="1"/>
    <col min="13164" max="13165" width="9" style="1" customWidth="1"/>
    <col min="13166" max="13166" width="2.44140625" style="1" customWidth="1"/>
    <col min="13167" max="13167" width="8.88671875" style="1" customWidth="1"/>
    <col min="13168" max="13168" width="7.44140625" style="1" customWidth="1"/>
    <col min="13169" max="13171" width="3.6640625" style="1" customWidth="1"/>
    <col min="13172" max="13172" width="3.44140625" style="1" customWidth="1"/>
    <col min="13173" max="13173" width="2.88671875" style="1" customWidth="1"/>
    <col min="13174" max="13174" width="3" style="1" customWidth="1"/>
    <col min="13175" max="13177" width="0" style="1" hidden="1" customWidth="1"/>
    <col min="13178" max="13178" width="4.44140625" style="1" customWidth="1"/>
    <col min="13179" max="13179" width="0" style="1" hidden="1" customWidth="1"/>
    <col min="13180" max="13181" width="14.88671875" style="1" customWidth="1"/>
    <col min="13182" max="13182" width="15.109375" style="1" customWidth="1"/>
    <col min="13183" max="13183" width="6.44140625" style="1" customWidth="1"/>
    <col min="13184" max="13184" width="15.109375" style="1" customWidth="1"/>
    <col min="13185" max="13185" width="4.109375" style="1" customWidth="1"/>
    <col min="13186" max="13186" width="3" style="1" customWidth="1"/>
    <col min="13187" max="13189" width="0" style="1" hidden="1" customWidth="1"/>
    <col min="13190" max="13190" width="3" style="1" customWidth="1"/>
    <col min="13191" max="13191" width="0" style="1" hidden="1" customWidth="1"/>
    <col min="13192" max="13192" width="3" style="1" customWidth="1"/>
    <col min="13193" max="13193" width="0" style="1" hidden="1" customWidth="1"/>
    <col min="13194" max="13194" width="4.44140625" style="1" customWidth="1"/>
    <col min="13195" max="13195" width="34.33203125" style="1" customWidth="1"/>
    <col min="13196" max="13196" width="23.44140625" style="1" customWidth="1"/>
    <col min="13197" max="13197" width="9.109375" style="1" customWidth="1"/>
    <col min="13198" max="13198" width="19.44140625" style="1" customWidth="1"/>
    <col min="13199" max="13199" width="42.6640625" style="1" customWidth="1"/>
    <col min="13200" max="13200" width="5.88671875" style="1" customWidth="1"/>
    <col min="13201" max="13201" width="31.44140625" style="1" customWidth="1"/>
    <col min="13202" max="13202" width="16.109375" style="1" customWidth="1"/>
    <col min="13203" max="13204" width="9.33203125" style="1" customWidth="1"/>
    <col min="13205" max="13205" width="11.109375" style="1" customWidth="1"/>
    <col min="13206" max="13206" width="2.109375" style="1" customWidth="1"/>
    <col min="13207" max="13412" width="10.88671875" style="1"/>
    <col min="13413" max="13413" width="12" style="1" customWidth="1"/>
    <col min="13414" max="13414" width="2.6640625" style="1" customWidth="1"/>
    <col min="13415" max="13416" width="6.44140625" style="1" customWidth="1"/>
    <col min="13417" max="13417" width="5.88671875" style="1" customWidth="1"/>
    <col min="13418" max="13418" width="6.44140625" style="1" customWidth="1"/>
    <col min="13419" max="13419" width="13.6640625" style="1" customWidth="1"/>
    <col min="13420" max="13421" width="9" style="1" customWidth="1"/>
    <col min="13422" max="13422" width="2.44140625" style="1" customWidth="1"/>
    <col min="13423" max="13423" width="8.88671875" style="1" customWidth="1"/>
    <col min="13424" max="13424" width="7.44140625" style="1" customWidth="1"/>
    <col min="13425" max="13427" width="3.6640625" style="1" customWidth="1"/>
    <col min="13428" max="13428" width="3.44140625" style="1" customWidth="1"/>
    <col min="13429" max="13429" width="2.88671875" style="1" customWidth="1"/>
    <col min="13430" max="13430" width="3" style="1" customWidth="1"/>
    <col min="13431" max="13433" width="0" style="1" hidden="1" customWidth="1"/>
    <col min="13434" max="13434" width="4.44140625" style="1" customWidth="1"/>
    <col min="13435" max="13435" width="0" style="1" hidden="1" customWidth="1"/>
    <col min="13436" max="13437" width="14.88671875" style="1" customWidth="1"/>
    <col min="13438" max="13438" width="15.109375" style="1" customWidth="1"/>
    <col min="13439" max="13439" width="6.44140625" style="1" customWidth="1"/>
    <col min="13440" max="13440" width="15.109375" style="1" customWidth="1"/>
    <col min="13441" max="13441" width="4.109375" style="1" customWidth="1"/>
    <col min="13442" max="13442" width="3" style="1" customWidth="1"/>
    <col min="13443" max="13445" width="0" style="1" hidden="1" customWidth="1"/>
    <col min="13446" max="13446" width="3" style="1" customWidth="1"/>
    <col min="13447" max="13447" width="0" style="1" hidden="1" customWidth="1"/>
    <col min="13448" max="13448" width="3" style="1" customWidth="1"/>
    <col min="13449" max="13449" width="0" style="1" hidden="1" customWidth="1"/>
    <col min="13450" max="13450" width="4.44140625" style="1" customWidth="1"/>
    <col min="13451" max="13451" width="34.33203125" style="1" customWidth="1"/>
    <col min="13452" max="13452" width="23.44140625" style="1" customWidth="1"/>
    <col min="13453" max="13453" width="9.109375" style="1" customWidth="1"/>
    <col min="13454" max="13454" width="19.44140625" style="1" customWidth="1"/>
    <col min="13455" max="13455" width="42.6640625" style="1" customWidth="1"/>
    <col min="13456" max="13456" width="5.88671875" style="1" customWidth="1"/>
    <col min="13457" max="13457" width="31.44140625" style="1" customWidth="1"/>
    <col min="13458" max="13458" width="16.109375" style="1" customWidth="1"/>
    <col min="13459" max="13460" width="9.33203125" style="1" customWidth="1"/>
    <col min="13461" max="13461" width="11.109375" style="1" customWidth="1"/>
    <col min="13462" max="13462" width="2.109375" style="1" customWidth="1"/>
    <col min="13463" max="13668" width="10.88671875" style="1"/>
    <col min="13669" max="13669" width="12" style="1" customWidth="1"/>
    <col min="13670" max="13670" width="2.6640625" style="1" customWidth="1"/>
    <col min="13671" max="13672" width="6.44140625" style="1" customWidth="1"/>
    <col min="13673" max="13673" width="5.88671875" style="1" customWidth="1"/>
    <col min="13674" max="13674" width="6.44140625" style="1" customWidth="1"/>
    <col min="13675" max="13675" width="13.6640625" style="1" customWidth="1"/>
    <col min="13676" max="13677" width="9" style="1" customWidth="1"/>
    <col min="13678" max="13678" width="2.44140625" style="1" customWidth="1"/>
    <col min="13679" max="13679" width="8.88671875" style="1" customWidth="1"/>
    <col min="13680" max="13680" width="7.44140625" style="1" customWidth="1"/>
    <col min="13681" max="13683" width="3.6640625" style="1" customWidth="1"/>
    <col min="13684" max="13684" width="3.44140625" style="1" customWidth="1"/>
    <col min="13685" max="13685" width="2.88671875" style="1" customWidth="1"/>
    <col min="13686" max="13686" width="3" style="1" customWidth="1"/>
    <col min="13687" max="13689" width="0" style="1" hidden="1" customWidth="1"/>
    <col min="13690" max="13690" width="4.44140625" style="1" customWidth="1"/>
    <col min="13691" max="13691" width="0" style="1" hidden="1" customWidth="1"/>
    <col min="13692" max="13693" width="14.88671875" style="1" customWidth="1"/>
    <col min="13694" max="13694" width="15.109375" style="1" customWidth="1"/>
    <col min="13695" max="13695" width="6.44140625" style="1" customWidth="1"/>
    <col min="13696" max="13696" width="15.109375" style="1" customWidth="1"/>
    <col min="13697" max="13697" width="4.109375" style="1" customWidth="1"/>
    <col min="13698" max="13698" width="3" style="1" customWidth="1"/>
    <col min="13699" max="13701" width="0" style="1" hidden="1" customWidth="1"/>
    <col min="13702" max="13702" width="3" style="1" customWidth="1"/>
    <col min="13703" max="13703" width="0" style="1" hidden="1" customWidth="1"/>
    <col min="13704" max="13704" width="3" style="1" customWidth="1"/>
    <col min="13705" max="13705" width="0" style="1" hidden="1" customWidth="1"/>
    <col min="13706" max="13706" width="4.44140625" style="1" customWidth="1"/>
    <col min="13707" max="13707" width="34.33203125" style="1" customWidth="1"/>
    <col min="13708" max="13708" width="23.44140625" style="1" customWidth="1"/>
    <col min="13709" max="13709" width="9.109375" style="1" customWidth="1"/>
    <col min="13710" max="13710" width="19.44140625" style="1" customWidth="1"/>
    <col min="13711" max="13711" width="42.6640625" style="1" customWidth="1"/>
    <col min="13712" max="13712" width="5.88671875" style="1" customWidth="1"/>
    <col min="13713" max="13713" width="31.44140625" style="1" customWidth="1"/>
    <col min="13714" max="13714" width="16.109375" style="1" customWidth="1"/>
    <col min="13715" max="13716" width="9.33203125" style="1" customWidth="1"/>
    <col min="13717" max="13717" width="11.109375" style="1" customWidth="1"/>
    <col min="13718" max="13718" width="2.109375" style="1" customWidth="1"/>
    <col min="13719" max="13924" width="10.88671875" style="1"/>
    <col min="13925" max="13925" width="12" style="1" customWidth="1"/>
    <col min="13926" max="13926" width="2.6640625" style="1" customWidth="1"/>
    <col min="13927" max="13928" width="6.44140625" style="1" customWidth="1"/>
    <col min="13929" max="13929" width="5.88671875" style="1" customWidth="1"/>
    <col min="13930" max="13930" width="6.44140625" style="1" customWidth="1"/>
    <col min="13931" max="13931" width="13.6640625" style="1" customWidth="1"/>
    <col min="13932" max="13933" width="9" style="1" customWidth="1"/>
    <col min="13934" max="13934" width="2.44140625" style="1" customWidth="1"/>
    <col min="13935" max="13935" width="8.88671875" style="1" customWidth="1"/>
    <col min="13936" max="13936" width="7.44140625" style="1" customWidth="1"/>
    <col min="13937" max="13939" width="3.6640625" style="1" customWidth="1"/>
    <col min="13940" max="13940" width="3.44140625" style="1" customWidth="1"/>
    <col min="13941" max="13941" width="2.88671875" style="1" customWidth="1"/>
    <col min="13942" max="13942" width="3" style="1" customWidth="1"/>
    <col min="13943" max="13945" width="0" style="1" hidden="1" customWidth="1"/>
    <col min="13946" max="13946" width="4.44140625" style="1" customWidth="1"/>
    <col min="13947" max="13947" width="0" style="1" hidden="1" customWidth="1"/>
    <col min="13948" max="13949" width="14.88671875" style="1" customWidth="1"/>
    <col min="13950" max="13950" width="15.109375" style="1" customWidth="1"/>
    <col min="13951" max="13951" width="6.44140625" style="1" customWidth="1"/>
    <col min="13952" max="13952" width="15.109375" style="1" customWidth="1"/>
    <col min="13953" max="13953" width="4.109375" style="1" customWidth="1"/>
    <col min="13954" max="13954" width="3" style="1" customWidth="1"/>
    <col min="13955" max="13957" width="0" style="1" hidden="1" customWidth="1"/>
    <col min="13958" max="13958" width="3" style="1" customWidth="1"/>
    <col min="13959" max="13959" width="0" style="1" hidden="1" customWidth="1"/>
    <col min="13960" max="13960" width="3" style="1" customWidth="1"/>
    <col min="13961" max="13961" width="0" style="1" hidden="1" customWidth="1"/>
    <col min="13962" max="13962" width="4.44140625" style="1" customWidth="1"/>
    <col min="13963" max="13963" width="34.33203125" style="1" customWidth="1"/>
    <col min="13964" max="13964" width="23.44140625" style="1" customWidth="1"/>
    <col min="13965" max="13965" width="9.109375" style="1" customWidth="1"/>
    <col min="13966" max="13966" width="19.44140625" style="1" customWidth="1"/>
    <col min="13967" max="13967" width="42.6640625" style="1" customWidth="1"/>
    <col min="13968" max="13968" width="5.88671875" style="1" customWidth="1"/>
    <col min="13969" max="13969" width="31.44140625" style="1" customWidth="1"/>
    <col min="13970" max="13970" width="16.109375" style="1" customWidth="1"/>
    <col min="13971" max="13972" width="9.33203125" style="1" customWidth="1"/>
    <col min="13973" max="13973" width="11.109375" style="1" customWidth="1"/>
    <col min="13974" max="13974" width="2.109375" style="1" customWidth="1"/>
    <col min="13975" max="14180" width="10.88671875" style="1"/>
    <col min="14181" max="14181" width="12" style="1" customWidth="1"/>
    <col min="14182" max="14182" width="2.6640625" style="1" customWidth="1"/>
    <col min="14183" max="14184" width="6.44140625" style="1" customWidth="1"/>
    <col min="14185" max="14185" width="5.88671875" style="1" customWidth="1"/>
    <col min="14186" max="14186" width="6.44140625" style="1" customWidth="1"/>
    <col min="14187" max="14187" width="13.6640625" style="1" customWidth="1"/>
    <col min="14188" max="14189" width="9" style="1" customWidth="1"/>
    <col min="14190" max="14190" width="2.44140625" style="1" customWidth="1"/>
    <col min="14191" max="14191" width="8.88671875" style="1" customWidth="1"/>
    <col min="14192" max="14192" width="7.44140625" style="1" customWidth="1"/>
    <col min="14193" max="14195" width="3.6640625" style="1" customWidth="1"/>
    <col min="14196" max="14196" width="3.44140625" style="1" customWidth="1"/>
    <col min="14197" max="14197" width="2.88671875" style="1" customWidth="1"/>
    <col min="14198" max="14198" width="3" style="1" customWidth="1"/>
    <col min="14199" max="14201" width="0" style="1" hidden="1" customWidth="1"/>
    <col min="14202" max="14202" width="4.44140625" style="1" customWidth="1"/>
    <col min="14203" max="14203" width="0" style="1" hidden="1" customWidth="1"/>
    <col min="14204" max="14205" width="14.88671875" style="1" customWidth="1"/>
    <col min="14206" max="14206" width="15.109375" style="1" customWidth="1"/>
    <col min="14207" max="14207" width="6.44140625" style="1" customWidth="1"/>
    <col min="14208" max="14208" width="15.109375" style="1" customWidth="1"/>
    <col min="14209" max="14209" width="4.109375" style="1" customWidth="1"/>
    <col min="14210" max="14210" width="3" style="1" customWidth="1"/>
    <col min="14211" max="14213" width="0" style="1" hidden="1" customWidth="1"/>
    <col min="14214" max="14214" width="3" style="1" customWidth="1"/>
    <col min="14215" max="14215" width="0" style="1" hidden="1" customWidth="1"/>
    <col min="14216" max="14216" width="3" style="1" customWidth="1"/>
    <col min="14217" max="14217" width="0" style="1" hidden="1" customWidth="1"/>
    <col min="14218" max="14218" width="4.44140625" style="1" customWidth="1"/>
    <col min="14219" max="14219" width="34.33203125" style="1" customWidth="1"/>
    <col min="14220" max="14220" width="23.44140625" style="1" customWidth="1"/>
    <col min="14221" max="14221" width="9.109375" style="1" customWidth="1"/>
    <col min="14222" max="14222" width="19.44140625" style="1" customWidth="1"/>
    <col min="14223" max="14223" width="42.6640625" style="1" customWidth="1"/>
    <col min="14224" max="14224" width="5.88671875" style="1" customWidth="1"/>
    <col min="14225" max="14225" width="31.44140625" style="1" customWidth="1"/>
    <col min="14226" max="14226" width="16.109375" style="1" customWidth="1"/>
    <col min="14227" max="14228" width="9.33203125" style="1" customWidth="1"/>
    <col min="14229" max="14229" width="11.109375" style="1" customWidth="1"/>
    <col min="14230" max="14230" width="2.109375" style="1" customWidth="1"/>
    <col min="14231" max="14436" width="10.88671875" style="1"/>
    <col min="14437" max="14437" width="12" style="1" customWidth="1"/>
    <col min="14438" max="14438" width="2.6640625" style="1" customWidth="1"/>
    <col min="14439" max="14440" width="6.44140625" style="1" customWidth="1"/>
    <col min="14441" max="14441" width="5.88671875" style="1" customWidth="1"/>
    <col min="14442" max="14442" width="6.44140625" style="1" customWidth="1"/>
    <col min="14443" max="14443" width="13.6640625" style="1" customWidth="1"/>
    <col min="14444" max="14445" width="9" style="1" customWidth="1"/>
    <col min="14446" max="14446" width="2.44140625" style="1" customWidth="1"/>
    <col min="14447" max="14447" width="8.88671875" style="1" customWidth="1"/>
    <col min="14448" max="14448" width="7.44140625" style="1" customWidth="1"/>
    <col min="14449" max="14451" width="3.6640625" style="1" customWidth="1"/>
    <col min="14452" max="14452" width="3.44140625" style="1" customWidth="1"/>
    <col min="14453" max="14453" width="2.88671875" style="1" customWidth="1"/>
    <col min="14454" max="14454" width="3" style="1" customWidth="1"/>
    <col min="14455" max="14457" width="0" style="1" hidden="1" customWidth="1"/>
    <col min="14458" max="14458" width="4.44140625" style="1" customWidth="1"/>
    <col min="14459" max="14459" width="0" style="1" hidden="1" customWidth="1"/>
    <col min="14460" max="14461" width="14.88671875" style="1" customWidth="1"/>
    <col min="14462" max="14462" width="15.109375" style="1" customWidth="1"/>
    <col min="14463" max="14463" width="6.44140625" style="1" customWidth="1"/>
    <col min="14464" max="14464" width="15.109375" style="1" customWidth="1"/>
    <col min="14465" max="14465" width="4.109375" style="1" customWidth="1"/>
    <col min="14466" max="14466" width="3" style="1" customWidth="1"/>
    <col min="14467" max="14469" width="0" style="1" hidden="1" customWidth="1"/>
    <col min="14470" max="14470" width="3" style="1" customWidth="1"/>
    <col min="14471" max="14471" width="0" style="1" hidden="1" customWidth="1"/>
    <col min="14472" max="14472" width="3" style="1" customWidth="1"/>
    <col min="14473" max="14473" width="0" style="1" hidden="1" customWidth="1"/>
    <col min="14474" max="14474" width="4.44140625" style="1" customWidth="1"/>
    <col min="14475" max="14475" width="34.33203125" style="1" customWidth="1"/>
    <col min="14476" max="14476" width="23.44140625" style="1" customWidth="1"/>
    <col min="14477" max="14477" width="9.109375" style="1" customWidth="1"/>
    <col min="14478" max="14478" width="19.44140625" style="1" customWidth="1"/>
    <col min="14479" max="14479" width="42.6640625" style="1" customWidth="1"/>
    <col min="14480" max="14480" width="5.88671875" style="1" customWidth="1"/>
    <col min="14481" max="14481" width="31.44140625" style="1" customWidth="1"/>
    <col min="14482" max="14482" width="16.109375" style="1" customWidth="1"/>
    <col min="14483" max="14484" width="9.33203125" style="1" customWidth="1"/>
    <col min="14485" max="14485" width="11.109375" style="1" customWidth="1"/>
    <col min="14486" max="14486" width="2.109375" style="1" customWidth="1"/>
    <col min="14487" max="14692" width="10.88671875" style="1"/>
    <col min="14693" max="14693" width="12" style="1" customWidth="1"/>
    <col min="14694" max="14694" width="2.6640625" style="1" customWidth="1"/>
    <col min="14695" max="14696" width="6.44140625" style="1" customWidth="1"/>
    <col min="14697" max="14697" width="5.88671875" style="1" customWidth="1"/>
    <col min="14698" max="14698" width="6.44140625" style="1" customWidth="1"/>
    <col min="14699" max="14699" width="13.6640625" style="1" customWidth="1"/>
    <col min="14700" max="14701" width="9" style="1" customWidth="1"/>
    <col min="14702" max="14702" width="2.44140625" style="1" customWidth="1"/>
    <col min="14703" max="14703" width="8.88671875" style="1" customWidth="1"/>
    <col min="14704" max="14704" width="7.44140625" style="1" customWidth="1"/>
    <col min="14705" max="14707" width="3.6640625" style="1" customWidth="1"/>
    <col min="14708" max="14708" width="3.44140625" style="1" customWidth="1"/>
    <col min="14709" max="14709" width="2.88671875" style="1" customWidth="1"/>
    <col min="14710" max="14710" width="3" style="1" customWidth="1"/>
    <col min="14711" max="14713" width="0" style="1" hidden="1" customWidth="1"/>
    <col min="14714" max="14714" width="4.44140625" style="1" customWidth="1"/>
    <col min="14715" max="14715" width="0" style="1" hidden="1" customWidth="1"/>
    <col min="14716" max="14717" width="14.88671875" style="1" customWidth="1"/>
    <col min="14718" max="14718" width="15.109375" style="1" customWidth="1"/>
    <col min="14719" max="14719" width="6.44140625" style="1" customWidth="1"/>
    <col min="14720" max="14720" width="15.109375" style="1" customWidth="1"/>
    <col min="14721" max="14721" width="4.109375" style="1" customWidth="1"/>
    <col min="14722" max="14722" width="3" style="1" customWidth="1"/>
    <col min="14723" max="14725" width="0" style="1" hidden="1" customWidth="1"/>
    <col min="14726" max="14726" width="3" style="1" customWidth="1"/>
    <col min="14727" max="14727" width="0" style="1" hidden="1" customWidth="1"/>
    <col min="14728" max="14728" width="3" style="1" customWidth="1"/>
    <col min="14729" max="14729" width="0" style="1" hidden="1" customWidth="1"/>
    <col min="14730" max="14730" width="4.44140625" style="1" customWidth="1"/>
    <col min="14731" max="14731" width="34.33203125" style="1" customWidth="1"/>
    <col min="14732" max="14732" width="23.44140625" style="1" customWidth="1"/>
    <col min="14733" max="14733" width="9.109375" style="1" customWidth="1"/>
    <col min="14734" max="14734" width="19.44140625" style="1" customWidth="1"/>
    <col min="14735" max="14735" width="42.6640625" style="1" customWidth="1"/>
    <col min="14736" max="14736" width="5.88671875" style="1" customWidth="1"/>
    <col min="14737" max="14737" width="31.44140625" style="1" customWidth="1"/>
    <col min="14738" max="14738" width="16.109375" style="1" customWidth="1"/>
    <col min="14739" max="14740" width="9.33203125" style="1" customWidth="1"/>
    <col min="14741" max="14741" width="11.109375" style="1" customWidth="1"/>
    <col min="14742" max="14742" width="2.109375" style="1" customWidth="1"/>
    <col min="14743" max="14948" width="10.88671875" style="1"/>
    <col min="14949" max="14949" width="12" style="1" customWidth="1"/>
    <col min="14950" max="14950" width="2.6640625" style="1" customWidth="1"/>
    <col min="14951" max="14952" width="6.44140625" style="1" customWidth="1"/>
    <col min="14953" max="14953" width="5.88671875" style="1" customWidth="1"/>
    <col min="14954" max="14954" width="6.44140625" style="1" customWidth="1"/>
    <col min="14955" max="14955" width="13.6640625" style="1" customWidth="1"/>
    <col min="14956" max="14957" width="9" style="1" customWidth="1"/>
    <col min="14958" max="14958" width="2.44140625" style="1" customWidth="1"/>
    <col min="14959" max="14959" width="8.88671875" style="1" customWidth="1"/>
    <col min="14960" max="14960" width="7.44140625" style="1" customWidth="1"/>
    <col min="14961" max="14963" width="3.6640625" style="1" customWidth="1"/>
    <col min="14964" max="14964" width="3.44140625" style="1" customWidth="1"/>
    <col min="14965" max="14965" width="2.88671875" style="1" customWidth="1"/>
    <col min="14966" max="14966" width="3" style="1" customWidth="1"/>
    <col min="14967" max="14969" width="0" style="1" hidden="1" customWidth="1"/>
    <col min="14970" max="14970" width="4.44140625" style="1" customWidth="1"/>
    <col min="14971" max="14971" width="0" style="1" hidden="1" customWidth="1"/>
    <col min="14972" max="14973" width="14.88671875" style="1" customWidth="1"/>
    <col min="14974" max="14974" width="15.109375" style="1" customWidth="1"/>
    <col min="14975" max="14975" width="6.44140625" style="1" customWidth="1"/>
    <col min="14976" max="14976" width="15.109375" style="1" customWidth="1"/>
    <col min="14977" max="14977" width="4.109375" style="1" customWidth="1"/>
    <col min="14978" max="14978" width="3" style="1" customWidth="1"/>
    <col min="14979" max="14981" width="0" style="1" hidden="1" customWidth="1"/>
    <col min="14982" max="14982" width="3" style="1" customWidth="1"/>
    <col min="14983" max="14983" width="0" style="1" hidden="1" customWidth="1"/>
    <col min="14984" max="14984" width="3" style="1" customWidth="1"/>
    <col min="14985" max="14985" width="0" style="1" hidden="1" customWidth="1"/>
    <col min="14986" max="14986" width="4.44140625" style="1" customWidth="1"/>
    <col min="14987" max="14987" width="34.33203125" style="1" customWidth="1"/>
    <col min="14988" max="14988" width="23.44140625" style="1" customWidth="1"/>
    <col min="14989" max="14989" width="9.109375" style="1" customWidth="1"/>
    <col min="14990" max="14990" width="19.44140625" style="1" customWidth="1"/>
    <col min="14991" max="14991" width="42.6640625" style="1" customWidth="1"/>
    <col min="14992" max="14992" width="5.88671875" style="1" customWidth="1"/>
    <col min="14993" max="14993" width="31.44140625" style="1" customWidth="1"/>
    <col min="14994" max="14994" width="16.109375" style="1" customWidth="1"/>
    <col min="14995" max="14996" width="9.33203125" style="1" customWidth="1"/>
    <col min="14997" max="14997" width="11.109375" style="1" customWidth="1"/>
    <col min="14998" max="14998" width="2.109375" style="1" customWidth="1"/>
    <col min="14999" max="15204" width="10.88671875" style="1"/>
    <col min="15205" max="15205" width="12" style="1" customWidth="1"/>
    <col min="15206" max="15206" width="2.6640625" style="1" customWidth="1"/>
    <col min="15207" max="15208" width="6.44140625" style="1" customWidth="1"/>
    <col min="15209" max="15209" width="5.88671875" style="1" customWidth="1"/>
    <col min="15210" max="15210" width="6.44140625" style="1" customWidth="1"/>
    <col min="15211" max="15211" width="13.6640625" style="1" customWidth="1"/>
    <col min="15212" max="15213" width="9" style="1" customWidth="1"/>
    <col min="15214" max="15214" width="2.44140625" style="1" customWidth="1"/>
    <col min="15215" max="15215" width="8.88671875" style="1" customWidth="1"/>
    <col min="15216" max="15216" width="7.44140625" style="1" customWidth="1"/>
    <col min="15217" max="15219" width="3.6640625" style="1" customWidth="1"/>
    <col min="15220" max="15220" width="3.44140625" style="1" customWidth="1"/>
    <col min="15221" max="15221" width="2.88671875" style="1" customWidth="1"/>
    <col min="15222" max="15222" width="3" style="1" customWidth="1"/>
    <col min="15223" max="15225" width="0" style="1" hidden="1" customWidth="1"/>
    <col min="15226" max="15226" width="4.44140625" style="1" customWidth="1"/>
    <col min="15227" max="15227" width="0" style="1" hidden="1" customWidth="1"/>
    <col min="15228" max="15229" width="14.88671875" style="1" customWidth="1"/>
    <col min="15230" max="15230" width="15.109375" style="1" customWidth="1"/>
    <col min="15231" max="15231" width="6.44140625" style="1" customWidth="1"/>
    <col min="15232" max="15232" width="15.109375" style="1" customWidth="1"/>
    <col min="15233" max="15233" width="4.109375" style="1" customWidth="1"/>
    <col min="15234" max="15234" width="3" style="1" customWidth="1"/>
    <col min="15235" max="15237" width="0" style="1" hidden="1" customWidth="1"/>
    <col min="15238" max="15238" width="3" style="1" customWidth="1"/>
    <col min="15239" max="15239" width="0" style="1" hidden="1" customWidth="1"/>
    <col min="15240" max="15240" width="3" style="1" customWidth="1"/>
    <col min="15241" max="15241" width="0" style="1" hidden="1" customWidth="1"/>
    <col min="15242" max="15242" width="4.44140625" style="1" customWidth="1"/>
    <col min="15243" max="15243" width="34.33203125" style="1" customWidth="1"/>
    <col min="15244" max="15244" width="23.44140625" style="1" customWidth="1"/>
    <col min="15245" max="15245" width="9.109375" style="1" customWidth="1"/>
    <col min="15246" max="15246" width="19.44140625" style="1" customWidth="1"/>
    <col min="15247" max="15247" width="42.6640625" style="1" customWidth="1"/>
    <col min="15248" max="15248" width="5.88671875" style="1" customWidth="1"/>
    <col min="15249" max="15249" width="31.44140625" style="1" customWidth="1"/>
    <col min="15250" max="15250" width="16.109375" style="1" customWidth="1"/>
    <col min="15251" max="15252" width="9.33203125" style="1" customWidth="1"/>
    <col min="15253" max="15253" width="11.109375" style="1" customWidth="1"/>
    <col min="15254" max="15254" width="2.109375" style="1" customWidth="1"/>
    <col min="15255" max="15460" width="10.88671875" style="1"/>
    <col min="15461" max="15461" width="12" style="1" customWidth="1"/>
    <col min="15462" max="15462" width="2.6640625" style="1" customWidth="1"/>
    <col min="15463" max="15464" width="6.44140625" style="1" customWidth="1"/>
    <col min="15465" max="15465" width="5.88671875" style="1" customWidth="1"/>
    <col min="15466" max="15466" width="6.44140625" style="1" customWidth="1"/>
    <col min="15467" max="15467" width="13.6640625" style="1" customWidth="1"/>
    <col min="15468" max="15469" width="9" style="1" customWidth="1"/>
    <col min="15470" max="15470" width="2.44140625" style="1" customWidth="1"/>
    <col min="15471" max="15471" width="8.88671875" style="1" customWidth="1"/>
    <col min="15472" max="15472" width="7.44140625" style="1" customWidth="1"/>
    <col min="15473" max="15475" width="3.6640625" style="1" customWidth="1"/>
    <col min="15476" max="15476" width="3.44140625" style="1" customWidth="1"/>
    <col min="15477" max="15477" width="2.88671875" style="1" customWidth="1"/>
    <col min="15478" max="15478" width="3" style="1" customWidth="1"/>
    <col min="15479" max="15481" width="0" style="1" hidden="1" customWidth="1"/>
    <col min="15482" max="15482" width="4.44140625" style="1" customWidth="1"/>
    <col min="15483" max="15483" width="0" style="1" hidden="1" customWidth="1"/>
    <col min="15484" max="15485" width="14.88671875" style="1" customWidth="1"/>
    <col min="15486" max="15486" width="15.109375" style="1" customWidth="1"/>
    <col min="15487" max="15487" width="6.44140625" style="1" customWidth="1"/>
    <col min="15488" max="15488" width="15.109375" style="1" customWidth="1"/>
    <col min="15489" max="15489" width="4.109375" style="1" customWidth="1"/>
    <col min="15490" max="15490" width="3" style="1" customWidth="1"/>
    <col min="15491" max="15493" width="0" style="1" hidden="1" customWidth="1"/>
    <col min="15494" max="15494" width="3" style="1" customWidth="1"/>
    <col min="15495" max="15495" width="0" style="1" hidden="1" customWidth="1"/>
    <col min="15496" max="15496" width="3" style="1" customWidth="1"/>
    <col min="15497" max="15497" width="0" style="1" hidden="1" customWidth="1"/>
    <col min="15498" max="15498" width="4.44140625" style="1" customWidth="1"/>
    <col min="15499" max="15499" width="34.33203125" style="1" customWidth="1"/>
    <col min="15500" max="15500" width="23.44140625" style="1" customWidth="1"/>
    <col min="15501" max="15501" width="9.109375" style="1" customWidth="1"/>
    <col min="15502" max="15502" width="19.44140625" style="1" customWidth="1"/>
    <col min="15503" max="15503" width="42.6640625" style="1" customWidth="1"/>
    <col min="15504" max="15504" width="5.88671875" style="1" customWidth="1"/>
    <col min="15505" max="15505" width="31.44140625" style="1" customWidth="1"/>
    <col min="15506" max="15506" width="16.109375" style="1" customWidth="1"/>
    <col min="15507" max="15508" width="9.33203125" style="1" customWidth="1"/>
    <col min="15509" max="15509" width="11.109375" style="1" customWidth="1"/>
    <col min="15510" max="15510" width="2.109375" style="1" customWidth="1"/>
    <col min="15511" max="15716" width="10.88671875" style="1"/>
    <col min="15717" max="15717" width="12" style="1" customWidth="1"/>
    <col min="15718" max="15718" width="2.6640625" style="1" customWidth="1"/>
    <col min="15719" max="15720" width="6.44140625" style="1" customWidth="1"/>
    <col min="15721" max="15721" width="5.88671875" style="1" customWidth="1"/>
    <col min="15722" max="15722" width="6.44140625" style="1" customWidth="1"/>
    <col min="15723" max="15723" width="13.6640625" style="1" customWidth="1"/>
    <col min="15724" max="15725" width="9" style="1" customWidth="1"/>
    <col min="15726" max="15726" width="2.44140625" style="1" customWidth="1"/>
    <col min="15727" max="15727" width="8.88671875" style="1" customWidth="1"/>
    <col min="15728" max="15728" width="7.44140625" style="1" customWidth="1"/>
    <col min="15729" max="15731" width="3.6640625" style="1" customWidth="1"/>
    <col min="15732" max="15732" width="3.44140625" style="1" customWidth="1"/>
    <col min="15733" max="15733" width="2.88671875" style="1" customWidth="1"/>
    <col min="15734" max="15734" width="3" style="1" customWidth="1"/>
    <col min="15735" max="15737" width="0" style="1" hidden="1" customWidth="1"/>
    <col min="15738" max="15738" width="4.44140625" style="1" customWidth="1"/>
    <col min="15739" max="15739" width="0" style="1" hidden="1" customWidth="1"/>
    <col min="15740" max="15741" width="14.88671875" style="1" customWidth="1"/>
    <col min="15742" max="15742" width="15.109375" style="1" customWidth="1"/>
    <col min="15743" max="15743" width="6.44140625" style="1" customWidth="1"/>
    <col min="15744" max="15744" width="15.109375" style="1" customWidth="1"/>
    <col min="15745" max="15745" width="4.109375" style="1" customWidth="1"/>
    <col min="15746" max="15746" width="3" style="1" customWidth="1"/>
    <col min="15747" max="15749" width="0" style="1" hidden="1" customWidth="1"/>
    <col min="15750" max="15750" width="3" style="1" customWidth="1"/>
    <col min="15751" max="15751" width="0" style="1" hidden="1" customWidth="1"/>
    <col min="15752" max="15752" width="3" style="1" customWidth="1"/>
    <col min="15753" max="15753" width="0" style="1" hidden="1" customWidth="1"/>
    <col min="15754" max="15754" width="4.44140625" style="1" customWidth="1"/>
    <col min="15755" max="15755" width="34.33203125" style="1" customWidth="1"/>
    <col min="15756" max="15756" width="23.44140625" style="1" customWidth="1"/>
    <col min="15757" max="15757" width="9.109375" style="1" customWidth="1"/>
    <col min="15758" max="15758" width="19.44140625" style="1" customWidth="1"/>
    <col min="15759" max="15759" width="42.6640625" style="1" customWidth="1"/>
    <col min="15760" max="15760" width="5.88671875" style="1" customWidth="1"/>
    <col min="15761" max="15761" width="31.44140625" style="1" customWidth="1"/>
    <col min="15762" max="15762" width="16.109375" style="1" customWidth="1"/>
    <col min="15763" max="15764" width="9.33203125" style="1" customWidth="1"/>
    <col min="15765" max="15765" width="11.109375" style="1" customWidth="1"/>
    <col min="15766" max="15766" width="2.109375" style="1" customWidth="1"/>
    <col min="15767" max="15972" width="10.88671875" style="1"/>
    <col min="15973" max="15973" width="12" style="1" customWidth="1"/>
    <col min="15974" max="15974" width="2.6640625" style="1" customWidth="1"/>
    <col min="15975" max="15976" width="6.44140625" style="1" customWidth="1"/>
    <col min="15977" max="15977" width="5.88671875" style="1" customWidth="1"/>
    <col min="15978" max="15978" width="6.44140625" style="1" customWidth="1"/>
    <col min="15979" max="15979" width="13.6640625" style="1" customWidth="1"/>
    <col min="15980" max="15981" width="9" style="1" customWidth="1"/>
    <col min="15982" max="15982" width="2.44140625" style="1" customWidth="1"/>
    <col min="15983" max="15983" width="8.88671875" style="1" customWidth="1"/>
    <col min="15984" max="15984" width="7.44140625" style="1" customWidth="1"/>
    <col min="15985" max="15987" width="3.6640625" style="1" customWidth="1"/>
    <col min="15988" max="15988" width="3.44140625" style="1" customWidth="1"/>
    <col min="15989" max="15989" width="2.88671875" style="1" customWidth="1"/>
    <col min="15990" max="15990" width="3" style="1" customWidth="1"/>
    <col min="15991" max="15993" width="0" style="1" hidden="1" customWidth="1"/>
    <col min="15994" max="15994" width="4.44140625" style="1" customWidth="1"/>
    <col min="15995" max="15995" width="0" style="1" hidden="1" customWidth="1"/>
    <col min="15996" max="15997" width="14.88671875" style="1" customWidth="1"/>
    <col min="15998" max="15998" width="15.109375" style="1" customWidth="1"/>
    <col min="15999" max="15999" width="6.44140625" style="1" customWidth="1"/>
    <col min="16000" max="16000" width="15.109375" style="1" customWidth="1"/>
    <col min="16001" max="16001" width="4.109375" style="1" customWidth="1"/>
    <col min="16002" max="16002" width="3" style="1" customWidth="1"/>
    <col min="16003" max="16005" width="0" style="1" hidden="1" customWidth="1"/>
    <col min="16006" max="16006" width="3" style="1" customWidth="1"/>
    <col min="16007" max="16007" width="0" style="1" hidden="1" customWidth="1"/>
    <col min="16008" max="16008" width="3" style="1" customWidth="1"/>
    <col min="16009" max="16009" width="0" style="1" hidden="1" customWidth="1"/>
    <col min="16010" max="16010" width="4.44140625" style="1" customWidth="1"/>
    <col min="16011" max="16011" width="34.33203125" style="1" customWidth="1"/>
    <col min="16012" max="16012" width="23.44140625" style="1" customWidth="1"/>
    <col min="16013" max="16013" width="9.109375" style="1" customWidth="1"/>
    <col min="16014" max="16014" width="19.44140625" style="1" customWidth="1"/>
    <col min="16015" max="16015" width="42.6640625" style="1" customWidth="1"/>
    <col min="16016" max="16016" width="5.88671875" style="1" customWidth="1"/>
    <col min="16017" max="16017" width="31.44140625" style="1" customWidth="1"/>
    <col min="16018" max="16018" width="16.109375" style="1" customWidth="1"/>
    <col min="16019" max="16020" width="9.33203125" style="1" customWidth="1"/>
    <col min="16021" max="16021" width="11.109375" style="1" customWidth="1"/>
    <col min="16022" max="16022" width="2.109375" style="1" customWidth="1"/>
    <col min="16023" max="16228" width="10.88671875" style="1"/>
    <col min="16229" max="16229" width="12" style="1" customWidth="1"/>
    <col min="16230" max="16230" width="2.6640625" style="1" customWidth="1"/>
    <col min="16231" max="16232" width="6.44140625" style="1" customWidth="1"/>
    <col min="16233" max="16233" width="5.88671875" style="1" customWidth="1"/>
    <col min="16234" max="16234" width="6.44140625" style="1" customWidth="1"/>
    <col min="16235" max="16235" width="13.6640625" style="1" customWidth="1"/>
    <col min="16236" max="16237" width="9" style="1" customWidth="1"/>
    <col min="16238" max="16238" width="2.44140625" style="1" customWidth="1"/>
    <col min="16239" max="16239" width="8.88671875" style="1" customWidth="1"/>
    <col min="16240" max="16240" width="7.44140625" style="1" customWidth="1"/>
    <col min="16241" max="16243" width="3.6640625" style="1" customWidth="1"/>
    <col min="16244" max="16244" width="3.44140625" style="1" customWidth="1"/>
    <col min="16245" max="16245" width="2.88671875" style="1" customWidth="1"/>
    <col min="16246" max="16246" width="3" style="1" customWidth="1"/>
    <col min="16247" max="16249" width="0" style="1" hidden="1" customWidth="1"/>
    <col min="16250" max="16250" width="4.44140625" style="1" customWidth="1"/>
    <col min="16251" max="16251" width="0" style="1" hidden="1" customWidth="1"/>
    <col min="16252" max="16253" width="14.88671875" style="1" customWidth="1"/>
    <col min="16254" max="16254" width="15.109375" style="1" customWidth="1"/>
    <col min="16255" max="16255" width="6.44140625" style="1" customWidth="1"/>
    <col min="16256" max="16256" width="15.109375" style="1" customWidth="1"/>
    <col min="16257" max="16257" width="4.109375" style="1" customWidth="1"/>
    <col min="16258" max="16258" width="3" style="1" customWidth="1"/>
    <col min="16259" max="16261" width="0" style="1" hidden="1" customWidth="1"/>
    <col min="16262" max="16262" width="3" style="1" customWidth="1"/>
    <col min="16263" max="16263" width="0" style="1" hidden="1" customWidth="1"/>
    <col min="16264" max="16264" width="3" style="1" customWidth="1"/>
    <col min="16265" max="16265" width="0" style="1" hidden="1" customWidth="1"/>
    <col min="16266" max="16266" width="4.44140625" style="1" customWidth="1"/>
    <col min="16267" max="16267" width="34.33203125" style="1" customWidth="1"/>
    <col min="16268" max="16268" width="23.44140625" style="1" customWidth="1"/>
    <col min="16269" max="16269" width="9.109375" style="1" customWidth="1"/>
    <col min="16270" max="16270" width="19.44140625" style="1" customWidth="1"/>
    <col min="16271" max="16271" width="42.6640625" style="1" customWidth="1"/>
    <col min="16272" max="16272" width="5.88671875" style="1" customWidth="1"/>
    <col min="16273" max="16273" width="31.44140625" style="1" customWidth="1"/>
    <col min="16274" max="16274" width="16.109375" style="1" customWidth="1"/>
    <col min="16275" max="16276" width="9.33203125" style="1" customWidth="1"/>
    <col min="16277" max="16277" width="11.109375" style="1" customWidth="1"/>
    <col min="16278" max="16278" width="2.109375" style="1" customWidth="1"/>
    <col min="16279" max="16383" width="10.88671875" style="1"/>
    <col min="16384" max="16384" width="11.44140625" style="1" customWidth="1"/>
  </cols>
  <sheetData>
    <row r="1" spans="1:193 1680:1680" x14ac:dyDescent="0.2">
      <c r="A1" s="5"/>
      <c r="B1" s="546" t="s">
        <v>465</v>
      </c>
      <c r="C1" s="547"/>
      <c r="D1" s="547"/>
      <c r="E1" s="547"/>
      <c r="F1" s="547"/>
      <c r="G1" s="547"/>
      <c r="H1" s="547"/>
      <c r="I1" s="548"/>
      <c r="J1" s="549"/>
      <c r="K1" s="550"/>
      <c r="L1" s="106"/>
      <c r="M1" s="105"/>
      <c r="N1" s="105"/>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5"/>
      <c r="AN1" s="106"/>
      <c r="AO1" s="106"/>
      <c r="AP1" s="106"/>
      <c r="AQ1" s="105"/>
      <c r="AR1" s="106"/>
      <c r="AS1" s="106"/>
      <c r="AT1" s="106"/>
      <c r="AU1" s="105"/>
      <c r="AV1" s="106"/>
      <c r="AW1" s="106"/>
      <c r="AX1" s="106"/>
      <c r="AY1" s="105"/>
      <c r="AZ1" s="106"/>
      <c r="BA1" s="106"/>
      <c r="BB1" s="106"/>
      <c r="BC1" s="105"/>
      <c r="BD1" s="106"/>
      <c r="BE1" s="106"/>
      <c r="BF1" s="106"/>
      <c r="BG1" s="105"/>
      <c r="BH1" s="106"/>
      <c r="BI1" s="106"/>
      <c r="BJ1" s="106"/>
      <c r="BK1" s="105"/>
      <c r="BL1" s="106"/>
      <c r="BM1" s="106"/>
      <c r="BN1" s="106"/>
      <c r="BO1" s="105"/>
      <c r="BP1" s="106"/>
      <c r="BQ1" s="106"/>
      <c r="BR1" s="106"/>
      <c r="BS1" s="105"/>
      <c r="BT1" s="106"/>
      <c r="BU1" s="106"/>
      <c r="BV1" s="106"/>
      <c r="BW1" s="105"/>
      <c r="BX1" s="106"/>
      <c r="BY1" s="106"/>
      <c r="BZ1" s="106"/>
      <c r="CA1" s="105"/>
      <c r="CB1" s="106"/>
      <c r="CC1" s="106"/>
      <c r="CD1" s="106"/>
      <c r="CE1" s="105"/>
      <c r="CF1" s="106"/>
      <c r="CG1" s="106"/>
      <c r="CH1" s="106"/>
      <c r="CI1" s="106"/>
      <c r="CJ1" s="106"/>
      <c r="CK1" s="106"/>
      <c r="CL1" s="106"/>
      <c r="CM1" s="106"/>
      <c r="CN1" s="106"/>
      <c r="CO1" s="106"/>
      <c r="CP1" s="106"/>
      <c r="CQ1" s="106"/>
      <c r="CR1" s="106"/>
      <c r="CS1" s="106"/>
      <c r="CT1" s="106"/>
      <c r="CU1" s="106"/>
      <c r="CV1" s="106"/>
      <c r="CW1" s="106"/>
      <c r="CX1" s="106"/>
      <c r="CY1" s="106"/>
      <c r="CZ1" s="106"/>
      <c r="DA1" s="106"/>
      <c r="DB1" s="106"/>
      <c r="DC1" s="106"/>
      <c r="DD1" s="106"/>
      <c r="DE1" s="105"/>
      <c r="DF1" s="106"/>
      <c r="DG1" s="105"/>
      <c r="DH1" s="105"/>
      <c r="DI1" s="106"/>
      <c r="DJ1" s="106"/>
      <c r="DK1" s="106"/>
      <c r="DL1" s="106"/>
      <c r="DM1" s="105"/>
      <c r="DN1" s="106"/>
      <c r="DO1" s="105"/>
      <c r="DP1" s="106"/>
      <c r="DQ1" s="106"/>
      <c r="DR1" s="106"/>
      <c r="DS1" s="106"/>
      <c r="DT1" s="106"/>
      <c r="DU1" s="106"/>
      <c r="DV1" s="106"/>
      <c r="DW1" s="106"/>
      <c r="DX1" s="106"/>
      <c r="DY1" s="106"/>
      <c r="DZ1" s="106"/>
      <c r="EA1" s="106"/>
      <c r="EB1" s="106"/>
      <c r="EC1" s="106"/>
      <c r="ED1" s="106"/>
      <c r="EE1" s="106"/>
      <c r="EF1" s="106"/>
      <c r="EG1" s="106"/>
      <c r="EH1" s="106"/>
      <c r="EI1" s="106"/>
      <c r="EJ1" s="106"/>
      <c r="EK1" s="106"/>
      <c r="EL1" s="106"/>
      <c r="EM1" s="106"/>
      <c r="EN1" s="106"/>
      <c r="EO1" s="106"/>
      <c r="EP1" s="106"/>
      <c r="EQ1" s="106"/>
      <c r="ER1" s="106"/>
      <c r="ES1" s="106"/>
      <c r="ET1" s="106"/>
      <c r="EU1" s="106"/>
      <c r="EV1" s="106"/>
      <c r="EW1" s="106"/>
      <c r="EX1" s="106"/>
      <c r="EY1" s="106"/>
      <c r="EZ1" s="106"/>
      <c r="FA1" s="106"/>
      <c r="FB1" s="106"/>
      <c r="FC1" s="106"/>
      <c r="FD1" s="106"/>
      <c r="FE1" s="106"/>
      <c r="FF1" s="106"/>
      <c r="FG1" s="106"/>
      <c r="FH1" s="106"/>
      <c r="FI1" s="106"/>
      <c r="FJ1" s="106"/>
      <c r="FK1" s="106"/>
      <c r="FL1" s="106"/>
      <c r="FM1" s="106"/>
      <c r="FN1" s="106"/>
      <c r="FO1" s="106"/>
      <c r="FP1" s="106"/>
      <c r="FQ1" s="106"/>
      <c r="FR1" s="106"/>
      <c r="FS1" s="106"/>
      <c r="FT1" s="106"/>
      <c r="FU1" s="106"/>
      <c r="FV1" s="106"/>
      <c r="FW1" s="106"/>
      <c r="FX1" s="106"/>
      <c r="FY1" s="106"/>
      <c r="FZ1" s="106"/>
      <c r="GA1" s="106"/>
      <c r="GB1" s="106"/>
      <c r="GC1" s="106"/>
      <c r="GD1" s="106"/>
      <c r="GE1" s="106"/>
      <c r="GF1" s="106"/>
      <c r="GG1" s="106"/>
      <c r="GH1" s="106"/>
      <c r="GI1" s="106"/>
      <c r="GJ1" s="106"/>
      <c r="GK1" s="153" t="s">
        <v>464</v>
      </c>
      <c r="BLP1" s="152" t="s">
        <v>227</v>
      </c>
    </row>
    <row r="2" spans="1:193 1680:1680" x14ac:dyDescent="0.2">
      <c r="A2" s="5"/>
      <c r="B2" s="553" t="s">
        <v>463</v>
      </c>
      <c r="C2" s="554"/>
      <c r="D2" s="554"/>
      <c r="E2" s="554"/>
      <c r="F2" s="554"/>
      <c r="G2" s="554"/>
      <c r="H2" s="554"/>
      <c r="I2" s="555"/>
      <c r="J2" s="551"/>
      <c r="K2" s="552"/>
      <c r="L2" s="106"/>
      <c r="M2" s="105"/>
      <c r="N2" s="105"/>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5"/>
      <c r="AN2" s="106"/>
      <c r="AO2" s="106"/>
      <c r="AP2" s="106"/>
      <c r="AQ2" s="105"/>
      <c r="AR2" s="106"/>
      <c r="AS2" s="106"/>
      <c r="AT2" s="106"/>
      <c r="AU2" s="105"/>
      <c r="AV2" s="106"/>
      <c r="AW2" s="106"/>
      <c r="AX2" s="106"/>
      <c r="AY2" s="105"/>
      <c r="AZ2" s="106"/>
      <c r="BA2" s="106"/>
      <c r="BB2" s="106"/>
      <c r="BC2" s="105"/>
      <c r="BD2" s="106"/>
      <c r="BE2" s="106"/>
      <c r="BF2" s="106"/>
      <c r="BG2" s="105"/>
      <c r="BH2" s="106"/>
      <c r="BI2" s="106"/>
      <c r="BJ2" s="106"/>
      <c r="BK2" s="105"/>
      <c r="BL2" s="106"/>
      <c r="BM2" s="106"/>
      <c r="BN2" s="106"/>
      <c r="BO2" s="105"/>
      <c r="BP2" s="106"/>
      <c r="BQ2" s="106"/>
      <c r="BR2" s="106"/>
      <c r="BS2" s="105"/>
      <c r="BT2" s="106"/>
      <c r="BU2" s="106"/>
      <c r="BV2" s="106"/>
      <c r="BW2" s="105"/>
      <c r="BX2" s="106"/>
      <c r="BY2" s="106"/>
      <c r="BZ2" s="106"/>
      <c r="CA2" s="105"/>
      <c r="CB2" s="106"/>
      <c r="CC2" s="106"/>
      <c r="CD2" s="106"/>
      <c r="CE2" s="105"/>
      <c r="CF2" s="106"/>
      <c r="CG2" s="106"/>
      <c r="CH2" s="106"/>
      <c r="CI2" s="106"/>
      <c r="CJ2" s="106"/>
      <c r="CK2" s="106"/>
      <c r="CL2" s="106"/>
      <c r="CM2" s="106"/>
      <c r="CN2" s="106"/>
      <c r="CO2" s="106"/>
      <c r="CP2" s="106"/>
      <c r="CQ2" s="106"/>
      <c r="CR2" s="106"/>
      <c r="CS2" s="106"/>
      <c r="CT2" s="106"/>
      <c r="CU2" s="106"/>
      <c r="CV2" s="106"/>
      <c r="CW2" s="106"/>
      <c r="CX2" s="106"/>
      <c r="CY2" s="106"/>
      <c r="CZ2" s="106"/>
      <c r="DA2" s="106"/>
      <c r="DB2" s="106"/>
      <c r="DC2" s="106"/>
      <c r="DD2" s="106"/>
      <c r="DE2" s="105"/>
      <c r="DF2" s="106"/>
      <c r="DG2" s="105"/>
      <c r="DH2" s="105"/>
      <c r="DI2" s="106"/>
      <c r="DJ2" s="106"/>
      <c r="DK2" s="106"/>
      <c r="DL2" s="106"/>
      <c r="DM2" s="105"/>
      <c r="DN2" s="106"/>
      <c r="DO2" s="105"/>
      <c r="DP2" s="106"/>
      <c r="DQ2" s="106"/>
      <c r="DR2" s="106"/>
      <c r="DS2" s="106"/>
      <c r="DT2" s="106"/>
      <c r="DU2" s="106"/>
      <c r="DV2" s="106"/>
      <c r="DW2" s="106"/>
      <c r="DX2" s="106"/>
      <c r="DY2" s="106"/>
      <c r="DZ2" s="106"/>
      <c r="EA2" s="106"/>
      <c r="EB2" s="106"/>
      <c r="EC2" s="106"/>
      <c r="ED2" s="106"/>
      <c r="EE2" s="106"/>
      <c r="EF2" s="106"/>
      <c r="EG2" s="106"/>
      <c r="EH2" s="106"/>
      <c r="EI2" s="106"/>
      <c r="EJ2" s="106"/>
      <c r="EK2" s="106"/>
      <c r="EL2" s="106"/>
      <c r="EM2" s="106"/>
      <c r="EN2" s="106"/>
      <c r="EO2" s="106"/>
      <c r="EP2" s="106"/>
      <c r="EQ2" s="106"/>
      <c r="ER2" s="106"/>
      <c r="ES2" s="106"/>
      <c r="ET2" s="106"/>
      <c r="EU2" s="106"/>
      <c r="EV2" s="106"/>
      <c r="EW2" s="106"/>
      <c r="EX2" s="106"/>
      <c r="EY2" s="106"/>
      <c r="EZ2" s="106"/>
      <c r="FA2" s="106"/>
      <c r="FB2" s="106"/>
      <c r="FC2" s="106"/>
      <c r="FD2" s="106"/>
      <c r="FE2" s="106"/>
      <c r="FF2" s="106"/>
      <c r="FG2" s="106"/>
      <c r="FH2" s="106"/>
      <c r="FI2" s="106"/>
      <c r="FJ2" s="106"/>
      <c r="FK2" s="106"/>
      <c r="FL2" s="106"/>
      <c r="FM2" s="106"/>
      <c r="FN2" s="106"/>
      <c r="FO2" s="106"/>
      <c r="FP2" s="106"/>
      <c r="FQ2" s="106"/>
      <c r="FR2" s="106"/>
      <c r="FS2" s="106"/>
      <c r="FT2" s="106"/>
      <c r="FU2" s="106"/>
      <c r="FV2" s="106"/>
      <c r="FW2" s="106"/>
      <c r="FX2" s="106"/>
      <c r="FY2" s="106"/>
      <c r="FZ2" s="106"/>
      <c r="GA2" s="106"/>
      <c r="GB2" s="106"/>
      <c r="GC2" s="106"/>
      <c r="GD2" s="106"/>
      <c r="GE2" s="106"/>
      <c r="GF2" s="106"/>
      <c r="GG2" s="106"/>
      <c r="GH2" s="106"/>
      <c r="GI2" s="106"/>
      <c r="GJ2" s="106"/>
      <c r="GK2" s="106"/>
      <c r="BLP2" s="136"/>
    </row>
    <row r="3" spans="1:193 1680:1680" x14ac:dyDescent="0.2">
      <c r="A3" s="5"/>
      <c r="B3" s="148" t="s">
        <v>462</v>
      </c>
      <c r="C3" s="556" t="s">
        <v>461</v>
      </c>
      <c r="D3" s="557"/>
      <c r="E3" s="557"/>
      <c r="F3" s="557"/>
      <c r="G3" s="557"/>
      <c r="H3" s="558"/>
      <c r="I3" s="144" t="s">
        <v>460</v>
      </c>
      <c r="J3" s="551"/>
      <c r="K3" s="552"/>
      <c r="L3" s="106"/>
      <c r="M3" s="105"/>
      <c r="N3" s="105"/>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5"/>
      <c r="AN3" s="106"/>
      <c r="AO3" s="106"/>
      <c r="AP3" s="106"/>
      <c r="AQ3" s="105"/>
      <c r="AR3" s="106"/>
      <c r="AS3" s="106"/>
      <c r="AT3" s="106"/>
      <c r="AU3" s="105"/>
      <c r="AV3" s="106"/>
      <c r="AW3" s="106"/>
      <c r="AX3" s="106"/>
      <c r="AY3" s="105"/>
      <c r="AZ3" s="106"/>
      <c r="BA3" s="106"/>
      <c r="BB3" s="106"/>
      <c r="BC3" s="105"/>
      <c r="BD3" s="106"/>
      <c r="BE3" s="106"/>
      <c r="BF3" s="106"/>
      <c r="BG3" s="105"/>
      <c r="BH3" s="106"/>
      <c r="BI3" s="106"/>
      <c r="BJ3" s="106"/>
      <c r="BK3" s="105"/>
      <c r="BL3" s="106"/>
      <c r="BM3" s="106"/>
      <c r="BN3" s="106"/>
      <c r="BO3" s="105"/>
      <c r="BP3" s="106"/>
      <c r="BQ3" s="106"/>
      <c r="BR3" s="106"/>
      <c r="BS3" s="105"/>
      <c r="BT3" s="106"/>
      <c r="BU3" s="106"/>
      <c r="BV3" s="106"/>
      <c r="BW3" s="105"/>
      <c r="BX3" s="106"/>
      <c r="BY3" s="106"/>
      <c r="BZ3" s="106"/>
      <c r="CA3" s="105"/>
      <c r="CB3" s="106"/>
      <c r="CC3" s="106"/>
      <c r="CD3" s="106"/>
      <c r="CE3" s="105"/>
      <c r="CF3" s="106"/>
      <c r="CG3" s="106"/>
      <c r="CH3" s="106"/>
      <c r="CI3" s="106"/>
      <c r="CJ3" s="106"/>
      <c r="CK3" s="106"/>
      <c r="CL3" s="106"/>
      <c r="CM3" s="106"/>
      <c r="CN3" s="106"/>
      <c r="CO3" s="106"/>
      <c r="CP3" s="106"/>
      <c r="CQ3" s="106"/>
      <c r="CR3" s="106"/>
      <c r="CS3" s="106"/>
      <c r="CT3" s="106"/>
      <c r="CU3" s="106"/>
      <c r="CV3" s="106"/>
      <c r="CW3" s="106"/>
      <c r="CX3" s="106"/>
      <c r="CY3" s="106"/>
      <c r="CZ3" s="106"/>
      <c r="DA3" s="106"/>
      <c r="DB3" s="106"/>
      <c r="DC3" s="106"/>
      <c r="DD3" s="106"/>
      <c r="DE3" s="105"/>
      <c r="DF3" s="106"/>
      <c r="DG3" s="105"/>
      <c r="DH3" s="105"/>
      <c r="DI3" s="106"/>
      <c r="DJ3" s="106"/>
      <c r="DK3" s="106"/>
      <c r="DL3" s="106"/>
      <c r="DM3" s="105"/>
      <c r="DN3" s="106"/>
      <c r="DO3" s="105"/>
      <c r="DP3" s="106"/>
      <c r="DQ3" s="106"/>
      <c r="DR3" s="106"/>
      <c r="DS3" s="106"/>
      <c r="DT3" s="106"/>
      <c r="DU3" s="106"/>
      <c r="DV3" s="106"/>
      <c r="DW3" s="106"/>
      <c r="DX3" s="106"/>
      <c r="DY3" s="106"/>
      <c r="DZ3" s="106"/>
      <c r="EA3" s="106"/>
      <c r="EB3" s="106"/>
      <c r="EC3" s="106"/>
      <c r="ED3" s="106"/>
      <c r="EE3" s="106"/>
      <c r="EF3" s="106"/>
      <c r="EG3" s="106"/>
      <c r="EH3" s="106"/>
      <c r="EI3" s="106"/>
      <c r="EJ3" s="106"/>
      <c r="EK3" s="106"/>
      <c r="EL3" s="106"/>
      <c r="EM3" s="106"/>
      <c r="EN3" s="106"/>
      <c r="EO3" s="106"/>
      <c r="EP3" s="106"/>
      <c r="EQ3" s="106"/>
      <c r="ER3" s="106"/>
      <c r="ES3" s="106"/>
      <c r="ET3" s="106"/>
      <c r="EU3" s="106"/>
      <c r="EV3" s="106"/>
      <c r="EW3" s="106"/>
      <c r="EX3" s="106"/>
      <c r="EY3" s="106"/>
      <c r="EZ3" s="106"/>
      <c r="FA3" s="106"/>
      <c r="FB3" s="106"/>
      <c r="FC3" s="106"/>
      <c r="FD3" s="106"/>
      <c r="FE3" s="106"/>
      <c r="FF3" s="106"/>
      <c r="FG3" s="106"/>
      <c r="FH3" s="106"/>
      <c r="FI3" s="106"/>
      <c r="FJ3" s="106"/>
      <c r="FK3" s="106"/>
      <c r="FL3" s="106"/>
      <c r="FM3" s="106"/>
      <c r="FN3" s="106"/>
      <c r="FO3" s="106"/>
      <c r="FP3" s="106"/>
      <c r="FQ3" s="106"/>
      <c r="FR3" s="106"/>
      <c r="FS3" s="106"/>
      <c r="FT3" s="106"/>
      <c r="FU3" s="106"/>
      <c r="FV3" s="106"/>
      <c r="FW3" s="106"/>
      <c r="FX3" s="106"/>
      <c r="FY3" s="106"/>
      <c r="FZ3" s="106"/>
      <c r="GA3" s="106"/>
      <c r="GB3" s="106"/>
      <c r="GC3" s="106"/>
      <c r="GD3" s="106"/>
      <c r="GE3" s="106"/>
      <c r="GF3" s="106"/>
      <c r="GG3" s="106"/>
      <c r="GH3" s="106"/>
      <c r="GI3" s="106"/>
      <c r="GJ3" s="106"/>
      <c r="GK3" s="106"/>
      <c r="BLP3" s="136"/>
    </row>
    <row r="4" spans="1:193 1680:1680" x14ac:dyDescent="0.2">
      <c r="A4" s="5"/>
      <c r="B4" s="143" t="s">
        <v>459</v>
      </c>
      <c r="C4" s="559" t="s">
        <v>458</v>
      </c>
      <c r="D4" s="560"/>
      <c r="E4" s="560"/>
      <c r="F4" s="560"/>
      <c r="G4" s="560"/>
      <c r="H4" s="561"/>
      <c r="I4" s="139" t="s">
        <v>457</v>
      </c>
      <c r="J4" s="551"/>
      <c r="K4" s="552"/>
      <c r="L4" s="106"/>
      <c r="M4" s="105"/>
      <c r="N4" s="105"/>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5"/>
      <c r="AN4" s="106"/>
      <c r="AO4" s="106"/>
      <c r="AP4" s="106"/>
      <c r="AQ4" s="105"/>
      <c r="AR4" s="106"/>
      <c r="AS4" s="106"/>
      <c r="AT4" s="106"/>
      <c r="AU4" s="105"/>
      <c r="AV4" s="106"/>
      <c r="AW4" s="106"/>
      <c r="AX4" s="106"/>
      <c r="AY4" s="105"/>
      <c r="AZ4" s="106"/>
      <c r="BA4" s="106"/>
      <c r="BB4" s="106"/>
      <c r="BC4" s="105"/>
      <c r="BD4" s="106"/>
      <c r="BE4" s="106"/>
      <c r="BF4" s="106"/>
      <c r="BG4" s="105"/>
      <c r="BH4" s="106"/>
      <c r="BI4" s="106"/>
      <c r="BJ4" s="106"/>
      <c r="BK4" s="105"/>
      <c r="BL4" s="106"/>
      <c r="BM4" s="106"/>
      <c r="BN4" s="106"/>
      <c r="BO4" s="105"/>
      <c r="BP4" s="106"/>
      <c r="BQ4" s="106"/>
      <c r="BR4" s="106"/>
      <c r="BS4" s="105"/>
      <c r="BT4" s="106"/>
      <c r="BU4" s="106"/>
      <c r="BV4" s="106"/>
      <c r="BW4" s="105"/>
      <c r="BX4" s="106"/>
      <c r="BY4" s="106"/>
      <c r="BZ4" s="106"/>
      <c r="CA4" s="105"/>
      <c r="CB4" s="106"/>
      <c r="CC4" s="106"/>
      <c r="CD4" s="106"/>
      <c r="CE4" s="105"/>
      <c r="CF4" s="106"/>
      <c r="CG4" s="106"/>
      <c r="CH4" s="106"/>
      <c r="CI4" s="106"/>
      <c r="CJ4" s="106"/>
      <c r="CK4" s="106"/>
      <c r="CL4" s="106"/>
      <c r="CM4" s="106"/>
      <c r="CN4" s="106"/>
      <c r="CO4" s="106"/>
      <c r="CP4" s="106"/>
      <c r="CQ4" s="106"/>
      <c r="CR4" s="106"/>
      <c r="CS4" s="106"/>
      <c r="CT4" s="106"/>
      <c r="CU4" s="106"/>
      <c r="CV4" s="106"/>
      <c r="CW4" s="106"/>
      <c r="CX4" s="106"/>
      <c r="CY4" s="106"/>
      <c r="CZ4" s="106"/>
      <c r="DA4" s="106"/>
      <c r="DB4" s="106"/>
      <c r="DC4" s="106"/>
      <c r="DD4" s="106"/>
      <c r="DE4" s="105"/>
      <c r="DF4" s="106"/>
      <c r="DG4" s="105"/>
      <c r="DH4" s="105"/>
      <c r="DI4" s="106"/>
      <c r="DJ4" s="109"/>
      <c r="DK4" s="106"/>
      <c r="DL4" s="106"/>
      <c r="DM4" s="105"/>
      <c r="DN4" s="106"/>
      <c r="DO4" s="105"/>
      <c r="DP4" s="106"/>
      <c r="DQ4" s="106"/>
      <c r="DR4" s="106"/>
      <c r="DS4" s="106"/>
      <c r="DT4" s="106"/>
      <c r="DU4" s="106"/>
      <c r="DV4" s="106"/>
      <c r="DW4" s="106"/>
      <c r="DX4" s="106"/>
      <c r="DY4" s="106"/>
      <c r="DZ4" s="106"/>
      <c r="EA4" s="106"/>
      <c r="EB4" s="106"/>
      <c r="EC4" s="106"/>
      <c r="ED4" s="106"/>
      <c r="EE4" s="106"/>
      <c r="EF4" s="106"/>
      <c r="EG4" s="106"/>
      <c r="EH4" s="106"/>
      <c r="EI4" s="106"/>
      <c r="EJ4" s="106"/>
      <c r="EK4" s="106"/>
      <c r="EL4" s="106"/>
      <c r="EM4" s="106"/>
      <c r="EN4" s="106"/>
      <c r="EO4" s="106"/>
      <c r="EP4" s="106"/>
      <c r="EQ4" s="106"/>
      <c r="ER4" s="106"/>
      <c r="ES4" s="106"/>
      <c r="ET4" s="106"/>
      <c r="EU4" s="106"/>
      <c r="EV4" s="106"/>
      <c r="EW4" s="106"/>
      <c r="EX4" s="106"/>
      <c r="EY4" s="106"/>
      <c r="EZ4" s="106"/>
      <c r="FA4" s="106"/>
      <c r="FB4" s="106"/>
      <c r="FC4" s="106"/>
      <c r="FD4" s="106"/>
      <c r="FE4" s="106"/>
      <c r="FF4" s="106"/>
      <c r="FG4" s="106"/>
      <c r="FH4" s="106"/>
      <c r="FI4" s="106"/>
      <c r="FJ4" s="106"/>
      <c r="FK4" s="106"/>
      <c r="FL4" s="106"/>
      <c r="FM4" s="106"/>
      <c r="FN4" s="106"/>
      <c r="FO4" s="106"/>
      <c r="FP4" s="106"/>
      <c r="FQ4" s="106"/>
      <c r="FR4" s="106"/>
      <c r="FS4" s="106"/>
      <c r="FT4" s="106"/>
      <c r="FU4" s="106"/>
      <c r="FV4" s="106"/>
      <c r="FW4" s="106"/>
      <c r="FX4" s="106"/>
      <c r="FY4" s="106"/>
      <c r="FZ4" s="106"/>
      <c r="GA4" s="106"/>
      <c r="GB4" s="106"/>
      <c r="GC4" s="106"/>
      <c r="GD4" s="106"/>
      <c r="GE4" s="106"/>
      <c r="GF4" s="106"/>
      <c r="GG4" s="106"/>
      <c r="GH4" s="106"/>
      <c r="GI4" s="106"/>
      <c r="GJ4" s="106"/>
      <c r="GK4" s="106"/>
      <c r="BLP4" s="136"/>
    </row>
    <row r="5" spans="1:193 1680:1680" ht="27.6" x14ac:dyDescent="0.2">
      <c r="A5" s="5"/>
      <c r="B5" s="135" t="s">
        <v>456</v>
      </c>
      <c r="C5" s="130" t="s">
        <v>455</v>
      </c>
      <c r="D5" s="135" t="s">
        <v>454</v>
      </c>
      <c r="E5" s="562" t="s">
        <v>1089</v>
      </c>
      <c r="F5" s="563"/>
      <c r="G5" s="564"/>
      <c r="H5" s="131" t="s">
        <v>452</v>
      </c>
      <c r="I5" s="565"/>
      <c r="J5" s="566"/>
      <c r="K5" s="566"/>
      <c r="L5" s="566"/>
      <c r="M5" s="566"/>
      <c r="N5" s="567"/>
      <c r="O5" s="530" t="s">
        <v>450</v>
      </c>
      <c r="P5" s="531"/>
      <c r="Q5" s="613">
        <v>45558</v>
      </c>
      <c r="R5" s="533"/>
      <c r="S5" s="125"/>
      <c r="T5" s="125"/>
      <c r="U5" s="534"/>
      <c r="V5" s="534"/>
      <c r="W5" s="535"/>
      <c r="X5" s="536"/>
      <c r="Y5" s="120"/>
      <c r="Z5" s="120"/>
      <c r="AA5" s="120"/>
      <c r="AB5" s="120"/>
      <c r="AC5" s="120"/>
      <c r="AD5" s="120"/>
      <c r="AE5" s="120"/>
      <c r="AF5" s="120"/>
      <c r="AG5" s="120"/>
      <c r="AH5" s="120"/>
      <c r="AI5" s="121"/>
      <c r="AJ5" s="121"/>
      <c r="AK5" s="120"/>
      <c r="AL5" s="120"/>
      <c r="AM5" s="120"/>
      <c r="AN5" s="121"/>
      <c r="AO5" s="121"/>
      <c r="AP5" s="120"/>
      <c r="AQ5" s="120"/>
      <c r="AR5" s="121"/>
      <c r="AS5" s="121"/>
      <c r="AT5" s="120"/>
      <c r="AU5" s="120"/>
      <c r="AV5" s="121"/>
      <c r="AW5" s="121"/>
      <c r="AX5" s="120"/>
      <c r="AY5" s="120"/>
      <c r="AZ5" s="121"/>
      <c r="BA5" s="121"/>
      <c r="BB5" s="120"/>
      <c r="BC5" s="120"/>
      <c r="BD5" s="121"/>
      <c r="BE5" s="121"/>
      <c r="BF5" s="120"/>
      <c r="BG5" s="120"/>
      <c r="BH5" s="121"/>
      <c r="BI5" s="121"/>
      <c r="BJ5" s="120"/>
      <c r="BK5" s="120"/>
      <c r="BL5" s="121"/>
      <c r="BM5" s="121"/>
      <c r="BN5" s="120"/>
      <c r="BO5" s="120"/>
      <c r="BP5" s="121"/>
      <c r="BQ5" s="121"/>
      <c r="BR5" s="120"/>
      <c r="BS5" s="120"/>
      <c r="BT5" s="121"/>
      <c r="BU5" s="121"/>
      <c r="BV5" s="120"/>
      <c r="BW5" s="120"/>
      <c r="BX5" s="121"/>
      <c r="BY5" s="121"/>
      <c r="BZ5" s="120"/>
      <c r="CA5" s="120"/>
      <c r="CB5" s="121"/>
      <c r="CC5" s="121"/>
      <c r="CD5" s="120"/>
      <c r="CE5" s="120"/>
      <c r="CF5" s="121"/>
      <c r="CG5" s="121"/>
      <c r="CH5" s="120"/>
      <c r="CI5" s="120"/>
      <c r="CJ5" s="120"/>
      <c r="CK5" s="120"/>
      <c r="CL5" s="120"/>
      <c r="CM5" s="120"/>
      <c r="CN5" s="120"/>
      <c r="CO5" s="120"/>
      <c r="CP5" s="120"/>
      <c r="CQ5" s="120"/>
      <c r="CR5" s="120"/>
      <c r="CS5" s="120"/>
      <c r="CT5" s="120"/>
      <c r="CU5" s="120"/>
      <c r="CV5" s="120"/>
      <c r="CW5" s="120"/>
      <c r="CX5" s="120"/>
      <c r="CY5" s="120"/>
      <c r="CZ5" s="120"/>
      <c r="DA5" s="120"/>
      <c r="DB5" s="83"/>
      <c r="DC5" s="83"/>
      <c r="DD5" s="83"/>
      <c r="DE5" s="83"/>
      <c r="DF5" s="120"/>
      <c r="DG5" s="120"/>
      <c r="DH5" s="120"/>
      <c r="DI5" s="120"/>
      <c r="DJ5" s="120"/>
      <c r="DK5" s="120"/>
      <c r="DL5" s="120"/>
      <c r="DM5" s="83"/>
      <c r="DN5" s="120"/>
      <c r="DO5" s="120"/>
      <c r="DP5" s="120"/>
      <c r="DQ5" s="120"/>
      <c r="DR5" s="120"/>
      <c r="DS5" s="120"/>
      <c r="DT5" s="120"/>
      <c r="DU5" s="120"/>
      <c r="DV5" s="120"/>
      <c r="DW5" s="120"/>
      <c r="DX5" s="120"/>
      <c r="DY5" s="120"/>
      <c r="DZ5" s="120"/>
      <c r="EA5" s="120"/>
      <c r="EB5" s="120"/>
      <c r="EC5" s="120"/>
      <c r="ED5" s="120"/>
      <c r="EE5" s="120"/>
      <c r="EF5" s="120"/>
      <c r="EG5" s="120"/>
      <c r="EH5" s="120"/>
      <c r="EI5" s="120"/>
      <c r="EJ5" s="120"/>
      <c r="EK5" s="120"/>
      <c r="EL5" s="120"/>
      <c r="EM5" s="120"/>
      <c r="EN5" s="120"/>
      <c r="EO5" s="120"/>
      <c r="EP5" s="120"/>
      <c r="EQ5" s="120"/>
      <c r="ER5" s="120"/>
      <c r="ES5" s="120"/>
      <c r="ET5" s="120"/>
      <c r="EU5" s="120"/>
      <c r="EV5" s="120"/>
      <c r="EW5" s="120"/>
      <c r="EX5" s="120"/>
      <c r="EY5" s="120"/>
      <c r="EZ5" s="120"/>
      <c r="FA5" s="120"/>
      <c r="FB5" s="120"/>
      <c r="FC5" s="120"/>
      <c r="FD5" s="120"/>
      <c r="FE5" s="120"/>
      <c r="FF5" s="120"/>
      <c r="FG5" s="120"/>
      <c r="FH5" s="120"/>
      <c r="FI5" s="120"/>
      <c r="FJ5" s="120"/>
      <c r="FK5" s="120"/>
      <c r="FL5" s="120"/>
      <c r="FM5" s="120"/>
      <c r="FN5" s="120"/>
      <c r="FO5" s="120"/>
      <c r="FP5" s="120"/>
      <c r="FQ5" s="120"/>
      <c r="FR5" s="120"/>
      <c r="FS5" s="120"/>
      <c r="FT5" s="120"/>
      <c r="FU5" s="120"/>
      <c r="FV5" s="120"/>
      <c r="FW5" s="120"/>
      <c r="FX5" s="120"/>
      <c r="FY5" s="120"/>
      <c r="FZ5" s="120"/>
      <c r="GA5" s="120"/>
      <c r="GB5" s="120"/>
      <c r="GC5" s="120"/>
      <c r="GD5" s="120"/>
      <c r="GE5" s="120"/>
      <c r="GF5" s="120"/>
      <c r="GG5" s="120"/>
      <c r="GH5" s="120"/>
      <c r="GI5" s="120"/>
      <c r="GJ5" s="5"/>
      <c r="GK5" s="5"/>
    </row>
    <row r="6" spans="1:193 1680:1680" x14ac:dyDescent="0.2">
      <c r="A6" s="5"/>
      <c r="B6" s="83"/>
      <c r="C6" s="120"/>
      <c r="D6" s="83"/>
      <c r="E6" s="83"/>
      <c r="F6" s="83"/>
      <c r="G6" s="121"/>
      <c r="H6" s="121"/>
      <c r="I6" s="120"/>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1"/>
      <c r="AJ6" s="121"/>
      <c r="AK6" s="120"/>
      <c r="AL6" s="120"/>
      <c r="AM6" s="120"/>
      <c r="AN6" s="121"/>
      <c r="AO6" s="121"/>
      <c r="AP6" s="120"/>
      <c r="AQ6" s="120"/>
      <c r="AR6" s="121"/>
      <c r="AS6" s="121"/>
      <c r="AT6" s="120"/>
      <c r="AU6" s="120"/>
      <c r="AV6" s="121"/>
      <c r="AW6" s="121"/>
      <c r="AX6" s="120"/>
      <c r="AY6" s="120"/>
      <c r="AZ6" s="121"/>
      <c r="BA6" s="121"/>
      <c r="BB6" s="120"/>
      <c r="BC6" s="120"/>
      <c r="BD6" s="121"/>
      <c r="BE6" s="121"/>
      <c r="BF6" s="120"/>
      <c r="BG6" s="120"/>
      <c r="BH6" s="121"/>
      <c r="BI6" s="121"/>
      <c r="BJ6" s="120"/>
      <c r="BK6" s="120"/>
      <c r="BL6" s="121"/>
      <c r="BM6" s="121"/>
      <c r="BN6" s="120"/>
      <c r="BO6" s="120"/>
      <c r="BP6" s="121"/>
      <c r="BQ6" s="121"/>
      <c r="BR6" s="120"/>
      <c r="BS6" s="120"/>
      <c r="BT6" s="121"/>
      <c r="BU6" s="121"/>
      <c r="BV6" s="120"/>
      <c r="BW6" s="120"/>
      <c r="BX6" s="121"/>
      <c r="BY6" s="121"/>
      <c r="BZ6" s="120"/>
      <c r="CA6" s="120"/>
      <c r="CB6" s="121"/>
      <c r="CC6" s="121"/>
      <c r="CD6" s="120"/>
      <c r="CE6" s="120"/>
      <c r="CF6" s="121"/>
      <c r="CG6" s="121"/>
      <c r="CH6" s="120"/>
      <c r="CI6" s="120"/>
      <c r="CJ6" s="120"/>
      <c r="CK6" s="120"/>
      <c r="CL6" s="120"/>
      <c r="CM6" s="120"/>
      <c r="CN6" s="120"/>
      <c r="CO6" s="120"/>
      <c r="CP6" s="120"/>
      <c r="CQ6" s="120"/>
      <c r="CR6" s="120"/>
      <c r="CS6" s="120"/>
      <c r="CT6" s="120"/>
      <c r="CU6" s="120"/>
      <c r="CV6" s="120"/>
      <c r="CW6" s="120"/>
      <c r="CX6" s="120"/>
      <c r="CY6" s="120"/>
      <c r="CZ6" s="120"/>
      <c r="DA6" s="120"/>
      <c r="DB6" s="83"/>
      <c r="DC6" s="83"/>
      <c r="DD6" s="83"/>
      <c r="DE6" s="83"/>
      <c r="DF6" s="120"/>
      <c r="DG6" s="120"/>
      <c r="DH6" s="120"/>
      <c r="DI6" s="120"/>
      <c r="DJ6" s="120"/>
      <c r="DK6" s="120"/>
      <c r="DL6" s="120"/>
      <c r="DM6" s="83"/>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0"/>
      <c r="FO6" s="120"/>
      <c r="FP6" s="120"/>
      <c r="FQ6" s="120"/>
      <c r="FR6" s="120"/>
      <c r="FS6" s="120"/>
      <c r="FT6" s="120"/>
      <c r="FU6" s="120"/>
      <c r="FV6" s="120"/>
      <c r="FW6" s="120"/>
      <c r="FX6" s="120"/>
      <c r="FY6" s="120"/>
      <c r="FZ6" s="120"/>
      <c r="GA6" s="120"/>
      <c r="GB6" s="120"/>
      <c r="GC6" s="120"/>
      <c r="GD6" s="120"/>
      <c r="GE6" s="120"/>
      <c r="GF6" s="120"/>
      <c r="GG6" s="120"/>
      <c r="GH6" s="120"/>
      <c r="GI6" s="120"/>
      <c r="GJ6" s="5"/>
      <c r="GK6" s="5"/>
    </row>
    <row r="7" spans="1:193 1680:1680" s="5" customFormat="1" ht="13.2" x14ac:dyDescent="0.2">
      <c r="A7" s="105"/>
      <c r="B7" s="543" t="s">
        <v>449</v>
      </c>
      <c r="C7" s="544"/>
      <c r="D7" s="544"/>
      <c r="E7" s="544"/>
      <c r="F7" s="544"/>
      <c r="G7" s="544"/>
      <c r="H7" s="544"/>
      <c r="I7" s="118"/>
      <c r="J7" s="545" t="s">
        <v>448</v>
      </c>
      <c r="K7" s="545"/>
      <c r="L7" s="545"/>
      <c r="M7" s="545"/>
      <c r="N7" s="545"/>
      <c r="O7" s="545"/>
      <c r="P7" s="545"/>
      <c r="Q7" s="545"/>
      <c r="R7" s="545"/>
      <c r="S7" s="545"/>
      <c r="T7" s="545"/>
      <c r="U7" s="545"/>
      <c r="V7" s="545"/>
      <c r="W7" s="545"/>
      <c r="X7" s="545"/>
      <c r="Y7" s="545"/>
      <c r="Z7" s="545"/>
      <c r="AA7" s="545"/>
      <c r="AB7" s="545"/>
      <c r="AC7" s="538" t="s">
        <v>447</v>
      </c>
      <c r="AD7" s="538"/>
      <c r="AE7" s="538"/>
      <c r="AF7" s="538"/>
      <c r="AG7" s="538"/>
      <c r="AH7" s="538"/>
      <c r="AI7" s="539" t="s">
        <v>446</v>
      </c>
      <c r="AJ7" s="539"/>
      <c r="AK7" s="539"/>
      <c r="AL7" s="539"/>
      <c r="AM7" s="112"/>
      <c r="AN7" s="114" t="s">
        <v>445</v>
      </c>
      <c r="AO7" s="113"/>
      <c r="AP7" s="113"/>
      <c r="AQ7" s="112"/>
      <c r="AR7" s="113"/>
      <c r="AS7" s="113"/>
      <c r="AT7" s="113"/>
      <c r="AU7" s="112"/>
      <c r="AV7" s="113"/>
      <c r="AW7" s="113"/>
      <c r="AX7" s="113"/>
      <c r="AY7" s="112"/>
      <c r="AZ7" s="113"/>
      <c r="BA7" s="113"/>
      <c r="BB7" s="113"/>
      <c r="BC7" s="112"/>
      <c r="BD7" s="113"/>
      <c r="BE7" s="113"/>
      <c r="BF7" s="113"/>
      <c r="BG7" s="112"/>
      <c r="BH7" s="111"/>
      <c r="BI7" s="111"/>
      <c r="BJ7" s="111"/>
      <c r="BK7" s="112"/>
      <c r="BL7" s="111"/>
      <c r="BM7" s="111"/>
      <c r="BN7" s="111"/>
      <c r="BO7" s="112"/>
      <c r="BP7" s="111"/>
      <c r="BQ7" s="111"/>
      <c r="BR7" s="111"/>
      <c r="BS7" s="112"/>
      <c r="BT7" s="111"/>
      <c r="BU7" s="111"/>
      <c r="BV7" s="111"/>
      <c r="BW7" s="112"/>
      <c r="BX7" s="111"/>
      <c r="BY7" s="111"/>
      <c r="BZ7" s="111"/>
      <c r="CA7" s="112"/>
      <c r="CB7" s="111"/>
      <c r="CC7" s="111"/>
      <c r="CD7" s="111"/>
      <c r="CE7" s="112"/>
      <c r="CF7" s="111"/>
      <c r="CG7" s="111"/>
      <c r="CH7" s="111"/>
      <c r="CI7" s="111"/>
      <c r="CJ7" s="111"/>
      <c r="CK7" s="111"/>
      <c r="CL7" s="111"/>
      <c r="CM7" s="111"/>
      <c r="CN7" s="111"/>
      <c r="CO7" s="111"/>
      <c r="CP7" s="111"/>
      <c r="CQ7" s="111"/>
      <c r="CR7" s="111"/>
      <c r="CS7" s="111"/>
      <c r="CT7" s="111"/>
      <c r="CU7" s="111"/>
      <c r="CV7" s="111"/>
      <c r="CW7" s="111"/>
      <c r="CX7" s="110"/>
      <c r="CY7" s="110"/>
      <c r="CZ7" s="110"/>
      <c r="DA7" s="110"/>
      <c r="DB7" s="108"/>
      <c r="DC7" s="108"/>
      <c r="DD7" s="108"/>
      <c r="DE7" s="108"/>
      <c r="DF7" s="108"/>
      <c r="DG7" s="108"/>
      <c r="DH7" s="107"/>
      <c r="DI7" s="109">
        <f>IF(DA9&lt;0.6,1,4)</f>
        <v>4</v>
      </c>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c r="GD7" s="108"/>
      <c r="GE7" s="108"/>
      <c r="GF7" s="108"/>
      <c r="GG7" s="108"/>
      <c r="GH7" s="108"/>
      <c r="GI7" s="107"/>
    </row>
    <row r="8" spans="1:193 1680:1680" s="82" customFormat="1" ht="71.400000000000006" x14ac:dyDescent="0.3">
      <c r="A8" s="104" t="s">
        <v>444</v>
      </c>
      <c r="B8" s="88" t="s">
        <v>443</v>
      </c>
      <c r="C8" s="88" t="s">
        <v>625</v>
      </c>
      <c r="D8" s="88" t="s">
        <v>441</v>
      </c>
      <c r="E8" s="88" t="s">
        <v>440</v>
      </c>
      <c r="F8" s="88" t="s">
        <v>439</v>
      </c>
      <c r="G8" s="88" t="s">
        <v>438</v>
      </c>
      <c r="H8" s="88" t="s">
        <v>437</v>
      </c>
      <c r="I8" s="88" t="s">
        <v>436</v>
      </c>
      <c r="J8" s="103" t="s">
        <v>435</v>
      </c>
      <c r="K8" s="103" t="s">
        <v>434</v>
      </c>
      <c r="L8" s="103" t="s">
        <v>433</v>
      </c>
      <c r="M8" s="103" t="s">
        <v>432</v>
      </c>
      <c r="N8" s="103" t="s">
        <v>431</v>
      </c>
      <c r="O8" s="103" t="s">
        <v>430</v>
      </c>
      <c r="P8" s="103" t="s">
        <v>429</v>
      </c>
      <c r="Q8" s="103" t="s">
        <v>428</v>
      </c>
      <c r="R8" s="103" t="s">
        <v>427</v>
      </c>
      <c r="S8" s="103" t="s">
        <v>426</v>
      </c>
      <c r="T8" s="103" t="s">
        <v>425</v>
      </c>
      <c r="U8" s="103" t="s">
        <v>424</v>
      </c>
      <c r="V8" s="103" t="s">
        <v>423</v>
      </c>
      <c r="W8" s="103" t="s">
        <v>422</v>
      </c>
      <c r="X8" s="103" t="s">
        <v>421</v>
      </c>
      <c r="Y8" s="103" t="s">
        <v>420</v>
      </c>
      <c r="Z8" s="103" t="s">
        <v>419</v>
      </c>
      <c r="AA8" s="103" t="s">
        <v>418</v>
      </c>
      <c r="AB8" s="103" t="s">
        <v>417</v>
      </c>
      <c r="AC8" s="88" t="s">
        <v>27</v>
      </c>
      <c r="AD8" s="88" t="s">
        <v>416</v>
      </c>
      <c r="AE8" s="88" t="s">
        <v>33</v>
      </c>
      <c r="AF8" s="88" t="s">
        <v>415</v>
      </c>
      <c r="AG8" s="88" t="s">
        <v>414</v>
      </c>
      <c r="AH8" s="88" t="s">
        <v>413</v>
      </c>
      <c r="AI8" s="88" t="s">
        <v>412</v>
      </c>
      <c r="AJ8" s="88" t="s">
        <v>411</v>
      </c>
      <c r="AK8" s="88" t="s">
        <v>410</v>
      </c>
      <c r="AL8" s="88" t="s">
        <v>409</v>
      </c>
      <c r="AM8" s="102" t="s">
        <v>408</v>
      </c>
      <c r="AN8" s="102" t="s">
        <v>407</v>
      </c>
      <c r="AO8" s="101" t="s">
        <v>406</v>
      </c>
      <c r="AP8" s="101" t="s">
        <v>405</v>
      </c>
      <c r="AQ8" s="100" t="s">
        <v>404</v>
      </c>
      <c r="AR8" s="100" t="s">
        <v>403</v>
      </c>
      <c r="AS8" s="88" t="s">
        <v>402</v>
      </c>
      <c r="AT8" s="88" t="s">
        <v>401</v>
      </c>
      <c r="AU8" s="99" t="s">
        <v>400</v>
      </c>
      <c r="AV8" s="98" t="s">
        <v>399</v>
      </c>
      <c r="AW8" s="98" t="s">
        <v>398</v>
      </c>
      <c r="AX8" s="98" t="s">
        <v>397</v>
      </c>
      <c r="AY8" s="97" t="s">
        <v>396</v>
      </c>
      <c r="AZ8" s="97" t="s">
        <v>395</v>
      </c>
      <c r="BA8" s="96" t="s">
        <v>394</v>
      </c>
      <c r="BB8" s="96" t="s">
        <v>393</v>
      </c>
      <c r="BC8" s="95" t="s">
        <v>392</v>
      </c>
      <c r="BD8" s="95" t="s">
        <v>391</v>
      </c>
      <c r="BE8" s="94" t="s">
        <v>390</v>
      </c>
      <c r="BF8" s="94" t="s">
        <v>389</v>
      </c>
      <c r="BG8" s="93" t="s">
        <v>388</v>
      </c>
      <c r="BH8" s="93" t="s">
        <v>387</v>
      </c>
      <c r="BI8" s="92" t="s">
        <v>386</v>
      </c>
      <c r="BJ8" s="92" t="s">
        <v>385</v>
      </c>
      <c r="BK8" s="91" t="s">
        <v>384</v>
      </c>
      <c r="BL8" s="91" t="s">
        <v>383</v>
      </c>
      <c r="BM8" s="90" t="s">
        <v>382</v>
      </c>
      <c r="BN8" s="90" t="s">
        <v>381</v>
      </c>
      <c r="BO8" s="99" t="s">
        <v>377</v>
      </c>
      <c r="BP8" s="99" t="s">
        <v>380</v>
      </c>
      <c r="BQ8" s="98" t="s">
        <v>379</v>
      </c>
      <c r="BR8" s="98" t="s">
        <v>378</v>
      </c>
      <c r="BS8" s="97" t="s">
        <v>377</v>
      </c>
      <c r="BT8" s="97" t="s">
        <v>376</v>
      </c>
      <c r="BU8" s="96" t="s">
        <v>375</v>
      </c>
      <c r="BV8" s="96" t="s">
        <v>374</v>
      </c>
      <c r="BW8" s="95" t="s">
        <v>373</v>
      </c>
      <c r="BX8" s="95" t="s">
        <v>372</v>
      </c>
      <c r="BY8" s="94" t="s">
        <v>371</v>
      </c>
      <c r="BZ8" s="94" t="s">
        <v>370</v>
      </c>
      <c r="CA8" s="93" t="s">
        <v>369</v>
      </c>
      <c r="CB8" s="93" t="s">
        <v>368</v>
      </c>
      <c r="CC8" s="92" t="s">
        <v>367</v>
      </c>
      <c r="CD8" s="92" t="s">
        <v>366</v>
      </c>
      <c r="CE8" s="91" t="s">
        <v>365</v>
      </c>
      <c r="CF8" s="91" t="s">
        <v>364</v>
      </c>
      <c r="CG8" s="90" t="s">
        <v>363</v>
      </c>
      <c r="CH8" s="90" t="s">
        <v>362</v>
      </c>
      <c r="CI8" s="90"/>
      <c r="CJ8" s="90"/>
      <c r="CK8" s="90"/>
      <c r="CL8" s="88" t="s">
        <v>361</v>
      </c>
      <c r="CM8" s="88" t="s">
        <v>360</v>
      </c>
      <c r="CN8" s="88" t="s">
        <v>359</v>
      </c>
      <c r="CO8" s="88" t="s">
        <v>358</v>
      </c>
      <c r="CP8" s="88" t="s">
        <v>357</v>
      </c>
      <c r="CQ8" s="88" t="s">
        <v>356</v>
      </c>
      <c r="CR8" s="89" t="s">
        <v>355</v>
      </c>
      <c r="CS8" s="89" t="s">
        <v>354</v>
      </c>
      <c r="CT8" s="89"/>
      <c r="CU8" s="88" t="s">
        <v>353</v>
      </c>
      <c r="CV8" s="88" t="s">
        <v>352</v>
      </c>
      <c r="CW8" s="87"/>
      <c r="CX8" s="87" t="s">
        <v>351</v>
      </c>
      <c r="CY8" s="87" t="s">
        <v>350</v>
      </c>
      <c r="CZ8" s="87" t="s">
        <v>349</v>
      </c>
      <c r="DA8" s="87" t="s">
        <v>348</v>
      </c>
      <c r="DB8" s="87" t="s">
        <v>347</v>
      </c>
      <c r="DC8" s="87" t="s">
        <v>346</v>
      </c>
      <c r="DD8" s="87" t="s">
        <v>345</v>
      </c>
      <c r="DE8" s="87" t="s">
        <v>344</v>
      </c>
      <c r="DF8" s="87" t="s">
        <v>343</v>
      </c>
      <c r="DG8" s="87" t="s">
        <v>342</v>
      </c>
      <c r="DH8" s="87"/>
      <c r="DI8" s="87" t="s">
        <v>341</v>
      </c>
      <c r="DJ8" s="87" t="s">
        <v>340</v>
      </c>
      <c r="DK8" s="87" t="s">
        <v>339</v>
      </c>
      <c r="DL8" s="87" t="s">
        <v>338</v>
      </c>
      <c r="DM8" s="87" t="s">
        <v>337</v>
      </c>
      <c r="DN8" s="87" t="s">
        <v>336</v>
      </c>
      <c r="DO8" s="87" t="s">
        <v>335</v>
      </c>
      <c r="DP8" s="87" t="s">
        <v>334</v>
      </c>
      <c r="DQ8" s="87" t="s">
        <v>333</v>
      </c>
      <c r="DR8" s="87" t="s">
        <v>332</v>
      </c>
      <c r="DS8" s="87" t="s">
        <v>331</v>
      </c>
      <c r="DT8" s="87" t="s">
        <v>330</v>
      </c>
      <c r="DU8" s="87" t="s">
        <v>329</v>
      </c>
      <c r="DV8" s="87" t="s">
        <v>328</v>
      </c>
      <c r="DW8" s="87" t="s">
        <v>327</v>
      </c>
      <c r="DX8" s="87" t="s">
        <v>326</v>
      </c>
      <c r="DY8" s="87" t="s">
        <v>325</v>
      </c>
      <c r="DZ8" s="87" t="s">
        <v>324</v>
      </c>
      <c r="EA8" s="87" t="s">
        <v>323</v>
      </c>
      <c r="EB8" s="87" t="s">
        <v>322</v>
      </c>
      <c r="EC8" s="87" t="s">
        <v>321</v>
      </c>
      <c r="ED8" s="87" t="s">
        <v>320</v>
      </c>
      <c r="EE8" s="87" t="s">
        <v>319</v>
      </c>
      <c r="EF8" s="87" t="s">
        <v>318</v>
      </c>
      <c r="EG8" s="87" t="s">
        <v>317</v>
      </c>
      <c r="EH8" s="87" t="s">
        <v>316</v>
      </c>
      <c r="EI8" s="87" t="s">
        <v>315</v>
      </c>
      <c r="EJ8" s="87" t="s">
        <v>314</v>
      </c>
      <c r="EK8" s="87" t="s">
        <v>313</v>
      </c>
      <c r="EL8" s="87" t="s">
        <v>312</v>
      </c>
      <c r="EM8" s="87" t="s">
        <v>311</v>
      </c>
      <c r="EN8" s="87" t="s">
        <v>310</v>
      </c>
      <c r="EO8" s="87" t="s">
        <v>309</v>
      </c>
      <c r="EP8" s="87" t="s">
        <v>308</v>
      </c>
      <c r="EQ8" s="87" t="s">
        <v>307</v>
      </c>
      <c r="ER8" s="87" t="s">
        <v>306</v>
      </c>
      <c r="ES8" s="87" t="s">
        <v>305</v>
      </c>
      <c r="ET8" s="87" t="s">
        <v>304</v>
      </c>
      <c r="EU8" s="87" t="s">
        <v>303</v>
      </c>
      <c r="EV8" s="87" t="s">
        <v>302</v>
      </c>
      <c r="EW8" s="87" t="s">
        <v>301</v>
      </c>
      <c r="EX8" s="87" t="s">
        <v>300</v>
      </c>
      <c r="EY8" s="87" t="s">
        <v>299</v>
      </c>
      <c r="EZ8" s="87" t="s">
        <v>298</v>
      </c>
      <c r="FA8" s="87" t="s">
        <v>297</v>
      </c>
      <c r="FB8" s="87" t="s">
        <v>296</v>
      </c>
      <c r="FC8" s="87" t="s">
        <v>295</v>
      </c>
      <c r="FD8" s="87" t="s">
        <v>294</v>
      </c>
      <c r="FE8" s="87" t="s">
        <v>293</v>
      </c>
      <c r="FF8" s="87" t="s">
        <v>292</v>
      </c>
      <c r="FG8" s="87" t="s">
        <v>291</v>
      </c>
      <c r="FH8" s="87" t="s">
        <v>290</v>
      </c>
      <c r="FI8" s="87" t="s">
        <v>289</v>
      </c>
      <c r="FJ8" s="87" t="s">
        <v>288</v>
      </c>
      <c r="FK8" s="87" t="s">
        <v>287</v>
      </c>
      <c r="FL8" s="87" t="s">
        <v>286</v>
      </c>
      <c r="FM8" s="87" t="s">
        <v>285</v>
      </c>
      <c r="FN8" s="87" t="s">
        <v>284</v>
      </c>
      <c r="FO8" s="87" t="s">
        <v>283</v>
      </c>
      <c r="FP8" s="87" t="s">
        <v>282</v>
      </c>
      <c r="FQ8" s="87" t="s">
        <v>281</v>
      </c>
      <c r="FR8" s="87" t="s">
        <v>280</v>
      </c>
      <c r="FS8" s="87" t="s">
        <v>279</v>
      </c>
      <c r="FT8" s="87" t="s">
        <v>278</v>
      </c>
      <c r="FU8" s="87" t="s">
        <v>277</v>
      </c>
      <c r="FV8" s="87" t="s">
        <v>276</v>
      </c>
      <c r="FW8" s="87" t="s">
        <v>275</v>
      </c>
      <c r="FX8" s="87" t="s">
        <v>274</v>
      </c>
      <c r="FY8" s="87" t="s">
        <v>273</v>
      </c>
      <c r="FZ8" s="87" t="s">
        <v>272</v>
      </c>
      <c r="GA8" s="87" t="s">
        <v>271</v>
      </c>
      <c r="GB8" s="87" t="s">
        <v>270</v>
      </c>
      <c r="GC8" s="87" t="s">
        <v>269</v>
      </c>
      <c r="GD8" s="87" t="s">
        <v>268</v>
      </c>
      <c r="GE8" s="87" t="s">
        <v>267</v>
      </c>
      <c r="GF8" s="87" t="s">
        <v>266</v>
      </c>
      <c r="GG8" s="87" t="s">
        <v>265</v>
      </c>
      <c r="GH8" s="87" t="s">
        <v>264</v>
      </c>
      <c r="GI8" s="86" t="s">
        <v>263</v>
      </c>
      <c r="GJ8" s="85"/>
      <c r="GK8" s="84"/>
    </row>
    <row r="9" spans="1:193 1680:1680" ht="172.8" x14ac:dyDescent="0.2">
      <c r="A9" s="75">
        <v>1</v>
      </c>
      <c r="B9" s="69" t="s">
        <v>1085</v>
      </c>
      <c r="C9" s="77" t="s">
        <v>1088</v>
      </c>
      <c r="D9" s="74" t="s">
        <v>206</v>
      </c>
      <c r="E9" s="68" t="s">
        <v>204</v>
      </c>
      <c r="F9" s="62" t="s">
        <v>225</v>
      </c>
      <c r="G9" s="72" t="s">
        <v>220</v>
      </c>
      <c r="H9" s="72" t="s">
        <v>169</v>
      </c>
      <c r="I9" s="71" t="s">
        <v>22</v>
      </c>
      <c r="J9" s="71" t="s">
        <v>53</v>
      </c>
      <c r="K9" s="71" t="s">
        <v>53</v>
      </c>
      <c r="L9" s="71" t="s">
        <v>53</v>
      </c>
      <c r="M9" s="71" t="s">
        <v>53</v>
      </c>
      <c r="N9" s="71" t="s">
        <v>54</v>
      </c>
      <c r="O9" s="71" t="s">
        <v>53</v>
      </c>
      <c r="P9" s="71" t="s">
        <v>53</v>
      </c>
      <c r="Q9" s="71" t="s">
        <v>53</v>
      </c>
      <c r="R9" s="71" t="s">
        <v>54</v>
      </c>
      <c r="S9" s="71" t="s">
        <v>54</v>
      </c>
      <c r="T9" s="71" t="s">
        <v>54</v>
      </c>
      <c r="U9" s="71" t="s">
        <v>53</v>
      </c>
      <c r="V9" s="71" t="s">
        <v>53</v>
      </c>
      <c r="W9" s="71" t="s">
        <v>53</v>
      </c>
      <c r="X9" s="71" t="s">
        <v>53</v>
      </c>
      <c r="Y9" s="71" t="s">
        <v>53</v>
      </c>
      <c r="Z9" s="71" t="s">
        <v>53</v>
      </c>
      <c r="AA9" s="71" t="s">
        <v>53</v>
      </c>
      <c r="AB9" s="71" t="s">
        <v>53</v>
      </c>
      <c r="AC9" s="70" t="str">
        <f>I9</f>
        <v>3 - Media</v>
      </c>
      <c r="AD9" s="233">
        <f>IFERROR(IF(I9="1 - Muy Baja",0.2,IF(I9="2 - Baja",0.4,IF(I9="3 - Media",0.6,IF(I9="4 - Alta",0.8,1)))),"")</f>
        <v>0.6</v>
      </c>
      <c r="AE9" s="70" t="str">
        <f>CONCATENATE(CY9," - ",CZ9)</f>
        <v>3 - Moderado</v>
      </c>
      <c r="AF9" s="233">
        <f>IFERROR(IF(CY9=1,0.2,IF(CY9=2,0.4,IF(CY9=3,0.6,IF(CY9=4,0.8,1)))),"")</f>
        <v>0.6</v>
      </c>
      <c r="AG9" s="69" t="str">
        <f>IFERROR(INDEX('G INT PROY'!$BLU$689:$BLY$693,MATCH(I9,'G INT PROY'!$BLS$689:$BLS$693,0),MATCH(AE9,'G INT PROY'!$BLU$687:$BLY$687,0)),"")</f>
        <v>ALTO</v>
      </c>
      <c r="AH9" s="233">
        <f>AD9*AF9</f>
        <v>0.36</v>
      </c>
      <c r="AI9" s="77" t="s">
        <v>1087</v>
      </c>
      <c r="AJ9" s="67" t="s">
        <v>1082</v>
      </c>
      <c r="AK9" s="72" t="s">
        <v>1081</v>
      </c>
      <c r="AL9" s="72" t="s">
        <v>1080</v>
      </c>
      <c r="AM9" s="62" t="s">
        <v>35</v>
      </c>
      <c r="AN9" s="67" t="s">
        <v>46</v>
      </c>
      <c r="AO9" s="67" t="s">
        <v>48</v>
      </c>
      <c r="AP9" s="62" t="s">
        <v>51</v>
      </c>
      <c r="AQ9" s="62" t="s">
        <v>34</v>
      </c>
      <c r="AR9" s="67" t="s">
        <v>45</v>
      </c>
      <c r="AS9" s="67" t="s">
        <v>49</v>
      </c>
      <c r="AT9" s="62" t="s">
        <v>51</v>
      </c>
      <c r="AU9" s="62" t="s">
        <v>35</v>
      </c>
      <c r="AV9" s="67" t="s">
        <v>46</v>
      </c>
      <c r="AW9" s="67" t="s">
        <v>50</v>
      </c>
      <c r="AX9" s="62" t="s">
        <v>52</v>
      </c>
      <c r="AY9" s="62"/>
      <c r="AZ9" s="67"/>
      <c r="BA9" s="67"/>
      <c r="BB9" s="62"/>
      <c r="BC9" s="62"/>
      <c r="BD9" s="67"/>
      <c r="BE9" s="67"/>
      <c r="BF9" s="62"/>
      <c r="BG9" s="62"/>
      <c r="BH9" s="67"/>
      <c r="BI9" s="67"/>
      <c r="BJ9" s="62"/>
      <c r="BK9" s="62"/>
      <c r="BL9" s="67"/>
      <c r="BM9" s="67"/>
      <c r="BN9" s="62"/>
      <c r="BO9" s="62"/>
      <c r="BP9" s="67"/>
      <c r="BQ9" s="67"/>
      <c r="BR9" s="62"/>
      <c r="BS9" s="62"/>
      <c r="BT9" s="67"/>
      <c r="BU9" s="67"/>
      <c r="BV9" s="62"/>
      <c r="BW9" s="62"/>
      <c r="BX9" s="67"/>
      <c r="BY9" s="67"/>
      <c r="BZ9" s="62"/>
      <c r="CA9" s="62"/>
      <c r="CB9" s="67"/>
      <c r="CC9" s="67"/>
      <c r="CD9" s="62"/>
      <c r="CE9" s="62"/>
      <c r="CF9" s="67"/>
      <c r="CG9" s="67"/>
      <c r="CH9" s="62"/>
      <c r="CI9" s="67"/>
      <c r="CJ9" s="67"/>
      <c r="CK9" s="62"/>
      <c r="CL9" s="66" t="str">
        <f>IFERROR(IF(GE9&lt;=1,"1 - Muy Baja",VLOOKUP(GE9,'G INT PROY'!$BLR$689:$BLS$693,2,0)),"")</f>
        <v>2 - Baja</v>
      </c>
      <c r="CM9" s="249">
        <f>GF9</f>
        <v>0.3</v>
      </c>
      <c r="CN9" s="66" t="str">
        <f>IFERROR(IF(GG9&lt;=1,"1 - Leve",HLOOKUP(GG9,'G INT PROY'!$BLU$686:$BLY$687,2,0)),"")</f>
        <v>3 - Moderado</v>
      </c>
      <c r="CO9" s="249">
        <f>GI9</f>
        <v>0.6</v>
      </c>
      <c r="CP9" s="63" t="str">
        <f>IFERROR(INDEX($BLU$689:$BLY$693,MATCH(GE9,$BLR$689:$BLR$693,0),MATCH(GG9,$BLU$686:$BLY$686,0)),"")</f>
        <v>MODERADO</v>
      </c>
      <c r="CQ9" s="233">
        <f>CM9*CO9</f>
        <v>0.18</v>
      </c>
      <c r="CR9" s="77" t="s">
        <v>238</v>
      </c>
      <c r="CS9" s="63">
        <f>IF(CP9="BAJO",0.1,IF(CP9="MODERADO",3,5))</f>
        <v>3</v>
      </c>
      <c r="CT9" s="62"/>
      <c r="CU9" s="61" t="s">
        <v>1079</v>
      </c>
      <c r="CV9" s="76" t="s">
        <v>1086</v>
      </c>
      <c r="CW9" s="242"/>
      <c r="CX9" s="56">
        <f>COUNTIF(J9:AB9,"SI")</f>
        <v>4</v>
      </c>
      <c r="CY9" s="59">
        <f>IF(CX9&lt;6,3,IF(CX9&gt;11,5,4))</f>
        <v>3</v>
      </c>
      <c r="CZ9" s="56" t="str">
        <f>IF(CX9&lt;6,"Moderado",IF(CX9&gt;11,"Catastrófico","Mayor"))</f>
        <v>Moderado</v>
      </c>
      <c r="DA9" s="237">
        <f>IF(CY9=3,0.6,IF(CY9=4,0.8,1))</f>
        <v>0.6</v>
      </c>
      <c r="DB9" s="57">
        <f>IF(AN9="",0,IF(AN9="Automático",0.25,IF(AN9="Manual",0.15,0)))</f>
        <v>0.25</v>
      </c>
      <c r="DC9" s="57">
        <f>IF(AI9="",0,IF(AO9="Preventivo",0.25,IF(AO9="Detectivo",0.15,IF(AO9="Correctivo",0.1,0))))</f>
        <v>0.1</v>
      </c>
      <c r="DD9" s="56">
        <f>IF(OR(AN9=0,AO9=0),0,DB9+DC9)</f>
        <v>0.35</v>
      </c>
      <c r="DE9" s="55">
        <f>IF(DF9&gt;0.8,5,IF(DF9&gt;0.6,4,IF(DF9&gt;0.4,3,IF(DF9&gt;0.2,2,1))))</f>
        <v>3</v>
      </c>
      <c r="DF9" s="272">
        <f>IF(OR(AP9="Ambos",AP9="Probabilidad"),$AD9-($AD9*$DD9),$AD9)</f>
        <v>0.6</v>
      </c>
      <c r="DG9" s="55">
        <f>IF(DI9&gt;0.8,5,IF(DI9&gt;0.6,4,3))</f>
        <v>3</v>
      </c>
      <c r="DH9" s="55"/>
      <c r="DI9" s="272">
        <f>IF(OR(AP9="Ambos",AP9="Impacto"),$DA9-($DA9*$DD9),$DA9)</f>
        <v>0.39</v>
      </c>
      <c r="DJ9" s="57">
        <f>IF(AR9="",0,IF(AR9="Automático",0.25,IF(AR9="Manual",0.15,0)))</f>
        <v>0.15</v>
      </c>
      <c r="DK9" s="57">
        <f>IF(AS9="",0,IF(AS9="Preventivo",0.25,IF(AS9="Detectivo",0.15,IF(AS9="Correctivo",0.1,0))))</f>
        <v>0.15</v>
      </c>
      <c r="DL9" s="56">
        <f>IF(OR(AR9=0,AS9=0),0,DJ9+DK9)</f>
        <v>0.3</v>
      </c>
      <c r="DM9" s="55">
        <f>IF(DN9&gt;0.8,5,IF(DN9&gt;0.6,4,IF(DN9&gt;0.4,3,IF(DN9&gt;0.2,2,1))))</f>
        <v>3</v>
      </c>
      <c r="DN9" s="272">
        <f>IF(OR(AT9="Ambos",AT9="Probabilidad"),DF9-(DF9*$DL9),DF9)</f>
        <v>0.6</v>
      </c>
      <c r="DO9" s="55">
        <f>IF(DP9&gt;0.8,5,IF(DP9&gt;0.6,4,3))</f>
        <v>3</v>
      </c>
      <c r="DP9" s="272">
        <f>IF(OR(AT9="Ambos",AT9="Impacto"),$DI9-($DI9*$DL9),$DI9)</f>
        <v>0.27300000000000002</v>
      </c>
      <c r="DQ9" s="57">
        <f>IF(AV9="",0,IF(AV9="Automático",0.25,IF(AV9="Manual",0.15,0)))</f>
        <v>0.25</v>
      </c>
      <c r="DR9" s="57">
        <f>IF(AW9="",0,IF(AW9="Preventivo",0.25,IF(AW9="Detectivo",0.15,IF(AW9="Correctivo",0.1,0))))</f>
        <v>0.25</v>
      </c>
      <c r="DS9" s="56">
        <f>IF(OR(AV9=0,AW9=0),0,DQ9+DR9)</f>
        <v>0.5</v>
      </c>
      <c r="DT9" s="55">
        <f>IF(DU9&gt;0.8,5,IF(DU9&gt;0.6,4,IF(DU9&gt;0.4,3,IF(DU9&gt;0.2,2,1))))</f>
        <v>2</v>
      </c>
      <c r="DU9" s="272">
        <f>IF(OR(AX9="Ambos",AX9="Probabilidad"),DN9-(DN9*$DS9),DN9)</f>
        <v>0.3</v>
      </c>
      <c r="DV9" s="55">
        <f>IF(DW9&gt;0.8,5,IF(DW9&gt;0.6,4,3))</f>
        <v>3</v>
      </c>
      <c r="DW9" s="272">
        <f>IF(OR(AX9="Ambos",AX9="Impacto"),$DP9-($DP9*$DS9),$DP9)</f>
        <v>0.27300000000000002</v>
      </c>
      <c r="DX9" s="57">
        <f>IF(AZ9="",0,IF(AZ9="Automático",0.25,IF(AZ9="Manual",0.15,0)))</f>
        <v>0</v>
      </c>
      <c r="DY9" s="57">
        <f>IF(BA9="",0,IF(BA9="Preventivo",0.25,IF(BA9="Detectivo",0.15,IF(BA10="Correctivo",0.1,0))))</f>
        <v>0</v>
      </c>
      <c r="DZ9" s="56">
        <f>IF(OR(AZ9=0,BA9=0),0,DX9+DY9)</f>
        <v>0</v>
      </c>
      <c r="EA9" s="55">
        <f>IF(EB9&gt;0.8,5,IF(EB9&gt;0.6,4,IF(EB9&gt;0.4,3,IF(EB9&gt;0.2,2,1))))</f>
        <v>2</v>
      </c>
      <c r="EB9" s="272">
        <f>IF(OR(BB9="Ambos",BB9="Probabilidad"),DU9-(DU9*$DZ9),DU9)</f>
        <v>0.3</v>
      </c>
      <c r="EC9" s="55">
        <f>IF(ED9&gt;0.8,5,IF(ED9&gt;0.6,4,3))</f>
        <v>3</v>
      </c>
      <c r="ED9" s="272">
        <f>IF(OR(BB9="Ambos",BB9="Impacto"),$DW9-($DW9*$DZ9),$DW9)</f>
        <v>0.27300000000000002</v>
      </c>
      <c r="EE9" s="57">
        <f>IF(BD9="",0,IF(BD9="Automático",0.25,IF(BD9="Manual",0.15,0)))</f>
        <v>0</v>
      </c>
      <c r="EF9" s="57">
        <f>IF(BE9="",0,IF(BE9="Preventivo",0.25,IF(BE9="Detectivo",0.15,IF(BE9="Correctivo",0.1,0))))</f>
        <v>0</v>
      </c>
      <c r="EG9" s="56">
        <f>IF(OR(BD9=0,BE9=0),0,EE9+EF9)</f>
        <v>0</v>
      </c>
      <c r="EH9" s="55">
        <f>IF(EI9&gt;0.8,5,IF(EI9&gt;0.6,4,IF(EI9&gt;0.4,3,IF(EI9&gt;0.2,2,1))))</f>
        <v>2</v>
      </c>
      <c r="EI9" s="272">
        <f>IF(OR(BF9="Ambos",BF9="Probabilidad"),EB9-(EB9*$EG9),EB9)</f>
        <v>0.3</v>
      </c>
      <c r="EJ9" s="55">
        <f>IF(EK9&gt;0.8,5,IF(EK9&gt;0.6,4,3))</f>
        <v>3</v>
      </c>
      <c r="EK9" s="272">
        <f>IF(OR(BF9="Ambos",BF9="Impacto"),$ED9-($ED9*$EG9),$ED9)</f>
        <v>0.27300000000000002</v>
      </c>
      <c r="EL9" s="57">
        <f>IF(BH9="",0,IF(BH9="Automático",0.25,IF(BH9="Manual",0.15,0)))</f>
        <v>0</v>
      </c>
      <c r="EM9" s="57">
        <f>IF(BI9="",0,IF(BI9="Preventivo",0.25,IF(BI9="Detectivo",0.15,IF(BI9="Correctivo",0.1,0))))</f>
        <v>0</v>
      </c>
      <c r="EN9" s="56">
        <f>IF(OR(BH9=0,BI9=0),0,EL9+EM9)</f>
        <v>0</v>
      </c>
      <c r="EO9" s="55">
        <f>IF(EP9&gt;0.8,5,IF(EP9&gt;0.6,4,IF(EP9&gt;0.4,3,IF(EP9&gt;0.2,2,1))))</f>
        <v>2</v>
      </c>
      <c r="EP9" s="272">
        <f>IF(OR(BF9="Ambos",BF9="Probabilidad"),EI9-(EI9*$EN9),EI9)</f>
        <v>0.3</v>
      </c>
      <c r="EQ9" s="55">
        <f>IF(ER9&gt;0.8,5,IF(ER9&gt;0.6,4,3))</f>
        <v>3</v>
      </c>
      <c r="ER9" s="272">
        <f>IF(OR(BJ9="Ambos",BJ9="Impacto"),$EK9-($EK9*$EN9),$EK9)</f>
        <v>0.27300000000000002</v>
      </c>
      <c r="ES9" s="57">
        <f>IF(BL9="",0,IF(BL9="Automático",0.25,IF(BL9="Manual",0.15,0)))</f>
        <v>0</v>
      </c>
      <c r="ET9" s="57">
        <f>IF(BM9="",0,IF(BM9="Preventivo",0.25,IF(BM9="Detectivo",0.15,IF(BM9="Correctivo",0.1,0))))</f>
        <v>0</v>
      </c>
      <c r="EU9" s="56">
        <f>IF(OR(BL9=0,BM9=0),0,ES9+ET9)</f>
        <v>0</v>
      </c>
      <c r="EV9" s="55">
        <f>IF(EW9&gt;0.8,5,IF(EW9&gt;0.6,4,IF(EW9&gt;0.4,3,IF(EW9&gt;0.2,2,1))))</f>
        <v>2</v>
      </c>
      <c r="EW9" s="272">
        <f>IF(OR(BP9="Ambos",BP9="Probabilidad"),EP9-(EP9*$EU9),EP9)</f>
        <v>0.3</v>
      </c>
      <c r="EX9" s="55">
        <f>IF(EY9&gt;0.8,5,IF(EY9&gt;0.6,4,3))</f>
        <v>3</v>
      </c>
      <c r="EY9" s="272">
        <f>IF(OR(BN9="Ambos",BN9="Impacto"),$ER9-($ER9*$EU9),$ER9)</f>
        <v>0.27300000000000002</v>
      </c>
      <c r="EZ9" s="57">
        <f>IF(BP9="",0,IF(BP9="Automático",0.25,IF(BP9="Manual",0.15,0)))</f>
        <v>0</v>
      </c>
      <c r="FA9" s="57">
        <f>IF(BQ9="",0,IF(BQ9="Preventivo",0.25,IF(BQ9="Detectivo",0.15,IF(BQ9="Correctivo",0.1,0))))</f>
        <v>0</v>
      </c>
      <c r="FB9" s="56">
        <f>IF(OR(BP9=0,BQ9=0),0,EZ9+FA9)</f>
        <v>0</v>
      </c>
      <c r="FC9" s="55">
        <f>IF(FD9&gt;0.8,5,IF(FD9&gt;0.6,4,IF(FD9&gt;0.4,3,IF(FD9&gt;0.2,2,1))))</f>
        <v>2</v>
      </c>
      <c r="FD9" s="272">
        <f>IF(OR(BR9="Ambos",BR9="Probabilidad"),EW9-(EW9*$FB9),EW9)</f>
        <v>0.3</v>
      </c>
      <c r="FE9" s="55">
        <f>IF(FF9&gt;0.8,5,IF(FF9&gt;0.6,4,3))</f>
        <v>3</v>
      </c>
      <c r="FF9" s="272">
        <f>IF(OR(BR9="Ambos",BR9="Impacto"),$EY9-($EY9*$FB9),$EY9)</f>
        <v>0.27300000000000002</v>
      </c>
      <c r="FG9" s="57">
        <f>IF(BT9="",0,IF(BT9="Automático",0.25,IF(BT9="Manual",0.15,0)))</f>
        <v>0</v>
      </c>
      <c r="FH9" s="57">
        <f>IF(BU9="",0,IF(BU9="Preventivo",0.25,IF(BU9="Detectivo",0.15,IF(BU9="Correctivo",0.1,0))))</f>
        <v>0</v>
      </c>
      <c r="FI9" s="56">
        <f>IF(OR(BT9=0,BU9=0),0,FG9+FH9)</f>
        <v>0</v>
      </c>
      <c r="FJ9" s="55">
        <f>IF(FK9&gt;0.8,5,IF(FK9&gt;0.6,4,IF(FK9&gt;0.4,3,IF(FK9&gt;0.2,2,1))))</f>
        <v>2</v>
      </c>
      <c r="FK9" s="272">
        <f>IF(OR(BV9="Ambos",BV9="Probabilidad"),FD9-(FD9*$FI9),FD9)</f>
        <v>0.3</v>
      </c>
      <c r="FL9" s="55">
        <f>IF(FM9&gt;0.8,5,IF(FM9&gt;0.6,4,3))</f>
        <v>3</v>
      </c>
      <c r="FM9" s="272">
        <f>IF(OR(BV9="Ambos",BV9="Impacto"),$FF9-($FF9*$FI9),$FF9)</f>
        <v>0.27300000000000002</v>
      </c>
      <c r="FN9" s="57">
        <f>IF(BX9="",0,IF(BX9="Automático",0.25,IF(BX9="Manual",0.15,0)))</f>
        <v>0</v>
      </c>
      <c r="FO9" s="57">
        <f>IF(BY9="",0,IF(BY9="Preventivo",0.25,IF(BY9="Detectivo",0.15,IF(BY9="Correctivo",0.1,0))))</f>
        <v>0</v>
      </c>
      <c r="FP9" s="56">
        <f>IF(OR(BX9=0,BY9=0),0,FN9+FO9)</f>
        <v>0</v>
      </c>
      <c r="FQ9" s="55">
        <f>IF(FR9&gt;0.8,5,IF(FR9&gt;0.6,4,IF(FR9&gt;0.4,3,IF(FR9&gt;0.2,2,1))))</f>
        <v>2</v>
      </c>
      <c r="FR9" s="272">
        <f>IF(OR(BZ9="Ambos",BZ9="Probabilidad"),FK9-(FK9*$FP9),FK9)</f>
        <v>0.3</v>
      </c>
      <c r="FS9" s="55">
        <f>IF(FT9&gt;0.8,5,IF(FT9&gt;0.6,4,3))</f>
        <v>3</v>
      </c>
      <c r="FT9" s="272">
        <f>IF(OR(BZ9="Ambos",BZ9="Impacto"),$FM9-($FM9*$FP9),$FM9)</f>
        <v>0.27300000000000002</v>
      </c>
      <c r="FU9" s="57">
        <f>IF(CB9="",0,IF(CB9="Automático",0.25,IF(CB9="Manual",0.15,0)))</f>
        <v>0</v>
      </c>
      <c r="FV9" s="57">
        <f>IF(CC9="",0,IF(CC9="Preventivo",0.25,IF(CC9="Detectivo",0.15,IF(CC9="Correctivo",0.1,0))))</f>
        <v>0</v>
      </c>
      <c r="FW9" s="56">
        <f>IF(OR(CB9=0,CC9=0),0,FU9+FV9)</f>
        <v>0</v>
      </c>
      <c r="FX9" s="55">
        <f>IF(FY9&gt;0.8,5,IF(FY9&gt;0.6,4,IF(FY9&gt;0.4,3,IF(FY9&gt;0.2,2,1))))</f>
        <v>2</v>
      </c>
      <c r="FY9" s="272">
        <f>IF(OR(CD9="Ambos",CD9="Probabilidad"),FR9-(FR9*$FW9),FR9)</f>
        <v>0.3</v>
      </c>
      <c r="FZ9" s="55">
        <f>IF(GA9&gt;0.8,5,IF(GA9&gt;0.6,4,3))</f>
        <v>3</v>
      </c>
      <c r="GA9" s="272">
        <f>IF(OR(CD9="Ambos",CD9="Impacto"),$FT9-($FT9*$FW9),$FT9)</f>
        <v>0.27300000000000002</v>
      </c>
      <c r="GB9" s="57">
        <f>IF(CF9="",0,IF(CF9="Automático",0.25,IF(CF9="Manual",0.15,0)))</f>
        <v>0</v>
      </c>
      <c r="GC9" s="57">
        <f>IF(CG9="",0,IF(CG9="Preventivo",0.25,IF(CG9="Detectivo",0.15,IF(CG9="Correctivo",0.1,0))))</f>
        <v>0</v>
      </c>
      <c r="GD9" s="56">
        <f>IF(OR(CF9=0,CG9=0),0,GB9+GC9)</f>
        <v>0</v>
      </c>
      <c r="GE9" s="55">
        <f>IF(GF9&gt;0.8,5,IF(GF9&gt;0.6,4,IF(GF9&gt;0.4,3,IF(GF9&gt;0.2,2,1))))</f>
        <v>2</v>
      </c>
      <c r="GF9" s="272">
        <f>IF(OR(CH9="Ambos",CH9="Probabilidad"),FY9-(FY9*$GD9),FY9)</f>
        <v>0.3</v>
      </c>
      <c r="GG9" s="55">
        <f>IF(GH9&gt;0.8,5,IF(GH9&gt;0.6,4,3))</f>
        <v>3</v>
      </c>
      <c r="GH9" s="272">
        <f>IF(OR(CH9="Ambos",CH9="Impacto"),$GA9-($GA9*$GD9),$GA9)</f>
        <v>0.27300000000000002</v>
      </c>
      <c r="GI9" s="272">
        <f>IF(GH9&lt;0.6,0.6,GH9)</f>
        <v>0.6</v>
      </c>
      <c r="GJ9" s="53"/>
      <c r="GK9" s="5"/>
    </row>
    <row r="10" spans="1:193 1680:1680" ht="288" x14ac:dyDescent="0.2">
      <c r="A10" s="75">
        <v>2</v>
      </c>
      <c r="B10" s="69" t="s">
        <v>1085</v>
      </c>
      <c r="C10" s="80" t="s">
        <v>1084</v>
      </c>
      <c r="D10" s="74" t="s">
        <v>205</v>
      </c>
      <c r="E10" s="68" t="s">
        <v>204</v>
      </c>
      <c r="F10" s="62" t="s">
        <v>225</v>
      </c>
      <c r="G10" s="72" t="s">
        <v>220</v>
      </c>
      <c r="H10" s="72" t="s">
        <v>169</v>
      </c>
      <c r="I10" s="71" t="s">
        <v>22</v>
      </c>
      <c r="J10" s="71" t="s">
        <v>53</v>
      </c>
      <c r="K10" s="71" t="s">
        <v>53</v>
      </c>
      <c r="L10" s="71" t="s">
        <v>53</v>
      </c>
      <c r="M10" s="71" t="s">
        <v>53</v>
      </c>
      <c r="N10" s="71" t="s">
        <v>54</v>
      </c>
      <c r="O10" s="71" t="s">
        <v>53</v>
      </c>
      <c r="P10" s="71" t="s">
        <v>53</v>
      </c>
      <c r="Q10" s="71" t="s">
        <v>53</v>
      </c>
      <c r="R10" s="71" t="s">
        <v>54</v>
      </c>
      <c r="S10" s="71" t="s">
        <v>54</v>
      </c>
      <c r="T10" s="71" t="s">
        <v>54</v>
      </c>
      <c r="U10" s="71" t="s">
        <v>53</v>
      </c>
      <c r="V10" s="71" t="s">
        <v>53</v>
      </c>
      <c r="W10" s="71" t="s">
        <v>53</v>
      </c>
      <c r="X10" s="71" t="s">
        <v>53</v>
      </c>
      <c r="Y10" s="71" t="s">
        <v>53</v>
      </c>
      <c r="Z10" s="71" t="s">
        <v>53</v>
      </c>
      <c r="AA10" s="71" t="s">
        <v>53</v>
      </c>
      <c r="AB10" s="71" t="s">
        <v>53</v>
      </c>
      <c r="AC10" s="70" t="str">
        <f>I10</f>
        <v>3 - Media</v>
      </c>
      <c r="AD10" s="233">
        <f>IFERROR(IF(I10="1 - Muy Baja",0.2,IF(I10="2 - Baja",0.4,IF(I10="3 - Media",0.6,IF(I10="4 - Alta",0.8,1)))),"")</f>
        <v>0.6</v>
      </c>
      <c r="AE10" s="70" t="str">
        <f>CONCATENATE(CY10," - ",CZ10)</f>
        <v>3 - Moderado</v>
      </c>
      <c r="AF10" s="233">
        <f>IFERROR(IF(CY10=1,0.2,IF(CY10=2,0.4,IF(CY10=3,0.6,IF(CY10=4,0.8,1)))),"")</f>
        <v>0.6</v>
      </c>
      <c r="AG10" s="69" t="str">
        <f>IFERROR(INDEX('G INT PROY'!$BLU$689:$BLY$693,MATCH(I10,'G INT PROY'!$BLS$689:$BLS$693,0),MATCH(AE10,'G INT PROY'!$BLU$687:$BLY$687,0)),"")</f>
        <v>ALTO</v>
      </c>
      <c r="AH10" s="233">
        <f>AD10*AF10</f>
        <v>0.36</v>
      </c>
      <c r="AI10" s="77" t="s">
        <v>1083</v>
      </c>
      <c r="AJ10" s="67" t="s">
        <v>1082</v>
      </c>
      <c r="AK10" s="72" t="s">
        <v>1081</v>
      </c>
      <c r="AL10" s="72" t="s">
        <v>1080</v>
      </c>
      <c r="AM10" s="62" t="s">
        <v>35</v>
      </c>
      <c r="AN10" s="67" t="s">
        <v>46</v>
      </c>
      <c r="AO10" s="67" t="s">
        <v>48</v>
      </c>
      <c r="AP10" s="62" t="s">
        <v>51</v>
      </c>
      <c r="AQ10" s="62" t="s">
        <v>34</v>
      </c>
      <c r="AR10" s="67" t="s">
        <v>45</v>
      </c>
      <c r="AS10" s="67" t="s">
        <v>49</v>
      </c>
      <c r="AT10" s="62" t="s">
        <v>51</v>
      </c>
      <c r="AU10" s="62" t="s">
        <v>35</v>
      </c>
      <c r="AV10" s="67" t="s">
        <v>46</v>
      </c>
      <c r="AW10" s="67" t="s">
        <v>50</v>
      </c>
      <c r="AX10" s="62" t="s">
        <v>52</v>
      </c>
      <c r="AY10" s="62"/>
      <c r="AZ10" s="67"/>
      <c r="BA10" s="67"/>
      <c r="BB10" s="62"/>
      <c r="BC10" s="62"/>
      <c r="BD10" s="67"/>
      <c r="BE10" s="67"/>
      <c r="BF10" s="62"/>
      <c r="BG10" s="62"/>
      <c r="BH10" s="67"/>
      <c r="BI10" s="67"/>
      <c r="BJ10" s="62"/>
      <c r="BK10" s="62"/>
      <c r="BL10" s="67"/>
      <c r="BM10" s="67"/>
      <c r="BN10" s="62"/>
      <c r="BO10" s="62"/>
      <c r="BP10" s="67"/>
      <c r="BQ10" s="67"/>
      <c r="BR10" s="62"/>
      <c r="BS10" s="62"/>
      <c r="BT10" s="67"/>
      <c r="BU10" s="67"/>
      <c r="BV10" s="62"/>
      <c r="BW10" s="62"/>
      <c r="BX10" s="67"/>
      <c r="BY10" s="67"/>
      <c r="BZ10" s="62"/>
      <c r="CA10" s="62"/>
      <c r="CB10" s="67"/>
      <c r="CC10" s="67"/>
      <c r="CD10" s="62"/>
      <c r="CE10" s="62"/>
      <c r="CF10" s="67"/>
      <c r="CG10" s="67"/>
      <c r="CH10" s="62"/>
      <c r="CI10" s="67"/>
      <c r="CJ10" s="67"/>
      <c r="CK10" s="62"/>
      <c r="CL10" s="66" t="str">
        <f>IFERROR(IF(GE10&lt;=1,"1 - Muy Baja",VLOOKUP(GE10,'G INT PROY'!$BLR$689:$BLS$693,2,0)),"")</f>
        <v>2 - Baja</v>
      </c>
      <c r="CM10" s="249">
        <f>GF10</f>
        <v>0.3</v>
      </c>
      <c r="CN10" s="66" t="str">
        <f>IFERROR(IF(GG10&lt;=1,"1 - Leve",HLOOKUP(GG10,'G INT PROY'!$BLU$686:$BLY$687,2,0)),"")</f>
        <v>3 - Moderado</v>
      </c>
      <c r="CO10" s="249">
        <f>GI10</f>
        <v>0.6</v>
      </c>
      <c r="CP10" s="63" t="str">
        <f>IFERROR(INDEX($BLU$689:$BLY$693,MATCH(GE10,$BLR$689:$BLR$693,0),MATCH(GG10,$BLU$686:$BLY$686,0)),"")</f>
        <v>MODERADO</v>
      </c>
      <c r="CQ10" s="233">
        <f>CM10*CO10</f>
        <v>0.18</v>
      </c>
      <c r="CR10" s="77" t="s">
        <v>230</v>
      </c>
      <c r="CS10" s="63">
        <f>IF(CP10="BAJO",0.1,IF(CP10="MODERADO",3,5))</f>
        <v>3</v>
      </c>
      <c r="CT10" s="62"/>
      <c r="CU10" s="61" t="s">
        <v>1079</v>
      </c>
      <c r="CV10" s="76" t="s">
        <v>1078</v>
      </c>
      <c r="CW10" s="242"/>
      <c r="CX10" s="56">
        <f>COUNTIF(J10:AB10,"SI")</f>
        <v>4</v>
      </c>
      <c r="CY10" s="59">
        <f>IF(CX10&lt;6,3,IF(CX10&gt;11,5,4))</f>
        <v>3</v>
      </c>
      <c r="CZ10" s="56" t="str">
        <f>IF(CX10&lt;6,"Moderado",IF(CX10&gt;11,"Catastrófico","Mayor"))</f>
        <v>Moderado</v>
      </c>
      <c r="DA10" s="237">
        <f>IF(CY10=3,0.6,IF(CY10=4,0.8,1))</f>
        <v>0.6</v>
      </c>
      <c r="DB10" s="57">
        <f>IF(AN10="",0,IF(AN10="Automático",0.25,IF(AN10="Manual",0.15,0)))</f>
        <v>0.25</v>
      </c>
      <c r="DC10" s="57">
        <f>IF(AI10="",0,IF(AO10="Preventivo",0.25,IF(AO10="Detectivo",0.15,IF(AO10="Correctivo",0.1,0))))</f>
        <v>0.1</v>
      </c>
      <c r="DD10" s="56">
        <f>IF(OR(AN10=0,AO10=0),0,DB10+DC10)</f>
        <v>0.35</v>
      </c>
      <c r="DE10" s="55">
        <f>IF(DF10&gt;0.8,5,IF(DF10&gt;0.6,4,IF(DF10&gt;0.4,3,IF(DF10&gt;0.2,2,1))))</f>
        <v>3</v>
      </c>
      <c r="DF10" s="272">
        <f>IF(OR(AP10="Ambos",AP10="Probabilidad"),$AD10-($AD10*$DD10),$AD10)</f>
        <v>0.6</v>
      </c>
      <c r="DG10" s="55">
        <f>IF(DI10&gt;0.8,5,IF(DI10&gt;0.6,4,3))</f>
        <v>3</v>
      </c>
      <c r="DH10" s="55"/>
      <c r="DI10" s="272">
        <f>IF(OR(AP10="Ambos",AP10="Impacto"),$DA10-($DA10*$DD10),$DA10)</f>
        <v>0.39</v>
      </c>
      <c r="DJ10" s="57">
        <f>IF(AR10="",0,IF(AR10="Automático",0.25,IF(AR10="Manual",0.15,0)))</f>
        <v>0.15</v>
      </c>
      <c r="DK10" s="57">
        <f>IF(AS10="",0,IF(AS10="Preventivo",0.25,IF(AS10="Detectivo",0.15,IF(AS10="Correctivo",0.1,0))))</f>
        <v>0.15</v>
      </c>
      <c r="DL10" s="56">
        <f>IF(OR(AR10=0,AS10=0),0,DJ10+DK10)</f>
        <v>0.3</v>
      </c>
      <c r="DM10" s="55">
        <f>IF(DN10&gt;0.8,5,IF(DN10&gt;0.6,4,IF(DN10&gt;0.4,3,IF(DN10&gt;0.2,2,1))))</f>
        <v>3</v>
      </c>
      <c r="DN10" s="272">
        <f>IF(OR(AT10="Ambos",AT10="Probabilidad"),DF10-(DF10*$DL10),DF10)</f>
        <v>0.6</v>
      </c>
      <c r="DO10" s="55">
        <f>IF(DP10&gt;0.8,5,IF(DP10&gt;0.6,4,3))</f>
        <v>3</v>
      </c>
      <c r="DP10" s="272">
        <f>IF(OR(AT10="Ambos",AT10="Impacto"),$DI10-($DI10*$DL10),$DI10)</f>
        <v>0.27300000000000002</v>
      </c>
      <c r="DQ10" s="57">
        <f>IF(AV10="",0,IF(AV10="Automático",0.25,IF(AV10="Manual",0.15,0)))</f>
        <v>0.25</v>
      </c>
      <c r="DR10" s="57">
        <f>IF(AW10="",0,IF(AW10="Preventivo",0.25,IF(AW10="Detectivo",0.15,IF(AW10="Correctivo",0.1,0))))</f>
        <v>0.25</v>
      </c>
      <c r="DS10" s="56">
        <f>IF(OR(AV10=0,AW10=0),0,DQ10+DR10)</f>
        <v>0.5</v>
      </c>
      <c r="DT10" s="55">
        <f>IF(DU10&gt;0.8,5,IF(DU10&gt;0.6,4,IF(DU10&gt;0.4,3,IF(DU10&gt;0.2,2,1))))</f>
        <v>2</v>
      </c>
      <c r="DU10" s="272">
        <f>IF(OR(AX10="Ambos",AX10="Probabilidad"),DN10-(DN10*$DS10),DN10)</f>
        <v>0.3</v>
      </c>
      <c r="DV10" s="55">
        <f>IF(DW10&gt;0.8,5,IF(DW10&gt;0.6,4,3))</f>
        <v>3</v>
      </c>
      <c r="DW10" s="272">
        <f>IF(OR(AX10="Ambos",AX10="Impacto"),$DP10-($DP10*$DS10),$DP10)</f>
        <v>0.27300000000000002</v>
      </c>
      <c r="DX10" s="57">
        <f>IF(AZ10="",0,IF(AZ10="Automático",0.25,IF(AZ10="Manual",0.15,0)))</f>
        <v>0</v>
      </c>
      <c r="DY10" s="57">
        <f>IF(BA10="",0,IF(BA10="Preventivo",0.25,IF(BA10="Detectivo",0.15,IF(BA11="Correctivo",0.1,0))))</f>
        <v>0</v>
      </c>
      <c r="DZ10" s="56">
        <f>IF(OR(AZ10=0,BA10=0),0,DX10+DY10)</f>
        <v>0</v>
      </c>
      <c r="EA10" s="55">
        <f>IF(EB10&gt;0.8,5,IF(EB10&gt;0.6,4,IF(EB10&gt;0.4,3,IF(EB10&gt;0.2,2,1))))</f>
        <v>2</v>
      </c>
      <c r="EB10" s="272">
        <f>IF(OR(BB10="Ambos",BB10="Probabilidad"),DU10-(DU10*$DZ10),DU10)</f>
        <v>0.3</v>
      </c>
      <c r="EC10" s="55">
        <f>IF(ED10&gt;0.8,5,IF(ED10&gt;0.6,4,3))</f>
        <v>3</v>
      </c>
      <c r="ED10" s="272">
        <f>IF(OR(BB10="Ambos",BB10="Impacto"),$DW10-($DW10*$DZ10),$DW10)</f>
        <v>0.27300000000000002</v>
      </c>
      <c r="EE10" s="57">
        <f>IF(BD10="",0,IF(BD10="Automático",0.25,IF(BD10="Manual",0.15,0)))</f>
        <v>0</v>
      </c>
      <c r="EF10" s="57">
        <f>IF(BE10="",0,IF(BE10="Preventivo",0.25,IF(BE10="Detectivo",0.15,IF(BE10="Correctivo",0.1,0))))</f>
        <v>0</v>
      </c>
      <c r="EG10" s="56">
        <f>IF(OR(BD10=0,BE10=0),0,EE10+EF10)</f>
        <v>0</v>
      </c>
      <c r="EH10" s="55">
        <f>IF(EI10&gt;0.8,5,IF(EI10&gt;0.6,4,IF(EI10&gt;0.4,3,IF(EI10&gt;0.2,2,1))))</f>
        <v>2</v>
      </c>
      <c r="EI10" s="272">
        <f>IF(OR(BF10="Ambos",BF10="Probabilidad"),EB10-(EB10*$EG10),EB10)</f>
        <v>0.3</v>
      </c>
      <c r="EJ10" s="55">
        <f>IF(EK10&gt;0.8,5,IF(EK10&gt;0.6,4,3))</f>
        <v>3</v>
      </c>
      <c r="EK10" s="272">
        <f>IF(OR(BF10="Ambos",BF10="Impacto"),$ED10-($ED10*$EG10),$ED10)</f>
        <v>0.27300000000000002</v>
      </c>
      <c r="EL10" s="57">
        <f>IF(BH10="",0,IF(BH10="Automático",0.25,IF(BH10="Manual",0.15,0)))</f>
        <v>0</v>
      </c>
      <c r="EM10" s="57">
        <f>IF(BI10="",0,IF(BI10="Preventivo",0.25,IF(BI10="Detectivo",0.15,IF(BI10="Correctivo",0.1,0))))</f>
        <v>0</v>
      </c>
      <c r="EN10" s="56">
        <f>IF(OR(BH10=0,BI10=0),0,EL10+EM10)</f>
        <v>0</v>
      </c>
      <c r="EO10" s="55">
        <f>IF(EP10&gt;0.8,5,IF(EP10&gt;0.6,4,IF(EP10&gt;0.4,3,IF(EP10&gt;0.2,2,1))))</f>
        <v>2</v>
      </c>
      <c r="EP10" s="272">
        <f>IF(OR(BF10="Ambos",BF10="Probabilidad"),EI10-(EI10*$EN10),EI10)</f>
        <v>0.3</v>
      </c>
      <c r="EQ10" s="55">
        <f>IF(ER10&gt;0.8,5,IF(ER10&gt;0.6,4,3))</f>
        <v>3</v>
      </c>
      <c r="ER10" s="272">
        <f>IF(OR(BJ10="Ambos",BJ10="Impacto"),$EK10-($EK10*$EN10),$EK10)</f>
        <v>0.27300000000000002</v>
      </c>
      <c r="ES10" s="57">
        <f>IF(BL10="",0,IF(BL10="Automático",0.25,IF(BL10="Manual",0.15,0)))</f>
        <v>0</v>
      </c>
      <c r="ET10" s="57">
        <f>IF(BM10="",0,IF(BM10="Preventivo",0.25,IF(BM10="Detectivo",0.15,IF(BM10="Correctivo",0.1,0))))</f>
        <v>0</v>
      </c>
      <c r="EU10" s="56">
        <f>IF(OR(BL10=0,BM10=0),0,ES10+ET10)</f>
        <v>0</v>
      </c>
      <c r="EV10" s="55">
        <f>IF(EW10&gt;0.8,5,IF(EW10&gt;0.6,4,IF(EW10&gt;0.4,3,IF(EW10&gt;0.2,2,1))))</f>
        <v>2</v>
      </c>
      <c r="EW10" s="272">
        <f>IF(OR(BP10="Ambos",BP10="Probabilidad"),EP10-(EP10*$EU10),EP10)</f>
        <v>0.3</v>
      </c>
      <c r="EX10" s="55">
        <f>IF(EY10&gt;0.8,5,IF(EY10&gt;0.6,4,3))</f>
        <v>3</v>
      </c>
      <c r="EY10" s="272">
        <f>IF(OR(BN10="Ambos",BN10="Impacto"),$ER10-($ER10*$EU10),$ER10)</f>
        <v>0.27300000000000002</v>
      </c>
      <c r="EZ10" s="57">
        <f>IF(BP10="",0,IF(BP10="Automático",0.25,IF(BP10="Manual",0.15,0)))</f>
        <v>0</v>
      </c>
      <c r="FA10" s="57">
        <f>IF(BQ10="",0,IF(BQ10="Preventivo",0.25,IF(BQ10="Detectivo",0.15,IF(BQ10="Correctivo",0.1,0))))</f>
        <v>0</v>
      </c>
      <c r="FB10" s="56">
        <f>IF(OR(BP10=0,BQ10=0),0,EZ10+FA10)</f>
        <v>0</v>
      </c>
      <c r="FC10" s="55">
        <f>IF(FD10&gt;0.8,5,IF(FD10&gt;0.6,4,IF(FD10&gt;0.4,3,IF(FD10&gt;0.2,2,1))))</f>
        <v>2</v>
      </c>
      <c r="FD10" s="272">
        <f>IF(OR(BR10="Ambos",BR10="Probabilidad"),EW10-(EW10*$FB10),EW10)</f>
        <v>0.3</v>
      </c>
      <c r="FE10" s="55">
        <f>IF(FF10&gt;0.8,5,IF(FF10&gt;0.6,4,3))</f>
        <v>3</v>
      </c>
      <c r="FF10" s="272">
        <f>IF(OR(BR10="Ambos",BR10="Impacto"),$EY10-($EY10*$FB10),$EY10)</f>
        <v>0.27300000000000002</v>
      </c>
      <c r="FG10" s="57">
        <f>IF(BT10="",0,IF(BT10="Automático",0.25,IF(BT10="Manual",0.15,0)))</f>
        <v>0</v>
      </c>
      <c r="FH10" s="57">
        <f>IF(BU10="",0,IF(BU10="Preventivo",0.25,IF(BU10="Detectivo",0.15,IF(BU10="Correctivo",0.1,0))))</f>
        <v>0</v>
      </c>
      <c r="FI10" s="56">
        <f>IF(OR(BT10=0,BU10=0),0,FG10+FH10)</f>
        <v>0</v>
      </c>
      <c r="FJ10" s="55">
        <f>IF(FK10&gt;0.8,5,IF(FK10&gt;0.6,4,IF(FK10&gt;0.4,3,IF(FK10&gt;0.2,2,1))))</f>
        <v>2</v>
      </c>
      <c r="FK10" s="272">
        <f>IF(OR(BV10="Ambos",BV10="Probabilidad"),FD10-(FD10*$FI10),FD10)</f>
        <v>0.3</v>
      </c>
      <c r="FL10" s="55">
        <f>IF(FM10&gt;0.8,5,IF(FM10&gt;0.6,4,3))</f>
        <v>3</v>
      </c>
      <c r="FM10" s="272">
        <f>IF(OR(BV10="Ambos",BV10="Impacto"),$FF10-($FF10*$FI10),$FF10)</f>
        <v>0.27300000000000002</v>
      </c>
      <c r="FN10" s="57">
        <f>IF(BX10="",0,IF(BX10="Automático",0.25,IF(BX10="Manual",0.15,0)))</f>
        <v>0</v>
      </c>
      <c r="FO10" s="57">
        <f>IF(BY10="",0,IF(BY10="Preventivo",0.25,IF(BY10="Detectivo",0.15,IF(BY10="Correctivo",0.1,0))))</f>
        <v>0</v>
      </c>
      <c r="FP10" s="56">
        <f>IF(OR(BX10=0,BY10=0),0,FN10+FO10)</f>
        <v>0</v>
      </c>
      <c r="FQ10" s="55">
        <f>IF(FR10&gt;0.8,5,IF(FR10&gt;0.6,4,IF(FR10&gt;0.4,3,IF(FR10&gt;0.2,2,1))))</f>
        <v>2</v>
      </c>
      <c r="FR10" s="272">
        <f>IF(OR(BZ10="Ambos",BZ10="Probabilidad"),FK10-(FK10*$FP10),FK10)</f>
        <v>0.3</v>
      </c>
      <c r="FS10" s="55">
        <f>IF(FT10&gt;0.8,5,IF(FT10&gt;0.6,4,3))</f>
        <v>3</v>
      </c>
      <c r="FT10" s="272">
        <f>IF(OR(BZ10="Ambos",BZ10="Impacto"),$FM10-($FM10*$FP10),$FM10)</f>
        <v>0.27300000000000002</v>
      </c>
      <c r="FU10" s="57">
        <f>IF(CB10="",0,IF(CB10="Automático",0.25,IF(CB10="Manual",0.15,0)))</f>
        <v>0</v>
      </c>
      <c r="FV10" s="57">
        <f>IF(CC10="",0,IF(CC10="Preventivo",0.25,IF(CC10="Detectivo",0.15,IF(CC10="Correctivo",0.1,0))))</f>
        <v>0</v>
      </c>
      <c r="FW10" s="56">
        <f>IF(OR(CB10=0,CC10=0),0,FU10+FV10)</f>
        <v>0</v>
      </c>
      <c r="FX10" s="55">
        <f>IF(FY10&gt;0.8,5,IF(FY10&gt;0.6,4,IF(FY10&gt;0.4,3,IF(FY10&gt;0.2,2,1))))</f>
        <v>2</v>
      </c>
      <c r="FY10" s="272">
        <f>IF(OR(CD10="Ambos",CD10="Probabilidad"),FR10-(FR10*$FW10),FR10)</f>
        <v>0.3</v>
      </c>
      <c r="FZ10" s="55">
        <f>IF(GA10&gt;0.8,5,IF(GA10&gt;0.6,4,3))</f>
        <v>3</v>
      </c>
      <c r="GA10" s="272">
        <f>IF(OR(CD10="Ambos",CD10="Impacto"),$FT10-($FT10*$FW10),$FT10)</f>
        <v>0.27300000000000002</v>
      </c>
      <c r="GB10" s="57">
        <f>IF(CF10="",0,IF(CF10="Automático",0.25,IF(CF10="Manual",0.15,0)))</f>
        <v>0</v>
      </c>
      <c r="GC10" s="57">
        <f>IF(CG10="",0,IF(CG10="Preventivo",0.25,IF(CG10="Detectivo",0.15,IF(CG10="Correctivo",0.1,0))))</f>
        <v>0</v>
      </c>
      <c r="GD10" s="56">
        <f>IF(OR(CF10=0,CG10=0),0,GB10+GC10)</f>
        <v>0</v>
      </c>
      <c r="GE10" s="55">
        <f>IF(GF10&gt;0.8,5,IF(GF10&gt;0.6,4,IF(GF10&gt;0.4,3,IF(GF10&gt;0.2,2,1))))</f>
        <v>2</v>
      </c>
      <c r="GF10" s="272">
        <f>IF(OR(CH10="Ambos",CH10="Probabilidad"),FY10-(FY10*$GD10),FY10)</f>
        <v>0.3</v>
      </c>
      <c r="GG10" s="55">
        <f>IF(GH10&gt;0.8,5,IF(GH10&gt;0.6,4,3))</f>
        <v>3</v>
      </c>
      <c r="GH10" s="272">
        <f>IF(OR(CH10="Ambos",CH10="Impacto"),$GA10-($GA10*$GD10),$GA10)</f>
        <v>0.27300000000000002</v>
      </c>
      <c r="GI10" s="272">
        <f>IF(GH10&lt;0.6,0.6,GH10)</f>
        <v>0.6</v>
      </c>
      <c r="GJ10" s="53"/>
    </row>
    <row r="11" spans="1:193 1680:1680" ht="14.4" x14ac:dyDescent="0.2">
      <c r="CS11" s="4">
        <f>SUM(CS9:CS10)</f>
        <v>6</v>
      </c>
      <c r="CV11" s="76"/>
    </row>
    <row r="101" spans="96:99" x14ac:dyDescent="0.2">
      <c r="CR101" s="353" t="s">
        <v>471</v>
      </c>
      <c r="CS101" s="4">
        <f>SUM(CS9:CS100)</f>
        <v>12</v>
      </c>
      <c r="CU101" s="4">
        <f>COUNT(CS9:CS10)</f>
        <v>2</v>
      </c>
    </row>
    <row r="684" spans="1:1 1680:1689" ht="13.2" x14ac:dyDescent="0.25">
      <c r="A684" s="51" t="s">
        <v>227</v>
      </c>
      <c r="BLP684" s="51" t="s">
        <v>227</v>
      </c>
      <c r="BLQ684" s="22"/>
      <c r="BLR684" s="22"/>
      <c r="BLS684" s="22"/>
      <c r="BLT684" s="22"/>
      <c r="BLU684" s="22"/>
      <c r="BLV684" s="22"/>
      <c r="BLW684" s="22"/>
      <c r="BLX684" s="22"/>
      <c r="BLY684" s="22"/>
    </row>
    <row r="685" spans="1:1 1680:1689" ht="13.2" x14ac:dyDescent="0.25">
      <c r="BLP685" s="22"/>
      <c r="BLQ685" s="22"/>
      <c r="BLR685" s="22"/>
      <c r="BLS685" s="22"/>
      <c r="BLT685" s="22"/>
      <c r="BLU685" s="22"/>
      <c r="BLV685" s="22"/>
      <c r="BLW685" s="540" t="s">
        <v>33</v>
      </c>
      <c r="BLX685" s="540"/>
      <c r="BLY685" s="540"/>
    </row>
    <row r="686" spans="1:1 1680:1689" ht="13.2" x14ac:dyDescent="0.25">
      <c r="BLP686" s="22"/>
      <c r="BLQ686" s="22"/>
      <c r="BLR686" s="22"/>
      <c r="BLS686" s="22"/>
      <c r="BLT686" s="22"/>
      <c r="BLU686" s="49">
        <v>1</v>
      </c>
      <c r="BLV686" s="49">
        <v>2</v>
      </c>
      <c r="BLW686" s="49">
        <v>3</v>
      </c>
      <c r="BLX686" s="48">
        <v>4</v>
      </c>
      <c r="BLY686" s="48">
        <v>5</v>
      </c>
    </row>
    <row r="687" spans="1:1 1680:1689" ht="13.2" x14ac:dyDescent="0.25">
      <c r="BLP687" s="22"/>
      <c r="BLQ687" s="22"/>
      <c r="BLR687" s="22"/>
      <c r="BLS687" s="22"/>
      <c r="BLT687" s="22"/>
      <c r="BLU687" s="26" t="s">
        <v>32</v>
      </c>
      <c r="BLV687" s="26" t="s">
        <v>31</v>
      </c>
      <c r="BLW687" s="26" t="s">
        <v>30</v>
      </c>
      <c r="BLX687" s="26" t="s">
        <v>29</v>
      </c>
      <c r="BLY687" s="26" t="s">
        <v>28</v>
      </c>
    </row>
    <row r="688" spans="1:1 1680:1689" ht="13.2" x14ac:dyDescent="0.25">
      <c r="BLP688" s="22"/>
      <c r="BLQ688" s="22"/>
      <c r="BLR688" s="22"/>
      <c r="BLS688" s="22"/>
      <c r="BLT688" s="22"/>
      <c r="BLU688" s="49">
        <v>1</v>
      </c>
      <c r="BLV688" s="49">
        <v>2</v>
      </c>
      <c r="BLW688" s="49">
        <v>3</v>
      </c>
      <c r="BLX688" s="48">
        <v>4</v>
      </c>
      <c r="BLY688" s="48">
        <v>5</v>
      </c>
    </row>
    <row r="689" spans="1680:1693" ht="13.2" x14ac:dyDescent="0.25">
      <c r="BLP689" s="22"/>
      <c r="BLQ689" s="541" t="s">
        <v>27</v>
      </c>
      <c r="BLR689" s="23">
        <v>5</v>
      </c>
      <c r="BLS689" s="26" t="s">
        <v>26</v>
      </c>
      <c r="BLT689" s="23">
        <v>5</v>
      </c>
      <c r="BLU689" s="43" t="s">
        <v>15</v>
      </c>
      <c r="BLV689" s="46" t="s">
        <v>14</v>
      </c>
      <c r="BLW689" s="46" t="s">
        <v>14</v>
      </c>
      <c r="BLX689" s="47" t="s">
        <v>13</v>
      </c>
      <c r="BLY689" s="47" t="s">
        <v>13</v>
      </c>
      <c r="BLZ689" s="42"/>
      <c r="BMA689" s="42"/>
      <c r="BMB689" s="42"/>
      <c r="BMC689" s="42"/>
    </row>
    <row r="690" spans="1680:1693" ht="13.2" x14ac:dyDescent="0.25">
      <c r="BLP690" s="22"/>
      <c r="BLQ690" s="541"/>
      <c r="BLR690" s="23">
        <v>4</v>
      </c>
      <c r="BLS690" s="26" t="s">
        <v>24</v>
      </c>
      <c r="BLT690" s="23">
        <v>4</v>
      </c>
      <c r="BLU690" s="43" t="s">
        <v>15</v>
      </c>
      <c r="BLV690" s="43" t="s">
        <v>15</v>
      </c>
      <c r="BLW690" s="46" t="s">
        <v>14</v>
      </c>
      <c r="BLX690" s="47" t="s">
        <v>13</v>
      </c>
      <c r="BLY690" s="47" t="s">
        <v>13</v>
      </c>
      <c r="BLZ690" s="42"/>
      <c r="BMA690" s="42"/>
      <c r="BMB690" s="42"/>
      <c r="BMC690" s="42"/>
    </row>
    <row r="691" spans="1680:1693" ht="13.2" x14ac:dyDescent="0.25">
      <c r="BLP691" s="22"/>
      <c r="BLQ691" s="541"/>
      <c r="BLR691" s="23">
        <v>3</v>
      </c>
      <c r="BLS691" s="26" t="s">
        <v>22</v>
      </c>
      <c r="BLT691" s="23">
        <v>3</v>
      </c>
      <c r="BLU691" s="43" t="s">
        <v>15</v>
      </c>
      <c r="BLV691" s="43" t="s">
        <v>15</v>
      </c>
      <c r="BLW691" s="46" t="s">
        <v>14</v>
      </c>
      <c r="BLX691" s="46" t="s">
        <v>14</v>
      </c>
      <c r="BLY691" s="46" t="s">
        <v>14</v>
      </c>
      <c r="BLZ691" s="42"/>
      <c r="BMA691" s="42"/>
      <c r="BMB691" s="42"/>
      <c r="BMC691" s="42"/>
    </row>
    <row r="692" spans="1680:1693" ht="13.2" x14ac:dyDescent="0.25">
      <c r="BLP692" s="22"/>
      <c r="BLQ692" s="541"/>
      <c r="BLR692" s="23">
        <v>2</v>
      </c>
      <c r="BLS692" s="26" t="s">
        <v>20</v>
      </c>
      <c r="BLT692" s="23">
        <v>2</v>
      </c>
      <c r="BLU692" s="44" t="s">
        <v>16</v>
      </c>
      <c r="BLV692" s="43" t="s">
        <v>15</v>
      </c>
      <c r="BLW692" s="43" t="s">
        <v>15</v>
      </c>
      <c r="BLX692" s="43" t="s">
        <v>15</v>
      </c>
      <c r="BLY692" s="46" t="s">
        <v>14</v>
      </c>
      <c r="BLZ692" s="42"/>
      <c r="BMA692" s="42"/>
      <c r="BMB692" s="42"/>
      <c r="BMC692" s="42"/>
    </row>
    <row r="693" spans="1680:1693" ht="13.2" x14ac:dyDescent="0.25">
      <c r="BLP693" s="22"/>
      <c r="BLQ693" s="541"/>
      <c r="BLR693" s="23">
        <v>1</v>
      </c>
      <c r="BLS693" s="26" t="s">
        <v>18</v>
      </c>
      <c r="BLT693" s="23">
        <v>1</v>
      </c>
      <c r="BLU693" s="44" t="s">
        <v>16</v>
      </c>
      <c r="BLV693" s="44" t="s">
        <v>16</v>
      </c>
      <c r="BLW693" s="43" t="s">
        <v>15</v>
      </c>
      <c r="BLX693" s="43" t="s">
        <v>15</v>
      </c>
      <c r="BLY693" s="43" t="s">
        <v>15</v>
      </c>
      <c r="BLZ693" s="42"/>
      <c r="BMA693" s="42"/>
      <c r="BMB693" s="42"/>
      <c r="BMC693" s="42"/>
    </row>
    <row r="694" spans="1680:1693" ht="13.2" x14ac:dyDescent="0.25">
      <c r="BLP694" s="22"/>
      <c r="BLQ694" s="22"/>
      <c r="BLR694" s="22"/>
      <c r="BLS694" s="22"/>
      <c r="BLT694" s="22"/>
      <c r="BLU694" s="22"/>
      <c r="BLV694" s="22"/>
      <c r="BLW694" s="22"/>
      <c r="BLX694" s="22"/>
      <c r="BLY694" s="22"/>
      <c r="BLZ694" s="22"/>
      <c r="BMA694" s="22"/>
      <c r="BMB694" s="22"/>
      <c r="BMC694" s="22"/>
    </row>
    <row r="695" spans="1680:1693" ht="13.2" x14ac:dyDescent="0.25">
      <c r="BLP695" s="22"/>
      <c r="BLQ695" s="22"/>
      <c r="BLR695" s="22"/>
      <c r="BLS695" s="22"/>
      <c r="BLT695" s="22"/>
      <c r="BLU695" s="22"/>
      <c r="BLV695" s="22"/>
      <c r="BLW695" s="22"/>
      <c r="BLX695" s="22"/>
      <c r="BLY695" s="22"/>
      <c r="BLZ695" s="22"/>
      <c r="BMA695" s="22"/>
      <c r="BMB695" s="22"/>
      <c r="BMC695" s="22"/>
    </row>
    <row r="696" spans="1680:1693" ht="13.2" x14ac:dyDescent="0.25">
      <c r="BLP696" s="22"/>
      <c r="BLQ696" s="22"/>
      <c r="BLR696" s="22"/>
      <c r="BLS696" s="22"/>
      <c r="BLT696" s="22"/>
      <c r="BLU696" s="22"/>
      <c r="BLV696" s="22"/>
      <c r="BLW696" s="22"/>
      <c r="BLX696" s="22"/>
      <c r="BLY696" s="22"/>
      <c r="BLZ696" s="22"/>
      <c r="BMA696" s="22" t="s">
        <v>226</v>
      </c>
      <c r="BMB696" s="22"/>
      <c r="BMC696" s="22"/>
    </row>
    <row r="697" spans="1680:1693" ht="20.399999999999999" x14ac:dyDescent="0.25">
      <c r="BLP697" s="22"/>
      <c r="BLQ697" s="22"/>
      <c r="BLR697" s="22"/>
      <c r="BLS697" s="22"/>
      <c r="BLT697" s="22"/>
      <c r="BLU697" s="22"/>
      <c r="BLV697" s="22"/>
      <c r="BLW697" s="22"/>
      <c r="BLX697" s="22"/>
      <c r="BLY697" s="22"/>
      <c r="BLZ697" s="22"/>
      <c r="BMA697" s="41" t="s">
        <v>225</v>
      </c>
      <c r="BMB697" s="22"/>
      <c r="BMC697" s="22"/>
    </row>
    <row r="698" spans="1680:1693" ht="30.6" x14ac:dyDescent="0.25">
      <c r="BLP698" s="22"/>
      <c r="BLQ698" s="22"/>
      <c r="BLR698" s="22"/>
      <c r="BLS698" s="22"/>
      <c r="BLT698" s="22"/>
      <c r="BLU698" s="22"/>
      <c r="BLV698" s="22"/>
      <c r="BLW698" s="22"/>
      <c r="BLX698" s="22"/>
      <c r="BLY698" s="22"/>
      <c r="BLZ698" s="22"/>
      <c r="BMA698" s="41" t="s">
        <v>224</v>
      </c>
      <c r="BMB698" s="22"/>
      <c r="BMC698" s="22"/>
    </row>
    <row r="699" spans="1680:1693" ht="13.2" x14ac:dyDescent="0.25">
      <c r="BLP699" s="22"/>
      <c r="BLQ699" s="22"/>
      <c r="BLR699" s="22"/>
      <c r="BLS699" s="22"/>
      <c r="BLT699" s="22"/>
      <c r="BLU699" s="22"/>
      <c r="BLV699" s="22"/>
      <c r="BLW699" s="22"/>
      <c r="BLX699" s="22"/>
      <c r="BLY699" s="22"/>
      <c r="BLZ699" s="22"/>
      <c r="BMA699" s="41" t="s">
        <v>223</v>
      </c>
      <c r="BMB699" s="22"/>
      <c r="BMC699" s="22"/>
    </row>
    <row r="700" spans="1680:1693" ht="13.2" x14ac:dyDescent="0.25">
      <c r="BLP700" s="22"/>
      <c r="BLQ700" s="22"/>
      <c r="BLR700" s="22"/>
      <c r="BLS700" s="22"/>
      <c r="BLT700" s="22"/>
      <c r="BLU700" s="22"/>
      <c r="BLV700" s="22"/>
      <c r="BLW700" s="22"/>
      <c r="BLX700" s="22"/>
      <c r="BLY700" s="22"/>
      <c r="BLZ700" s="22"/>
      <c r="BMA700" s="41" t="s">
        <v>222</v>
      </c>
      <c r="BMB700" s="22"/>
      <c r="BMC700" s="22"/>
    </row>
    <row r="701" spans="1680:1693" ht="13.2" x14ac:dyDescent="0.25">
      <c r="BLP701" s="22"/>
      <c r="BLQ701" s="22"/>
      <c r="BLR701" s="22"/>
      <c r="BLS701" s="22"/>
      <c r="BLT701" s="22"/>
      <c r="BLU701" s="22"/>
      <c r="BLV701" s="22"/>
      <c r="BLW701" s="22"/>
      <c r="BLX701" s="22"/>
      <c r="BLY701" s="22"/>
      <c r="BLZ701" s="22"/>
      <c r="BMA701" s="24"/>
      <c r="BMB701" s="22"/>
      <c r="BMC701" s="22"/>
    </row>
    <row r="702" spans="1680:1693" ht="13.2" x14ac:dyDescent="0.25">
      <c r="BLP702" s="22"/>
      <c r="BLQ702" s="22"/>
      <c r="BLR702" s="22"/>
      <c r="BLS702" s="22"/>
      <c r="BLT702" s="22"/>
      <c r="BLU702" s="22"/>
      <c r="BLV702" s="22"/>
      <c r="BLW702" s="22"/>
      <c r="BLX702" s="22"/>
      <c r="BLY702" s="22"/>
      <c r="BLZ702" s="22"/>
      <c r="BMA702" s="22"/>
      <c r="BMB702" s="22"/>
      <c r="BMC702" s="22" t="s">
        <v>221</v>
      </c>
    </row>
    <row r="703" spans="1680:1693" ht="13.2" x14ac:dyDescent="0.25">
      <c r="BLP703" s="22"/>
      <c r="BLQ703" s="22"/>
      <c r="BLR703" s="22"/>
      <c r="BLS703" s="22"/>
      <c r="BLT703" s="22"/>
      <c r="BLU703" s="22"/>
      <c r="BLV703" s="22"/>
      <c r="BLW703" s="22"/>
      <c r="BLX703" s="22"/>
      <c r="BLY703" s="22"/>
      <c r="BLZ703" s="22"/>
      <c r="BMA703" s="22"/>
      <c r="BMB703" s="22"/>
      <c r="BMC703" s="40" t="s">
        <v>220</v>
      </c>
    </row>
    <row r="704" spans="1680:1693" ht="13.2" x14ac:dyDescent="0.25">
      <c r="BLP704" s="22"/>
      <c r="BLQ704" s="22"/>
      <c r="BLR704" s="22"/>
      <c r="BLS704" s="22"/>
      <c r="BLT704" s="22"/>
      <c r="BLU704" s="22"/>
      <c r="BLV704" s="22"/>
      <c r="BLW704" s="22"/>
      <c r="BLX704" s="22"/>
      <c r="BLY704" s="22"/>
      <c r="BLZ704" s="22"/>
      <c r="BMA704" s="22"/>
      <c r="BMB704" s="22"/>
      <c r="BMC704" s="40" t="s">
        <v>219</v>
      </c>
    </row>
    <row r="705" spans="1693:1696" ht="13.2" x14ac:dyDescent="0.25">
      <c r="BMC705" s="40" t="s">
        <v>218</v>
      </c>
      <c r="BMD705" s="22"/>
      <c r="BME705" s="22"/>
      <c r="BMF705" s="25"/>
    </row>
    <row r="706" spans="1693:1696" ht="13.2" x14ac:dyDescent="0.25">
      <c r="BMC706" s="40" t="s">
        <v>217</v>
      </c>
      <c r="BMD706" s="22"/>
      <c r="BME706" s="22"/>
      <c r="BMF706" s="25"/>
    </row>
    <row r="707" spans="1693:1696" ht="20.399999999999999" x14ac:dyDescent="0.25">
      <c r="BMC707" s="40" t="s">
        <v>216</v>
      </c>
      <c r="BMD707" s="22"/>
      <c r="BME707" s="22"/>
      <c r="BMF707" s="25"/>
    </row>
    <row r="708" spans="1693:1696" ht="20.399999999999999" x14ac:dyDescent="0.25">
      <c r="BMC708" s="40" t="s">
        <v>527</v>
      </c>
      <c r="BMD708" s="22"/>
      <c r="BME708" s="22"/>
      <c r="BMF708" s="25"/>
    </row>
    <row r="709" spans="1693:1696" ht="13.2" x14ac:dyDescent="0.25">
      <c r="BMC709" s="40" t="s">
        <v>214</v>
      </c>
      <c r="BMD709" s="22"/>
      <c r="BME709" s="22"/>
      <c r="BMF709" s="25"/>
    </row>
    <row r="710" spans="1693:1696" ht="13.2" x14ac:dyDescent="0.25">
      <c r="BMC710" s="40" t="s">
        <v>213</v>
      </c>
      <c r="BMD710" s="22"/>
      <c r="BME710" s="22"/>
      <c r="BMF710" s="25"/>
    </row>
    <row r="711" spans="1693:1696" ht="13.2" x14ac:dyDescent="0.25">
      <c r="BMC711" s="40" t="s">
        <v>212</v>
      </c>
      <c r="BMD711" s="22"/>
      <c r="BME711" s="22"/>
      <c r="BMF711" s="25"/>
    </row>
    <row r="712" spans="1693:1696" ht="13.2" x14ac:dyDescent="0.25">
      <c r="BMC712" s="40" t="s">
        <v>211</v>
      </c>
      <c r="BMD712" s="22"/>
      <c r="BME712" s="22"/>
      <c r="BMF712" s="25"/>
    </row>
    <row r="713" spans="1693:1696" ht="13.2" x14ac:dyDescent="0.25">
      <c r="BMC713" s="40" t="s">
        <v>210</v>
      </c>
      <c r="BMD713" s="22"/>
      <c r="BME713" s="22"/>
      <c r="BMF713" s="25"/>
    </row>
    <row r="714" spans="1693:1696" ht="20.399999999999999" x14ac:dyDescent="0.25">
      <c r="BMC714" s="40" t="s">
        <v>468</v>
      </c>
      <c r="BMD714" s="22"/>
      <c r="BME714" s="22"/>
      <c r="BMF714" s="25"/>
    </row>
    <row r="715" spans="1693:1696" ht="13.2" x14ac:dyDescent="0.25">
      <c r="BMC715" s="22"/>
      <c r="BMD715" s="22"/>
      <c r="BME715" s="40"/>
      <c r="BMF715" s="25"/>
    </row>
    <row r="716" spans="1693:1696" ht="13.2" x14ac:dyDescent="0.25">
      <c r="BMC716" s="22"/>
      <c r="BMD716" s="22"/>
      <c r="BME716" s="22"/>
      <c r="BMF716" s="25"/>
    </row>
    <row r="717" spans="1693:1696" ht="13.2" x14ac:dyDescent="0.25">
      <c r="BMC717" s="22"/>
      <c r="BMD717" s="22"/>
      <c r="BME717" s="22"/>
      <c r="BMF717" s="25" t="s">
        <v>207</v>
      </c>
    </row>
    <row r="718" spans="1693:1696" ht="13.2" x14ac:dyDescent="0.25">
      <c r="BMC718" s="22"/>
      <c r="BMD718" s="22"/>
      <c r="BME718" s="22"/>
      <c r="BMF718" s="6" t="s">
        <v>206</v>
      </c>
    </row>
    <row r="719" spans="1693:1696" ht="20.399999999999999" x14ac:dyDescent="0.25">
      <c r="BMC719" s="22"/>
      <c r="BMD719" s="22"/>
      <c r="BME719" s="22"/>
      <c r="BMF719" s="6" t="s">
        <v>205</v>
      </c>
    </row>
    <row r="723" spans="1698:1701" ht="13.2" x14ac:dyDescent="0.25">
      <c r="BMH723" s="23" t="s">
        <v>123</v>
      </c>
      <c r="BMI723" s="22"/>
      <c r="BMJ723" s="22"/>
      <c r="BMK723" s="22"/>
    </row>
    <row r="724" spans="1698:1701" ht="13.2" x14ac:dyDescent="0.25">
      <c r="BMH724" s="39" t="s">
        <v>204</v>
      </c>
      <c r="BMI724" s="22"/>
      <c r="BMJ724" s="22"/>
      <c r="BMK724" s="22"/>
    </row>
    <row r="725" spans="1698:1701" ht="13.2" x14ac:dyDescent="0.25">
      <c r="BMH725" s="39" t="s">
        <v>203</v>
      </c>
      <c r="BMI725" s="22"/>
      <c r="BMJ725" s="22"/>
      <c r="BMK725" s="22"/>
    </row>
    <row r="726" spans="1698:1701" ht="13.2" x14ac:dyDescent="0.25">
      <c r="BMH726" s="39" t="s">
        <v>202</v>
      </c>
      <c r="BMI726" s="22"/>
      <c r="BMJ726" s="22"/>
      <c r="BMK726" s="22"/>
    </row>
    <row r="727" spans="1698:1701" ht="13.2" x14ac:dyDescent="0.25">
      <c r="BMH727" s="39" t="s">
        <v>201</v>
      </c>
      <c r="BMI727" s="22"/>
      <c r="BMJ727" s="22"/>
      <c r="BMK727" s="22"/>
    </row>
    <row r="728" spans="1698:1701" ht="13.2" x14ac:dyDescent="0.25">
      <c r="BMH728" s="39" t="s">
        <v>200</v>
      </c>
      <c r="BMI728" s="22"/>
      <c r="BMJ728" s="22"/>
      <c r="BMK728" s="22"/>
    </row>
    <row r="729" spans="1698:1701" ht="13.2" x14ac:dyDescent="0.25">
      <c r="BMH729" s="39" t="s">
        <v>199</v>
      </c>
      <c r="BMI729" s="22"/>
      <c r="BMJ729" s="22"/>
      <c r="BMK729" s="22"/>
    </row>
    <row r="730" spans="1698:1701" ht="13.2" x14ac:dyDescent="0.25">
      <c r="BMH730" s="39" t="s">
        <v>198</v>
      </c>
      <c r="BMI730" s="22"/>
      <c r="BMJ730" s="22"/>
      <c r="BMK730" s="22"/>
    </row>
    <row r="731" spans="1698:1701" ht="13.2" x14ac:dyDescent="0.25">
      <c r="BMH731" s="39" t="s">
        <v>197</v>
      </c>
      <c r="BMI731" s="22"/>
      <c r="BMJ731" s="22"/>
      <c r="BMK731" s="22"/>
    </row>
    <row r="732" spans="1698:1701" ht="13.2" x14ac:dyDescent="0.25">
      <c r="BMH732" s="39" t="s">
        <v>196</v>
      </c>
      <c r="BMI732" s="22"/>
      <c r="BMJ732" s="22"/>
      <c r="BMK732" s="22"/>
    </row>
    <row r="733" spans="1698:1701" ht="13.2" x14ac:dyDescent="0.25">
      <c r="BMH733" s="25"/>
      <c r="BMI733" s="22"/>
      <c r="BMJ733" s="22"/>
      <c r="BMK733" s="22" t="s">
        <v>195</v>
      </c>
    </row>
    <row r="734" spans="1698:1701" ht="13.2" x14ac:dyDescent="0.25">
      <c r="BMH734" s="23"/>
      <c r="BMI734" s="22"/>
      <c r="BMJ734" s="22"/>
      <c r="BMK734" s="22" t="s">
        <v>168</v>
      </c>
    </row>
    <row r="735" spans="1698:1701" ht="13.2" x14ac:dyDescent="0.25">
      <c r="BMH735" s="23"/>
      <c r="BMI735" s="22"/>
      <c r="BMJ735" s="22"/>
      <c r="BMK735" s="22" t="s">
        <v>136</v>
      </c>
    </row>
    <row r="736" spans="1698:1701" ht="13.2" x14ac:dyDescent="0.25">
      <c r="BMH736" s="23"/>
      <c r="BMI736" s="22"/>
      <c r="BMJ736" s="22"/>
      <c r="BMK736" s="22" t="s">
        <v>194</v>
      </c>
    </row>
    <row r="737" spans="1701:1703" ht="13.2" x14ac:dyDescent="0.25">
      <c r="BMK737" s="22" t="s">
        <v>193</v>
      </c>
      <c r="BML737" s="22"/>
      <c r="BMM737" s="22"/>
    </row>
    <row r="738" spans="1701:1703" ht="13.2" x14ac:dyDescent="0.25">
      <c r="BMK738" s="22" t="s">
        <v>192</v>
      </c>
      <c r="BML738" s="22"/>
      <c r="BMM738" s="22"/>
    </row>
    <row r="739" spans="1701:1703" ht="13.2" x14ac:dyDescent="0.25">
      <c r="BMK739" s="22" t="s">
        <v>191</v>
      </c>
      <c r="BML739" s="22"/>
      <c r="BMM739" s="22"/>
    </row>
    <row r="740" spans="1701:1703" ht="13.2" x14ac:dyDescent="0.25">
      <c r="BMK740" s="22" t="s">
        <v>190</v>
      </c>
      <c r="BML740" s="22"/>
      <c r="BMM740" s="22"/>
    </row>
    <row r="741" spans="1701:1703" ht="13.2" x14ac:dyDescent="0.25">
      <c r="BMK741" s="22" t="s">
        <v>189</v>
      </c>
      <c r="BML741" s="22"/>
      <c r="BMM741" s="22"/>
    </row>
    <row r="742" spans="1701:1703" ht="13.2" x14ac:dyDescent="0.25">
      <c r="BMK742" s="22"/>
      <c r="BML742" s="22"/>
      <c r="BMM742" s="22"/>
    </row>
    <row r="743" spans="1701:1703" ht="13.2" x14ac:dyDescent="0.25">
      <c r="BMK743" s="22"/>
      <c r="BML743" s="22"/>
      <c r="BMM743" s="22"/>
    </row>
    <row r="744" spans="1701:1703" ht="13.2" x14ac:dyDescent="0.25">
      <c r="BMK744" s="22"/>
      <c r="BML744" s="22"/>
      <c r="BMM744" s="22" t="s">
        <v>188</v>
      </c>
    </row>
    <row r="745" spans="1701:1703" ht="20.399999999999999" x14ac:dyDescent="0.25">
      <c r="BMK745" s="22"/>
      <c r="BML745" s="22"/>
      <c r="BMM745" s="37" t="s">
        <v>187</v>
      </c>
    </row>
    <row r="746" spans="1701:1703" ht="13.2" x14ac:dyDescent="0.25">
      <c r="BMK746" s="22"/>
      <c r="BML746" s="22"/>
      <c r="BMM746" s="37" t="s">
        <v>186</v>
      </c>
    </row>
    <row r="747" spans="1701:1703" ht="13.2" x14ac:dyDescent="0.25">
      <c r="BMK747" s="22"/>
      <c r="BML747" s="22"/>
      <c r="BMM747" s="37" t="s">
        <v>185</v>
      </c>
    </row>
    <row r="748" spans="1701:1703" ht="20.399999999999999" x14ac:dyDescent="0.25">
      <c r="BMK748" s="22"/>
      <c r="BML748" s="22"/>
      <c r="BMM748" s="37" t="s">
        <v>184</v>
      </c>
    </row>
    <row r="749" spans="1701:1703" ht="13.2" x14ac:dyDescent="0.25">
      <c r="BMK749" s="22"/>
      <c r="BML749" s="22"/>
      <c r="BMM749" s="37" t="s">
        <v>183</v>
      </c>
    </row>
    <row r="750" spans="1701:1703" ht="20.399999999999999" x14ac:dyDescent="0.25">
      <c r="BMK750" s="22"/>
      <c r="BML750" s="22"/>
      <c r="BMM750" s="38" t="s">
        <v>182</v>
      </c>
    </row>
    <row r="751" spans="1701:1703" ht="13.2" x14ac:dyDescent="0.25">
      <c r="BMK751" s="22"/>
      <c r="BML751" s="22"/>
      <c r="BMM751" s="37" t="s">
        <v>181</v>
      </c>
    </row>
    <row r="752" spans="1701:1703" ht="20.399999999999999" x14ac:dyDescent="0.25">
      <c r="BMK752" s="22"/>
      <c r="BML752" s="22"/>
      <c r="BMM752" s="37" t="s">
        <v>180</v>
      </c>
    </row>
    <row r="753" spans="1703:1703" ht="20.399999999999999" x14ac:dyDescent="0.2">
      <c r="BMM753" s="37" t="s">
        <v>179</v>
      </c>
    </row>
    <row r="754" spans="1703:1703" ht="20.399999999999999" x14ac:dyDescent="0.2">
      <c r="BMM754" s="37" t="s">
        <v>178</v>
      </c>
    </row>
    <row r="755" spans="1703:1703" ht="30.6" x14ac:dyDescent="0.2">
      <c r="BMM755" s="37" t="s">
        <v>177</v>
      </c>
    </row>
    <row r="756" spans="1703:1703" ht="20.399999999999999" x14ac:dyDescent="0.2">
      <c r="BMM756" s="37" t="s">
        <v>176</v>
      </c>
    </row>
    <row r="757" spans="1703:1703" ht="20.399999999999999" x14ac:dyDescent="0.2">
      <c r="BMM757" s="37" t="s">
        <v>175</v>
      </c>
    </row>
    <row r="758" spans="1703:1703" x14ac:dyDescent="0.2">
      <c r="BMM758" s="37" t="s">
        <v>174</v>
      </c>
    </row>
    <row r="759" spans="1703:1703" x14ac:dyDescent="0.2">
      <c r="BMM759" s="37" t="s">
        <v>173</v>
      </c>
    </row>
    <row r="760" spans="1703:1703" x14ac:dyDescent="0.2">
      <c r="BMM760" s="37" t="s">
        <v>172</v>
      </c>
    </row>
    <row r="761" spans="1703:1703" x14ac:dyDescent="0.2">
      <c r="BMM761" s="37" t="s">
        <v>171</v>
      </c>
    </row>
    <row r="762" spans="1703:1703" x14ac:dyDescent="0.2">
      <c r="BMM762" s="37" t="s">
        <v>170</v>
      </c>
    </row>
    <row r="763" spans="1703:1703" x14ac:dyDescent="0.2">
      <c r="BMM763" s="37" t="s">
        <v>169</v>
      </c>
    </row>
    <row r="771" spans="1706:1708" ht="13.2" x14ac:dyDescent="0.25">
      <c r="BMP771" s="22" t="s">
        <v>168</v>
      </c>
      <c r="BMQ771" s="22"/>
      <c r="BMR771" s="22"/>
    </row>
    <row r="772" spans="1706:1708" ht="13.2" x14ac:dyDescent="0.25">
      <c r="BMP772" s="22" t="s">
        <v>167</v>
      </c>
      <c r="BMQ772" s="22"/>
      <c r="BMR772" s="22"/>
    </row>
    <row r="773" spans="1706:1708" ht="13.2" x14ac:dyDescent="0.25">
      <c r="BMP773" s="22" t="s">
        <v>166</v>
      </c>
      <c r="BMQ773" s="22"/>
      <c r="BMR773" s="22"/>
    </row>
    <row r="774" spans="1706:1708" ht="13.2" x14ac:dyDescent="0.25">
      <c r="BMP774" s="22" t="s">
        <v>165</v>
      </c>
      <c r="BMQ774" s="22"/>
      <c r="BMR774" s="22"/>
    </row>
    <row r="775" spans="1706:1708" ht="13.2" x14ac:dyDescent="0.25">
      <c r="BMP775" s="22" t="s">
        <v>164</v>
      </c>
      <c r="BMQ775" s="22"/>
      <c r="BMR775" s="22"/>
    </row>
    <row r="776" spans="1706:1708" ht="13.2" x14ac:dyDescent="0.25">
      <c r="BMP776" s="22" t="s">
        <v>163</v>
      </c>
      <c r="BMQ776" s="22"/>
      <c r="BMR776" s="22"/>
    </row>
    <row r="777" spans="1706:1708" ht="13.2" x14ac:dyDescent="0.25">
      <c r="BMP777" s="22"/>
      <c r="BMQ777" s="22"/>
      <c r="BMR777" s="22"/>
    </row>
    <row r="778" spans="1706:1708" ht="13.2" x14ac:dyDescent="0.25">
      <c r="BMP778" s="22"/>
      <c r="BMQ778" s="22"/>
      <c r="BMR778" s="22"/>
    </row>
    <row r="779" spans="1706:1708" ht="13.2" x14ac:dyDescent="0.25">
      <c r="BMP779" s="22"/>
      <c r="BMQ779" s="22"/>
      <c r="BMR779" s="22"/>
    </row>
    <row r="780" spans="1706:1708" ht="14.4" x14ac:dyDescent="0.25">
      <c r="BMP780" s="22"/>
      <c r="BMQ780" s="22"/>
      <c r="BMR780" s="36" t="s">
        <v>52</v>
      </c>
    </row>
    <row r="781" spans="1706:1708" ht="13.2" x14ac:dyDescent="0.25">
      <c r="BMP781" s="22"/>
      <c r="BMQ781" s="22"/>
      <c r="BMR781" s="26" t="s">
        <v>26</v>
      </c>
    </row>
    <row r="782" spans="1706:1708" ht="13.2" x14ac:dyDescent="0.25">
      <c r="BMP782" s="22"/>
      <c r="BMQ782" s="22"/>
      <c r="BMR782" s="26" t="s">
        <v>24</v>
      </c>
    </row>
    <row r="783" spans="1706:1708" ht="13.2" x14ac:dyDescent="0.25">
      <c r="BMP783" s="22"/>
      <c r="BMQ783" s="22"/>
      <c r="BMR783" s="26" t="s">
        <v>22</v>
      </c>
    </row>
    <row r="784" spans="1706:1708" ht="13.2" x14ac:dyDescent="0.25">
      <c r="BMP784" s="22"/>
      <c r="BMQ784" s="22"/>
      <c r="BMR784" s="26" t="s">
        <v>20</v>
      </c>
    </row>
    <row r="785" spans="1683:1719" ht="13.2" x14ac:dyDescent="0.25">
      <c r="BLS785" s="22"/>
      <c r="BLT785" s="22"/>
      <c r="BLU785" s="22"/>
      <c r="BLV785" s="22"/>
      <c r="BLW785" s="22"/>
      <c r="BLX785" s="22"/>
      <c r="BLY785" s="22"/>
      <c r="BLZ785" s="22"/>
      <c r="BMA785" s="22"/>
      <c r="BMB785" s="22"/>
      <c r="BMC785" s="22"/>
      <c r="BMD785" s="22"/>
      <c r="BME785" s="22"/>
      <c r="BMF785" s="25"/>
      <c r="BMG785" s="22"/>
      <c r="BMH785" s="23"/>
      <c r="BMI785" s="22"/>
      <c r="BMJ785" s="22"/>
      <c r="BMK785" s="22"/>
      <c r="BML785" s="22"/>
      <c r="BMM785" s="22"/>
      <c r="BMN785" s="22"/>
      <c r="BMO785" s="22"/>
      <c r="BMP785" s="22"/>
      <c r="BMQ785" s="22"/>
      <c r="BMR785" s="26" t="s">
        <v>18</v>
      </c>
      <c r="BMS785" s="22"/>
      <c r="BMT785" s="22"/>
      <c r="BMU785" s="22"/>
      <c r="BMV785" s="22"/>
      <c r="BMW785" s="22"/>
      <c r="BMX785" s="22"/>
      <c r="BMY785" s="22"/>
      <c r="BMZ785" s="22"/>
      <c r="BNA785" s="22"/>
      <c r="BNB785" s="22"/>
      <c r="BNC785" s="22"/>
    </row>
    <row r="786" spans="1683:1719" ht="13.2" x14ac:dyDescent="0.25">
      <c r="BLS786" s="22"/>
      <c r="BLT786" s="22"/>
      <c r="BLU786" s="22"/>
      <c r="BLV786" s="22"/>
      <c r="BLW786" s="22"/>
      <c r="BLX786" s="22"/>
      <c r="BLY786" s="22"/>
      <c r="BLZ786" s="22"/>
      <c r="BMA786" s="22"/>
      <c r="BMB786" s="22"/>
      <c r="BMC786" s="22"/>
      <c r="BMD786" s="22"/>
      <c r="BME786" s="22"/>
      <c r="BMF786" s="25"/>
      <c r="BMG786" s="22"/>
      <c r="BMH786" s="23"/>
      <c r="BMI786" s="22"/>
      <c r="BMJ786" s="22"/>
      <c r="BMK786" s="22"/>
      <c r="BML786" s="22"/>
      <c r="BMM786" s="22"/>
      <c r="BMN786" s="22"/>
      <c r="BMO786" s="22"/>
      <c r="BMP786" s="22"/>
      <c r="BMQ786" s="22"/>
      <c r="BMR786" s="26"/>
      <c r="BMS786" s="22"/>
      <c r="BMT786" s="22"/>
      <c r="BMU786" s="22"/>
      <c r="BMV786" s="22"/>
      <c r="BMW786" s="22"/>
      <c r="BMX786" s="22"/>
      <c r="BMY786" s="22"/>
      <c r="BMZ786" s="22"/>
      <c r="BNA786" s="22"/>
      <c r="BNB786" s="22"/>
      <c r="BNC786" s="22"/>
    </row>
    <row r="787" spans="1683:1719" ht="14.4" x14ac:dyDescent="0.25">
      <c r="BLS787" s="22"/>
      <c r="BLT787" s="22"/>
      <c r="BLU787" s="22"/>
      <c r="BLV787" s="22"/>
      <c r="BLW787" s="22"/>
      <c r="BLX787" s="22"/>
      <c r="BLY787" s="22"/>
      <c r="BLZ787" s="22"/>
      <c r="BMA787" s="22"/>
      <c r="BMB787" s="22"/>
      <c r="BMC787" s="22"/>
      <c r="BMD787" s="22"/>
      <c r="BME787" s="22"/>
      <c r="BMF787" s="25"/>
      <c r="BMG787" s="22"/>
      <c r="BMH787" s="23"/>
      <c r="BMI787" s="22"/>
      <c r="BMJ787" s="22"/>
      <c r="BMK787" s="22"/>
      <c r="BML787" s="22"/>
      <c r="BMM787" s="22"/>
      <c r="BMN787" s="22"/>
      <c r="BMO787" s="22"/>
      <c r="BMP787" s="22"/>
      <c r="BMQ787" s="22"/>
      <c r="BMR787" s="26"/>
      <c r="BMS787" s="22"/>
      <c r="BMT787" s="36" t="s">
        <v>51</v>
      </c>
      <c r="BMU787" s="22"/>
      <c r="BMV787" s="22"/>
      <c r="BMW787" s="22"/>
      <c r="BMX787" s="22"/>
      <c r="BMY787" s="22"/>
      <c r="BMZ787" s="22"/>
      <c r="BNA787" s="22"/>
      <c r="BNB787" s="22"/>
      <c r="BNC787" s="22"/>
    </row>
    <row r="788" spans="1683:1719" ht="13.2" x14ac:dyDescent="0.25">
      <c r="BLS788" s="22"/>
      <c r="BLT788" s="22"/>
      <c r="BLU788" s="22"/>
      <c r="BLV788" s="22"/>
      <c r="BLW788" s="22"/>
      <c r="BLX788" s="22"/>
      <c r="BLY788" s="22"/>
      <c r="BLZ788" s="22"/>
      <c r="BMA788" s="22"/>
      <c r="BMB788" s="22"/>
      <c r="BMC788" s="22"/>
      <c r="BMD788" s="22"/>
      <c r="BME788" s="22"/>
      <c r="BMF788" s="25"/>
      <c r="BMG788" s="22"/>
      <c r="BMH788" s="23"/>
      <c r="BMI788" s="22"/>
      <c r="BMJ788" s="22"/>
      <c r="BMK788" s="22"/>
      <c r="BML788" s="22"/>
      <c r="BMM788" s="22"/>
      <c r="BMN788" s="22"/>
      <c r="BMO788" s="22"/>
      <c r="BMP788" s="22"/>
      <c r="BMQ788" s="22"/>
      <c r="BMR788" s="26"/>
      <c r="BMS788" s="22"/>
      <c r="BMT788" s="26" t="s">
        <v>28</v>
      </c>
      <c r="BMU788" s="22"/>
      <c r="BMV788" s="22"/>
      <c r="BMW788" s="22"/>
      <c r="BMX788" s="22"/>
      <c r="BMY788" s="22"/>
      <c r="BMZ788" s="22"/>
      <c r="BNA788" s="22"/>
      <c r="BNB788" s="22"/>
      <c r="BNC788" s="22"/>
    </row>
    <row r="789" spans="1683:1719" ht="13.2" x14ac:dyDescent="0.25">
      <c r="BLS789" s="22"/>
      <c r="BLT789" s="23"/>
      <c r="BLU789" s="22"/>
      <c r="BLV789" s="22"/>
      <c r="BLW789" s="22"/>
      <c r="BLX789" s="22"/>
      <c r="BLY789" s="22"/>
      <c r="BLZ789" s="22"/>
      <c r="BMA789" s="22"/>
      <c r="BMB789" s="22"/>
      <c r="BMC789" s="22"/>
      <c r="BMD789" s="22"/>
      <c r="BME789" s="22"/>
      <c r="BMF789" s="25"/>
      <c r="BMG789" s="22"/>
      <c r="BMH789" s="23"/>
      <c r="BMI789" s="22"/>
      <c r="BMJ789" s="22"/>
      <c r="BMK789" s="22"/>
      <c r="BML789" s="22"/>
      <c r="BMM789" s="22"/>
      <c r="BMN789" s="22"/>
      <c r="BMO789" s="22"/>
      <c r="BMP789" s="22"/>
      <c r="BMQ789" s="22"/>
      <c r="BMR789" s="26"/>
      <c r="BMS789" s="22"/>
      <c r="BMT789" s="26" t="s">
        <v>29</v>
      </c>
      <c r="BMU789" s="22"/>
      <c r="BMV789" s="22"/>
      <c r="BMW789" s="22"/>
      <c r="BMX789" s="22"/>
      <c r="BMY789" s="22"/>
      <c r="BMZ789" s="22"/>
      <c r="BNA789" s="22"/>
      <c r="BNB789" s="22"/>
      <c r="BNC789" s="22"/>
    </row>
    <row r="790" spans="1683:1719" ht="13.2" x14ac:dyDescent="0.25">
      <c r="BLS790" s="22"/>
      <c r="BLT790" s="22"/>
      <c r="BLU790" s="22"/>
      <c r="BLV790" s="22"/>
      <c r="BLW790" s="22"/>
      <c r="BLX790" s="22"/>
      <c r="BLY790" s="22"/>
      <c r="BLZ790" s="22"/>
      <c r="BMA790" s="22"/>
      <c r="BMB790" s="22"/>
      <c r="BMC790" s="22"/>
      <c r="BMD790" s="22"/>
      <c r="BME790" s="22"/>
      <c r="BMF790" s="25"/>
      <c r="BMG790" s="22"/>
      <c r="BMH790" s="23"/>
      <c r="BMI790" s="22"/>
      <c r="BMJ790" s="22"/>
      <c r="BMK790" s="22"/>
      <c r="BML790" s="22"/>
      <c r="BMM790" s="22"/>
      <c r="BMN790" s="22"/>
      <c r="BMO790" s="22"/>
      <c r="BMP790" s="22"/>
      <c r="BMQ790" s="22"/>
      <c r="BMR790" s="26"/>
      <c r="BMS790" s="22"/>
      <c r="BMT790" s="26" t="s">
        <v>30</v>
      </c>
      <c r="BMU790" s="22"/>
      <c r="BMV790" s="22"/>
      <c r="BMW790" s="22"/>
      <c r="BMX790" s="22"/>
      <c r="BMY790" s="22"/>
      <c r="BMZ790" s="22"/>
      <c r="BNA790" s="22"/>
      <c r="BNB790" s="22"/>
      <c r="BNC790" s="22"/>
    </row>
    <row r="791" spans="1683:1719" ht="13.2" x14ac:dyDescent="0.25">
      <c r="BLS791" s="22"/>
      <c r="BLT791" s="22"/>
      <c r="BLU791" s="22"/>
      <c r="BLV791" s="22"/>
      <c r="BLW791" s="22"/>
      <c r="BLX791" s="22"/>
      <c r="BLY791" s="22"/>
      <c r="BLZ791" s="22"/>
      <c r="BMA791" s="22"/>
      <c r="BMB791" s="22"/>
      <c r="BMC791" s="22"/>
      <c r="BMD791" s="22"/>
      <c r="BME791" s="22"/>
      <c r="BMF791" s="25"/>
      <c r="BMG791" s="22"/>
      <c r="BMH791" s="23"/>
      <c r="BMI791" s="22"/>
      <c r="BMJ791" s="22"/>
      <c r="BMK791" s="22"/>
      <c r="BML791" s="22"/>
      <c r="BMM791" s="22"/>
      <c r="BMN791" s="22"/>
      <c r="BMO791" s="22"/>
      <c r="BMP791" s="22"/>
      <c r="BMQ791" s="22"/>
      <c r="BMR791" s="26"/>
      <c r="BMS791" s="22"/>
      <c r="BMT791" s="26" t="s">
        <v>31</v>
      </c>
      <c r="BMU791" s="22"/>
      <c r="BMV791" s="22"/>
      <c r="BMW791" s="22"/>
      <c r="BMX791" s="22"/>
      <c r="BMY791" s="22"/>
      <c r="BMZ791" s="22"/>
      <c r="BNA791" s="22"/>
      <c r="BNB791" s="22"/>
      <c r="BNC791" s="22"/>
    </row>
    <row r="792" spans="1683:1719" ht="13.2" x14ac:dyDescent="0.25">
      <c r="BLS792" s="22"/>
      <c r="BLT792" s="22"/>
      <c r="BLU792" s="22"/>
      <c r="BLV792" s="22"/>
      <c r="BLW792" s="22"/>
      <c r="BLX792" s="22"/>
      <c r="BLY792" s="22"/>
      <c r="BLZ792" s="22"/>
      <c r="BMA792" s="22"/>
      <c r="BMB792" s="22"/>
      <c r="BMC792" s="22"/>
      <c r="BMD792" s="22"/>
      <c r="BME792" s="22"/>
      <c r="BMF792" s="25"/>
      <c r="BMG792" s="22"/>
      <c r="BMH792" s="23"/>
      <c r="BMI792" s="22"/>
      <c r="BMJ792" s="22"/>
      <c r="BMK792" s="22"/>
      <c r="BML792" s="22"/>
      <c r="BMM792" s="22"/>
      <c r="BMN792" s="22"/>
      <c r="BMO792" s="22"/>
      <c r="BMP792" s="22"/>
      <c r="BMQ792" s="22"/>
      <c r="BMR792" s="26"/>
      <c r="BMS792" s="22"/>
      <c r="BMT792" s="26" t="s">
        <v>32</v>
      </c>
      <c r="BMU792" s="22"/>
      <c r="BMV792" s="22"/>
      <c r="BMW792" s="22"/>
      <c r="BMX792" s="22"/>
      <c r="BMY792" s="22"/>
      <c r="BMZ792" s="22"/>
      <c r="BNA792" s="22"/>
      <c r="BNB792" s="22"/>
      <c r="BNC792" s="22"/>
    </row>
    <row r="793" spans="1683:1719" ht="13.2" x14ac:dyDescent="0.25">
      <c r="BLS793" s="22"/>
      <c r="BLT793" s="22"/>
      <c r="BLU793" s="22"/>
      <c r="BLV793" s="22"/>
      <c r="BLW793" s="22"/>
      <c r="BLX793" s="22"/>
      <c r="BLY793" s="22"/>
      <c r="BLZ793" s="22"/>
      <c r="BMA793" s="22"/>
      <c r="BMB793" s="22"/>
      <c r="BMC793" s="22"/>
      <c r="BMD793" s="22"/>
      <c r="BME793" s="22"/>
      <c r="BMF793" s="25"/>
      <c r="BMG793" s="22"/>
      <c r="BMH793" s="23"/>
      <c r="BMI793" s="22"/>
      <c r="BMJ793" s="22"/>
      <c r="BMK793" s="22"/>
      <c r="BML793" s="22"/>
      <c r="BMM793" s="22"/>
      <c r="BMN793" s="22"/>
      <c r="BMO793" s="22"/>
      <c r="BMP793" s="22"/>
      <c r="BMQ793" s="22"/>
      <c r="BMR793" s="26"/>
      <c r="BMS793" s="22"/>
      <c r="BMT793" s="22"/>
      <c r="BMU793" s="22"/>
      <c r="BMV793" s="22"/>
      <c r="BMW793" s="22"/>
      <c r="BMX793" s="22"/>
      <c r="BMY793" s="22"/>
      <c r="BMZ793" s="22"/>
      <c r="BNA793" s="22"/>
      <c r="BNB793" s="22"/>
      <c r="BNC793" s="22"/>
    </row>
    <row r="794" spans="1683:1719" ht="13.2" x14ac:dyDescent="0.25">
      <c r="BLS794" s="22" t="s">
        <v>162</v>
      </c>
      <c r="BLT794" s="23"/>
      <c r="BLU794" s="22"/>
      <c r="BLV794" s="22"/>
      <c r="BLW794" s="22"/>
      <c r="BLX794" s="22"/>
      <c r="BLY794" s="22"/>
      <c r="BLZ794" s="22"/>
      <c r="BMA794" s="22"/>
      <c r="BMB794" s="22"/>
      <c r="BMC794" s="22"/>
      <c r="BMD794" s="22"/>
      <c r="BME794" s="22"/>
      <c r="BMF794" s="25"/>
      <c r="BMG794" s="22"/>
      <c r="BMH794" s="23"/>
      <c r="BMI794" s="22"/>
      <c r="BMJ794" s="22"/>
      <c r="BMK794" s="22"/>
      <c r="BML794" s="22"/>
      <c r="BMM794" s="22"/>
      <c r="BMN794" s="22"/>
      <c r="BMO794" s="22"/>
      <c r="BMP794" s="22" t="s">
        <v>77</v>
      </c>
      <c r="BMQ794" s="22"/>
      <c r="BMR794" s="26"/>
      <c r="BMS794" s="22"/>
      <c r="BMT794" s="22"/>
      <c r="BMU794" s="22"/>
      <c r="BMV794" s="22"/>
      <c r="BMW794" s="22"/>
      <c r="BMX794" s="22"/>
      <c r="BMY794" s="22"/>
      <c r="BMZ794" s="22"/>
      <c r="BNA794" s="22"/>
      <c r="BNB794" s="22"/>
      <c r="BNC794" s="22"/>
    </row>
    <row r="795" spans="1683:1719" ht="13.2" x14ac:dyDescent="0.25">
      <c r="BLS795" s="22" t="s">
        <v>161</v>
      </c>
      <c r="BLT795" s="23">
        <v>0</v>
      </c>
      <c r="BLU795" s="22" t="s">
        <v>160</v>
      </c>
      <c r="BLV795" s="22"/>
      <c r="BLW795" s="22"/>
      <c r="BLX795" s="22"/>
      <c r="BLY795" s="22"/>
      <c r="BLZ795" s="22"/>
      <c r="BMA795" s="22"/>
      <c r="BMB795" s="22"/>
      <c r="BMC795" s="22"/>
      <c r="BMD795" s="22"/>
      <c r="BME795" s="22"/>
      <c r="BMF795" s="25"/>
      <c r="BMG795" s="22"/>
      <c r="BMH795" s="23"/>
      <c r="BMI795" s="22"/>
      <c r="BMJ795" s="22"/>
      <c r="BMK795" s="22"/>
      <c r="BML795" s="22"/>
      <c r="BMM795" s="22"/>
      <c r="BMN795" s="22"/>
      <c r="BMO795" s="22"/>
      <c r="BMP795" s="22" t="s">
        <v>76</v>
      </c>
      <c r="BMQ795" s="22"/>
      <c r="BMR795" s="26"/>
      <c r="BMS795" s="22"/>
      <c r="BMT795" s="22"/>
      <c r="BMU795" s="22"/>
      <c r="BMV795" s="22"/>
      <c r="BMW795" s="22"/>
      <c r="BMX795" s="22"/>
      <c r="BMY795" s="22"/>
      <c r="BMZ795" s="22"/>
      <c r="BNA795" s="22"/>
      <c r="BNB795" s="22"/>
      <c r="BNC795" s="22"/>
    </row>
    <row r="796" spans="1683:1719" ht="13.2" x14ac:dyDescent="0.25">
      <c r="BLS796" s="22" t="s">
        <v>159</v>
      </c>
      <c r="BLT796" s="23">
        <v>1</v>
      </c>
      <c r="BLU796" s="22" t="s">
        <v>158</v>
      </c>
      <c r="BLV796" s="22"/>
      <c r="BLW796" s="22"/>
      <c r="BLX796" s="22"/>
      <c r="BLY796" s="22"/>
      <c r="BLZ796" s="22"/>
      <c r="BMA796" s="22"/>
      <c r="BMB796" s="22"/>
      <c r="BMC796" s="22"/>
      <c r="BMD796" s="22"/>
      <c r="BME796" s="22"/>
      <c r="BMF796" s="25"/>
      <c r="BMG796" s="22"/>
      <c r="BMH796" s="23"/>
      <c r="BMI796" s="22"/>
      <c r="BMJ796" s="22"/>
      <c r="BMK796" s="22"/>
      <c r="BML796" s="22"/>
      <c r="BMM796" s="22"/>
      <c r="BMN796" s="22"/>
      <c r="BMO796" s="22"/>
      <c r="BMP796" s="22" t="s">
        <v>75</v>
      </c>
      <c r="BMQ796" s="22"/>
      <c r="BMR796" s="26"/>
      <c r="BMS796" s="22"/>
      <c r="BMT796" s="22"/>
      <c r="BMU796" s="22"/>
      <c r="BMV796" s="22"/>
      <c r="BMW796" s="22"/>
      <c r="BMX796" s="22"/>
      <c r="BMY796" s="22"/>
      <c r="BMZ796" s="22"/>
      <c r="BNA796" s="22"/>
      <c r="BNB796" s="22"/>
      <c r="BNC796" s="22"/>
    </row>
    <row r="797" spans="1683:1719" ht="13.2" x14ac:dyDescent="0.25">
      <c r="BLS797" s="22" t="s">
        <v>157</v>
      </c>
      <c r="BLT797" s="23">
        <v>2</v>
      </c>
      <c r="BLU797" s="22" t="s">
        <v>156</v>
      </c>
      <c r="BLV797" s="22"/>
      <c r="BLW797" s="22"/>
      <c r="BLX797" s="22"/>
      <c r="BLY797" s="22"/>
      <c r="BLZ797" s="22"/>
      <c r="BMA797" s="22"/>
      <c r="BMB797" s="22"/>
      <c r="BMC797" s="22"/>
      <c r="BMD797" s="22"/>
      <c r="BME797" s="22"/>
      <c r="BMF797" s="25"/>
      <c r="BMG797" s="22"/>
      <c r="BMH797" s="23"/>
      <c r="BMI797" s="22"/>
      <c r="BMJ797" s="22"/>
      <c r="BMK797" s="22"/>
      <c r="BML797" s="22"/>
      <c r="BMM797" s="22"/>
      <c r="BMN797" s="22"/>
      <c r="BMO797" s="22"/>
      <c r="BMP797" s="22" t="s">
        <v>74</v>
      </c>
      <c r="BMQ797" s="22"/>
      <c r="BMR797" s="22"/>
      <c r="BMS797" s="22"/>
      <c r="BMT797" s="22"/>
      <c r="BMU797" s="22"/>
      <c r="BMV797" s="22"/>
      <c r="BMW797" s="22"/>
      <c r="BMX797" s="22"/>
      <c r="BMY797" s="22"/>
      <c r="BMZ797" s="22"/>
      <c r="BNA797" s="22"/>
      <c r="BNB797" s="22"/>
      <c r="BNC797" s="22"/>
    </row>
    <row r="798" spans="1683:1719" ht="14.4" x14ac:dyDescent="0.25">
      <c r="BLS798" s="22"/>
      <c r="BLT798" s="22"/>
      <c r="BLU798" s="22"/>
      <c r="BLV798" s="22"/>
      <c r="BLW798" s="22"/>
      <c r="BLX798" s="22"/>
      <c r="BLY798" s="22"/>
      <c r="BLZ798" s="22"/>
      <c r="BMA798" s="22"/>
      <c r="BMB798" s="22"/>
      <c r="BMC798" s="22"/>
      <c r="BMD798" s="22"/>
      <c r="BME798" s="22"/>
      <c r="BMF798" s="25"/>
      <c r="BMG798" s="22"/>
      <c r="BMH798" s="23"/>
      <c r="BMI798" s="22"/>
      <c r="BMJ798" s="22"/>
      <c r="BMK798" s="22"/>
      <c r="BML798" s="22"/>
      <c r="BMM798" s="22"/>
      <c r="BMN798" s="22"/>
      <c r="BMO798" s="22"/>
      <c r="BMP798" s="22" t="s">
        <v>73</v>
      </c>
      <c r="BMQ798" s="22"/>
      <c r="BMR798" s="22"/>
      <c r="BMS798" s="22"/>
      <c r="BMT798" s="36"/>
      <c r="BMU798" s="22"/>
      <c r="BMV798" s="22"/>
      <c r="BMW798" s="22"/>
      <c r="BMX798" s="22"/>
      <c r="BMY798" s="22"/>
      <c r="BMZ798" s="22"/>
      <c r="BNA798" s="22"/>
      <c r="BNB798" s="22"/>
      <c r="BNC798" s="22"/>
    </row>
    <row r="799" spans="1683:1719" ht="13.2" x14ac:dyDescent="0.25">
      <c r="BLS799" s="31"/>
      <c r="BLT799" s="31"/>
      <c r="BLU799" s="31"/>
      <c r="BLV799" s="31"/>
      <c r="BLW799" s="31"/>
      <c r="BLX799" s="31"/>
      <c r="BLY799" s="22"/>
      <c r="BLZ799" s="22"/>
      <c r="BMA799" s="22"/>
      <c r="BMB799" s="22"/>
      <c r="BMC799" s="22"/>
      <c r="BMD799" s="22"/>
      <c r="BME799" s="22"/>
      <c r="BMF799" s="25"/>
      <c r="BMG799" s="22"/>
      <c r="BMH799" s="23"/>
      <c r="BMI799" s="22"/>
      <c r="BMJ799" s="22"/>
      <c r="BMK799" s="22"/>
      <c r="BML799" s="22"/>
      <c r="BMM799" s="22"/>
      <c r="BMN799" s="22"/>
      <c r="BMO799" s="22"/>
      <c r="BMP799" s="22" t="s">
        <v>72</v>
      </c>
      <c r="BMQ799" s="22"/>
      <c r="BMR799" s="22"/>
      <c r="BMS799" s="22"/>
      <c r="BMT799" s="26"/>
      <c r="BMU799" s="22"/>
      <c r="BMV799" s="22"/>
      <c r="BMW799" s="27" t="s">
        <v>155</v>
      </c>
      <c r="BMX799" s="542" t="s">
        <v>154</v>
      </c>
      <c r="BMY799" s="542"/>
      <c r="BMZ799" s="542"/>
      <c r="BNA799" s="27" t="s">
        <v>153</v>
      </c>
      <c r="BNB799" s="22"/>
      <c r="BNC799" s="34" t="s">
        <v>152</v>
      </c>
    </row>
    <row r="800" spans="1683:1719" ht="13.2" x14ac:dyDescent="0.25">
      <c r="BLS800" s="31"/>
      <c r="BLT800" s="31"/>
      <c r="BLU800" s="31"/>
      <c r="BLV800" s="31"/>
      <c r="BLW800" s="31"/>
      <c r="BLX800" s="31"/>
      <c r="BLY800" s="22"/>
      <c r="BLZ800" s="22"/>
      <c r="BMA800" s="22"/>
      <c r="BMB800" s="22"/>
      <c r="BMC800" s="22"/>
      <c r="BMD800" s="22"/>
      <c r="BME800" s="22"/>
      <c r="BMF800" s="25"/>
      <c r="BMG800" s="22"/>
      <c r="BMH800" s="23"/>
      <c r="BMI800" s="22"/>
      <c r="BMJ800" s="22"/>
      <c r="BMK800" s="22"/>
      <c r="BML800" s="22"/>
      <c r="BMM800" s="22"/>
      <c r="BMN800" s="22"/>
      <c r="BMO800" s="22"/>
      <c r="BMP800" s="22" t="s">
        <v>71</v>
      </c>
      <c r="BMQ800" s="22"/>
      <c r="BMR800" s="22"/>
      <c r="BMS800" s="22"/>
      <c r="BMT800" s="26"/>
      <c r="BMU800" s="22"/>
      <c r="BMV800" s="22"/>
      <c r="BMW800" s="33" t="s">
        <v>151</v>
      </c>
      <c r="BMX800" s="33" t="s">
        <v>150</v>
      </c>
      <c r="BMY800" s="33" t="s">
        <v>149</v>
      </c>
      <c r="BMZ800" s="33" t="s">
        <v>148</v>
      </c>
      <c r="BNA800" s="33" t="s">
        <v>147</v>
      </c>
      <c r="BNB800" s="22"/>
      <c r="BNC800" s="32" t="s">
        <v>146</v>
      </c>
    </row>
    <row r="801" spans="1706:1719" ht="13.2" x14ac:dyDescent="0.25">
      <c r="BMP801" s="22" t="s">
        <v>70</v>
      </c>
      <c r="BMQ801" s="22"/>
      <c r="BMR801" s="22"/>
      <c r="BMS801" s="22"/>
      <c r="BMT801" s="26"/>
      <c r="BMU801" s="22"/>
      <c r="BMV801" s="22"/>
      <c r="BMW801" s="31" t="s">
        <v>145</v>
      </c>
      <c r="BMX801" s="31" t="s">
        <v>144</v>
      </c>
      <c r="BMY801" s="31" t="s">
        <v>143</v>
      </c>
      <c r="BMZ801" s="31" t="s">
        <v>52</v>
      </c>
      <c r="BNA801" s="31" t="s">
        <v>142</v>
      </c>
      <c r="BNB801" s="22"/>
      <c r="BNC801" s="29" t="s">
        <v>141</v>
      </c>
    </row>
    <row r="802" spans="1706:1719" ht="13.2" x14ac:dyDescent="0.25">
      <c r="BMP802" s="22" t="s">
        <v>69</v>
      </c>
      <c r="BMQ802" s="22"/>
      <c r="BMR802" s="22"/>
      <c r="BMS802" s="22"/>
      <c r="BMT802" s="22"/>
      <c r="BMU802" s="22"/>
      <c r="BMV802" s="22"/>
      <c r="BMW802" s="31" t="s">
        <v>140</v>
      </c>
      <c r="BMX802" s="31" t="s">
        <v>139</v>
      </c>
      <c r="BMY802" s="31" t="s">
        <v>138</v>
      </c>
      <c r="BMZ802" s="31" t="s">
        <v>51</v>
      </c>
      <c r="BNA802" s="31" t="s">
        <v>40</v>
      </c>
      <c r="BNB802" s="22"/>
      <c r="BNC802" s="29" t="s">
        <v>137</v>
      </c>
    </row>
    <row r="803" spans="1706:1719" ht="13.2" x14ac:dyDescent="0.25">
      <c r="BMP803" s="22" t="s">
        <v>68</v>
      </c>
      <c r="BMQ803" s="22"/>
      <c r="BMR803" s="22"/>
      <c r="BMS803" s="22"/>
      <c r="BMT803" s="22"/>
      <c r="BMU803" s="22"/>
      <c r="BMV803" s="22"/>
      <c r="BMW803" s="31" t="s">
        <v>136</v>
      </c>
      <c r="BMX803" s="31" t="s">
        <v>135</v>
      </c>
      <c r="BMY803" s="31" t="s">
        <v>41</v>
      </c>
      <c r="BMZ803" s="31"/>
      <c r="BNA803" s="31" t="s">
        <v>134</v>
      </c>
      <c r="BNB803" s="22"/>
      <c r="BNC803" s="29" t="s">
        <v>133</v>
      </c>
    </row>
    <row r="804" spans="1706:1719" ht="13.2" x14ac:dyDescent="0.25">
      <c r="BMP804" s="22" t="s">
        <v>0</v>
      </c>
      <c r="BMQ804" s="22"/>
      <c r="BMR804" s="22"/>
      <c r="BMS804" s="22"/>
      <c r="BMT804" s="22"/>
      <c r="BMU804" s="22"/>
      <c r="BMV804" s="22"/>
      <c r="BMW804" s="31" t="s">
        <v>75</v>
      </c>
      <c r="BMX804" s="31"/>
      <c r="BMY804" s="31"/>
      <c r="BMZ804" s="31"/>
      <c r="BNA804" s="31" t="s">
        <v>132</v>
      </c>
      <c r="BNB804" s="22"/>
      <c r="BNC804" s="29" t="s">
        <v>131</v>
      </c>
    </row>
    <row r="805" spans="1706:1719" ht="13.2" x14ac:dyDescent="0.25">
      <c r="BMP805" s="22"/>
      <c r="BMQ805" s="22"/>
      <c r="BMR805" s="22"/>
      <c r="BMS805" s="22"/>
      <c r="BMT805" s="22"/>
      <c r="BMU805" s="22"/>
      <c r="BMV805" s="22"/>
      <c r="BMW805" s="31" t="s">
        <v>74</v>
      </c>
      <c r="BMX805" s="31"/>
      <c r="BMY805" s="31"/>
      <c r="BMZ805" s="31"/>
      <c r="BNA805" s="31"/>
      <c r="BNB805" s="22"/>
      <c r="BNC805" s="29" t="s">
        <v>130</v>
      </c>
    </row>
    <row r="806" spans="1706:1719" ht="13.2" x14ac:dyDescent="0.25">
      <c r="BMP806" s="22"/>
      <c r="BMQ806" s="22"/>
      <c r="BMR806" s="22"/>
      <c r="BMS806" s="22"/>
      <c r="BMT806" s="22"/>
      <c r="BMU806" s="22"/>
      <c r="BMV806" s="22"/>
      <c r="BMW806" s="31" t="s">
        <v>129</v>
      </c>
      <c r="BMX806" s="31"/>
      <c r="BMY806" s="31"/>
      <c r="BMZ806" s="31"/>
      <c r="BNA806" s="31"/>
      <c r="BNB806" s="22"/>
      <c r="BNC806" s="29" t="s">
        <v>128</v>
      </c>
    </row>
    <row r="807" spans="1706:1719" ht="13.2" x14ac:dyDescent="0.25">
      <c r="BMP807" s="22"/>
      <c r="BMQ807" s="22"/>
      <c r="BMR807" s="22"/>
      <c r="BMS807" s="22"/>
      <c r="BMT807" s="22"/>
      <c r="BMU807" s="22"/>
      <c r="BMV807" s="22"/>
      <c r="BMW807" s="31" t="s">
        <v>127</v>
      </c>
      <c r="BMX807" s="31"/>
      <c r="BMY807" s="31"/>
      <c r="BMZ807" s="31"/>
      <c r="BNA807" s="31"/>
      <c r="BNB807" s="22"/>
      <c r="BNC807" s="29" t="s">
        <v>126</v>
      </c>
    </row>
    <row r="808" spans="1706:1719" ht="13.2" x14ac:dyDescent="0.25">
      <c r="BMP808" s="22"/>
      <c r="BMQ808" s="22"/>
      <c r="BMR808" s="22"/>
      <c r="BMS808" s="22"/>
      <c r="BMT808" s="22"/>
      <c r="BMU808" s="22"/>
      <c r="BMV808" s="22"/>
      <c r="BMW808" s="31" t="s">
        <v>125</v>
      </c>
      <c r="BMX808" s="31"/>
      <c r="BMY808" s="31"/>
      <c r="BMZ808" s="31"/>
      <c r="BNA808" s="31"/>
      <c r="BNB808" s="22"/>
      <c r="BNC808" s="29" t="s">
        <v>124</v>
      </c>
    </row>
    <row r="809" spans="1706:1719" ht="13.2" x14ac:dyDescent="0.25">
      <c r="BMP809" s="22"/>
      <c r="BMQ809" s="22"/>
      <c r="BMR809" s="22"/>
      <c r="BMS809" s="22"/>
      <c r="BMT809" s="22"/>
      <c r="BMU809" s="22"/>
      <c r="BMV809" s="22"/>
      <c r="BMW809" s="31" t="s">
        <v>123</v>
      </c>
      <c r="BMX809" s="31"/>
      <c r="BMY809" s="31"/>
      <c r="BMZ809" s="31"/>
      <c r="BNA809" s="31"/>
      <c r="BNB809" s="22"/>
      <c r="BNC809" s="29" t="s">
        <v>122</v>
      </c>
    </row>
    <row r="810" spans="1706:1719" ht="13.2" x14ac:dyDescent="0.25">
      <c r="BMP810" s="22"/>
      <c r="BMQ810" s="22"/>
      <c r="BMR810" s="22"/>
      <c r="BMS810" s="22"/>
      <c r="BMT810" s="22"/>
      <c r="BMU810" s="22"/>
      <c r="BMV810" s="22"/>
      <c r="BMW810" s="22" t="s">
        <v>72</v>
      </c>
      <c r="BMX810" s="22"/>
      <c r="BMY810" s="31"/>
      <c r="BMZ810" s="31"/>
      <c r="BNA810" s="24"/>
      <c r="BNB810" s="22"/>
      <c r="BNC810" s="29" t="s">
        <v>121</v>
      </c>
    </row>
    <row r="811" spans="1706:1719" ht="13.2" x14ac:dyDescent="0.25">
      <c r="BMP811" s="22"/>
      <c r="BMQ811" s="22"/>
      <c r="BMR811" s="22"/>
      <c r="BMS811" s="22"/>
      <c r="BMT811" s="22"/>
      <c r="BMU811" s="22"/>
      <c r="BMV811" s="22"/>
      <c r="BMW811" s="22" t="s">
        <v>71</v>
      </c>
      <c r="BMX811" s="22"/>
      <c r="BMY811" s="31"/>
      <c r="BMZ811" s="31"/>
      <c r="BNA811" s="24"/>
      <c r="BNB811" s="22"/>
      <c r="BNC811" s="29" t="s">
        <v>120</v>
      </c>
    </row>
    <row r="812" spans="1706:1719" ht="13.2" x14ac:dyDescent="0.25">
      <c r="BMP812" s="22"/>
      <c r="BMQ812" s="22"/>
      <c r="BMR812" s="22"/>
      <c r="BMS812" s="22"/>
      <c r="BMT812" s="22"/>
      <c r="BMU812" s="22"/>
      <c r="BMV812" s="22"/>
      <c r="BMW812" s="22" t="s">
        <v>70</v>
      </c>
      <c r="BMX812" s="31"/>
      <c r="BMY812" s="31"/>
      <c r="BMZ812" s="31"/>
      <c r="BNA812" s="24"/>
      <c r="BNB812" s="22"/>
      <c r="BNC812" s="29" t="s">
        <v>119</v>
      </c>
    </row>
    <row r="813" spans="1706:1719" ht="13.2" x14ac:dyDescent="0.25">
      <c r="BMP813" s="22"/>
      <c r="BMQ813" s="22"/>
      <c r="BMR813" s="22"/>
      <c r="BMS813" s="22"/>
      <c r="BMT813" s="22"/>
      <c r="BMU813" s="22"/>
      <c r="BMV813" s="22"/>
      <c r="BMW813" s="22" t="s">
        <v>69</v>
      </c>
      <c r="BMX813" s="31"/>
      <c r="BMY813" s="31"/>
      <c r="BMZ813" s="31"/>
      <c r="BNA813" s="24"/>
      <c r="BNB813" s="22"/>
      <c r="BNC813" s="29" t="s">
        <v>118</v>
      </c>
    </row>
    <row r="814" spans="1706:1719" ht="13.2" x14ac:dyDescent="0.25">
      <c r="BMP814" s="22"/>
      <c r="BMQ814" s="22"/>
      <c r="BMR814" s="22"/>
      <c r="BMS814" s="22"/>
      <c r="BMT814" s="22"/>
      <c r="BMU814" s="22"/>
      <c r="BMV814" s="22"/>
      <c r="BMW814" s="22" t="s">
        <v>68</v>
      </c>
      <c r="BMX814" s="31"/>
      <c r="BMY814" s="31"/>
      <c r="BMZ814" s="31"/>
      <c r="BNA814" s="24"/>
      <c r="BNB814" s="22"/>
      <c r="BNC814" s="29" t="s">
        <v>117</v>
      </c>
    </row>
    <row r="815" spans="1706:1719" ht="13.2" x14ac:dyDescent="0.25">
      <c r="BMP815" s="22"/>
      <c r="BMQ815" s="22"/>
      <c r="BMR815" s="22"/>
      <c r="BMS815" s="22"/>
      <c r="BMT815" s="22"/>
      <c r="BMU815" s="22"/>
      <c r="BMV815" s="22"/>
      <c r="BMW815" s="22" t="s">
        <v>0</v>
      </c>
      <c r="BMX815" s="31"/>
      <c r="BMY815" s="31"/>
      <c r="BMZ815" s="31"/>
      <c r="BNA815" s="24"/>
      <c r="BNB815" s="22"/>
      <c r="BNC815" s="29" t="s">
        <v>116</v>
      </c>
    </row>
    <row r="816" spans="1706:1719" ht="13.2" x14ac:dyDescent="0.25">
      <c r="BMP816" s="22"/>
      <c r="BMQ816" s="22"/>
      <c r="BMR816" s="22"/>
      <c r="BMS816" s="22"/>
      <c r="BMT816" s="22"/>
      <c r="BMU816" s="22"/>
      <c r="BMV816" s="22"/>
      <c r="BMW816" s="22"/>
      <c r="BMX816" s="31"/>
      <c r="BMY816" s="31"/>
      <c r="BMZ816" s="31"/>
      <c r="BNA816" s="31"/>
      <c r="BNB816" s="22"/>
      <c r="BNC816" s="29" t="s">
        <v>115</v>
      </c>
    </row>
    <row r="817" spans="1719:1719" ht="13.2" x14ac:dyDescent="0.2">
      <c r="BNC817" s="29" t="s">
        <v>114</v>
      </c>
    </row>
    <row r="818" spans="1719:1719" ht="13.2" x14ac:dyDescent="0.2">
      <c r="BNC818" s="29" t="s">
        <v>113</v>
      </c>
    </row>
    <row r="819" spans="1719:1719" ht="13.2" x14ac:dyDescent="0.2">
      <c r="BNC819" s="29" t="s">
        <v>112</v>
      </c>
    </row>
    <row r="820" spans="1719:1719" ht="13.2" x14ac:dyDescent="0.2">
      <c r="BNC820" s="29" t="s">
        <v>111</v>
      </c>
    </row>
    <row r="821" spans="1719:1719" ht="13.2" x14ac:dyDescent="0.2">
      <c r="BNC821" s="29" t="s">
        <v>110</v>
      </c>
    </row>
    <row r="822" spans="1719:1719" ht="13.2" x14ac:dyDescent="0.2">
      <c r="BNC822" s="29" t="s">
        <v>109</v>
      </c>
    </row>
    <row r="823" spans="1719:1719" ht="13.2" x14ac:dyDescent="0.2">
      <c r="BNC823" s="29" t="s">
        <v>108</v>
      </c>
    </row>
    <row r="824" spans="1719:1719" ht="13.2" x14ac:dyDescent="0.2">
      <c r="BNC824" s="29" t="s">
        <v>107</v>
      </c>
    </row>
    <row r="825" spans="1719:1719" ht="13.2" x14ac:dyDescent="0.2">
      <c r="BNC825" s="29" t="s">
        <v>106</v>
      </c>
    </row>
    <row r="826" spans="1719:1719" ht="13.2" x14ac:dyDescent="0.2">
      <c r="BNC826" s="29" t="s">
        <v>105</v>
      </c>
    </row>
    <row r="827" spans="1719:1719" ht="13.2" x14ac:dyDescent="0.2">
      <c r="BNC827" s="29" t="s">
        <v>104</v>
      </c>
    </row>
    <row r="828" spans="1719:1719" ht="13.2" x14ac:dyDescent="0.2">
      <c r="BNC828" s="29" t="s">
        <v>103</v>
      </c>
    </row>
    <row r="829" spans="1719:1719" ht="13.2" x14ac:dyDescent="0.2">
      <c r="BNC829" s="29" t="s">
        <v>102</v>
      </c>
    </row>
    <row r="830" spans="1719:1719" ht="13.2" x14ac:dyDescent="0.2">
      <c r="BNC830" s="30" t="s">
        <v>101</v>
      </c>
    </row>
    <row r="831" spans="1719:1719" ht="13.2" x14ac:dyDescent="0.2">
      <c r="BNC831" s="29" t="s">
        <v>100</v>
      </c>
    </row>
    <row r="832" spans="1719:1719" ht="13.2" x14ac:dyDescent="0.2">
      <c r="BNC832" s="29" t="s">
        <v>99</v>
      </c>
    </row>
    <row r="833" spans="1719:1725" ht="13.2" x14ac:dyDescent="0.25">
      <c r="BNC833" s="29" t="s">
        <v>98</v>
      </c>
      <c r="BND833" s="22"/>
      <c r="BNE833" s="22"/>
      <c r="BNF833" s="22"/>
      <c r="BNG833" s="22"/>
      <c r="BNH833" s="22"/>
      <c r="BNI833" s="22"/>
    </row>
    <row r="834" spans="1719:1725" ht="13.2" x14ac:dyDescent="0.25">
      <c r="BNC834" s="29" t="s">
        <v>97</v>
      </c>
      <c r="BND834" s="22"/>
      <c r="BNE834" s="22"/>
      <c r="BNF834" s="22"/>
      <c r="BNG834" s="22"/>
      <c r="BNH834" s="22"/>
      <c r="BNI834" s="22"/>
    </row>
    <row r="835" spans="1719:1725" ht="13.2" x14ac:dyDescent="0.25">
      <c r="BNC835" s="22"/>
      <c r="BND835" s="22"/>
      <c r="BNE835" s="22"/>
      <c r="BNF835" s="22"/>
      <c r="BNG835" s="22"/>
      <c r="BNH835" s="22"/>
      <c r="BNI835" s="22"/>
    </row>
    <row r="836" spans="1719:1725" ht="13.2" x14ac:dyDescent="0.25">
      <c r="BNC836" s="22"/>
      <c r="BND836" s="22"/>
      <c r="BNE836" s="22"/>
      <c r="BNF836" s="22"/>
      <c r="BNG836" s="22"/>
      <c r="BNH836" s="22"/>
      <c r="BNI836" s="22"/>
    </row>
    <row r="837" spans="1719:1725" ht="13.2" x14ac:dyDescent="0.25">
      <c r="BNC837" s="22"/>
      <c r="BND837" s="22"/>
      <c r="BNE837" s="22" t="s">
        <v>54</v>
      </c>
      <c r="BNF837" s="22"/>
      <c r="BNG837" s="22"/>
      <c r="BNH837" s="22"/>
      <c r="BNI837" s="22"/>
    </row>
    <row r="838" spans="1719:1725" ht="13.2" x14ac:dyDescent="0.25">
      <c r="BNC838" s="22"/>
      <c r="BND838" s="22"/>
      <c r="BNE838" s="22" t="s">
        <v>53</v>
      </c>
      <c r="BNF838" s="22"/>
      <c r="BNG838" s="22"/>
      <c r="BNH838" s="22"/>
      <c r="BNI838" s="22"/>
    </row>
    <row r="839" spans="1719:1725" ht="13.2" x14ac:dyDescent="0.25">
      <c r="BNC839" s="22"/>
      <c r="BND839" s="22"/>
      <c r="BNE839" s="22"/>
      <c r="BNF839" s="22"/>
      <c r="BNG839" s="22"/>
      <c r="BNH839" s="22"/>
      <c r="BNI839" s="22"/>
    </row>
    <row r="840" spans="1719:1725" ht="13.2" x14ac:dyDescent="0.25">
      <c r="BNC840" s="22"/>
      <c r="BND840" s="22"/>
      <c r="BNE840" s="22"/>
      <c r="BNF840" s="22"/>
      <c r="BNG840" s="22" t="s">
        <v>66</v>
      </c>
      <c r="BNH840" s="22"/>
      <c r="BNI840" s="22"/>
    </row>
    <row r="841" spans="1719:1725" ht="13.2" x14ac:dyDescent="0.25">
      <c r="BNC841" s="22"/>
      <c r="BND841" s="22"/>
      <c r="BNE841" s="22"/>
      <c r="BNF841" s="22"/>
      <c r="BNG841" s="22" t="s">
        <v>65</v>
      </c>
      <c r="BNH841" s="22"/>
      <c r="BNI841" s="22"/>
    </row>
    <row r="842" spans="1719:1725" ht="13.2" x14ac:dyDescent="0.25">
      <c r="BNC842" s="22"/>
      <c r="BND842" s="22"/>
      <c r="BNE842" s="22"/>
      <c r="BNF842" s="22"/>
      <c r="BNG842" s="22" t="s">
        <v>64</v>
      </c>
      <c r="BNH842" s="22"/>
      <c r="BNI842" s="22"/>
    </row>
    <row r="843" spans="1719:1725" ht="13.2" x14ac:dyDescent="0.25">
      <c r="BNC843" s="22"/>
      <c r="BND843" s="22"/>
      <c r="BNE843" s="22"/>
      <c r="BNF843" s="22"/>
      <c r="BNG843" s="22" t="s">
        <v>63</v>
      </c>
      <c r="BNH843" s="22"/>
      <c r="BNI843" s="22"/>
    </row>
    <row r="844" spans="1719:1725" ht="13.2" x14ac:dyDescent="0.25">
      <c r="BNC844" s="22"/>
      <c r="BND844" s="22"/>
      <c r="BNE844" s="22"/>
      <c r="BNF844" s="22"/>
      <c r="BNG844" s="22"/>
      <c r="BNH844" s="22"/>
      <c r="BNI844" s="22"/>
    </row>
    <row r="845" spans="1719:1725" ht="13.2" x14ac:dyDescent="0.25">
      <c r="BNC845" s="22"/>
      <c r="BND845" s="22"/>
      <c r="BNE845" s="22"/>
      <c r="BNF845" s="22"/>
      <c r="BNG845" s="22"/>
      <c r="BNH845" s="22"/>
      <c r="BNI845" s="22" t="s">
        <v>96</v>
      </c>
    </row>
    <row r="846" spans="1719:1725" ht="13.2" x14ac:dyDescent="0.25">
      <c r="BNC846" s="22"/>
      <c r="BND846" s="22"/>
      <c r="BNE846" s="22"/>
      <c r="BNF846" s="22"/>
      <c r="BNG846" s="22"/>
      <c r="BNH846" s="22"/>
      <c r="BNI846" s="22" t="s">
        <v>95</v>
      </c>
    </row>
    <row r="847" spans="1719:1725" ht="13.2" x14ac:dyDescent="0.25">
      <c r="BNC847" s="22"/>
      <c r="BND847" s="22"/>
      <c r="BNE847" s="22"/>
      <c r="BNF847" s="22"/>
      <c r="BNG847" s="22"/>
      <c r="BNH847" s="22"/>
      <c r="BNI847" s="22" t="s">
        <v>94</v>
      </c>
    </row>
    <row r="850" spans="1728:1730" x14ac:dyDescent="0.2">
      <c r="BNL850" s="8" t="s">
        <v>93</v>
      </c>
      <c r="BNM850" s="8"/>
      <c r="BNN850" s="8"/>
    </row>
    <row r="851" spans="1728:1730" ht="13.2" x14ac:dyDescent="0.25">
      <c r="BNL851" s="11" t="s">
        <v>92</v>
      </c>
      <c r="BNM851" s="8"/>
      <c r="BNN851" s="8"/>
    </row>
    <row r="852" spans="1728:1730" ht="13.2" x14ac:dyDescent="0.25">
      <c r="BNL852" s="11" t="s">
        <v>91</v>
      </c>
      <c r="BNM852" s="8"/>
      <c r="BNN852" s="8"/>
    </row>
    <row r="853" spans="1728:1730" ht="13.2" x14ac:dyDescent="0.25">
      <c r="BNL853" s="11" t="s">
        <v>90</v>
      </c>
      <c r="BNM853" s="8"/>
      <c r="BNN853" s="8"/>
    </row>
    <row r="854" spans="1728:1730" ht="13.2" x14ac:dyDescent="0.25">
      <c r="BNL854" s="11" t="s">
        <v>89</v>
      </c>
      <c r="BNM854" s="8"/>
      <c r="BNN854" s="8"/>
    </row>
    <row r="855" spans="1728:1730" ht="13.2" x14ac:dyDescent="0.25">
      <c r="BNL855" s="11" t="s">
        <v>88</v>
      </c>
      <c r="BNM855" s="8"/>
      <c r="BNN855" s="8"/>
    </row>
    <row r="856" spans="1728:1730" ht="13.2" x14ac:dyDescent="0.25">
      <c r="BNL856" s="11" t="s">
        <v>87</v>
      </c>
      <c r="BNM856" s="8"/>
      <c r="BNN856" s="8"/>
    </row>
    <row r="857" spans="1728:1730" ht="13.2" x14ac:dyDescent="0.25">
      <c r="BNL857" s="11" t="s">
        <v>86</v>
      </c>
      <c r="BNM857" s="8"/>
      <c r="BNN857" s="8"/>
    </row>
    <row r="858" spans="1728:1730" ht="13.2" x14ac:dyDescent="0.25">
      <c r="BNL858" s="11" t="s">
        <v>85</v>
      </c>
      <c r="BNM858" s="8"/>
      <c r="BNN858" s="8"/>
    </row>
    <row r="859" spans="1728:1730" ht="13.2" x14ac:dyDescent="0.25">
      <c r="BNL859" s="11" t="s">
        <v>84</v>
      </c>
      <c r="BNM859" s="8"/>
      <c r="BNN859" s="8"/>
    </row>
    <row r="860" spans="1728:1730" ht="13.2" x14ac:dyDescent="0.25">
      <c r="BNL860" s="11" t="s">
        <v>83</v>
      </c>
      <c r="BNM860" s="8"/>
      <c r="BNN860" s="8"/>
    </row>
    <row r="861" spans="1728:1730" x14ac:dyDescent="0.2">
      <c r="BNL861" s="8"/>
      <c r="BNM861" s="8"/>
      <c r="BNN861" s="8"/>
    </row>
    <row r="862" spans="1728:1730" x14ac:dyDescent="0.2">
      <c r="BNL862" s="8"/>
      <c r="BNM862" s="8"/>
      <c r="BNN862" s="8" t="s">
        <v>82</v>
      </c>
    </row>
    <row r="863" spans="1728:1730" x14ac:dyDescent="0.2">
      <c r="BNL863" s="8"/>
      <c r="BNM863" s="8"/>
      <c r="BNN863" s="8" t="s">
        <v>81</v>
      </c>
    </row>
    <row r="864" spans="1728:1730" x14ac:dyDescent="0.2">
      <c r="BNL864" s="8"/>
      <c r="BNM864" s="8"/>
      <c r="BNN864" s="8" t="s">
        <v>80</v>
      </c>
    </row>
    <row r="865" spans="1730:1734" x14ac:dyDescent="0.2">
      <c r="BNN865" s="8" t="s">
        <v>79</v>
      </c>
      <c r="BNO865" s="8"/>
      <c r="BNP865" s="8"/>
      <c r="BNQ865" s="8"/>
      <c r="BNR865" s="8"/>
    </row>
    <row r="866" spans="1730:1734" x14ac:dyDescent="0.2">
      <c r="BNN866" s="8"/>
      <c r="BNO866" s="8"/>
      <c r="BNP866" s="8"/>
      <c r="BNQ866" s="8"/>
      <c r="BNR866" s="8"/>
    </row>
    <row r="867" spans="1730:1734" x14ac:dyDescent="0.2">
      <c r="BNN867" s="8" t="s">
        <v>7</v>
      </c>
      <c r="BNO867" s="8"/>
      <c r="BNP867" s="8"/>
      <c r="BNQ867" s="8"/>
      <c r="BNR867" s="8"/>
    </row>
    <row r="868" spans="1730:1734" ht="13.2" x14ac:dyDescent="0.25">
      <c r="BNN868" s="8"/>
      <c r="BNO868" s="8"/>
      <c r="BNP868" s="21" t="s">
        <v>78</v>
      </c>
      <c r="BNQ868" s="8"/>
      <c r="BNR868" s="8"/>
    </row>
    <row r="869" spans="1730:1734" ht="13.2" x14ac:dyDescent="0.25">
      <c r="BNN869" s="8"/>
      <c r="BNO869" s="8"/>
      <c r="BNP869" s="11" t="s">
        <v>77</v>
      </c>
      <c r="BNQ869" s="8"/>
      <c r="BNR869" s="8"/>
    </row>
    <row r="870" spans="1730:1734" ht="13.2" x14ac:dyDescent="0.25">
      <c r="BNN870" s="8"/>
      <c r="BNO870" s="8"/>
      <c r="BNP870" s="11" t="s">
        <v>76</v>
      </c>
      <c r="BNQ870" s="8"/>
      <c r="BNR870" s="8"/>
    </row>
    <row r="871" spans="1730:1734" ht="13.2" x14ac:dyDescent="0.25">
      <c r="BNN871" s="8"/>
      <c r="BNO871" s="8"/>
      <c r="BNP871" s="11" t="s">
        <v>75</v>
      </c>
      <c r="BNQ871" s="8"/>
      <c r="BNR871" s="8"/>
    </row>
    <row r="872" spans="1730:1734" ht="13.2" x14ac:dyDescent="0.25">
      <c r="BNN872" s="8"/>
      <c r="BNO872" s="8"/>
      <c r="BNP872" s="11" t="s">
        <v>74</v>
      </c>
      <c r="BNQ872" s="8"/>
      <c r="BNR872" s="8"/>
    </row>
    <row r="873" spans="1730:1734" ht="13.2" x14ac:dyDescent="0.25">
      <c r="BNN873" s="8"/>
      <c r="BNO873" s="8"/>
      <c r="BNP873" s="11" t="s">
        <v>73</v>
      </c>
      <c r="BNQ873" s="8"/>
      <c r="BNR873" s="8"/>
    </row>
    <row r="874" spans="1730:1734" ht="13.2" x14ac:dyDescent="0.25">
      <c r="BNN874" s="8"/>
      <c r="BNO874" s="8"/>
      <c r="BNP874" s="11" t="s">
        <v>72</v>
      </c>
      <c r="BNQ874" s="8"/>
      <c r="BNR874" s="8"/>
    </row>
    <row r="875" spans="1730:1734" ht="13.2" x14ac:dyDescent="0.25">
      <c r="BNN875" s="8"/>
      <c r="BNO875" s="8"/>
      <c r="BNP875" s="11" t="s">
        <v>71</v>
      </c>
      <c r="BNQ875" s="8"/>
      <c r="BNR875" s="8"/>
    </row>
    <row r="876" spans="1730:1734" ht="13.2" x14ac:dyDescent="0.25">
      <c r="BNN876" s="8"/>
      <c r="BNO876" s="8"/>
      <c r="BNP876" s="11" t="s">
        <v>70</v>
      </c>
      <c r="BNQ876" s="8"/>
      <c r="BNR876" s="8"/>
    </row>
    <row r="877" spans="1730:1734" ht="13.2" x14ac:dyDescent="0.25">
      <c r="BNN877" s="8"/>
      <c r="BNO877" s="8"/>
      <c r="BNP877" s="11" t="s">
        <v>69</v>
      </c>
      <c r="BNQ877" s="8"/>
      <c r="BNR877" s="8"/>
    </row>
    <row r="878" spans="1730:1734" ht="13.2" x14ac:dyDescent="0.25">
      <c r="BNN878" s="8"/>
      <c r="BNO878" s="8"/>
      <c r="BNP878" s="11" t="s">
        <v>68</v>
      </c>
      <c r="BNQ878" s="8"/>
      <c r="BNR878" s="8"/>
    </row>
    <row r="879" spans="1730:1734" ht="13.2" x14ac:dyDescent="0.25">
      <c r="BNN879" s="8"/>
      <c r="BNO879" s="8"/>
      <c r="BNP879" s="11" t="s">
        <v>0</v>
      </c>
      <c r="BNQ879" s="8"/>
      <c r="BNR879" s="8" t="s">
        <v>67</v>
      </c>
    </row>
    <row r="880" spans="1730:1734" ht="13.2" x14ac:dyDescent="0.25">
      <c r="BNN880" s="8"/>
      <c r="BNO880" s="8"/>
      <c r="BNP880" s="8"/>
      <c r="BNQ880" s="8"/>
      <c r="BNR880" s="11" t="s">
        <v>66</v>
      </c>
    </row>
    <row r="881" spans="1734:1738" ht="13.2" x14ac:dyDescent="0.25">
      <c r="BNR881" s="11" t="s">
        <v>65</v>
      </c>
      <c r="BNS881" s="8"/>
      <c r="BNT881" s="8"/>
      <c r="BNU881" s="8"/>
      <c r="BNV881" s="8"/>
    </row>
    <row r="882" spans="1734:1738" ht="13.2" x14ac:dyDescent="0.25">
      <c r="BNR882" s="11" t="s">
        <v>64</v>
      </c>
      <c r="BNS882" s="8"/>
      <c r="BNT882" s="8"/>
      <c r="BNU882" s="8"/>
      <c r="BNV882" s="8"/>
    </row>
    <row r="883" spans="1734:1738" ht="13.2" x14ac:dyDescent="0.25">
      <c r="BNR883" s="11" t="s">
        <v>63</v>
      </c>
      <c r="BNS883" s="8"/>
      <c r="BNT883" s="8"/>
      <c r="BNU883" s="8"/>
      <c r="BNV883" s="8"/>
    </row>
    <row r="884" spans="1734:1738" x14ac:dyDescent="0.2">
      <c r="BNR884" s="8"/>
      <c r="BNS884" s="8"/>
      <c r="BNT884" s="8"/>
      <c r="BNU884" s="8"/>
      <c r="BNV884" s="8"/>
    </row>
    <row r="885" spans="1734:1738" x14ac:dyDescent="0.2">
      <c r="BNR885" s="8"/>
      <c r="BNS885" s="8"/>
      <c r="BNT885" s="8" t="s">
        <v>62</v>
      </c>
      <c r="BNU885" s="8"/>
      <c r="BNV885" s="8"/>
    </row>
    <row r="886" spans="1734:1738" ht="79.2" x14ac:dyDescent="0.2">
      <c r="BNR886" s="8"/>
      <c r="BNS886" s="8"/>
      <c r="BNT886" s="20" t="s">
        <v>61</v>
      </c>
      <c r="BNU886" s="8"/>
      <c r="BNV886" s="8"/>
    </row>
    <row r="887" spans="1734:1738" ht="13.2" x14ac:dyDescent="0.2">
      <c r="BNR887" s="8"/>
      <c r="BNS887" s="8"/>
      <c r="BNT887" s="19" t="s">
        <v>60</v>
      </c>
      <c r="BNU887" s="8"/>
      <c r="BNV887" s="8"/>
    </row>
    <row r="888" spans="1734:1738" ht="13.2" x14ac:dyDescent="0.2">
      <c r="BNR888" s="8"/>
      <c r="BNS888" s="8"/>
      <c r="BNT888" s="19" t="s">
        <v>59</v>
      </c>
      <c r="BNU888" s="8"/>
      <c r="BNV888" s="8"/>
    </row>
    <row r="889" spans="1734:1738" ht="13.2" x14ac:dyDescent="0.2">
      <c r="BNR889" s="8"/>
      <c r="BNS889" s="8"/>
      <c r="BNT889" s="19" t="s">
        <v>58</v>
      </c>
      <c r="BNU889" s="8"/>
      <c r="BNV889" s="8"/>
    </row>
    <row r="890" spans="1734:1738" ht="13.2" x14ac:dyDescent="0.2">
      <c r="BNR890" s="8"/>
      <c r="BNS890" s="8"/>
      <c r="BNT890" s="19" t="s">
        <v>57</v>
      </c>
      <c r="BNU890" s="8"/>
      <c r="BNV890" s="8"/>
    </row>
    <row r="891" spans="1734:1738" ht="79.2" x14ac:dyDescent="0.2">
      <c r="BNR891" s="8"/>
      <c r="BNS891" s="8"/>
      <c r="BNT891" s="20" t="s">
        <v>56</v>
      </c>
      <c r="BNU891" s="8"/>
      <c r="BNV891" s="8"/>
    </row>
    <row r="892" spans="1734:1738" ht="13.2" x14ac:dyDescent="0.2">
      <c r="BNR892" s="8"/>
      <c r="BNS892" s="8"/>
      <c r="BNT892" s="19" t="s">
        <v>55</v>
      </c>
      <c r="BNU892" s="8"/>
      <c r="BNV892" s="8"/>
    </row>
    <row r="893" spans="1734:1738" ht="13.2" x14ac:dyDescent="0.2">
      <c r="BNR893" s="8"/>
      <c r="BNS893" s="8"/>
      <c r="BNT893" s="20" t="s">
        <v>0</v>
      </c>
      <c r="BNU893" s="8"/>
      <c r="BNV893" s="8"/>
    </row>
    <row r="894" spans="1734:1738" ht="13.2" x14ac:dyDescent="0.2">
      <c r="BNR894" s="8"/>
      <c r="BNS894" s="8"/>
      <c r="BNT894" s="19" t="s">
        <v>7</v>
      </c>
      <c r="BNU894" s="8"/>
      <c r="BNV894" s="8"/>
    </row>
    <row r="895" spans="1734:1738" ht="13.2" x14ac:dyDescent="0.2">
      <c r="BNR895" s="8"/>
      <c r="BNS895" s="8"/>
      <c r="BNT895" s="19"/>
      <c r="BNU895" s="8"/>
      <c r="BNV895" s="8"/>
    </row>
    <row r="896" spans="1734:1738" ht="13.2" x14ac:dyDescent="0.25">
      <c r="BNR896" s="8"/>
      <c r="BNS896" s="8"/>
      <c r="BNT896" s="8"/>
      <c r="BNU896" s="8"/>
      <c r="BNV896" s="11" t="s">
        <v>54</v>
      </c>
    </row>
    <row r="897" spans="1738:1742" ht="13.2" x14ac:dyDescent="0.25">
      <c r="BNV897" s="11" t="s">
        <v>53</v>
      </c>
      <c r="BNW897" s="11"/>
      <c r="BNX897" s="11"/>
      <c r="BNY897" s="11"/>
      <c r="BNZ897" s="11"/>
    </row>
    <row r="898" spans="1738:1742" ht="13.2" x14ac:dyDescent="0.25">
      <c r="BNV898" s="11"/>
      <c r="BNW898" s="11"/>
      <c r="BNX898" s="11"/>
      <c r="BNY898" s="11"/>
      <c r="BNZ898" s="11"/>
    </row>
    <row r="899" spans="1738:1742" ht="13.2" x14ac:dyDescent="0.25">
      <c r="BNV899" s="11"/>
      <c r="BNW899" s="11" t="s">
        <v>52</v>
      </c>
      <c r="BNX899" s="11"/>
      <c r="BNY899" s="11"/>
      <c r="BNZ899" s="11"/>
    </row>
    <row r="900" spans="1738:1742" ht="13.2" x14ac:dyDescent="0.25">
      <c r="BNV900" s="11"/>
      <c r="BNW900" s="11" t="s">
        <v>51</v>
      </c>
      <c r="BNX900" s="11"/>
      <c r="BNY900" s="11"/>
      <c r="BNZ900" s="11"/>
    </row>
    <row r="901" spans="1738:1742" ht="13.2" x14ac:dyDescent="0.25">
      <c r="BNV901" s="11"/>
      <c r="BNW901" s="11"/>
      <c r="BNX901" s="11"/>
      <c r="BNY901" s="11"/>
      <c r="BNZ901" s="11"/>
    </row>
    <row r="902" spans="1738:1742" ht="13.2" x14ac:dyDescent="0.25">
      <c r="BNV902" s="11"/>
      <c r="BNW902" s="11"/>
      <c r="BNX902" s="11"/>
      <c r="BNY902" s="11"/>
      <c r="BNZ902" s="11"/>
    </row>
    <row r="903" spans="1738:1742" ht="13.2" x14ac:dyDescent="0.25">
      <c r="BNV903" s="11"/>
      <c r="BNW903" s="11"/>
      <c r="BNX903" s="11"/>
      <c r="BNY903" s="11"/>
      <c r="BNZ903" s="11"/>
    </row>
    <row r="904" spans="1738:1742" ht="13.2" x14ac:dyDescent="0.25">
      <c r="BNV904" s="11"/>
      <c r="BNW904" s="11"/>
      <c r="BNX904" s="11"/>
      <c r="BNY904" s="11"/>
      <c r="BNZ904" s="11"/>
    </row>
    <row r="905" spans="1738:1742" ht="13.2" x14ac:dyDescent="0.25">
      <c r="BNV905" s="11"/>
      <c r="BNW905" s="11"/>
      <c r="BNX905" s="11"/>
      <c r="BNY905" s="11"/>
      <c r="BNZ905" s="11"/>
    </row>
    <row r="906" spans="1738:1742" ht="13.2" x14ac:dyDescent="0.25">
      <c r="BNV906" s="11"/>
      <c r="BNW906" s="11"/>
      <c r="BNX906" s="11"/>
      <c r="BNY906" s="11" t="s">
        <v>50</v>
      </c>
      <c r="BNZ906" s="11"/>
    </row>
    <row r="907" spans="1738:1742" ht="13.2" x14ac:dyDescent="0.25">
      <c r="BNV907" s="11"/>
      <c r="BNW907" s="11"/>
      <c r="BNX907" s="11"/>
      <c r="BNY907" s="11" t="s">
        <v>49</v>
      </c>
      <c r="BNZ907" s="11"/>
    </row>
    <row r="908" spans="1738:1742" ht="13.2" x14ac:dyDescent="0.25">
      <c r="BNV908" s="11"/>
      <c r="BNW908" s="11"/>
      <c r="BNX908" s="11"/>
      <c r="BNY908" s="11" t="s">
        <v>48</v>
      </c>
      <c r="BNZ908" s="11"/>
    </row>
    <row r="909" spans="1738:1742" ht="13.2" x14ac:dyDescent="0.25">
      <c r="BNV909" s="11"/>
      <c r="BNW909" s="11"/>
      <c r="BNX909" s="11"/>
      <c r="BNY909" s="11"/>
      <c r="BNZ909" s="11"/>
    </row>
    <row r="910" spans="1738:1742" ht="13.2" x14ac:dyDescent="0.25">
      <c r="BNV910" s="11"/>
      <c r="BNW910" s="11"/>
      <c r="BNX910" s="11"/>
      <c r="BNY910" s="11"/>
      <c r="BNZ910" s="11"/>
    </row>
    <row r="911" spans="1738:1742" ht="13.2" x14ac:dyDescent="0.25">
      <c r="BNV911" s="11"/>
      <c r="BNW911" s="11"/>
      <c r="BNX911" s="11"/>
      <c r="BNY911" s="11"/>
      <c r="BNZ911" s="11"/>
    </row>
    <row r="912" spans="1738:1742" ht="13.2" x14ac:dyDescent="0.25">
      <c r="BNV912" s="11"/>
      <c r="BNW912" s="11"/>
      <c r="BNX912" s="11"/>
      <c r="BNY912" s="11"/>
      <c r="BNZ912" s="11" t="s">
        <v>47</v>
      </c>
    </row>
    <row r="913" spans="1742:1746" ht="13.2" x14ac:dyDescent="0.25">
      <c r="BNZ913" s="11" t="s">
        <v>46</v>
      </c>
      <c r="BOA913" s="11"/>
      <c r="BOB913" s="11"/>
      <c r="BOC913" s="11"/>
      <c r="BOD913" s="11"/>
    </row>
    <row r="914" spans="1742:1746" ht="13.2" x14ac:dyDescent="0.25">
      <c r="BNZ914" s="11" t="s">
        <v>45</v>
      </c>
      <c r="BOA914" s="11"/>
      <c r="BOB914" s="11"/>
      <c r="BOC914" s="11"/>
      <c r="BOD914" s="11"/>
    </row>
    <row r="915" spans="1742:1746" ht="13.2" x14ac:dyDescent="0.25">
      <c r="BNZ915" s="11"/>
      <c r="BOA915" s="11"/>
      <c r="BOB915" s="11"/>
      <c r="BOC915" s="11"/>
      <c r="BOD915" s="11"/>
    </row>
    <row r="916" spans="1742:1746" ht="13.2" x14ac:dyDescent="0.25">
      <c r="BNZ916" s="11"/>
      <c r="BOA916" s="11"/>
      <c r="BOB916" s="11"/>
      <c r="BOC916" s="11"/>
      <c r="BOD916" s="11"/>
    </row>
    <row r="917" spans="1742:1746" ht="13.2" x14ac:dyDescent="0.25">
      <c r="BNZ917" s="11"/>
      <c r="BOA917" s="11"/>
      <c r="BOB917" s="11"/>
      <c r="BOC917" s="11"/>
      <c r="BOD917" s="11"/>
    </row>
    <row r="918" spans="1742:1746" ht="13.2" x14ac:dyDescent="0.25">
      <c r="BNZ918" s="11"/>
      <c r="BOA918" s="11"/>
      <c r="BOB918" s="11" t="s">
        <v>44</v>
      </c>
      <c r="BOC918" s="11"/>
      <c r="BOD918" s="11"/>
    </row>
    <row r="919" spans="1742:1746" ht="13.2" x14ac:dyDescent="0.25">
      <c r="BNZ919" s="11"/>
      <c r="BOA919" s="11"/>
      <c r="BOB919" s="11" t="s">
        <v>43</v>
      </c>
      <c r="BOC919" s="11"/>
      <c r="BOD919" s="11"/>
    </row>
    <row r="920" spans="1742:1746" ht="13.2" x14ac:dyDescent="0.25">
      <c r="BNZ920" s="11"/>
      <c r="BOA920" s="11"/>
      <c r="BOB920" s="11" t="s">
        <v>42</v>
      </c>
      <c r="BOC920" s="11"/>
      <c r="BOD920" s="11"/>
    </row>
    <row r="921" spans="1742:1746" ht="13.2" x14ac:dyDescent="0.25">
      <c r="BNZ921" s="11"/>
      <c r="BOA921" s="11"/>
      <c r="BOB921" s="11"/>
      <c r="BOC921" s="11"/>
      <c r="BOD921" s="11"/>
    </row>
    <row r="922" spans="1742:1746" ht="13.2" x14ac:dyDescent="0.25">
      <c r="BNZ922" s="11"/>
      <c r="BOA922" s="11"/>
      <c r="BOB922" s="11"/>
      <c r="BOC922" s="11" t="s">
        <v>41</v>
      </c>
      <c r="BOD922" s="11"/>
    </row>
    <row r="923" spans="1742:1746" ht="13.2" x14ac:dyDescent="0.25">
      <c r="BNZ923" s="11"/>
      <c r="BOA923" s="11"/>
      <c r="BOB923" s="11"/>
      <c r="BOC923" s="11" t="s">
        <v>40</v>
      </c>
      <c r="BOD923" s="11"/>
    </row>
    <row r="924" spans="1742:1746" ht="13.2" x14ac:dyDescent="0.25">
      <c r="BNZ924" s="11"/>
      <c r="BOA924" s="11"/>
      <c r="BOB924" s="11"/>
      <c r="BOC924" s="11" t="s">
        <v>39</v>
      </c>
      <c r="BOD924" s="11"/>
    </row>
    <row r="925" spans="1742:1746" ht="13.2" x14ac:dyDescent="0.25">
      <c r="BNZ925" s="11"/>
      <c r="BOA925" s="11"/>
      <c r="BOB925" s="11"/>
      <c r="BOC925" s="11"/>
      <c r="BOD925" s="11"/>
    </row>
    <row r="926" spans="1742:1746" ht="13.2" x14ac:dyDescent="0.25">
      <c r="BNZ926" s="11"/>
      <c r="BOA926" s="11"/>
      <c r="BOB926" s="11"/>
      <c r="BOC926" s="11"/>
      <c r="BOD926" s="11" t="s">
        <v>38</v>
      </c>
    </row>
    <row r="927" spans="1742:1746" ht="13.2" x14ac:dyDescent="0.25">
      <c r="BNZ927" s="11"/>
      <c r="BOA927" s="11"/>
      <c r="BOB927" s="11"/>
      <c r="BOC927" s="11"/>
      <c r="BOD927" s="11" t="s">
        <v>37</v>
      </c>
    </row>
    <row r="928" spans="1742:1746" ht="13.2" x14ac:dyDescent="0.25">
      <c r="BNZ928" s="11"/>
      <c r="BOA928" s="11"/>
      <c r="BOB928" s="11"/>
      <c r="BOC928" s="11"/>
      <c r="BOD928" s="11" t="s">
        <v>36</v>
      </c>
    </row>
    <row r="930" spans="1747:1759" ht="13.2" x14ac:dyDescent="0.2">
      <c r="BOE930" s="13" t="s">
        <v>35</v>
      </c>
      <c r="BOF930" s="8"/>
      <c r="BOG930" s="8"/>
      <c r="BOH930" s="8"/>
      <c r="BOI930" s="8"/>
      <c r="BOJ930" s="8"/>
      <c r="BOK930" s="8"/>
      <c r="BOL930" s="8"/>
      <c r="BOM930" s="8"/>
      <c r="BON930" s="8"/>
      <c r="BOO930" s="8"/>
      <c r="BOP930" s="8"/>
      <c r="BOQ930" s="8"/>
    </row>
    <row r="931" spans="1747:1759" ht="13.2" x14ac:dyDescent="0.2">
      <c r="BOE931" s="13" t="s">
        <v>34</v>
      </c>
      <c r="BOF931" s="8"/>
      <c r="BOG931" s="8"/>
      <c r="BOH931" s="8"/>
      <c r="BOI931" s="8"/>
      <c r="BOJ931" s="8"/>
      <c r="BOK931" s="8"/>
      <c r="BOL931" s="8"/>
      <c r="BOM931" s="8"/>
      <c r="BON931" s="8"/>
      <c r="BOO931" s="8"/>
      <c r="BOP931" s="8"/>
      <c r="BOQ931" s="8"/>
    </row>
    <row r="932" spans="1747:1759" ht="13.2" x14ac:dyDescent="0.2">
      <c r="BOE932" s="13"/>
      <c r="BOF932" s="8"/>
      <c r="BOG932" s="8"/>
      <c r="BOH932" s="8"/>
      <c r="BOI932" s="8"/>
      <c r="BOJ932" s="8"/>
      <c r="BOK932" s="8"/>
      <c r="BOL932" s="8"/>
      <c r="BOM932" s="8"/>
      <c r="BON932" s="8"/>
      <c r="BOO932" s="8"/>
      <c r="BOP932" s="8"/>
      <c r="BOQ932" s="8"/>
    </row>
    <row r="933" spans="1747:1759" x14ac:dyDescent="0.2">
      <c r="BOE933" s="8"/>
      <c r="BOF933" s="8"/>
      <c r="BOG933" s="8"/>
      <c r="BOH933" s="8"/>
      <c r="BOI933" s="8"/>
      <c r="BOJ933" s="8"/>
      <c r="BOK933" s="8"/>
      <c r="BOL933" s="8"/>
      <c r="BOM933" s="8"/>
      <c r="BON933" s="8"/>
      <c r="BOO933" s="8"/>
      <c r="BOP933" s="8"/>
      <c r="BOQ933" s="8"/>
    </row>
    <row r="934" spans="1747:1759" x14ac:dyDescent="0.2">
      <c r="BOE934" s="8"/>
      <c r="BOF934" s="8"/>
      <c r="BOG934" s="8"/>
      <c r="BOH934" s="8"/>
      <c r="BOI934" s="8"/>
      <c r="BOJ934" s="8"/>
      <c r="BOK934" s="8"/>
      <c r="BOL934" s="8"/>
      <c r="BOM934" s="8"/>
      <c r="BON934" s="8"/>
      <c r="BOO934" s="8"/>
      <c r="BOP934" s="8"/>
      <c r="BOQ934" s="8"/>
    </row>
    <row r="935" spans="1747:1759" ht="13.2" x14ac:dyDescent="0.25">
      <c r="BOE935" s="8"/>
      <c r="BOF935" s="8"/>
      <c r="BOG935" s="11"/>
      <c r="BOH935" s="11"/>
      <c r="BOI935" s="11"/>
      <c r="BOJ935" s="11"/>
      <c r="BOK935" s="11"/>
      <c r="BOL935" s="11"/>
      <c r="BOM935" s="11"/>
      <c r="BON935" s="11"/>
      <c r="BOO935" s="529" t="s">
        <v>33</v>
      </c>
      <c r="BOP935" s="529"/>
      <c r="BOQ935" s="529"/>
    </row>
    <row r="936" spans="1747:1759" ht="13.2" x14ac:dyDescent="0.25">
      <c r="BOE936" s="8"/>
      <c r="BOF936" s="8"/>
      <c r="BOG936" s="11"/>
      <c r="BOH936" s="11"/>
      <c r="BOI936" s="11"/>
      <c r="BOJ936" s="11"/>
      <c r="BOK936" s="11"/>
      <c r="BOL936" s="11"/>
      <c r="BOM936" s="9">
        <v>1</v>
      </c>
      <c r="BON936" s="9">
        <v>2</v>
      </c>
      <c r="BOO936" s="9">
        <v>3</v>
      </c>
      <c r="BOP936" s="16">
        <v>4</v>
      </c>
      <c r="BOQ936" s="16">
        <v>5</v>
      </c>
    </row>
    <row r="937" spans="1747:1759" ht="13.2" x14ac:dyDescent="0.25">
      <c r="BOE937" s="8"/>
      <c r="BOF937" s="8"/>
      <c r="BOG937" s="11"/>
      <c r="BOH937" s="11"/>
      <c r="BOI937" s="11"/>
      <c r="BOJ937" s="11"/>
      <c r="BOK937" s="11"/>
      <c r="BOL937" s="11"/>
      <c r="BOM937" s="13" t="s">
        <v>32</v>
      </c>
      <c r="BON937" s="13" t="s">
        <v>31</v>
      </c>
      <c r="BOO937" s="13" t="s">
        <v>30</v>
      </c>
      <c r="BOP937" s="13" t="s">
        <v>29</v>
      </c>
      <c r="BOQ937" s="13" t="s">
        <v>28</v>
      </c>
    </row>
    <row r="938" spans="1747:1759" ht="13.2" x14ac:dyDescent="0.25">
      <c r="BOE938" s="8"/>
      <c r="BOF938" s="8"/>
      <c r="BOG938" s="11"/>
      <c r="BOH938" s="11"/>
      <c r="BOI938" s="11"/>
      <c r="BOJ938" s="11"/>
      <c r="BOK938" s="11"/>
      <c r="BOL938" s="11"/>
      <c r="BOM938" s="284">
        <v>0.2</v>
      </c>
      <c r="BON938" s="284">
        <v>0.4</v>
      </c>
      <c r="BOO938" s="284">
        <v>0.6</v>
      </c>
      <c r="BOP938" s="284">
        <v>0.8</v>
      </c>
      <c r="BOQ938" s="284">
        <v>1</v>
      </c>
    </row>
    <row r="939" spans="1747:1759" ht="13.2" x14ac:dyDescent="0.25">
      <c r="BOE939" s="8"/>
      <c r="BOF939" s="8"/>
      <c r="BOG939" s="11"/>
      <c r="BOH939" s="11"/>
      <c r="BOI939" s="11"/>
      <c r="BOJ939" s="11"/>
      <c r="BOK939" s="11"/>
      <c r="BOL939" s="11"/>
      <c r="BOM939" s="9"/>
      <c r="BON939" s="9"/>
      <c r="BOO939" s="9"/>
      <c r="BOP939" s="16"/>
      <c r="BOQ939" s="16"/>
    </row>
    <row r="940" spans="1747:1759" ht="13.2" x14ac:dyDescent="0.25">
      <c r="BOE940" s="8"/>
      <c r="BOF940" s="8"/>
      <c r="BOG940" s="537" t="s">
        <v>27</v>
      </c>
      <c r="BOH940" s="14">
        <v>5</v>
      </c>
      <c r="BOI940" s="13" t="s">
        <v>26</v>
      </c>
      <c r="BOJ940" s="284">
        <v>1</v>
      </c>
      <c r="BOK940" s="11" t="s">
        <v>25</v>
      </c>
      <c r="BOL940" s="285">
        <v>1</v>
      </c>
      <c r="BOM940" s="9" t="s">
        <v>14</v>
      </c>
      <c r="BON940" s="9" t="s">
        <v>14</v>
      </c>
      <c r="BOO940" s="9" t="s">
        <v>14</v>
      </c>
      <c r="BOP940" s="9" t="s">
        <v>14</v>
      </c>
      <c r="BOQ940" s="9" t="s">
        <v>13</v>
      </c>
    </row>
    <row r="941" spans="1747:1759" ht="13.2" x14ac:dyDescent="0.25">
      <c r="BOE941" s="8"/>
      <c r="BOF941" s="8"/>
      <c r="BOG941" s="537"/>
      <c r="BOH941" s="14">
        <v>4</v>
      </c>
      <c r="BOI941" s="13" t="s">
        <v>24</v>
      </c>
      <c r="BOJ941" s="284">
        <v>0.8</v>
      </c>
      <c r="BOK941" s="11" t="s">
        <v>23</v>
      </c>
      <c r="BOL941" s="285">
        <v>0.8</v>
      </c>
      <c r="BOM941" s="9" t="s">
        <v>15</v>
      </c>
      <c r="BON941" s="9" t="s">
        <v>15</v>
      </c>
      <c r="BOO941" s="9" t="s">
        <v>14</v>
      </c>
      <c r="BOP941" s="9" t="s">
        <v>14</v>
      </c>
      <c r="BOQ941" s="9" t="s">
        <v>13</v>
      </c>
    </row>
    <row r="942" spans="1747:1759" ht="13.2" x14ac:dyDescent="0.25">
      <c r="BOE942" s="8"/>
      <c r="BOF942" s="8"/>
      <c r="BOG942" s="537"/>
      <c r="BOH942" s="14">
        <v>3</v>
      </c>
      <c r="BOI942" s="13" t="s">
        <v>22</v>
      </c>
      <c r="BOJ942" s="284">
        <v>0.6</v>
      </c>
      <c r="BOK942" s="11" t="s">
        <v>21</v>
      </c>
      <c r="BOL942" s="285">
        <v>0.6</v>
      </c>
      <c r="BOM942" s="9" t="s">
        <v>15</v>
      </c>
      <c r="BON942" s="9" t="s">
        <v>15</v>
      </c>
      <c r="BOO942" s="9" t="s">
        <v>15</v>
      </c>
      <c r="BOP942" s="9" t="s">
        <v>14</v>
      </c>
      <c r="BOQ942" s="9" t="s">
        <v>13</v>
      </c>
    </row>
    <row r="943" spans="1747:1759" ht="13.2" x14ac:dyDescent="0.25">
      <c r="BOE943" s="8"/>
      <c r="BOF943" s="8"/>
      <c r="BOG943" s="537"/>
      <c r="BOH943" s="14">
        <v>2</v>
      </c>
      <c r="BOI943" s="13" t="s">
        <v>20</v>
      </c>
      <c r="BOJ943" s="284">
        <v>0.4</v>
      </c>
      <c r="BOK943" s="11" t="s">
        <v>19</v>
      </c>
      <c r="BOL943" s="285">
        <v>0.4</v>
      </c>
      <c r="BOM943" s="9" t="s">
        <v>16</v>
      </c>
      <c r="BON943" s="9" t="s">
        <v>15</v>
      </c>
      <c r="BOO943" s="9" t="s">
        <v>15</v>
      </c>
      <c r="BOP943" s="9" t="s">
        <v>14</v>
      </c>
      <c r="BOQ943" s="9" t="s">
        <v>13</v>
      </c>
    </row>
    <row r="944" spans="1747:1759" ht="13.2" x14ac:dyDescent="0.25">
      <c r="BOE944" s="8"/>
      <c r="BOF944" s="8"/>
      <c r="BOG944" s="537"/>
      <c r="BOH944" s="14">
        <v>1</v>
      </c>
      <c r="BOI944" s="13" t="s">
        <v>18</v>
      </c>
      <c r="BOJ944" s="284">
        <v>0.2</v>
      </c>
      <c r="BOK944" s="11" t="s">
        <v>17</v>
      </c>
      <c r="BOL944" s="285">
        <v>0.2</v>
      </c>
      <c r="BOM944" s="9" t="s">
        <v>16</v>
      </c>
      <c r="BON944" s="9" t="s">
        <v>16</v>
      </c>
      <c r="BOO944" s="9" t="s">
        <v>15</v>
      </c>
      <c r="BOP944" s="9" t="s">
        <v>14</v>
      </c>
      <c r="BOQ944" s="9" t="s">
        <v>13</v>
      </c>
    </row>
    <row r="947" spans="1761:1763" x14ac:dyDescent="0.2">
      <c r="BOS947" s="8" t="s">
        <v>12</v>
      </c>
    </row>
    <row r="948" spans="1761:1763" x14ac:dyDescent="0.2">
      <c r="BOS948" s="8" t="s">
        <v>11</v>
      </c>
    </row>
    <row r="949" spans="1761:1763" x14ac:dyDescent="0.2">
      <c r="BOS949" s="8" t="s">
        <v>10</v>
      </c>
    </row>
    <row r="950" spans="1761:1763" x14ac:dyDescent="0.2">
      <c r="BOS950" s="8" t="s">
        <v>9</v>
      </c>
    </row>
    <row r="951" spans="1761:1763" x14ac:dyDescent="0.2">
      <c r="BOS951" s="8" t="s">
        <v>8</v>
      </c>
    </row>
    <row r="952" spans="1761:1763" x14ac:dyDescent="0.2">
      <c r="BOS952" s="8" t="s">
        <v>7</v>
      </c>
    </row>
    <row r="955" spans="1761:1763" x14ac:dyDescent="0.2">
      <c r="BOU955" s="7" t="s">
        <v>6</v>
      </c>
    </row>
    <row r="956" spans="1761:1763" x14ac:dyDescent="0.2">
      <c r="BOU956" s="6" t="s">
        <v>5</v>
      </c>
    </row>
    <row r="957" spans="1761:1763" ht="20.399999999999999" x14ac:dyDescent="0.2">
      <c r="BOU957" s="6" t="s">
        <v>4</v>
      </c>
    </row>
    <row r="958" spans="1761:1763" x14ac:dyDescent="0.2">
      <c r="BOU958" s="6" t="s">
        <v>3</v>
      </c>
    </row>
    <row r="959" spans="1761:1763" x14ac:dyDescent="0.2">
      <c r="BOU959" s="6" t="s">
        <v>2</v>
      </c>
    </row>
    <row r="960" spans="1761:1763" x14ac:dyDescent="0.2">
      <c r="BOU960" s="6" t="s">
        <v>1</v>
      </c>
    </row>
    <row r="961" spans="1763:1763" x14ac:dyDescent="0.2">
      <c r="BOU961" s="1" t="s">
        <v>0</v>
      </c>
    </row>
  </sheetData>
  <mergeCells count="20">
    <mergeCell ref="B7:H7"/>
    <mergeCell ref="J7:AB7"/>
    <mergeCell ref="B1:I1"/>
    <mergeCell ref="J1:K4"/>
    <mergeCell ref="B2:I2"/>
    <mergeCell ref="C3:H3"/>
    <mergeCell ref="C4:H4"/>
    <mergeCell ref="E5:G5"/>
    <mergeCell ref="I5:N5"/>
    <mergeCell ref="BOG940:BOG944"/>
    <mergeCell ref="AC7:AH7"/>
    <mergeCell ref="AI7:AL7"/>
    <mergeCell ref="BLW685:BLY685"/>
    <mergeCell ref="BLQ689:BLQ693"/>
    <mergeCell ref="BMX799:BMZ799"/>
    <mergeCell ref="BOO935:BOQ935"/>
    <mergeCell ref="O5:P5"/>
    <mergeCell ref="Q5:R5"/>
    <mergeCell ref="U5:V5"/>
    <mergeCell ref="W5:X5"/>
  </mergeCells>
  <conditionalFormatting sqref="AG9:AG100">
    <cfRule type="containsText" dxfId="726" priority="83" operator="containsText" text="EXTREMO">
      <formula>NOT(ISERROR(SEARCH("EXTREMO",AG9)))</formula>
    </cfRule>
    <cfRule type="containsText" dxfId="725" priority="82" operator="containsText" text="ALTO">
      <formula>NOT(ISERROR(SEARCH("ALTO",AG9)))</formula>
    </cfRule>
    <cfRule type="containsText" dxfId="724" priority="81" operator="containsText" text="MODERADO">
      <formula>NOT(ISERROR(SEARCH("MODERADO",AG9)))</formula>
    </cfRule>
    <cfRule type="containsText" dxfId="723" priority="80" operator="containsText" text="BAJO">
      <formula>NOT(ISERROR(SEARCH("BAJO",AG9)))</formula>
    </cfRule>
  </conditionalFormatting>
  <conditionalFormatting sqref="CP9:CP100">
    <cfRule type="containsText" dxfId="722" priority="79" operator="containsText" text="EXTREMO">
      <formula>NOT(ISERROR(SEARCH("EXTREMO",CP9)))</formula>
    </cfRule>
    <cfRule type="containsText" dxfId="721" priority="78" operator="containsText" text="ALTO">
      <formula>NOT(ISERROR(SEARCH("ALTO",CP9)))</formula>
    </cfRule>
    <cfRule type="containsText" dxfId="720" priority="77" operator="containsText" text="MODERADO">
      <formula>NOT(ISERROR(SEARCH("MODERADO",CP9)))</formula>
    </cfRule>
  </conditionalFormatting>
  <conditionalFormatting sqref="DB9:DC9">
    <cfRule type="containsText" dxfId="719" priority="74" operator="containsText" text="MODERADO">
      <formula>NOT(ISERROR(SEARCH("MODERADO",DB9)))</formula>
    </cfRule>
    <cfRule type="containsText" dxfId="718" priority="76" operator="containsText" text="EXTREMO">
      <formula>NOT(ISERROR(SEARCH("EXTREMO",DB9)))</formula>
    </cfRule>
    <cfRule type="containsText" dxfId="717" priority="75" operator="containsText" text="ALTO">
      <formula>NOT(ISERROR(SEARCH("ALTO",DB9)))</formula>
    </cfRule>
  </conditionalFormatting>
  <conditionalFormatting sqref="DB10:DC100">
    <cfRule type="containsText" dxfId="716" priority="21" operator="containsText" text="EXTREMO">
      <formula>NOT(ISERROR(SEARCH("EXTREMO",DB10)))</formula>
    </cfRule>
    <cfRule type="containsText" dxfId="715" priority="19" operator="containsText" text="MODERADO">
      <formula>NOT(ISERROR(SEARCH("MODERADO",DB10)))</formula>
    </cfRule>
    <cfRule type="containsText" dxfId="714" priority="20" operator="containsText" text="ALTO">
      <formula>NOT(ISERROR(SEARCH("ALTO",DB10)))</formula>
    </cfRule>
  </conditionalFormatting>
  <conditionalFormatting sqref="DJ9:DK100">
    <cfRule type="containsText" dxfId="713" priority="34" operator="containsText" text="MODERADO">
      <formula>NOT(ISERROR(SEARCH("MODERADO",DJ9)))</formula>
    </cfRule>
    <cfRule type="containsText" dxfId="712" priority="35" operator="containsText" text="ALTO">
      <formula>NOT(ISERROR(SEARCH("ALTO",DJ9)))</formula>
    </cfRule>
    <cfRule type="containsText" dxfId="711" priority="36" operator="containsText" text="EXTREMO">
      <formula>NOT(ISERROR(SEARCH("EXTREMO",DJ9)))</formula>
    </cfRule>
  </conditionalFormatting>
  <conditionalFormatting sqref="DQ9:DR100">
    <cfRule type="containsText" dxfId="710" priority="33" operator="containsText" text="EXTREMO">
      <formula>NOT(ISERROR(SEARCH("EXTREMO",DQ9)))</formula>
    </cfRule>
    <cfRule type="containsText" dxfId="709" priority="31" operator="containsText" text="MODERADO">
      <formula>NOT(ISERROR(SEARCH("MODERADO",DQ9)))</formula>
    </cfRule>
    <cfRule type="containsText" dxfId="708" priority="32" operator="containsText" text="ALTO">
      <formula>NOT(ISERROR(SEARCH("ALTO",DQ9)))</formula>
    </cfRule>
  </conditionalFormatting>
  <conditionalFormatting sqref="DX9:DY100">
    <cfRule type="containsText" dxfId="707" priority="28" operator="containsText" text="MODERADO">
      <formula>NOT(ISERROR(SEARCH("MODERADO",DX9)))</formula>
    </cfRule>
    <cfRule type="containsText" dxfId="706" priority="29" operator="containsText" text="ALTO">
      <formula>NOT(ISERROR(SEARCH("ALTO",DX9)))</formula>
    </cfRule>
    <cfRule type="containsText" dxfId="705" priority="30" operator="containsText" text="EXTREMO">
      <formula>NOT(ISERROR(SEARCH("EXTREMO",DX9)))</formula>
    </cfRule>
  </conditionalFormatting>
  <conditionalFormatting sqref="EE9:EF100">
    <cfRule type="containsText" dxfId="704" priority="25" operator="containsText" text="MODERADO">
      <formula>NOT(ISERROR(SEARCH("MODERADO",EE9)))</formula>
    </cfRule>
    <cfRule type="containsText" dxfId="703" priority="26" operator="containsText" text="ALTO">
      <formula>NOT(ISERROR(SEARCH("ALTO",EE9)))</formula>
    </cfRule>
    <cfRule type="containsText" dxfId="702" priority="27" operator="containsText" text="EXTREMO">
      <formula>NOT(ISERROR(SEARCH("EXTREMO",EE9)))</formula>
    </cfRule>
  </conditionalFormatting>
  <conditionalFormatting sqref="EL9:EM100">
    <cfRule type="containsText" dxfId="701" priority="22" operator="containsText" text="MODERADO">
      <formula>NOT(ISERROR(SEARCH("MODERADO",EL9)))</formula>
    </cfRule>
    <cfRule type="containsText" dxfId="700" priority="23" operator="containsText" text="ALTO">
      <formula>NOT(ISERROR(SEARCH("ALTO",EL9)))</formula>
    </cfRule>
    <cfRule type="containsText" dxfId="699" priority="24" operator="containsText" text="EXTREMO">
      <formula>NOT(ISERROR(SEARCH("EXTREMO",EL9)))</formula>
    </cfRule>
  </conditionalFormatting>
  <conditionalFormatting sqref="ER9:EU100 EY9:FB100 FF9:FI100 FM9:FP100 FT9:FW100 GA9:GD100 DI9:DL100 DP9:DS100 DW9:DZ100 ED9:EG100 EK9:EN100 DB9:DD100 CL9:CP100 DF9:DF100 DN9:DN100 DU9:DU100 EB9:EB100 EI9:EI100 EP9:EP100 EW9:EW100 FD9:FD100 FK9:FK100 FR9:FR100 FY9:FY100 GF9:GF100 GH9:GI100">
    <cfRule type="containsText" dxfId="698" priority="73" operator="containsText" text="BAJO">
      <formula>NOT(ISERROR(SEARCH("BAJO",CL9)))</formula>
    </cfRule>
  </conditionalFormatting>
  <conditionalFormatting sqref="ES9:ET9">
    <cfRule type="containsText" dxfId="697" priority="72" operator="containsText" text="EXTREMO">
      <formula>NOT(ISERROR(SEARCH("EXTREMO",ES9)))</formula>
    </cfRule>
    <cfRule type="containsText" dxfId="696" priority="71" operator="containsText" text="ALTO">
      <formula>NOT(ISERROR(SEARCH("ALTO",ES9)))</formula>
    </cfRule>
    <cfRule type="containsText" dxfId="695" priority="70" operator="containsText" text="MODERADO">
      <formula>NOT(ISERROR(SEARCH("MODERADO",ES9)))</formula>
    </cfRule>
  </conditionalFormatting>
  <conditionalFormatting sqref="ES9:ET100">
    <cfRule type="containsText" dxfId="694" priority="52" operator="containsText" text="MODERADO">
      <formula>NOT(ISERROR(SEARCH("MODERADO",ES9)))</formula>
    </cfRule>
    <cfRule type="containsText" dxfId="693" priority="53" operator="containsText" text="ALTO">
      <formula>NOT(ISERROR(SEARCH("ALTO",ES9)))</formula>
    </cfRule>
    <cfRule type="containsText" dxfId="692" priority="54" operator="containsText" text="EXTREMO">
      <formula>NOT(ISERROR(SEARCH("EXTREMO",ES9)))</formula>
    </cfRule>
  </conditionalFormatting>
  <conditionalFormatting sqref="ES10:ET100">
    <cfRule type="containsText" dxfId="691" priority="16" operator="containsText" text="MODERADO">
      <formula>NOT(ISERROR(SEARCH("MODERADO",ES10)))</formula>
    </cfRule>
    <cfRule type="containsText" dxfId="690" priority="18" operator="containsText" text="EXTREMO">
      <formula>NOT(ISERROR(SEARCH("EXTREMO",ES10)))</formula>
    </cfRule>
    <cfRule type="containsText" dxfId="689" priority="17" operator="containsText" text="ALTO">
      <formula>NOT(ISERROR(SEARCH("ALTO",ES10)))</formula>
    </cfRule>
  </conditionalFormatting>
  <conditionalFormatting sqref="EZ9:FA9">
    <cfRule type="containsText" dxfId="688" priority="69" operator="containsText" text="EXTREMO">
      <formula>NOT(ISERROR(SEARCH("EXTREMO",EZ9)))</formula>
    </cfRule>
    <cfRule type="containsText" dxfId="687" priority="68" operator="containsText" text="ALTO">
      <formula>NOT(ISERROR(SEARCH("ALTO",EZ9)))</formula>
    </cfRule>
    <cfRule type="containsText" dxfId="686" priority="67" operator="containsText" text="MODERADO">
      <formula>NOT(ISERROR(SEARCH("MODERADO",EZ9)))</formula>
    </cfRule>
  </conditionalFormatting>
  <conditionalFormatting sqref="EZ9:FA100">
    <cfRule type="containsText" dxfId="685" priority="49" operator="containsText" text="MODERADO">
      <formula>NOT(ISERROR(SEARCH("MODERADO",EZ9)))</formula>
    </cfRule>
    <cfRule type="containsText" dxfId="684" priority="50" operator="containsText" text="ALTO">
      <formula>NOT(ISERROR(SEARCH("ALTO",EZ9)))</formula>
    </cfRule>
    <cfRule type="containsText" dxfId="683" priority="51" operator="containsText" text="EXTREMO">
      <formula>NOT(ISERROR(SEARCH("EXTREMO",EZ9)))</formula>
    </cfRule>
  </conditionalFormatting>
  <conditionalFormatting sqref="EZ10:FA100">
    <cfRule type="containsText" dxfId="682" priority="14" operator="containsText" text="ALTO">
      <formula>NOT(ISERROR(SEARCH("ALTO",EZ10)))</formula>
    </cfRule>
    <cfRule type="containsText" dxfId="681" priority="15" operator="containsText" text="EXTREMO">
      <formula>NOT(ISERROR(SEARCH("EXTREMO",EZ10)))</formula>
    </cfRule>
    <cfRule type="containsText" dxfId="680" priority="13" operator="containsText" text="MODERADO">
      <formula>NOT(ISERROR(SEARCH("MODERADO",EZ10)))</formula>
    </cfRule>
  </conditionalFormatting>
  <conditionalFormatting sqref="FG9:FH9">
    <cfRule type="containsText" dxfId="679" priority="66" operator="containsText" text="EXTREMO">
      <formula>NOT(ISERROR(SEARCH("EXTREMO",FG9)))</formula>
    </cfRule>
    <cfRule type="containsText" dxfId="678" priority="65" operator="containsText" text="ALTO">
      <formula>NOT(ISERROR(SEARCH("ALTO",FG9)))</formula>
    </cfRule>
    <cfRule type="containsText" dxfId="677" priority="64" operator="containsText" text="MODERADO">
      <formula>NOT(ISERROR(SEARCH("MODERADO",FG9)))</formula>
    </cfRule>
  </conditionalFormatting>
  <conditionalFormatting sqref="FG9:FH100">
    <cfRule type="containsText" dxfId="676" priority="48" operator="containsText" text="EXTREMO">
      <formula>NOT(ISERROR(SEARCH("EXTREMO",FG9)))</formula>
    </cfRule>
    <cfRule type="containsText" dxfId="675" priority="46" operator="containsText" text="MODERADO">
      <formula>NOT(ISERROR(SEARCH("MODERADO",FG9)))</formula>
    </cfRule>
    <cfRule type="containsText" dxfId="674" priority="47" operator="containsText" text="ALTO">
      <formula>NOT(ISERROR(SEARCH("ALTO",FG9)))</formula>
    </cfRule>
  </conditionalFormatting>
  <conditionalFormatting sqref="FG10:FH100">
    <cfRule type="containsText" dxfId="673" priority="11" operator="containsText" text="ALTO">
      <formula>NOT(ISERROR(SEARCH("ALTO",FG10)))</formula>
    </cfRule>
    <cfRule type="containsText" dxfId="672" priority="10" operator="containsText" text="MODERADO">
      <formula>NOT(ISERROR(SEARCH("MODERADO",FG10)))</formula>
    </cfRule>
    <cfRule type="containsText" dxfId="671" priority="12" operator="containsText" text="EXTREMO">
      <formula>NOT(ISERROR(SEARCH("EXTREMO",FG10)))</formula>
    </cfRule>
  </conditionalFormatting>
  <conditionalFormatting sqref="FN9:FO9">
    <cfRule type="containsText" dxfId="670" priority="63" operator="containsText" text="EXTREMO">
      <formula>NOT(ISERROR(SEARCH("EXTREMO",FN9)))</formula>
    </cfRule>
    <cfRule type="containsText" dxfId="669" priority="62" operator="containsText" text="ALTO">
      <formula>NOT(ISERROR(SEARCH("ALTO",FN9)))</formula>
    </cfRule>
    <cfRule type="containsText" dxfId="668" priority="61" operator="containsText" text="MODERADO">
      <formula>NOT(ISERROR(SEARCH("MODERADO",FN9)))</formula>
    </cfRule>
  </conditionalFormatting>
  <conditionalFormatting sqref="FN9:FO100">
    <cfRule type="containsText" dxfId="667" priority="44" operator="containsText" text="ALTO">
      <formula>NOT(ISERROR(SEARCH("ALTO",FN9)))</formula>
    </cfRule>
    <cfRule type="containsText" dxfId="666" priority="45" operator="containsText" text="EXTREMO">
      <formula>NOT(ISERROR(SEARCH("EXTREMO",FN9)))</formula>
    </cfRule>
    <cfRule type="containsText" dxfId="665" priority="43" operator="containsText" text="MODERADO">
      <formula>NOT(ISERROR(SEARCH("MODERADO",FN9)))</formula>
    </cfRule>
  </conditionalFormatting>
  <conditionalFormatting sqref="FN10:FO100">
    <cfRule type="containsText" dxfId="664" priority="9" operator="containsText" text="EXTREMO">
      <formula>NOT(ISERROR(SEARCH("EXTREMO",FN10)))</formula>
    </cfRule>
    <cfRule type="containsText" dxfId="663" priority="7" operator="containsText" text="MODERADO">
      <formula>NOT(ISERROR(SEARCH("MODERADO",FN10)))</formula>
    </cfRule>
    <cfRule type="containsText" dxfId="662" priority="8" operator="containsText" text="ALTO">
      <formula>NOT(ISERROR(SEARCH("ALTO",FN10)))</formula>
    </cfRule>
  </conditionalFormatting>
  <conditionalFormatting sqref="FU9:FV9">
    <cfRule type="containsText" dxfId="661" priority="60" operator="containsText" text="EXTREMO">
      <formula>NOT(ISERROR(SEARCH("EXTREMO",FU9)))</formula>
    </cfRule>
    <cfRule type="containsText" dxfId="660" priority="59" operator="containsText" text="ALTO">
      <formula>NOT(ISERROR(SEARCH("ALTO",FU9)))</formula>
    </cfRule>
    <cfRule type="containsText" dxfId="659" priority="58" operator="containsText" text="MODERADO">
      <formula>NOT(ISERROR(SEARCH("MODERADO",FU9)))</formula>
    </cfRule>
  </conditionalFormatting>
  <conditionalFormatting sqref="FU9:FV100">
    <cfRule type="containsText" dxfId="658" priority="41" operator="containsText" text="ALTO">
      <formula>NOT(ISERROR(SEARCH("ALTO",FU9)))</formula>
    </cfRule>
    <cfRule type="containsText" dxfId="657" priority="42" operator="containsText" text="EXTREMO">
      <formula>NOT(ISERROR(SEARCH("EXTREMO",FU9)))</formula>
    </cfRule>
    <cfRule type="containsText" dxfId="656" priority="40" operator="containsText" text="MODERADO">
      <formula>NOT(ISERROR(SEARCH("MODERADO",FU9)))</formula>
    </cfRule>
  </conditionalFormatting>
  <conditionalFormatting sqref="FU10:FV100">
    <cfRule type="containsText" dxfId="655" priority="6" operator="containsText" text="EXTREMO">
      <formula>NOT(ISERROR(SEARCH("EXTREMO",FU10)))</formula>
    </cfRule>
    <cfRule type="containsText" dxfId="654" priority="5" operator="containsText" text="ALTO">
      <formula>NOT(ISERROR(SEARCH("ALTO",FU10)))</formula>
    </cfRule>
    <cfRule type="containsText" dxfId="653" priority="4" operator="containsText" text="MODERADO">
      <formula>NOT(ISERROR(SEARCH("MODERADO",FU10)))</formula>
    </cfRule>
  </conditionalFormatting>
  <conditionalFormatting sqref="GB9:GC9">
    <cfRule type="containsText" dxfId="652" priority="57" operator="containsText" text="EXTREMO">
      <formula>NOT(ISERROR(SEARCH("EXTREMO",GB9)))</formula>
    </cfRule>
    <cfRule type="containsText" dxfId="651" priority="56" operator="containsText" text="ALTO">
      <formula>NOT(ISERROR(SEARCH("ALTO",GB9)))</formula>
    </cfRule>
    <cfRule type="containsText" dxfId="650" priority="55" operator="containsText" text="MODERADO">
      <formula>NOT(ISERROR(SEARCH("MODERADO",GB9)))</formula>
    </cfRule>
  </conditionalFormatting>
  <conditionalFormatting sqref="GB9:GC100">
    <cfRule type="containsText" dxfId="649" priority="38" operator="containsText" text="ALTO">
      <formula>NOT(ISERROR(SEARCH("ALTO",GB9)))</formula>
    </cfRule>
    <cfRule type="containsText" dxfId="648" priority="37" operator="containsText" text="MODERADO">
      <formula>NOT(ISERROR(SEARCH("MODERADO",GB9)))</formula>
    </cfRule>
    <cfRule type="containsText" dxfId="647" priority="39" operator="containsText" text="EXTREMO">
      <formula>NOT(ISERROR(SEARCH("EXTREMO",GB9)))</formula>
    </cfRule>
  </conditionalFormatting>
  <conditionalFormatting sqref="GB10:GC100">
    <cfRule type="containsText" dxfId="646" priority="2" operator="containsText" text="ALTO">
      <formula>NOT(ISERROR(SEARCH("ALTO",GB10)))</formula>
    </cfRule>
    <cfRule type="containsText" dxfId="645" priority="1" operator="containsText" text="MODERADO">
      <formula>NOT(ISERROR(SEARCH("MODERADO",GB10)))</formula>
    </cfRule>
    <cfRule type="containsText" dxfId="644" priority="3" operator="containsText" text="EXTREMO">
      <formula>NOT(ISERROR(SEARCH("EXTREMO",GB10)))</formula>
    </cfRule>
  </conditionalFormatting>
  <dataValidations count="18">
    <dataValidation type="list" allowBlank="1" showInputMessage="1" showErrorMessage="1" sqref="G9:G10" xr:uid="{00000000-0002-0000-0100-000011000000}">
      <formula1>$BMC$703:$BMC$714</formula1>
    </dataValidation>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9:AB100" xr:uid="{00000000-0002-0000-0100-000010000000}">
      <formula1>SINO</formula1>
    </dataValidation>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xr:uid="{00000000-0002-0000-0100-00000F000000}">
      <formula1>0</formula1>
      <formula2>100</formula2>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CL9:CO100" xr:uid="{00000000-0002-0000-0100-00000E000000}"/>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BF9:BF100 BB9:BB100 BN9:BN100 BR9:BR100 BV9:BV100 BZ9:BZ100 CH9:CH100 BJ9:BJ100 CD9:CD100 CK9:CO100 AP9:AP100 CW9:CW100 CT9:CT100 AT9:AT100 AX9:AX100" xr:uid="{00000000-0002-0000-0100-00000D000000}">
      <formula1>Efecto</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xr:uid="{00000000-0002-0000-0100-00000C000000}">
      <formula1>IMPACTO</formula1>
    </dataValidation>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100" xr:uid="{00000000-0002-0000-0100-00000B000000}">
      <formula1>PROBAB</formula1>
    </dataValidation>
    <dataValidation type="list" showInputMessage="1" showErrorMessage="1" sqref="BI9:BI100 BE9:BE100 BU9:BU100 BQ9:BQ100 CC9:CC100 BY9:BY100 CG9:CG100 BM9:BM100 AS9:AS100 CJ9:CJ100 BA9:BA100 AO9:AO100 AW9:AW100" xr:uid="{00000000-0002-0000-0100-00000A000000}">
      <formula1>TIP_CONTROL</formula1>
    </dataValidation>
    <dataValidation type="list" sqref="CI9:CI100" xr:uid="{00000000-0002-0000-0100-000009000000}">
      <formula1>IMPLEMENT</formula1>
    </dataValidation>
    <dataValidation showInputMessage="1" showErrorMessage="1" errorTitle="Rechazado" error="Solo son validadas las opciones de la lista" sqref="AK9:AL100 CR11:CR100 CP9:CQ100 CS9:CS100 CU9:CU100 CV12:CV100" xr:uid="{00000000-0002-0000-0100-000008000000}"/>
    <dataValidation type="list" allowBlank="1" showInputMessage="1" sqref="F9:F100" xr:uid="{00000000-0002-0000-0100-000007000000}">
      <formula1>TipoCau</formula1>
    </dataValidation>
    <dataValidation type="list" allowBlank="1" showInputMessage="1" sqref="D9:D100" xr:uid="{00000000-0002-0000-0100-000006000000}">
      <formula1>InternoExp</formula1>
    </dataValidation>
    <dataValidation type="list" allowBlank="1" showInputMessage="1" sqref="E9:E100" xr:uid="{00000000-0002-0000-0100-000005000000}">
      <formula1>ExternoExp</formula1>
    </dataValidation>
    <dataValidation type="list" allowBlank="1" showInputMessage="1" sqref="H9:H100" xr:uid="{00000000-0002-0000-0100-000004000000}">
      <formula1>TramitesSer</formula1>
    </dataValidation>
    <dataValidation type="list" allowBlank="1" showInputMessage="1" showErrorMessage="1" sqref="G11:G100" xr:uid="{00000000-0002-0000-0100-000003000000}">
      <formula1>consecuencias</formula1>
    </dataValidation>
    <dataValidation type="list" allowBlank="1" showInputMessage="1" showErrorMessage="1" sqref="BMA697:BMA701" xr:uid="{00000000-0002-0000-0100-000002000000}">
      <formula1>TipoCausa</formula1>
    </dataValidation>
    <dataValidation type="list" showInputMessage="1" showErrorMessage="1" errorTitle="Rechazado" error="Solo son validadas las opciones de la lista" sqref="AM9:AM100 AY9:AY100 BC9:BC100 BG9:BG100 BK9:BK100 BO9:BO100 BS9:BS100 BW9:BW100 CA9:CA100 CE9:CE100 AQ9:AQ100 AU9:AU100" xr:uid="{00000000-0002-0000-0100-000001000000}">
      <formula1>FRECUENCY</formula1>
    </dataValidation>
    <dataValidation type="list" showErrorMessage="1" sqref="CF9:CF100 AR9:AR100 AZ9:AZ100 BD9:BD100 BH9:BH100 BL9:BL100 BP9:BP100 BT9:BT100 BX9:BX100 CB9:CB100 AN9:AN100 AV9:AV100" xr:uid="{00000000-0002-0000-0100-000000000000}">
      <formula1>IMPLEMENT</formula1>
    </dataValidation>
  </dataValidations>
  <pageMargins left="0.7" right="0.7" top="0.75" bottom="0.75" header="0.3" footer="0.3"/>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F42AE-D7A2-486D-8B1E-0BBD3A3C426F}">
  <dimension ref="A1:BOU962"/>
  <sheetViews>
    <sheetView topLeftCell="A6" workbookViewId="0">
      <selection activeCell="CR18" sqref="CR18"/>
    </sheetView>
  </sheetViews>
  <sheetFormatPr baseColWidth="10" defaultRowHeight="10.199999999999999" x14ac:dyDescent="0.2"/>
  <cols>
    <col min="1" max="1" width="4.88671875" style="1" customWidth="1"/>
    <col min="2" max="2" width="23.109375" style="1" customWidth="1"/>
    <col min="3" max="3" width="27.44140625" style="1" customWidth="1"/>
    <col min="4" max="4" width="23.88671875" style="1" customWidth="1"/>
    <col min="5" max="6" width="13.44140625" style="1" customWidth="1"/>
    <col min="7" max="8" width="23.88671875" style="1" customWidth="1"/>
    <col min="9" max="9" width="12" style="2" customWidth="1"/>
    <col min="10" max="28" width="9.6640625" style="2" customWidth="1"/>
    <col min="29" max="29" width="14" style="2" customWidth="1"/>
    <col min="30" max="30" width="5.88671875" style="2" customWidth="1"/>
    <col min="31" max="31" width="9.88671875" style="2" customWidth="1"/>
    <col min="32" max="32" width="5.88671875" style="1" customWidth="1"/>
    <col min="33" max="33" width="13.44140625" style="2" customWidth="1"/>
    <col min="34" max="34" width="6.44140625" style="5" customWidth="1"/>
    <col min="35" max="35" width="41.6640625" style="1" customWidth="1"/>
    <col min="36" max="36" width="17.6640625" style="1" customWidth="1"/>
    <col min="37" max="37" width="23" style="4" customWidth="1"/>
    <col min="38" max="38" width="18" style="4" customWidth="1"/>
    <col min="39" max="39" width="8.88671875" style="4" customWidth="1"/>
    <col min="40" max="40" width="12.33203125" style="1" customWidth="1"/>
    <col min="41" max="41" width="8.6640625" style="1" customWidth="1"/>
    <col min="42" max="42" width="9.109375" style="4" customWidth="1"/>
    <col min="43" max="43" width="8.88671875" style="4" customWidth="1"/>
    <col min="44" max="44" width="12.33203125" style="1" customWidth="1"/>
    <col min="45" max="45" width="8.6640625" style="1" customWidth="1"/>
    <col min="46" max="46" width="9.109375" style="4" customWidth="1"/>
    <col min="47" max="47" width="8.88671875" style="4" customWidth="1"/>
    <col min="48" max="48" width="12.33203125" style="1" customWidth="1"/>
    <col min="49" max="49" width="8.6640625" style="1" customWidth="1"/>
    <col min="50" max="50" width="9.109375" style="4" customWidth="1"/>
    <col min="51" max="51" width="8.88671875" style="4" customWidth="1"/>
    <col min="52" max="52" width="12.33203125" style="1" customWidth="1"/>
    <col min="53" max="53" width="10.44140625" style="1" customWidth="1"/>
    <col min="54" max="54" width="9.88671875" style="4" customWidth="1"/>
    <col min="55" max="55" width="10.88671875" style="4"/>
    <col min="56" max="56" width="12.33203125" style="1" customWidth="1"/>
    <col min="57" max="57" width="10.109375" style="1" customWidth="1"/>
    <col min="58" max="58" width="9.109375" style="4" customWidth="1"/>
    <col min="59" max="59" width="8.88671875" style="4" customWidth="1"/>
    <col min="60" max="60" width="12.33203125" style="1" customWidth="1"/>
    <col min="61" max="61" width="8.6640625" style="1" customWidth="1"/>
    <col min="62" max="62" width="9.109375" style="4" customWidth="1"/>
    <col min="63" max="63" width="8.88671875" style="4" hidden="1" customWidth="1"/>
    <col min="64" max="64" width="12.33203125" style="1" hidden="1" customWidth="1"/>
    <col min="65" max="65" width="8.6640625" style="1" hidden="1" customWidth="1"/>
    <col min="66" max="66" width="9.109375" style="4" hidden="1" customWidth="1"/>
    <col min="67" max="67" width="8.88671875" style="4" hidden="1" customWidth="1"/>
    <col min="68" max="68" width="12.33203125" style="1" hidden="1" customWidth="1"/>
    <col min="69" max="69" width="8.6640625" style="1" hidden="1" customWidth="1"/>
    <col min="70" max="70" width="9.109375" style="4" hidden="1" customWidth="1"/>
    <col min="71" max="71" width="8.88671875" style="4" hidden="1" customWidth="1"/>
    <col min="72" max="72" width="12.33203125" style="1" hidden="1" customWidth="1"/>
    <col min="73" max="73" width="8.6640625" style="1" hidden="1" customWidth="1"/>
    <col min="74" max="74" width="9.109375" style="4" hidden="1" customWidth="1"/>
    <col min="75" max="75" width="8.88671875" style="4" hidden="1" customWidth="1"/>
    <col min="76" max="76" width="12.33203125" style="1" hidden="1" customWidth="1"/>
    <col min="77" max="77" width="8.6640625" style="1" hidden="1" customWidth="1"/>
    <col min="78" max="78" width="9.109375" style="4" hidden="1" customWidth="1"/>
    <col min="79" max="79" width="8.88671875" style="4" hidden="1" customWidth="1"/>
    <col min="80" max="80" width="12.33203125" style="1" hidden="1" customWidth="1"/>
    <col min="81" max="81" width="8.6640625" style="1" hidden="1" customWidth="1"/>
    <col min="82" max="82" width="9.109375" style="4" hidden="1" customWidth="1"/>
    <col min="83" max="83" width="8.88671875" style="4" hidden="1" customWidth="1"/>
    <col min="84" max="84" width="12.33203125" style="1" hidden="1" customWidth="1"/>
    <col min="85" max="85" width="8.6640625" style="1" hidden="1" customWidth="1"/>
    <col min="86" max="86" width="9.109375" style="4" hidden="1" customWidth="1"/>
    <col min="87" max="89" width="2.109375" style="4" hidden="1" customWidth="1"/>
    <col min="90" max="90" width="13.88671875" style="4" customWidth="1"/>
    <col min="91" max="91" width="6.88671875" style="4" customWidth="1"/>
    <col min="92" max="92" width="9.6640625" style="4" customWidth="1"/>
    <col min="93" max="93" width="6.88671875" style="4" customWidth="1"/>
    <col min="94" max="94" width="13" style="4" customWidth="1"/>
    <col min="95" max="95" width="6.88671875" style="4" customWidth="1"/>
    <col min="96" max="96" width="49" style="4" customWidth="1"/>
    <col min="97" max="97" width="7" style="4" customWidth="1"/>
    <col min="98" max="98" width="1" style="4" customWidth="1"/>
    <col min="99" max="99" width="37.33203125" style="4" customWidth="1"/>
    <col min="100" max="100" width="27.44140625" style="4" customWidth="1"/>
    <col min="101" max="101" width="1.44140625" style="4" hidden="1" customWidth="1"/>
    <col min="102" max="105" width="5.44140625" style="4" hidden="1" customWidth="1"/>
    <col min="106" max="106" width="5.88671875" style="1" hidden="1" customWidth="1"/>
    <col min="107" max="108" width="6.88671875" style="1" hidden="1" customWidth="1"/>
    <col min="109" max="109" width="4.44140625" style="4" hidden="1" customWidth="1"/>
    <col min="110" max="110" width="6.44140625" style="1" hidden="1" customWidth="1"/>
    <col min="111" max="112" width="6.44140625" style="4" hidden="1" customWidth="1"/>
    <col min="113" max="113" width="19" style="1" hidden="1" customWidth="1"/>
    <col min="114" max="116" width="6" style="1" hidden="1" customWidth="1"/>
    <col min="117" max="117" width="4.44140625" style="4" hidden="1" customWidth="1"/>
    <col min="118" max="118" width="6.44140625" style="1" hidden="1" customWidth="1"/>
    <col min="119" max="119" width="6.44140625" style="4" hidden="1" customWidth="1"/>
    <col min="120" max="191" width="6" style="1" hidden="1" customWidth="1"/>
    <col min="192" max="192" width="7.44140625" style="1" hidden="1" customWidth="1"/>
    <col min="193" max="224" width="8" style="1" customWidth="1"/>
    <col min="225" max="1677" width="2.109375" style="1" customWidth="1"/>
    <col min="1678" max="1680" width="10.88671875" style="1"/>
    <col min="1681" max="1681" width="4.33203125" style="1" customWidth="1"/>
    <col min="1682" max="1683" width="10.88671875" style="1"/>
    <col min="1684" max="1684" width="4.88671875" style="1" customWidth="1"/>
    <col min="1685" max="1690" width="10.88671875" style="1"/>
    <col min="1691" max="1691" width="36.33203125" style="1" customWidth="1"/>
    <col min="1692" max="1692" width="10.88671875" style="1"/>
    <col min="1693" max="1693" width="45.44140625" style="1" customWidth="1"/>
    <col min="1694" max="1695" width="10.88671875" style="1"/>
    <col min="1696" max="1696" width="10.88671875" style="3"/>
    <col min="1697" max="1697" width="10.88671875" style="1"/>
    <col min="1698" max="1698" width="32.44140625" style="2" customWidth="1"/>
    <col min="1699" max="1702" width="10.88671875" style="1"/>
    <col min="1703" max="1703" width="35.44140625" style="1" customWidth="1"/>
    <col min="1704" max="1762" width="10.88671875" style="1"/>
    <col min="1763" max="1763" width="26.44140625" style="1" customWidth="1"/>
    <col min="1764" max="1766" width="10.88671875" style="1"/>
    <col min="1767" max="1767" width="17.44140625" style="1" customWidth="1"/>
    <col min="1768" max="1892" width="10.88671875" style="1"/>
    <col min="1893" max="1893" width="12" style="1" customWidth="1"/>
    <col min="1894" max="1894" width="2.6640625" style="1" customWidth="1"/>
    <col min="1895" max="1896" width="6.44140625" style="1" customWidth="1"/>
    <col min="1897" max="1897" width="5.88671875" style="1" customWidth="1"/>
    <col min="1898" max="1898" width="6.44140625" style="1" customWidth="1"/>
    <col min="1899" max="1899" width="13.6640625" style="1" customWidth="1"/>
    <col min="1900" max="1901" width="9" style="1" customWidth="1"/>
    <col min="1902" max="1902" width="2.44140625" style="1" customWidth="1"/>
    <col min="1903" max="1903" width="8.88671875" style="1" customWidth="1"/>
    <col min="1904" max="1904" width="7.44140625" style="1" customWidth="1"/>
    <col min="1905" max="1907" width="3.6640625" style="1" customWidth="1"/>
    <col min="1908" max="1908" width="3.44140625" style="1" customWidth="1"/>
    <col min="1909" max="1909" width="2.88671875" style="1" customWidth="1"/>
    <col min="1910" max="1910" width="3" style="1" customWidth="1"/>
    <col min="1911" max="1913" width="0" style="1" hidden="1" customWidth="1"/>
    <col min="1914" max="1914" width="4.44140625" style="1" customWidth="1"/>
    <col min="1915" max="1915" width="0" style="1" hidden="1" customWidth="1"/>
    <col min="1916" max="1917" width="14.88671875" style="1" customWidth="1"/>
    <col min="1918" max="1918" width="15.109375" style="1" customWidth="1"/>
    <col min="1919" max="1919" width="6.44140625" style="1" customWidth="1"/>
    <col min="1920" max="1920" width="15.109375" style="1" customWidth="1"/>
    <col min="1921" max="1921" width="4.109375" style="1" customWidth="1"/>
    <col min="1922" max="1922" width="3" style="1" customWidth="1"/>
    <col min="1923" max="1925" width="0" style="1" hidden="1" customWidth="1"/>
    <col min="1926" max="1926" width="3" style="1" customWidth="1"/>
    <col min="1927" max="1927" width="0" style="1" hidden="1" customWidth="1"/>
    <col min="1928" max="1928" width="3" style="1" customWidth="1"/>
    <col min="1929" max="1929" width="0" style="1" hidden="1" customWidth="1"/>
    <col min="1930" max="1930" width="4.44140625" style="1" customWidth="1"/>
    <col min="1931" max="1931" width="34.33203125" style="1" customWidth="1"/>
    <col min="1932" max="1932" width="23.44140625" style="1" customWidth="1"/>
    <col min="1933" max="1933" width="9.109375" style="1" customWidth="1"/>
    <col min="1934" max="1934" width="19.44140625" style="1" customWidth="1"/>
    <col min="1935" max="1935" width="42.6640625" style="1" customWidth="1"/>
    <col min="1936" max="1936" width="5.88671875" style="1" customWidth="1"/>
    <col min="1937" max="1937" width="31.44140625" style="1" customWidth="1"/>
    <col min="1938" max="1938" width="16.109375" style="1" customWidth="1"/>
    <col min="1939" max="1940" width="9.33203125" style="1" customWidth="1"/>
    <col min="1941" max="1941" width="11.109375" style="1" customWidth="1"/>
    <col min="1942" max="1942" width="2.109375" style="1" customWidth="1"/>
    <col min="1943" max="2148" width="10.88671875" style="1"/>
    <col min="2149" max="2149" width="12" style="1" customWidth="1"/>
    <col min="2150" max="2150" width="2.6640625" style="1" customWidth="1"/>
    <col min="2151" max="2152" width="6.44140625" style="1" customWidth="1"/>
    <col min="2153" max="2153" width="5.88671875" style="1" customWidth="1"/>
    <col min="2154" max="2154" width="6.44140625" style="1" customWidth="1"/>
    <col min="2155" max="2155" width="13.6640625" style="1" customWidth="1"/>
    <col min="2156" max="2157" width="9" style="1" customWidth="1"/>
    <col min="2158" max="2158" width="2.44140625" style="1" customWidth="1"/>
    <col min="2159" max="2159" width="8.88671875" style="1" customWidth="1"/>
    <col min="2160" max="2160" width="7.44140625" style="1" customWidth="1"/>
    <col min="2161" max="2163" width="3.6640625" style="1" customWidth="1"/>
    <col min="2164" max="2164" width="3.44140625" style="1" customWidth="1"/>
    <col min="2165" max="2165" width="2.88671875" style="1" customWidth="1"/>
    <col min="2166" max="2166" width="3" style="1" customWidth="1"/>
    <col min="2167" max="2169" width="0" style="1" hidden="1" customWidth="1"/>
    <col min="2170" max="2170" width="4.44140625" style="1" customWidth="1"/>
    <col min="2171" max="2171" width="0" style="1" hidden="1" customWidth="1"/>
    <col min="2172" max="2173" width="14.88671875" style="1" customWidth="1"/>
    <col min="2174" max="2174" width="15.109375" style="1" customWidth="1"/>
    <col min="2175" max="2175" width="6.44140625" style="1" customWidth="1"/>
    <col min="2176" max="2176" width="15.109375" style="1" customWidth="1"/>
    <col min="2177" max="2177" width="4.109375" style="1" customWidth="1"/>
    <col min="2178" max="2178" width="3" style="1" customWidth="1"/>
    <col min="2179" max="2181" width="0" style="1" hidden="1" customWidth="1"/>
    <col min="2182" max="2182" width="3" style="1" customWidth="1"/>
    <col min="2183" max="2183" width="0" style="1" hidden="1" customWidth="1"/>
    <col min="2184" max="2184" width="3" style="1" customWidth="1"/>
    <col min="2185" max="2185" width="0" style="1" hidden="1" customWidth="1"/>
    <col min="2186" max="2186" width="4.44140625" style="1" customWidth="1"/>
    <col min="2187" max="2187" width="34.33203125" style="1" customWidth="1"/>
    <col min="2188" max="2188" width="23.44140625" style="1" customWidth="1"/>
    <col min="2189" max="2189" width="9.109375" style="1" customWidth="1"/>
    <col min="2190" max="2190" width="19.44140625" style="1" customWidth="1"/>
    <col min="2191" max="2191" width="42.6640625" style="1" customWidth="1"/>
    <col min="2192" max="2192" width="5.88671875" style="1" customWidth="1"/>
    <col min="2193" max="2193" width="31.44140625" style="1" customWidth="1"/>
    <col min="2194" max="2194" width="16.109375" style="1" customWidth="1"/>
    <col min="2195" max="2196" width="9.33203125" style="1" customWidth="1"/>
    <col min="2197" max="2197" width="11.109375" style="1" customWidth="1"/>
    <col min="2198" max="2198" width="2.109375" style="1" customWidth="1"/>
    <col min="2199" max="2404" width="10.88671875" style="1"/>
    <col min="2405" max="2405" width="12" style="1" customWidth="1"/>
    <col min="2406" max="2406" width="2.6640625" style="1" customWidth="1"/>
    <col min="2407" max="2408" width="6.44140625" style="1" customWidth="1"/>
    <col min="2409" max="2409" width="5.88671875" style="1" customWidth="1"/>
    <col min="2410" max="2410" width="6.44140625" style="1" customWidth="1"/>
    <col min="2411" max="2411" width="13.6640625" style="1" customWidth="1"/>
    <col min="2412" max="2413" width="9" style="1" customWidth="1"/>
    <col min="2414" max="2414" width="2.44140625" style="1" customWidth="1"/>
    <col min="2415" max="2415" width="8.88671875" style="1" customWidth="1"/>
    <col min="2416" max="2416" width="7.44140625" style="1" customWidth="1"/>
    <col min="2417" max="2419" width="3.6640625" style="1" customWidth="1"/>
    <col min="2420" max="2420" width="3.44140625" style="1" customWidth="1"/>
    <col min="2421" max="2421" width="2.88671875" style="1" customWidth="1"/>
    <col min="2422" max="2422" width="3" style="1" customWidth="1"/>
    <col min="2423" max="2425" width="0" style="1" hidden="1" customWidth="1"/>
    <col min="2426" max="2426" width="4.44140625" style="1" customWidth="1"/>
    <col min="2427" max="2427" width="0" style="1" hidden="1" customWidth="1"/>
    <col min="2428" max="2429" width="14.88671875" style="1" customWidth="1"/>
    <col min="2430" max="2430" width="15.109375" style="1" customWidth="1"/>
    <col min="2431" max="2431" width="6.44140625" style="1" customWidth="1"/>
    <col min="2432" max="2432" width="15.109375" style="1" customWidth="1"/>
    <col min="2433" max="2433" width="4.109375" style="1" customWidth="1"/>
    <col min="2434" max="2434" width="3" style="1" customWidth="1"/>
    <col min="2435" max="2437" width="0" style="1" hidden="1" customWidth="1"/>
    <col min="2438" max="2438" width="3" style="1" customWidth="1"/>
    <col min="2439" max="2439" width="0" style="1" hidden="1" customWidth="1"/>
    <col min="2440" max="2440" width="3" style="1" customWidth="1"/>
    <col min="2441" max="2441" width="0" style="1" hidden="1" customWidth="1"/>
    <col min="2442" max="2442" width="4.44140625" style="1" customWidth="1"/>
    <col min="2443" max="2443" width="34.33203125" style="1" customWidth="1"/>
    <col min="2444" max="2444" width="23.44140625" style="1" customWidth="1"/>
    <col min="2445" max="2445" width="9.109375" style="1" customWidth="1"/>
    <col min="2446" max="2446" width="19.44140625" style="1" customWidth="1"/>
    <col min="2447" max="2447" width="42.6640625" style="1" customWidth="1"/>
    <col min="2448" max="2448" width="5.88671875" style="1" customWidth="1"/>
    <col min="2449" max="2449" width="31.44140625" style="1" customWidth="1"/>
    <col min="2450" max="2450" width="16.109375" style="1" customWidth="1"/>
    <col min="2451" max="2452" width="9.33203125" style="1" customWidth="1"/>
    <col min="2453" max="2453" width="11.109375" style="1" customWidth="1"/>
    <col min="2454" max="2454" width="2.109375" style="1" customWidth="1"/>
    <col min="2455" max="2660" width="10.88671875" style="1"/>
    <col min="2661" max="2661" width="12" style="1" customWidth="1"/>
    <col min="2662" max="2662" width="2.6640625" style="1" customWidth="1"/>
    <col min="2663" max="2664" width="6.44140625" style="1" customWidth="1"/>
    <col min="2665" max="2665" width="5.88671875" style="1" customWidth="1"/>
    <col min="2666" max="2666" width="6.44140625" style="1" customWidth="1"/>
    <col min="2667" max="2667" width="13.6640625" style="1" customWidth="1"/>
    <col min="2668" max="2669" width="9" style="1" customWidth="1"/>
    <col min="2670" max="2670" width="2.44140625" style="1" customWidth="1"/>
    <col min="2671" max="2671" width="8.88671875" style="1" customWidth="1"/>
    <col min="2672" max="2672" width="7.44140625" style="1" customWidth="1"/>
    <col min="2673" max="2675" width="3.6640625" style="1" customWidth="1"/>
    <col min="2676" max="2676" width="3.44140625" style="1" customWidth="1"/>
    <col min="2677" max="2677" width="2.88671875" style="1" customWidth="1"/>
    <col min="2678" max="2678" width="3" style="1" customWidth="1"/>
    <col min="2679" max="2681" width="0" style="1" hidden="1" customWidth="1"/>
    <col min="2682" max="2682" width="4.44140625" style="1" customWidth="1"/>
    <col min="2683" max="2683" width="0" style="1" hidden="1" customWidth="1"/>
    <col min="2684" max="2685" width="14.88671875" style="1" customWidth="1"/>
    <col min="2686" max="2686" width="15.109375" style="1" customWidth="1"/>
    <col min="2687" max="2687" width="6.44140625" style="1" customWidth="1"/>
    <col min="2688" max="2688" width="15.109375" style="1" customWidth="1"/>
    <col min="2689" max="2689" width="4.109375" style="1" customWidth="1"/>
    <col min="2690" max="2690" width="3" style="1" customWidth="1"/>
    <col min="2691" max="2693" width="0" style="1" hidden="1" customWidth="1"/>
    <col min="2694" max="2694" width="3" style="1" customWidth="1"/>
    <col min="2695" max="2695" width="0" style="1" hidden="1" customWidth="1"/>
    <col min="2696" max="2696" width="3" style="1" customWidth="1"/>
    <col min="2697" max="2697" width="0" style="1" hidden="1" customWidth="1"/>
    <col min="2698" max="2698" width="4.44140625" style="1" customWidth="1"/>
    <col min="2699" max="2699" width="34.33203125" style="1" customWidth="1"/>
    <col min="2700" max="2700" width="23.44140625" style="1" customWidth="1"/>
    <col min="2701" max="2701" width="9.109375" style="1" customWidth="1"/>
    <col min="2702" max="2702" width="19.44140625" style="1" customWidth="1"/>
    <col min="2703" max="2703" width="42.6640625" style="1" customWidth="1"/>
    <col min="2704" max="2704" width="5.88671875" style="1" customWidth="1"/>
    <col min="2705" max="2705" width="31.44140625" style="1" customWidth="1"/>
    <col min="2706" max="2706" width="16.109375" style="1" customWidth="1"/>
    <col min="2707" max="2708" width="9.33203125" style="1" customWidth="1"/>
    <col min="2709" max="2709" width="11.109375" style="1" customWidth="1"/>
    <col min="2710" max="2710" width="2.109375" style="1" customWidth="1"/>
    <col min="2711" max="2916" width="10.88671875" style="1"/>
    <col min="2917" max="2917" width="12" style="1" customWidth="1"/>
    <col min="2918" max="2918" width="2.6640625" style="1" customWidth="1"/>
    <col min="2919" max="2920" width="6.44140625" style="1" customWidth="1"/>
    <col min="2921" max="2921" width="5.88671875" style="1" customWidth="1"/>
    <col min="2922" max="2922" width="6.44140625" style="1" customWidth="1"/>
    <col min="2923" max="2923" width="13.6640625" style="1" customWidth="1"/>
    <col min="2924" max="2925" width="9" style="1" customWidth="1"/>
    <col min="2926" max="2926" width="2.44140625" style="1" customWidth="1"/>
    <col min="2927" max="2927" width="8.88671875" style="1" customWidth="1"/>
    <col min="2928" max="2928" width="7.44140625" style="1" customWidth="1"/>
    <col min="2929" max="2931" width="3.6640625" style="1" customWidth="1"/>
    <col min="2932" max="2932" width="3.44140625" style="1" customWidth="1"/>
    <col min="2933" max="2933" width="2.88671875" style="1" customWidth="1"/>
    <col min="2934" max="2934" width="3" style="1" customWidth="1"/>
    <col min="2935" max="2937" width="0" style="1" hidden="1" customWidth="1"/>
    <col min="2938" max="2938" width="4.44140625" style="1" customWidth="1"/>
    <col min="2939" max="2939" width="0" style="1" hidden="1" customWidth="1"/>
    <col min="2940" max="2941" width="14.88671875" style="1" customWidth="1"/>
    <col min="2942" max="2942" width="15.109375" style="1" customWidth="1"/>
    <col min="2943" max="2943" width="6.44140625" style="1" customWidth="1"/>
    <col min="2944" max="2944" width="15.109375" style="1" customWidth="1"/>
    <col min="2945" max="2945" width="4.109375" style="1" customWidth="1"/>
    <col min="2946" max="2946" width="3" style="1" customWidth="1"/>
    <col min="2947" max="2949" width="0" style="1" hidden="1" customWidth="1"/>
    <col min="2950" max="2950" width="3" style="1" customWidth="1"/>
    <col min="2951" max="2951" width="0" style="1" hidden="1" customWidth="1"/>
    <col min="2952" max="2952" width="3" style="1" customWidth="1"/>
    <col min="2953" max="2953" width="0" style="1" hidden="1" customWidth="1"/>
    <col min="2954" max="2954" width="4.44140625" style="1" customWidth="1"/>
    <col min="2955" max="2955" width="34.33203125" style="1" customWidth="1"/>
    <col min="2956" max="2956" width="23.44140625" style="1" customWidth="1"/>
    <col min="2957" max="2957" width="9.109375" style="1" customWidth="1"/>
    <col min="2958" max="2958" width="19.44140625" style="1" customWidth="1"/>
    <col min="2959" max="2959" width="42.6640625" style="1" customWidth="1"/>
    <col min="2960" max="2960" width="5.88671875" style="1" customWidth="1"/>
    <col min="2961" max="2961" width="31.44140625" style="1" customWidth="1"/>
    <col min="2962" max="2962" width="16.109375" style="1" customWidth="1"/>
    <col min="2963" max="2964" width="9.33203125" style="1" customWidth="1"/>
    <col min="2965" max="2965" width="11.109375" style="1" customWidth="1"/>
    <col min="2966" max="2966" width="2.109375" style="1" customWidth="1"/>
    <col min="2967" max="3172" width="10.88671875" style="1"/>
    <col min="3173" max="3173" width="12" style="1" customWidth="1"/>
    <col min="3174" max="3174" width="2.6640625" style="1" customWidth="1"/>
    <col min="3175" max="3176" width="6.44140625" style="1" customWidth="1"/>
    <col min="3177" max="3177" width="5.88671875" style="1" customWidth="1"/>
    <col min="3178" max="3178" width="6.44140625" style="1" customWidth="1"/>
    <col min="3179" max="3179" width="13.6640625" style="1" customWidth="1"/>
    <col min="3180" max="3181" width="9" style="1" customWidth="1"/>
    <col min="3182" max="3182" width="2.44140625" style="1" customWidth="1"/>
    <col min="3183" max="3183" width="8.88671875" style="1" customWidth="1"/>
    <col min="3184" max="3184" width="7.44140625" style="1" customWidth="1"/>
    <col min="3185" max="3187" width="3.6640625" style="1" customWidth="1"/>
    <col min="3188" max="3188" width="3.44140625" style="1" customWidth="1"/>
    <col min="3189" max="3189" width="2.88671875" style="1" customWidth="1"/>
    <col min="3190" max="3190" width="3" style="1" customWidth="1"/>
    <col min="3191" max="3193" width="0" style="1" hidden="1" customWidth="1"/>
    <col min="3194" max="3194" width="4.44140625" style="1" customWidth="1"/>
    <col min="3195" max="3195" width="0" style="1" hidden="1" customWidth="1"/>
    <col min="3196" max="3197" width="14.88671875" style="1" customWidth="1"/>
    <col min="3198" max="3198" width="15.109375" style="1" customWidth="1"/>
    <col min="3199" max="3199" width="6.44140625" style="1" customWidth="1"/>
    <col min="3200" max="3200" width="15.109375" style="1" customWidth="1"/>
    <col min="3201" max="3201" width="4.109375" style="1" customWidth="1"/>
    <col min="3202" max="3202" width="3" style="1" customWidth="1"/>
    <col min="3203" max="3205" width="0" style="1" hidden="1" customWidth="1"/>
    <col min="3206" max="3206" width="3" style="1" customWidth="1"/>
    <col min="3207" max="3207" width="0" style="1" hidden="1" customWidth="1"/>
    <col min="3208" max="3208" width="3" style="1" customWidth="1"/>
    <col min="3209" max="3209" width="0" style="1" hidden="1" customWidth="1"/>
    <col min="3210" max="3210" width="4.44140625" style="1" customWidth="1"/>
    <col min="3211" max="3211" width="34.33203125" style="1" customWidth="1"/>
    <col min="3212" max="3212" width="23.44140625" style="1" customWidth="1"/>
    <col min="3213" max="3213" width="9.109375" style="1" customWidth="1"/>
    <col min="3214" max="3214" width="19.44140625" style="1" customWidth="1"/>
    <col min="3215" max="3215" width="42.6640625" style="1" customWidth="1"/>
    <col min="3216" max="3216" width="5.88671875" style="1" customWidth="1"/>
    <col min="3217" max="3217" width="31.44140625" style="1" customWidth="1"/>
    <col min="3218" max="3218" width="16.109375" style="1" customWidth="1"/>
    <col min="3219" max="3220" width="9.33203125" style="1" customWidth="1"/>
    <col min="3221" max="3221" width="11.109375" style="1" customWidth="1"/>
    <col min="3222" max="3222" width="2.109375" style="1" customWidth="1"/>
    <col min="3223" max="3428" width="10.88671875" style="1"/>
    <col min="3429" max="3429" width="12" style="1" customWidth="1"/>
    <col min="3430" max="3430" width="2.6640625" style="1" customWidth="1"/>
    <col min="3431" max="3432" width="6.44140625" style="1" customWidth="1"/>
    <col min="3433" max="3433" width="5.88671875" style="1" customWidth="1"/>
    <col min="3434" max="3434" width="6.44140625" style="1" customWidth="1"/>
    <col min="3435" max="3435" width="13.6640625" style="1" customWidth="1"/>
    <col min="3436" max="3437" width="9" style="1" customWidth="1"/>
    <col min="3438" max="3438" width="2.44140625" style="1" customWidth="1"/>
    <col min="3439" max="3439" width="8.88671875" style="1" customWidth="1"/>
    <col min="3440" max="3440" width="7.44140625" style="1" customWidth="1"/>
    <col min="3441" max="3443" width="3.6640625" style="1" customWidth="1"/>
    <col min="3444" max="3444" width="3.44140625" style="1" customWidth="1"/>
    <col min="3445" max="3445" width="2.88671875" style="1" customWidth="1"/>
    <col min="3446" max="3446" width="3" style="1" customWidth="1"/>
    <col min="3447" max="3449" width="0" style="1" hidden="1" customWidth="1"/>
    <col min="3450" max="3450" width="4.44140625" style="1" customWidth="1"/>
    <col min="3451" max="3451" width="0" style="1" hidden="1" customWidth="1"/>
    <col min="3452" max="3453" width="14.88671875" style="1" customWidth="1"/>
    <col min="3454" max="3454" width="15.109375" style="1" customWidth="1"/>
    <col min="3455" max="3455" width="6.44140625" style="1" customWidth="1"/>
    <col min="3456" max="3456" width="15.109375" style="1" customWidth="1"/>
    <col min="3457" max="3457" width="4.109375" style="1" customWidth="1"/>
    <col min="3458" max="3458" width="3" style="1" customWidth="1"/>
    <col min="3459" max="3461" width="0" style="1" hidden="1" customWidth="1"/>
    <col min="3462" max="3462" width="3" style="1" customWidth="1"/>
    <col min="3463" max="3463" width="0" style="1" hidden="1" customWidth="1"/>
    <col min="3464" max="3464" width="3" style="1" customWidth="1"/>
    <col min="3465" max="3465" width="0" style="1" hidden="1" customWidth="1"/>
    <col min="3466" max="3466" width="4.44140625" style="1" customWidth="1"/>
    <col min="3467" max="3467" width="34.33203125" style="1" customWidth="1"/>
    <col min="3468" max="3468" width="23.44140625" style="1" customWidth="1"/>
    <col min="3469" max="3469" width="9.109375" style="1" customWidth="1"/>
    <col min="3470" max="3470" width="19.44140625" style="1" customWidth="1"/>
    <col min="3471" max="3471" width="42.6640625" style="1" customWidth="1"/>
    <col min="3472" max="3472" width="5.88671875" style="1" customWidth="1"/>
    <col min="3473" max="3473" width="31.44140625" style="1" customWidth="1"/>
    <col min="3474" max="3474" width="16.109375" style="1" customWidth="1"/>
    <col min="3475" max="3476" width="9.33203125" style="1" customWidth="1"/>
    <col min="3477" max="3477" width="11.109375" style="1" customWidth="1"/>
    <col min="3478" max="3478" width="2.109375" style="1" customWidth="1"/>
    <col min="3479" max="3684" width="10.88671875" style="1"/>
    <col min="3685" max="3685" width="12" style="1" customWidth="1"/>
    <col min="3686" max="3686" width="2.6640625" style="1" customWidth="1"/>
    <col min="3687" max="3688" width="6.44140625" style="1" customWidth="1"/>
    <col min="3689" max="3689" width="5.88671875" style="1" customWidth="1"/>
    <col min="3690" max="3690" width="6.44140625" style="1" customWidth="1"/>
    <col min="3691" max="3691" width="13.6640625" style="1" customWidth="1"/>
    <col min="3692" max="3693" width="9" style="1" customWidth="1"/>
    <col min="3694" max="3694" width="2.44140625" style="1" customWidth="1"/>
    <col min="3695" max="3695" width="8.88671875" style="1" customWidth="1"/>
    <col min="3696" max="3696" width="7.44140625" style="1" customWidth="1"/>
    <col min="3697" max="3699" width="3.6640625" style="1" customWidth="1"/>
    <col min="3700" max="3700" width="3.44140625" style="1" customWidth="1"/>
    <col min="3701" max="3701" width="2.88671875" style="1" customWidth="1"/>
    <col min="3702" max="3702" width="3" style="1" customWidth="1"/>
    <col min="3703" max="3705" width="0" style="1" hidden="1" customWidth="1"/>
    <col min="3706" max="3706" width="4.44140625" style="1" customWidth="1"/>
    <col min="3707" max="3707" width="0" style="1" hidden="1" customWidth="1"/>
    <col min="3708" max="3709" width="14.88671875" style="1" customWidth="1"/>
    <col min="3710" max="3710" width="15.109375" style="1" customWidth="1"/>
    <col min="3711" max="3711" width="6.44140625" style="1" customWidth="1"/>
    <col min="3712" max="3712" width="15.109375" style="1" customWidth="1"/>
    <col min="3713" max="3713" width="4.109375" style="1" customWidth="1"/>
    <col min="3714" max="3714" width="3" style="1" customWidth="1"/>
    <col min="3715" max="3717" width="0" style="1" hidden="1" customWidth="1"/>
    <col min="3718" max="3718" width="3" style="1" customWidth="1"/>
    <col min="3719" max="3719" width="0" style="1" hidden="1" customWidth="1"/>
    <col min="3720" max="3720" width="3" style="1" customWidth="1"/>
    <col min="3721" max="3721" width="0" style="1" hidden="1" customWidth="1"/>
    <col min="3722" max="3722" width="4.44140625" style="1" customWidth="1"/>
    <col min="3723" max="3723" width="34.33203125" style="1" customWidth="1"/>
    <col min="3724" max="3724" width="23.44140625" style="1" customWidth="1"/>
    <col min="3725" max="3725" width="9.109375" style="1" customWidth="1"/>
    <col min="3726" max="3726" width="19.44140625" style="1" customWidth="1"/>
    <col min="3727" max="3727" width="42.6640625" style="1" customWidth="1"/>
    <col min="3728" max="3728" width="5.88671875" style="1" customWidth="1"/>
    <col min="3729" max="3729" width="31.44140625" style="1" customWidth="1"/>
    <col min="3730" max="3730" width="16.109375" style="1" customWidth="1"/>
    <col min="3731" max="3732" width="9.33203125" style="1" customWidth="1"/>
    <col min="3733" max="3733" width="11.109375" style="1" customWidth="1"/>
    <col min="3734" max="3734" width="2.109375" style="1" customWidth="1"/>
    <col min="3735" max="3940" width="10.88671875" style="1"/>
    <col min="3941" max="3941" width="12" style="1" customWidth="1"/>
    <col min="3942" max="3942" width="2.6640625" style="1" customWidth="1"/>
    <col min="3943" max="3944" width="6.44140625" style="1" customWidth="1"/>
    <col min="3945" max="3945" width="5.88671875" style="1" customWidth="1"/>
    <col min="3946" max="3946" width="6.44140625" style="1" customWidth="1"/>
    <col min="3947" max="3947" width="13.6640625" style="1" customWidth="1"/>
    <col min="3948" max="3949" width="9" style="1" customWidth="1"/>
    <col min="3950" max="3950" width="2.44140625" style="1" customWidth="1"/>
    <col min="3951" max="3951" width="8.88671875" style="1" customWidth="1"/>
    <col min="3952" max="3952" width="7.44140625" style="1" customWidth="1"/>
    <col min="3953" max="3955" width="3.6640625" style="1" customWidth="1"/>
    <col min="3956" max="3956" width="3.44140625" style="1" customWidth="1"/>
    <col min="3957" max="3957" width="2.88671875" style="1" customWidth="1"/>
    <col min="3958" max="3958" width="3" style="1" customWidth="1"/>
    <col min="3959" max="3961" width="0" style="1" hidden="1" customWidth="1"/>
    <col min="3962" max="3962" width="4.44140625" style="1" customWidth="1"/>
    <col min="3963" max="3963" width="0" style="1" hidden="1" customWidth="1"/>
    <col min="3964" max="3965" width="14.88671875" style="1" customWidth="1"/>
    <col min="3966" max="3966" width="15.109375" style="1" customWidth="1"/>
    <col min="3967" max="3967" width="6.44140625" style="1" customWidth="1"/>
    <col min="3968" max="3968" width="15.109375" style="1" customWidth="1"/>
    <col min="3969" max="3969" width="4.109375" style="1" customWidth="1"/>
    <col min="3970" max="3970" width="3" style="1" customWidth="1"/>
    <col min="3971" max="3973" width="0" style="1" hidden="1" customWidth="1"/>
    <col min="3974" max="3974" width="3" style="1" customWidth="1"/>
    <col min="3975" max="3975" width="0" style="1" hidden="1" customWidth="1"/>
    <col min="3976" max="3976" width="3" style="1" customWidth="1"/>
    <col min="3977" max="3977" width="0" style="1" hidden="1" customWidth="1"/>
    <col min="3978" max="3978" width="4.44140625" style="1" customWidth="1"/>
    <col min="3979" max="3979" width="34.33203125" style="1" customWidth="1"/>
    <col min="3980" max="3980" width="23.44140625" style="1" customWidth="1"/>
    <col min="3981" max="3981" width="9.109375" style="1" customWidth="1"/>
    <col min="3982" max="3982" width="19.44140625" style="1" customWidth="1"/>
    <col min="3983" max="3983" width="42.6640625" style="1" customWidth="1"/>
    <col min="3984" max="3984" width="5.88671875" style="1" customWidth="1"/>
    <col min="3985" max="3985" width="31.44140625" style="1" customWidth="1"/>
    <col min="3986" max="3986" width="16.109375" style="1" customWidth="1"/>
    <col min="3987" max="3988" width="9.33203125" style="1" customWidth="1"/>
    <col min="3989" max="3989" width="11.109375" style="1" customWidth="1"/>
    <col min="3990" max="3990" width="2.109375" style="1" customWidth="1"/>
    <col min="3991" max="4196" width="10.88671875" style="1"/>
    <col min="4197" max="4197" width="12" style="1" customWidth="1"/>
    <col min="4198" max="4198" width="2.6640625" style="1" customWidth="1"/>
    <col min="4199" max="4200" width="6.44140625" style="1" customWidth="1"/>
    <col min="4201" max="4201" width="5.88671875" style="1" customWidth="1"/>
    <col min="4202" max="4202" width="6.44140625" style="1" customWidth="1"/>
    <col min="4203" max="4203" width="13.6640625" style="1" customWidth="1"/>
    <col min="4204" max="4205" width="9" style="1" customWidth="1"/>
    <col min="4206" max="4206" width="2.44140625" style="1" customWidth="1"/>
    <col min="4207" max="4207" width="8.88671875" style="1" customWidth="1"/>
    <col min="4208" max="4208" width="7.44140625" style="1" customWidth="1"/>
    <col min="4209" max="4211" width="3.6640625" style="1" customWidth="1"/>
    <col min="4212" max="4212" width="3.44140625" style="1" customWidth="1"/>
    <col min="4213" max="4213" width="2.88671875" style="1" customWidth="1"/>
    <col min="4214" max="4214" width="3" style="1" customWidth="1"/>
    <col min="4215" max="4217" width="0" style="1" hidden="1" customWidth="1"/>
    <col min="4218" max="4218" width="4.44140625" style="1" customWidth="1"/>
    <col min="4219" max="4219" width="0" style="1" hidden="1" customWidth="1"/>
    <col min="4220" max="4221" width="14.88671875" style="1" customWidth="1"/>
    <col min="4222" max="4222" width="15.109375" style="1" customWidth="1"/>
    <col min="4223" max="4223" width="6.44140625" style="1" customWidth="1"/>
    <col min="4224" max="4224" width="15.109375" style="1" customWidth="1"/>
    <col min="4225" max="4225" width="4.109375" style="1" customWidth="1"/>
    <col min="4226" max="4226" width="3" style="1" customWidth="1"/>
    <col min="4227" max="4229" width="0" style="1" hidden="1" customWidth="1"/>
    <col min="4230" max="4230" width="3" style="1" customWidth="1"/>
    <col min="4231" max="4231" width="0" style="1" hidden="1" customWidth="1"/>
    <col min="4232" max="4232" width="3" style="1" customWidth="1"/>
    <col min="4233" max="4233" width="0" style="1" hidden="1" customWidth="1"/>
    <col min="4234" max="4234" width="4.44140625" style="1" customWidth="1"/>
    <col min="4235" max="4235" width="34.33203125" style="1" customWidth="1"/>
    <col min="4236" max="4236" width="23.44140625" style="1" customWidth="1"/>
    <col min="4237" max="4237" width="9.109375" style="1" customWidth="1"/>
    <col min="4238" max="4238" width="19.44140625" style="1" customWidth="1"/>
    <col min="4239" max="4239" width="42.6640625" style="1" customWidth="1"/>
    <col min="4240" max="4240" width="5.88671875" style="1" customWidth="1"/>
    <col min="4241" max="4241" width="31.44140625" style="1" customWidth="1"/>
    <col min="4242" max="4242" width="16.109375" style="1" customWidth="1"/>
    <col min="4243" max="4244" width="9.33203125" style="1" customWidth="1"/>
    <col min="4245" max="4245" width="11.109375" style="1" customWidth="1"/>
    <col min="4246" max="4246" width="2.109375" style="1" customWidth="1"/>
    <col min="4247" max="4452" width="10.88671875" style="1"/>
    <col min="4453" max="4453" width="12" style="1" customWidth="1"/>
    <col min="4454" max="4454" width="2.6640625" style="1" customWidth="1"/>
    <col min="4455" max="4456" width="6.44140625" style="1" customWidth="1"/>
    <col min="4457" max="4457" width="5.88671875" style="1" customWidth="1"/>
    <col min="4458" max="4458" width="6.44140625" style="1" customWidth="1"/>
    <col min="4459" max="4459" width="13.6640625" style="1" customWidth="1"/>
    <col min="4460" max="4461" width="9" style="1" customWidth="1"/>
    <col min="4462" max="4462" width="2.44140625" style="1" customWidth="1"/>
    <col min="4463" max="4463" width="8.88671875" style="1" customWidth="1"/>
    <col min="4464" max="4464" width="7.44140625" style="1" customWidth="1"/>
    <col min="4465" max="4467" width="3.6640625" style="1" customWidth="1"/>
    <col min="4468" max="4468" width="3.44140625" style="1" customWidth="1"/>
    <col min="4469" max="4469" width="2.88671875" style="1" customWidth="1"/>
    <col min="4470" max="4470" width="3" style="1" customWidth="1"/>
    <col min="4471" max="4473" width="0" style="1" hidden="1" customWidth="1"/>
    <col min="4474" max="4474" width="4.44140625" style="1" customWidth="1"/>
    <col min="4475" max="4475" width="0" style="1" hidden="1" customWidth="1"/>
    <col min="4476" max="4477" width="14.88671875" style="1" customWidth="1"/>
    <col min="4478" max="4478" width="15.109375" style="1" customWidth="1"/>
    <col min="4479" max="4479" width="6.44140625" style="1" customWidth="1"/>
    <col min="4480" max="4480" width="15.109375" style="1" customWidth="1"/>
    <col min="4481" max="4481" width="4.109375" style="1" customWidth="1"/>
    <col min="4482" max="4482" width="3" style="1" customWidth="1"/>
    <col min="4483" max="4485" width="0" style="1" hidden="1" customWidth="1"/>
    <col min="4486" max="4486" width="3" style="1" customWidth="1"/>
    <col min="4487" max="4487" width="0" style="1" hidden="1" customWidth="1"/>
    <col min="4488" max="4488" width="3" style="1" customWidth="1"/>
    <col min="4489" max="4489" width="0" style="1" hidden="1" customWidth="1"/>
    <col min="4490" max="4490" width="4.44140625" style="1" customWidth="1"/>
    <col min="4491" max="4491" width="34.33203125" style="1" customWidth="1"/>
    <col min="4492" max="4492" width="23.44140625" style="1" customWidth="1"/>
    <col min="4493" max="4493" width="9.109375" style="1" customWidth="1"/>
    <col min="4494" max="4494" width="19.44140625" style="1" customWidth="1"/>
    <col min="4495" max="4495" width="42.6640625" style="1" customWidth="1"/>
    <col min="4496" max="4496" width="5.88671875" style="1" customWidth="1"/>
    <col min="4497" max="4497" width="31.44140625" style="1" customWidth="1"/>
    <col min="4498" max="4498" width="16.109375" style="1" customWidth="1"/>
    <col min="4499" max="4500" width="9.33203125" style="1" customWidth="1"/>
    <col min="4501" max="4501" width="11.109375" style="1" customWidth="1"/>
    <col min="4502" max="4502" width="2.109375" style="1" customWidth="1"/>
    <col min="4503" max="4708" width="10.88671875" style="1"/>
    <col min="4709" max="4709" width="12" style="1" customWidth="1"/>
    <col min="4710" max="4710" width="2.6640625" style="1" customWidth="1"/>
    <col min="4711" max="4712" width="6.44140625" style="1" customWidth="1"/>
    <col min="4713" max="4713" width="5.88671875" style="1" customWidth="1"/>
    <col min="4714" max="4714" width="6.44140625" style="1" customWidth="1"/>
    <col min="4715" max="4715" width="13.6640625" style="1" customWidth="1"/>
    <col min="4716" max="4717" width="9" style="1" customWidth="1"/>
    <col min="4718" max="4718" width="2.44140625" style="1" customWidth="1"/>
    <col min="4719" max="4719" width="8.88671875" style="1" customWidth="1"/>
    <col min="4720" max="4720" width="7.44140625" style="1" customWidth="1"/>
    <col min="4721" max="4723" width="3.6640625" style="1" customWidth="1"/>
    <col min="4724" max="4724" width="3.44140625" style="1" customWidth="1"/>
    <col min="4725" max="4725" width="2.88671875" style="1" customWidth="1"/>
    <col min="4726" max="4726" width="3" style="1" customWidth="1"/>
    <col min="4727" max="4729" width="0" style="1" hidden="1" customWidth="1"/>
    <col min="4730" max="4730" width="4.44140625" style="1" customWidth="1"/>
    <col min="4731" max="4731" width="0" style="1" hidden="1" customWidth="1"/>
    <col min="4732" max="4733" width="14.88671875" style="1" customWidth="1"/>
    <col min="4734" max="4734" width="15.109375" style="1" customWidth="1"/>
    <col min="4735" max="4735" width="6.44140625" style="1" customWidth="1"/>
    <col min="4736" max="4736" width="15.109375" style="1" customWidth="1"/>
    <col min="4737" max="4737" width="4.109375" style="1" customWidth="1"/>
    <col min="4738" max="4738" width="3" style="1" customWidth="1"/>
    <col min="4739" max="4741" width="0" style="1" hidden="1" customWidth="1"/>
    <col min="4742" max="4742" width="3" style="1" customWidth="1"/>
    <col min="4743" max="4743" width="0" style="1" hidden="1" customWidth="1"/>
    <col min="4744" max="4744" width="3" style="1" customWidth="1"/>
    <col min="4745" max="4745" width="0" style="1" hidden="1" customWidth="1"/>
    <col min="4746" max="4746" width="4.44140625" style="1" customWidth="1"/>
    <col min="4747" max="4747" width="34.33203125" style="1" customWidth="1"/>
    <col min="4748" max="4748" width="23.44140625" style="1" customWidth="1"/>
    <col min="4749" max="4749" width="9.109375" style="1" customWidth="1"/>
    <col min="4750" max="4750" width="19.44140625" style="1" customWidth="1"/>
    <col min="4751" max="4751" width="42.6640625" style="1" customWidth="1"/>
    <col min="4752" max="4752" width="5.88671875" style="1" customWidth="1"/>
    <col min="4753" max="4753" width="31.44140625" style="1" customWidth="1"/>
    <col min="4754" max="4754" width="16.109375" style="1" customWidth="1"/>
    <col min="4755" max="4756" width="9.33203125" style="1" customWidth="1"/>
    <col min="4757" max="4757" width="11.109375" style="1" customWidth="1"/>
    <col min="4758" max="4758" width="2.109375" style="1" customWidth="1"/>
    <col min="4759" max="4964" width="10.88671875" style="1"/>
    <col min="4965" max="4965" width="12" style="1" customWidth="1"/>
    <col min="4966" max="4966" width="2.6640625" style="1" customWidth="1"/>
    <col min="4967" max="4968" width="6.44140625" style="1" customWidth="1"/>
    <col min="4969" max="4969" width="5.88671875" style="1" customWidth="1"/>
    <col min="4970" max="4970" width="6.44140625" style="1" customWidth="1"/>
    <col min="4971" max="4971" width="13.6640625" style="1" customWidth="1"/>
    <col min="4972" max="4973" width="9" style="1" customWidth="1"/>
    <col min="4974" max="4974" width="2.44140625" style="1" customWidth="1"/>
    <col min="4975" max="4975" width="8.88671875" style="1" customWidth="1"/>
    <col min="4976" max="4976" width="7.44140625" style="1" customWidth="1"/>
    <col min="4977" max="4979" width="3.6640625" style="1" customWidth="1"/>
    <col min="4980" max="4980" width="3.44140625" style="1" customWidth="1"/>
    <col min="4981" max="4981" width="2.88671875" style="1" customWidth="1"/>
    <col min="4982" max="4982" width="3" style="1" customWidth="1"/>
    <col min="4983" max="4985" width="0" style="1" hidden="1" customWidth="1"/>
    <col min="4986" max="4986" width="4.44140625" style="1" customWidth="1"/>
    <col min="4987" max="4987" width="0" style="1" hidden="1" customWidth="1"/>
    <col min="4988" max="4989" width="14.88671875" style="1" customWidth="1"/>
    <col min="4990" max="4990" width="15.109375" style="1" customWidth="1"/>
    <col min="4991" max="4991" width="6.44140625" style="1" customWidth="1"/>
    <col min="4992" max="4992" width="15.109375" style="1" customWidth="1"/>
    <col min="4993" max="4993" width="4.109375" style="1" customWidth="1"/>
    <col min="4994" max="4994" width="3" style="1" customWidth="1"/>
    <col min="4995" max="4997" width="0" style="1" hidden="1" customWidth="1"/>
    <col min="4998" max="4998" width="3" style="1" customWidth="1"/>
    <col min="4999" max="4999" width="0" style="1" hidden="1" customWidth="1"/>
    <col min="5000" max="5000" width="3" style="1" customWidth="1"/>
    <col min="5001" max="5001" width="0" style="1" hidden="1" customWidth="1"/>
    <col min="5002" max="5002" width="4.44140625" style="1" customWidth="1"/>
    <col min="5003" max="5003" width="34.33203125" style="1" customWidth="1"/>
    <col min="5004" max="5004" width="23.44140625" style="1" customWidth="1"/>
    <col min="5005" max="5005" width="9.109375" style="1" customWidth="1"/>
    <col min="5006" max="5006" width="19.44140625" style="1" customWidth="1"/>
    <col min="5007" max="5007" width="42.6640625" style="1" customWidth="1"/>
    <col min="5008" max="5008" width="5.88671875" style="1" customWidth="1"/>
    <col min="5009" max="5009" width="31.44140625" style="1" customWidth="1"/>
    <col min="5010" max="5010" width="16.109375" style="1" customWidth="1"/>
    <col min="5011" max="5012" width="9.33203125" style="1" customWidth="1"/>
    <col min="5013" max="5013" width="11.109375" style="1" customWidth="1"/>
    <col min="5014" max="5014" width="2.109375" style="1" customWidth="1"/>
    <col min="5015" max="5220" width="10.88671875" style="1"/>
    <col min="5221" max="5221" width="12" style="1" customWidth="1"/>
    <col min="5222" max="5222" width="2.6640625" style="1" customWidth="1"/>
    <col min="5223" max="5224" width="6.44140625" style="1" customWidth="1"/>
    <col min="5225" max="5225" width="5.88671875" style="1" customWidth="1"/>
    <col min="5226" max="5226" width="6.44140625" style="1" customWidth="1"/>
    <col min="5227" max="5227" width="13.6640625" style="1" customWidth="1"/>
    <col min="5228" max="5229" width="9" style="1" customWidth="1"/>
    <col min="5230" max="5230" width="2.44140625" style="1" customWidth="1"/>
    <col min="5231" max="5231" width="8.88671875" style="1" customWidth="1"/>
    <col min="5232" max="5232" width="7.44140625" style="1" customWidth="1"/>
    <col min="5233" max="5235" width="3.6640625" style="1" customWidth="1"/>
    <col min="5236" max="5236" width="3.44140625" style="1" customWidth="1"/>
    <col min="5237" max="5237" width="2.88671875" style="1" customWidth="1"/>
    <col min="5238" max="5238" width="3" style="1" customWidth="1"/>
    <col min="5239" max="5241" width="0" style="1" hidden="1" customWidth="1"/>
    <col min="5242" max="5242" width="4.44140625" style="1" customWidth="1"/>
    <col min="5243" max="5243" width="0" style="1" hidden="1" customWidth="1"/>
    <col min="5244" max="5245" width="14.88671875" style="1" customWidth="1"/>
    <col min="5246" max="5246" width="15.109375" style="1" customWidth="1"/>
    <col min="5247" max="5247" width="6.44140625" style="1" customWidth="1"/>
    <col min="5248" max="5248" width="15.109375" style="1" customWidth="1"/>
    <col min="5249" max="5249" width="4.109375" style="1" customWidth="1"/>
    <col min="5250" max="5250" width="3" style="1" customWidth="1"/>
    <col min="5251" max="5253" width="0" style="1" hidden="1" customWidth="1"/>
    <col min="5254" max="5254" width="3" style="1" customWidth="1"/>
    <col min="5255" max="5255" width="0" style="1" hidden="1" customWidth="1"/>
    <col min="5256" max="5256" width="3" style="1" customWidth="1"/>
    <col min="5257" max="5257" width="0" style="1" hidden="1" customWidth="1"/>
    <col min="5258" max="5258" width="4.44140625" style="1" customWidth="1"/>
    <col min="5259" max="5259" width="34.33203125" style="1" customWidth="1"/>
    <col min="5260" max="5260" width="23.44140625" style="1" customWidth="1"/>
    <col min="5261" max="5261" width="9.109375" style="1" customWidth="1"/>
    <col min="5262" max="5262" width="19.44140625" style="1" customWidth="1"/>
    <col min="5263" max="5263" width="42.6640625" style="1" customWidth="1"/>
    <col min="5264" max="5264" width="5.88671875" style="1" customWidth="1"/>
    <col min="5265" max="5265" width="31.44140625" style="1" customWidth="1"/>
    <col min="5266" max="5266" width="16.109375" style="1" customWidth="1"/>
    <col min="5267" max="5268" width="9.33203125" style="1" customWidth="1"/>
    <col min="5269" max="5269" width="11.109375" style="1" customWidth="1"/>
    <col min="5270" max="5270" width="2.109375" style="1" customWidth="1"/>
    <col min="5271" max="5476" width="10.88671875" style="1"/>
    <col min="5477" max="5477" width="12" style="1" customWidth="1"/>
    <col min="5478" max="5478" width="2.6640625" style="1" customWidth="1"/>
    <col min="5479" max="5480" width="6.44140625" style="1" customWidth="1"/>
    <col min="5481" max="5481" width="5.88671875" style="1" customWidth="1"/>
    <col min="5482" max="5482" width="6.44140625" style="1" customWidth="1"/>
    <col min="5483" max="5483" width="13.6640625" style="1" customWidth="1"/>
    <col min="5484" max="5485" width="9" style="1" customWidth="1"/>
    <col min="5486" max="5486" width="2.44140625" style="1" customWidth="1"/>
    <col min="5487" max="5487" width="8.88671875" style="1" customWidth="1"/>
    <col min="5488" max="5488" width="7.44140625" style="1" customWidth="1"/>
    <col min="5489" max="5491" width="3.6640625" style="1" customWidth="1"/>
    <col min="5492" max="5492" width="3.44140625" style="1" customWidth="1"/>
    <col min="5493" max="5493" width="2.88671875" style="1" customWidth="1"/>
    <col min="5494" max="5494" width="3" style="1" customWidth="1"/>
    <col min="5495" max="5497" width="0" style="1" hidden="1" customWidth="1"/>
    <col min="5498" max="5498" width="4.44140625" style="1" customWidth="1"/>
    <col min="5499" max="5499" width="0" style="1" hidden="1" customWidth="1"/>
    <col min="5500" max="5501" width="14.88671875" style="1" customWidth="1"/>
    <col min="5502" max="5502" width="15.109375" style="1" customWidth="1"/>
    <col min="5503" max="5503" width="6.44140625" style="1" customWidth="1"/>
    <col min="5504" max="5504" width="15.109375" style="1" customWidth="1"/>
    <col min="5505" max="5505" width="4.109375" style="1" customWidth="1"/>
    <col min="5506" max="5506" width="3" style="1" customWidth="1"/>
    <col min="5507" max="5509" width="0" style="1" hidden="1" customWidth="1"/>
    <col min="5510" max="5510" width="3" style="1" customWidth="1"/>
    <col min="5511" max="5511" width="0" style="1" hidden="1" customWidth="1"/>
    <col min="5512" max="5512" width="3" style="1" customWidth="1"/>
    <col min="5513" max="5513" width="0" style="1" hidden="1" customWidth="1"/>
    <col min="5514" max="5514" width="4.44140625" style="1" customWidth="1"/>
    <col min="5515" max="5515" width="34.33203125" style="1" customWidth="1"/>
    <col min="5516" max="5516" width="23.44140625" style="1" customWidth="1"/>
    <col min="5517" max="5517" width="9.109375" style="1" customWidth="1"/>
    <col min="5518" max="5518" width="19.44140625" style="1" customWidth="1"/>
    <col min="5519" max="5519" width="42.6640625" style="1" customWidth="1"/>
    <col min="5520" max="5520" width="5.88671875" style="1" customWidth="1"/>
    <col min="5521" max="5521" width="31.44140625" style="1" customWidth="1"/>
    <col min="5522" max="5522" width="16.109375" style="1" customWidth="1"/>
    <col min="5523" max="5524" width="9.33203125" style="1" customWidth="1"/>
    <col min="5525" max="5525" width="11.109375" style="1" customWidth="1"/>
    <col min="5526" max="5526" width="2.109375" style="1" customWidth="1"/>
    <col min="5527" max="5732" width="10.88671875" style="1"/>
    <col min="5733" max="5733" width="12" style="1" customWidth="1"/>
    <col min="5734" max="5734" width="2.6640625" style="1" customWidth="1"/>
    <col min="5735" max="5736" width="6.44140625" style="1" customWidth="1"/>
    <col min="5737" max="5737" width="5.88671875" style="1" customWidth="1"/>
    <col min="5738" max="5738" width="6.44140625" style="1" customWidth="1"/>
    <col min="5739" max="5739" width="13.6640625" style="1" customWidth="1"/>
    <col min="5740" max="5741" width="9" style="1" customWidth="1"/>
    <col min="5742" max="5742" width="2.44140625" style="1" customWidth="1"/>
    <col min="5743" max="5743" width="8.88671875" style="1" customWidth="1"/>
    <col min="5744" max="5744" width="7.44140625" style="1" customWidth="1"/>
    <col min="5745" max="5747" width="3.6640625" style="1" customWidth="1"/>
    <col min="5748" max="5748" width="3.44140625" style="1" customWidth="1"/>
    <col min="5749" max="5749" width="2.88671875" style="1" customWidth="1"/>
    <col min="5750" max="5750" width="3" style="1" customWidth="1"/>
    <col min="5751" max="5753" width="0" style="1" hidden="1" customWidth="1"/>
    <col min="5754" max="5754" width="4.44140625" style="1" customWidth="1"/>
    <col min="5755" max="5755" width="0" style="1" hidden="1" customWidth="1"/>
    <col min="5756" max="5757" width="14.88671875" style="1" customWidth="1"/>
    <col min="5758" max="5758" width="15.109375" style="1" customWidth="1"/>
    <col min="5759" max="5759" width="6.44140625" style="1" customWidth="1"/>
    <col min="5760" max="5760" width="15.109375" style="1" customWidth="1"/>
    <col min="5761" max="5761" width="4.109375" style="1" customWidth="1"/>
    <col min="5762" max="5762" width="3" style="1" customWidth="1"/>
    <col min="5763" max="5765" width="0" style="1" hidden="1" customWidth="1"/>
    <col min="5766" max="5766" width="3" style="1" customWidth="1"/>
    <col min="5767" max="5767" width="0" style="1" hidden="1" customWidth="1"/>
    <col min="5768" max="5768" width="3" style="1" customWidth="1"/>
    <col min="5769" max="5769" width="0" style="1" hidden="1" customWidth="1"/>
    <col min="5770" max="5770" width="4.44140625" style="1" customWidth="1"/>
    <col min="5771" max="5771" width="34.33203125" style="1" customWidth="1"/>
    <col min="5772" max="5772" width="23.44140625" style="1" customWidth="1"/>
    <col min="5773" max="5773" width="9.109375" style="1" customWidth="1"/>
    <col min="5774" max="5774" width="19.44140625" style="1" customWidth="1"/>
    <col min="5775" max="5775" width="42.6640625" style="1" customWidth="1"/>
    <col min="5776" max="5776" width="5.88671875" style="1" customWidth="1"/>
    <col min="5777" max="5777" width="31.44140625" style="1" customWidth="1"/>
    <col min="5778" max="5778" width="16.109375" style="1" customWidth="1"/>
    <col min="5779" max="5780" width="9.33203125" style="1" customWidth="1"/>
    <col min="5781" max="5781" width="11.109375" style="1" customWidth="1"/>
    <col min="5782" max="5782" width="2.109375" style="1" customWidth="1"/>
    <col min="5783" max="5988" width="10.88671875" style="1"/>
    <col min="5989" max="5989" width="12" style="1" customWidth="1"/>
    <col min="5990" max="5990" width="2.6640625" style="1" customWidth="1"/>
    <col min="5991" max="5992" width="6.44140625" style="1" customWidth="1"/>
    <col min="5993" max="5993" width="5.88671875" style="1" customWidth="1"/>
    <col min="5994" max="5994" width="6.44140625" style="1" customWidth="1"/>
    <col min="5995" max="5995" width="13.6640625" style="1" customWidth="1"/>
    <col min="5996" max="5997" width="9" style="1" customWidth="1"/>
    <col min="5998" max="5998" width="2.44140625" style="1" customWidth="1"/>
    <col min="5999" max="5999" width="8.88671875" style="1" customWidth="1"/>
    <col min="6000" max="6000" width="7.44140625" style="1" customWidth="1"/>
    <col min="6001" max="6003" width="3.6640625" style="1" customWidth="1"/>
    <col min="6004" max="6004" width="3.44140625" style="1" customWidth="1"/>
    <col min="6005" max="6005" width="2.88671875" style="1" customWidth="1"/>
    <col min="6006" max="6006" width="3" style="1" customWidth="1"/>
    <col min="6007" max="6009" width="0" style="1" hidden="1" customWidth="1"/>
    <col min="6010" max="6010" width="4.44140625" style="1" customWidth="1"/>
    <col min="6011" max="6011" width="0" style="1" hidden="1" customWidth="1"/>
    <col min="6012" max="6013" width="14.88671875" style="1" customWidth="1"/>
    <col min="6014" max="6014" width="15.109375" style="1" customWidth="1"/>
    <col min="6015" max="6015" width="6.44140625" style="1" customWidth="1"/>
    <col min="6016" max="6016" width="15.109375" style="1" customWidth="1"/>
    <col min="6017" max="6017" width="4.109375" style="1" customWidth="1"/>
    <col min="6018" max="6018" width="3" style="1" customWidth="1"/>
    <col min="6019" max="6021" width="0" style="1" hidden="1" customWidth="1"/>
    <col min="6022" max="6022" width="3" style="1" customWidth="1"/>
    <col min="6023" max="6023" width="0" style="1" hidden="1" customWidth="1"/>
    <col min="6024" max="6024" width="3" style="1" customWidth="1"/>
    <col min="6025" max="6025" width="0" style="1" hidden="1" customWidth="1"/>
    <col min="6026" max="6026" width="4.44140625" style="1" customWidth="1"/>
    <col min="6027" max="6027" width="34.33203125" style="1" customWidth="1"/>
    <col min="6028" max="6028" width="23.44140625" style="1" customWidth="1"/>
    <col min="6029" max="6029" width="9.109375" style="1" customWidth="1"/>
    <col min="6030" max="6030" width="19.44140625" style="1" customWidth="1"/>
    <col min="6031" max="6031" width="42.6640625" style="1" customWidth="1"/>
    <col min="6032" max="6032" width="5.88671875" style="1" customWidth="1"/>
    <col min="6033" max="6033" width="31.44140625" style="1" customWidth="1"/>
    <col min="6034" max="6034" width="16.109375" style="1" customWidth="1"/>
    <col min="6035" max="6036" width="9.33203125" style="1" customWidth="1"/>
    <col min="6037" max="6037" width="11.109375" style="1" customWidth="1"/>
    <col min="6038" max="6038" width="2.109375" style="1" customWidth="1"/>
    <col min="6039" max="6244" width="10.88671875" style="1"/>
    <col min="6245" max="6245" width="12" style="1" customWidth="1"/>
    <col min="6246" max="6246" width="2.6640625" style="1" customWidth="1"/>
    <col min="6247" max="6248" width="6.44140625" style="1" customWidth="1"/>
    <col min="6249" max="6249" width="5.88671875" style="1" customWidth="1"/>
    <col min="6250" max="6250" width="6.44140625" style="1" customWidth="1"/>
    <col min="6251" max="6251" width="13.6640625" style="1" customWidth="1"/>
    <col min="6252" max="6253" width="9" style="1" customWidth="1"/>
    <col min="6254" max="6254" width="2.44140625" style="1" customWidth="1"/>
    <col min="6255" max="6255" width="8.88671875" style="1" customWidth="1"/>
    <col min="6256" max="6256" width="7.44140625" style="1" customWidth="1"/>
    <col min="6257" max="6259" width="3.6640625" style="1" customWidth="1"/>
    <col min="6260" max="6260" width="3.44140625" style="1" customWidth="1"/>
    <col min="6261" max="6261" width="2.88671875" style="1" customWidth="1"/>
    <col min="6262" max="6262" width="3" style="1" customWidth="1"/>
    <col min="6263" max="6265" width="0" style="1" hidden="1" customWidth="1"/>
    <col min="6266" max="6266" width="4.44140625" style="1" customWidth="1"/>
    <col min="6267" max="6267" width="0" style="1" hidden="1" customWidth="1"/>
    <col min="6268" max="6269" width="14.88671875" style="1" customWidth="1"/>
    <col min="6270" max="6270" width="15.109375" style="1" customWidth="1"/>
    <col min="6271" max="6271" width="6.44140625" style="1" customWidth="1"/>
    <col min="6272" max="6272" width="15.109375" style="1" customWidth="1"/>
    <col min="6273" max="6273" width="4.109375" style="1" customWidth="1"/>
    <col min="6274" max="6274" width="3" style="1" customWidth="1"/>
    <col min="6275" max="6277" width="0" style="1" hidden="1" customWidth="1"/>
    <col min="6278" max="6278" width="3" style="1" customWidth="1"/>
    <col min="6279" max="6279" width="0" style="1" hidden="1" customWidth="1"/>
    <col min="6280" max="6280" width="3" style="1" customWidth="1"/>
    <col min="6281" max="6281" width="0" style="1" hidden="1" customWidth="1"/>
    <col min="6282" max="6282" width="4.44140625" style="1" customWidth="1"/>
    <col min="6283" max="6283" width="34.33203125" style="1" customWidth="1"/>
    <col min="6284" max="6284" width="23.44140625" style="1" customWidth="1"/>
    <col min="6285" max="6285" width="9.109375" style="1" customWidth="1"/>
    <col min="6286" max="6286" width="19.44140625" style="1" customWidth="1"/>
    <col min="6287" max="6287" width="42.6640625" style="1" customWidth="1"/>
    <col min="6288" max="6288" width="5.88671875" style="1" customWidth="1"/>
    <col min="6289" max="6289" width="31.44140625" style="1" customWidth="1"/>
    <col min="6290" max="6290" width="16.109375" style="1" customWidth="1"/>
    <col min="6291" max="6292" width="9.33203125" style="1" customWidth="1"/>
    <col min="6293" max="6293" width="11.109375" style="1" customWidth="1"/>
    <col min="6294" max="6294" width="2.109375" style="1" customWidth="1"/>
    <col min="6295" max="6500" width="10.88671875" style="1"/>
    <col min="6501" max="6501" width="12" style="1" customWidth="1"/>
    <col min="6502" max="6502" width="2.6640625" style="1" customWidth="1"/>
    <col min="6503" max="6504" width="6.44140625" style="1" customWidth="1"/>
    <col min="6505" max="6505" width="5.88671875" style="1" customWidth="1"/>
    <col min="6506" max="6506" width="6.44140625" style="1" customWidth="1"/>
    <col min="6507" max="6507" width="13.6640625" style="1" customWidth="1"/>
    <col min="6508" max="6509" width="9" style="1" customWidth="1"/>
    <col min="6510" max="6510" width="2.44140625" style="1" customWidth="1"/>
    <col min="6511" max="6511" width="8.88671875" style="1" customWidth="1"/>
    <col min="6512" max="6512" width="7.44140625" style="1" customWidth="1"/>
    <col min="6513" max="6515" width="3.6640625" style="1" customWidth="1"/>
    <col min="6516" max="6516" width="3.44140625" style="1" customWidth="1"/>
    <col min="6517" max="6517" width="2.88671875" style="1" customWidth="1"/>
    <col min="6518" max="6518" width="3" style="1" customWidth="1"/>
    <col min="6519" max="6521" width="0" style="1" hidden="1" customWidth="1"/>
    <col min="6522" max="6522" width="4.44140625" style="1" customWidth="1"/>
    <col min="6523" max="6523" width="0" style="1" hidden="1" customWidth="1"/>
    <col min="6524" max="6525" width="14.88671875" style="1" customWidth="1"/>
    <col min="6526" max="6526" width="15.109375" style="1" customWidth="1"/>
    <col min="6527" max="6527" width="6.44140625" style="1" customWidth="1"/>
    <col min="6528" max="6528" width="15.109375" style="1" customWidth="1"/>
    <col min="6529" max="6529" width="4.109375" style="1" customWidth="1"/>
    <col min="6530" max="6530" width="3" style="1" customWidth="1"/>
    <col min="6531" max="6533" width="0" style="1" hidden="1" customWidth="1"/>
    <col min="6534" max="6534" width="3" style="1" customWidth="1"/>
    <col min="6535" max="6535" width="0" style="1" hidden="1" customWidth="1"/>
    <col min="6536" max="6536" width="3" style="1" customWidth="1"/>
    <col min="6537" max="6537" width="0" style="1" hidden="1" customWidth="1"/>
    <col min="6538" max="6538" width="4.44140625" style="1" customWidth="1"/>
    <col min="6539" max="6539" width="34.33203125" style="1" customWidth="1"/>
    <col min="6540" max="6540" width="23.44140625" style="1" customWidth="1"/>
    <col min="6541" max="6541" width="9.109375" style="1" customWidth="1"/>
    <col min="6542" max="6542" width="19.44140625" style="1" customWidth="1"/>
    <col min="6543" max="6543" width="42.6640625" style="1" customWidth="1"/>
    <col min="6544" max="6544" width="5.88671875" style="1" customWidth="1"/>
    <col min="6545" max="6545" width="31.44140625" style="1" customWidth="1"/>
    <col min="6546" max="6546" width="16.109375" style="1" customWidth="1"/>
    <col min="6547" max="6548" width="9.33203125" style="1" customWidth="1"/>
    <col min="6549" max="6549" width="11.109375" style="1" customWidth="1"/>
    <col min="6550" max="6550" width="2.109375" style="1" customWidth="1"/>
    <col min="6551" max="6756" width="10.88671875" style="1"/>
    <col min="6757" max="6757" width="12" style="1" customWidth="1"/>
    <col min="6758" max="6758" width="2.6640625" style="1" customWidth="1"/>
    <col min="6759" max="6760" width="6.44140625" style="1" customWidth="1"/>
    <col min="6761" max="6761" width="5.88671875" style="1" customWidth="1"/>
    <col min="6762" max="6762" width="6.44140625" style="1" customWidth="1"/>
    <col min="6763" max="6763" width="13.6640625" style="1" customWidth="1"/>
    <col min="6764" max="6765" width="9" style="1" customWidth="1"/>
    <col min="6766" max="6766" width="2.44140625" style="1" customWidth="1"/>
    <col min="6767" max="6767" width="8.88671875" style="1" customWidth="1"/>
    <col min="6768" max="6768" width="7.44140625" style="1" customWidth="1"/>
    <col min="6769" max="6771" width="3.6640625" style="1" customWidth="1"/>
    <col min="6772" max="6772" width="3.44140625" style="1" customWidth="1"/>
    <col min="6773" max="6773" width="2.88671875" style="1" customWidth="1"/>
    <col min="6774" max="6774" width="3" style="1" customWidth="1"/>
    <col min="6775" max="6777" width="0" style="1" hidden="1" customWidth="1"/>
    <col min="6778" max="6778" width="4.44140625" style="1" customWidth="1"/>
    <col min="6779" max="6779" width="0" style="1" hidden="1" customWidth="1"/>
    <col min="6780" max="6781" width="14.88671875" style="1" customWidth="1"/>
    <col min="6782" max="6782" width="15.109375" style="1" customWidth="1"/>
    <col min="6783" max="6783" width="6.44140625" style="1" customWidth="1"/>
    <col min="6784" max="6784" width="15.109375" style="1" customWidth="1"/>
    <col min="6785" max="6785" width="4.109375" style="1" customWidth="1"/>
    <col min="6786" max="6786" width="3" style="1" customWidth="1"/>
    <col min="6787" max="6789" width="0" style="1" hidden="1" customWidth="1"/>
    <col min="6790" max="6790" width="3" style="1" customWidth="1"/>
    <col min="6791" max="6791" width="0" style="1" hidden="1" customWidth="1"/>
    <col min="6792" max="6792" width="3" style="1" customWidth="1"/>
    <col min="6793" max="6793" width="0" style="1" hidden="1" customWidth="1"/>
    <col min="6794" max="6794" width="4.44140625" style="1" customWidth="1"/>
    <col min="6795" max="6795" width="34.33203125" style="1" customWidth="1"/>
    <col min="6796" max="6796" width="23.44140625" style="1" customWidth="1"/>
    <col min="6797" max="6797" width="9.109375" style="1" customWidth="1"/>
    <col min="6798" max="6798" width="19.44140625" style="1" customWidth="1"/>
    <col min="6799" max="6799" width="42.6640625" style="1" customWidth="1"/>
    <col min="6800" max="6800" width="5.88671875" style="1" customWidth="1"/>
    <col min="6801" max="6801" width="31.44140625" style="1" customWidth="1"/>
    <col min="6802" max="6802" width="16.109375" style="1" customWidth="1"/>
    <col min="6803" max="6804" width="9.33203125" style="1" customWidth="1"/>
    <col min="6805" max="6805" width="11.109375" style="1" customWidth="1"/>
    <col min="6806" max="6806" width="2.109375" style="1" customWidth="1"/>
    <col min="6807" max="7012" width="10.88671875" style="1"/>
    <col min="7013" max="7013" width="12" style="1" customWidth="1"/>
    <col min="7014" max="7014" width="2.6640625" style="1" customWidth="1"/>
    <col min="7015" max="7016" width="6.44140625" style="1" customWidth="1"/>
    <col min="7017" max="7017" width="5.88671875" style="1" customWidth="1"/>
    <col min="7018" max="7018" width="6.44140625" style="1" customWidth="1"/>
    <col min="7019" max="7019" width="13.6640625" style="1" customWidth="1"/>
    <col min="7020" max="7021" width="9" style="1" customWidth="1"/>
    <col min="7022" max="7022" width="2.44140625" style="1" customWidth="1"/>
    <col min="7023" max="7023" width="8.88671875" style="1" customWidth="1"/>
    <col min="7024" max="7024" width="7.44140625" style="1" customWidth="1"/>
    <col min="7025" max="7027" width="3.6640625" style="1" customWidth="1"/>
    <col min="7028" max="7028" width="3.44140625" style="1" customWidth="1"/>
    <col min="7029" max="7029" width="2.88671875" style="1" customWidth="1"/>
    <col min="7030" max="7030" width="3" style="1" customWidth="1"/>
    <col min="7031" max="7033" width="0" style="1" hidden="1" customWidth="1"/>
    <col min="7034" max="7034" width="4.44140625" style="1" customWidth="1"/>
    <col min="7035" max="7035" width="0" style="1" hidden="1" customWidth="1"/>
    <col min="7036" max="7037" width="14.88671875" style="1" customWidth="1"/>
    <col min="7038" max="7038" width="15.109375" style="1" customWidth="1"/>
    <col min="7039" max="7039" width="6.44140625" style="1" customWidth="1"/>
    <col min="7040" max="7040" width="15.109375" style="1" customWidth="1"/>
    <col min="7041" max="7041" width="4.109375" style="1" customWidth="1"/>
    <col min="7042" max="7042" width="3" style="1" customWidth="1"/>
    <col min="7043" max="7045" width="0" style="1" hidden="1" customWidth="1"/>
    <col min="7046" max="7046" width="3" style="1" customWidth="1"/>
    <col min="7047" max="7047" width="0" style="1" hidden="1" customWidth="1"/>
    <col min="7048" max="7048" width="3" style="1" customWidth="1"/>
    <col min="7049" max="7049" width="0" style="1" hidden="1" customWidth="1"/>
    <col min="7050" max="7050" width="4.44140625" style="1" customWidth="1"/>
    <col min="7051" max="7051" width="34.33203125" style="1" customWidth="1"/>
    <col min="7052" max="7052" width="23.44140625" style="1" customWidth="1"/>
    <col min="7053" max="7053" width="9.109375" style="1" customWidth="1"/>
    <col min="7054" max="7054" width="19.44140625" style="1" customWidth="1"/>
    <col min="7055" max="7055" width="42.6640625" style="1" customWidth="1"/>
    <col min="7056" max="7056" width="5.88671875" style="1" customWidth="1"/>
    <col min="7057" max="7057" width="31.44140625" style="1" customWidth="1"/>
    <col min="7058" max="7058" width="16.109375" style="1" customWidth="1"/>
    <col min="7059" max="7060" width="9.33203125" style="1" customWidth="1"/>
    <col min="7061" max="7061" width="11.109375" style="1" customWidth="1"/>
    <col min="7062" max="7062" width="2.109375" style="1" customWidth="1"/>
    <col min="7063" max="7268" width="10.88671875" style="1"/>
    <col min="7269" max="7269" width="12" style="1" customWidth="1"/>
    <col min="7270" max="7270" width="2.6640625" style="1" customWidth="1"/>
    <col min="7271" max="7272" width="6.44140625" style="1" customWidth="1"/>
    <col min="7273" max="7273" width="5.88671875" style="1" customWidth="1"/>
    <col min="7274" max="7274" width="6.44140625" style="1" customWidth="1"/>
    <col min="7275" max="7275" width="13.6640625" style="1" customWidth="1"/>
    <col min="7276" max="7277" width="9" style="1" customWidth="1"/>
    <col min="7278" max="7278" width="2.44140625" style="1" customWidth="1"/>
    <col min="7279" max="7279" width="8.88671875" style="1" customWidth="1"/>
    <col min="7280" max="7280" width="7.44140625" style="1" customWidth="1"/>
    <col min="7281" max="7283" width="3.6640625" style="1" customWidth="1"/>
    <col min="7284" max="7284" width="3.44140625" style="1" customWidth="1"/>
    <col min="7285" max="7285" width="2.88671875" style="1" customWidth="1"/>
    <col min="7286" max="7286" width="3" style="1" customWidth="1"/>
    <col min="7287" max="7289" width="0" style="1" hidden="1" customWidth="1"/>
    <col min="7290" max="7290" width="4.44140625" style="1" customWidth="1"/>
    <col min="7291" max="7291" width="0" style="1" hidden="1" customWidth="1"/>
    <col min="7292" max="7293" width="14.88671875" style="1" customWidth="1"/>
    <col min="7294" max="7294" width="15.109375" style="1" customWidth="1"/>
    <col min="7295" max="7295" width="6.44140625" style="1" customWidth="1"/>
    <col min="7296" max="7296" width="15.109375" style="1" customWidth="1"/>
    <col min="7297" max="7297" width="4.109375" style="1" customWidth="1"/>
    <col min="7298" max="7298" width="3" style="1" customWidth="1"/>
    <col min="7299" max="7301" width="0" style="1" hidden="1" customWidth="1"/>
    <col min="7302" max="7302" width="3" style="1" customWidth="1"/>
    <col min="7303" max="7303" width="0" style="1" hidden="1" customWidth="1"/>
    <col min="7304" max="7304" width="3" style="1" customWidth="1"/>
    <col min="7305" max="7305" width="0" style="1" hidden="1" customWidth="1"/>
    <col min="7306" max="7306" width="4.44140625" style="1" customWidth="1"/>
    <col min="7307" max="7307" width="34.33203125" style="1" customWidth="1"/>
    <col min="7308" max="7308" width="23.44140625" style="1" customWidth="1"/>
    <col min="7309" max="7309" width="9.109375" style="1" customWidth="1"/>
    <col min="7310" max="7310" width="19.44140625" style="1" customWidth="1"/>
    <col min="7311" max="7311" width="42.6640625" style="1" customWidth="1"/>
    <col min="7312" max="7312" width="5.88671875" style="1" customWidth="1"/>
    <col min="7313" max="7313" width="31.44140625" style="1" customWidth="1"/>
    <col min="7314" max="7314" width="16.109375" style="1" customWidth="1"/>
    <col min="7315" max="7316" width="9.33203125" style="1" customWidth="1"/>
    <col min="7317" max="7317" width="11.109375" style="1" customWidth="1"/>
    <col min="7318" max="7318" width="2.109375" style="1" customWidth="1"/>
    <col min="7319" max="7524" width="10.88671875" style="1"/>
    <col min="7525" max="7525" width="12" style="1" customWidth="1"/>
    <col min="7526" max="7526" width="2.6640625" style="1" customWidth="1"/>
    <col min="7527" max="7528" width="6.44140625" style="1" customWidth="1"/>
    <col min="7529" max="7529" width="5.88671875" style="1" customWidth="1"/>
    <col min="7530" max="7530" width="6.44140625" style="1" customWidth="1"/>
    <col min="7531" max="7531" width="13.6640625" style="1" customWidth="1"/>
    <col min="7532" max="7533" width="9" style="1" customWidth="1"/>
    <col min="7534" max="7534" width="2.44140625" style="1" customWidth="1"/>
    <col min="7535" max="7535" width="8.88671875" style="1" customWidth="1"/>
    <col min="7536" max="7536" width="7.44140625" style="1" customWidth="1"/>
    <col min="7537" max="7539" width="3.6640625" style="1" customWidth="1"/>
    <col min="7540" max="7540" width="3.44140625" style="1" customWidth="1"/>
    <col min="7541" max="7541" width="2.88671875" style="1" customWidth="1"/>
    <col min="7542" max="7542" width="3" style="1" customWidth="1"/>
    <col min="7543" max="7545" width="0" style="1" hidden="1" customWidth="1"/>
    <col min="7546" max="7546" width="4.44140625" style="1" customWidth="1"/>
    <col min="7547" max="7547" width="0" style="1" hidden="1" customWidth="1"/>
    <col min="7548" max="7549" width="14.88671875" style="1" customWidth="1"/>
    <col min="7550" max="7550" width="15.109375" style="1" customWidth="1"/>
    <col min="7551" max="7551" width="6.44140625" style="1" customWidth="1"/>
    <col min="7552" max="7552" width="15.109375" style="1" customWidth="1"/>
    <col min="7553" max="7553" width="4.109375" style="1" customWidth="1"/>
    <col min="7554" max="7554" width="3" style="1" customWidth="1"/>
    <col min="7555" max="7557" width="0" style="1" hidden="1" customWidth="1"/>
    <col min="7558" max="7558" width="3" style="1" customWidth="1"/>
    <col min="7559" max="7559" width="0" style="1" hidden="1" customWidth="1"/>
    <col min="7560" max="7560" width="3" style="1" customWidth="1"/>
    <col min="7561" max="7561" width="0" style="1" hidden="1" customWidth="1"/>
    <col min="7562" max="7562" width="4.44140625" style="1" customWidth="1"/>
    <col min="7563" max="7563" width="34.33203125" style="1" customWidth="1"/>
    <col min="7564" max="7564" width="23.44140625" style="1" customWidth="1"/>
    <col min="7565" max="7565" width="9.109375" style="1" customWidth="1"/>
    <col min="7566" max="7566" width="19.44140625" style="1" customWidth="1"/>
    <col min="7567" max="7567" width="42.6640625" style="1" customWidth="1"/>
    <col min="7568" max="7568" width="5.88671875" style="1" customWidth="1"/>
    <col min="7569" max="7569" width="31.44140625" style="1" customWidth="1"/>
    <col min="7570" max="7570" width="16.109375" style="1" customWidth="1"/>
    <col min="7571" max="7572" width="9.33203125" style="1" customWidth="1"/>
    <col min="7573" max="7573" width="11.109375" style="1" customWidth="1"/>
    <col min="7574" max="7574" width="2.109375" style="1" customWidth="1"/>
    <col min="7575" max="7780" width="10.88671875" style="1"/>
    <col min="7781" max="7781" width="12" style="1" customWidth="1"/>
    <col min="7782" max="7782" width="2.6640625" style="1" customWidth="1"/>
    <col min="7783" max="7784" width="6.44140625" style="1" customWidth="1"/>
    <col min="7785" max="7785" width="5.88671875" style="1" customWidth="1"/>
    <col min="7786" max="7786" width="6.44140625" style="1" customWidth="1"/>
    <col min="7787" max="7787" width="13.6640625" style="1" customWidth="1"/>
    <col min="7788" max="7789" width="9" style="1" customWidth="1"/>
    <col min="7790" max="7790" width="2.44140625" style="1" customWidth="1"/>
    <col min="7791" max="7791" width="8.88671875" style="1" customWidth="1"/>
    <col min="7792" max="7792" width="7.44140625" style="1" customWidth="1"/>
    <col min="7793" max="7795" width="3.6640625" style="1" customWidth="1"/>
    <col min="7796" max="7796" width="3.44140625" style="1" customWidth="1"/>
    <col min="7797" max="7797" width="2.88671875" style="1" customWidth="1"/>
    <col min="7798" max="7798" width="3" style="1" customWidth="1"/>
    <col min="7799" max="7801" width="0" style="1" hidden="1" customWidth="1"/>
    <col min="7802" max="7802" width="4.44140625" style="1" customWidth="1"/>
    <col min="7803" max="7803" width="0" style="1" hidden="1" customWidth="1"/>
    <col min="7804" max="7805" width="14.88671875" style="1" customWidth="1"/>
    <col min="7806" max="7806" width="15.109375" style="1" customWidth="1"/>
    <col min="7807" max="7807" width="6.44140625" style="1" customWidth="1"/>
    <col min="7808" max="7808" width="15.109375" style="1" customWidth="1"/>
    <col min="7809" max="7809" width="4.109375" style="1" customWidth="1"/>
    <col min="7810" max="7810" width="3" style="1" customWidth="1"/>
    <col min="7811" max="7813" width="0" style="1" hidden="1" customWidth="1"/>
    <col min="7814" max="7814" width="3" style="1" customWidth="1"/>
    <col min="7815" max="7815" width="0" style="1" hidden="1" customWidth="1"/>
    <col min="7816" max="7816" width="3" style="1" customWidth="1"/>
    <col min="7817" max="7817" width="0" style="1" hidden="1" customWidth="1"/>
    <col min="7818" max="7818" width="4.44140625" style="1" customWidth="1"/>
    <col min="7819" max="7819" width="34.33203125" style="1" customWidth="1"/>
    <col min="7820" max="7820" width="23.44140625" style="1" customWidth="1"/>
    <col min="7821" max="7821" width="9.109375" style="1" customWidth="1"/>
    <col min="7822" max="7822" width="19.44140625" style="1" customWidth="1"/>
    <col min="7823" max="7823" width="42.6640625" style="1" customWidth="1"/>
    <col min="7824" max="7824" width="5.88671875" style="1" customWidth="1"/>
    <col min="7825" max="7825" width="31.44140625" style="1" customWidth="1"/>
    <col min="7826" max="7826" width="16.109375" style="1" customWidth="1"/>
    <col min="7827" max="7828" width="9.33203125" style="1" customWidth="1"/>
    <col min="7829" max="7829" width="11.109375" style="1" customWidth="1"/>
    <col min="7830" max="7830" width="2.109375" style="1" customWidth="1"/>
    <col min="7831" max="8036" width="10.88671875" style="1"/>
    <col min="8037" max="8037" width="12" style="1" customWidth="1"/>
    <col min="8038" max="8038" width="2.6640625" style="1" customWidth="1"/>
    <col min="8039" max="8040" width="6.44140625" style="1" customWidth="1"/>
    <col min="8041" max="8041" width="5.88671875" style="1" customWidth="1"/>
    <col min="8042" max="8042" width="6.44140625" style="1" customWidth="1"/>
    <col min="8043" max="8043" width="13.6640625" style="1" customWidth="1"/>
    <col min="8044" max="8045" width="9" style="1" customWidth="1"/>
    <col min="8046" max="8046" width="2.44140625" style="1" customWidth="1"/>
    <col min="8047" max="8047" width="8.88671875" style="1" customWidth="1"/>
    <col min="8048" max="8048" width="7.44140625" style="1" customWidth="1"/>
    <col min="8049" max="8051" width="3.6640625" style="1" customWidth="1"/>
    <col min="8052" max="8052" width="3.44140625" style="1" customWidth="1"/>
    <col min="8053" max="8053" width="2.88671875" style="1" customWidth="1"/>
    <col min="8054" max="8054" width="3" style="1" customWidth="1"/>
    <col min="8055" max="8057" width="0" style="1" hidden="1" customWidth="1"/>
    <col min="8058" max="8058" width="4.44140625" style="1" customWidth="1"/>
    <col min="8059" max="8059" width="0" style="1" hidden="1" customWidth="1"/>
    <col min="8060" max="8061" width="14.88671875" style="1" customWidth="1"/>
    <col min="8062" max="8062" width="15.109375" style="1" customWidth="1"/>
    <col min="8063" max="8063" width="6.44140625" style="1" customWidth="1"/>
    <col min="8064" max="8064" width="15.109375" style="1" customWidth="1"/>
    <col min="8065" max="8065" width="4.109375" style="1" customWidth="1"/>
    <col min="8066" max="8066" width="3" style="1" customWidth="1"/>
    <col min="8067" max="8069" width="0" style="1" hidden="1" customWidth="1"/>
    <col min="8070" max="8070" width="3" style="1" customWidth="1"/>
    <col min="8071" max="8071" width="0" style="1" hidden="1" customWidth="1"/>
    <col min="8072" max="8072" width="3" style="1" customWidth="1"/>
    <col min="8073" max="8073" width="0" style="1" hidden="1" customWidth="1"/>
    <col min="8074" max="8074" width="4.44140625" style="1" customWidth="1"/>
    <col min="8075" max="8075" width="34.33203125" style="1" customWidth="1"/>
    <col min="8076" max="8076" width="23.44140625" style="1" customWidth="1"/>
    <col min="8077" max="8077" width="9.109375" style="1" customWidth="1"/>
    <col min="8078" max="8078" width="19.44140625" style="1" customWidth="1"/>
    <col min="8079" max="8079" width="42.6640625" style="1" customWidth="1"/>
    <col min="8080" max="8080" width="5.88671875" style="1" customWidth="1"/>
    <col min="8081" max="8081" width="31.44140625" style="1" customWidth="1"/>
    <col min="8082" max="8082" width="16.109375" style="1" customWidth="1"/>
    <col min="8083" max="8084" width="9.33203125" style="1" customWidth="1"/>
    <col min="8085" max="8085" width="11.109375" style="1" customWidth="1"/>
    <col min="8086" max="8086" width="2.109375" style="1" customWidth="1"/>
    <col min="8087" max="8292" width="10.88671875" style="1"/>
    <col min="8293" max="8293" width="12" style="1" customWidth="1"/>
    <col min="8294" max="8294" width="2.6640625" style="1" customWidth="1"/>
    <col min="8295" max="8296" width="6.44140625" style="1" customWidth="1"/>
    <col min="8297" max="8297" width="5.88671875" style="1" customWidth="1"/>
    <col min="8298" max="8298" width="6.44140625" style="1" customWidth="1"/>
    <col min="8299" max="8299" width="13.6640625" style="1" customWidth="1"/>
    <col min="8300" max="8301" width="9" style="1" customWidth="1"/>
    <col min="8302" max="8302" width="2.44140625" style="1" customWidth="1"/>
    <col min="8303" max="8303" width="8.88671875" style="1" customWidth="1"/>
    <col min="8304" max="8304" width="7.44140625" style="1" customWidth="1"/>
    <col min="8305" max="8307" width="3.6640625" style="1" customWidth="1"/>
    <col min="8308" max="8308" width="3.44140625" style="1" customWidth="1"/>
    <col min="8309" max="8309" width="2.88671875" style="1" customWidth="1"/>
    <col min="8310" max="8310" width="3" style="1" customWidth="1"/>
    <col min="8311" max="8313" width="0" style="1" hidden="1" customWidth="1"/>
    <col min="8314" max="8314" width="4.44140625" style="1" customWidth="1"/>
    <col min="8315" max="8315" width="0" style="1" hidden="1" customWidth="1"/>
    <col min="8316" max="8317" width="14.88671875" style="1" customWidth="1"/>
    <col min="8318" max="8318" width="15.109375" style="1" customWidth="1"/>
    <col min="8319" max="8319" width="6.44140625" style="1" customWidth="1"/>
    <col min="8320" max="8320" width="15.109375" style="1" customWidth="1"/>
    <col min="8321" max="8321" width="4.109375" style="1" customWidth="1"/>
    <col min="8322" max="8322" width="3" style="1" customWidth="1"/>
    <col min="8323" max="8325" width="0" style="1" hidden="1" customWidth="1"/>
    <col min="8326" max="8326" width="3" style="1" customWidth="1"/>
    <col min="8327" max="8327" width="0" style="1" hidden="1" customWidth="1"/>
    <col min="8328" max="8328" width="3" style="1" customWidth="1"/>
    <col min="8329" max="8329" width="0" style="1" hidden="1" customWidth="1"/>
    <col min="8330" max="8330" width="4.44140625" style="1" customWidth="1"/>
    <col min="8331" max="8331" width="34.33203125" style="1" customWidth="1"/>
    <col min="8332" max="8332" width="23.44140625" style="1" customWidth="1"/>
    <col min="8333" max="8333" width="9.109375" style="1" customWidth="1"/>
    <col min="8334" max="8334" width="19.44140625" style="1" customWidth="1"/>
    <col min="8335" max="8335" width="42.6640625" style="1" customWidth="1"/>
    <col min="8336" max="8336" width="5.88671875" style="1" customWidth="1"/>
    <col min="8337" max="8337" width="31.44140625" style="1" customWidth="1"/>
    <col min="8338" max="8338" width="16.109375" style="1" customWidth="1"/>
    <col min="8339" max="8340" width="9.33203125" style="1" customWidth="1"/>
    <col min="8341" max="8341" width="11.109375" style="1" customWidth="1"/>
    <col min="8342" max="8342" width="2.109375" style="1" customWidth="1"/>
    <col min="8343" max="8548" width="10.88671875" style="1"/>
    <col min="8549" max="8549" width="12" style="1" customWidth="1"/>
    <col min="8550" max="8550" width="2.6640625" style="1" customWidth="1"/>
    <col min="8551" max="8552" width="6.44140625" style="1" customWidth="1"/>
    <col min="8553" max="8553" width="5.88671875" style="1" customWidth="1"/>
    <col min="8554" max="8554" width="6.44140625" style="1" customWidth="1"/>
    <col min="8555" max="8555" width="13.6640625" style="1" customWidth="1"/>
    <col min="8556" max="8557" width="9" style="1" customWidth="1"/>
    <col min="8558" max="8558" width="2.44140625" style="1" customWidth="1"/>
    <col min="8559" max="8559" width="8.88671875" style="1" customWidth="1"/>
    <col min="8560" max="8560" width="7.44140625" style="1" customWidth="1"/>
    <col min="8561" max="8563" width="3.6640625" style="1" customWidth="1"/>
    <col min="8564" max="8564" width="3.44140625" style="1" customWidth="1"/>
    <col min="8565" max="8565" width="2.88671875" style="1" customWidth="1"/>
    <col min="8566" max="8566" width="3" style="1" customWidth="1"/>
    <col min="8567" max="8569" width="0" style="1" hidden="1" customWidth="1"/>
    <col min="8570" max="8570" width="4.44140625" style="1" customWidth="1"/>
    <col min="8571" max="8571" width="0" style="1" hidden="1" customWidth="1"/>
    <col min="8572" max="8573" width="14.88671875" style="1" customWidth="1"/>
    <col min="8574" max="8574" width="15.109375" style="1" customWidth="1"/>
    <col min="8575" max="8575" width="6.44140625" style="1" customWidth="1"/>
    <col min="8576" max="8576" width="15.109375" style="1" customWidth="1"/>
    <col min="8577" max="8577" width="4.109375" style="1" customWidth="1"/>
    <col min="8578" max="8578" width="3" style="1" customWidth="1"/>
    <col min="8579" max="8581" width="0" style="1" hidden="1" customWidth="1"/>
    <col min="8582" max="8582" width="3" style="1" customWidth="1"/>
    <col min="8583" max="8583" width="0" style="1" hidden="1" customWidth="1"/>
    <col min="8584" max="8584" width="3" style="1" customWidth="1"/>
    <col min="8585" max="8585" width="0" style="1" hidden="1" customWidth="1"/>
    <col min="8586" max="8586" width="4.44140625" style="1" customWidth="1"/>
    <col min="8587" max="8587" width="34.33203125" style="1" customWidth="1"/>
    <col min="8588" max="8588" width="23.44140625" style="1" customWidth="1"/>
    <col min="8589" max="8589" width="9.109375" style="1" customWidth="1"/>
    <col min="8590" max="8590" width="19.44140625" style="1" customWidth="1"/>
    <col min="8591" max="8591" width="42.6640625" style="1" customWidth="1"/>
    <col min="8592" max="8592" width="5.88671875" style="1" customWidth="1"/>
    <col min="8593" max="8593" width="31.44140625" style="1" customWidth="1"/>
    <col min="8594" max="8594" width="16.109375" style="1" customWidth="1"/>
    <col min="8595" max="8596" width="9.33203125" style="1" customWidth="1"/>
    <col min="8597" max="8597" width="11.109375" style="1" customWidth="1"/>
    <col min="8598" max="8598" width="2.109375" style="1" customWidth="1"/>
    <col min="8599" max="8804" width="10.88671875" style="1"/>
    <col min="8805" max="8805" width="12" style="1" customWidth="1"/>
    <col min="8806" max="8806" width="2.6640625" style="1" customWidth="1"/>
    <col min="8807" max="8808" width="6.44140625" style="1" customWidth="1"/>
    <col min="8809" max="8809" width="5.88671875" style="1" customWidth="1"/>
    <col min="8810" max="8810" width="6.44140625" style="1" customWidth="1"/>
    <col min="8811" max="8811" width="13.6640625" style="1" customWidth="1"/>
    <col min="8812" max="8813" width="9" style="1" customWidth="1"/>
    <col min="8814" max="8814" width="2.44140625" style="1" customWidth="1"/>
    <col min="8815" max="8815" width="8.88671875" style="1" customWidth="1"/>
    <col min="8816" max="8816" width="7.44140625" style="1" customWidth="1"/>
    <col min="8817" max="8819" width="3.6640625" style="1" customWidth="1"/>
    <col min="8820" max="8820" width="3.44140625" style="1" customWidth="1"/>
    <col min="8821" max="8821" width="2.88671875" style="1" customWidth="1"/>
    <col min="8822" max="8822" width="3" style="1" customWidth="1"/>
    <col min="8823" max="8825" width="0" style="1" hidden="1" customWidth="1"/>
    <col min="8826" max="8826" width="4.44140625" style="1" customWidth="1"/>
    <col min="8827" max="8827" width="0" style="1" hidden="1" customWidth="1"/>
    <col min="8828" max="8829" width="14.88671875" style="1" customWidth="1"/>
    <col min="8830" max="8830" width="15.109375" style="1" customWidth="1"/>
    <col min="8831" max="8831" width="6.44140625" style="1" customWidth="1"/>
    <col min="8832" max="8832" width="15.109375" style="1" customWidth="1"/>
    <col min="8833" max="8833" width="4.109375" style="1" customWidth="1"/>
    <col min="8834" max="8834" width="3" style="1" customWidth="1"/>
    <col min="8835" max="8837" width="0" style="1" hidden="1" customWidth="1"/>
    <col min="8838" max="8838" width="3" style="1" customWidth="1"/>
    <col min="8839" max="8839" width="0" style="1" hidden="1" customWidth="1"/>
    <col min="8840" max="8840" width="3" style="1" customWidth="1"/>
    <col min="8841" max="8841" width="0" style="1" hidden="1" customWidth="1"/>
    <col min="8842" max="8842" width="4.44140625" style="1" customWidth="1"/>
    <col min="8843" max="8843" width="34.33203125" style="1" customWidth="1"/>
    <col min="8844" max="8844" width="23.44140625" style="1" customWidth="1"/>
    <col min="8845" max="8845" width="9.109375" style="1" customWidth="1"/>
    <col min="8846" max="8846" width="19.44140625" style="1" customWidth="1"/>
    <col min="8847" max="8847" width="42.6640625" style="1" customWidth="1"/>
    <col min="8848" max="8848" width="5.88671875" style="1" customWidth="1"/>
    <col min="8849" max="8849" width="31.44140625" style="1" customWidth="1"/>
    <col min="8850" max="8850" width="16.109375" style="1" customWidth="1"/>
    <col min="8851" max="8852" width="9.33203125" style="1" customWidth="1"/>
    <col min="8853" max="8853" width="11.109375" style="1" customWidth="1"/>
    <col min="8854" max="8854" width="2.109375" style="1" customWidth="1"/>
    <col min="8855" max="9060" width="10.88671875" style="1"/>
    <col min="9061" max="9061" width="12" style="1" customWidth="1"/>
    <col min="9062" max="9062" width="2.6640625" style="1" customWidth="1"/>
    <col min="9063" max="9064" width="6.44140625" style="1" customWidth="1"/>
    <col min="9065" max="9065" width="5.88671875" style="1" customWidth="1"/>
    <col min="9066" max="9066" width="6.44140625" style="1" customWidth="1"/>
    <col min="9067" max="9067" width="13.6640625" style="1" customWidth="1"/>
    <col min="9068" max="9069" width="9" style="1" customWidth="1"/>
    <col min="9070" max="9070" width="2.44140625" style="1" customWidth="1"/>
    <col min="9071" max="9071" width="8.88671875" style="1" customWidth="1"/>
    <col min="9072" max="9072" width="7.44140625" style="1" customWidth="1"/>
    <col min="9073" max="9075" width="3.6640625" style="1" customWidth="1"/>
    <col min="9076" max="9076" width="3.44140625" style="1" customWidth="1"/>
    <col min="9077" max="9077" width="2.88671875" style="1" customWidth="1"/>
    <col min="9078" max="9078" width="3" style="1" customWidth="1"/>
    <col min="9079" max="9081" width="0" style="1" hidden="1" customWidth="1"/>
    <col min="9082" max="9082" width="4.44140625" style="1" customWidth="1"/>
    <col min="9083" max="9083" width="0" style="1" hidden="1" customWidth="1"/>
    <col min="9084" max="9085" width="14.88671875" style="1" customWidth="1"/>
    <col min="9086" max="9086" width="15.109375" style="1" customWidth="1"/>
    <col min="9087" max="9087" width="6.44140625" style="1" customWidth="1"/>
    <col min="9088" max="9088" width="15.109375" style="1" customWidth="1"/>
    <col min="9089" max="9089" width="4.109375" style="1" customWidth="1"/>
    <col min="9090" max="9090" width="3" style="1" customWidth="1"/>
    <col min="9091" max="9093" width="0" style="1" hidden="1" customWidth="1"/>
    <col min="9094" max="9094" width="3" style="1" customWidth="1"/>
    <col min="9095" max="9095" width="0" style="1" hidden="1" customWidth="1"/>
    <col min="9096" max="9096" width="3" style="1" customWidth="1"/>
    <col min="9097" max="9097" width="0" style="1" hidden="1" customWidth="1"/>
    <col min="9098" max="9098" width="4.44140625" style="1" customWidth="1"/>
    <col min="9099" max="9099" width="34.33203125" style="1" customWidth="1"/>
    <col min="9100" max="9100" width="23.44140625" style="1" customWidth="1"/>
    <col min="9101" max="9101" width="9.109375" style="1" customWidth="1"/>
    <col min="9102" max="9102" width="19.44140625" style="1" customWidth="1"/>
    <col min="9103" max="9103" width="42.6640625" style="1" customWidth="1"/>
    <col min="9104" max="9104" width="5.88671875" style="1" customWidth="1"/>
    <col min="9105" max="9105" width="31.44140625" style="1" customWidth="1"/>
    <col min="9106" max="9106" width="16.109375" style="1" customWidth="1"/>
    <col min="9107" max="9108" width="9.33203125" style="1" customWidth="1"/>
    <col min="9109" max="9109" width="11.109375" style="1" customWidth="1"/>
    <col min="9110" max="9110" width="2.109375" style="1" customWidth="1"/>
    <col min="9111" max="9316" width="10.88671875" style="1"/>
    <col min="9317" max="9317" width="12" style="1" customWidth="1"/>
    <col min="9318" max="9318" width="2.6640625" style="1" customWidth="1"/>
    <col min="9319" max="9320" width="6.44140625" style="1" customWidth="1"/>
    <col min="9321" max="9321" width="5.88671875" style="1" customWidth="1"/>
    <col min="9322" max="9322" width="6.44140625" style="1" customWidth="1"/>
    <col min="9323" max="9323" width="13.6640625" style="1" customWidth="1"/>
    <col min="9324" max="9325" width="9" style="1" customWidth="1"/>
    <col min="9326" max="9326" width="2.44140625" style="1" customWidth="1"/>
    <col min="9327" max="9327" width="8.88671875" style="1" customWidth="1"/>
    <col min="9328" max="9328" width="7.44140625" style="1" customWidth="1"/>
    <col min="9329" max="9331" width="3.6640625" style="1" customWidth="1"/>
    <col min="9332" max="9332" width="3.44140625" style="1" customWidth="1"/>
    <col min="9333" max="9333" width="2.88671875" style="1" customWidth="1"/>
    <col min="9334" max="9334" width="3" style="1" customWidth="1"/>
    <col min="9335" max="9337" width="0" style="1" hidden="1" customWidth="1"/>
    <col min="9338" max="9338" width="4.44140625" style="1" customWidth="1"/>
    <col min="9339" max="9339" width="0" style="1" hidden="1" customWidth="1"/>
    <col min="9340" max="9341" width="14.88671875" style="1" customWidth="1"/>
    <col min="9342" max="9342" width="15.109375" style="1" customWidth="1"/>
    <col min="9343" max="9343" width="6.44140625" style="1" customWidth="1"/>
    <col min="9344" max="9344" width="15.109375" style="1" customWidth="1"/>
    <col min="9345" max="9345" width="4.109375" style="1" customWidth="1"/>
    <col min="9346" max="9346" width="3" style="1" customWidth="1"/>
    <col min="9347" max="9349" width="0" style="1" hidden="1" customWidth="1"/>
    <col min="9350" max="9350" width="3" style="1" customWidth="1"/>
    <col min="9351" max="9351" width="0" style="1" hidden="1" customWidth="1"/>
    <col min="9352" max="9352" width="3" style="1" customWidth="1"/>
    <col min="9353" max="9353" width="0" style="1" hidden="1" customWidth="1"/>
    <col min="9354" max="9354" width="4.44140625" style="1" customWidth="1"/>
    <col min="9355" max="9355" width="34.33203125" style="1" customWidth="1"/>
    <col min="9356" max="9356" width="23.44140625" style="1" customWidth="1"/>
    <col min="9357" max="9357" width="9.109375" style="1" customWidth="1"/>
    <col min="9358" max="9358" width="19.44140625" style="1" customWidth="1"/>
    <col min="9359" max="9359" width="42.6640625" style="1" customWidth="1"/>
    <col min="9360" max="9360" width="5.88671875" style="1" customWidth="1"/>
    <col min="9361" max="9361" width="31.44140625" style="1" customWidth="1"/>
    <col min="9362" max="9362" width="16.109375" style="1" customWidth="1"/>
    <col min="9363" max="9364" width="9.33203125" style="1" customWidth="1"/>
    <col min="9365" max="9365" width="11.109375" style="1" customWidth="1"/>
    <col min="9366" max="9366" width="2.109375" style="1" customWidth="1"/>
    <col min="9367" max="9572" width="10.88671875" style="1"/>
    <col min="9573" max="9573" width="12" style="1" customWidth="1"/>
    <col min="9574" max="9574" width="2.6640625" style="1" customWidth="1"/>
    <col min="9575" max="9576" width="6.44140625" style="1" customWidth="1"/>
    <col min="9577" max="9577" width="5.88671875" style="1" customWidth="1"/>
    <col min="9578" max="9578" width="6.44140625" style="1" customWidth="1"/>
    <col min="9579" max="9579" width="13.6640625" style="1" customWidth="1"/>
    <col min="9580" max="9581" width="9" style="1" customWidth="1"/>
    <col min="9582" max="9582" width="2.44140625" style="1" customWidth="1"/>
    <col min="9583" max="9583" width="8.88671875" style="1" customWidth="1"/>
    <col min="9584" max="9584" width="7.44140625" style="1" customWidth="1"/>
    <col min="9585" max="9587" width="3.6640625" style="1" customWidth="1"/>
    <col min="9588" max="9588" width="3.44140625" style="1" customWidth="1"/>
    <col min="9589" max="9589" width="2.88671875" style="1" customWidth="1"/>
    <col min="9590" max="9590" width="3" style="1" customWidth="1"/>
    <col min="9591" max="9593" width="0" style="1" hidden="1" customWidth="1"/>
    <col min="9594" max="9594" width="4.44140625" style="1" customWidth="1"/>
    <col min="9595" max="9595" width="0" style="1" hidden="1" customWidth="1"/>
    <col min="9596" max="9597" width="14.88671875" style="1" customWidth="1"/>
    <col min="9598" max="9598" width="15.109375" style="1" customWidth="1"/>
    <col min="9599" max="9599" width="6.44140625" style="1" customWidth="1"/>
    <col min="9600" max="9600" width="15.109375" style="1" customWidth="1"/>
    <col min="9601" max="9601" width="4.109375" style="1" customWidth="1"/>
    <col min="9602" max="9602" width="3" style="1" customWidth="1"/>
    <col min="9603" max="9605" width="0" style="1" hidden="1" customWidth="1"/>
    <col min="9606" max="9606" width="3" style="1" customWidth="1"/>
    <col min="9607" max="9607" width="0" style="1" hidden="1" customWidth="1"/>
    <col min="9608" max="9608" width="3" style="1" customWidth="1"/>
    <col min="9609" max="9609" width="0" style="1" hidden="1" customWidth="1"/>
    <col min="9610" max="9610" width="4.44140625" style="1" customWidth="1"/>
    <col min="9611" max="9611" width="34.33203125" style="1" customWidth="1"/>
    <col min="9612" max="9612" width="23.44140625" style="1" customWidth="1"/>
    <col min="9613" max="9613" width="9.109375" style="1" customWidth="1"/>
    <col min="9614" max="9614" width="19.44140625" style="1" customWidth="1"/>
    <col min="9615" max="9615" width="42.6640625" style="1" customWidth="1"/>
    <col min="9616" max="9616" width="5.88671875" style="1" customWidth="1"/>
    <col min="9617" max="9617" width="31.44140625" style="1" customWidth="1"/>
    <col min="9618" max="9618" width="16.109375" style="1" customWidth="1"/>
    <col min="9619" max="9620" width="9.33203125" style="1" customWidth="1"/>
    <col min="9621" max="9621" width="11.109375" style="1" customWidth="1"/>
    <col min="9622" max="9622" width="2.109375" style="1" customWidth="1"/>
    <col min="9623" max="9828" width="10.88671875" style="1"/>
    <col min="9829" max="9829" width="12" style="1" customWidth="1"/>
    <col min="9830" max="9830" width="2.6640625" style="1" customWidth="1"/>
    <col min="9831" max="9832" width="6.44140625" style="1" customWidth="1"/>
    <col min="9833" max="9833" width="5.88671875" style="1" customWidth="1"/>
    <col min="9834" max="9834" width="6.44140625" style="1" customWidth="1"/>
    <col min="9835" max="9835" width="13.6640625" style="1" customWidth="1"/>
    <col min="9836" max="9837" width="9" style="1" customWidth="1"/>
    <col min="9838" max="9838" width="2.44140625" style="1" customWidth="1"/>
    <col min="9839" max="9839" width="8.88671875" style="1" customWidth="1"/>
    <col min="9840" max="9840" width="7.44140625" style="1" customWidth="1"/>
    <col min="9841" max="9843" width="3.6640625" style="1" customWidth="1"/>
    <col min="9844" max="9844" width="3.44140625" style="1" customWidth="1"/>
    <col min="9845" max="9845" width="2.88671875" style="1" customWidth="1"/>
    <col min="9846" max="9846" width="3" style="1" customWidth="1"/>
    <col min="9847" max="9849" width="0" style="1" hidden="1" customWidth="1"/>
    <col min="9850" max="9850" width="4.44140625" style="1" customWidth="1"/>
    <col min="9851" max="9851" width="0" style="1" hidden="1" customWidth="1"/>
    <col min="9852" max="9853" width="14.88671875" style="1" customWidth="1"/>
    <col min="9854" max="9854" width="15.109375" style="1" customWidth="1"/>
    <col min="9855" max="9855" width="6.44140625" style="1" customWidth="1"/>
    <col min="9856" max="9856" width="15.109375" style="1" customWidth="1"/>
    <col min="9857" max="9857" width="4.109375" style="1" customWidth="1"/>
    <col min="9858" max="9858" width="3" style="1" customWidth="1"/>
    <col min="9859" max="9861" width="0" style="1" hidden="1" customWidth="1"/>
    <col min="9862" max="9862" width="3" style="1" customWidth="1"/>
    <col min="9863" max="9863" width="0" style="1" hidden="1" customWidth="1"/>
    <col min="9864" max="9864" width="3" style="1" customWidth="1"/>
    <col min="9865" max="9865" width="0" style="1" hidden="1" customWidth="1"/>
    <col min="9866" max="9866" width="4.44140625" style="1" customWidth="1"/>
    <col min="9867" max="9867" width="34.33203125" style="1" customWidth="1"/>
    <col min="9868" max="9868" width="23.44140625" style="1" customWidth="1"/>
    <col min="9869" max="9869" width="9.109375" style="1" customWidth="1"/>
    <col min="9870" max="9870" width="19.44140625" style="1" customWidth="1"/>
    <col min="9871" max="9871" width="42.6640625" style="1" customWidth="1"/>
    <col min="9872" max="9872" width="5.88671875" style="1" customWidth="1"/>
    <col min="9873" max="9873" width="31.44140625" style="1" customWidth="1"/>
    <col min="9874" max="9874" width="16.109375" style="1" customWidth="1"/>
    <col min="9875" max="9876" width="9.33203125" style="1" customWidth="1"/>
    <col min="9877" max="9877" width="11.109375" style="1" customWidth="1"/>
    <col min="9878" max="9878" width="2.109375" style="1" customWidth="1"/>
    <col min="9879" max="10084" width="10.88671875" style="1"/>
    <col min="10085" max="10085" width="12" style="1" customWidth="1"/>
    <col min="10086" max="10086" width="2.6640625" style="1" customWidth="1"/>
    <col min="10087" max="10088" width="6.44140625" style="1" customWidth="1"/>
    <col min="10089" max="10089" width="5.88671875" style="1" customWidth="1"/>
    <col min="10090" max="10090" width="6.44140625" style="1" customWidth="1"/>
    <col min="10091" max="10091" width="13.6640625" style="1" customWidth="1"/>
    <col min="10092" max="10093" width="9" style="1" customWidth="1"/>
    <col min="10094" max="10094" width="2.44140625" style="1" customWidth="1"/>
    <col min="10095" max="10095" width="8.88671875" style="1" customWidth="1"/>
    <col min="10096" max="10096" width="7.44140625" style="1" customWidth="1"/>
    <col min="10097" max="10099" width="3.6640625" style="1" customWidth="1"/>
    <col min="10100" max="10100" width="3.44140625" style="1" customWidth="1"/>
    <col min="10101" max="10101" width="2.88671875" style="1" customWidth="1"/>
    <col min="10102" max="10102" width="3" style="1" customWidth="1"/>
    <col min="10103" max="10105" width="0" style="1" hidden="1" customWidth="1"/>
    <col min="10106" max="10106" width="4.44140625" style="1" customWidth="1"/>
    <col min="10107" max="10107" width="0" style="1" hidden="1" customWidth="1"/>
    <col min="10108" max="10109" width="14.88671875" style="1" customWidth="1"/>
    <col min="10110" max="10110" width="15.109375" style="1" customWidth="1"/>
    <col min="10111" max="10111" width="6.44140625" style="1" customWidth="1"/>
    <col min="10112" max="10112" width="15.109375" style="1" customWidth="1"/>
    <col min="10113" max="10113" width="4.109375" style="1" customWidth="1"/>
    <col min="10114" max="10114" width="3" style="1" customWidth="1"/>
    <col min="10115" max="10117" width="0" style="1" hidden="1" customWidth="1"/>
    <col min="10118" max="10118" width="3" style="1" customWidth="1"/>
    <col min="10119" max="10119" width="0" style="1" hidden="1" customWidth="1"/>
    <col min="10120" max="10120" width="3" style="1" customWidth="1"/>
    <col min="10121" max="10121" width="0" style="1" hidden="1" customWidth="1"/>
    <col min="10122" max="10122" width="4.44140625" style="1" customWidth="1"/>
    <col min="10123" max="10123" width="34.33203125" style="1" customWidth="1"/>
    <col min="10124" max="10124" width="23.44140625" style="1" customWidth="1"/>
    <col min="10125" max="10125" width="9.109375" style="1" customWidth="1"/>
    <col min="10126" max="10126" width="19.44140625" style="1" customWidth="1"/>
    <col min="10127" max="10127" width="42.6640625" style="1" customWidth="1"/>
    <col min="10128" max="10128" width="5.88671875" style="1" customWidth="1"/>
    <col min="10129" max="10129" width="31.44140625" style="1" customWidth="1"/>
    <col min="10130" max="10130" width="16.109375" style="1" customWidth="1"/>
    <col min="10131" max="10132" width="9.33203125" style="1" customWidth="1"/>
    <col min="10133" max="10133" width="11.109375" style="1" customWidth="1"/>
    <col min="10134" max="10134" width="2.109375" style="1" customWidth="1"/>
    <col min="10135" max="10340" width="10.88671875" style="1"/>
    <col min="10341" max="10341" width="12" style="1" customWidth="1"/>
    <col min="10342" max="10342" width="2.6640625" style="1" customWidth="1"/>
    <col min="10343" max="10344" width="6.44140625" style="1" customWidth="1"/>
    <col min="10345" max="10345" width="5.88671875" style="1" customWidth="1"/>
    <col min="10346" max="10346" width="6.44140625" style="1" customWidth="1"/>
    <col min="10347" max="10347" width="13.6640625" style="1" customWidth="1"/>
    <col min="10348" max="10349" width="9" style="1" customWidth="1"/>
    <col min="10350" max="10350" width="2.44140625" style="1" customWidth="1"/>
    <col min="10351" max="10351" width="8.88671875" style="1" customWidth="1"/>
    <col min="10352" max="10352" width="7.44140625" style="1" customWidth="1"/>
    <col min="10353" max="10355" width="3.6640625" style="1" customWidth="1"/>
    <col min="10356" max="10356" width="3.44140625" style="1" customWidth="1"/>
    <col min="10357" max="10357" width="2.88671875" style="1" customWidth="1"/>
    <col min="10358" max="10358" width="3" style="1" customWidth="1"/>
    <col min="10359" max="10361" width="0" style="1" hidden="1" customWidth="1"/>
    <col min="10362" max="10362" width="4.44140625" style="1" customWidth="1"/>
    <col min="10363" max="10363" width="0" style="1" hidden="1" customWidth="1"/>
    <col min="10364" max="10365" width="14.88671875" style="1" customWidth="1"/>
    <col min="10366" max="10366" width="15.109375" style="1" customWidth="1"/>
    <col min="10367" max="10367" width="6.44140625" style="1" customWidth="1"/>
    <col min="10368" max="10368" width="15.109375" style="1" customWidth="1"/>
    <col min="10369" max="10369" width="4.109375" style="1" customWidth="1"/>
    <col min="10370" max="10370" width="3" style="1" customWidth="1"/>
    <col min="10371" max="10373" width="0" style="1" hidden="1" customWidth="1"/>
    <col min="10374" max="10374" width="3" style="1" customWidth="1"/>
    <col min="10375" max="10375" width="0" style="1" hidden="1" customWidth="1"/>
    <col min="10376" max="10376" width="3" style="1" customWidth="1"/>
    <col min="10377" max="10377" width="0" style="1" hidden="1" customWidth="1"/>
    <col min="10378" max="10378" width="4.44140625" style="1" customWidth="1"/>
    <col min="10379" max="10379" width="34.33203125" style="1" customWidth="1"/>
    <col min="10380" max="10380" width="23.44140625" style="1" customWidth="1"/>
    <col min="10381" max="10381" width="9.109375" style="1" customWidth="1"/>
    <col min="10382" max="10382" width="19.44140625" style="1" customWidth="1"/>
    <col min="10383" max="10383" width="42.6640625" style="1" customWidth="1"/>
    <col min="10384" max="10384" width="5.88671875" style="1" customWidth="1"/>
    <col min="10385" max="10385" width="31.44140625" style="1" customWidth="1"/>
    <col min="10386" max="10386" width="16.109375" style="1" customWidth="1"/>
    <col min="10387" max="10388" width="9.33203125" style="1" customWidth="1"/>
    <col min="10389" max="10389" width="11.109375" style="1" customWidth="1"/>
    <col min="10390" max="10390" width="2.109375" style="1" customWidth="1"/>
    <col min="10391" max="10596" width="10.88671875" style="1"/>
    <col min="10597" max="10597" width="12" style="1" customWidth="1"/>
    <col min="10598" max="10598" width="2.6640625" style="1" customWidth="1"/>
    <col min="10599" max="10600" width="6.44140625" style="1" customWidth="1"/>
    <col min="10601" max="10601" width="5.88671875" style="1" customWidth="1"/>
    <col min="10602" max="10602" width="6.44140625" style="1" customWidth="1"/>
    <col min="10603" max="10603" width="13.6640625" style="1" customWidth="1"/>
    <col min="10604" max="10605" width="9" style="1" customWidth="1"/>
    <col min="10606" max="10606" width="2.44140625" style="1" customWidth="1"/>
    <col min="10607" max="10607" width="8.88671875" style="1" customWidth="1"/>
    <col min="10608" max="10608" width="7.44140625" style="1" customWidth="1"/>
    <col min="10609" max="10611" width="3.6640625" style="1" customWidth="1"/>
    <col min="10612" max="10612" width="3.44140625" style="1" customWidth="1"/>
    <col min="10613" max="10613" width="2.88671875" style="1" customWidth="1"/>
    <col min="10614" max="10614" width="3" style="1" customWidth="1"/>
    <col min="10615" max="10617" width="0" style="1" hidden="1" customWidth="1"/>
    <col min="10618" max="10618" width="4.44140625" style="1" customWidth="1"/>
    <col min="10619" max="10619" width="0" style="1" hidden="1" customWidth="1"/>
    <col min="10620" max="10621" width="14.88671875" style="1" customWidth="1"/>
    <col min="10622" max="10622" width="15.109375" style="1" customWidth="1"/>
    <col min="10623" max="10623" width="6.44140625" style="1" customWidth="1"/>
    <col min="10624" max="10624" width="15.109375" style="1" customWidth="1"/>
    <col min="10625" max="10625" width="4.109375" style="1" customWidth="1"/>
    <col min="10626" max="10626" width="3" style="1" customWidth="1"/>
    <col min="10627" max="10629" width="0" style="1" hidden="1" customWidth="1"/>
    <col min="10630" max="10630" width="3" style="1" customWidth="1"/>
    <col min="10631" max="10631" width="0" style="1" hidden="1" customWidth="1"/>
    <col min="10632" max="10632" width="3" style="1" customWidth="1"/>
    <col min="10633" max="10633" width="0" style="1" hidden="1" customWidth="1"/>
    <col min="10634" max="10634" width="4.44140625" style="1" customWidth="1"/>
    <col min="10635" max="10635" width="34.33203125" style="1" customWidth="1"/>
    <col min="10636" max="10636" width="23.44140625" style="1" customWidth="1"/>
    <col min="10637" max="10637" width="9.109375" style="1" customWidth="1"/>
    <col min="10638" max="10638" width="19.44140625" style="1" customWidth="1"/>
    <col min="10639" max="10639" width="42.6640625" style="1" customWidth="1"/>
    <col min="10640" max="10640" width="5.88671875" style="1" customWidth="1"/>
    <col min="10641" max="10641" width="31.44140625" style="1" customWidth="1"/>
    <col min="10642" max="10642" width="16.109375" style="1" customWidth="1"/>
    <col min="10643" max="10644" width="9.33203125" style="1" customWidth="1"/>
    <col min="10645" max="10645" width="11.109375" style="1" customWidth="1"/>
    <col min="10646" max="10646" width="2.109375" style="1" customWidth="1"/>
    <col min="10647" max="10852" width="10.88671875" style="1"/>
    <col min="10853" max="10853" width="12" style="1" customWidth="1"/>
    <col min="10854" max="10854" width="2.6640625" style="1" customWidth="1"/>
    <col min="10855" max="10856" width="6.44140625" style="1" customWidth="1"/>
    <col min="10857" max="10857" width="5.88671875" style="1" customWidth="1"/>
    <col min="10858" max="10858" width="6.44140625" style="1" customWidth="1"/>
    <col min="10859" max="10859" width="13.6640625" style="1" customWidth="1"/>
    <col min="10860" max="10861" width="9" style="1" customWidth="1"/>
    <col min="10862" max="10862" width="2.44140625" style="1" customWidth="1"/>
    <col min="10863" max="10863" width="8.88671875" style="1" customWidth="1"/>
    <col min="10864" max="10864" width="7.44140625" style="1" customWidth="1"/>
    <col min="10865" max="10867" width="3.6640625" style="1" customWidth="1"/>
    <col min="10868" max="10868" width="3.44140625" style="1" customWidth="1"/>
    <col min="10869" max="10869" width="2.88671875" style="1" customWidth="1"/>
    <col min="10870" max="10870" width="3" style="1" customWidth="1"/>
    <col min="10871" max="10873" width="0" style="1" hidden="1" customWidth="1"/>
    <col min="10874" max="10874" width="4.44140625" style="1" customWidth="1"/>
    <col min="10875" max="10875" width="0" style="1" hidden="1" customWidth="1"/>
    <col min="10876" max="10877" width="14.88671875" style="1" customWidth="1"/>
    <col min="10878" max="10878" width="15.109375" style="1" customWidth="1"/>
    <col min="10879" max="10879" width="6.44140625" style="1" customWidth="1"/>
    <col min="10880" max="10880" width="15.109375" style="1" customWidth="1"/>
    <col min="10881" max="10881" width="4.109375" style="1" customWidth="1"/>
    <col min="10882" max="10882" width="3" style="1" customWidth="1"/>
    <col min="10883" max="10885" width="0" style="1" hidden="1" customWidth="1"/>
    <col min="10886" max="10886" width="3" style="1" customWidth="1"/>
    <col min="10887" max="10887" width="0" style="1" hidden="1" customWidth="1"/>
    <col min="10888" max="10888" width="3" style="1" customWidth="1"/>
    <col min="10889" max="10889" width="0" style="1" hidden="1" customWidth="1"/>
    <col min="10890" max="10890" width="4.44140625" style="1" customWidth="1"/>
    <col min="10891" max="10891" width="34.33203125" style="1" customWidth="1"/>
    <col min="10892" max="10892" width="23.44140625" style="1" customWidth="1"/>
    <col min="10893" max="10893" width="9.109375" style="1" customWidth="1"/>
    <col min="10894" max="10894" width="19.44140625" style="1" customWidth="1"/>
    <col min="10895" max="10895" width="42.6640625" style="1" customWidth="1"/>
    <col min="10896" max="10896" width="5.88671875" style="1" customWidth="1"/>
    <col min="10897" max="10897" width="31.44140625" style="1" customWidth="1"/>
    <col min="10898" max="10898" width="16.109375" style="1" customWidth="1"/>
    <col min="10899" max="10900" width="9.33203125" style="1" customWidth="1"/>
    <col min="10901" max="10901" width="11.109375" style="1" customWidth="1"/>
    <col min="10902" max="10902" width="2.109375" style="1" customWidth="1"/>
    <col min="10903" max="11108" width="10.88671875" style="1"/>
    <col min="11109" max="11109" width="12" style="1" customWidth="1"/>
    <col min="11110" max="11110" width="2.6640625" style="1" customWidth="1"/>
    <col min="11111" max="11112" width="6.44140625" style="1" customWidth="1"/>
    <col min="11113" max="11113" width="5.88671875" style="1" customWidth="1"/>
    <col min="11114" max="11114" width="6.44140625" style="1" customWidth="1"/>
    <col min="11115" max="11115" width="13.6640625" style="1" customWidth="1"/>
    <col min="11116" max="11117" width="9" style="1" customWidth="1"/>
    <col min="11118" max="11118" width="2.44140625" style="1" customWidth="1"/>
    <col min="11119" max="11119" width="8.88671875" style="1" customWidth="1"/>
    <col min="11120" max="11120" width="7.44140625" style="1" customWidth="1"/>
    <col min="11121" max="11123" width="3.6640625" style="1" customWidth="1"/>
    <col min="11124" max="11124" width="3.44140625" style="1" customWidth="1"/>
    <col min="11125" max="11125" width="2.88671875" style="1" customWidth="1"/>
    <col min="11126" max="11126" width="3" style="1" customWidth="1"/>
    <col min="11127" max="11129" width="0" style="1" hidden="1" customWidth="1"/>
    <col min="11130" max="11130" width="4.44140625" style="1" customWidth="1"/>
    <col min="11131" max="11131" width="0" style="1" hidden="1" customWidth="1"/>
    <col min="11132" max="11133" width="14.88671875" style="1" customWidth="1"/>
    <col min="11134" max="11134" width="15.109375" style="1" customWidth="1"/>
    <col min="11135" max="11135" width="6.44140625" style="1" customWidth="1"/>
    <col min="11136" max="11136" width="15.109375" style="1" customWidth="1"/>
    <col min="11137" max="11137" width="4.109375" style="1" customWidth="1"/>
    <col min="11138" max="11138" width="3" style="1" customWidth="1"/>
    <col min="11139" max="11141" width="0" style="1" hidden="1" customWidth="1"/>
    <col min="11142" max="11142" width="3" style="1" customWidth="1"/>
    <col min="11143" max="11143" width="0" style="1" hidden="1" customWidth="1"/>
    <col min="11144" max="11144" width="3" style="1" customWidth="1"/>
    <col min="11145" max="11145" width="0" style="1" hidden="1" customWidth="1"/>
    <col min="11146" max="11146" width="4.44140625" style="1" customWidth="1"/>
    <col min="11147" max="11147" width="34.33203125" style="1" customWidth="1"/>
    <col min="11148" max="11148" width="23.44140625" style="1" customWidth="1"/>
    <col min="11149" max="11149" width="9.109375" style="1" customWidth="1"/>
    <col min="11150" max="11150" width="19.44140625" style="1" customWidth="1"/>
    <col min="11151" max="11151" width="42.6640625" style="1" customWidth="1"/>
    <col min="11152" max="11152" width="5.88671875" style="1" customWidth="1"/>
    <col min="11153" max="11153" width="31.44140625" style="1" customWidth="1"/>
    <col min="11154" max="11154" width="16.109375" style="1" customWidth="1"/>
    <col min="11155" max="11156" width="9.33203125" style="1" customWidth="1"/>
    <col min="11157" max="11157" width="11.109375" style="1" customWidth="1"/>
    <col min="11158" max="11158" width="2.109375" style="1" customWidth="1"/>
    <col min="11159" max="11364" width="10.88671875" style="1"/>
    <col min="11365" max="11365" width="12" style="1" customWidth="1"/>
    <col min="11366" max="11366" width="2.6640625" style="1" customWidth="1"/>
    <col min="11367" max="11368" width="6.44140625" style="1" customWidth="1"/>
    <col min="11369" max="11369" width="5.88671875" style="1" customWidth="1"/>
    <col min="11370" max="11370" width="6.44140625" style="1" customWidth="1"/>
    <col min="11371" max="11371" width="13.6640625" style="1" customWidth="1"/>
    <col min="11372" max="11373" width="9" style="1" customWidth="1"/>
    <col min="11374" max="11374" width="2.44140625" style="1" customWidth="1"/>
    <col min="11375" max="11375" width="8.88671875" style="1" customWidth="1"/>
    <col min="11376" max="11376" width="7.44140625" style="1" customWidth="1"/>
    <col min="11377" max="11379" width="3.6640625" style="1" customWidth="1"/>
    <col min="11380" max="11380" width="3.44140625" style="1" customWidth="1"/>
    <col min="11381" max="11381" width="2.88671875" style="1" customWidth="1"/>
    <col min="11382" max="11382" width="3" style="1" customWidth="1"/>
    <col min="11383" max="11385" width="0" style="1" hidden="1" customWidth="1"/>
    <col min="11386" max="11386" width="4.44140625" style="1" customWidth="1"/>
    <col min="11387" max="11387" width="0" style="1" hidden="1" customWidth="1"/>
    <col min="11388" max="11389" width="14.88671875" style="1" customWidth="1"/>
    <col min="11390" max="11390" width="15.109375" style="1" customWidth="1"/>
    <col min="11391" max="11391" width="6.44140625" style="1" customWidth="1"/>
    <col min="11392" max="11392" width="15.109375" style="1" customWidth="1"/>
    <col min="11393" max="11393" width="4.109375" style="1" customWidth="1"/>
    <col min="11394" max="11394" width="3" style="1" customWidth="1"/>
    <col min="11395" max="11397" width="0" style="1" hidden="1" customWidth="1"/>
    <col min="11398" max="11398" width="3" style="1" customWidth="1"/>
    <col min="11399" max="11399" width="0" style="1" hidden="1" customWidth="1"/>
    <col min="11400" max="11400" width="3" style="1" customWidth="1"/>
    <col min="11401" max="11401" width="0" style="1" hidden="1" customWidth="1"/>
    <col min="11402" max="11402" width="4.44140625" style="1" customWidth="1"/>
    <col min="11403" max="11403" width="34.33203125" style="1" customWidth="1"/>
    <col min="11404" max="11404" width="23.44140625" style="1" customWidth="1"/>
    <col min="11405" max="11405" width="9.109375" style="1" customWidth="1"/>
    <col min="11406" max="11406" width="19.44140625" style="1" customWidth="1"/>
    <col min="11407" max="11407" width="42.6640625" style="1" customWidth="1"/>
    <col min="11408" max="11408" width="5.88671875" style="1" customWidth="1"/>
    <col min="11409" max="11409" width="31.44140625" style="1" customWidth="1"/>
    <col min="11410" max="11410" width="16.109375" style="1" customWidth="1"/>
    <col min="11411" max="11412" width="9.33203125" style="1" customWidth="1"/>
    <col min="11413" max="11413" width="11.109375" style="1" customWidth="1"/>
    <col min="11414" max="11414" width="2.109375" style="1" customWidth="1"/>
    <col min="11415" max="11620" width="10.88671875" style="1"/>
    <col min="11621" max="11621" width="12" style="1" customWidth="1"/>
    <col min="11622" max="11622" width="2.6640625" style="1" customWidth="1"/>
    <col min="11623" max="11624" width="6.44140625" style="1" customWidth="1"/>
    <col min="11625" max="11625" width="5.88671875" style="1" customWidth="1"/>
    <col min="11626" max="11626" width="6.44140625" style="1" customWidth="1"/>
    <col min="11627" max="11627" width="13.6640625" style="1" customWidth="1"/>
    <col min="11628" max="11629" width="9" style="1" customWidth="1"/>
    <col min="11630" max="11630" width="2.44140625" style="1" customWidth="1"/>
    <col min="11631" max="11631" width="8.88671875" style="1" customWidth="1"/>
    <col min="11632" max="11632" width="7.44140625" style="1" customWidth="1"/>
    <col min="11633" max="11635" width="3.6640625" style="1" customWidth="1"/>
    <col min="11636" max="11636" width="3.44140625" style="1" customWidth="1"/>
    <col min="11637" max="11637" width="2.88671875" style="1" customWidth="1"/>
    <col min="11638" max="11638" width="3" style="1" customWidth="1"/>
    <col min="11639" max="11641" width="0" style="1" hidden="1" customWidth="1"/>
    <col min="11642" max="11642" width="4.44140625" style="1" customWidth="1"/>
    <col min="11643" max="11643" width="0" style="1" hidden="1" customWidth="1"/>
    <col min="11644" max="11645" width="14.88671875" style="1" customWidth="1"/>
    <col min="11646" max="11646" width="15.109375" style="1" customWidth="1"/>
    <col min="11647" max="11647" width="6.44140625" style="1" customWidth="1"/>
    <col min="11648" max="11648" width="15.109375" style="1" customWidth="1"/>
    <col min="11649" max="11649" width="4.109375" style="1" customWidth="1"/>
    <col min="11650" max="11650" width="3" style="1" customWidth="1"/>
    <col min="11651" max="11653" width="0" style="1" hidden="1" customWidth="1"/>
    <col min="11654" max="11654" width="3" style="1" customWidth="1"/>
    <col min="11655" max="11655" width="0" style="1" hidden="1" customWidth="1"/>
    <col min="11656" max="11656" width="3" style="1" customWidth="1"/>
    <col min="11657" max="11657" width="0" style="1" hidden="1" customWidth="1"/>
    <col min="11658" max="11658" width="4.44140625" style="1" customWidth="1"/>
    <col min="11659" max="11659" width="34.33203125" style="1" customWidth="1"/>
    <col min="11660" max="11660" width="23.44140625" style="1" customWidth="1"/>
    <col min="11661" max="11661" width="9.109375" style="1" customWidth="1"/>
    <col min="11662" max="11662" width="19.44140625" style="1" customWidth="1"/>
    <col min="11663" max="11663" width="42.6640625" style="1" customWidth="1"/>
    <col min="11664" max="11664" width="5.88671875" style="1" customWidth="1"/>
    <col min="11665" max="11665" width="31.44140625" style="1" customWidth="1"/>
    <col min="11666" max="11666" width="16.109375" style="1" customWidth="1"/>
    <col min="11667" max="11668" width="9.33203125" style="1" customWidth="1"/>
    <col min="11669" max="11669" width="11.109375" style="1" customWidth="1"/>
    <col min="11670" max="11670" width="2.109375" style="1" customWidth="1"/>
    <col min="11671" max="11876" width="10.88671875" style="1"/>
    <col min="11877" max="11877" width="12" style="1" customWidth="1"/>
    <col min="11878" max="11878" width="2.6640625" style="1" customWidth="1"/>
    <col min="11879" max="11880" width="6.44140625" style="1" customWidth="1"/>
    <col min="11881" max="11881" width="5.88671875" style="1" customWidth="1"/>
    <col min="11882" max="11882" width="6.44140625" style="1" customWidth="1"/>
    <col min="11883" max="11883" width="13.6640625" style="1" customWidth="1"/>
    <col min="11884" max="11885" width="9" style="1" customWidth="1"/>
    <col min="11886" max="11886" width="2.44140625" style="1" customWidth="1"/>
    <col min="11887" max="11887" width="8.88671875" style="1" customWidth="1"/>
    <col min="11888" max="11888" width="7.44140625" style="1" customWidth="1"/>
    <col min="11889" max="11891" width="3.6640625" style="1" customWidth="1"/>
    <col min="11892" max="11892" width="3.44140625" style="1" customWidth="1"/>
    <col min="11893" max="11893" width="2.88671875" style="1" customWidth="1"/>
    <col min="11894" max="11894" width="3" style="1" customWidth="1"/>
    <col min="11895" max="11897" width="0" style="1" hidden="1" customWidth="1"/>
    <col min="11898" max="11898" width="4.44140625" style="1" customWidth="1"/>
    <col min="11899" max="11899" width="0" style="1" hidden="1" customWidth="1"/>
    <col min="11900" max="11901" width="14.88671875" style="1" customWidth="1"/>
    <col min="11902" max="11902" width="15.109375" style="1" customWidth="1"/>
    <col min="11903" max="11903" width="6.44140625" style="1" customWidth="1"/>
    <col min="11904" max="11904" width="15.109375" style="1" customWidth="1"/>
    <col min="11905" max="11905" width="4.109375" style="1" customWidth="1"/>
    <col min="11906" max="11906" width="3" style="1" customWidth="1"/>
    <col min="11907" max="11909" width="0" style="1" hidden="1" customWidth="1"/>
    <col min="11910" max="11910" width="3" style="1" customWidth="1"/>
    <col min="11911" max="11911" width="0" style="1" hidden="1" customWidth="1"/>
    <col min="11912" max="11912" width="3" style="1" customWidth="1"/>
    <col min="11913" max="11913" width="0" style="1" hidden="1" customWidth="1"/>
    <col min="11914" max="11914" width="4.44140625" style="1" customWidth="1"/>
    <col min="11915" max="11915" width="34.33203125" style="1" customWidth="1"/>
    <col min="11916" max="11916" width="23.44140625" style="1" customWidth="1"/>
    <col min="11917" max="11917" width="9.109375" style="1" customWidth="1"/>
    <col min="11918" max="11918" width="19.44140625" style="1" customWidth="1"/>
    <col min="11919" max="11919" width="42.6640625" style="1" customWidth="1"/>
    <col min="11920" max="11920" width="5.88671875" style="1" customWidth="1"/>
    <col min="11921" max="11921" width="31.44140625" style="1" customWidth="1"/>
    <col min="11922" max="11922" width="16.109375" style="1" customWidth="1"/>
    <col min="11923" max="11924" width="9.33203125" style="1" customWidth="1"/>
    <col min="11925" max="11925" width="11.109375" style="1" customWidth="1"/>
    <col min="11926" max="11926" width="2.109375" style="1" customWidth="1"/>
    <col min="11927" max="12132" width="10.88671875" style="1"/>
    <col min="12133" max="12133" width="12" style="1" customWidth="1"/>
    <col min="12134" max="12134" width="2.6640625" style="1" customWidth="1"/>
    <col min="12135" max="12136" width="6.44140625" style="1" customWidth="1"/>
    <col min="12137" max="12137" width="5.88671875" style="1" customWidth="1"/>
    <col min="12138" max="12138" width="6.44140625" style="1" customWidth="1"/>
    <col min="12139" max="12139" width="13.6640625" style="1" customWidth="1"/>
    <col min="12140" max="12141" width="9" style="1" customWidth="1"/>
    <col min="12142" max="12142" width="2.44140625" style="1" customWidth="1"/>
    <col min="12143" max="12143" width="8.88671875" style="1" customWidth="1"/>
    <col min="12144" max="12144" width="7.44140625" style="1" customWidth="1"/>
    <col min="12145" max="12147" width="3.6640625" style="1" customWidth="1"/>
    <col min="12148" max="12148" width="3.44140625" style="1" customWidth="1"/>
    <col min="12149" max="12149" width="2.88671875" style="1" customWidth="1"/>
    <col min="12150" max="12150" width="3" style="1" customWidth="1"/>
    <col min="12151" max="12153" width="0" style="1" hidden="1" customWidth="1"/>
    <col min="12154" max="12154" width="4.44140625" style="1" customWidth="1"/>
    <col min="12155" max="12155" width="0" style="1" hidden="1" customWidth="1"/>
    <col min="12156" max="12157" width="14.88671875" style="1" customWidth="1"/>
    <col min="12158" max="12158" width="15.109375" style="1" customWidth="1"/>
    <col min="12159" max="12159" width="6.44140625" style="1" customWidth="1"/>
    <col min="12160" max="12160" width="15.109375" style="1" customWidth="1"/>
    <col min="12161" max="12161" width="4.109375" style="1" customWidth="1"/>
    <col min="12162" max="12162" width="3" style="1" customWidth="1"/>
    <col min="12163" max="12165" width="0" style="1" hidden="1" customWidth="1"/>
    <col min="12166" max="12166" width="3" style="1" customWidth="1"/>
    <col min="12167" max="12167" width="0" style="1" hidden="1" customWidth="1"/>
    <col min="12168" max="12168" width="3" style="1" customWidth="1"/>
    <col min="12169" max="12169" width="0" style="1" hidden="1" customWidth="1"/>
    <col min="12170" max="12170" width="4.44140625" style="1" customWidth="1"/>
    <col min="12171" max="12171" width="34.33203125" style="1" customWidth="1"/>
    <col min="12172" max="12172" width="23.44140625" style="1" customWidth="1"/>
    <col min="12173" max="12173" width="9.109375" style="1" customWidth="1"/>
    <col min="12174" max="12174" width="19.44140625" style="1" customWidth="1"/>
    <col min="12175" max="12175" width="42.6640625" style="1" customWidth="1"/>
    <col min="12176" max="12176" width="5.88671875" style="1" customWidth="1"/>
    <col min="12177" max="12177" width="31.44140625" style="1" customWidth="1"/>
    <col min="12178" max="12178" width="16.109375" style="1" customWidth="1"/>
    <col min="12179" max="12180" width="9.33203125" style="1" customWidth="1"/>
    <col min="12181" max="12181" width="11.109375" style="1" customWidth="1"/>
    <col min="12182" max="12182" width="2.109375" style="1" customWidth="1"/>
    <col min="12183" max="12388" width="10.88671875" style="1"/>
    <col min="12389" max="12389" width="12" style="1" customWidth="1"/>
    <col min="12390" max="12390" width="2.6640625" style="1" customWidth="1"/>
    <col min="12391" max="12392" width="6.44140625" style="1" customWidth="1"/>
    <col min="12393" max="12393" width="5.88671875" style="1" customWidth="1"/>
    <col min="12394" max="12394" width="6.44140625" style="1" customWidth="1"/>
    <col min="12395" max="12395" width="13.6640625" style="1" customWidth="1"/>
    <col min="12396" max="12397" width="9" style="1" customWidth="1"/>
    <col min="12398" max="12398" width="2.44140625" style="1" customWidth="1"/>
    <col min="12399" max="12399" width="8.88671875" style="1" customWidth="1"/>
    <col min="12400" max="12400" width="7.44140625" style="1" customWidth="1"/>
    <col min="12401" max="12403" width="3.6640625" style="1" customWidth="1"/>
    <col min="12404" max="12404" width="3.44140625" style="1" customWidth="1"/>
    <col min="12405" max="12405" width="2.88671875" style="1" customWidth="1"/>
    <col min="12406" max="12406" width="3" style="1" customWidth="1"/>
    <col min="12407" max="12409" width="0" style="1" hidden="1" customWidth="1"/>
    <col min="12410" max="12410" width="4.44140625" style="1" customWidth="1"/>
    <col min="12411" max="12411" width="0" style="1" hidden="1" customWidth="1"/>
    <col min="12412" max="12413" width="14.88671875" style="1" customWidth="1"/>
    <col min="12414" max="12414" width="15.109375" style="1" customWidth="1"/>
    <col min="12415" max="12415" width="6.44140625" style="1" customWidth="1"/>
    <col min="12416" max="12416" width="15.109375" style="1" customWidth="1"/>
    <col min="12417" max="12417" width="4.109375" style="1" customWidth="1"/>
    <col min="12418" max="12418" width="3" style="1" customWidth="1"/>
    <col min="12419" max="12421" width="0" style="1" hidden="1" customWidth="1"/>
    <col min="12422" max="12422" width="3" style="1" customWidth="1"/>
    <col min="12423" max="12423" width="0" style="1" hidden="1" customWidth="1"/>
    <col min="12424" max="12424" width="3" style="1" customWidth="1"/>
    <col min="12425" max="12425" width="0" style="1" hidden="1" customWidth="1"/>
    <col min="12426" max="12426" width="4.44140625" style="1" customWidth="1"/>
    <col min="12427" max="12427" width="34.33203125" style="1" customWidth="1"/>
    <col min="12428" max="12428" width="23.44140625" style="1" customWidth="1"/>
    <col min="12429" max="12429" width="9.109375" style="1" customWidth="1"/>
    <col min="12430" max="12430" width="19.44140625" style="1" customWidth="1"/>
    <col min="12431" max="12431" width="42.6640625" style="1" customWidth="1"/>
    <col min="12432" max="12432" width="5.88671875" style="1" customWidth="1"/>
    <col min="12433" max="12433" width="31.44140625" style="1" customWidth="1"/>
    <col min="12434" max="12434" width="16.109375" style="1" customWidth="1"/>
    <col min="12435" max="12436" width="9.33203125" style="1" customWidth="1"/>
    <col min="12437" max="12437" width="11.109375" style="1" customWidth="1"/>
    <col min="12438" max="12438" width="2.109375" style="1" customWidth="1"/>
    <col min="12439" max="12644" width="10.88671875" style="1"/>
    <col min="12645" max="12645" width="12" style="1" customWidth="1"/>
    <col min="12646" max="12646" width="2.6640625" style="1" customWidth="1"/>
    <col min="12647" max="12648" width="6.44140625" style="1" customWidth="1"/>
    <col min="12649" max="12649" width="5.88671875" style="1" customWidth="1"/>
    <col min="12650" max="12650" width="6.44140625" style="1" customWidth="1"/>
    <col min="12651" max="12651" width="13.6640625" style="1" customWidth="1"/>
    <col min="12652" max="12653" width="9" style="1" customWidth="1"/>
    <col min="12654" max="12654" width="2.44140625" style="1" customWidth="1"/>
    <col min="12655" max="12655" width="8.88671875" style="1" customWidth="1"/>
    <col min="12656" max="12656" width="7.44140625" style="1" customWidth="1"/>
    <col min="12657" max="12659" width="3.6640625" style="1" customWidth="1"/>
    <col min="12660" max="12660" width="3.44140625" style="1" customWidth="1"/>
    <col min="12661" max="12661" width="2.88671875" style="1" customWidth="1"/>
    <col min="12662" max="12662" width="3" style="1" customWidth="1"/>
    <col min="12663" max="12665" width="0" style="1" hidden="1" customWidth="1"/>
    <col min="12666" max="12666" width="4.44140625" style="1" customWidth="1"/>
    <col min="12667" max="12667" width="0" style="1" hidden="1" customWidth="1"/>
    <col min="12668" max="12669" width="14.88671875" style="1" customWidth="1"/>
    <col min="12670" max="12670" width="15.109375" style="1" customWidth="1"/>
    <col min="12671" max="12671" width="6.44140625" style="1" customWidth="1"/>
    <col min="12672" max="12672" width="15.109375" style="1" customWidth="1"/>
    <col min="12673" max="12673" width="4.109375" style="1" customWidth="1"/>
    <col min="12674" max="12674" width="3" style="1" customWidth="1"/>
    <col min="12675" max="12677" width="0" style="1" hidden="1" customWidth="1"/>
    <col min="12678" max="12678" width="3" style="1" customWidth="1"/>
    <col min="12679" max="12679" width="0" style="1" hidden="1" customWidth="1"/>
    <col min="12680" max="12680" width="3" style="1" customWidth="1"/>
    <col min="12681" max="12681" width="0" style="1" hidden="1" customWidth="1"/>
    <col min="12682" max="12682" width="4.44140625" style="1" customWidth="1"/>
    <col min="12683" max="12683" width="34.33203125" style="1" customWidth="1"/>
    <col min="12684" max="12684" width="23.44140625" style="1" customWidth="1"/>
    <col min="12685" max="12685" width="9.109375" style="1" customWidth="1"/>
    <col min="12686" max="12686" width="19.44140625" style="1" customWidth="1"/>
    <col min="12687" max="12687" width="42.6640625" style="1" customWidth="1"/>
    <col min="12688" max="12688" width="5.88671875" style="1" customWidth="1"/>
    <col min="12689" max="12689" width="31.44140625" style="1" customWidth="1"/>
    <col min="12690" max="12690" width="16.109375" style="1" customWidth="1"/>
    <col min="12691" max="12692" width="9.33203125" style="1" customWidth="1"/>
    <col min="12693" max="12693" width="11.109375" style="1" customWidth="1"/>
    <col min="12694" max="12694" width="2.109375" style="1" customWidth="1"/>
    <col min="12695" max="12900" width="10.88671875" style="1"/>
    <col min="12901" max="12901" width="12" style="1" customWidth="1"/>
    <col min="12902" max="12902" width="2.6640625" style="1" customWidth="1"/>
    <col min="12903" max="12904" width="6.44140625" style="1" customWidth="1"/>
    <col min="12905" max="12905" width="5.88671875" style="1" customWidth="1"/>
    <col min="12906" max="12906" width="6.44140625" style="1" customWidth="1"/>
    <col min="12907" max="12907" width="13.6640625" style="1" customWidth="1"/>
    <col min="12908" max="12909" width="9" style="1" customWidth="1"/>
    <col min="12910" max="12910" width="2.44140625" style="1" customWidth="1"/>
    <col min="12911" max="12911" width="8.88671875" style="1" customWidth="1"/>
    <col min="12912" max="12912" width="7.44140625" style="1" customWidth="1"/>
    <col min="12913" max="12915" width="3.6640625" style="1" customWidth="1"/>
    <col min="12916" max="12916" width="3.44140625" style="1" customWidth="1"/>
    <col min="12917" max="12917" width="2.88671875" style="1" customWidth="1"/>
    <col min="12918" max="12918" width="3" style="1" customWidth="1"/>
    <col min="12919" max="12921" width="0" style="1" hidden="1" customWidth="1"/>
    <col min="12922" max="12922" width="4.44140625" style="1" customWidth="1"/>
    <col min="12923" max="12923" width="0" style="1" hidden="1" customWidth="1"/>
    <col min="12924" max="12925" width="14.88671875" style="1" customWidth="1"/>
    <col min="12926" max="12926" width="15.109375" style="1" customWidth="1"/>
    <col min="12927" max="12927" width="6.44140625" style="1" customWidth="1"/>
    <col min="12928" max="12928" width="15.109375" style="1" customWidth="1"/>
    <col min="12929" max="12929" width="4.109375" style="1" customWidth="1"/>
    <col min="12930" max="12930" width="3" style="1" customWidth="1"/>
    <col min="12931" max="12933" width="0" style="1" hidden="1" customWidth="1"/>
    <col min="12934" max="12934" width="3" style="1" customWidth="1"/>
    <col min="12935" max="12935" width="0" style="1" hidden="1" customWidth="1"/>
    <col min="12936" max="12936" width="3" style="1" customWidth="1"/>
    <col min="12937" max="12937" width="0" style="1" hidden="1" customWidth="1"/>
    <col min="12938" max="12938" width="4.44140625" style="1" customWidth="1"/>
    <col min="12939" max="12939" width="34.33203125" style="1" customWidth="1"/>
    <col min="12940" max="12940" width="23.44140625" style="1" customWidth="1"/>
    <col min="12941" max="12941" width="9.109375" style="1" customWidth="1"/>
    <col min="12942" max="12942" width="19.44140625" style="1" customWidth="1"/>
    <col min="12943" max="12943" width="42.6640625" style="1" customWidth="1"/>
    <col min="12944" max="12944" width="5.88671875" style="1" customWidth="1"/>
    <col min="12945" max="12945" width="31.44140625" style="1" customWidth="1"/>
    <col min="12946" max="12946" width="16.109375" style="1" customWidth="1"/>
    <col min="12947" max="12948" width="9.33203125" style="1" customWidth="1"/>
    <col min="12949" max="12949" width="11.109375" style="1" customWidth="1"/>
    <col min="12950" max="12950" width="2.109375" style="1" customWidth="1"/>
    <col min="12951" max="13156" width="10.88671875" style="1"/>
    <col min="13157" max="13157" width="12" style="1" customWidth="1"/>
    <col min="13158" max="13158" width="2.6640625" style="1" customWidth="1"/>
    <col min="13159" max="13160" width="6.44140625" style="1" customWidth="1"/>
    <col min="13161" max="13161" width="5.88671875" style="1" customWidth="1"/>
    <col min="13162" max="13162" width="6.44140625" style="1" customWidth="1"/>
    <col min="13163" max="13163" width="13.6640625" style="1" customWidth="1"/>
    <col min="13164" max="13165" width="9" style="1" customWidth="1"/>
    <col min="13166" max="13166" width="2.44140625" style="1" customWidth="1"/>
    <col min="13167" max="13167" width="8.88671875" style="1" customWidth="1"/>
    <col min="13168" max="13168" width="7.44140625" style="1" customWidth="1"/>
    <col min="13169" max="13171" width="3.6640625" style="1" customWidth="1"/>
    <col min="13172" max="13172" width="3.44140625" style="1" customWidth="1"/>
    <col min="13173" max="13173" width="2.88671875" style="1" customWidth="1"/>
    <col min="13174" max="13174" width="3" style="1" customWidth="1"/>
    <col min="13175" max="13177" width="0" style="1" hidden="1" customWidth="1"/>
    <col min="13178" max="13178" width="4.44140625" style="1" customWidth="1"/>
    <col min="13179" max="13179" width="0" style="1" hidden="1" customWidth="1"/>
    <col min="13180" max="13181" width="14.88671875" style="1" customWidth="1"/>
    <col min="13182" max="13182" width="15.109375" style="1" customWidth="1"/>
    <col min="13183" max="13183" width="6.44140625" style="1" customWidth="1"/>
    <col min="13184" max="13184" width="15.109375" style="1" customWidth="1"/>
    <col min="13185" max="13185" width="4.109375" style="1" customWidth="1"/>
    <col min="13186" max="13186" width="3" style="1" customWidth="1"/>
    <col min="13187" max="13189" width="0" style="1" hidden="1" customWidth="1"/>
    <col min="13190" max="13190" width="3" style="1" customWidth="1"/>
    <col min="13191" max="13191" width="0" style="1" hidden="1" customWidth="1"/>
    <col min="13192" max="13192" width="3" style="1" customWidth="1"/>
    <col min="13193" max="13193" width="0" style="1" hidden="1" customWidth="1"/>
    <col min="13194" max="13194" width="4.44140625" style="1" customWidth="1"/>
    <col min="13195" max="13195" width="34.33203125" style="1" customWidth="1"/>
    <col min="13196" max="13196" width="23.44140625" style="1" customWidth="1"/>
    <col min="13197" max="13197" width="9.109375" style="1" customWidth="1"/>
    <col min="13198" max="13198" width="19.44140625" style="1" customWidth="1"/>
    <col min="13199" max="13199" width="42.6640625" style="1" customWidth="1"/>
    <col min="13200" max="13200" width="5.88671875" style="1" customWidth="1"/>
    <col min="13201" max="13201" width="31.44140625" style="1" customWidth="1"/>
    <col min="13202" max="13202" width="16.109375" style="1" customWidth="1"/>
    <col min="13203" max="13204" width="9.33203125" style="1" customWidth="1"/>
    <col min="13205" max="13205" width="11.109375" style="1" customWidth="1"/>
    <col min="13206" max="13206" width="2.109375" style="1" customWidth="1"/>
    <col min="13207" max="13412" width="10.88671875" style="1"/>
    <col min="13413" max="13413" width="12" style="1" customWidth="1"/>
    <col min="13414" max="13414" width="2.6640625" style="1" customWidth="1"/>
    <col min="13415" max="13416" width="6.44140625" style="1" customWidth="1"/>
    <col min="13417" max="13417" width="5.88671875" style="1" customWidth="1"/>
    <col min="13418" max="13418" width="6.44140625" style="1" customWidth="1"/>
    <col min="13419" max="13419" width="13.6640625" style="1" customWidth="1"/>
    <col min="13420" max="13421" width="9" style="1" customWidth="1"/>
    <col min="13422" max="13422" width="2.44140625" style="1" customWidth="1"/>
    <col min="13423" max="13423" width="8.88671875" style="1" customWidth="1"/>
    <col min="13424" max="13424" width="7.44140625" style="1" customWidth="1"/>
    <col min="13425" max="13427" width="3.6640625" style="1" customWidth="1"/>
    <col min="13428" max="13428" width="3.44140625" style="1" customWidth="1"/>
    <col min="13429" max="13429" width="2.88671875" style="1" customWidth="1"/>
    <col min="13430" max="13430" width="3" style="1" customWidth="1"/>
    <col min="13431" max="13433" width="0" style="1" hidden="1" customWidth="1"/>
    <col min="13434" max="13434" width="4.44140625" style="1" customWidth="1"/>
    <col min="13435" max="13435" width="0" style="1" hidden="1" customWidth="1"/>
    <col min="13436" max="13437" width="14.88671875" style="1" customWidth="1"/>
    <col min="13438" max="13438" width="15.109375" style="1" customWidth="1"/>
    <col min="13439" max="13439" width="6.44140625" style="1" customWidth="1"/>
    <col min="13440" max="13440" width="15.109375" style="1" customWidth="1"/>
    <col min="13441" max="13441" width="4.109375" style="1" customWidth="1"/>
    <col min="13442" max="13442" width="3" style="1" customWidth="1"/>
    <col min="13443" max="13445" width="0" style="1" hidden="1" customWidth="1"/>
    <col min="13446" max="13446" width="3" style="1" customWidth="1"/>
    <col min="13447" max="13447" width="0" style="1" hidden="1" customWidth="1"/>
    <col min="13448" max="13448" width="3" style="1" customWidth="1"/>
    <col min="13449" max="13449" width="0" style="1" hidden="1" customWidth="1"/>
    <col min="13450" max="13450" width="4.44140625" style="1" customWidth="1"/>
    <col min="13451" max="13451" width="34.33203125" style="1" customWidth="1"/>
    <col min="13452" max="13452" width="23.44140625" style="1" customWidth="1"/>
    <col min="13453" max="13453" width="9.109375" style="1" customWidth="1"/>
    <col min="13454" max="13454" width="19.44140625" style="1" customWidth="1"/>
    <col min="13455" max="13455" width="42.6640625" style="1" customWidth="1"/>
    <col min="13456" max="13456" width="5.88671875" style="1" customWidth="1"/>
    <col min="13457" max="13457" width="31.44140625" style="1" customWidth="1"/>
    <col min="13458" max="13458" width="16.109375" style="1" customWidth="1"/>
    <col min="13459" max="13460" width="9.33203125" style="1" customWidth="1"/>
    <col min="13461" max="13461" width="11.109375" style="1" customWidth="1"/>
    <col min="13462" max="13462" width="2.109375" style="1" customWidth="1"/>
    <col min="13463" max="13668" width="10.88671875" style="1"/>
    <col min="13669" max="13669" width="12" style="1" customWidth="1"/>
    <col min="13670" max="13670" width="2.6640625" style="1" customWidth="1"/>
    <col min="13671" max="13672" width="6.44140625" style="1" customWidth="1"/>
    <col min="13673" max="13673" width="5.88671875" style="1" customWidth="1"/>
    <col min="13674" max="13674" width="6.44140625" style="1" customWidth="1"/>
    <col min="13675" max="13675" width="13.6640625" style="1" customWidth="1"/>
    <col min="13676" max="13677" width="9" style="1" customWidth="1"/>
    <col min="13678" max="13678" width="2.44140625" style="1" customWidth="1"/>
    <col min="13679" max="13679" width="8.88671875" style="1" customWidth="1"/>
    <col min="13680" max="13680" width="7.44140625" style="1" customWidth="1"/>
    <col min="13681" max="13683" width="3.6640625" style="1" customWidth="1"/>
    <col min="13684" max="13684" width="3.44140625" style="1" customWidth="1"/>
    <col min="13685" max="13685" width="2.88671875" style="1" customWidth="1"/>
    <col min="13686" max="13686" width="3" style="1" customWidth="1"/>
    <col min="13687" max="13689" width="0" style="1" hidden="1" customWidth="1"/>
    <col min="13690" max="13690" width="4.44140625" style="1" customWidth="1"/>
    <col min="13691" max="13691" width="0" style="1" hidden="1" customWidth="1"/>
    <col min="13692" max="13693" width="14.88671875" style="1" customWidth="1"/>
    <col min="13694" max="13694" width="15.109375" style="1" customWidth="1"/>
    <col min="13695" max="13695" width="6.44140625" style="1" customWidth="1"/>
    <col min="13696" max="13696" width="15.109375" style="1" customWidth="1"/>
    <col min="13697" max="13697" width="4.109375" style="1" customWidth="1"/>
    <col min="13698" max="13698" width="3" style="1" customWidth="1"/>
    <col min="13699" max="13701" width="0" style="1" hidden="1" customWidth="1"/>
    <col min="13702" max="13702" width="3" style="1" customWidth="1"/>
    <col min="13703" max="13703" width="0" style="1" hidden="1" customWidth="1"/>
    <col min="13704" max="13704" width="3" style="1" customWidth="1"/>
    <col min="13705" max="13705" width="0" style="1" hidden="1" customWidth="1"/>
    <col min="13706" max="13706" width="4.44140625" style="1" customWidth="1"/>
    <col min="13707" max="13707" width="34.33203125" style="1" customWidth="1"/>
    <col min="13708" max="13708" width="23.44140625" style="1" customWidth="1"/>
    <col min="13709" max="13709" width="9.109375" style="1" customWidth="1"/>
    <col min="13710" max="13710" width="19.44140625" style="1" customWidth="1"/>
    <col min="13711" max="13711" width="42.6640625" style="1" customWidth="1"/>
    <col min="13712" max="13712" width="5.88671875" style="1" customWidth="1"/>
    <col min="13713" max="13713" width="31.44140625" style="1" customWidth="1"/>
    <col min="13714" max="13714" width="16.109375" style="1" customWidth="1"/>
    <col min="13715" max="13716" width="9.33203125" style="1" customWidth="1"/>
    <col min="13717" max="13717" width="11.109375" style="1" customWidth="1"/>
    <col min="13718" max="13718" width="2.109375" style="1" customWidth="1"/>
    <col min="13719" max="13924" width="10.88671875" style="1"/>
    <col min="13925" max="13925" width="12" style="1" customWidth="1"/>
    <col min="13926" max="13926" width="2.6640625" style="1" customWidth="1"/>
    <col min="13927" max="13928" width="6.44140625" style="1" customWidth="1"/>
    <col min="13929" max="13929" width="5.88671875" style="1" customWidth="1"/>
    <col min="13930" max="13930" width="6.44140625" style="1" customWidth="1"/>
    <col min="13931" max="13931" width="13.6640625" style="1" customWidth="1"/>
    <col min="13932" max="13933" width="9" style="1" customWidth="1"/>
    <col min="13934" max="13934" width="2.44140625" style="1" customWidth="1"/>
    <col min="13935" max="13935" width="8.88671875" style="1" customWidth="1"/>
    <col min="13936" max="13936" width="7.44140625" style="1" customWidth="1"/>
    <col min="13937" max="13939" width="3.6640625" style="1" customWidth="1"/>
    <col min="13940" max="13940" width="3.44140625" style="1" customWidth="1"/>
    <col min="13941" max="13941" width="2.88671875" style="1" customWidth="1"/>
    <col min="13942" max="13942" width="3" style="1" customWidth="1"/>
    <col min="13943" max="13945" width="0" style="1" hidden="1" customWidth="1"/>
    <col min="13946" max="13946" width="4.44140625" style="1" customWidth="1"/>
    <col min="13947" max="13947" width="0" style="1" hidden="1" customWidth="1"/>
    <col min="13948" max="13949" width="14.88671875" style="1" customWidth="1"/>
    <col min="13950" max="13950" width="15.109375" style="1" customWidth="1"/>
    <col min="13951" max="13951" width="6.44140625" style="1" customWidth="1"/>
    <col min="13952" max="13952" width="15.109375" style="1" customWidth="1"/>
    <col min="13953" max="13953" width="4.109375" style="1" customWidth="1"/>
    <col min="13954" max="13954" width="3" style="1" customWidth="1"/>
    <col min="13955" max="13957" width="0" style="1" hidden="1" customWidth="1"/>
    <col min="13958" max="13958" width="3" style="1" customWidth="1"/>
    <col min="13959" max="13959" width="0" style="1" hidden="1" customWidth="1"/>
    <col min="13960" max="13960" width="3" style="1" customWidth="1"/>
    <col min="13961" max="13961" width="0" style="1" hidden="1" customWidth="1"/>
    <col min="13962" max="13962" width="4.44140625" style="1" customWidth="1"/>
    <col min="13963" max="13963" width="34.33203125" style="1" customWidth="1"/>
    <col min="13964" max="13964" width="23.44140625" style="1" customWidth="1"/>
    <col min="13965" max="13965" width="9.109375" style="1" customWidth="1"/>
    <col min="13966" max="13966" width="19.44140625" style="1" customWidth="1"/>
    <col min="13967" max="13967" width="42.6640625" style="1" customWidth="1"/>
    <col min="13968" max="13968" width="5.88671875" style="1" customWidth="1"/>
    <col min="13969" max="13969" width="31.44140625" style="1" customWidth="1"/>
    <col min="13970" max="13970" width="16.109375" style="1" customWidth="1"/>
    <col min="13971" max="13972" width="9.33203125" style="1" customWidth="1"/>
    <col min="13973" max="13973" width="11.109375" style="1" customWidth="1"/>
    <col min="13974" max="13974" width="2.109375" style="1" customWidth="1"/>
    <col min="13975" max="14180" width="10.88671875" style="1"/>
    <col min="14181" max="14181" width="12" style="1" customWidth="1"/>
    <col min="14182" max="14182" width="2.6640625" style="1" customWidth="1"/>
    <col min="14183" max="14184" width="6.44140625" style="1" customWidth="1"/>
    <col min="14185" max="14185" width="5.88671875" style="1" customWidth="1"/>
    <col min="14186" max="14186" width="6.44140625" style="1" customWidth="1"/>
    <col min="14187" max="14187" width="13.6640625" style="1" customWidth="1"/>
    <col min="14188" max="14189" width="9" style="1" customWidth="1"/>
    <col min="14190" max="14190" width="2.44140625" style="1" customWidth="1"/>
    <col min="14191" max="14191" width="8.88671875" style="1" customWidth="1"/>
    <col min="14192" max="14192" width="7.44140625" style="1" customWidth="1"/>
    <col min="14193" max="14195" width="3.6640625" style="1" customWidth="1"/>
    <col min="14196" max="14196" width="3.44140625" style="1" customWidth="1"/>
    <col min="14197" max="14197" width="2.88671875" style="1" customWidth="1"/>
    <col min="14198" max="14198" width="3" style="1" customWidth="1"/>
    <col min="14199" max="14201" width="0" style="1" hidden="1" customWidth="1"/>
    <col min="14202" max="14202" width="4.44140625" style="1" customWidth="1"/>
    <col min="14203" max="14203" width="0" style="1" hidden="1" customWidth="1"/>
    <col min="14204" max="14205" width="14.88671875" style="1" customWidth="1"/>
    <col min="14206" max="14206" width="15.109375" style="1" customWidth="1"/>
    <col min="14207" max="14207" width="6.44140625" style="1" customWidth="1"/>
    <col min="14208" max="14208" width="15.109375" style="1" customWidth="1"/>
    <col min="14209" max="14209" width="4.109375" style="1" customWidth="1"/>
    <col min="14210" max="14210" width="3" style="1" customWidth="1"/>
    <col min="14211" max="14213" width="0" style="1" hidden="1" customWidth="1"/>
    <col min="14214" max="14214" width="3" style="1" customWidth="1"/>
    <col min="14215" max="14215" width="0" style="1" hidden="1" customWidth="1"/>
    <col min="14216" max="14216" width="3" style="1" customWidth="1"/>
    <col min="14217" max="14217" width="0" style="1" hidden="1" customWidth="1"/>
    <col min="14218" max="14218" width="4.44140625" style="1" customWidth="1"/>
    <col min="14219" max="14219" width="34.33203125" style="1" customWidth="1"/>
    <col min="14220" max="14220" width="23.44140625" style="1" customWidth="1"/>
    <col min="14221" max="14221" width="9.109375" style="1" customWidth="1"/>
    <col min="14222" max="14222" width="19.44140625" style="1" customWidth="1"/>
    <col min="14223" max="14223" width="42.6640625" style="1" customWidth="1"/>
    <col min="14224" max="14224" width="5.88671875" style="1" customWidth="1"/>
    <col min="14225" max="14225" width="31.44140625" style="1" customWidth="1"/>
    <col min="14226" max="14226" width="16.109375" style="1" customWidth="1"/>
    <col min="14227" max="14228" width="9.33203125" style="1" customWidth="1"/>
    <col min="14229" max="14229" width="11.109375" style="1" customWidth="1"/>
    <col min="14230" max="14230" width="2.109375" style="1" customWidth="1"/>
    <col min="14231" max="14436" width="10.88671875" style="1"/>
    <col min="14437" max="14437" width="12" style="1" customWidth="1"/>
    <col min="14438" max="14438" width="2.6640625" style="1" customWidth="1"/>
    <col min="14439" max="14440" width="6.44140625" style="1" customWidth="1"/>
    <col min="14441" max="14441" width="5.88671875" style="1" customWidth="1"/>
    <col min="14442" max="14442" width="6.44140625" style="1" customWidth="1"/>
    <col min="14443" max="14443" width="13.6640625" style="1" customWidth="1"/>
    <col min="14444" max="14445" width="9" style="1" customWidth="1"/>
    <col min="14446" max="14446" width="2.44140625" style="1" customWidth="1"/>
    <col min="14447" max="14447" width="8.88671875" style="1" customWidth="1"/>
    <col min="14448" max="14448" width="7.44140625" style="1" customWidth="1"/>
    <col min="14449" max="14451" width="3.6640625" style="1" customWidth="1"/>
    <col min="14452" max="14452" width="3.44140625" style="1" customWidth="1"/>
    <col min="14453" max="14453" width="2.88671875" style="1" customWidth="1"/>
    <col min="14454" max="14454" width="3" style="1" customWidth="1"/>
    <col min="14455" max="14457" width="0" style="1" hidden="1" customWidth="1"/>
    <col min="14458" max="14458" width="4.44140625" style="1" customWidth="1"/>
    <col min="14459" max="14459" width="0" style="1" hidden="1" customWidth="1"/>
    <col min="14460" max="14461" width="14.88671875" style="1" customWidth="1"/>
    <col min="14462" max="14462" width="15.109375" style="1" customWidth="1"/>
    <col min="14463" max="14463" width="6.44140625" style="1" customWidth="1"/>
    <col min="14464" max="14464" width="15.109375" style="1" customWidth="1"/>
    <col min="14465" max="14465" width="4.109375" style="1" customWidth="1"/>
    <col min="14466" max="14466" width="3" style="1" customWidth="1"/>
    <col min="14467" max="14469" width="0" style="1" hidden="1" customWidth="1"/>
    <col min="14470" max="14470" width="3" style="1" customWidth="1"/>
    <col min="14471" max="14471" width="0" style="1" hidden="1" customWidth="1"/>
    <col min="14472" max="14472" width="3" style="1" customWidth="1"/>
    <col min="14473" max="14473" width="0" style="1" hidden="1" customWidth="1"/>
    <col min="14474" max="14474" width="4.44140625" style="1" customWidth="1"/>
    <col min="14475" max="14475" width="34.33203125" style="1" customWidth="1"/>
    <col min="14476" max="14476" width="23.44140625" style="1" customWidth="1"/>
    <col min="14477" max="14477" width="9.109375" style="1" customWidth="1"/>
    <col min="14478" max="14478" width="19.44140625" style="1" customWidth="1"/>
    <col min="14479" max="14479" width="42.6640625" style="1" customWidth="1"/>
    <col min="14480" max="14480" width="5.88671875" style="1" customWidth="1"/>
    <col min="14481" max="14481" width="31.44140625" style="1" customWidth="1"/>
    <col min="14482" max="14482" width="16.109375" style="1" customWidth="1"/>
    <col min="14483" max="14484" width="9.33203125" style="1" customWidth="1"/>
    <col min="14485" max="14485" width="11.109375" style="1" customWidth="1"/>
    <col min="14486" max="14486" width="2.109375" style="1" customWidth="1"/>
    <col min="14487" max="14692" width="10.88671875" style="1"/>
    <col min="14693" max="14693" width="12" style="1" customWidth="1"/>
    <col min="14694" max="14694" width="2.6640625" style="1" customWidth="1"/>
    <col min="14695" max="14696" width="6.44140625" style="1" customWidth="1"/>
    <col min="14697" max="14697" width="5.88671875" style="1" customWidth="1"/>
    <col min="14698" max="14698" width="6.44140625" style="1" customWidth="1"/>
    <col min="14699" max="14699" width="13.6640625" style="1" customWidth="1"/>
    <col min="14700" max="14701" width="9" style="1" customWidth="1"/>
    <col min="14702" max="14702" width="2.44140625" style="1" customWidth="1"/>
    <col min="14703" max="14703" width="8.88671875" style="1" customWidth="1"/>
    <col min="14704" max="14704" width="7.44140625" style="1" customWidth="1"/>
    <col min="14705" max="14707" width="3.6640625" style="1" customWidth="1"/>
    <col min="14708" max="14708" width="3.44140625" style="1" customWidth="1"/>
    <col min="14709" max="14709" width="2.88671875" style="1" customWidth="1"/>
    <col min="14710" max="14710" width="3" style="1" customWidth="1"/>
    <col min="14711" max="14713" width="0" style="1" hidden="1" customWidth="1"/>
    <col min="14714" max="14714" width="4.44140625" style="1" customWidth="1"/>
    <col min="14715" max="14715" width="0" style="1" hidden="1" customWidth="1"/>
    <col min="14716" max="14717" width="14.88671875" style="1" customWidth="1"/>
    <col min="14718" max="14718" width="15.109375" style="1" customWidth="1"/>
    <col min="14719" max="14719" width="6.44140625" style="1" customWidth="1"/>
    <col min="14720" max="14720" width="15.109375" style="1" customWidth="1"/>
    <col min="14721" max="14721" width="4.109375" style="1" customWidth="1"/>
    <col min="14722" max="14722" width="3" style="1" customWidth="1"/>
    <col min="14723" max="14725" width="0" style="1" hidden="1" customWidth="1"/>
    <col min="14726" max="14726" width="3" style="1" customWidth="1"/>
    <col min="14727" max="14727" width="0" style="1" hidden="1" customWidth="1"/>
    <col min="14728" max="14728" width="3" style="1" customWidth="1"/>
    <col min="14729" max="14729" width="0" style="1" hidden="1" customWidth="1"/>
    <col min="14730" max="14730" width="4.44140625" style="1" customWidth="1"/>
    <col min="14731" max="14731" width="34.33203125" style="1" customWidth="1"/>
    <col min="14732" max="14732" width="23.44140625" style="1" customWidth="1"/>
    <col min="14733" max="14733" width="9.109375" style="1" customWidth="1"/>
    <col min="14734" max="14734" width="19.44140625" style="1" customWidth="1"/>
    <col min="14735" max="14735" width="42.6640625" style="1" customWidth="1"/>
    <col min="14736" max="14736" width="5.88671875" style="1" customWidth="1"/>
    <col min="14737" max="14737" width="31.44140625" style="1" customWidth="1"/>
    <col min="14738" max="14738" width="16.109375" style="1" customWidth="1"/>
    <col min="14739" max="14740" width="9.33203125" style="1" customWidth="1"/>
    <col min="14741" max="14741" width="11.109375" style="1" customWidth="1"/>
    <col min="14742" max="14742" width="2.109375" style="1" customWidth="1"/>
    <col min="14743" max="14948" width="10.88671875" style="1"/>
    <col min="14949" max="14949" width="12" style="1" customWidth="1"/>
    <col min="14950" max="14950" width="2.6640625" style="1" customWidth="1"/>
    <col min="14951" max="14952" width="6.44140625" style="1" customWidth="1"/>
    <col min="14953" max="14953" width="5.88671875" style="1" customWidth="1"/>
    <col min="14954" max="14954" width="6.44140625" style="1" customWidth="1"/>
    <col min="14955" max="14955" width="13.6640625" style="1" customWidth="1"/>
    <col min="14956" max="14957" width="9" style="1" customWidth="1"/>
    <col min="14958" max="14958" width="2.44140625" style="1" customWidth="1"/>
    <col min="14959" max="14959" width="8.88671875" style="1" customWidth="1"/>
    <col min="14960" max="14960" width="7.44140625" style="1" customWidth="1"/>
    <col min="14961" max="14963" width="3.6640625" style="1" customWidth="1"/>
    <col min="14964" max="14964" width="3.44140625" style="1" customWidth="1"/>
    <col min="14965" max="14965" width="2.88671875" style="1" customWidth="1"/>
    <col min="14966" max="14966" width="3" style="1" customWidth="1"/>
    <col min="14967" max="14969" width="0" style="1" hidden="1" customWidth="1"/>
    <col min="14970" max="14970" width="4.44140625" style="1" customWidth="1"/>
    <col min="14971" max="14971" width="0" style="1" hidden="1" customWidth="1"/>
    <col min="14972" max="14973" width="14.88671875" style="1" customWidth="1"/>
    <col min="14974" max="14974" width="15.109375" style="1" customWidth="1"/>
    <col min="14975" max="14975" width="6.44140625" style="1" customWidth="1"/>
    <col min="14976" max="14976" width="15.109375" style="1" customWidth="1"/>
    <col min="14977" max="14977" width="4.109375" style="1" customWidth="1"/>
    <col min="14978" max="14978" width="3" style="1" customWidth="1"/>
    <col min="14979" max="14981" width="0" style="1" hidden="1" customWidth="1"/>
    <col min="14982" max="14982" width="3" style="1" customWidth="1"/>
    <col min="14983" max="14983" width="0" style="1" hidden="1" customWidth="1"/>
    <col min="14984" max="14984" width="3" style="1" customWidth="1"/>
    <col min="14985" max="14985" width="0" style="1" hidden="1" customWidth="1"/>
    <col min="14986" max="14986" width="4.44140625" style="1" customWidth="1"/>
    <col min="14987" max="14987" width="34.33203125" style="1" customWidth="1"/>
    <col min="14988" max="14988" width="23.44140625" style="1" customWidth="1"/>
    <col min="14989" max="14989" width="9.109375" style="1" customWidth="1"/>
    <col min="14990" max="14990" width="19.44140625" style="1" customWidth="1"/>
    <col min="14991" max="14991" width="42.6640625" style="1" customWidth="1"/>
    <col min="14992" max="14992" width="5.88671875" style="1" customWidth="1"/>
    <col min="14993" max="14993" width="31.44140625" style="1" customWidth="1"/>
    <col min="14994" max="14994" width="16.109375" style="1" customWidth="1"/>
    <col min="14995" max="14996" width="9.33203125" style="1" customWidth="1"/>
    <col min="14997" max="14997" width="11.109375" style="1" customWidth="1"/>
    <col min="14998" max="14998" width="2.109375" style="1" customWidth="1"/>
    <col min="14999" max="15204" width="10.88671875" style="1"/>
    <col min="15205" max="15205" width="12" style="1" customWidth="1"/>
    <col min="15206" max="15206" width="2.6640625" style="1" customWidth="1"/>
    <col min="15207" max="15208" width="6.44140625" style="1" customWidth="1"/>
    <col min="15209" max="15209" width="5.88671875" style="1" customWidth="1"/>
    <col min="15210" max="15210" width="6.44140625" style="1" customWidth="1"/>
    <col min="15211" max="15211" width="13.6640625" style="1" customWidth="1"/>
    <col min="15212" max="15213" width="9" style="1" customWidth="1"/>
    <col min="15214" max="15214" width="2.44140625" style="1" customWidth="1"/>
    <col min="15215" max="15215" width="8.88671875" style="1" customWidth="1"/>
    <col min="15216" max="15216" width="7.44140625" style="1" customWidth="1"/>
    <col min="15217" max="15219" width="3.6640625" style="1" customWidth="1"/>
    <col min="15220" max="15220" width="3.44140625" style="1" customWidth="1"/>
    <col min="15221" max="15221" width="2.88671875" style="1" customWidth="1"/>
    <col min="15222" max="15222" width="3" style="1" customWidth="1"/>
    <col min="15223" max="15225" width="0" style="1" hidden="1" customWidth="1"/>
    <col min="15226" max="15226" width="4.44140625" style="1" customWidth="1"/>
    <col min="15227" max="15227" width="0" style="1" hidden="1" customWidth="1"/>
    <col min="15228" max="15229" width="14.88671875" style="1" customWidth="1"/>
    <col min="15230" max="15230" width="15.109375" style="1" customWidth="1"/>
    <col min="15231" max="15231" width="6.44140625" style="1" customWidth="1"/>
    <col min="15232" max="15232" width="15.109375" style="1" customWidth="1"/>
    <col min="15233" max="15233" width="4.109375" style="1" customWidth="1"/>
    <col min="15234" max="15234" width="3" style="1" customWidth="1"/>
    <col min="15235" max="15237" width="0" style="1" hidden="1" customWidth="1"/>
    <col min="15238" max="15238" width="3" style="1" customWidth="1"/>
    <col min="15239" max="15239" width="0" style="1" hidden="1" customWidth="1"/>
    <col min="15240" max="15240" width="3" style="1" customWidth="1"/>
    <col min="15241" max="15241" width="0" style="1" hidden="1" customWidth="1"/>
    <col min="15242" max="15242" width="4.44140625" style="1" customWidth="1"/>
    <col min="15243" max="15243" width="34.33203125" style="1" customWidth="1"/>
    <col min="15244" max="15244" width="23.44140625" style="1" customWidth="1"/>
    <col min="15245" max="15245" width="9.109375" style="1" customWidth="1"/>
    <col min="15246" max="15246" width="19.44140625" style="1" customWidth="1"/>
    <col min="15247" max="15247" width="42.6640625" style="1" customWidth="1"/>
    <col min="15248" max="15248" width="5.88671875" style="1" customWidth="1"/>
    <col min="15249" max="15249" width="31.44140625" style="1" customWidth="1"/>
    <col min="15250" max="15250" width="16.109375" style="1" customWidth="1"/>
    <col min="15251" max="15252" width="9.33203125" style="1" customWidth="1"/>
    <col min="15253" max="15253" width="11.109375" style="1" customWidth="1"/>
    <col min="15254" max="15254" width="2.109375" style="1" customWidth="1"/>
    <col min="15255" max="15460" width="10.88671875" style="1"/>
    <col min="15461" max="15461" width="12" style="1" customWidth="1"/>
    <col min="15462" max="15462" width="2.6640625" style="1" customWidth="1"/>
    <col min="15463" max="15464" width="6.44140625" style="1" customWidth="1"/>
    <col min="15465" max="15465" width="5.88671875" style="1" customWidth="1"/>
    <col min="15466" max="15466" width="6.44140625" style="1" customWidth="1"/>
    <col min="15467" max="15467" width="13.6640625" style="1" customWidth="1"/>
    <col min="15468" max="15469" width="9" style="1" customWidth="1"/>
    <col min="15470" max="15470" width="2.44140625" style="1" customWidth="1"/>
    <col min="15471" max="15471" width="8.88671875" style="1" customWidth="1"/>
    <col min="15472" max="15472" width="7.44140625" style="1" customWidth="1"/>
    <col min="15473" max="15475" width="3.6640625" style="1" customWidth="1"/>
    <col min="15476" max="15476" width="3.44140625" style="1" customWidth="1"/>
    <col min="15477" max="15477" width="2.88671875" style="1" customWidth="1"/>
    <col min="15478" max="15478" width="3" style="1" customWidth="1"/>
    <col min="15479" max="15481" width="0" style="1" hidden="1" customWidth="1"/>
    <col min="15482" max="15482" width="4.44140625" style="1" customWidth="1"/>
    <col min="15483" max="15483" width="0" style="1" hidden="1" customWidth="1"/>
    <col min="15484" max="15485" width="14.88671875" style="1" customWidth="1"/>
    <col min="15486" max="15486" width="15.109375" style="1" customWidth="1"/>
    <col min="15487" max="15487" width="6.44140625" style="1" customWidth="1"/>
    <col min="15488" max="15488" width="15.109375" style="1" customWidth="1"/>
    <col min="15489" max="15489" width="4.109375" style="1" customWidth="1"/>
    <col min="15490" max="15490" width="3" style="1" customWidth="1"/>
    <col min="15491" max="15493" width="0" style="1" hidden="1" customWidth="1"/>
    <col min="15494" max="15494" width="3" style="1" customWidth="1"/>
    <col min="15495" max="15495" width="0" style="1" hidden="1" customWidth="1"/>
    <col min="15496" max="15496" width="3" style="1" customWidth="1"/>
    <col min="15497" max="15497" width="0" style="1" hidden="1" customWidth="1"/>
    <col min="15498" max="15498" width="4.44140625" style="1" customWidth="1"/>
    <col min="15499" max="15499" width="34.33203125" style="1" customWidth="1"/>
    <col min="15500" max="15500" width="23.44140625" style="1" customWidth="1"/>
    <col min="15501" max="15501" width="9.109375" style="1" customWidth="1"/>
    <col min="15502" max="15502" width="19.44140625" style="1" customWidth="1"/>
    <col min="15503" max="15503" width="42.6640625" style="1" customWidth="1"/>
    <col min="15504" max="15504" width="5.88671875" style="1" customWidth="1"/>
    <col min="15505" max="15505" width="31.44140625" style="1" customWidth="1"/>
    <col min="15506" max="15506" width="16.109375" style="1" customWidth="1"/>
    <col min="15507" max="15508" width="9.33203125" style="1" customWidth="1"/>
    <col min="15509" max="15509" width="11.109375" style="1" customWidth="1"/>
    <col min="15510" max="15510" width="2.109375" style="1" customWidth="1"/>
    <col min="15511" max="15716" width="10.88671875" style="1"/>
    <col min="15717" max="15717" width="12" style="1" customWidth="1"/>
    <col min="15718" max="15718" width="2.6640625" style="1" customWidth="1"/>
    <col min="15719" max="15720" width="6.44140625" style="1" customWidth="1"/>
    <col min="15721" max="15721" width="5.88671875" style="1" customWidth="1"/>
    <col min="15722" max="15722" width="6.44140625" style="1" customWidth="1"/>
    <col min="15723" max="15723" width="13.6640625" style="1" customWidth="1"/>
    <col min="15724" max="15725" width="9" style="1" customWidth="1"/>
    <col min="15726" max="15726" width="2.44140625" style="1" customWidth="1"/>
    <col min="15727" max="15727" width="8.88671875" style="1" customWidth="1"/>
    <col min="15728" max="15728" width="7.44140625" style="1" customWidth="1"/>
    <col min="15729" max="15731" width="3.6640625" style="1" customWidth="1"/>
    <col min="15732" max="15732" width="3.44140625" style="1" customWidth="1"/>
    <col min="15733" max="15733" width="2.88671875" style="1" customWidth="1"/>
    <col min="15734" max="15734" width="3" style="1" customWidth="1"/>
    <col min="15735" max="15737" width="0" style="1" hidden="1" customWidth="1"/>
    <col min="15738" max="15738" width="4.44140625" style="1" customWidth="1"/>
    <col min="15739" max="15739" width="0" style="1" hidden="1" customWidth="1"/>
    <col min="15740" max="15741" width="14.88671875" style="1" customWidth="1"/>
    <col min="15742" max="15742" width="15.109375" style="1" customWidth="1"/>
    <col min="15743" max="15743" width="6.44140625" style="1" customWidth="1"/>
    <col min="15744" max="15744" width="15.109375" style="1" customWidth="1"/>
    <col min="15745" max="15745" width="4.109375" style="1" customWidth="1"/>
    <col min="15746" max="15746" width="3" style="1" customWidth="1"/>
    <col min="15747" max="15749" width="0" style="1" hidden="1" customWidth="1"/>
    <col min="15750" max="15750" width="3" style="1" customWidth="1"/>
    <col min="15751" max="15751" width="0" style="1" hidden="1" customWidth="1"/>
    <col min="15752" max="15752" width="3" style="1" customWidth="1"/>
    <col min="15753" max="15753" width="0" style="1" hidden="1" customWidth="1"/>
    <col min="15754" max="15754" width="4.44140625" style="1" customWidth="1"/>
    <col min="15755" max="15755" width="34.33203125" style="1" customWidth="1"/>
    <col min="15756" max="15756" width="23.44140625" style="1" customWidth="1"/>
    <col min="15757" max="15757" width="9.109375" style="1" customWidth="1"/>
    <col min="15758" max="15758" width="19.44140625" style="1" customWidth="1"/>
    <col min="15759" max="15759" width="42.6640625" style="1" customWidth="1"/>
    <col min="15760" max="15760" width="5.88671875" style="1" customWidth="1"/>
    <col min="15761" max="15761" width="31.44140625" style="1" customWidth="1"/>
    <col min="15762" max="15762" width="16.109375" style="1" customWidth="1"/>
    <col min="15763" max="15764" width="9.33203125" style="1" customWidth="1"/>
    <col min="15765" max="15765" width="11.109375" style="1" customWidth="1"/>
    <col min="15766" max="15766" width="2.109375" style="1" customWidth="1"/>
    <col min="15767" max="15972" width="10.88671875" style="1"/>
    <col min="15973" max="15973" width="12" style="1" customWidth="1"/>
    <col min="15974" max="15974" width="2.6640625" style="1" customWidth="1"/>
    <col min="15975" max="15976" width="6.44140625" style="1" customWidth="1"/>
    <col min="15977" max="15977" width="5.88671875" style="1" customWidth="1"/>
    <col min="15978" max="15978" width="6.44140625" style="1" customWidth="1"/>
    <col min="15979" max="15979" width="13.6640625" style="1" customWidth="1"/>
    <col min="15980" max="15981" width="9" style="1" customWidth="1"/>
    <col min="15982" max="15982" width="2.44140625" style="1" customWidth="1"/>
    <col min="15983" max="15983" width="8.88671875" style="1" customWidth="1"/>
    <col min="15984" max="15984" width="7.44140625" style="1" customWidth="1"/>
    <col min="15985" max="15987" width="3.6640625" style="1" customWidth="1"/>
    <col min="15988" max="15988" width="3.44140625" style="1" customWidth="1"/>
    <col min="15989" max="15989" width="2.88671875" style="1" customWidth="1"/>
    <col min="15990" max="15990" width="3" style="1" customWidth="1"/>
    <col min="15991" max="15993" width="0" style="1" hidden="1" customWidth="1"/>
    <col min="15994" max="15994" width="4.44140625" style="1" customWidth="1"/>
    <col min="15995" max="15995" width="0" style="1" hidden="1" customWidth="1"/>
    <col min="15996" max="15997" width="14.88671875" style="1" customWidth="1"/>
    <col min="15998" max="15998" width="15.109375" style="1" customWidth="1"/>
    <col min="15999" max="15999" width="6.44140625" style="1" customWidth="1"/>
    <col min="16000" max="16000" width="15.109375" style="1" customWidth="1"/>
    <col min="16001" max="16001" width="4.109375" style="1" customWidth="1"/>
    <col min="16002" max="16002" width="3" style="1" customWidth="1"/>
    <col min="16003" max="16005" width="0" style="1" hidden="1" customWidth="1"/>
    <col min="16006" max="16006" width="3" style="1" customWidth="1"/>
    <col min="16007" max="16007" width="0" style="1" hidden="1" customWidth="1"/>
    <col min="16008" max="16008" width="3" style="1" customWidth="1"/>
    <col min="16009" max="16009" width="0" style="1" hidden="1" customWidth="1"/>
    <col min="16010" max="16010" width="4.44140625" style="1" customWidth="1"/>
    <col min="16011" max="16011" width="34.33203125" style="1" customWidth="1"/>
    <col min="16012" max="16012" width="23.44140625" style="1" customWidth="1"/>
    <col min="16013" max="16013" width="9.109375" style="1" customWidth="1"/>
    <col min="16014" max="16014" width="19.44140625" style="1" customWidth="1"/>
    <col min="16015" max="16015" width="42.6640625" style="1" customWidth="1"/>
    <col min="16016" max="16016" width="5.88671875" style="1" customWidth="1"/>
    <col min="16017" max="16017" width="31.44140625" style="1" customWidth="1"/>
    <col min="16018" max="16018" width="16.109375" style="1" customWidth="1"/>
    <col min="16019" max="16020" width="9.33203125" style="1" customWidth="1"/>
    <col min="16021" max="16021" width="11.109375" style="1" customWidth="1"/>
    <col min="16022" max="16022" width="2.109375" style="1" customWidth="1"/>
    <col min="16023" max="16228" width="10.88671875" style="1"/>
    <col min="16229" max="16229" width="12" style="1" customWidth="1"/>
    <col min="16230" max="16230" width="2.6640625" style="1" customWidth="1"/>
    <col min="16231" max="16232" width="6.44140625" style="1" customWidth="1"/>
    <col min="16233" max="16233" width="5.88671875" style="1" customWidth="1"/>
    <col min="16234" max="16234" width="6.44140625" style="1" customWidth="1"/>
    <col min="16235" max="16235" width="13.6640625" style="1" customWidth="1"/>
    <col min="16236" max="16237" width="9" style="1" customWidth="1"/>
    <col min="16238" max="16238" width="2.44140625" style="1" customWidth="1"/>
    <col min="16239" max="16239" width="8.88671875" style="1" customWidth="1"/>
    <col min="16240" max="16240" width="7.44140625" style="1" customWidth="1"/>
    <col min="16241" max="16243" width="3.6640625" style="1" customWidth="1"/>
    <col min="16244" max="16244" width="3.44140625" style="1" customWidth="1"/>
    <col min="16245" max="16245" width="2.88671875" style="1" customWidth="1"/>
    <col min="16246" max="16246" width="3" style="1" customWidth="1"/>
    <col min="16247" max="16249" width="0" style="1" hidden="1" customWidth="1"/>
    <col min="16250" max="16250" width="4.44140625" style="1" customWidth="1"/>
    <col min="16251" max="16251" width="0" style="1" hidden="1" customWidth="1"/>
    <col min="16252" max="16253" width="14.88671875" style="1" customWidth="1"/>
    <col min="16254" max="16254" width="15.109375" style="1" customWidth="1"/>
    <col min="16255" max="16255" width="6.44140625" style="1" customWidth="1"/>
    <col min="16256" max="16256" width="15.109375" style="1" customWidth="1"/>
    <col min="16257" max="16257" width="4.109375" style="1" customWidth="1"/>
    <col min="16258" max="16258" width="3" style="1" customWidth="1"/>
    <col min="16259" max="16261" width="0" style="1" hidden="1" customWidth="1"/>
    <col min="16262" max="16262" width="3" style="1" customWidth="1"/>
    <col min="16263" max="16263" width="0" style="1" hidden="1" customWidth="1"/>
    <col min="16264" max="16264" width="3" style="1" customWidth="1"/>
    <col min="16265" max="16265" width="0" style="1" hidden="1" customWidth="1"/>
    <col min="16266" max="16266" width="4.44140625" style="1" customWidth="1"/>
    <col min="16267" max="16267" width="34.33203125" style="1" customWidth="1"/>
    <col min="16268" max="16268" width="23.44140625" style="1" customWidth="1"/>
    <col min="16269" max="16269" width="9.109375" style="1" customWidth="1"/>
    <col min="16270" max="16270" width="19.44140625" style="1" customWidth="1"/>
    <col min="16271" max="16271" width="42.6640625" style="1" customWidth="1"/>
    <col min="16272" max="16272" width="5.88671875" style="1" customWidth="1"/>
    <col min="16273" max="16273" width="31.44140625" style="1" customWidth="1"/>
    <col min="16274" max="16274" width="16.109375" style="1" customWidth="1"/>
    <col min="16275" max="16276" width="9.33203125" style="1" customWidth="1"/>
    <col min="16277" max="16277" width="11.109375" style="1" customWidth="1"/>
    <col min="16278" max="16278" width="2.109375" style="1" customWidth="1"/>
    <col min="16279" max="16383" width="10.88671875" style="1"/>
    <col min="16384" max="16384" width="11.44140625" style="1" customWidth="1"/>
  </cols>
  <sheetData>
    <row r="1" spans="1:193 1680:1680" ht="11.25" customHeight="1" x14ac:dyDescent="0.2">
      <c r="A1" s="5"/>
      <c r="B1" s="546" t="s">
        <v>465</v>
      </c>
      <c r="C1" s="547"/>
      <c r="D1" s="547"/>
      <c r="E1" s="547"/>
      <c r="F1" s="547"/>
      <c r="G1" s="547"/>
      <c r="H1" s="547"/>
      <c r="I1" s="548"/>
      <c r="J1" s="549"/>
      <c r="K1" s="550"/>
      <c r="L1" s="106"/>
      <c r="M1" s="105"/>
      <c r="N1" s="105"/>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5"/>
      <c r="AN1" s="106"/>
      <c r="AO1" s="106"/>
      <c r="AP1" s="106"/>
      <c r="AQ1" s="105"/>
      <c r="AR1" s="106"/>
      <c r="AS1" s="106"/>
      <c r="AT1" s="106"/>
      <c r="AU1" s="105"/>
      <c r="AV1" s="106"/>
      <c r="AW1" s="106"/>
      <c r="AX1" s="106"/>
      <c r="AY1" s="105"/>
      <c r="AZ1" s="106"/>
      <c r="BA1" s="106"/>
      <c r="BB1" s="106"/>
      <c r="BC1" s="105"/>
      <c r="BD1" s="106"/>
      <c r="BE1" s="106"/>
      <c r="BF1" s="106"/>
      <c r="BG1" s="105"/>
      <c r="BH1" s="106"/>
      <c r="BI1" s="106"/>
      <c r="BJ1" s="106"/>
      <c r="BK1" s="105"/>
      <c r="BL1" s="106"/>
      <c r="BM1" s="106"/>
      <c r="BN1" s="106"/>
      <c r="BO1" s="105"/>
      <c r="BP1" s="106"/>
      <c r="BQ1" s="106"/>
      <c r="BR1" s="106"/>
      <c r="BS1" s="105"/>
      <c r="BT1" s="106"/>
      <c r="BU1" s="106"/>
      <c r="BV1" s="106"/>
      <c r="BW1" s="105"/>
      <c r="BX1" s="106"/>
      <c r="BY1" s="106"/>
      <c r="BZ1" s="106"/>
      <c r="CA1" s="105"/>
      <c r="CB1" s="106"/>
      <c r="CC1" s="106"/>
      <c r="CD1" s="106"/>
      <c r="CE1" s="105"/>
      <c r="CF1" s="106"/>
      <c r="CG1" s="106"/>
      <c r="CH1" s="106"/>
      <c r="CI1" s="106"/>
      <c r="CJ1" s="106"/>
      <c r="CK1" s="106"/>
      <c r="CL1" s="106"/>
      <c r="CM1" s="106"/>
      <c r="CN1" s="106"/>
      <c r="CO1" s="106"/>
      <c r="CP1" s="106"/>
      <c r="CQ1" s="106"/>
      <c r="CR1" s="106"/>
      <c r="CS1" s="106"/>
      <c r="CT1" s="106"/>
      <c r="CU1" s="106"/>
      <c r="CV1" s="106"/>
      <c r="CW1" s="106"/>
      <c r="CX1" s="106"/>
      <c r="CY1" s="106"/>
      <c r="CZ1" s="106"/>
      <c r="DA1" s="106"/>
      <c r="DB1" s="106"/>
      <c r="DC1" s="106"/>
      <c r="DD1" s="106"/>
      <c r="DE1" s="105"/>
      <c r="DF1" s="106"/>
      <c r="DG1" s="105"/>
      <c r="DH1" s="105"/>
      <c r="DI1" s="106"/>
      <c r="DJ1" s="106"/>
      <c r="DK1" s="106"/>
      <c r="DL1" s="106"/>
      <c r="DM1" s="105"/>
      <c r="DN1" s="106"/>
      <c r="DO1" s="105"/>
      <c r="DP1" s="106"/>
      <c r="DQ1" s="106"/>
      <c r="DR1" s="106"/>
      <c r="DS1" s="106"/>
      <c r="DT1" s="106"/>
      <c r="DU1" s="106"/>
      <c r="DV1" s="106"/>
      <c r="DW1" s="106"/>
      <c r="DX1" s="106"/>
      <c r="DY1" s="106"/>
      <c r="DZ1" s="106"/>
      <c r="EA1" s="106"/>
      <c r="EB1" s="106"/>
      <c r="EC1" s="106"/>
      <c r="ED1" s="106"/>
      <c r="EE1" s="106"/>
      <c r="EF1" s="106"/>
      <c r="EG1" s="106"/>
      <c r="EH1" s="106"/>
      <c r="EI1" s="106"/>
      <c r="EJ1" s="106"/>
      <c r="EK1" s="106"/>
      <c r="EL1" s="106"/>
      <c r="EM1" s="106"/>
      <c r="EN1" s="106"/>
      <c r="EO1" s="106"/>
      <c r="EP1" s="106"/>
      <c r="EQ1" s="106"/>
      <c r="ER1" s="106"/>
      <c r="ES1" s="106"/>
      <c r="ET1" s="106"/>
      <c r="EU1" s="106"/>
      <c r="EV1" s="106"/>
      <c r="EW1" s="106"/>
      <c r="EX1" s="106"/>
      <c r="EY1" s="106"/>
      <c r="EZ1" s="106"/>
      <c r="FA1" s="106"/>
      <c r="FB1" s="106"/>
      <c r="FC1" s="106"/>
      <c r="FD1" s="106"/>
      <c r="FE1" s="106"/>
      <c r="FF1" s="106"/>
      <c r="FG1" s="106"/>
      <c r="FH1" s="106"/>
      <c r="FI1" s="106"/>
      <c r="FJ1" s="106"/>
      <c r="FK1" s="106"/>
      <c r="FL1" s="106"/>
      <c r="FM1" s="106"/>
      <c r="FN1" s="106"/>
      <c r="FO1" s="106"/>
      <c r="FP1" s="106"/>
      <c r="FQ1" s="106"/>
      <c r="FR1" s="106"/>
      <c r="FS1" s="106"/>
      <c r="FT1" s="106"/>
      <c r="FU1" s="106"/>
      <c r="FV1" s="106"/>
      <c r="FW1" s="106"/>
      <c r="FX1" s="106"/>
      <c r="FY1" s="106"/>
      <c r="FZ1" s="106"/>
      <c r="GA1" s="106"/>
      <c r="GB1" s="106"/>
      <c r="GC1" s="106"/>
      <c r="GD1" s="106"/>
      <c r="GE1" s="106"/>
      <c r="GF1" s="106"/>
      <c r="GG1" s="106"/>
      <c r="GH1" s="106"/>
      <c r="GI1" s="106"/>
      <c r="GJ1" s="106"/>
      <c r="GK1" s="153" t="s">
        <v>464</v>
      </c>
      <c r="BLP1" s="152" t="s">
        <v>227</v>
      </c>
    </row>
    <row r="2" spans="1:193 1680:1680" ht="14.25" customHeight="1" x14ac:dyDescent="0.2">
      <c r="A2" s="5"/>
      <c r="B2" s="553" t="s">
        <v>463</v>
      </c>
      <c r="C2" s="554"/>
      <c r="D2" s="554"/>
      <c r="E2" s="554"/>
      <c r="F2" s="554"/>
      <c r="G2" s="554"/>
      <c r="H2" s="554"/>
      <c r="I2" s="555"/>
      <c r="J2" s="551"/>
      <c r="K2" s="552"/>
      <c r="L2" s="106"/>
      <c r="M2" s="105"/>
      <c r="N2" s="105"/>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5"/>
      <c r="AN2" s="106"/>
      <c r="AO2" s="106"/>
      <c r="AP2" s="106"/>
      <c r="AQ2" s="105"/>
      <c r="AR2" s="106"/>
      <c r="AS2" s="106"/>
      <c r="AT2" s="106"/>
      <c r="AU2" s="105"/>
      <c r="AV2" s="106"/>
      <c r="AW2" s="106"/>
      <c r="AX2" s="106"/>
      <c r="AY2" s="105"/>
      <c r="AZ2" s="106"/>
      <c r="BA2" s="106"/>
      <c r="BB2" s="106"/>
      <c r="BC2" s="105"/>
      <c r="BD2" s="106"/>
      <c r="BE2" s="106"/>
      <c r="BF2" s="106"/>
      <c r="BG2" s="105"/>
      <c r="BH2" s="106"/>
      <c r="BI2" s="106"/>
      <c r="BJ2" s="106"/>
      <c r="BK2" s="105"/>
      <c r="BL2" s="106"/>
      <c r="BM2" s="106"/>
      <c r="BN2" s="106"/>
      <c r="BO2" s="105"/>
      <c r="BP2" s="106"/>
      <c r="BQ2" s="106"/>
      <c r="BR2" s="106"/>
      <c r="BS2" s="105"/>
      <c r="BT2" s="106"/>
      <c r="BU2" s="106"/>
      <c r="BV2" s="106"/>
      <c r="BW2" s="105"/>
      <c r="BX2" s="106"/>
      <c r="BY2" s="106"/>
      <c r="BZ2" s="106"/>
      <c r="CA2" s="105"/>
      <c r="CB2" s="106"/>
      <c r="CC2" s="106"/>
      <c r="CD2" s="106"/>
      <c r="CE2" s="105"/>
      <c r="CF2" s="106"/>
      <c r="CG2" s="106"/>
      <c r="CH2" s="106"/>
      <c r="CI2" s="106"/>
      <c r="CJ2" s="106"/>
      <c r="CK2" s="106"/>
      <c r="CL2" s="106"/>
      <c r="CM2" s="106"/>
      <c r="CN2" s="106"/>
      <c r="CO2" s="106"/>
      <c r="CP2" s="106"/>
      <c r="CQ2" s="106"/>
      <c r="CR2" s="106"/>
      <c r="CS2" s="106"/>
      <c r="CT2" s="106"/>
      <c r="CU2" s="106"/>
      <c r="CV2" s="106"/>
      <c r="CW2" s="106"/>
      <c r="CX2" s="106"/>
      <c r="CY2" s="106"/>
      <c r="CZ2" s="106"/>
      <c r="DA2" s="106"/>
      <c r="DB2" s="106"/>
      <c r="DC2" s="106"/>
      <c r="DD2" s="106"/>
      <c r="DE2" s="105"/>
      <c r="DF2" s="106"/>
      <c r="DG2" s="105"/>
      <c r="DH2" s="105"/>
      <c r="DI2" s="106"/>
      <c r="DJ2" s="106"/>
      <c r="DK2" s="106"/>
      <c r="DL2" s="106"/>
      <c r="DM2" s="105"/>
      <c r="DN2" s="106"/>
      <c r="DO2" s="105"/>
      <c r="DP2" s="106"/>
      <c r="DQ2" s="106"/>
      <c r="DR2" s="106"/>
      <c r="DS2" s="106"/>
      <c r="DT2" s="106"/>
      <c r="DU2" s="106"/>
      <c r="DV2" s="106"/>
      <c r="DW2" s="106"/>
      <c r="DX2" s="106"/>
      <c r="DY2" s="106"/>
      <c r="DZ2" s="106"/>
      <c r="EA2" s="106"/>
      <c r="EB2" s="106"/>
      <c r="EC2" s="106"/>
      <c r="ED2" s="106"/>
      <c r="EE2" s="106"/>
      <c r="EF2" s="106"/>
      <c r="EG2" s="106"/>
      <c r="EH2" s="106"/>
      <c r="EI2" s="106"/>
      <c r="EJ2" s="106"/>
      <c r="EK2" s="106"/>
      <c r="EL2" s="106"/>
      <c r="EM2" s="106"/>
      <c r="EN2" s="106"/>
      <c r="EO2" s="106"/>
      <c r="EP2" s="106"/>
      <c r="EQ2" s="106"/>
      <c r="ER2" s="106"/>
      <c r="ES2" s="106"/>
      <c r="ET2" s="106"/>
      <c r="EU2" s="106"/>
      <c r="EV2" s="106"/>
      <c r="EW2" s="106"/>
      <c r="EX2" s="106"/>
      <c r="EY2" s="106"/>
      <c r="EZ2" s="106"/>
      <c r="FA2" s="106"/>
      <c r="FB2" s="106"/>
      <c r="FC2" s="106"/>
      <c r="FD2" s="106"/>
      <c r="FE2" s="106"/>
      <c r="FF2" s="106"/>
      <c r="FG2" s="106"/>
      <c r="FH2" s="106"/>
      <c r="FI2" s="106"/>
      <c r="FJ2" s="106"/>
      <c r="FK2" s="106"/>
      <c r="FL2" s="106"/>
      <c r="FM2" s="106"/>
      <c r="FN2" s="106"/>
      <c r="FO2" s="106"/>
      <c r="FP2" s="106"/>
      <c r="FQ2" s="106"/>
      <c r="FR2" s="106"/>
      <c r="FS2" s="106"/>
      <c r="FT2" s="106"/>
      <c r="FU2" s="106"/>
      <c r="FV2" s="106"/>
      <c r="FW2" s="106"/>
      <c r="FX2" s="106"/>
      <c r="FY2" s="106"/>
      <c r="FZ2" s="106"/>
      <c r="GA2" s="106"/>
      <c r="GB2" s="106"/>
      <c r="GC2" s="106"/>
      <c r="GD2" s="106"/>
      <c r="GE2" s="106"/>
      <c r="GF2" s="106"/>
      <c r="GG2" s="106"/>
      <c r="GH2" s="106"/>
      <c r="GI2" s="106"/>
      <c r="GJ2" s="106"/>
      <c r="GK2" s="106"/>
      <c r="BLP2" s="136"/>
    </row>
    <row r="3" spans="1:193 1680:1680" ht="11.25" customHeight="1" x14ac:dyDescent="0.2">
      <c r="A3" s="5"/>
      <c r="B3" s="148" t="s">
        <v>462</v>
      </c>
      <c r="C3" s="556" t="s">
        <v>461</v>
      </c>
      <c r="D3" s="557"/>
      <c r="E3" s="557"/>
      <c r="F3" s="557"/>
      <c r="G3" s="557"/>
      <c r="H3" s="558"/>
      <c r="I3" s="144" t="s">
        <v>460</v>
      </c>
      <c r="J3" s="551"/>
      <c r="K3" s="552"/>
      <c r="L3" s="106"/>
      <c r="M3" s="105"/>
      <c r="N3" s="105"/>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5"/>
      <c r="AN3" s="106"/>
      <c r="AO3" s="106"/>
      <c r="AP3" s="106"/>
      <c r="AQ3" s="105"/>
      <c r="AR3" s="106"/>
      <c r="AS3" s="106"/>
      <c r="AT3" s="106"/>
      <c r="AU3" s="105"/>
      <c r="AV3" s="106"/>
      <c r="AW3" s="106"/>
      <c r="AX3" s="106"/>
      <c r="AY3" s="105"/>
      <c r="AZ3" s="106"/>
      <c r="BA3" s="106"/>
      <c r="BB3" s="106"/>
      <c r="BC3" s="105"/>
      <c r="BD3" s="106"/>
      <c r="BE3" s="106"/>
      <c r="BF3" s="106"/>
      <c r="BG3" s="105"/>
      <c r="BH3" s="106"/>
      <c r="BI3" s="106"/>
      <c r="BJ3" s="106"/>
      <c r="BK3" s="105"/>
      <c r="BL3" s="106"/>
      <c r="BM3" s="106"/>
      <c r="BN3" s="106"/>
      <c r="BO3" s="105"/>
      <c r="BP3" s="106"/>
      <c r="BQ3" s="106"/>
      <c r="BR3" s="106"/>
      <c r="BS3" s="105"/>
      <c r="BT3" s="106"/>
      <c r="BU3" s="106"/>
      <c r="BV3" s="106"/>
      <c r="BW3" s="105"/>
      <c r="BX3" s="106"/>
      <c r="BY3" s="106"/>
      <c r="BZ3" s="106"/>
      <c r="CA3" s="105"/>
      <c r="CB3" s="106"/>
      <c r="CC3" s="106"/>
      <c r="CD3" s="106"/>
      <c r="CE3" s="105"/>
      <c r="CF3" s="106"/>
      <c r="CG3" s="106"/>
      <c r="CH3" s="106"/>
      <c r="CI3" s="106"/>
      <c r="CJ3" s="106"/>
      <c r="CK3" s="106"/>
      <c r="CL3" s="106"/>
      <c r="CM3" s="106"/>
      <c r="CN3" s="106"/>
      <c r="CO3" s="106"/>
      <c r="CP3" s="106"/>
      <c r="CQ3" s="106"/>
      <c r="CR3" s="106"/>
      <c r="CS3" s="106"/>
      <c r="CT3" s="106"/>
      <c r="CU3" s="106"/>
      <c r="CV3" s="106"/>
      <c r="CW3" s="106"/>
      <c r="CX3" s="106"/>
      <c r="CY3" s="106"/>
      <c r="CZ3" s="106"/>
      <c r="DA3" s="106"/>
      <c r="DB3" s="106"/>
      <c r="DC3" s="106"/>
      <c r="DD3" s="106"/>
      <c r="DE3" s="105"/>
      <c r="DF3" s="106"/>
      <c r="DG3" s="105"/>
      <c r="DH3" s="105"/>
      <c r="DI3" s="106"/>
      <c r="DJ3" s="106"/>
      <c r="DK3" s="106"/>
      <c r="DL3" s="106"/>
      <c r="DM3" s="105"/>
      <c r="DN3" s="106"/>
      <c r="DO3" s="105"/>
      <c r="DP3" s="106"/>
      <c r="DQ3" s="106"/>
      <c r="DR3" s="106"/>
      <c r="DS3" s="106"/>
      <c r="DT3" s="106"/>
      <c r="DU3" s="106"/>
      <c r="DV3" s="106"/>
      <c r="DW3" s="106"/>
      <c r="DX3" s="106"/>
      <c r="DY3" s="106"/>
      <c r="DZ3" s="106"/>
      <c r="EA3" s="106"/>
      <c r="EB3" s="106"/>
      <c r="EC3" s="106"/>
      <c r="ED3" s="106"/>
      <c r="EE3" s="106"/>
      <c r="EF3" s="106"/>
      <c r="EG3" s="106"/>
      <c r="EH3" s="106"/>
      <c r="EI3" s="106"/>
      <c r="EJ3" s="106"/>
      <c r="EK3" s="106"/>
      <c r="EL3" s="106"/>
      <c r="EM3" s="106"/>
      <c r="EN3" s="106"/>
      <c r="EO3" s="106"/>
      <c r="EP3" s="106"/>
      <c r="EQ3" s="106"/>
      <c r="ER3" s="106"/>
      <c r="ES3" s="106"/>
      <c r="ET3" s="106"/>
      <c r="EU3" s="106"/>
      <c r="EV3" s="106"/>
      <c r="EW3" s="106"/>
      <c r="EX3" s="106"/>
      <c r="EY3" s="106"/>
      <c r="EZ3" s="106"/>
      <c r="FA3" s="106"/>
      <c r="FB3" s="106"/>
      <c r="FC3" s="106"/>
      <c r="FD3" s="106"/>
      <c r="FE3" s="106"/>
      <c r="FF3" s="106"/>
      <c r="FG3" s="106"/>
      <c r="FH3" s="106"/>
      <c r="FI3" s="106"/>
      <c r="FJ3" s="106"/>
      <c r="FK3" s="106"/>
      <c r="FL3" s="106"/>
      <c r="FM3" s="106"/>
      <c r="FN3" s="106"/>
      <c r="FO3" s="106"/>
      <c r="FP3" s="106"/>
      <c r="FQ3" s="106"/>
      <c r="FR3" s="106"/>
      <c r="FS3" s="106"/>
      <c r="FT3" s="106"/>
      <c r="FU3" s="106"/>
      <c r="FV3" s="106"/>
      <c r="FW3" s="106"/>
      <c r="FX3" s="106"/>
      <c r="FY3" s="106"/>
      <c r="FZ3" s="106"/>
      <c r="GA3" s="106"/>
      <c r="GB3" s="106"/>
      <c r="GC3" s="106"/>
      <c r="GD3" s="106"/>
      <c r="GE3" s="106"/>
      <c r="GF3" s="106"/>
      <c r="GG3" s="106"/>
      <c r="GH3" s="106"/>
      <c r="GI3" s="106"/>
      <c r="GJ3" s="106"/>
      <c r="GK3" s="106"/>
      <c r="BLP3" s="136"/>
    </row>
    <row r="4" spans="1:193 1680:1680" ht="14.25" customHeight="1" x14ac:dyDescent="0.2">
      <c r="A4" s="5"/>
      <c r="B4" s="143" t="s">
        <v>459</v>
      </c>
      <c r="C4" s="559" t="s">
        <v>458</v>
      </c>
      <c r="D4" s="560"/>
      <c r="E4" s="560"/>
      <c r="F4" s="560"/>
      <c r="G4" s="560"/>
      <c r="H4" s="561"/>
      <c r="I4" s="139" t="s">
        <v>457</v>
      </c>
      <c r="J4" s="551"/>
      <c r="K4" s="552"/>
      <c r="L4" s="106"/>
      <c r="M4" s="105"/>
      <c r="N4" s="105"/>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5"/>
      <c r="AN4" s="106"/>
      <c r="AO4" s="106"/>
      <c r="AP4" s="106"/>
      <c r="AQ4" s="105"/>
      <c r="AR4" s="106"/>
      <c r="AS4" s="106"/>
      <c r="AT4" s="106"/>
      <c r="AU4" s="105"/>
      <c r="AV4" s="106"/>
      <c r="AW4" s="106"/>
      <c r="AX4" s="106"/>
      <c r="AY4" s="105"/>
      <c r="AZ4" s="106"/>
      <c r="BA4" s="106"/>
      <c r="BB4" s="106"/>
      <c r="BC4" s="105"/>
      <c r="BD4" s="106"/>
      <c r="BE4" s="106"/>
      <c r="BF4" s="106"/>
      <c r="BG4" s="105"/>
      <c r="BH4" s="106"/>
      <c r="BI4" s="106"/>
      <c r="BJ4" s="106"/>
      <c r="BK4" s="105"/>
      <c r="BL4" s="106"/>
      <c r="BM4" s="106"/>
      <c r="BN4" s="106"/>
      <c r="BO4" s="105"/>
      <c r="BP4" s="106"/>
      <c r="BQ4" s="106"/>
      <c r="BR4" s="106"/>
      <c r="BS4" s="105"/>
      <c r="BT4" s="106"/>
      <c r="BU4" s="106"/>
      <c r="BV4" s="106"/>
      <c r="BW4" s="105"/>
      <c r="BX4" s="106"/>
      <c r="BY4" s="106"/>
      <c r="BZ4" s="106"/>
      <c r="CA4" s="105"/>
      <c r="CB4" s="106"/>
      <c r="CC4" s="106"/>
      <c r="CD4" s="106"/>
      <c r="CE4" s="105"/>
      <c r="CF4" s="106"/>
      <c r="CG4" s="106"/>
      <c r="CH4" s="106"/>
      <c r="CI4" s="106"/>
      <c r="CJ4" s="106"/>
      <c r="CK4" s="106"/>
      <c r="CL4" s="106"/>
      <c r="CM4" s="106"/>
      <c r="CN4" s="106"/>
      <c r="CO4" s="106"/>
      <c r="CP4" s="106"/>
      <c r="CQ4" s="106"/>
      <c r="CR4" s="106"/>
      <c r="CS4" s="106"/>
      <c r="CT4" s="106"/>
      <c r="CU4" s="106"/>
      <c r="CV4" s="106"/>
      <c r="CW4" s="106"/>
      <c r="CX4" s="106"/>
      <c r="CY4" s="106"/>
      <c r="CZ4" s="106"/>
      <c r="DA4" s="106"/>
      <c r="DB4" s="106"/>
      <c r="DC4" s="106"/>
      <c r="DD4" s="106"/>
      <c r="DE4" s="105"/>
      <c r="DF4" s="106"/>
      <c r="DG4" s="105"/>
      <c r="DH4" s="105"/>
      <c r="DI4" s="106"/>
      <c r="DJ4" s="109"/>
      <c r="DK4" s="106"/>
      <c r="DL4" s="106"/>
      <c r="DM4" s="105"/>
      <c r="DN4" s="106"/>
      <c r="DO4" s="105"/>
      <c r="DP4" s="106"/>
      <c r="DQ4" s="106"/>
      <c r="DR4" s="106"/>
      <c r="DS4" s="106"/>
      <c r="DT4" s="106"/>
      <c r="DU4" s="106"/>
      <c r="DV4" s="106"/>
      <c r="DW4" s="106"/>
      <c r="DX4" s="106"/>
      <c r="DY4" s="106"/>
      <c r="DZ4" s="106"/>
      <c r="EA4" s="106"/>
      <c r="EB4" s="106"/>
      <c r="EC4" s="106"/>
      <c r="ED4" s="106"/>
      <c r="EE4" s="106"/>
      <c r="EF4" s="106"/>
      <c r="EG4" s="106"/>
      <c r="EH4" s="106"/>
      <c r="EI4" s="106"/>
      <c r="EJ4" s="106"/>
      <c r="EK4" s="106"/>
      <c r="EL4" s="106"/>
      <c r="EM4" s="106"/>
      <c r="EN4" s="106"/>
      <c r="EO4" s="106"/>
      <c r="EP4" s="106"/>
      <c r="EQ4" s="106"/>
      <c r="ER4" s="106"/>
      <c r="ES4" s="106"/>
      <c r="ET4" s="106"/>
      <c r="EU4" s="106"/>
      <c r="EV4" s="106"/>
      <c r="EW4" s="106"/>
      <c r="EX4" s="106"/>
      <c r="EY4" s="106"/>
      <c r="EZ4" s="106"/>
      <c r="FA4" s="106"/>
      <c r="FB4" s="106"/>
      <c r="FC4" s="106"/>
      <c r="FD4" s="106"/>
      <c r="FE4" s="106"/>
      <c r="FF4" s="106"/>
      <c r="FG4" s="106"/>
      <c r="FH4" s="106"/>
      <c r="FI4" s="106"/>
      <c r="FJ4" s="106"/>
      <c r="FK4" s="106"/>
      <c r="FL4" s="106"/>
      <c r="FM4" s="106"/>
      <c r="FN4" s="106"/>
      <c r="FO4" s="106"/>
      <c r="FP4" s="106"/>
      <c r="FQ4" s="106"/>
      <c r="FR4" s="106"/>
      <c r="FS4" s="106"/>
      <c r="FT4" s="106"/>
      <c r="FU4" s="106"/>
      <c r="FV4" s="106"/>
      <c r="FW4" s="106"/>
      <c r="FX4" s="106"/>
      <c r="FY4" s="106"/>
      <c r="FZ4" s="106"/>
      <c r="GA4" s="106"/>
      <c r="GB4" s="106"/>
      <c r="GC4" s="106"/>
      <c r="GD4" s="106"/>
      <c r="GE4" s="106"/>
      <c r="GF4" s="106"/>
      <c r="GG4" s="106"/>
      <c r="GH4" s="106"/>
      <c r="GI4" s="106"/>
      <c r="GJ4" s="106"/>
      <c r="GK4" s="106"/>
      <c r="BLP4" s="136"/>
    </row>
    <row r="5" spans="1:193 1680:1680" ht="41.25" customHeight="1" x14ac:dyDescent="0.2">
      <c r="A5" s="5"/>
      <c r="B5" s="135" t="s">
        <v>456</v>
      </c>
      <c r="C5" s="130" t="s">
        <v>455</v>
      </c>
      <c r="D5" s="135" t="s">
        <v>454</v>
      </c>
      <c r="E5" s="562" t="s">
        <v>1090</v>
      </c>
      <c r="F5" s="563"/>
      <c r="G5" s="564"/>
      <c r="H5" s="131" t="s">
        <v>452</v>
      </c>
      <c r="I5" s="565"/>
      <c r="J5" s="566"/>
      <c r="K5" s="566"/>
      <c r="L5" s="566"/>
      <c r="M5" s="566"/>
      <c r="N5" s="567"/>
      <c r="O5" s="530" t="s">
        <v>450</v>
      </c>
      <c r="P5" s="531"/>
      <c r="Q5" s="613">
        <v>45547</v>
      </c>
      <c r="R5" s="533"/>
      <c r="S5" s="125"/>
      <c r="T5" s="125"/>
      <c r="U5" s="534"/>
      <c r="V5" s="534"/>
      <c r="W5" s="535"/>
      <c r="X5" s="536"/>
      <c r="Y5" s="120"/>
      <c r="Z5" s="120"/>
      <c r="AA5" s="120"/>
      <c r="AB5" s="120"/>
      <c r="AC5" s="120"/>
      <c r="AD5" s="120"/>
      <c r="AE5" s="120"/>
      <c r="AF5" s="120"/>
      <c r="AG5" s="120"/>
      <c r="AH5" s="120"/>
      <c r="AI5" s="121"/>
      <c r="AJ5" s="121"/>
      <c r="AK5" s="120"/>
      <c r="AL5" s="120"/>
      <c r="AM5" s="120"/>
      <c r="AN5" s="121"/>
      <c r="AO5" s="121"/>
      <c r="AP5" s="120"/>
      <c r="AQ5" s="120"/>
      <c r="AR5" s="121"/>
      <c r="AS5" s="121"/>
      <c r="AT5" s="120"/>
      <c r="AU5" s="120"/>
      <c r="AV5" s="121"/>
      <c r="AW5" s="121"/>
      <c r="AX5" s="120"/>
      <c r="AY5" s="120"/>
      <c r="AZ5" s="121"/>
      <c r="BA5" s="121"/>
      <c r="BB5" s="120"/>
      <c r="BC5" s="120"/>
      <c r="BD5" s="121"/>
      <c r="BE5" s="121"/>
      <c r="BF5" s="120"/>
      <c r="BG5" s="120"/>
      <c r="BH5" s="121"/>
      <c r="BI5" s="121"/>
      <c r="BJ5" s="120"/>
      <c r="BK5" s="120"/>
      <c r="BL5" s="121"/>
      <c r="BM5" s="121"/>
      <c r="BN5" s="120"/>
      <c r="BO5" s="120"/>
      <c r="BP5" s="121"/>
      <c r="BQ5" s="121"/>
      <c r="BR5" s="120"/>
      <c r="BS5" s="120"/>
      <c r="BT5" s="121"/>
      <c r="BU5" s="121"/>
      <c r="BV5" s="120"/>
      <c r="BW5" s="120"/>
      <c r="BX5" s="121"/>
      <c r="BY5" s="121"/>
      <c r="BZ5" s="120"/>
      <c r="CA5" s="120"/>
      <c r="CB5" s="121"/>
      <c r="CC5" s="121"/>
      <c r="CD5" s="120"/>
      <c r="CE5" s="120"/>
      <c r="CF5" s="121"/>
      <c r="CG5" s="121"/>
      <c r="CH5" s="120"/>
      <c r="CI5" s="120"/>
      <c r="CJ5" s="120"/>
      <c r="CK5" s="120"/>
      <c r="CL5" s="120"/>
      <c r="CM5" s="120"/>
      <c r="CN5" s="120"/>
      <c r="CO5" s="120"/>
      <c r="CP5" s="120"/>
      <c r="CQ5" s="120"/>
      <c r="CR5" s="120"/>
      <c r="CS5" s="120"/>
      <c r="CT5" s="120"/>
      <c r="CU5" s="120"/>
      <c r="CV5" s="120"/>
      <c r="CW5" s="120"/>
      <c r="CX5" s="120"/>
      <c r="CY5" s="120"/>
      <c r="CZ5" s="120"/>
      <c r="DA5" s="120"/>
      <c r="DB5" s="83"/>
      <c r="DC5" s="83"/>
      <c r="DD5" s="83"/>
      <c r="DE5" s="83"/>
      <c r="DF5" s="120"/>
      <c r="DG5" s="120"/>
      <c r="DH5" s="120"/>
      <c r="DI5" s="120"/>
      <c r="DJ5" s="120"/>
      <c r="DK5" s="120"/>
      <c r="DL5" s="120"/>
      <c r="DM5" s="83"/>
      <c r="DN5" s="120"/>
      <c r="DO5" s="120"/>
      <c r="DP5" s="120"/>
      <c r="DQ5" s="120"/>
      <c r="DR5" s="120"/>
      <c r="DS5" s="120"/>
      <c r="DT5" s="120"/>
      <c r="DU5" s="120"/>
      <c r="DV5" s="120"/>
      <c r="DW5" s="120"/>
      <c r="DX5" s="120"/>
      <c r="DY5" s="120"/>
      <c r="DZ5" s="120"/>
      <c r="EA5" s="120"/>
      <c r="EB5" s="120"/>
      <c r="EC5" s="120"/>
      <c r="ED5" s="120"/>
      <c r="EE5" s="120"/>
      <c r="EF5" s="120"/>
      <c r="EG5" s="120"/>
      <c r="EH5" s="120"/>
      <c r="EI5" s="120"/>
      <c r="EJ5" s="120"/>
      <c r="EK5" s="120"/>
      <c r="EL5" s="120"/>
      <c r="EM5" s="120"/>
      <c r="EN5" s="120"/>
      <c r="EO5" s="120"/>
      <c r="EP5" s="120"/>
      <c r="EQ5" s="120"/>
      <c r="ER5" s="120"/>
      <c r="ES5" s="120"/>
      <c r="ET5" s="120"/>
      <c r="EU5" s="120"/>
      <c r="EV5" s="120"/>
      <c r="EW5" s="120"/>
      <c r="EX5" s="120"/>
      <c r="EY5" s="120"/>
      <c r="EZ5" s="120"/>
      <c r="FA5" s="120"/>
      <c r="FB5" s="120"/>
      <c r="FC5" s="120"/>
      <c r="FD5" s="120"/>
      <c r="FE5" s="120"/>
      <c r="FF5" s="120"/>
      <c r="FG5" s="120"/>
      <c r="FH5" s="120"/>
      <c r="FI5" s="120"/>
      <c r="FJ5" s="120"/>
      <c r="FK5" s="120"/>
      <c r="FL5" s="120"/>
      <c r="FM5" s="120"/>
      <c r="FN5" s="120"/>
      <c r="FO5" s="120"/>
      <c r="FP5" s="120"/>
      <c r="FQ5" s="120"/>
      <c r="FR5" s="120"/>
      <c r="FS5" s="120"/>
      <c r="FT5" s="120"/>
      <c r="FU5" s="120"/>
      <c r="FV5" s="120"/>
      <c r="FW5" s="120"/>
      <c r="FX5" s="120"/>
      <c r="FY5" s="120"/>
      <c r="FZ5" s="120"/>
      <c r="GA5" s="120"/>
      <c r="GB5" s="120"/>
      <c r="GC5" s="120"/>
      <c r="GD5" s="120"/>
      <c r="GE5" s="120"/>
      <c r="GF5" s="120"/>
      <c r="GG5" s="120"/>
      <c r="GH5" s="120"/>
      <c r="GI5" s="120"/>
      <c r="GJ5" s="5"/>
      <c r="GK5" s="5"/>
    </row>
    <row r="6" spans="1:193 1680:1680" ht="5.25" customHeight="1" x14ac:dyDescent="0.2">
      <c r="A6" s="5"/>
      <c r="B6" s="83"/>
      <c r="C6" s="120"/>
      <c r="D6" s="83"/>
      <c r="E6" s="83"/>
      <c r="F6" s="83"/>
      <c r="G6" s="121"/>
      <c r="H6" s="121"/>
      <c r="I6" s="120"/>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1"/>
      <c r="AJ6" s="121"/>
      <c r="AK6" s="120"/>
      <c r="AL6" s="120"/>
      <c r="AM6" s="120"/>
      <c r="AN6" s="121"/>
      <c r="AO6" s="121"/>
      <c r="AP6" s="120"/>
      <c r="AQ6" s="120"/>
      <c r="AR6" s="121"/>
      <c r="AS6" s="121"/>
      <c r="AT6" s="120"/>
      <c r="AU6" s="120"/>
      <c r="AV6" s="121"/>
      <c r="AW6" s="121"/>
      <c r="AX6" s="120"/>
      <c r="AY6" s="120"/>
      <c r="AZ6" s="121"/>
      <c r="BA6" s="121"/>
      <c r="BB6" s="120"/>
      <c r="BC6" s="120"/>
      <c r="BD6" s="121"/>
      <c r="BE6" s="121"/>
      <c r="BF6" s="120"/>
      <c r="BG6" s="120"/>
      <c r="BH6" s="121"/>
      <c r="BI6" s="121"/>
      <c r="BJ6" s="120"/>
      <c r="BK6" s="120"/>
      <c r="BL6" s="121"/>
      <c r="BM6" s="121"/>
      <c r="BN6" s="120"/>
      <c r="BO6" s="120"/>
      <c r="BP6" s="121"/>
      <c r="BQ6" s="121"/>
      <c r="BR6" s="120"/>
      <c r="BS6" s="120"/>
      <c r="BT6" s="121"/>
      <c r="BU6" s="121"/>
      <c r="BV6" s="120"/>
      <c r="BW6" s="120"/>
      <c r="BX6" s="121"/>
      <c r="BY6" s="121"/>
      <c r="BZ6" s="120"/>
      <c r="CA6" s="120"/>
      <c r="CB6" s="121"/>
      <c r="CC6" s="121"/>
      <c r="CD6" s="120"/>
      <c r="CE6" s="120"/>
      <c r="CF6" s="121"/>
      <c r="CG6" s="121"/>
      <c r="CH6" s="120"/>
      <c r="CI6" s="120"/>
      <c r="CJ6" s="120"/>
      <c r="CK6" s="120"/>
      <c r="CL6" s="120"/>
      <c r="CM6" s="120"/>
      <c r="CN6" s="120"/>
      <c r="CO6" s="120"/>
      <c r="CP6" s="120"/>
      <c r="CQ6" s="120"/>
      <c r="CR6" s="120"/>
      <c r="CS6" s="120"/>
      <c r="CT6" s="120"/>
      <c r="CU6" s="120"/>
      <c r="CV6" s="120"/>
      <c r="CW6" s="120"/>
      <c r="CX6" s="120"/>
      <c r="CY6" s="120"/>
      <c r="CZ6" s="120"/>
      <c r="DA6" s="120"/>
      <c r="DB6" s="83"/>
      <c r="DC6" s="83"/>
      <c r="DD6" s="83"/>
      <c r="DE6" s="83"/>
      <c r="DF6" s="120"/>
      <c r="DG6" s="120"/>
      <c r="DH6" s="120"/>
      <c r="DI6" s="120"/>
      <c r="DJ6" s="120"/>
      <c r="DK6" s="120"/>
      <c r="DL6" s="120"/>
      <c r="DM6" s="83"/>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0"/>
      <c r="FO6" s="120"/>
      <c r="FP6" s="120"/>
      <c r="FQ6" s="120"/>
      <c r="FR6" s="120"/>
      <c r="FS6" s="120"/>
      <c r="FT6" s="120"/>
      <c r="FU6" s="120"/>
      <c r="FV6" s="120"/>
      <c r="FW6" s="120"/>
      <c r="FX6" s="120"/>
      <c r="FY6" s="120"/>
      <c r="FZ6" s="120"/>
      <c r="GA6" s="120"/>
      <c r="GB6" s="120"/>
      <c r="GC6" s="120"/>
      <c r="GD6" s="120"/>
      <c r="GE6" s="120"/>
      <c r="GF6" s="120"/>
      <c r="GG6" s="120"/>
      <c r="GH6" s="120"/>
      <c r="GI6" s="120"/>
      <c r="GJ6" s="5"/>
      <c r="GK6" s="5"/>
    </row>
    <row r="7" spans="1:193 1680:1680" s="5" customFormat="1" ht="23.25" customHeight="1" x14ac:dyDescent="0.2">
      <c r="A7" s="105"/>
      <c r="B7" s="543" t="s">
        <v>449</v>
      </c>
      <c r="C7" s="544"/>
      <c r="D7" s="544"/>
      <c r="E7" s="544"/>
      <c r="F7" s="544"/>
      <c r="G7" s="544"/>
      <c r="H7" s="544"/>
      <c r="I7" s="118"/>
      <c r="J7" s="545" t="s">
        <v>448</v>
      </c>
      <c r="K7" s="545"/>
      <c r="L7" s="545"/>
      <c r="M7" s="545"/>
      <c r="N7" s="545"/>
      <c r="O7" s="545"/>
      <c r="P7" s="545"/>
      <c r="Q7" s="545"/>
      <c r="R7" s="545"/>
      <c r="S7" s="545"/>
      <c r="T7" s="545"/>
      <c r="U7" s="545"/>
      <c r="V7" s="545"/>
      <c r="W7" s="545"/>
      <c r="X7" s="545"/>
      <c r="Y7" s="545"/>
      <c r="Z7" s="545"/>
      <c r="AA7" s="545"/>
      <c r="AB7" s="545"/>
      <c r="AC7" s="538" t="s">
        <v>447</v>
      </c>
      <c r="AD7" s="538"/>
      <c r="AE7" s="538"/>
      <c r="AF7" s="538"/>
      <c r="AG7" s="538"/>
      <c r="AH7" s="538"/>
      <c r="AI7" s="539" t="s">
        <v>446</v>
      </c>
      <c r="AJ7" s="539"/>
      <c r="AK7" s="539"/>
      <c r="AL7" s="539"/>
      <c r="AM7" s="112"/>
      <c r="AN7" s="114" t="s">
        <v>445</v>
      </c>
      <c r="AO7" s="113"/>
      <c r="AP7" s="113"/>
      <c r="AQ7" s="112"/>
      <c r="AR7" s="113"/>
      <c r="AS7" s="113"/>
      <c r="AT7" s="113"/>
      <c r="AU7" s="112"/>
      <c r="AV7" s="113"/>
      <c r="AW7" s="113"/>
      <c r="AX7" s="113"/>
      <c r="AY7" s="112"/>
      <c r="AZ7" s="113"/>
      <c r="BA7" s="113"/>
      <c r="BB7" s="113"/>
      <c r="BC7" s="112"/>
      <c r="BD7" s="113"/>
      <c r="BE7" s="113"/>
      <c r="BF7" s="113"/>
      <c r="BG7" s="112"/>
      <c r="BH7" s="111"/>
      <c r="BI7" s="111"/>
      <c r="BJ7" s="111"/>
      <c r="BK7" s="112"/>
      <c r="BL7" s="111"/>
      <c r="BM7" s="111"/>
      <c r="BN7" s="111"/>
      <c r="BO7" s="112"/>
      <c r="BP7" s="111"/>
      <c r="BQ7" s="111"/>
      <c r="BR7" s="111"/>
      <c r="BS7" s="112"/>
      <c r="BT7" s="111"/>
      <c r="BU7" s="111"/>
      <c r="BV7" s="111"/>
      <c r="BW7" s="112"/>
      <c r="BX7" s="111"/>
      <c r="BY7" s="111"/>
      <c r="BZ7" s="111"/>
      <c r="CA7" s="112"/>
      <c r="CB7" s="111"/>
      <c r="CC7" s="111"/>
      <c r="CD7" s="111"/>
      <c r="CE7" s="112"/>
      <c r="CF7" s="111"/>
      <c r="CG7" s="111"/>
      <c r="CH7" s="111"/>
      <c r="CI7" s="111"/>
      <c r="CJ7" s="111"/>
      <c r="CK7" s="111"/>
      <c r="CL7" s="111"/>
      <c r="CM7" s="111"/>
      <c r="CN7" s="111"/>
      <c r="CO7" s="111"/>
      <c r="CP7" s="111"/>
      <c r="CQ7" s="111"/>
      <c r="CR7" s="111"/>
      <c r="CS7" s="111"/>
      <c r="CT7" s="111"/>
      <c r="CU7" s="111"/>
      <c r="CV7" s="111"/>
      <c r="CW7" s="111"/>
      <c r="CX7" s="110"/>
      <c r="CY7" s="110"/>
      <c r="CZ7" s="110"/>
      <c r="DA7" s="110"/>
      <c r="DB7" s="108"/>
      <c r="DC7" s="108"/>
      <c r="DD7" s="108"/>
      <c r="DE7" s="108"/>
      <c r="DF7" s="108"/>
      <c r="DG7" s="108"/>
      <c r="DH7" s="107"/>
      <c r="DI7" s="109">
        <f>IF(DA9&lt;0.6,1,4)</f>
        <v>4</v>
      </c>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c r="GD7" s="108"/>
      <c r="GE7" s="108"/>
      <c r="GF7" s="108"/>
      <c r="GG7" s="108"/>
      <c r="GH7" s="108"/>
      <c r="GI7" s="107"/>
    </row>
    <row r="8" spans="1:193 1680:1680" ht="60" customHeight="1" x14ac:dyDescent="0.2">
      <c r="A8" s="400" t="s">
        <v>444</v>
      </c>
      <c r="B8" s="88" t="s">
        <v>443</v>
      </c>
      <c r="C8" s="88" t="s">
        <v>442</v>
      </c>
      <c r="D8" s="88" t="s">
        <v>441</v>
      </c>
      <c r="E8" s="88" t="s">
        <v>440</v>
      </c>
      <c r="F8" s="88" t="s">
        <v>439</v>
      </c>
      <c r="G8" s="88" t="s">
        <v>438</v>
      </c>
      <c r="H8" s="88" t="s">
        <v>437</v>
      </c>
      <c r="I8" s="88" t="s">
        <v>436</v>
      </c>
      <c r="J8" s="257" t="s">
        <v>435</v>
      </c>
      <c r="K8" s="257" t="s">
        <v>434</v>
      </c>
      <c r="L8" s="257" t="s">
        <v>433</v>
      </c>
      <c r="M8" s="257" t="s">
        <v>432</v>
      </c>
      <c r="N8" s="257" t="s">
        <v>431</v>
      </c>
      <c r="O8" s="257" t="s">
        <v>430</v>
      </c>
      <c r="P8" s="257" t="s">
        <v>429</v>
      </c>
      <c r="Q8" s="257" t="s">
        <v>428</v>
      </c>
      <c r="R8" s="257" t="s">
        <v>427</v>
      </c>
      <c r="S8" s="257" t="s">
        <v>426</v>
      </c>
      <c r="T8" s="257" t="s">
        <v>425</v>
      </c>
      <c r="U8" s="257" t="s">
        <v>424</v>
      </c>
      <c r="V8" s="257" t="s">
        <v>423</v>
      </c>
      <c r="W8" s="257" t="s">
        <v>422</v>
      </c>
      <c r="X8" s="257" t="s">
        <v>421</v>
      </c>
      <c r="Y8" s="257" t="s">
        <v>420</v>
      </c>
      <c r="Z8" s="257" t="s">
        <v>419</v>
      </c>
      <c r="AA8" s="257" t="s">
        <v>418</v>
      </c>
      <c r="AB8" s="257" t="s">
        <v>417</v>
      </c>
      <c r="AC8" s="88" t="s">
        <v>27</v>
      </c>
      <c r="AD8" s="88" t="s">
        <v>416</v>
      </c>
      <c r="AE8" s="88" t="s">
        <v>33</v>
      </c>
      <c r="AF8" s="88" t="s">
        <v>415</v>
      </c>
      <c r="AG8" s="88" t="s">
        <v>414</v>
      </c>
      <c r="AH8" s="88" t="s">
        <v>413</v>
      </c>
      <c r="AI8" s="88" t="s">
        <v>412</v>
      </c>
      <c r="AJ8" s="88" t="s">
        <v>411</v>
      </c>
      <c r="AK8" s="88" t="s">
        <v>410</v>
      </c>
      <c r="AL8" s="88" t="s">
        <v>409</v>
      </c>
      <c r="AM8" s="401" t="s">
        <v>408</v>
      </c>
      <c r="AN8" s="401" t="s">
        <v>407</v>
      </c>
      <c r="AO8" s="402" t="s">
        <v>406</v>
      </c>
      <c r="AP8" s="402" t="s">
        <v>405</v>
      </c>
      <c r="AQ8" s="403" t="s">
        <v>404</v>
      </c>
      <c r="AR8" s="403" t="s">
        <v>403</v>
      </c>
      <c r="AS8" s="404" t="s">
        <v>402</v>
      </c>
      <c r="AT8" s="404" t="s">
        <v>401</v>
      </c>
      <c r="AU8" s="405" t="s">
        <v>400</v>
      </c>
      <c r="AV8" s="406" t="s">
        <v>399</v>
      </c>
      <c r="AW8" s="406" t="s">
        <v>398</v>
      </c>
      <c r="AX8" s="406" t="s">
        <v>397</v>
      </c>
      <c r="AY8" s="407" t="s">
        <v>396</v>
      </c>
      <c r="AZ8" s="407" t="s">
        <v>395</v>
      </c>
      <c r="BA8" s="408" t="s">
        <v>394</v>
      </c>
      <c r="BB8" s="408" t="s">
        <v>393</v>
      </c>
      <c r="BC8" s="409" t="s">
        <v>392</v>
      </c>
      <c r="BD8" s="409" t="s">
        <v>391</v>
      </c>
      <c r="BE8" s="410" t="s">
        <v>390</v>
      </c>
      <c r="BF8" s="410" t="s">
        <v>389</v>
      </c>
      <c r="BG8" s="411" t="s">
        <v>388</v>
      </c>
      <c r="BH8" s="411" t="s">
        <v>387</v>
      </c>
      <c r="BI8" s="412" t="s">
        <v>386</v>
      </c>
      <c r="BJ8" s="412" t="s">
        <v>385</v>
      </c>
      <c r="BK8" s="413" t="s">
        <v>384</v>
      </c>
      <c r="BL8" s="413" t="s">
        <v>383</v>
      </c>
      <c r="BM8" s="414" t="s">
        <v>382</v>
      </c>
      <c r="BN8" s="414" t="s">
        <v>381</v>
      </c>
      <c r="BO8" s="405" t="s">
        <v>377</v>
      </c>
      <c r="BP8" s="405" t="s">
        <v>380</v>
      </c>
      <c r="BQ8" s="406" t="s">
        <v>379</v>
      </c>
      <c r="BR8" s="406" t="s">
        <v>378</v>
      </c>
      <c r="BS8" s="407" t="s">
        <v>377</v>
      </c>
      <c r="BT8" s="407" t="s">
        <v>376</v>
      </c>
      <c r="BU8" s="408" t="s">
        <v>375</v>
      </c>
      <c r="BV8" s="408" t="s">
        <v>374</v>
      </c>
      <c r="BW8" s="409" t="s">
        <v>373</v>
      </c>
      <c r="BX8" s="409" t="s">
        <v>372</v>
      </c>
      <c r="BY8" s="410" t="s">
        <v>371</v>
      </c>
      <c r="BZ8" s="410" t="s">
        <v>370</v>
      </c>
      <c r="CA8" s="411" t="s">
        <v>369</v>
      </c>
      <c r="CB8" s="411" t="s">
        <v>368</v>
      </c>
      <c r="CC8" s="412" t="s">
        <v>367</v>
      </c>
      <c r="CD8" s="412" t="s">
        <v>366</v>
      </c>
      <c r="CE8" s="413" t="s">
        <v>365</v>
      </c>
      <c r="CF8" s="413" t="s">
        <v>364</v>
      </c>
      <c r="CG8" s="414" t="s">
        <v>363</v>
      </c>
      <c r="CH8" s="414" t="s">
        <v>362</v>
      </c>
      <c r="CI8" s="414"/>
      <c r="CJ8" s="414"/>
      <c r="CK8" s="414"/>
      <c r="CL8" s="88" t="s">
        <v>361</v>
      </c>
      <c r="CM8" s="88" t="s">
        <v>360</v>
      </c>
      <c r="CN8" s="88" t="s">
        <v>359</v>
      </c>
      <c r="CO8" s="88" t="s">
        <v>358</v>
      </c>
      <c r="CP8" s="88" t="s">
        <v>357</v>
      </c>
      <c r="CQ8" s="88" t="s">
        <v>356</v>
      </c>
      <c r="CR8" s="89" t="s">
        <v>355</v>
      </c>
      <c r="CS8" s="89" t="s">
        <v>354</v>
      </c>
      <c r="CT8" s="118"/>
      <c r="CU8" s="88" t="s">
        <v>353</v>
      </c>
      <c r="CV8" s="88" t="s">
        <v>352</v>
      </c>
      <c r="CW8" s="87"/>
      <c r="CX8" s="87" t="s">
        <v>351</v>
      </c>
      <c r="CY8" s="87" t="s">
        <v>350</v>
      </c>
      <c r="CZ8" s="87" t="s">
        <v>349</v>
      </c>
      <c r="DA8" s="87" t="s">
        <v>348</v>
      </c>
      <c r="DB8" s="87" t="s">
        <v>347</v>
      </c>
      <c r="DC8" s="87" t="s">
        <v>346</v>
      </c>
      <c r="DD8" s="87" t="s">
        <v>345</v>
      </c>
      <c r="DE8" s="87" t="s">
        <v>344</v>
      </c>
      <c r="DF8" s="87" t="s">
        <v>343</v>
      </c>
      <c r="DG8" s="87" t="s">
        <v>342</v>
      </c>
      <c r="DH8" s="87"/>
      <c r="DI8" s="87" t="s">
        <v>341</v>
      </c>
      <c r="DJ8" s="87" t="s">
        <v>340</v>
      </c>
      <c r="DK8" s="87" t="s">
        <v>339</v>
      </c>
      <c r="DL8" s="87" t="s">
        <v>338</v>
      </c>
      <c r="DM8" s="87" t="s">
        <v>337</v>
      </c>
      <c r="DN8" s="87" t="s">
        <v>336</v>
      </c>
      <c r="DO8" s="87" t="s">
        <v>335</v>
      </c>
      <c r="DP8" s="87" t="s">
        <v>334</v>
      </c>
      <c r="DQ8" s="87" t="s">
        <v>333</v>
      </c>
      <c r="DR8" s="87" t="s">
        <v>332</v>
      </c>
      <c r="DS8" s="87" t="s">
        <v>331</v>
      </c>
      <c r="DT8" s="87" t="s">
        <v>330</v>
      </c>
      <c r="DU8" s="87" t="s">
        <v>329</v>
      </c>
      <c r="DV8" s="87" t="s">
        <v>328</v>
      </c>
      <c r="DW8" s="87" t="s">
        <v>327</v>
      </c>
      <c r="DX8" s="87" t="s">
        <v>326</v>
      </c>
      <c r="DY8" s="87" t="s">
        <v>325</v>
      </c>
      <c r="DZ8" s="87" t="s">
        <v>324</v>
      </c>
      <c r="EA8" s="87" t="s">
        <v>323</v>
      </c>
      <c r="EB8" s="87" t="s">
        <v>322</v>
      </c>
      <c r="EC8" s="87" t="s">
        <v>321</v>
      </c>
      <c r="ED8" s="87" t="s">
        <v>320</v>
      </c>
      <c r="EE8" s="87" t="s">
        <v>319</v>
      </c>
      <c r="EF8" s="87" t="s">
        <v>318</v>
      </c>
      <c r="EG8" s="87" t="s">
        <v>317</v>
      </c>
      <c r="EH8" s="87" t="s">
        <v>316</v>
      </c>
      <c r="EI8" s="87" t="s">
        <v>315</v>
      </c>
      <c r="EJ8" s="87" t="s">
        <v>314</v>
      </c>
      <c r="EK8" s="87" t="s">
        <v>313</v>
      </c>
      <c r="EL8" s="87" t="s">
        <v>312</v>
      </c>
      <c r="EM8" s="87" t="s">
        <v>311</v>
      </c>
      <c r="EN8" s="87" t="s">
        <v>310</v>
      </c>
      <c r="EO8" s="87" t="s">
        <v>309</v>
      </c>
      <c r="EP8" s="87" t="s">
        <v>308</v>
      </c>
      <c r="EQ8" s="87" t="s">
        <v>307</v>
      </c>
      <c r="ER8" s="87" t="s">
        <v>306</v>
      </c>
      <c r="ES8" s="87" t="s">
        <v>305</v>
      </c>
      <c r="ET8" s="87" t="s">
        <v>304</v>
      </c>
      <c r="EU8" s="87" t="s">
        <v>303</v>
      </c>
      <c r="EV8" s="87" t="s">
        <v>302</v>
      </c>
      <c r="EW8" s="87" t="s">
        <v>301</v>
      </c>
      <c r="EX8" s="87" t="s">
        <v>300</v>
      </c>
      <c r="EY8" s="87" t="s">
        <v>299</v>
      </c>
      <c r="EZ8" s="87" t="s">
        <v>298</v>
      </c>
      <c r="FA8" s="87" t="s">
        <v>297</v>
      </c>
      <c r="FB8" s="87" t="s">
        <v>296</v>
      </c>
      <c r="FC8" s="87" t="s">
        <v>295</v>
      </c>
      <c r="FD8" s="87" t="s">
        <v>294</v>
      </c>
      <c r="FE8" s="87" t="s">
        <v>293</v>
      </c>
      <c r="FF8" s="87" t="s">
        <v>292</v>
      </c>
      <c r="FG8" s="87" t="s">
        <v>291</v>
      </c>
      <c r="FH8" s="87" t="s">
        <v>290</v>
      </c>
      <c r="FI8" s="87" t="s">
        <v>289</v>
      </c>
      <c r="FJ8" s="87" t="s">
        <v>288</v>
      </c>
      <c r="FK8" s="87" t="s">
        <v>287</v>
      </c>
      <c r="FL8" s="87" t="s">
        <v>286</v>
      </c>
      <c r="FM8" s="87" t="s">
        <v>285</v>
      </c>
      <c r="FN8" s="87" t="s">
        <v>284</v>
      </c>
      <c r="FO8" s="87" t="s">
        <v>283</v>
      </c>
      <c r="FP8" s="87" t="s">
        <v>282</v>
      </c>
      <c r="FQ8" s="87" t="s">
        <v>281</v>
      </c>
      <c r="FR8" s="87" t="s">
        <v>280</v>
      </c>
      <c r="FS8" s="87" t="s">
        <v>279</v>
      </c>
      <c r="FT8" s="87" t="s">
        <v>278</v>
      </c>
      <c r="FU8" s="87" t="s">
        <v>277</v>
      </c>
      <c r="FV8" s="87" t="s">
        <v>276</v>
      </c>
      <c r="FW8" s="87" t="s">
        <v>275</v>
      </c>
      <c r="FX8" s="87" t="s">
        <v>274</v>
      </c>
      <c r="FY8" s="87" t="s">
        <v>273</v>
      </c>
      <c r="FZ8" s="87" t="s">
        <v>272</v>
      </c>
      <c r="GA8" s="87" t="s">
        <v>271</v>
      </c>
      <c r="GB8" s="87" t="s">
        <v>270</v>
      </c>
      <c r="GC8" s="87" t="s">
        <v>269</v>
      </c>
      <c r="GD8" s="87" t="s">
        <v>268</v>
      </c>
      <c r="GE8" s="87" t="s">
        <v>267</v>
      </c>
      <c r="GF8" s="87" t="s">
        <v>266</v>
      </c>
      <c r="GG8" s="87" t="s">
        <v>265</v>
      </c>
      <c r="GH8" s="87" t="s">
        <v>264</v>
      </c>
      <c r="GI8" s="86" t="s">
        <v>263</v>
      </c>
      <c r="GJ8" s="53"/>
      <c r="GK8" s="415"/>
    </row>
    <row r="9" spans="1:193 1680:1680" ht="123.9" customHeight="1" x14ac:dyDescent="0.2">
      <c r="A9" s="75">
        <v>1</v>
      </c>
      <c r="B9" s="69" t="s">
        <v>1091</v>
      </c>
      <c r="C9" s="80" t="s">
        <v>1092</v>
      </c>
      <c r="D9" s="74" t="s">
        <v>205</v>
      </c>
      <c r="E9" s="72" t="s">
        <v>202</v>
      </c>
      <c r="F9" s="62" t="s">
        <v>225</v>
      </c>
      <c r="G9" s="72" t="s">
        <v>220</v>
      </c>
      <c r="H9" s="72" t="s">
        <v>169</v>
      </c>
      <c r="I9" s="71" t="s">
        <v>18</v>
      </c>
      <c r="J9" s="71" t="s">
        <v>53</v>
      </c>
      <c r="K9" s="71" t="s">
        <v>53</v>
      </c>
      <c r="L9" s="71" t="s">
        <v>53</v>
      </c>
      <c r="M9" s="71" t="s">
        <v>53</v>
      </c>
      <c r="N9" s="71" t="s">
        <v>54</v>
      </c>
      <c r="O9" s="71" t="s">
        <v>53</v>
      </c>
      <c r="P9" s="71" t="s">
        <v>53</v>
      </c>
      <c r="Q9" s="71" t="s">
        <v>53</v>
      </c>
      <c r="R9" s="71" t="s">
        <v>53</v>
      </c>
      <c r="S9" s="71" t="s">
        <v>53</v>
      </c>
      <c r="T9" s="71" t="s">
        <v>53</v>
      </c>
      <c r="U9" s="71" t="s">
        <v>54</v>
      </c>
      <c r="V9" s="71" t="s">
        <v>53</v>
      </c>
      <c r="W9" s="71" t="s">
        <v>54</v>
      </c>
      <c r="X9" s="71" t="s">
        <v>53</v>
      </c>
      <c r="Y9" s="71" t="s">
        <v>53</v>
      </c>
      <c r="Z9" s="71" t="s">
        <v>53</v>
      </c>
      <c r="AA9" s="71" t="s">
        <v>53</v>
      </c>
      <c r="AB9" s="71" t="s">
        <v>53</v>
      </c>
      <c r="AC9" s="70" t="str">
        <f t="shared" ref="AC9:AC12" si="0">I9</f>
        <v>1 - Muy Baja</v>
      </c>
      <c r="AD9" s="233">
        <f t="shared" ref="AD9:AD12" si="1">IFERROR(IF(I9="1 - Muy Baja",0.2,IF(I9="2 - Baja",0.4,IF(I9="3 - Media",0.6,IF(I9="4 - Alta",0.8,1)))),"")</f>
        <v>0.2</v>
      </c>
      <c r="AE9" s="70" t="str">
        <f t="shared" ref="AE9:AE12" si="2">CONCATENATE(CY9," - ",CZ9)</f>
        <v>3 - Moderado</v>
      </c>
      <c r="AF9" s="233">
        <f t="shared" ref="AF9:AF12" si="3">IFERROR(IF(CY9=1,0.2,IF(CY9=2,0.4,IF(CY9=3,0.6,IF(CY9=4,0.8,1)))),"")</f>
        <v>0.6</v>
      </c>
      <c r="AG9" s="69" t="str">
        <f>IFERROR(INDEX('[6]PRACT INTEG'!$BLU$690:$BLY$694,MATCH(I9,'[6]PRACT INTEG'!$BLS$690:$BLS$694,0),MATCH(AE9,'[6]PRACT INTEG'!$BLU$688:$BLY$688,0)),"")</f>
        <v>MODERADO</v>
      </c>
      <c r="AH9" s="233">
        <f t="shared" ref="AH9:AH12" si="4">AD9*AF9</f>
        <v>0.12</v>
      </c>
      <c r="AI9" s="80" t="s">
        <v>1093</v>
      </c>
      <c r="AJ9" s="69" t="s">
        <v>141</v>
      </c>
      <c r="AK9" s="68" t="s">
        <v>1094</v>
      </c>
      <c r="AL9" s="68" t="s">
        <v>1095</v>
      </c>
      <c r="AM9" s="62" t="s">
        <v>35</v>
      </c>
      <c r="AN9" s="67" t="s">
        <v>45</v>
      </c>
      <c r="AO9" s="67" t="s">
        <v>50</v>
      </c>
      <c r="AP9" s="62" t="s">
        <v>52</v>
      </c>
      <c r="AQ9" s="62" t="s">
        <v>35</v>
      </c>
      <c r="AR9" s="67" t="s">
        <v>45</v>
      </c>
      <c r="AS9" s="67" t="s">
        <v>50</v>
      </c>
      <c r="AT9" s="62" t="s">
        <v>52</v>
      </c>
      <c r="AU9" s="62" t="s">
        <v>35</v>
      </c>
      <c r="AV9" s="67" t="s">
        <v>45</v>
      </c>
      <c r="AW9" s="67" t="s">
        <v>49</v>
      </c>
      <c r="AX9" s="62" t="s">
        <v>52</v>
      </c>
      <c r="AY9" s="62" t="s">
        <v>35</v>
      </c>
      <c r="AZ9" s="67" t="s">
        <v>45</v>
      </c>
      <c r="BA9" s="67" t="s">
        <v>48</v>
      </c>
      <c r="BB9" s="62" t="s">
        <v>51</v>
      </c>
      <c r="BC9" s="62"/>
      <c r="BD9" s="67"/>
      <c r="BE9" s="67"/>
      <c r="BF9" s="62"/>
      <c r="BG9" s="62"/>
      <c r="BH9" s="67"/>
      <c r="BI9" s="67"/>
      <c r="BJ9" s="62"/>
      <c r="BK9" s="62"/>
      <c r="BL9" s="67"/>
      <c r="BM9" s="67"/>
      <c r="BN9" s="62"/>
      <c r="BO9" s="62"/>
      <c r="BP9" s="67"/>
      <c r="BQ9" s="67"/>
      <c r="BR9" s="62"/>
      <c r="BS9" s="62"/>
      <c r="BT9" s="67"/>
      <c r="BU9" s="67"/>
      <c r="BV9" s="62"/>
      <c r="BW9" s="62"/>
      <c r="BX9" s="67"/>
      <c r="BY9" s="67"/>
      <c r="BZ9" s="62"/>
      <c r="CA9" s="62"/>
      <c r="CB9" s="67"/>
      <c r="CC9" s="67"/>
      <c r="CD9" s="62"/>
      <c r="CE9" s="62"/>
      <c r="CF9" s="67"/>
      <c r="CG9" s="67"/>
      <c r="CH9" s="62"/>
      <c r="CI9" s="67"/>
      <c r="CJ9" s="67"/>
      <c r="CK9" s="62"/>
      <c r="CL9" s="66" t="str">
        <f>IFERROR(IF(GE9&lt;=1,"1 - Muy Baja",VLOOKUP(GE9,'[6]PRACT INTEG'!$BLR$690:$BLS$694,2,0)),"")</f>
        <v>1 - Muy Baja</v>
      </c>
      <c r="CM9" s="249">
        <f t="shared" ref="CM9:CM12" si="5">GF9</f>
        <v>5.04E-2</v>
      </c>
      <c r="CN9" s="66" t="str">
        <f>IFERROR(IF(GG9&lt;=1,"1 - Leve",HLOOKUP(GG9,'[6]PRACT INTEG'!$BLU$687:$BLY$688,2,0)),"")</f>
        <v>3 - Moderado</v>
      </c>
      <c r="CO9" s="249">
        <f>GI9</f>
        <v>0.6</v>
      </c>
      <c r="CP9" s="63" t="str">
        <f>IFERROR(INDEX($BLU$690:$BLY$694,MATCH(GE9,$BLR$690:$BLR$694,0),MATCH(GG9,$BLU$687:$BLY$687,0)),"")</f>
        <v>MODERADO</v>
      </c>
      <c r="CQ9" s="233">
        <f>CM9*CO9</f>
        <v>3.024E-2</v>
      </c>
      <c r="CR9" s="77" t="s">
        <v>475</v>
      </c>
      <c r="CS9" s="63">
        <f>IF(CP9="BAJO",0.1,IF(CP9="MODERADO",3,5))</f>
        <v>3</v>
      </c>
      <c r="CT9" s="62"/>
      <c r="CU9" s="61" t="s">
        <v>1096</v>
      </c>
      <c r="CV9" s="76" t="s">
        <v>1086</v>
      </c>
      <c r="CW9" s="242"/>
      <c r="CX9" s="56">
        <f t="shared" ref="CX9:CX12" si="6">COUNTIF(J9:AB9,"SI")</f>
        <v>3</v>
      </c>
      <c r="CY9" s="59">
        <f>IF(CX9&lt;6,3,IF(CX9&gt;11,5,4))</f>
        <v>3</v>
      </c>
      <c r="CZ9" s="56" t="str">
        <f>IF(CX9&lt;6,"Moderado",IF(CX9&gt;11,"Catastrófico","Mayor"))</f>
        <v>Moderado</v>
      </c>
      <c r="DA9" s="237">
        <f>IF(CY9=3,0.6,IF(CY9=4,0.8,1))</f>
        <v>0.6</v>
      </c>
      <c r="DB9" s="57">
        <f>IF(AN9="",0,IF(AN9="Automático",0.25,IF(AN9="Manual",0.15,0)))</f>
        <v>0.15</v>
      </c>
      <c r="DC9" s="57">
        <f t="shared" ref="DC9:DC12" si="7">IF(AI9="",0,IF(AO9="Preventivo",0.25,IF(AO9="Detectivo",0.15,IF(AO9="Correctivo",0.1,0))))</f>
        <v>0.25</v>
      </c>
      <c r="DD9" s="56">
        <f>IF(OR(AN9=0,AO9=0),0,DB9+DC9)</f>
        <v>0.4</v>
      </c>
      <c r="DE9" s="55">
        <f t="shared" ref="DE9:DE12" si="8">IF(DF9&gt;0.8,5,IF(DF9&gt;0.6,4,IF(DF9&gt;0.4,3,IF(DF9&gt;0.2,2,1))))</f>
        <v>1</v>
      </c>
      <c r="DF9" s="272">
        <f t="shared" ref="DF9:DF12" si="9">IF(OR(AP9="Ambos",AP9="Probabilidad"),$AD9-($AD9*$DD9),$AD9)</f>
        <v>0.12</v>
      </c>
      <c r="DG9" s="55">
        <f>IF(DI9&gt;0.8,5,IF(DI9&gt;0.6,4,3))</f>
        <v>3</v>
      </c>
      <c r="DH9" s="55"/>
      <c r="DI9" s="272">
        <f t="shared" ref="DI9:DI12" si="10">IF(OR(AP9="Ambos",AP9="Impacto"),$DA9-($DA9*$DD9),$DA9)</f>
        <v>0.6</v>
      </c>
      <c r="DJ9" s="57">
        <f t="shared" ref="DJ9:DJ12" si="11">IF(AR9="",0,IF(AR9="Automático",0.25,IF(AR9="Manual",0.15,0)))</f>
        <v>0.15</v>
      </c>
      <c r="DK9" s="57">
        <f t="shared" ref="DK9:DK12" si="12">IF(AS9="",0,IF(AS9="Preventivo",0.25,IF(AS9="Detectivo",0.15,IF(AS9="Correctivo",0.1,0))))</f>
        <v>0.25</v>
      </c>
      <c r="DL9" s="56">
        <f t="shared" ref="DL9:DL12" si="13">IF(OR(AR9=0,AS9=0),0,DJ9+DK9)</f>
        <v>0.4</v>
      </c>
      <c r="DM9" s="55">
        <f t="shared" ref="DM9:DM12" si="14">IF(DN9&gt;0.8,5,IF(DN9&gt;0.6,4,IF(DN9&gt;0.4,3,IF(DN9&gt;0.2,2,1))))</f>
        <v>1</v>
      </c>
      <c r="DN9" s="272">
        <f t="shared" ref="DN9:DN12" si="15">IF(OR(AT9="Ambos",AT9="Probabilidad"),DF9-(DF9*$DL9),DF9)</f>
        <v>7.1999999999999995E-2</v>
      </c>
      <c r="DO9" s="55">
        <f t="shared" ref="DO9:DO12" si="16">IF(DP9&gt;0.8,5,IF(DP9&gt;0.6,4,3))</f>
        <v>3</v>
      </c>
      <c r="DP9" s="272">
        <f t="shared" ref="DP9:DP12" si="17">IF(OR(AT9="Ambos",AT9="Impacto"),$DI9-($DI9*$DL9),$DI9)</f>
        <v>0.6</v>
      </c>
      <c r="DQ9" s="57">
        <f t="shared" ref="DQ9:DQ12" si="18">IF(AV9="",0,IF(AV9="Automático",0.25,IF(AV9="Manual",0.15,0)))</f>
        <v>0.15</v>
      </c>
      <c r="DR9" s="57">
        <f t="shared" ref="DR9:DR12" si="19">IF(AW9="",0,IF(AW9="Preventivo",0.25,IF(AW9="Detectivo",0.15,IF(AW9="Correctivo",0.1,0))))</f>
        <v>0.15</v>
      </c>
      <c r="DS9" s="56">
        <f t="shared" ref="DS9:DS12" si="20">IF(OR(AV9=0,AW9=0),0,DQ9+DR9)</f>
        <v>0.3</v>
      </c>
      <c r="DT9" s="55">
        <f t="shared" ref="DT9:DT12" si="21">IF(DU9&gt;0.8,5,IF(DU9&gt;0.6,4,IF(DU9&gt;0.4,3,IF(DU9&gt;0.2,2,1))))</f>
        <v>1</v>
      </c>
      <c r="DU9" s="272">
        <f t="shared" ref="DU9:DU12" si="22">IF(OR(AX9="Ambos",AX9="Probabilidad"),DN9-(DN9*$DS9),DN9)</f>
        <v>5.04E-2</v>
      </c>
      <c r="DV9" s="55">
        <f t="shared" ref="DV9:DV12" si="23">IF(DW9&gt;0.8,5,IF(DW9&gt;0.6,4,3))</f>
        <v>3</v>
      </c>
      <c r="DW9" s="272">
        <f t="shared" ref="DW9:DW12" si="24">IF(OR(AX9="Ambos",AX9="Impacto"),$DP9-($DP9*$DS9),$DP9)</f>
        <v>0.6</v>
      </c>
      <c r="DX9" s="57">
        <f t="shared" ref="DX9:DX12" si="25">IF(AZ9="",0,IF(AZ9="Automático",0.25,IF(AZ9="Manual",0.15,0)))</f>
        <v>0.15</v>
      </c>
      <c r="DY9" s="57">
        <f>IF(BA9="",0,IF(BA9="Preventivo",0.25,IF(BA9="Detectivo",0.15,IF(BA11="Correctivo",0.1,0))))</f>
        <v>0</v>
      </c>
      <c r="DZ9" s="56">
        <f t="shared" ref="DZ9:DZ12" si="26">IF(OR(AZ9=0,BA9=0),0,DX9+DY9)</f>
        <v>0.15</v>
      </c>
      <c r="EA9" s="55">
        <f t="shared" ref="EA9:EA12" si="27">IF(EB9&gt;0.8,5,IF(EB9&gt;0.6,4,IF(EB9&gt;0.4,3,IF(EB9&gt;0.2,2,1))))</f>
        <v>1</v>
      </c>
      <c r="EB9" s="272">
        <f t="shared" ref="EB9:EB12" si="28">IF(OR(BB9="Ambos",BB9="Probabilidad"),DU9-(DU9*$DZ9),DU9)</f>
        <v>5.04E-2</v>
      </c>
      <c r="EC9" s="55">
        <f t="shared" ref="EC9:EC12" si="29">IF(ED9&gt;0.8,5,IF(ED9&gt;0.6,4,3))</f>
        <v>3</v>
      </c>
      <c r="ED9" s="272">
        <f t="shared" ref="ED9:ED12" si="30">IF(OR(BB9="Ambos",BB9="Impacto"),$DW9-($DW9*$DZ9),$DW9)</f>
        <v>0.51</v>
      </c>
      <c r="EE9" s="57">
        <f t="shared" ref="EE9:EE12" si="31">IF(BD9="",0,IF(BD9="Automático",0.25,IF(BD9="Manual",0.15,0)))</f>
        <v>0</v>
      </c>
      <c r="EF9" s="57">
        <f t="shared" ref="EF9:EF12" si="32">IF(BE9="",0,IF(BE9="Preventivo",0.25,IF(BE9="Detectivo",0.15,IF(BE9="Correctivo",0.1,0))))</f>
        <v>0</v>
      </c>
      <c r="EG9" s="56">
        <f t="shared" ref="EG9:EG12" si="33">IF(OR(BD9=0,BE9=0),0,EE9+EF9)</f>
        <v>0</v>
      </c>
      <c r="EH9" s="55">
        <f t="shared" ref="EH9:EH12" si="34">IF(EI9&gt;0.8,5,IF(EI9&gt;0.6,4,IF(EI9&gt;0.4,3,IF(EI9&gt;0.2,2,1))))</f>
        <v>1</v>
      </c>
      <c r="EI9" s="272">
        <f t="shared" ref="EI9:EI12" si="35">IF(OR(BF9="Ambos",BF9="Probabilidad"),EB9-(EB9*$EG9),EB9)</f>
        <v>5.04E-2</v>
      </c>
      <c r="EJ9" s="55">
        <f t="shared" ref="EJ9:EJ12" si="36">IF(EK9&gt;0.8,5,IF(EK9&gt;0.6,4,3))</f>
        <v>3</v>
      </c>
      <c r="EK9" s="272">
        <f t="shared" ref="EK9:EK12" si="37">IF(OR(BF9="Ambos",BF9="Impacto"),$ED9-($ED9*$EG9),$ED9)</f>
        <v>0.51</v>
      </c>
      <c r="EL9" s="57">
        <f t="shared" ref="EL9:EL12" si="38">IF(BH9="",0,IF(BH9="Automático",0.25,IF(BH9="Manual",0.15,0)))</f>
        <v>0</v>
      </c>
      <c r="EM9" s="57">
        <f t="shared" ref="EM9:EM12" si="39">IF(BI9="",0,IF(BI9="Preventivo",0.25,IF(BI9="Detectivo",0.15,IF(BI9="Correctivo",0.1,0))))</f>
        <v>0</v>
      </c>
      <c r="EN9" s="56">
        <f t="shared" ref="EN9:EN12" si="40">IF(OR(BH9=0,BI9=0),0,EL9+EM9)</f>
        <v>0</v>
      </c>
      <c r="EO9" s="55">
        <f t="shared" ref="EO9:EO12" si="41">IF(EP9&gt;0.8,5,IF(EP9&gt;0.6,4,IF(EP9&gt;0.4,3,IF(EP9&gt;0.2,2,1))))</f>
        <v>1</v>
      </c>
      <c r="EP9" s="272">
        <f t="shared" ref="EP9:EP12" si="42">IF(OR(BF9="Ambos",BF9="Probabilidad"),EI9-(EI9*$EN9),EI9)</f>
        <v>5.04E-2</v>
      </c>
      <c r="EQ9" s="55">
        <f t="shared" ref="EQ9:EQ12" si="43">IF(ER9&gt;0.8,5,IF(ER9&gt;0.6,4,3))</f>
        <v>3</v>
      </c>
      <c r="ER9" s="272">
        <f t="shared" ref="ER9:ER12" si="44">IF(OR(BJ9="Ambos",BJ9="Impacto"),$EK9-($EK9*$EN9),$EK9)</f>
        <v>0.51</v>
      </c>
      <c r="ES9" s="57">
        <f t="shared" ref="ES9:ES12" si="45">IF(BL9="",0,IF(BL9="Automático",0.25,IF(BL9="Manual",0.15,0)))</f>
        <v>0</v>
      </c>
      <c r="ET9" s="57">
        <f t="shared" ref="ET9:ET12" si="46">IF(BM9="",0,IF(BM9="Preventivo",0.25,IF(BM9="Detectivo",0.15,IF(BM9="Correctivo",0.1,0))))</f>
        <v>0</v>
      </c>
      <c r="EU9" s="56">
        <f t="shared" ref="EU9:EU12" si="47">IF(OR(BL9=0,BM9=0),0,ES9+ET9)</f>
        <v>0</v>
      </c>
      <c r="EV9" s="55">
        <f t="shared" ref="EV9:EV12" si="48">IF(EW9&gt;0.8,5,IF(EW9&gt;0.6,4,IF(EW9&gt;0.4,3,IF(EW9&gt;0.2,2,1))))</f>
        <v>1</v>
      </c>
      <c r="EW9" s="272">
        <f t="shared" ref="EW9:EW12" si="49">IF(OR(BP9="Ambos",BP9="Probabilidad"),EP9-(EP9*$EU9),EP9)</f>
        <v>5.04E-2</v>
      </c>
      <c r="EX9" s="55">
        <f t="shared" ref="EX9:EX12" si="50">IF(EY9&gt;0.8,5,IF(EY9&gt;0.6,4,3))</f>
        <v>3</v>
      </c>
      <c r="EY9" s="272">
        <f t="shared" ref="EY9:EY12" si="51">IF(OR(BN9="Ambos",BN9="Impacto"),$ER9-($ER9*$EU9),$ER9)</f>
        <v>0.51</v>
      </c>
      <c r="EZ9" s="57">
        <f t="shared" ref="EZ9:EZ12" si="52">IF(BP9="",0,IF(BP9="Automático",0.25,IF(BP9="Manual",0.15,0)))</f>
        <v>0</v>
      </c>
      <c r="FA9" s="57">
        <f t="shared" ref="FA9:FA12" si="53">IF(BQ9="",0,IF(BQ9="Preventivo",0.25,IF(BQ9="Detectivo",0.15,IF(BQ9="Correctivo",0.1,0))))</f>
        <v>0</v>
      </c>
      <c r="FB9" s="56">
        <f t="shared" ref="FB9:FB12" si="54">IF(OR(BP9=0,BQ9=0),0,EZ9+FA9)</f>
        <v>0</v>
      </c>
      <c r="FC9" s="55">
        <f t="shared" ref="FC9:FC12" si="55">IF(FD9&gt;0.8,5,IF(FD9&gt;0.6,4,IF(FD9&gt;0.4,3,IF(FD9&gt;0.2,2,1))))</f>
        <v>1</v>
      </c>
      <c r="FD9" s="272">
        <f t="shared" ref="FD9:FD12" si="56">IF(OR(BR9="Ambos",BR9="Probabilidad"),EW9-(EW9*$FB9),EW9)</f>
        <v>5.04E-2</v>
      </c>
      <c r="FE9" s="55">
        <f t="shared" ref="FE9:FE12" si="57">IF(FF9&gt;0.8,5,IF(FF9&gt;0.6,4,3))</f>
        <v>3</v>
      </c>
      <c r="FF9" s="272">
        <f t="shared" ref="FF9:FF12" si="58">IF(OR(BR9="Ambos",BR9="Impacto"),$EY9-($EY9*$FB9),$EY9)</f>
        <v>0.51</v>
      </c>
      <c r="FG9" s="57">
        <f t="shared" ref="FG9:FG12" si="59">IF(BT9="",0,IF(BT9="Automático",0.25,IF(BT9="Manual",0.15,0)))</f>
        <v>0</v>
      </c>
      <c r="FH9" s="57">
        <f t="shared" ref="FH9:FH12" si="60">IF(BU9="",0,IF(BU9="Preventivo",0.25,IF(BU9="Detectivo",0.15,IF(BU9="Correctivo",0.1,0))))</f>
        <v>0</v>
      </c>
      <c r="FI9" s="56">
        <f t="shared" ref="FI9:FI12" si="61">IF(OR(BT9=0,BU9=0),0,FG9+FH9)</f>
        <v>0</v>
      </c>
      <c r="FJ9" s="55">
        <f t="shared" ref="FJ9:FJ12" si="62">IF(FK9&gt;0.8,5,IF(FK9&gt;0.6,4,IF(FK9&gt;0.4,3,IF(FK9&gt;0.2,2,1))))</f>
        <v>1</v>
      </c>
      <c r="FK9" s="272">
        <f t="shared" ref="FK9:FK12" si="63">IF(OR(BV9="Ambos",BV9="Probabilidad"),FD9-(FD9*$FI9),FD9)</f>
        <v>5.04E-2</v>
      </c>
      <c r="FL9" s="55">
        <f t="shared" ref="FL9:FL12" si="64">IF(FM9&gt;0.8,5,IF(FM9&gt;0.6,4,3))</f>
        <v>3</v>
      </c>
      <c r="FM9" s="272">
        <f t="shared" ref="FM9:FM12" si="65">IF(OR(BV9="Ambos",BV9="Impacto"),$FF9-($FF9*$FI9),$FF9)</f>
        <v>0.51</v>
      </c>
      <c r="FN9" s="57">
        <f t="shared" ref="FN9:FN12" si="66">IF(BX9="",0,IF(BX9="Automático",0.25,IF(BX9="Manual",0.15,0)))</f>
        <v>0</v>
      </c>
      <c r="FO9" s="57">
        <f t="shared" ref="FO9:FO12" si="67">IF(BY9="",0,IF(BY9="Preventivo",0.25,IF(BY9="Detectivo",0.15,IF(BY9="Correctivo",0.1,0))))</f>
        <v>0</v>
      </c>
      <c r="FP9" s="56">
        <f t="shared" ref="FP9:FP12" si="68">IF(OR(BX9=0,BY9=0),0,FN9+FO9)</f>
        <v>0</v>
      </c>
      <c r="FQ9" s="55">
        <f t="shared" ref="FQ9:FQ12" si="69">IF(FR9&gt;0.8,5,IF(FR9&gt;0.6,4,IF(FR9&gt;0.4,3,IF(FR9&gt;0.2,2,1))))</f>
        <v>1</v>
      </c>
      <c r="FR9" s="272">
        <f t="shared" ref="FR9:FR12" si="70">IF(OR(BZ9="Ambos",BZ9="Probabilidad"),FK9-(FK9*$FP9),FK9)</f>
        <v>5.04E-2</v>
      </c>
      <c r="FS9" s="55">
        <f t="shared" ref="FS9:FS12" si="71">IF(FT9&gt;0.8,5,IF(FT9&gt;0.6,4,3))</f>
        <v>3</v>
      </c>
      <c r="FT9" s="272">
        <f t="shared" ref="FT9:FT12" si="72">IF(OR(BZ9="Ambos",BZ9="Impacto"),$FM9-($FM9*$FP9),$FM9)</f>
        <v>0.51</v>
      </c>
      <c r="FU9" s="57">
        <f t="shared" ref="FU9:FU12" si="73">IF(CB9="",0,IF(CB9="Automático",0.25,IF(CB9="Manual",0.15,0)))</f>
        <v>0</v>
      </c>
      <c r="FV9" s="57">
        <f t="shared" ref="FV9:FV12" si="74">IF(CC9="",0,IF(CC9="Preventivo",0.25,IF(CC9="Detectivo",0.15,IF(CC9="Correctivo",0.1,0))))</f>
        <v>0</v>
      </c>
      <c r="FW9" s="56">
        <f t="shared" ref="FW9:FW12" si="75">IF(OR(CB9=0,CC9=0),0,FU9+FV9)</f>
        <v>0</v>
      </c>
      <c r="FX9" s="55">
        <f t="shared" ref="FX9:FX12" si="76">IF(FY9&gt;0.8,5,IF(FY9&gt;0.6,4,IF(FY9&gt;0.4,3,IF(FY9&gt;0.2,2,1))))</f>
        <v>1</v>
      </c>
      <c r="FY9" s="272">
        <f t="shared" ref="FY9:FY12" si="77">IF(OR(CD9="Ambos",CD9="Probabilidad"),FR9-(FR9*$FW9),FR9)</f>
        <v>5.04E-2</v>
      </c>
      <c r="FZ9" s="55">
        <f t="shared" ref="FZ9:FZ12" si="78">IF(GA9&gt;0.8,5,IF(GA9&gt;0.6,4,3))</f>
        <v>3</v>
      </c>
      <c r="GA9" s="272">
        <f t="shared" ref="GA9:GA12" si="79">IF(OR(CD9="Ambos",CD9="Impacto"),$FT9-($FT9*$FW9),$FT9)</f>
        <v>0.51</v>
      </c>
      <c r="GB9" s="57">
        <f t="shared" ref="GB9:GB12" si="80">IF(CF9="",0,IF(CF9="Automático",0.25,IF(CF9="Manual",0.15,0)))</f>
        <v>0</v>
      </c>
      <c r="GC9" s="57">
        <f t="shared" ref="GC9:GC12" si="81">IF(CG9="",0,IF(CG9="Preventivo",0.25,IF(CG9="Detectivo",0.15,IF(CG9="Correctivo",0.1,0))))</f>
        <v>0</v>
      </c>
      <c r="GD9" s="56">
        <f t="shared" ref="GD9:GD12" si="82">IF(OR(CF9=0,CG9=0),0,GB9+GC9)</f>
        <v>0</v>
      </c>
      <c r="GE9" s="55">
        <f t="shared" ref="GE9:GE12" si="83">IF(GF9&gt;0.8,5,IF(GF9&gt;0.6,4,IF(GF9&gt;0.4,3,IF(GF9&gt;0.2,2,1))))</f>
        <v>1</v>
      </c>
      <c r="GF9" s="272">
        <f t="shared" ref="GF9:GF12" si="84">IF(OR(CH9="Ambos",CH9="Probabilidad"),FY9-(FY9*$GD9),FY9)</f>
        <v>5.04E-2</v>
      </c>
      <c r="GG9" s="55">
        <f t="shared" ref="GG9:GG12" si="85">IF(GH9&gt;0.8,5,IF(GH9&gt;0.6,4,3))</f>
        <v>3</v>
      </c>
      <c r="GH9" s="272">
        <f t="shared" ref="GH9:GH12" si="86">IF(OR(CH9="Ambos",CH9="Impacto"),$GA9-($GA9*$GD9),$GA9)</f>
        <v>0.51</v>
      </c>
      <c r="GI9" s="272">
        <f>IF(GH9&lt;0.6,0.6,GH9)</f>
        <v>0.6</v>
      </c>
      <c r="GJ9" s="53"/>
      <c r="GK9" s="5"/>
    </row>
    <row r="10" spans="1:193 1680:1680" ht="123.9" customHeight="1" x14ac:dyDescent="0.2">
      <c r="A10" s="75">
        <v>2</v>
      </c>
      <c r="B10" s="69" t="s">
        <v>1091</v>
      </c>
      <c r="C10" s="80" t="s">
        <v>1097</v>
      </c>
      <c r="D10" s="74" t="s">
        <v>206</v>
      </c>
      <c r="E10" s="72" t="s">
        <v>202</v>
      </c>
      <c r="F10" s="62" t="s">
        <v>225</v>
      </c>
      <c r="G10" s="72" t="s">
        <v>220</v>
      </c>
      <c r="H10" s="72" t="s">
        <v>169</v>
      </c>
      <c r="I10" s="71" t="s">
        <v>18</v>
      </c>
      <c r="J10" s="71" t="s">
        <v>53</v>
      </c>
      <c r="K10" s="71" t="s">
        <v>53</v>
      </c>
      <c r="L10" s="71" t="s">
        <v>53</v>
      </c>
      <c r="M10" s="71" t="s">
        <v>53</v>
      </c>
      <c r="N10" s="71" t="s">
        <v>54</v>
      </c>
      <c r="O10" s="71" t="s">
        <v>53</v>
      </c>
      <c r="P10" s="71" t="s">
        <v>53</v>
      </c>
      <c r="Q10" s="71" t="s">
        <v>53</v>
      </c>
      <c r="R10" s="71" t="s">
        <v>53</v>
      </c>
      <c r="S10" s="71" t="s">
        <v>53</v>
      </c>
      <c r="T10" s="71" t="s">
        <v>53</v>
      </c>
      <c r="U10" s="71" t="s">
        <v>54</v>
      </c>
      <c r="V10" s="71" t="s">
        <v>53</v>
      </c>
      <c r="W10" s="71" t="s">
        <v>54</v>
      </c>
      <c r="X10" s="71" t="s">
        <v>53</v>
      </c>
      <c r="Y10" s="71" t="s">
        <v>53</v>
      </c>
      <c r="Z10" s="71" t="s">
        <v>53</v>
      </c>
      <c r="AA10" s="71" t="s">
        <v>53</v>
      </c>
      <c r="AB10" s="71" t="s">
        <v>53</v>
      </c>
      <c r="AC10" s="70" t="str">
        <f t="shared" si="0"/>
        <v>1 - Muy Baja</v>
      </c>
      <c r="AD10" s="233">
        <f t="shared" si="1"/>
        <v>0.2</v>
      </c>
      <c r="AE10" s="70" t="str">
        <f t="shared" si="2"/>
        <v>3 - Moderado</v>
      </c>
      <c r="AF10" s="233">
        <f t="shared" si="3"/>
        <v>0.6</v>
      </c>
      <c r="AG10" s="69" t="str">
        <f>IFERROR(INDEX('[6]PRACT INTEG'!$BLU$690:$BLY$694,MATCH(I10,'[6]PRACT INTEG'!$BLS$690:$BLS$694,0),MATCH(AE10,'[6]PRACT INTEG'!$BLU$688:$BLY$688,0)),"")</f>
        <v>MODERADO</v>
      </c>
      <c r="AH10" s="233">
        <f t="shared" si="4"/>
        <v>0.12</v>
      </c>
      <c r="AI10" s="80" t="s">
        <v>1093</v>
      </c>
      <c r="AJ10" s="69" t="s">
        <v>141</v>
      </c>
      <c r="AK10" s="68" t="s">
        <v>1094</v>
      </c>
      <c r="AL10" s="68" t="s">
        <v>1095</v>
      </c>
      <c r="AM10" s="62" t="s">
        <v>35</v>
      </c>
      <c r="AN10" s="67" t="s">
        <v>45</v>
      </c>
      <c r="AO10" s="67" t="s">
        <v>50</v>
      </c>
      <c r="AP10" s="62" t="s">
        <v>52</v>
      </c>
      <c r="AQ10" s="62" t="s">
        <v>35</v>
      </c>
      <c r="AR10" s="67" t="s">
        <v>45</v>
      </c>
      <c r="AS10" s="67" t="s">
        <v>50</v>
      </c>
      <c r="AT10" s="62" t="s">
        <v>52</v>
      </c>
      <c r="AU10" s="62" t="s">
        <v>35</v>
      </c>
      <c r="AV10" s="67" t="s">
        <v>45</v>
      </c>
      <c r="AW10" s="67" t="s">
        <v>49</v>
      </c>
      <c r="AX10" s="62" t="s">
        <v>52</v>
      </c>
      <c r="AY10" s="62" t="s">
        <v>35</v>
      </c>
      <c r="AZ10" s="67" t="s">
        <v>45</v>
      </c>
      <c r="BA10" s="67" t="s">
        <v>48</v>
      </c>
      <c r="BB10" s="62" t="s">
        <v>51</v>
      </c>
      <c r="BC10" s="62"/>
      <c r="BD10" s="67"/>
      <c r="BE10" s="67"/>
      <c r="BF10" s="62"/>
      <c r="BG10" s="62"/>
      <c r="BH10" s="67"/>
      <c r="BI10" s="67"/>
      <c r="BJ10" s="62"/>
      <c r="BK10" s="62"/>
      <c r="BL10" s="67"/>
      <c r="BM10" s="67"/>
      <c r="BN10" s="62"/>
      <c r="BO10" s="62"/>
      <c r="BP10" s="67"/>
      <c r="BQ10" s="67"/>
      <c r="BR10" s="62"/>
      <c r="BS10" s="62"/>
      <c r="BT10" s="67"/>
      <c r="BU10" s="67"/>
      <c r="BV10" s="62"/>
      <c r="BW10" s="62"/>
      <c r="BX10" s="67"/>
      <c r="BY10" s="67"/>
      <c r="BZ10" s="62"/>
      <c r="CA10" s="62"/>
      <c r="CB10" s="67"/>
      <c r="CC10" s="67"/>
      <c r="CD10" s="62"/>
      <c r="CE10" s="62"/>
      <c r="CF10" s="67"/>
      <c r="CG10" s="67"/>
      <c r="CH10" s="62"/>
      <c r="CI10" s="67"/>
      <c r="CJ10" s="67"/>
      <c r="CK10" s="62"/>
      <c r="CL10" s="66" t="str">
        <f>IFERROR(IF(GE10&lt;=1,"1 - Muy Baja",VLOOKUP(GE10,'[6]PRACT INTEG'!$BLR$690:$BLS$694,2,0)),"")</f>
        <v>1 - Muy Baja</v>
      </c>
      <c r="CM10" s="249">
        <f t="shared" si="5"/>
        <v>5.04E-2</v>
      </c>
      <c r="CN10" s="66" t="str">
        <f>IFERROR(IF(GG10&lt;=1,"1 - Leve",HLOOKUP(GG10,'[6]PRACT INTEG'!$BLU$687:$BLY$688,2,0)),"")</f>
        <v>3 - Moderado</v>
      </c>
      <c r="CO10" s="249">
        <f>GI10</f>
        <v>0.6</v>
      </c>
      <c r="CP10" s="63" t="str">
        <f>IFERROR(INDEX($BLU$690:$BLY$694,MATCH(GE10,$BLR$690:$BLR$694,0),MATCH(GG10,$BLU$687:$BLY$687,0)),"")</f>
        <v>MODERADO</v>
      </c>
      <c r="CQ10" s="233">
        <f>CM10*CO10</f>
        <v>3.024E-2</v>
      </c>
      <c r="CR10" s="77" t="s">
        <v>238</v>
      </c>
      <c r="CS10" s="63">
        <f>IF(CP10="BAJO",0.1,IF(CP10="MODERADO",3,5))</f>
        <v>3</v>
      </c>
      <c r="CT10" s="62"/>
      <c r="CU10" s="61" t="s">
        <v>1096</v>
      </c>
      <c r="CV10" s="76" t="s">
        <v>1086</v>
      </c>
      <c r="CW10" s="242"/>
      <c r="CX10" s="56">
        <f t="shared" si="6"/>
        <v>3</v>
      </c>
      <c r="CY10" s="59">
        <f>IF(CX10&lt;6,3,IF(CX10&gt;11,5,4))</f>
        <v>3</v>
      </c>
      <c r="CZ10" s="56" t="str">
        <f>IF(CX10&lt;6,"Moderado",IF(CX10&gt;11,"Catastrófico","Mayor"))</f>
        <v>Moderado</v>
      </c>
      <c r="DA10" s="237">
        <f>IF(CY10=3,0.6,IF(CY10=4,0.8,1))</f>
        <v>0.6</v>
      </c>
      <c r="DB10" s="57">
        <f>IF(AN10="",0,IF(AN10="Automático",0.25,IF(AN10="Manual",0.15,0)))</f>
        <v>0.15</v>
      </c>
      <c r="DC10" s="57">
        <f t="shared" si="7"/>
        <v>0.25</v>
      </c>
      <c r="DD10" s="56">
        <f>IF(OR(AN10=0,AO10=0),0,DB10+DC10)</f>
        <v>0.4</v>
      </c>
      <c r="DE10" s="55">
        <f t="shared" si="8"/>
        <v>1</v>
      </c>
      <c r="DF10" s="272">
        <f t="shared" si="9"/>
        <v>0.12</v>
      </c>
      <c r="DG10" s="55">
        <f>IF(DI10&gt;0.8,5,IF(DI10&gt;0.6,4,3))</f>
        <v>3</v>
      </c>
      <c r="DH10" s="55"/>
      <c r="DI10" s="272">
        <f t="shared" si="10"/>
        <v>0.6</v>
      </c>
      <c r="DJ10" s="57">
        <f t="shared" si="11"/>
        <v>0.15</v>
      </c>
      <c r="DK10" s="57">
        <f t="shared" si="12"/>
        <v>0.25</v>
      </c>
      <c r="DL10" s="56">
        <f t="shared" si="13"/>
        <v>0.4</v>
      </c>
      <c r="DM10" s="55">
        <f t="shared" si="14"/>
        <v>1</v>
      </c>
      <c r="DN10" s="272">
        <f t="shared" si="15"/>
        <v>7.1999999999999995E-2</v>
      </c>
      <c r="DO10" s="55">
        <f t="shared" si="16"/>
        <v>3</v>
      </c>
      <c r="DP10" s="272">
        <f t="shared" si="17"/>
        <v>0.6</v>
      </c>
      <c r="DQ10" s="57">
        <f t="shared" si="18"/>
        <v>0.15</v>
      </c>
      <c r="DR10" s="57">
        <f t="shared" si="19"/>
        <v>0.15</v>
      </c>
      <c r="DS10" s="56">
        <f t="shared" si="20"/>
        <v>0.3</v>
      </c>
      <c r="DT10" s="55">
        <f t="shared" si="21"/>
        <v>1</v>
      </c>
      <c r="DU10" s="272">
        <f t="shared" si="22"/>
        <v>5.04E-2</v>
      </c>
      <c r="DV10" s="55">
        <f t="shared" si="23"/>
        <v>3</v>
      </c>
      <c r="DW10" s="272">
        <f t="shared" si="24"/>
        <v>0.6</v>
      </c>
      <c r="DX10" s="57">
        <f t="shared" si="25"/>
        <v>0.15</v>
      </c>
      <c r="DY10" s="57">
        <f>IF(BA10="",0,IF(BA10="Preventivo",0.25,IF(BA10="Detectivo",0.15,IF(BA12="Correctivo",0.1,0))))</f>
        <v>0</v>
      </c>
      <c r="DZ10" s="56">
        <f t="shared" si="26"/>
        <v>0.15</v>
      </c>
      <c r="EA10" s="55">
        <f t="shared" si="27"/>
        <v>1</v>
      </c>
      <c r="EB10" s="272">
        <f t="shared" si="28"/>
        <v>5.04E-2</v>
      </c>
      <c r="EC10" s="55">
        <f t="shared" si="29"/>
        <v>3</v>
      </c>
      <c r="ED10" s="272">
        <f t="shared" si="30"/>
        <v>0.51</v>
      </c>
      <c r="EE10" s="57">
        <f t="shared" si="31"/>
        <v>0</v>
      </c>
      <c r="EF10" s="57">
        <f t="shared" si="32"/>
        <v>0</v>
      </c>
      <c r="EG10" s="56">
        <f t="shared" si="33"/>
        <v>0</v>
      </c>
      <c r="EH10" s="55">
        <f t="shared" si="34"/>
        <v>1</v>
      </c>
      <c r="EI10" s="272">
        <f t="shared" si="35"/>
        <v>5.04E-2</v>
      </c>
      <c r="EJ10" s="55">
        <f t="shared" si="36"/>
        <v>3</v>
      </c>
      <c r="EK10" s="272">
        <f t="shared" si="37"/>
        <v>0.51</v>
      </c>
      <c r="EL10" s="57">
        <f t="shared" si="38"/>
        <v>0</v>
      </c>
      <c r="EM10" s="57">
        <f t="shared" si="39"/>
        <v>0</v>
      </c>
      <c r="EN10" s="56">
        <f t="shared" si="40"/>
        <v>0</v>
      </c>
      <c r="EO10" s="55">
        <f t="shared" si="41"/>
        <v>1</v>
      </c>
      <c r="EP10" s="272">
        <f t="shared" si="42"/>
        <v>5.04E-2</v>
      </c>
      <c r="EQ10" s="55">
        <f t="shared" si="43"/>
        <v>3</v>
      </c>
      <c r="ER10" s="272">
        <f t="shared" si="44"/>
        <v>0.51</v>
      </c>
      <c r="ES10" s="57">
        <f t="shared" si="45"/>
        <v>0</v>
      </c>
      <c r="ET10" s="57">
        <f t="shared" si="46"/>
        <v>0</v>
      </c>
      <c r="EU10" s="56">
        <f t="shared" si="47"/>
        <v>0</v>
      </c>
      <c r="EV10" s="55">
        <f t="shared" si="48"/>
        <v>1</v>
      </c>
      <c r="EW10" s="272">
        <f t="shared" si="49"/>
        <v>5.04E-2</v>
      </c>
      <c r="EX10" s="55">
        <f t="shared" si="50"/>
        <v>3</v>
      </c>
      <c r="EY10" s="272">
        <f t="shared" si="51"/>
        <v>0.51</v>
      </c>
      <c r="EZ10" s="57">
        <f t="shared" si="52"/>
        <v>0</v>
      </c>
      <c r="FA10" s="57">
        <f t="shared" si="53"/>
        <v>0</v>
      </c>
      <c r="FB10" s="56">
        <f t="shared" si="54"/>
        <v>0</v>
      </c>
      <c r="FC10" s="55">
        <f t="shared" si="55"/>
        <v>1</v>
      </c>
      <c r="FD10" s="272">
        <f t="shared" si="56"/>
        <v>5.04E-2</v>
      </c>
      <c r="FE10" s="55">
        <f t="shared" si="57"/>
        <v>3</v>
      </c>
      <c r="FF10" s="272">
        <f t="shared" si="58"/>
        <v>0.51</v>
      </c>
      <c r="FG10" s="57">
        <f t="shared" si="59"/>
        <v>0</v>
      </c>
      <c r="FH10" s="57">
        <f t="shared" si="60"/>
        <v>0</v>
      </c>
      <c r="FI10" s="56">
        <f t="shared" si="61"/>
        <v>0</v>
      </c>
      <c r="FJ10" s="55">
        <f t="shared" si="62"/>
        <v>1</v>
      </c>
      <c r="FK10" s="272">
        <f t="shared" si="63"/>
        <v>5.04E-2</v>
      </c>
      <c r="FL10" s="55">
        <f t="shared" si="64"/>
        <v>3</v>
      </c>
      <c r="FM10" s="272">
        <f t="shared" si="65"/>
        <v>0.51</v>
      </c>
      <c r="FN10" s="57">
        <f t="shared" si="66"/>
        <v>0</v>
      </c>
      <c r="FO10" s="57">
        <f t="shared" si="67"/>
        <v>0</v>
      </c>
      <c r="FP10" s="56">
        <f t="shared" si="68"/>
        <v>0</v>
      </c>
      <c r="FQ10" s="55">
        <f t="shared" si="69"/>
        <v>1</v>
      </c>
      <c r="FR10" s="272">
        <f t="shared" si="70"/>
        <v>5.04E-2</v>
      </c>
      <c r="FS10" s="55">
        <f t="shared" si="71"/>
        <v>3</v>
      </c>
      <c r="FT10" s="272">
        <f t="shared" si="72"/>
        <v>0.51</v>
      </c>
      <c r="FU10" s="57">
        <f t="shared" si="73"/>
        <v>0</v>
      </c>
      <c r="FV10" s="57">
        <f t="shared" si="74"/>
        <v>0</v>
      </c>
      <c r="FW10" s="56">
        <f t="shared" si="75"/>
        <v>0</v>
      </c>
      <c r="FX10" s="55">
        <f t="shared" si="76"/>
        <v>1</v>
      </c>
      <c r="FY10" s="272">
        <f t="shared" si="77"/>
        <v>5.04E-2</v>
      </c>
      <c r="FZ10" s="55">
        <f t="shared" si="78"/>
        <v>3</v>
      </c>
      <c r="GA10" s="272">
        <f t="shared" si="79"/>
        <v>0.51</v>
      </c>
      <c r="GB10" s="57">
        <f t="shared" si="80"/>
        <v>0</v>
      </c>
      <c r="GC10" s="57">
        <f t="shared" si="81"/>
        <v>0</v>
      </c>
      <c r="GD10" s="56">
        <f t="shared" si="82"/>
        <v>0</v>
      </c>
      <c r="GE10" s="55">
        <f t="shared" si="83"/>
        <v>1</v>
      </c>
      <c r="GF10" s="272">
        <f t="shared" si="84"/>
        <v>5.04E-2</v>
      </c>
      <c r="GG10" s="55">
        <f t="shared" si="85"/>
        <v>3</v>
      </c>
      <c r="GH10" s="272">
        <f t="shared" si="86"/>
        <v>0.51</v>
      </c>
      <c r="GI10" s="272">
        <f>IF(GH10&lt;0.6,0.6,GH10)</f>
        <v>0.6</v>
      </c>
      <c r="GJ10" s="53"/>
      <c r="GK10" s="5"/>
    </row>
    <row r="11" spans="1:193 1680:1680" ht="78.900000000000006" customHeight="1" x14ac:dyDescent="0.2">
      <c r="A11" s="75">
        <v>3</v>
      </c>
      <c r="B11" s="69" t="s">
        <v>1098</v>
      </c>
      <c r="C11" s="80" t="s">
        <v>1099</v>
      </c>
      <c r="D11" s="74" t="s">
        <v>205</v>
      </c>
      <c r="E11" s="72" t="s">
        <v>202</v>
      </c>
      <c r="F11" s="62" t="s">
        <v>225</v>
      </c>
      <c r="G11" s="72" t="s">
        <v>220</v>
      </c>
      <c r="H11" s="72" t="s">
        <v>169</v>
      </c>
      <c r="I11" s="71" t="s">
        <v>20</v>
      </c>
      <c r="J11" s="71" t="s">
        <v>53</v>
      </c>
      <c r="K11" s="71" t="s">
        <v>53</v>
      </c>
      <c r="L11" s="71" t="s">
        <v>53</v>
      </c>
      <c r="M11" s="71" t="s">
        <v>53</v>
      </c>
      <c r="N11" s="71" t="s">
        <v>54</v>
      </c>
      <c r="O11" s="71" t="s">
        <v>53</v>
      </c>
      <c r="P11" s="71" t="s">
        <v>53</v>
      </c>
      <c r="Q11" s="71" t="s">
        <v>53</v>
      </c>
      <c r="R11" s="71" t="s">
        <v>53</v>
      </c>
      <c r="S11" s="71" t="s">
        <v>53</v>
      </c>
      <c r="T11" s="71" t="s">
        <v>53</v>
      </c>
      <c r="U11" s="71" t="s">
        <v>54</v>
      </c>
      <c r="V11" s="71" t="s">
        <v>53</v>
      </c>
      <c r="W11" s="71" t="s">
        <v>54</v>
      </c>
      <c r="X11" s="71" t="s">
        <v>53</v>
      </c>
      <c r="Y11" s="71" t="s">
        <v>53</v>
      </c>
      <c r="Z11" s="71" t="s">
        <v>53</v>
      </c>
      <c r="AA11" s="71" t="s">
        <v>53</v>
      </c>
      <c r="AB11" s="71" t="s">
        <v>53</v>
      </c>
      <c r="AC11" s="70" t="str">
        <f t="shared" si="0"/>
        <v>2 - Baja</v>
      </c>
      <c r="AD11" s="233">
        <f t="shared" si="1"/>
        <v>0.4</v>
      </c>
      <c r="AE11" s="70" t="str">
        <f t="shared" si="2"/>
        <v>3 - Moderado</v>
      </c>
      <c r="AF11" s="233">
        <f t="shared" si="3"/>
        <v>0.6</v>
      </c>
      <c r="AG11" s="69" t="str">
        <f>IFERROR(INDEX('[6]PRACT INTEG'!$BLU$690:$BLY$694,MATCH(I11,'[6]PRACT INTEG'!$BLS$690:$BLS$694,0),MATCH(AE11,'[6]PRACT INTEG'!$BLU$688:$BLY$688,0)),"")</f>
        <v>MODERADO</v>
      </c>
      <c r="AH11" s="233">
        <f t="shared" si="4"/>
        <v>0.24</v>
      </c>
      <c r="AI11" s="80" t="s">
        <v>1100</v>
      </c>
      <c r="AJ11" s="69" t="s">
        <v>117</v>
      </c>
      <c r="AK11" s="72" t="s">
        <v>1101</v>
      </c>
      <c r="AL11" s="72" t="s">
        <v>1102</v>
      </c>
      <c r="AM11" s="62" t="s">
        <v>35</v>
      </c>
      <c r="AN11" s="67" t="s">
        <v>45</v>
      </c>
      <c r="AO11" s="67" t="s">
        <v>50</v>
      </c>
      <c r="AP11" s="62" t="s">
        <v>52</v>
      </c>
      <c r="AQ11" s="62" t="s">
        <v>34</v>
      </c>
      <c r="AR11" s="67" t="s">
        <v>45</v>
      </c>
      <c r="AS11" s="67" t="s">
        <v>50</v>
      </c>
      <c r="AT11" s="62" t="s">
        <v>52</v>
      </c>
      <c r="AU11" s="62"/>
      <c r="AV11" s="67"/>
      <c r="AW11" s="67"/>
      <c r="AX11" s="62"/>
      <c r="AY11" s="62"/>
      <c r="AZ11" s="67"/>
      <c r="BA11" s="67"/>
      <c r="BB11" s="62"/>
      <c r="BC11" s="62"/>
      <c r="BD11" s="67"/>
      <c r="BE11" s="67"/>
      <c r="BF11" s="62"/>
      <c r="BG11" s="62"/>
      <c r="BH11" s="67"/>
      <c r="BI11" s="67"/>
      <c r="BJ11" s="62"/>
      <c r="BK11" s="62"/>
      <c r="BL11" s="67"/>
      <c r="BM11" s="67"/>
      <c r="BN11" s="62"/>
      <c r="BO11" s="62"/>
      <c r="BP11" s="67"/>
      <c r="BQ11" s="67"/>
      <c r="BR11" s="62"/>
      <c r="BS11" s="62"/>
      <c r="BT11" s="67"/>
      <c r="BU11" s="67"/>
      <c r="BV11" s="62"/>
      <c r="BW11" s="62"/>
      <c r="BX11" s="67"/>
      <c r="BY11" s="67"/>
      <c r="BZ11" s="62"/>
      <c r="CA11" s="62"/>
      <c r="CB11" s="67"/>
      <c r="CC11" s="67"/>
      <c r="CD11" s="62"/>
      <c r="CE11" s="62"/>
      <c r="CF11" s="67"/>
      <c r="CG11" s="67"/>
      <c r="CH11" s="62"/>
      <c r="CI11" s="67"/>
      <c r="CJ11" s="67"/>
      <c r="CK11" s="62"/>
      <c r="CL11" s="66" t="str">
        <f>IFERROR(IF(GE11&lt;=1,"1 - Muy Baja",VLOOKUP(GE11,'[6]PRACT INTEG'!$BLR$690:$BLS$694,2,0)),"")</f>
        <v>1 - Muy Baja</v>
      </c>
      <c r="CM11" s="249">
        <f t="shared" si="5"/>
        <v>0.14399999999999999</v>
      </c>
      <c r="CN11" s="66" t="str">
        <f>IFERROR(IF(GG11&lt;=1,"1 - Leve",HLOOKUP(GG11,'[6]PRACT INTEG'!$BLU$687:$BLY$688,2,0)),"")</f>
        <v>3 - Moderado</v>
      </c>
      <c r="CO11" s="249">
        <f t="shared" ref="CO11:CO12" si="87">GI11</f>
        <v>0.6</v>
      </c>
      <c r="CP11" s="63" t="str">
        <f>IFERROR(INDEX($BLU$690:$BLY$694,MATCH(GE11,$BLR$690:$BLR$694,0),MATCH(GG11,$BLU$687:$BLY$687,0)),"")</f>
        <v>MODERADO</v>
      </c>
      <c r="CQ11" s="233">
        <f t="shared" ref="CQ11:CQ12" si="88">CM11*CO11</f>
        <v>8.6399999999999991E-2</v>
      </c>
      <c r="CR11" s="77" t="s">
        <v>475</v>
      </c>
      <c r="CS11" s="63">
        <f t="shared" ref="CS11:CS12" si="89">IF(CP11="BAJO",0.1,IF(CP11="MODERADO",3,5))</f>
        <v>3</v>
      </c>
      <c r="CT11" s="62"/>
      <c r="CU11" s="61" t="s">
        <v>1103</v>
      </c>
      <c r="CV11" s="76" t="s">
        <v>1086</v>
      </c>
      <c r="CW11" s="242"/>
      <c r="CX11" s="56">
        <f t="shared" si="6"/>
        <v>3</v>
      </c>
      <c r="CY11" s="59">
        <f t="shared" ref="CY11:CY12" si="90">IF(CX11&lt;6,3,IF(CX11&gt;11,5,4))</f>
        <v>3</v>
      </c>
      <c r="CZ11" s="56" t="str">
        <f t="shared" ref="CZ11:CZ12" si="91">IF(CX11&lt;6,"Moderado",IF(CX11&gt;11,"Catastrófico","Mayor"))</f>
        <v>Moderado</v>
      </c>
      <c r="DA11" s="237">
        <f t="shared" ref="DA11:DA12" si="92">IF(CY11=3,0.6,IF(CY11=4,0.8,1))</f>
        <v>0.6</v>
      </c>
      <c r="DB11" s="57">
        <f t="shared" ref="DB11:DB12" si="93">IF(AN11="",0,IF(AN11="Automático",0.25,IF(AN11="Manual",0.15,0)))</f>
        <v>0.15</v>
      </c>
      <c r="DC11" s="57">
        <f t="shared" si="7"/>
        <v>0.25</v>
      </c>
      <c r="DD11" s="56">
        <f t="shared" ref="DD11:DD12" si="94">IF(OR(AN11=0,AO11=0),0,DB11+DC11)</f>
        <v>0.4</v>
      </c>
      <c r="DE11" s="55">
        <f t="shared" si="8"/>
        <v>2</v>
      </c>
      <c r="DF11" s="272">
        <f t="shared" si="9"/>
        <v>0.24</v>
      </c>
      <c r="DG11" s="55">
        <f t="shared" ref="DG11:DG12" si="95">IF(DI11&gt;0.8,5,IF(DI11&gt;0.6,4,3))</f>
        <v>3</v>
      </c>
      <c r="DH11" s="55"/>
      <c r="DI11" s="272">
        <f t="shared" si="10"/>
        <v>0.6</v>
      </c>
      <c r="DJ11" s="57">
        <f t="shared" si="11"/>
        <v>0.15</v>
      </c>
      <c r="DK11" s="57">
        <f t="shared" si="12"/>
        <v>0.25</v>
      </c>
      <c r="DL11" s="56">
        <f t="shared" si="13"/>
        <v>0.4</v>
      </c>
      <c r="DM11" s="55">
        <f t="shared" si="14"/>
        <v>1</v>
      </c>
      <c r="DN11" s="272">
        <f t="shared" si="15"/>
        <v>0.14399999999999999</v>
      </c>
      <c r="DO11" s="55">
        <f t="shared" si="16"/>
        <v>3</v>
      </c>
      <c r="DP11" s="272">
        <f t="shared" si="17"/>
        <v>0.6</v>
      </c>
      <c r="DQ11" s="57">
        <f t="shared" si="18"/>
        <v>0</v>
      </c>
      <c r="DR11" s="57">
        <f t="shared" si="19"/>
        <v>0</v>
      </c>
      <c r="DS11" s="56">
        <f t="shared" si="20"/>
        <v>0</v>
      </c>
      <c r="DT11" s="55">
        <f t="shared" si="21"/>
        <v>1</v>
      </c>
      <c r="DU11" s="272">
        <f t="shared" si="22"/>
        <v>0.14399999999999999</v>
      </c>
      <c r="DV11" s="55">
        <f t="shared" si="23"/>
        <v>3</v>
      </c>
      <c r="DW11" s="272">
        <f t="shared" si="24"/>
        <v>0.6</v>
      </c>
      <c r="DX11" s="57">
        <f t="shared" si="25"/>
        <v>0</v>
      </c>
      <c r="DY11" s="57">
        <f t="shared" ref="DY11:DY12" si="96">IF(BA11="",0,IF(BA11="Preventivo",0.25,IF(BA11="Detectivo",0.15,IF(BA12="Correctivo",0.1,0))))</f>
        <v>0</v>
      </c>
      <c r="DZ11" s="56">
        <f t="shared" si="26"/>
        <v>0</v>
      </c>
      <c r="EA11" s="55">
        <f t="shared" si="27"/>
        <v>1</v>
      </c>
      <c r="EB11" s="272">
        <f t="shared" si="28"/>
        <v>0.14399999999999999</v>
      </c>
      <c r="EC11" s="55">
        <f t="shared" si="29"/>
        <v>3</v>
      </c>
      <c r="ED11" s="272">
        <f t="shared" si="30"/>
        <v>0.6</v>
      </c>
      <c r="EE11" s="57">
        <f t="shared" si="31"/>
        <v>0</v>
      </c>
      <c r="EF11" s="57">
        <f t="shared" si="32"/>
        <v>0</v>
      </c>
      <c r="EG11" s="56">
        <f t="shared" si="33"/>
        <v>0</v>
      </c>
      <c r="EH11" s="55">
        <f t="shared" si="34"/>
        <v>1</v>
      </c>
      <c r="EI11" s="272">
        <f t="shared" si="35"/>
        <v>0.14399999999999999</v>
      </c>
      <c r="EJ11" s="55">
        <f t="shared" si="36"/>
        <v>3</v>
      </c>
      <c r="EK11" s="272">
        <f t="shared" si="37"/>
        <v>0.6</v>
      </c>
      <c r="EL11" s="57">
        <f t="shared" si="38"/>
        <v>0</v>
      </c>
      <c r="EM11" s="57">
        <f t="shared" si="39"/>
        <v>0</v>
      </c>
      <c r="EN11" s="56">
        <f t="shared" si="40"/>
        <v>0</v>
      </c>
      <c r="EO11" s="55">
        <f t="shared" si="41"/>
        <v>1</v>
      </c>
      <c r="EP11" s="272">
        <f t="shared" si="42"/>
        <v>0.14399999999999999</v>
      </c>
      <c r="EQ11" s="55">
        <f t="shared" si="43"/>
        <v>3</v>
      </c>
      <c r="ER11" s="272">
        <f t="shared" si="44"/>
        <v>0.6</v>
      </c>
      <c r="ES11" s="57">
        <f t="shared" si="45"/>
        <v>0</v>
      </c>
      <c r="ET11" s="57">
        <f t="shared" si="46"/>
        <v>0</v>
      </c>
      <c r="EU11" s="56">
        <f t="shared" si="47"/>
        <v>0</v>
      </c>
      <c r="EV11" s="55">
        <f t="shared" si="48"/>
        <v>1</v>
      </c>
      <c r="EW11" s="272">
        <f t="shared" si="49"/>
        <v>0.14399999999999999</v>
      </c>
      <c r="EX11" s="55">
        <f t="shared" si="50"/>
        <v>3</v>
      </c>
      <c r="EY11" s="272">
        <f t="shared" si="51"/>
        <v>0.6</v>
      </c>
      <c r="EZ11" s="57">
        <f t="shared" si="52"/>
        <v>0</v>
      </c>
      <c r="FA11" s="57">
        <f t="shared" si="53"/>
        <v>0</v>
      </c>
      <c r="FB11" s="56">
        <f t="shared" si="54"/>
        <v>0</v>
      </c>
      <c r="FC11" s="55">
        <f t="shared" si="55"/>
        <v>1</v>
      </c>
      <c r="FD11" s="272">
        <f t="shared" si="56"/>
        <v>0.14399999999999999</v>
      </c>
      <c r="FE11" s="55">
        <f t="shared" si="57"/>
        <v>3</v>
      </c>
      <c r="FF11" s="272">
        <f t="shared" si="58"/>
        <v>0.6</v>
      </c>
      <c r="FG11" s="57">
        <f t="shared" si="59"/>
        <v>0</v>
      </c>
      <c r="FH11" s="57">
        <f t="shared" si="60"/>
        <v>0</v>
      </c>
      <c r="FI11" s="56">
        <f t="shared" si="61"/>
        <v>0</v>
      </c>
      <c r="FJ11" s="55">
        <f t="shared" si="62"/>
        <v>1</v>
      </c>
      <c r="FK11" s="272">
        <f t="shared" si="63"/>
        <v>0.14399999999999999</v>
      </c>
      <c r="FL11" s="55">
        <f t="shared" si="64"/>
        <v>3</v>
      </c>
      <c r="FM11" s="272">
        <f t="shared" si="65"/>
        <v>0.6</v>
      </c>
      <c r="FN11" s="57">
        <f t="shared" si="66"/>
        <v>0</v>
      </c>
      <c r="FO11" s="57">
        <f t="shared" si="67"/>
        <v>0</v>
      </c>
      <c r="FP11" s="56">
        <f t="shared" si="68"/>
        <v>0</v>
      </c>
      <c r="FQ11" s="55">
        <f t="shared" si="69"/>
        <v>1</v>
      </c>
      <c r="FR11" s="272">
        <f t="shared" si="70"/>
        <v>0.14399999999999999</v>
      </c>
      <c r="FS11" s="55">
        <f t="shared" si="71"/>
        <v>3</v>
      </c>
      <c r="FT11" s="272">
        <f t="shared" si="72"/>
        <v>0.6</v>
      </c>
      <c r="FU11" s="57">
        <f t="shared" si="73"/>
        <v>0</v>
      </c>
      <c r="FV11" s="57">
        <f t="shared" si="74"/>
        <v>0</v>
      </c>
      <c r="FW11" s="56">
        <f t="shared" si="75"/>
        <v>0</v>
      </c>
      <c r="FX11" s="55">
        <f t="shared" si="76"/>
        <v>1</v>
      </c>
      <c r="FY11" s="272">
        <f t="shared" si="77"/>
        <v>0.14399999999999999</v>
      </c>
      <c r="FZ11" s="55">
        <f t="shared" si="78"/>
        <v>3</v>
      </c>
      <c r="GA11" s="272">
        <f t="shared" si="79"/>
        <v>0.6</v>
      </c>
      <c r="GB11" s="57">
        <f t="shared" si="80"/>
        <v>0</v>
      </c>
      <c r="GC11" s="57">
        <f t="shared" si="81"/>
        <v>0</v>
      </c>
      <c r="GD11" s="56">
        <f t="shared" si="82"/>
        <v>0</v>
      </c>
      <c r="GE11" s="55">
        <f t="shared" si="83"/>
        <v>1</v>
      </c>
      <c r="GF11" s="272">
        <f t="shared" si="84"/>
        <v>0.14399999999999999</v>
      </c>
      <c r="GG11" s="55">
        <f t="shared" si="85"/>
        <v>3</v>
      </c>
      <c r="GH11" s="272">
        <f t="shared" si="86"/>
        <v>0.6</v>
      </c>
      <c r="GI11" s="272">
        <f t="shared" ref="GI11:GI12" si="97">IF(GH11&lt;0.6,0.6,GH11)</f>
        <v>0.6</v>
      </c>
      <c r="GJ11" s="53"/>
    </row>
    <row r="12" spans="1:193 1680:1680" ht="78.900000000000006" customHeight="1" x14ac:dyDescent="0.2">
      <c r="A12" s="75">
        <v>4</v>
      </c>
      <c r="B12" s="69" t="s">
        <v>1098</v>
      </c>
      <c r="C12" s="80" t="s">
        <v>1104</v>
      </c>
      <c r="D12" s="74" t="s">
        <v>206</v>
      </c>
      <c r="E12" s="72" t="s">
        <v>202</v>
      </c>
      <c r="F12" s="62" t="s">
        <v>225</v>
      </c>
      <c r="G12" s="72" t="s">
        <v>220</v>
      </c>
      <c r="H12" s="72" t="s">
        <v>169</v>
      </c>
      <c r="I12" s="71" t="s">
        <v>20</v>
      </c>
      <c r="J12" s="71" t="s">
        <v>53</v>
      </c>
      <c r="K12" s="71" t="s">
        <v>53</v>
      </c>
      <c r="L12" s="71" t="s">
        <v>53</v>
      </c>
      <c r="M12" s="71" t="s">
        <v>53</v>
      </c>
      <c r="N12" s="71" t="s">
        <v>54</v>
      </c>
      <c r="O12" s="71" t="s">
        <v>53</v>
      </c>
      <c r="P12" s="71" t="s">
        <v>53</v>
      </c>
      <c r="Q12" s="71" t="s">
        <v>53</v>
      </c>
      <c r="R12" s="71" t="s">
        <v>53</v>
      </c>
      <c r="S12" s="71" t="s">
        <v>53</v>
      </c>
      <c r="T12" s="71" t="s">
        <v>53</v>
      </c>
      <c r="U12" s="71" t="s">
        <v>54</v>
      </c>
      <c r="V12" s="71" t="s">
        <v>53</v>
      </c>
      <c r="W12" s="71" t="s">
        <v>54</v>
      </c>
      <c r="X12" s="71" t="s">
        <v>53</v>
      </c>
      <c r="Y12" s="71" t="s">
        <v>53</v>
      </c>
      <c r="Z12" s="71" t="s">
        <v>53</v>
      </c>
      <c r="AA12" s="71" t="s">
        <v>53</v>
      </c>
      <c r="AB12" s="71" t="s">
        <v>53</v>
      </c>
      <c r="AC12" s="70" t="str">
        <f t="shared" si="0"/>
        <v>2 - Baja</v>
      </c>
      <c r="AD12" s="233">
        <f t="shared" si="1"/>
        <v>0.4</v>
      </c>
      <c r="AE12" s="70" t="str">
        <f t="shared" si="2"/>
        <v>3 - Moderado</v>
      </c>
      <c r="AF12" s="233">
        <f t="shared" si="3"/>
        <v>0.6</v>
      </c>
      <c r="AG12" s="69" t="str">
        <f>IFERROR(INDEX('[6]PRACT INTEG'!$BLU$690:$BLY$694,MATCH(I12,'[6]PRACT INTEG'!$BLS$690:$BLS$694,0),MATCH(AE12,'[6]PRACT INTEG'!$BLU$688:$BLY$688,0)),"")</f>
        <v>MODERADO</v>
      </c>
      <c r="AH12" s="233">
        <f t="shared" si="4"/>
        <v>0.24</v>
      </c>
      <c r="AI12" s="80" t="s">
        <v>1105</v>
      </c>
      <c r="AJ12" s="69" t="s">
        <v>117</v>
      </c>
      <c r="AK12" s="72" t="s">
        <v>1101</v>
      </c>
      <c r="AL12" s="72" t="s">
        <v>1102</v>
      </c>
      <c r="AM12" s="62" t="s">
        <v>35</v>
      </c>
      <c r="AN12" s="67" t="s">
        <v>45</v>
      </c>
      <c r="AO12" s="67" t="s">
        <v>50</v>
      </c>
      <c r="AP12" s="62" t="s">
        <v>52</v>
      </c>
      <c r="AQ12" s="62" t="s">
        <v>34</v>
      </c>
      <c r="AR12" s="67" t="s">
        <v>45</v>
      </c>
      <c r="AS12" s="67" t="s">
        <v>50</v>
      </c>
      <c r="AT12" s="62" t="s">
        <v>52</v>
      </c>
      <c r="AU12" s="62"/>
      <c r="AV12" s="67"/>
      <c r="AW12" s="67"/>
      <c r="AX12" s="62"/>
      <c r="AY12" s="62"/>
      <c r="AZ12" s="67"/>
      <c r="BA12" s="67"/>
      <c r="BB12" s="62"/>
      <c r="BC12" s="62"/>
      <c r="BD12" s="67"/>
      <c r="BE12" s="67"/>
      <c r="BF12" s="62"/>
      <c r="BG12" s="62"/>
      <c r="BH12" s="67"/>
      <c r="BI12" s="67"/>
      <c r="BJ12" s="62"/>
      <c r="BK12" s="62"/>
      <c r="BL12" s="67"/>
      <c r="BM12" s="67"/>
      <c r="BN12" s="62"/>
      <c r="BO12" s="62"/>
      <c r="BP12" s="67"/>
      <c r="BQ12" s="67"/>
      <c r="BR12" s="62"/>
      <c r="BS12" s="62"/>
      <c r="BT12" s="67"/>
      <c r="BU12" s="67"/>
      <c r="BV12" s="62"/>
      <c r="BW12" s="62"/>
      <c r="BX12" s="67"/>
      <c r="BY12" s="67"/>
      <c r="BZ12" s="62"/>
      <c r="CA12" s="62"/>
      <c r="CB12" s="67"/>
      <c r="CC12" s="67"/>
      <c r="CD12" s="62"/>
      <c r="CE12" s="62"/>
      <c r="CF12" s="67"/>
      <c r="CG12" s="67"/>
      <c r="CH12" s="62"/>
      <c r="CI12" s="67"/>
      <c r="CJ12" s="67"/>
      <c r="CK12" s="62"/>
      <c r="CL12" s="66" t="str">
        <f>IFERROR(IF(GE12&lt;=1,"1 - Muy Baja",VLOOKUP(GE12,'[6]PRACT INTEG'!$BLR$690:$BLS$694,2,0)),"")</f>
        <v>1 - Muy Baja</v>
      </c>
      <c r="CM12" s="249">
        <f t="shared" si="5"/>
        <v>0.14399999999999999</v>
      </c>
      <c r="CN12" s="66" t="str">
        <f>IFERROR(IF(GG12&lt;=1,"1 - Leve",HLOOKUP(GG12,'[6]PRACT INTEG'!$BLU$687:$BLY$688,2,0)),"")</f>
        <v>3 - Moderado</v>
      </c>
      <c r="CO12" s="249">
        <f t="shared" si="87"/>
        <v>0.6</v>
      </c>
      <c r="CP12" s="63" t="str">
        <f>IFERROR(INDEX($BLU$690:$BLY$694,MATCH(GE12,$BLR$690:$BLR$694,0),MATCH(GG12,$BLU$687:$BLY$687,0)),"")</f>
        <v>MODERADO</v>
      </c>
      <c r="CQ12" s="233">
        <f t="shared" si="88"/>
        <v>8.6399999999999991E-2</v>
      </c>
      <c r="CR12" s="77" t="s">
        <v>238</v>
      </c>
      <c r="CS12" s="63">
        <f t="shared" si="89"/>
        <v>3</v>
      </c>
      <c r="CT12" s="62"/>
      <c r="CU12" s="61" t="s">
        <v>1103</v>
      </c>
      <c r="CV12" s="76" t="s">
        <v>1086</v>
      </c>
      <c r="CW12" s="242"/>
      <c r="CX12" s="56">
        <f t="shared" si="6"/>
        <v>3</v>
      </c>
      <c r="CY12" s="59">
        <f t="shared" si="90"/>
        <v>3</v>
      </c>
      <c r="CZ12" s="56" t="str">
        <f t="shared" si="91"/>
        <v>Moderado</v>
      </c>
      <c r="DA12" s="237">
        <f t="shared" si="92"/>
        <v>0.6</v>
      </c>
      <c r="DB12" s="57">
        <f t="shared" si="93"/>
        <v>0.15</v>
      </c>
      <c r="DC12" s="57">
        <f t="shared" si="7"/>
        <v>0.25</v>
      </c>
      <c r="DD12" s="56">
        <f t="shared" si="94"/>
        <v>0.4</v>
      </c>
      <c r="DE12" s="55">
        <f t="shared" si="8"/>
        <v>2</v>
      </c>
      <c r="DF12" s="272">
        <f t="shared" si="9"/>
        <v>0.24</v>
      </c>
      <c r="DG12" s="55">
        <f t="shared" si="95"/>
        <v>3</v>
      </c>
      <c r="DH12" s="55"/>
      <c r="DI12" s="272">
        <f t="shared" si="10"/>
        <v>0.6</v>
      </c>
      <c r="DJ12" s="57">
        <f t="shared" si="11"/>
        <v>0.15</v>
      </c>
      <c r="DK12" s="57">
        <f t="shared" si="12"/>
        <v>0.25</v>
      </c>
      <c r="DL12" s="56">
        <f t="shared" si="13"/>
        <v>0.4</v>
      </c>
      <c r="DM12" s="55">
        <f t="shared" si="14"/>
        <v>1</v>
      </c>
      <c r="DN12" s="272">
        <f t="shared" si="15"/>
        <v>0.14399999999999999</v>
      </c>
      <c r="DO12" s="55">
        <f t="shared" si="16"/>
        <v>3</v>
      </c>
      <c r="DP12" s="272">
        <f t="shared" si="17"/>
        <v>0.6</v>
      </c>
      <c r="DQ12" s="57">
        <f t="shared" si="18"/>
        <v>0</v>
      </c>
      <c r="DR12" s="57">
        <f t="shared" si="19"/>
        <v>0</v>
      </c>
      <c r="DS12" s="56">
        <f t="shared" si="20"/>
        <v>0</v>
      </c>
      <c r="DT12" s="55">
        <f t="shared" si="21"/>
        <v>1</v>
      </c>
      <c r="DU12" s="272">
        <f t="shared" si="22"/>
        <v>0.14399999999999999</v>
      </c>
      <c r="DV12" s="55">
        <f t="shared" si="23"/>
        <v>3</v>
      </c>
      <c r="DW12" s="272">
        <f t="shared" si="24"/>
        <v>0.6</v>
      </c>
      <c r="DX12" s="57">
        <f t="shared" si="25"/>
        <v>0</v>
      </c>
      <c r="DY12" s="57">
        <f t="shared" si="96"/>
        <v>0</v>
      </c>
      <c r="DZ12" s="56">
        <f t="shared" si="26"/>
        <v>0</v>
      </c>
      <c r="EA12" s="55">
        <f t="shared" si="27"/>
        <v>1</v>
      </c>
      <c r="EB12" s="272">
        <f t="shared" si="28"/>
        <v>0.14399999999999999</v>
      </c>
      <c r="EC12" s="55">
        <f t="shared" si="29"/>
        <v>3</v>
      </c>
      <c r="ED12" s="272">
        <f t="shared" si="30"/>
        <v>0.6</v>
      </c>
      <c r="EE12" s="57">
        <f t="shared" si="31"/>
        <v>0</v>
      </c>
      <c r="EF12" s="57">
        <f t="shared" si="32"/>
        <v>0</v>
      </c>
      <c r="EG12" s="56">
        <f t="shared" si="33"/>
        <v>0</v>
      </c>
      <c r="EH12" s="55">
        <f t="shared" si="34"/>
        <v>1</v>
      </c>
      <c r="EI12" s="272">
        <f t="shared" si="35"/>
        <v>0.14399999999999999</v>
      </c>
      <c r="EJ12" s="55">
        <f t="shared" si="36"/>
        <v>3</v>
      </c>
      <c r="EK12" s="272">
        <f t="shared" si="37"/>
        <v>0.6</v>
      </c>
      <c r="EL12" s="57">
        <f t="shared" si="38"/>
        <v>0</v>
      </c>
      <c r="EM12" s="57">
        <f t="shared" si="39"/>
        <v>0</v>
      </c>
      <c r="EN12" s="56">
        <f t="shared" si="40"/>
        <v>0</v>
      </c>
      <c r="EO12" s="55">
        <f t="shared" si="41"/>
        <v>1</v>
      </c>
      <c r="EP12" s="272">
        <f t="shared" si="42"/>
        <v>0.14399999999999999</v>
      </c>
      <c r="EQ12" s="55">
        <f t="shared" si="43"/>
        <v>3</v>
      </c>
      <c r="ER12" s="272">
        <f t="shared" si="44"/>
        <v>0.6</v>
      </c>
      <c r="ES12" s="57">
        <f t="shared" si="45"/>
        <v>0</v>
      </c>
      <c r="ET12" s="57">
        <f t="shared" si="46"/>
        <v>0</v>
      </c>
      <c r="EU12" s="56">
        <f t="shared" si="47"/>
        <v>0</v>
      </c>
      <c r="EV12" s="55">
        <f t="shared" si="48"/>
        <v>1</v>
      </c>
      <c r="EW12" s="272">
        <f t="shared" si="49"/>
        <v>0.14399999999999999</v>
      </c>
      <c r="EX12" s="55">
        <f t="shared" si="50"/>
        <v>3</v>
      </c>
      <c r="EY12" s="272">
        <f t="shared" si="51"/>
        <v>0.6</v>
      </c>
      <c r="EZ12" s="57">
        <f t="shared" si="52"/>
        <v>0</v>
      </c>
      <c r="FA12" s="57">
        <f t="shared" si="53"/>
        <v>0</v>
      </c>
      <c r="FB12" s="56">
        <f t="shared" si="54"/>
        <v>0</v>
      </c>
      <c r="FC12" s="55">
        <f t="shared" si="55"/>
        <v>1</v>
      </c>
      <c r="FD12" s="272">
        <f t="shared" si="56"/>
        <v>0.14399999999999999</v>
      </c>
      <c r="FE12" s="55">
        <f t="shared" si="57"/>
        <v>3</v>
      </c>
      <c r="FF12" s="272">
        <f t="shared" si="58"/>
        <v>0.6</v>
      </c>
      <c r="FG12" s="57">
        <f t="shared" si="59"/>
        <v>0</v>
      </c>
      <c r="FH12" s="57">
        <f t="shared" si="60"/>
        <v>0</v>
      </c>
      <c r="FI12" s="56">
        <f t="shared" si="61"/>
        <v>0</v>
      </c>
      <c r="FJ12" s="55">
        <f t="shared" si="62"/>
        <v>1</v>
      </c>
      <c r="FK12" s="272">
        <f t="shared" si="63"/>
        <v>0.14399999999999999</v>
      </c>
      <c r="FL12" s="55">
        <f t="shared" si="64"/>
        <v>3</v>
      </c>
      <c r="FM12" s="272">
        <f t="shared" si="65"/>
        <v>0.6</v>
      </c>
      <c r="FN12" s="57">
        <f t="shared" si="66"/>
        <v>0</v>
      </c>
      <c r="FO12" s="57">
        <f t="shared" si="67"/>
        <v>0</v>
      </c>
      <c r="FP12" s="56">
        <f t="shared" si="68"/>
        <v>0</v>
      </c>
      <c r="FQ12" s="55">
        <f t="shared" si="69"/>
        <v>1</v>
      </c>
      <c r="FR12" s="272">
        <f t="shared" si="70"/>
        <v>0.14399999999999999</v>
      </c>
      <c r="FS12" s="55">
        <f t="shared" si="71"/>
        <v>3</v>
      </c>
      <c r="FT12" s="272">
        <f t="shared" si="72"/>
        <v>0.6</v>
      </c>
      <c r="FU12" s="57">
        <f t="shared" si="73"/>
        <v>0</v>
      </c>
      <c r="FV12" s="57">
        <f t="shared" si="74"/>
        <v>0</v>
      </c>
      <c r="FW12" s="56">
        <f t="shared" si="75"/>
        <v>0</v>
      </c>
      <c r="FX12" s="55">
        <f t="shared" si="76"/>
        <v>1</v>
      </c>
      <c r="FY12" s="272">
        <f t="shared" si="77"/>
        <v>0.14399999999999999</v>
      </c>
      <c r="FZ12" s="55">
        <f t="shared" si="78"/>
        <v>3</v>
      </c>
      <c r="GA12" s="272">
        <f t="shared" si="79"/>
        <v>0.6</v>
      </c>
      <c r="GB12" s="57">
        <f t="shared" si="80"/>
        <v>0</v>
      </c>
      <c r="GC12" s="57">
        <f t="shared" si="81"/>
        <v>0</v>
      </c>
      <c r="GD12" s="56">
        <f t="shared" si="82"/>
        <v>0</v>
      </c>
      <c r="GE12" s="55">
        <f t="shared" si="83"/>
        <v>1</v>
      </c>
      <c r="GF12" s="272">
        <f t="shared" si="84"/>
        <v>0.14399999999999999</v>
      </c>
      <c r="GG12" s="55">
        <f t="shared" si="85"/>
        <v>3</v>
      </c>
      <c r="GH12" s="272">
        <f t="shared" si="86"/>
        <v>0.6</v>
      </c>
      <c r="GI12" s="272">
        <f t="shared" si="97"/>
        <v>0.6</v>
      </c>
      <c r="GJ12" s="53"/>
    </row>
    <row r="13" spans="1:193 1680:1680" x14ac:dyDescent="0.2">
      <c r="CS13" s="4">
        <f>SUM(CS9:CS12)</f>
        <v>12</v>
      </c>
    </row>
    <row r="102" spans="96:99" x14ac:dyDescent="0.2">
      <c r="CR102" s="353" t="s">
        <v>471</v>
      </c>
      <c r="CS102" s="4">
        <f>SUM(CS9:CS101)</f>
        <v>24</v>
      </c>
      <c r="CU102" s="4">
        <f>COUNT(CS9:CS12)</f>
        <v>4</v>
      </c>
    </row>
    <row r="685" spans="1:1 1680:1689" ht="13.2" x14ac:dyDescent="0.25">
      <c r="A685" s="51" t="s">
        <v>227</v>
      </c>
      <c r="BLP685" s="51" t="s">
        <v>227</v>
      </c>
      <c r="BLQ685" s="22"/>
      <c r="BLR685" s="22"/>
      <c r="BLS685" s="22"/>
      <c r="BLT685" s="22"/>
      <c r="BLU685" s="22"/>
      <c r="BLV685" s="22"/>
      <c r="BLW685" s="22"/>
      <c r="BLX685" s="22"/>
      <c r="BLY685" s="22"/>
    </row>
    <row r="686" spans="1:1 1680:1689" ht="13.2" x14ac:dyDescent="0.25">
      <c r="BLP686" s="22"/>
      <c r="BLQ686" s="22"/>
      <c r="BLR686" s="22"/>
      <c r="BLS686" s="22"/>
      <c r="BLT686" s="22"/>
      <c r="BLU686" s="22"/>
      <c r="BLV686" s="22"/>
      <c r="BLW686" s="540" t="s">
        <v>33</v>
      </c>
      <c r="BLX686" s="540"/>
      <c r="BLY686" s="540"/>
    </row>
    <row r="687" spans="1:1 1680:1689" ht="13.2" x14ac:dyDescent="0.25">
      <c r="BLP687" s="22"/>
      <c r="BLQ687" s="22"/>
      <c r="BLR687" s="22"/>
      <c r="BLS687" s="22"/>
      <c r="BLT687" s="22"/>
      <c r="BLU687" s="49">
        <v>1</v>
      </c>
      <c r="BLV687" s="49">
        <v>2</v>
      </c>
      <c r="BLW687" s="49">
        <v>3</v>
      </c>
      <c r="BLX687" s="48">
        <v>4</v>
      </c>
      <c r="BLY687" s="48">
        <v>5</v>
      </c>
    </row>
    <row r="688" spans="1:1 1680:1689" ht="13.2" x14ac:dyDescent="0.25">
      <c r="BLP688" s="22"/>
      <c r="BLQ688" s="22"/>
      <c r="BLR688" s="22"/>
      <c r="BLS688" s="22"/>
      <c r="BLT688" s="22"/>
      <c r="BLU688" s="26" t="s">
        <v>32</v>
      </c>
      <c r="BLV688" s="26" t="s">
        <v>31</v>
      </c>
      <c r="BLW688" s="26" t="s">
        <v>30</v>
      </c>
      <c r="BLX688" s="26" t="s">
        <v>29</v>
      </c>
      <c r="BLY688" s="26" t="s">
        <v>28</v>
      </c>
    </row>
    <row r="689" spans="1680:1693" ht="13.2" x14ac:dyDescent="0.25">
      <c r="BLP689" s="22"/>
      <c r="BLQ689" s="22"/>
      <c r="BLR689" s="22"/>
      <c r="BLS689" s="22"/>
      <c r="BLT689" s="22"/>
      <c r="BLU689" s="49">
        <v>1</v>
      </c>
      <c r="BLV689" s="49">
        <v>2</v>
      </c>
      <c r="BLW689" s="49">
        <v>3</v>
      </c>
      <c r="BLX689" s="48">
        <v>4</v>
      </c>
      <c r="BLY689" s="48">
        <v>5</v>
      </c>
      <c r="BLZ689" s="23"/>
      <c r="BMA689" s="23"/>
      <c r="BMB689" s="23"/>
      <c r="BMC689" s="23"/>
    </row>
    <row r="690" spans="1680:1693" ht="28.65" customHeight="1" x14ac:dyDescent="0.25">
      <c r="BLP690" s="22"/>
      <c r="BLQ690" s="541" t="s">
        <v>27</v>
      </c>
      <c r="BLR690" s="23">
        <v>5</v>
      </c>
      <c r="BLS690" s="26" t="s">
        <v>26</v>
      </c>
      <c r="BLT690" s="23">
        <v>5</v>
      </c>
      <c r="BLU690" s="43" t="s">
        <v>15</v>
      </c>
      <c r="BLV690" s="46" t="s">
        <v>14</v>
      </c>
      <c r="BLW690" s="46" t="s">
        <v>14</v>
      </c>
      <c r="BLX690" s="47" t="s">
        <v>13</v>
      </c>
      <c r="BLY690" s="47" t="s">
        <v>13</v>
      </c>
      <c r="BLZ690" s="42"/>
      <c r="BMA690" s="42"/>
      <c r="BMB690" s="42"/>
      <c r="BMC690" s="42"/>
    </row>
    <row r="691" spans="1680:1693" ht="28.65" customHeight="1" x14ac:dyDescent="0.25">
      <c r="BLP691" s="22"/>
      <c r="BLQ691" s="541"/>
      <c r="BLR691" s="23">
        <v>4</v>
      </c>
      <c r="BLS691" s="26" t="s">
        <v>24</v>
      </c>
      <c r="BLT691" s="23">
        <v>4</v>
      </c>
      <c r="BLU691" s="43" t="s">
        <v>15</v>
      </c>
      <c r="BLV691" s="43" t="s">
        <v>15</v>
      </c>
      <c r="BLW691" s="46" t="s">
        <v>14</v>
      </c>
      <c r="BLX691" s="47" t="s">
        <v>13</v>
      </c>
      <c r="BLY691" s="47" t="s">
        <v>13</v>
      </c>
      <c r="BLZ691" s="42"/>
      <c r="BMA691" s="42"/>
      <c r="BMB691" s="42"/>
      <c r="BMC691" s="42"/>
    </row>
    <row r="692" spans="1680:1693" ht="28.65" customHeight="1" x14ac:dyDescent="0.25">
      <c r="BLP692" s="22"/>
      <c r="BLQ692" s="541"/>
      <c r="BLR692" s="23">
        <v>3</v>
      </c>
      <c r="BLS692" s="26" t="s">
        <v>22</v>
      </c>
      <c r="BLT692" s="23">
        <v>3</v>
      </c>
      <c r="BLU692" s="43" t="s">
        <v>15</v>
      </c>
      <c r="BLV692" s="43" t="s">
        <v>15</v>
      </c>
      <c r="BLW692" s="46" t="s">
        <v>14</v>
      </c>
      <c r="BLX692" s="46" t="s">
        <v>14</v>
      </c>
      <c r="BLY692" s="46" t="s">
        <v>14</v>
      </c>
      <c r="BLZ692" s="42"/>
      <c r="BMA692" s="42"/>
      <c r="BMB692" s="42"/>
      <c r="BMC692" s="42"/>
    </row>
    <row r="693" spans="1680:1693" ht="28.65" customHeight="1" x14ac:dyDescent="0.25">
      <c r="BLP693" s="22"/>
      <c r="BLQ693" s="541"/>
      <c r="BLR693" s="23">
        <v>2</v>
      </c>
      <c r="BLS693" s="26" t="s">
        <v>20</v>
      </c>
      <c r="BLT693" s="23">
        <v>2</v>
      </c>
      <c r="BLU693" s="44" t="s">
        <v>16</v>
      </c>
      <c r="BLV693" s="43" t="s">
        <v>15</v>
      </c>
      <c r="BLW693" s="43" t="s">
        <v>15</v>
      </c>
      <c r="BLX693" s="43" t="s">
        <v>15</v>
      </c>
      <c r="BLY693" s="46" t="s">
        <v>14</v>
      </c>
      <c r="BLZ693" s="42"/>
      <c r="BMA693" s="42"/>
      <c r="BMB693" s="42"/>
      <c r="BMC693" s="42"/>
    </row>
    <row r="694" spans="1680:1693" ht="28.65" customHeight="1" x14ac:dyDescent="0.25">
      <c r="BLP694" s="22"/>
      <c r="BLQ694" s="541"/>
      <c r="BLR694" s="23">
        <v>1</v>
      </c>
      <c r="BLS694" s="26" t="s">
        <v>18</v>
      </c>
      <c r="BLT694" s="23">
        <v>1</v>
      </c>
      <c r="BLU694" s="44" t="s">
        <v>16</v>
      </c>
      <c r="BLV694" s="44" t="s">
        <v>16</v>
      </c>
      <c r="BLW694" s="43" t="s">
        <v>15</v>
      </c>
      <c r="BLX694" s="43" t="s">
        <v>15</v>
      </c>
      <c r="BLY694" s="43" t="s">
        <v>15</v>
      </c>
      <c r="BLZ694" s="42"/>
      <c r="BMA694" s="42"/>
      <c r="BMB694" s="42"/>
      <c r="BMC694" s="42"/>
    </row>
    <row r="695" spans="1680:1693" ht="13.2" x14ac:dyDescent="0.25">
      <c r="BLP695" s="22"/>
      <c r="BLQ695" s="22"/>
      <c r="BLR695" s="22"/>
      <c r="BLS695" s="22"/>
      <c r="BLT695" s="22"/>
      <c r="BLU695" s="22"/>
      <c r="BLV695" s="22"/>
      <c r="BLW695" s="22"/>
      <c r="BLX695" s="22"/>
      <c r="BLY695" s="22"/>
      <c r="BLZ695" s="22"/>
      <c r="BMA695" s="22"/>
      <c r="BMB695" s="22"/>
      <c r="BMC695" s="22"/>
    </row>
    <row r="696" spans="1680:1693" ht="13.2" x14ac:dyDescent="0.25">
      <c r="BLP696" s="22"/>
      <c r="BLQ696" s="22"/>
      <c r="BLR696" s="22"/>
      <c r="BLS696" s="22"/>
      <c r="BLT696" s="22"/>
      <c r="BLU696" s="22"/>
      <c r="BLV696" s="22"/>
      <c r="BLW696" s="22"/>
      <c r="BLX696" s="22"/>
      <c r="BLY696" s="22"/>
      <c r="BLZ696" s="22"/>
      <c r="BMA696" s="22"/>
      <c r="BMB696" s="22"/>
      <c r="BMC696" s="22"/>
    </row>
    <row r="697" spans="1680:1693" ht="13.2" x14ac:dyDescent="0.25">
      <c r="BLP697" s="22"/>
      <c r="BLQ697" s="22"/>
      <c r="BLR697" s="22"/>
      <c r="BLS697" s="22"/>
      <c r="BLT697" s="22"/>
      <c r="BLU697" s="22"/>
      <c r="BLV697" s="22"/>
      <c r="BLW697" s="22"/>
      <c r="BLX697" s="22"/>
      <c r="BLY697" s="22"/>
      <c r="BLZ697" s="22"/>
      <c r="BMA697" s="22" t="s">
        <v>226</v>
      </c>
      <c r="BMB697" s="22"/>
      <c r="BMC697" s="22"/>
    </row>
    <row r="698" spans="1680:1693" ht="20.399999999999999" x14ac:dyDescent="0.25">
      <c r="BLP698" s="22"/>
      <c r="BLQ698" s="22"/>
      <c r="BLR698" s="22"/>
      <c r="BLS698" s="22"/>
      <c r="BLT698" s="22"/>
      <c r="BLU698" s="22"/>
      <c r="BLV698" s="22"/>
      <c r="BLW698" s="22"/>
      <c r="BLX698" s="22"/>
      <c r="BLY698" s="22"/>
      <c r="BLZ698" s="22"/>
      <c r="BMA698" s="41" t="s">
        <v>225</v>
      </c>
      <c r="BMB698" s="22"/>
      <c r="BMC698" s="22"/>
    </row>
    <row r="699" spans="1680:1693" ht="30.6" x14ac:dyDescent="0.25">
      <c r="BLP699" s="22"/>
      <c r="BLQ699" s="22"/>
      <c r="BLR699" s="22"/>
      <c r="BLS699" s="22"/>
      <c r="BLT699" s="22"/>
      <c r="BLU699" s="22"/>
      <c r="BLV699" s="22"/>
      <c r="BLW699" s="22"/>
      <c r="BLX699" s="22"/>
      <c r="BLY699" s="22"/>
      <c r="BLZ699" s="22"/>
      <c r="BMA699" s="41" t="s">
        <v>224</v>
      </c>
      <c r="BMB699" s="22"/>
      <c r="BMC699" s="22"/>
    </row>
    <row r="700" spans="1680:1693" ht="13.2" x14ac:dyDescent="0.25">
      <c r="BLP700" s="22"/>
      <c r="BLQ700" s="22"/>
      <c r="BLR700" s="22"/>
      <c r="BLS700" s="22"/>
      <c r="BLT700" s="22"/>
      <c r="BLU700" s="22"/>
      <c r="BLV700" s="22"/>
      <c r="BLW700" s="22"/>
      <c r="BLX700" s="22"/>
      <c r="BLY700" s="22"/>
      <c r="BLZ700" s="22"/>
      <c r="BMA700" s="41" t="s">
        <v>223</v>
      </c>
      <c r="BMB700" s="22"/>
      <c r="BMC700" s="22"/>
    </row>
    <row r="701" spans="1680:1693" ht="13.2" x14ac:dyDescent="0.25">
      <c r="BLP701" s="22"/>
      <c r="BLQ701" s="22"/>
      <c r="BLR701" s="22"/>
      <c r="BLS701" s="22"/>
      <c r="BLT701" s="22"/>
      <c r="BLU701" s="22"/>
      <c r="BLV701" s="22"/>
      <c r="BLW701" s="22"/>
      <c r="BLX701" s="22"/>
      <c r="BLY701" s="22"/>
      <c r="BLZ701" s="22"/>
      <c r="BMA701" s="41" t="s">
        <v>222</v>
      </c>
      <c r="BMB701" s="22"/>
      <c r="BMC701" s="22"/>
    </row>
    <row r="702" spans="1680:1693" ht="13.2" x14ac:dyDescent="0.25">
      <c r="BLP702" s="22"/>
      <c r="BLQ702" s="22"/>
      <c r="BLR702" s="22"/>
      <c r="BLS702" s="22"/>
      <c r="BLT702" s="22"/>
      <c r="BLU702" s="22"/>
      <c r="BLV702" s="22"/>
      <c r="BLW702" s="22"/>
      <c r="BLX702" s="22"/>
      <c r="BLY702" s="22"/>
      <c r="BLZ702" s="22"/>
      <c r="BMA702" s="24"/>
      <c r="BMB702" s="22"/>
      <c r="BMC702" s="22"/>
    </row>
    <row r="703" spans="1680:1693" ht="13.2" x14ac:dyDescent="0.25">
      <c r="BLP703" s="22"/>
      <c r="BLQ703" s="22"/>
      <c r="BLR703" s="22"/>
      <c r="BLS703" s="22"/>
      <c r="BLT703" s="22"/>
      <c r="BLU703" s="22"/>
      <c r="BLV703" s="22"/>
      <c r="BLW703" s="22"/>
      <c r="BLX703" s="22"/>
      <c r="BLY703" s="22"/>
      <c r="BLZ703" s="22"/>
      <c r="BMA703" s="22"/>
      <c r="BMB703" s="22"/>
      <c r="BMC703" s="22" t="s">
        <v>221</v>
      </c>
    </row>
    <row r="704" spans="1680:1693" ht="13.2" x14ac:dyDescent="0.25">
      <c r="BLP704" s="22"/>
      <c r="BLQ704" s="22"/>
      <c r="BLR704" s="22"/>
      <c r="BLS704" s="22"/>
      <c r="BLT704" s="22"/>
      <c r="BLU704" s="22"/>
      <c r="BLV704" s="22"/>
      <c r="BLW704" s="22"/>
      <c r="BLX704" s="22"/>
      <c r="BLY704" s="22"/>
      <c r="BLZ704" s="22"/>
      <c r="BMA704" s="22"/>
      <c r="BMB704" s="22"/>
      <c r="BMC704" s="40" t="s">
        <v>220</v>
      </c>
    </row>
    <row r="705" spans="1693:1696" ht="13.2" x14ac:dyDescent="0.25">
      <c r="BMC705" s="40" t="s">
        <v>219</v>
      </c>
      <c r="BMD705" s="22"/>
      <c r="BME705" s="22"/>
      <c r="BMF705" s="25"/>
    </row>
    <row r="706" spans="1693:1696" ht="13.2" x14ac:dyDescent="0.25">
      <c r="BMC706" s="40" t="s">
        <v>218</v>
      </c>
      <c r="BMD706" s="22"/>
      <c r="BME706" s="22"/>
      <c r="BMF706" s="25"/>
    </row>
    <row r="707" spans="1693:1696" ht="13.2" x14ac:dyDescent="0.25">
      <c r="BMC707" s="40" t="s">
        <v>217</v>
      </c>
      <c r="BMD707" s="22"/>
      <c r="BME707" s="22"/>
      <c r="BMF707" s="25"/>
    </row>
    <row r="708" spans="1693:1696" ht="20.399999999999999" x14ac:dyDescent="0.25">
      <c r="BMC708" s="40" t="s">
        <v>216</v>
      </c>
      <c r="BMD708" s="22"/>
      <c r="BME708" s="22"/>
      <c r="BMF708" s="25"/>
    </row>
    <row r="709" spans="1693:1696" ht="20.399999999999999" x14ac:dyDescent="0.25">
      <c r="BMC709" s="40" t="s">
        <v>527</v>
      </c>
      <c r="BMD709" s="22"/>
      <c r="BME709" s="22"/>
      <c r="BMF709" s="25"/>
    </row>
    <row r="710" spans="1693:1696" ht="13.2" x14ac:dyDescent="0.25">
      <c r="BMC710" s="40" t="s">
        <v>214</v>
      </c>
      <c r="BMD710" s="22"/>
      <c r="BME710" s="22"/>
      <c r="BMF710" s="25"/>
    </row>
    <row r="711" spans="1693:1696" ht="13.2" x14ac:dyDescent="0.25">
      <c r="BMC711" s="40" t="s">
        <v>213</v>
      </c>
      <c r="BMD711" s="22"/>
      <c r="BME711" s="22"/>
      <c r="BMF711" s="25"/>
    </row>
    <row r="712" spans="1693:1696" ht="13.2" x14ac:dyDescent="0.25">
      <c r="BMC712" s="40" t="s">
        <v>212</v>
      </c>
      <c r="BMD712" s="22"/>
      <c r="BME712" s="22"/>
      <c r="BMF712" s="25"/>
    </row>
    <row r="713" spans="1693:1696" ht="13.2" x14ac:dyDescent="0.25">
      <c r="BMC713" s="40" t="s">
        <v>211</v>
      </c>
      <c r="BMD713" s="22"/>
      <c r="BME713" s="22"/>
      <c r="BMF713" s="25"/>
    </row>
    <row r="714" spans="1693:1696" ht="13.2" x14ac:dyDescent="0.25">
      <c r="BMC714" s="40" t="s">
        <v>210</v>
      </c>
      <c r="BMD714" s="22"/>
      <c r="BME714" s="22"/>
      <c r="BMF714" s="25"/>
    </row>
    <row r="715" spans="1693:1696" ht="20.399999999999999" x14ac:dyDescent="0.25">
      <c r="BMC715" s="40" t="s">
        <v>468</v>
      </c>
      <c r="BMD715" s="22"/>
      <c r="BME715" s="22"/>
      <c r="BMF715" s="25"/>
    </row>
    <row r="716" spans="1693:1696" ht="13.2" x14ac:dyDescent="0.25">
      <c r="BMC716" s="22"/>
      <c r="BMD716" s="22"/>
      <c r="BME716" s="40"/>
      <c r="BMF716" s="25"/>
    </row>
    <row r="717" spans="1693:1696" ht="13.2" x14ac:dyDescent="0.25">
      <c r="BMC717" s="22"/>
      <c r="BMD717" s="22"/>
      <c r="BME717" s="22"/>
      <c r="BMF717" s="25"/>
    </row>
    <row r="718" spans="1693:1696" ht="13.2" x14ac:dyDescent="0.25">
      <c r="BMC718" s="22"/>
      <c r="BMD718" s="22"/>
      <c r="BME718" s="22"/>
      <c r="BMF718" s="25" t="s">
        <v>207</v>
      </c>
    </row>
    <row r="719" spans="1693:1696" ht="13.2" x14ac:dyDescent="0.25">
      <c r="BMC719" s="22"/>
      <c r="BMD719" s="22"/>
      <c r="BME719" s="22"/>
      <c r="BMF719" s="6" t="s">
        <v>206</v>
      </c>
    </row>
    <row r="720" spans="1693:1696" ht="20.399999999999999" x14ac:dyDescent="0.25">
      <c r="BMC720" s="22"/>
      <c r="BMD720" s="22"/>
      <c r="BME720" s="22"/>
      <c r="BMF720" s="6" t="s">
        <v>205</v>
      </c>
    </row>
    <row r="724" spans="1698:1701" ht="13.2" x14ac:dyDescent="0.25">
      <c r="BMH724" s="23" t="s">
        <v>123</v>
      </c>
      <c r="BMI724" s="22"/>
      <c r="BMJ724" s="22"/>
      <c r="BMK724" s="22"/>
    </row>
    <row r="725" spans="1698:1701" ht="13.2" x14ac:dyDescent="0.25">
      <c r="BMH725" s="39" t="s">
        <v>204</v>
      </c>
      <c r="BMI725" s="22"/>
      <c r="BMJ725" s="22"/>
      <c r="BMK725" s="22"/>
    </row>
    <row r="726" spans="1698:1701" ht="13.2" x14ac:dyDescent="0.25">
      <c r="BMH726" s="39" t="s">
        <v>203</v>
      </c>
      <c r="BMI726" s="22"/>
      <c r="BMJ726" s="22"/>
      <c r="BMK726" s="22"/>
    </row>
    <row r="727" spans="1698:1701" ht="13.2" x14ac:dyDescent="0.25">
      <c r="BMH727" s="39" t="s">
        <v>202</v>
      </c>
      <c r="BMI727" s="22"/>
      <c r="BMJ727" s="22"/>
      <c r="BMK727" s="22"/>
    </row>
    <row r="728" spans="1698:1701" ht="13.2" x14ac:dyDescent="0.25">
      <c r="BMH728" s="39" t="s">
        <v>201</v>
      </c>
      <c r="BMI728" s="22"/>
      <c r="BMJ728" s="22"/>
      <c r="BMK728" s="22"/>
    </row>
    <row r="729" spans="1698:1701" ht="13.2" x14ac:dyDescent="0.25">
      <c r="BMH729" s="39" t="s">
        <v>200</v>
      </c>
      <c r="BMI729" s="22"/>
      <c r="BMJ729" s="22"/>
      <c r="BMK729" s="22"/>
    </row>
    <row r="730" spans="1698:1701" ht="13.2" x14ac:dyDescent="0.25">
      <c r="BMH730" s="39" t="s">
        <v>199</v>
      </c>
      <c r="BMI730" s="22"/>
      <c r="BMJ730" s="22"/>
      <c r="BMK730" s="22"/>
    </row>
    <row r="731" spans="1698:1701" ht="13.2" x14ac:dyDescent="0.25">
      <c r="BMH731" s="39" t="s">
        <v>198</v>
      </c>
      <c r="BMI731" s="22"/>
      <c r="BMJ731" s="22"/>
      <c r="BMK731" s="22"/>
    </row>
    <row r="732" spans="1698:1701" ht="13.2" x14ac:dyDescent="0.25">
      <c r="BMH732" s="39" t="s">
        <v>197</v>
      </c>
      <c r="BMI732" s="22"/>
      <c r="BMJ732" s="22"/>
      <c r="BMK732" s="22"/>
    </row>
    <row r="733" spans="1698:1701" ht="13.2" x14ac:dyDescent="0.25">
      <c r="BMH733" s="39" t="s">
        <v>196</v>
      </c>
      <c r="BMI733" s="22"/>
      <c r="BMJ733" s="22"/>
      <c r="BMK733" s="22"/>
    </row>
    <row r="734" spans="1698:1701" ht="13.2" x14ac:dyDescent="0.25">
      <c r="BMH734" s="25"/>
      <c r="BMI734" s="22"/>
      <c r="BMJ734" s="22"/>
      <c r="BMK734" s="22" t="s">
        <v>195</v>
      </c>
    </row>
    <row r="735" spans="1698:1701" ht="13.2" x14ac:dyDescent="0.25">
      <c r="BMH735" s="23"/>
      <c r="BMI735" s="22"/>
      <c r="BMJ735" s="22"/>
      <c r="BMK735" s="22" t="s">
        <v>168</v>
      </c>
    </row>
    <row r="736" spans="1698:1701" ht="13.2" x14ac:dyDescent="0.25">
      <c r="BMH736" s="23"/>
      <c r="BMI736" s="22"/>
      <c r="BMJ736" s="22"/>
      <c r="BMK736" s="22" t="s">
        <v>136</v>
      </c>
    </row>
    <row r="737" spans="1701:1703" ht="13.2" x14ac:dyDescent="0.25">
      <c r="BMK737" s="22" t="s">
        <v>194</v>
      </c>
      <c r="BML737" s="22"/>
      <c r="BMM737" s="22"/>
    </row>
    <row r="738" spans="1701:1703" ht="13.2" x14ac:dyDescent="0.25">
      <c r="BMK738" s="22" t="s">
        <v>193</v>
      </c>
      <c r="BML738" s="22"/>
      <c r="BMM738" s="22"/>
    </row>
    <row r="739" spans="1701:1703" ht="13.2" x14ac:dyDescent="0.25">
      <c r="BMK739" s="22" t="s">
        <v>192</v>
      </c>
      <c r="BML739" s="22"/>
      <c r="BMM739" s="22"/>
    </row>
    <row r="740" spans="1701:1703" ht="13.2" x14ac:dyDescent="0.25">
      <c r="BMK740" s="22" t="s">
        <v>191</v>
      </c>
      <c r="BML740" s="22"/>
      <c r="BMM740" s="22"/>
    </row>
    <row r="741" spans="1701:1703" ht="13.2" x14ac:dyDescent="0.25">
      <c r="BMK741" s="22" t="s">
        <v>190</v>
      </c>
      <c r="BML741" s="22"/>
      <c r="BMM741" s="22"/>
    </row>
    <row r="742" spans="1701:1703" ht="13.2" x14ac:dyDescent="0.25">
      <c r="BMK742" s="22" t="s">
        <v>189</v>
      </c>
      <c r="BML742" s="22"/>
      <c r="BMM742" s="22"/>
    </row>
    <row r="743" spans="1701:1703" ht="13.2" x14ac:dyDescent="0.25">
      <c r="BMK743" s="22"/>
      <c r="BML743" s="22"/>
      <c r="BMM743" s="22"/>
    </row>
    <row r="744" spans="1701:1703" ht="13.2" x14ac:dyDescent="0.25">
      <c r="BMK744" s="22"/>
      <c r="BML744" s="22"/>
      <c r="BMM744" s="22"/>
    </row>
    <row r="745" spans="1701:1703" ht="13.2" x14ac:dyDescent="0.25">
      <c r="BMK745" s="22"/>
      <c r="BML745" s="22"/>
      <c r="BMM745" s="22" t="s">
        <v>188</v>
      </c>
    </row>
    <row r="746" spans="1701:1703" ht="13.35" customHeight="1" x14ac:dyDescent="0.25">
      <c r="BMK746" s="22"/>
      <c r="BML746" s="22"/>
      <c r="BMM746" s="37" t="s">
        <v>187</v>
      </c>
    </row>
    <row r="747" spans="1701:1703" ht="13.35" customHeight="1" x14ac:dyDescent="0.25">
      <c r="BMK747" s="22"/>
      <c r="BML747" s="22"/>
      <c r="BMM747" s="37" t="s">
        <v>186</v>
      </c>
    </row>
    <row r="748" spans="1701:1703" ht="13.35" customHeight="1" x14ac:dyDescent="0.25">
      <c r="BMK748" s="22"/>
      <c r="BML748" s="22"/>
      <c r="BMM748" s="37" t="s">
        <v>185</v>
      </c>
    </row>
    <row r="749" spans="1701:1703" ht="13.35" customHeight="1" x14ac:dyDescent="0.25">
      <c r="BMK749" s="22"/>
      <c r="BML749" s="22"/>
      <c r="BMM749" s="37" t="s">
        <v>184</v>
      </c>
    </row>
    <row r="750" spans="1701:1703" ht="13.35" customHeight="1" x14ac:dyDescent="0.25">
      <c r="BMK750" s="22"/>
      <c r="BML750" s="22"/>
      <c r="BMM750" s="37" t="s">
        <v>183</v>
      </c>
    </row>
    <row r="751" spans="1701:1703" ht="13.35" customHeight="1" x14ac:dyDescent="0.25">
      <c r="BMK751" s="22"/>
      <c r="BML751" s="22"/>
      <c r="BMM751" s="38" t="s">
        <v>182</v>
      </c>
    </row>
    <row r="752" spans="1701:1703" ht="13.35" customHeight="1" x14ac:dyDescent="0.25">
      <c r="BMK752" s="22"/>
      <c r="BML752" s="22"/>
      <c r="BMM752" s="37" t="s">
        <v>181</v>
      </c>
    </row>
    <row r="753" spans="1703:1703" ht="13.35" customHeight="1" x14ac:dyDescent="0.2">
      <c r="BMM753" s="37" t="s">
        <v>180</v>
      </c>
    </row>
    <row r="754" spans="1703:1703" ht="13.35" customHeight="1" x14ac:dyDescent="0.2">
      <c r="BMM754" s="37" t="s">
        <v>179</v>
      </c>
    </row>
    <row r="755" spans="1703:1703" ht="13.35" customHeight="1" x14ac:dyDescent="0.2">
      <c r="BMM755" s="37" t="s">
        <v>178</v>
      </c>
    </row>
    <row r="756" spans="1703:1703" ht="13.35" customHeight="1" x14ac:dyDescent="0.2">
      <c r="BMM756" s="37" t="s">
        <v>177</v>
      </c>
    </row>
    <row r="757" spans="1703:1703" ht="13.35" customHeight="1" x14ac:dyDescent="0.2">
      <c r="BMM757" s="37" t="s">
        <v>176</v>
      </c>
    </row>
    <row r="758" spans="1703:1703" ht="13.35" customHeight="1" x14ac:dyDescent="0.2">
      <c r="BMM758" s="37" t="s">
        <v>175</v>
      </c>
    </row>
    <row r="759" spans="1703:1703" ht="13.35" customHeight="1" x14ac:dyDescent="0.2">
      <c r="BMM759" s="37" t="s">
        <v>174</v>
      </c>
    </row>
    <row r="760" spans="1703:1703" ht="13.35" customHeight="1" x14ac:dyDescent="0.2">
      <c r="BMM760" s="37" t="s">
        <v>173</v>
      </c>
    </row>
    <row r="761" spans="1703:1703" ht="13.35" customHeight="1" x14ac:dyDescent="0.2">
      <c r="BMM761" s="37" t="s">
        <v>172</v>
      </c>
    </row>
    <row r="762" spans="1703:1703" ht="13.35" customHeight="1" x14ac:dyDescent="0.2">
      <c r="BMM762" s="37" t="s">
        <v>171</v>
      </c>
    </row>
    <row r="763" spans="1703:1703" ht="13.35" customHeight="1" x14ac:dyDescent="0.2">
      <c r="BMM763" s="37" t="s">
        <v>170</v>
      </c>
    </row>
    <row r="764" spans="1703:1703" ht="13.35" customHeight="1" x14ac:dyDescent="0.2">
      <c r="BMM764" s="37" t="s">
        <v>169</v>
      </c>
    </row>
    <row r="772" spans="1706:1708" ht="13.2" x14ac:dyDescent="0.25">
      <c r="BMP772" s="22" t="s">
        <v>168</v>
      </c>
      <c r="BMQ772" s="22"/>
      <c r="BMR772" s="22"/>
    </row>
    <row r="773" spans="1706:1708" ht="13.2" x14ac:dyDescent="0.25">
      <c r="BMP773" s="22" t="s">
        <v>167</v>
      </c>
      <c r="BMQ773" s="22"/>
      <c r="BMR773" s="22"/>
    </row>
    <row r="774" spans="1706:1708" ht="13.2" x14ac:dyDescent="0.25">
      <c r="BMP774" s="22" t="s">
        <v>166</v>
      </c>
      <c r="BMQ774" s="22"/>
      <c r="BMR774" s="22"/>
    </row>
    <row r="775" spans="1706:1708" ht="13.2" x14ac:dyDescent="0.25">
      <c r="BMP775" s="22" t="s">
        <v>165</v>
      </c>
      <c r="BMQ775" s="22"/>
      <c r="BMR775" s="22"/>
    </row>
    <row r="776" spans="1706:1708" ht="13.2" x14ac:dyDescent="0.25">
      <c r="BMP776" s="22" t="s">
        <v>164</v>
      </c>
      <c r="BMQ776" s="22"/>
      <c r="BMR776" s="22"/>
    </row>
    <row r="777" spans="1706:1708" ht="13.2" x14ac:dyDescent="0.25">
      <c r="BMP777" s="22" t="s">
        <v>163</v>
      </c>
      <c r="BMQ777" s="22"/>
      <c r="BMR777" s="22"/>
    </row>
    <row r="778" spans="1706:1708" ht="13.2" x14ac:dyDescent="0.25">
      <c r="BMP778" s="22"/>
      <c r="BMQ778" s="22"/>
      <c r="BMR778" s="22"/>
    </row>
    <row r="779" spans="1706:1708" ht="13.2" x14ac:dyDescent="0.25">
      <c r="BMP779" s="22"/>
      <c r="BMQ779" s="22"/>
      <c r="BMR779" s="22"/>
    </row>
    <row r="780" spans="1706:1708" ht="13.2" x14ac:dyDescent="0.25">
      <c r="BMP780" s="22"/>
      <c r="BMQ780" s="22"/>
      <c r="BMR780" s="22"/>
    </row>
    <row r="781" spans="1706:1708" ht="14.4" x14ac:dyDescent="0.25">
      <c r="BMP781" s="22"/>
      <c r="BMQ781" s="22"/>
      <c r="BMR781" s="36" t="s">
        <v>52</v>
      </c>
    </row>
    <row r="782" spans="1706:1708" ht="13.2" x14ac:dyDescent="0.25">
      <c r="BMP782" s="22"/>
      <c r="BMQ782" s="22"/>
      <c r="BMR782" s="26" t="s">
        <v>26</v>
      </c>
    </row>
    <row r="783" spans="1706:1708" ht="13.2" x14ac:dyDescent="0.25">
      <c r="BMP783" s="22"/>
      <c r="BMQ783" s="22"/>
      <c r="BMR783" s="26" t="s">
        <v>24</v>
      </c>
    </row>
    <row r="784" spans="1706:1708" ht="13.2" x14ac:dyDescent="0.25">
      <c r="BMP784" s="22"/>
      <c r="BMQ784" s="22"/>
      <c r="BMR784" s="26" t="s">
        <v>22</v>
      </c>
    </row>
    <row r="785" spans="1683:1719" ht="13.2" x14ac:dyDescent="0.25">
      <c r="BLS785" s="22"/>
      <c r="BLT785" s="22"/>
      <c r="BLU785" s="22"/>
      <c r="BLV785" s="22"/>
      <c r="BLW785" s="22"/>
      <c r="BLX785" s="22"/>
      <c r="BLY785" s="22"/>
      <c r="BLZ785" s="22"/>
      <c r="BMA785" s="22"/>
      <c r="BMB785" s="22"/>
      <c r="BMC785" s="22"/>
      <c r="BMD785" s="22"/>
      <c r="BME785" s="22"/>
      <c r="BMF785" s="25"/>
      <c r="BMG785" s="22"/>
      <c r="BMH785" s="23"/>
      <c r="BMI785" s="22"/>
      <c r="BMJ785" s="22"/>
      <c r="BMK785" s="22"/>
      <c r="BML785" s="22"/>
      <c r="BMM785" s="22"/>
      <c r="BMN785" s="22"/>
      <c r="BMO785" s="22"/>
      <c r="BMP785" s="22"/>
      <c r="BMQ785" s="22"/>
      <c r="BMR785" s="26" t="s">
        <v>20</v>
      </c>
      <c r="BMS785" s="22"/>
      <c r="BMT785" s="26"/>
      <c r="BMU785" s="22"/>
      <c r="BMV785" s="22"/>
      <c r="BMW785" s="22"/>
      <c r="BMX785" s="22"/>
      <c r="BMY785" s="22"/>
      <c r="BMZ785" s="22"/>
      <c r="BNA785" s="22"/>
      <c r="BNB785" s="22"/>
      <c r="BNC785" s="22"/>
    </row>
    <row r="786" spans="1683:1719" ht="13.2" x14ac:dyDescent="0.25">
      <c r="BLS786" s="22"/>
      <c r="BLT786" s="22"/>
      <c r="BLU786" s="22"/>
      <c r="BLV786" s="22"/>
      <c r="BLW786" s="22"/>
      <c r="BLX786" s="22"/>
      <c r="BLY786" s="22"/>
      <c r="BLZ786" s="22"/>
      <c r="BMA786" s="22"/>
      <c r="BMB786" s="22"/>
      <c r="BMC786" s="22"/>
      <c r="BMD786" s="22"/>
      <c r="BME786" s="22"/>
      <c r="BMF786" s="25"/>
      <c r="BMG786" s="22"/>
      <c r="BMH786" s="23"/>
      <c r="BMI786" s="22"/>
      <c r="BMJ786" s="22"/>
      <c r="BMK786" s="22"/>
      <c r="BML786" s="22"/>
      <c r="BMM786" s="22"/>
      <c r="BMN786" s="22"/>
      <c r="BMO786" s="22"/>
      <c r="BMP786" s="22"/>
      <c r="BMQ786" s="22"/>
      <c r="BMR786" s="26" t="s">
        <v>18</v>
      </c>
      <c r="BMS786" s="22"/>
      <c r="BMT786" s="22"/>
      <c r="BMU786" s="22"/>
      <c r="BMV786" s="22"/>
      <c r="BMW786" s="22"/>
      <c r="BMX786" s="22"/>
      <c r="BMY786" s="22"/>
      <c r="BMZ786" s="22"/>
      <c r="BNA786" s="22"/>
      <c r="BNB786" s="22"/>
      <c r="BNC786" s="22"/>
    </row>
    <row r="787" spans="1683:1719" ht="13.2" x14ac:dyDescent="0.25">
      <c r="BLS787" s="22"/>
      <c r="BLT787" s="22"/>
      <c r="BLU787" s="22"/>
      <c r="BLV787" s="22"/>
      <c r="BLW787" s="22"/>
      <c r="BLX787" s="22"/>
      <c r="BLY787" s="22"/>
      <c r="BLZ787" s="22"/>
      <c r="BMA787" s="22"/>
      <c r="BMB787" s="22"/>
      <c r="BMC787" s="22"/>
      <c r="BMD787" s="22"/>
      <c r="BME787" s="22"/>
      <c r="BMF787" s="25"/>
      <c r="BMG787" s="22"/>
      <c r="BMH787" s="23"/>
      <c r="BMI787" s="22"/>
      <c r="BMJ787" s="22"/>
      <c r="BMK787" s="22"/>
      <c r="BML787" s="22"/>
      <c r="BMM787" s="22"/>
      <c r="BMN787" s="22"/>
      <c r="BMO787" s="22"/>
      <c r="BMP787" s="22"/>
      <c r="BMQ787" s="22"/>
      <c r="BMR787" s="26"/>
      <c r="BMS787" s="22"/>
      <c r="BMT787" s="22"/>
      <c r="BMU787" s="22"/>
      <c r="BMV787" s="22"/>
      <c r="BMW787" s="22"/>
      <c r="BMX787" s="22"/>
      <c r="BMY787" s="22"/>
      <c r="BMZ787" s="22"/>
      <c r="BNA787" s="22"/>
      <c r="BNB787" s="22"/>
      <c r="BNC787" s="22"/>
    </row>
    <row r="788" spans="1683:1719" ht="14.4" x14ac:dyDescent="0.25">
      <c r="BLS788" s="22"/>
      <c r="BLT788" s="22"/>
      <c r="BLU788" s="22"/>
      <c r="BLV788" s="22"/>
      <c r="BLW788" s="22"/>
      <c r="BLX788" s="22"/>
      <c r="BLY788" s="22"/>
      <c r="BLZ788" s="22"/>
      <c r="BMA788" s="22"/>
      <c r="BMB788" s="22"/>
      <c r="BMC788" s="22"/>
      <c r="BMD788" s="22"/>
      <c r="BME788" s="22"/>
      <c r="BMF788" s="25"/>
      <c r="BMG788" s="22"/>
      <c r="BMH788" s="23"/>
      <c r="BMI788" s="22"/>
      <c r="BMJ788" s="22"/>
      <c r="BMK788" s="22"/>
      <c r="BML788" s="22"/>
      <c r="BMM788" s="22"/>
      <c r="BMN788" s="22"/>
      <c r="BMO788" s="22"/>
      <c r="BMP788" s="22"/>
      <c r="BMQ788" s="22"/>
      <c r="BMR788" s="26"/>
      <c r="BMS788" s="22"/>
      <c r="BMT788" s="36" t="s">
        <v>51</v>
      </c>
      <c r="BMU788" s="22"/>
      <c r="BMV788" s="22"/>
      <c r="BMW788" s="22"/>
      <c r="BMX788" s="22"/>
      <c r="BMY788" s="22"/>
      <c r="BMZ788" s="22"/>
      <c r="BNA788" s="22"/>
      <c r="BNB788" s="22"/>
      <c r="BNC788" s="22"/>
    </row>
    <row r="789" spans="1683:1719" ht="13.2" x14ac:dyDescent="0.25">
      <c r="BLS789" s="22"/>
      <c r="BLT789" s="22"/>
      <c r="BLU789" s="22"/>
      <c r="BLV789" s="22"/>
      <c r="BLW789" s="22"/>
      <c r="BLX789" s="22"/>
      <c r="BLY789" s="22"/>
      <c r="BLZ789" s="22"/>
      <c r="BMA789" s="22"/>
      <c r="BMB789" s="22"/>
      <c r="BMC789" s="22"/>
      <c r="BMD789" s="22"/>
      <c r="BME789" s="22"/>
      <c r="BMF789" s="25"/>
      <c r="BMG789" s="22"/>
      <c r="BMH789" s="23"/>
      <c r="BMI789" s="22"/>
      <c r="BMJ789" s="22"/>
      <c r="BMK789" s="22"/>
      <c r="BML789" s="22"/>
      <c r="BMM789" s="22"/>
      <c r="BMN789" s="22"/>
      <c r="BMO789" s="22"/>
      <c r="BMP789" s="22"/>
      <c r="BMQ789" s="22"/>
      <c r="BMR789" s="26"/>
      <c r="BMS789" s="22"/>
      <c r="BMT789" s="26" t="s">
        <v>28</v>
      </c>
      <c r="BMU789" s="22"/>
      <c r="BMV789" s="22"/>
      <c r="BMW789" s="22"/>
      <c r="BMX789" s="22"/>
      <c r="BMY789" s="22"/>
      <c r="BMZ789" s="22"/>
      <c r="BNA789" s="22"/>
      <c r="BNB789" s="22"/>
      <c r="BNC789" s="22"/>
    </row>
    <row r="790" spans="1683:1719" ht="13.2" x14ac:dyDescent="0.25">
      <c r="BLS790" s="22"/>
      <c r="BLT790" s="23"/>
      <c r="BLU790" s="22"/>
      <c r="BLV790" s="22"/>
      <c r="BLW790" s="22"/>
      <c r="BLX790" s="22"/>
      <c r="BLY790" s="22"/>
      <c r="BLZ790" s="22"/>
      <c r="BMA790" s="22"/>
      <c r="BMB790" s="22"/>
      <c r="BMC790" s="22"/>
      <c r="BMD790" s="22"/>
      <c r="BME790" s="22"/>
      <c r="BMF790" s="25"/>
      <c r="BMG790" s="22"/>
      <c r="BMH790" s="23"/>
      <c r="BMI790" s="22"/>
      <c r="BMJ790" s="22"/>
      <c r="BMK790" s="22"/>
      <c r="BML790" s="22"/>
      <c r="BMM790" s="22"/>
      <c r="BMN790" s="22"/>
      <c r="BMO790" s="22"/>
      <c r="BMP790" s="22"/>
      <c r="BMQ790" s="22"/>
      <c r="BMR790" s="26"/>
      <c r="BMS790" s="22"/>
      <c r="BMT790" s="26" t="s">
        <v>29</v>
      </c>
      <c r="BMU790" s="22"/>
      <c r="BMV790" s="22"/>
      <c r="BMW790" s="22"/>
      <c r="BMX790" s="22"/>
      <c r="BMY790" s="22"/>
      <c r="BMZ790" s="22"/>
      <c r="BNA790" s="22"/>
      <c r="BNB790" s="22"/>
      <c r="BNC790" s="22"/>
    </row>
    <row r="791" spans="1683:1719" ht="13.2" x14ac:dyDescent="0.25">
      <c r="BLS791" s="22"/>
      <c r="BLT791" s="22"/>
      <c r="BLU791" s="22"/>
      <c r="BLV791" s="22"/>
      <c r="BLW791" s="22"/>
      <c r="BLX791" s="22"/>
      <c r="BLY791" s="22"/>
      <c r="BLZ791" s="22"/>
      <c r="BMA791" s="22"/>
      <c r="BMB791" s="22"/>
      <c r="BMC791" s="22"/>
      <c r="BMD791" s="22"/>
      <c r="BME791" s="22"/>
      <c r="BMF791" s="25"/>
      <c r="BMG791" s="22"/>
      <c r="BMH791" s="23"/>
      <c r="BMI791" s="22"/>
      <c r="BMJ791" s="22"/>
      <c r="BMK791" s="22"/>
      <c r="BML791" s="22"/>
      <c r="BMM791" s="22"/>
      <c r="BMN791" s="22"/>
      <c r="BMO791" s="22"/>
      <c r="BMP791" s="22"/>
      <c r="BMQ791" s="22"/>
      <c r="BMR791" s="26"/>
      <c r="BMS791" s="22"/>
      <c r="BMT791" s="26" t="s">
        <v>30</v>
      </c>
      <c r="BMU791" s="22"/>
      <c r="BMV791" s="22"/>
      <c r="BMW791" s="22"/>
      <c r="BMX791" s="22"/>
      <c r="BMY791" s="22"/>
      <c r="BMZ791" s="22"/>
      <c r="BNA791" s="22"/>
      <c r="BNB791" s="22"/>
      <c r="BNC791" s="22"/>
    </row>
    <row r="792" spans="1683:1719" ht="13.2" x14ac:dyDescent="0.25">
      <c r="BLS792" s="22"/>
      <c r="BLT792" s="22"/>
      <c r="BLU792" s="22"/>
      <c r="BLV792" s="22"/>
      <c r="BLW792" s="22"/>
      <c r="BLX792" s="22"/>
      <c r="BLY792" s="22"/>
      <c r="BLZ792" s="22"/>
      <c r="BMA792" s="22"/>
      <c r="BMB792" s="22"/>
      <c r="BMC792" s="22"/>
      <c r="BMD792" s="22"/>
      <c r="BME792" s="22"/>
      <c r="BMF792" s="25"/>
      <c r="BMG792" s="22"/>
      <c r="BMH792" s="23"/>
      <c r="BMI792" s="22"/>
      <c r="BMJ792" s="22"/>
      <c r="BMK792" s="22"/>
      <c r="BML792" s="22"/>
      <c r="BMM792" s="22"/>
      <c r="BMN792" s="22"/>
      <c r="BMO792" s="22"/>
      <c r="BMP792" s="22"/>
      <c r="BMQ792" s="22"/>
      <c r="BMR792" s="26"/>
      <c r="BMS792" s="22"/>
      <c r="BMT792" s="26" t="s">
        <v>31</v>
      </c>
      <c r="BMU792" s="22"/>
      <c r="BMV792" s="22"/>
      <c r="BMW792" s="22"/>
      <c r="BMX792" s="22"/>
      <c r="BMY792" s="22"/>
      <c r="BMZ792" s="22"/>
      <c r="BNA792" s="22"/>
      <c r="BNB792" s="22"/>
      <c r="BNC792" s="22"/>
    </row>
    <row r="793" spans="1683:1719" ht="13.2" x14ac:dyDescent="0.25">
      <c r="BLS793" s="22"/>
      <c r="BLT793" s="22"/>
      <c r="BLU793" s="22"/>
      <c r="BLV793" s="22"/>
      <c r="BLW793" s="22"/>
      <c r="BLX793" s="22"/>
      <c r="BLY793" s="22"/>
      <c r="BLZ793" s="22"/>
      <c r="BMA793" s="22"/>
      <c r="BMB793" s="22"/>
      <c r="BMC793" s="22"/>
      <c r="BMD793" s="22"/>
      <c r="BME793" s="22"/>
      <c r="BMF793" s="25"/>
      <c r="BMG793" s="22"/>
      <c r="BMH793" s="23"/>
      <c r="BMI793" s="22"/>
      <c r="BMJ793" s="22"/>
      <c r="BMK793" s="22"/>
      <c r="BML793" s="22"/>
      <c r="BMM793" s="22"/>
      <c r="BMN793" s="22"/>
      <c r="BMO793" s="22"/>
      <c r="BMP793" s="22"/>
      <c r="BMQ793" s="22"/>
      <c r="BMR793" s="26"/>
      <c r="BMS793" s="22"/>
      <c r="BMT793" s="26" t="s">
        <v>32</v>
      </c>
      <c r="BMU793" s="22"/>
      <c r="BMV793" s="22"/>
      <c r="BMW793" s="22"/>
      <c r="BMX793" s="22"/>
      <c r="BMY793" s="22"/>
      <c r="BMZ793" s="22"/>
      <c r="BNA793" s="22"/>
      <c r="BNB793" s="22"/>
      <c r="BNC793" s="22"/>
    </row>
    <row r="794" spans="1683:1719" ht="13.2" x14ac:dyDescent="0.25">
      <c r="BLS794" s="22"/>
      <c r="BLT794" s="22"/>
      <c r="BLU794" s="22"/>
      <c r="BLV794" s="22"/>
      <c r="BLW794" s="22"/>
      <c r="BLX794" s="22"/>
      <c r="BLY794" s="22"/>
      <c r="BLZ794" s="22"/>
      <c r="BMA794" s="22"/>
      <c r="BMB794" s="22"/>
      <c r="BMC794" s="22"/>
      <c r="BMD794" s="22"/>
      <c r="BME794" s="22"/>
      <c r="BMF794" s="25"/>
      <c r="BMG794" s="22"/>
      <c r="BMH794" s="23"/>
      <c r="BMI794" s="22"/>
      <c r="BMJ794" s="22"/>
      <c r="BMK794" s="22"/>
      <c r="BML794" s="22"/>
      <c r="BMM794" s="22"/>
      <c r="BMN794" s="22"/>
      <c r="BMO794" s="22"/>
      <c r="BMP794" s="22"/>
      <c r="BMQ794" s="22"/>
      <c r="BMR794" s="26"/>
      <c r="BMS794" s="22"/>
      <c r="BMT794" s="22"/>
      <c r="BMU794" s="22"/>
      <c r="BMV794" s="22"/>
      <c r="BMW794" s="22"/>
      <c r="BMX794" s="22"/>
      <c r="BMY794" s="22"/>
      <c r="BMZ794" s="22"/>
      <c r="BNA794" s="22"/>
      <c r="BNB794" s="22"/>
      <c r="BNC794" s="22"/>
    </row>
    <row r="795" spans="1683:1719" ht="13.2" x14ac:dyDescent="0.25">
      <c r="BLS795" s="22" t="s">
        <v>162</v>
      </c>
      <c r="BLT795" s="23"/>
      <c r="BLU795" s="22"/>
      <c r="BLV795" s="22"/>
      <c r="BLW795" s="22"/>
      <c r="BLX795" s="22"/>
      <c r="BLY795" s="22"/>
      <c r="BLZ795" s="22"/>
      <c r="BMA795" s="22"/>
      <c r="BMB795" s="22"/>
      <c r="BMC795" s="22"/>
      <c r="BMD795" s="22"/>
      <c r="BME795" s="22"/>
      <c r="BMF795" s="25"/>
      <c r="BMG795" s="22"/>
      <c r="BMH795" s="23"/>
      <c r="BMI795" s="22"/>
      <c r="BMJ795" s="22"/>
      <c r="BMK795" s="22"/>
      <c r="BML795" s="22"/>
      <c r="BMM795" s="22"/>
      <c r="BMN795" s="22"/>
      <c r="BMO795" s="22"/>
      <c r="BMP795" s="22" t="s">
        <v>77</v>
      </c>
      <c r="BMQ795" s="22"/>
      <c r="BMR795" s="26"/>
      <c r="BMS795" s="22"/>
      <c r="BMT795" s="22"/>
      <c r="BMU795" s="22"/>
      <c r="BMV795" s="22"/>
      <c r="BMW795" s="22"/>
      <c r="BMX795" s="22"/>
      <c r="BMY795" s="22"/>
      <c r="BMZ795" s="22"/>
      <c r="BNA795" s="22"/>
      <c r="BNB795" s="22"/>
      <c r="BNC795" s="22"/>
    </row>
    <row r="796" spans="1683:1719" ht="13.2" x14ac:dyDescent="0.25">
      <c r="BLS796" s="22" t="s">
        <v>161</v>
      </c>
      <c r="BLT796" s="23">
        <v>0</v>
      </c>
      <c r="BLU796" s="22" t="s">
        <v>160</v>
      </c>
      <c r="BLV796" s="22"/>
      <c r="BLW796" s="22"/>
      <c r="BLX796" s="22"/>
      <c r="BLY796" s="22"/>
      <c r="BLZ796" s="22"/>
      <c r="BMA796" s="22"/>
      <c r="BMB796" s="22"/>
      <c r="BMC796" s="22"/>
      <c r="BMD796" s="22"/>
      <c r="BME796" s="22"/>
      <c r="BMF796" s="25"/>
      <c r="BMG796" s="22"/>
      <c r="BMH796" s="23"/>
      <c r="BMI796" s="22"/>
      <c r="BMJ796" s="22"/>
      <c r="BMK796" s="22"/>
      <c r="BML796" s="22"/>
      <c r="BMM796" s="22"/>
      <c r="BMN796" s="22"/>
      <c r="BMO796" s="22"/>
      <c r="BMP796" s="22" t="s">
        <v>76</v>
      </c>
      <c r="BMQ796" s="22"/>
      <c r="BMR796" s="26"/>
      <c r="BMS796" s="22"/>
      <c r="BMT796" s="22"/>
      <c r="BMU796" s="22"/>
      <c r="BMV796" s="22"/>
      <c r="BMW796" s="22"/>
      <c r="BMX796" s="22"/>
      <c r="BMY796" s="22"/>
      <c r="BMZ796" s="22"/>
      <c r="BNA796" s="22"/>
      <c r="BNB796" s="22"/>
      <c r="BNC796" s="22"/>
    </row>
    <row r="797" spans="1683:1719" ht="13.2" x14ac:dyDescent="0.25">
      <c r="BLS797" s="22" t="s">
        <v>159</v>
      </c>
      <c r="BLT797" s="23">
        <v>1</v>
      </c>
      <c r="BLU797" s="22" t="s">
        <v>158</v>
      </c>
      <c r="BLV797" s="22"/>
      <c r="BLW797" s="22"/>
      <c r="BLX797" s="22"/>
      <c r="BLY797" s="22"/>
      <c r="BLZ797" s="22"/>
      <c r="BMA797" s="22"/>
      <c r="BMB797" s="22"/>
      <c r="BMC797" s="22"/>
      <c r="BMD797" s="22"/>
      <c r="BME797" s="22"/>
      <c r="BMF797" s="25"/>
      <c r="BMG797" s="22"/>
      <c r="BMH797" s="23"/>
      <c r="BMI797" s="22"/>
      <c r="BMJ797" s="22"/>
      <c r="BMK797" s="22"/>
      <c r="BML797" s="22"/>
      <c r="BMM797" s="22"/>
      <c r="BMN797" s="22"/>
      <c r="BMO797" s="22"/>
      <c r="BMP797" s="22" t="s">
        <v>75</v>
      </c>
      <c r="BMQ797" s="22"/>
      <c r="BMR797" s="26"/>
      <c r="BMS797" s="22"/>
      <c r="BMT797" s="22"/>
      <c r="BMU797" s="22"/>
      <c r="BMV797" s="22"/>
      <c r="BMW797" s="22"/>
      <c r="BMX797" s="22"/>
      <c r="BMY797" s="22"/>
      <c r="BMZ797" s="22"/>
      <c r="BNA797" s="22"/>
      <c r="BNB797" s="22"/>
      <c r="BNC797" s="22"/>
    </row>
    <row r="798" spans="1683:1719" ht="13.2" x14ac:dyDescent="0.25">
      <c r="BLS798" s="22" t="s">
        <v>157</v>
      </c>
      <c r="BLT798" s="23">
        <v>2</v>
      </c>
      <c r="BLU798" s="22" t="s">
        <v>156</v>
      </c>
      <c r="BLV798" s="22"/>
      <c r="BLW798" s="22"/>
      <c r="BLX798" s="22"/>
      <c r="BLY798" s="22"/>
      <c r="BLZ798" s="22"/>
      <c r="BMA798" s="22"/>
      <c r="BMB798" s="22"/>
      <c r="BMC798" s="22"/>
      <c r="BMD798" s="22"/>
      <c r="BME798" s="22"/>
      <c r="BMF798" s="25"/>
      <c r="BMG798" s="22"/>
      <c r="BMH798" s="23"/>
      <c r="BMI798" s="22"/>
      <c r="BMJ798" s="22"/>
      <c r="BMK798" s="22"/>
      <c r="BML798" s="22"/>
      <c r="BMM798" s="22"/>
      <c r="BMN798" s="22"/>
      <c r="BMO798" s="22"/>
      <c r="BMP798" s="22" t="s">
        <v>74</v>
      </c>
      <c r="BMQ798" s="22"/>
      <c r="BMR798" s="22"/>
      <c r="BMS798" s="22"/>
      <c r="BMT798" s="22"/>
      <c r="BMU798" s="22"/>
      <c r="BMV798" s="22"/>
      <c r="BMW798" s="22"/>
      <c r="BMX798" s="22"/>
      <c r="BMY798" s="22"/>
      <c r="BMZ798" s="22"/>
      <c r="BNA798" s="22"/>
      <c r="BNB798" s="22"/>
      <c r="BNC798" s="22"/>
    </row>
    <row r="799" spans="1683:1719" ht="14.4" x14ac:dyDescent="0.25">
      <c r="BLS799" s="22"/>
      <c r="BLT799" s="22"/>
      <c r="BLU799" s="22"/>
      <c r="BLV799" s="22"/>
      <c r="BLW799" s="22"/>
      <c r="BLX799" s="22"/>
      <c r="BLY799" s="22"/>
      <c r="BLZ799" s="22"/>
      <c r="BMA799" s="22"/>
      <c r="BMB799" s="22"/>
      <c r="BMC799" s="22"/>
      <c r="BMD799" s="22"/>
      <c r="BME799" s="22"/>
      <c r="BMF799" s="25"/>
      <c r="BMG799" s="22"/>
      <c r="BMH799" s="23"/>
      <c r="BMI799" s="22"/>
      <c r="BMJ799" s="22"/>
      <c r="BMK799" s="22"/>
      <c r="BML799" s="22"/>
      <c r="BMM799" s="22"/>
      <c r="BMN799" s="22"/>
      <c r="BMO799" s="22"/>
      <c r="BMP799" s="22" t="s">
        <v>73</v>
      </c>
      <c r="BMQ799" s="22"/>
      <c r="BMR799" s="22"/>
      <c r="BMS799" s="22"/>
      <c r="BMT799" s="36"/>
      <c r="BMU799" s="22"/>
      <c r="BMV799" s="22"/>
      <c r="BMW799" s="22"/>
      <c r="BMX799" s="22"/>
      <c r="BMY799" s="22"/>
      <c r="BMZ799" s="22"/>
      <c r="BNA799" s="22"/>
      <c r="BNB799" s="22"/>
      <c r="BNC799" s="22"/>
    </row>
    <row r="800" spans="1683:1719" ht="13.2" x14ac:dyDescent="0.25">
      <c r="BLS800" s="31"/>
      <c r="BLT800" s="31"/>
      <c r="BLU800" s="31"/>
      <c r="BLV800" s="31"/>
      <c r="BLW800" s="31"/>
      <c r="BLX800" s="31"/>
      <c r="BLY800" s="22"/>
      <c r="BLZ800" s="22"/>
      <c r="BMA800" s="22"/>
      <c r="BMB800" s="22"/>
      <c r="BMC800" s="22"/>
      <c r="BMD800" s="22"/>
      <c r="BME800" s="22"/>
      <c r="BMF800" s="25"/>
      <c r="BMG800" s="22"/>
      <c r="BMH800" s="23"/>
      <c r="BMI800" s="22"/>
      <c r="BMJ800" s="22"/>
      <c r="BMK800" s="22"/>
      <c r="BML800" s="22"/>
      <c r="BMM800" s="22"/>
      <c r="BMN800" s="22"/>
      <c r="BMO800" s="22"/>
      <c r="BMP800" s="22" t="s">
        <v>72</v>
      </c>
      <c r="BMQ800" s="22"/>
      <c r="BMR800" s="22"/>
      <c r="BMS800" s="22"/>
      <c r="BMT800" s="26"/>
      <c r="BMU800" s="22"/>
      <c r="BMV800" s="22"/>
      <c r="BMW800" s="27" t="s">
        <v>155</v>
      </c>
      <c r="BMX800" s="542" t="s">
        <v>154</v>
      </c>
      <c r="BMY800" s="542"/>
      <c r="BMZ800" s="542"/>
      <c r="BNA800" s="27" t="s">
        <v>153</v>
      </c>
      <c r="BNB800" s="22"/>
      <c r="BNC800" s="34" t="s">
        <v>152</v>
      </c>
    </row>
    <row r="801" spans="1706:1719" ht="13.2" x14ac:dyDescent="0.25">
      <c r="BMP801" s="22" t="s">
        <v>71</v>
      </c>
      <c r="BMQ801" s="22"/>
      <c r="BMR801" s="22"/>
      <c r="BMS801" s="22"/>
      <c r="BMT801" s="26"/>
      <c r="BMU801" s="22"/>
      <c r="BMV801" s="22"/>
      <c r="BMW801" s="33" t="s">
        <v>151</v>
      </c>
      <c r="BMX801" s="33" t="s">
        <v>150</v>
      </c>
      <c r="BMY801" s="33" t="s">
        <v>149</v>
      </c>
      <c r="BMZ801" s="33" t="s">
        <v>148</v>
      </c>
      <c r="BNA801" s="33" t="s">
        <v>147</v>
      </c>
      <c r="BNB801" s="22"/>
      <c r="BNC801" s="32" t="s">
        <v>146</v>
      </c>
    </row>
    <row r="802" spans="1706:1719" ht="13.2" x14ac:dyDescent="0.25">
      <c r="BMP802" s="22" t="s">
        <v>70</v>
      </c>
      <c r="BMQ802" s="22"/>
      <c r="BMR802" s="22"/>
      <c r="BMS802" s="22"/>
      <c r="BMT802" s="26"/>
      <c r="BMU802" s="22"/>
      <c r="BMV802" s="22"/>
      <c r="BMW802" s="31" t="s">
        <v>145</v>
      </c>
      <c r="BMX802" s="31" t="s">
        <v>144</v>
      </c>
      <c r="BMY802" s="31" t="s">
        <v>143</v>
      </c>
      <c r="BMZ802" s="31" t="s">
        <v>52</v>
      </c>
      <c r="BNA802" s="31" t="s">
        <v>142</v>
      </c>
      <c r="BNB802" s="22"/>
      <c r="BNC802" s="29" t="s">
        <v>141</v>
      </c>
    </row>
    <row r="803" spans="1706:1719" ht="13.2" x14ac:dyDescent="0.25">
      <c r="BMP803" s="22" t="s">
        <v>69</v>
      </c>
      <c r="BMQ803" s="22"/>
      <c r="BMR803" s="22"/>
      <c r="BMS803" s="22"/>
      <c r="BMT803" s="22"/>
      <c r="BMU803" s="22"/>
      <c r="BMV803" s="22"/>
      <c r="BMW803" s="31" t="s">
        <v>140</v>
      </c>
      <c r="BMX803" s="31" t="s">
        <v>139</v>
      </c>
      <c r="BMY803" s="31" t="s">
        <v>138</v>
      </c>
      <c r="BMZ803" s="31" t="s">
        <v>51</v>
      </c>
      <c r="BNA803" s="31" t="s">
        <v>40</v>
      </c>
      <c r="BNB803" s="22"/>
      <c r="BNC803" s="29" t="s">
        <v>137</v>
      </c>
    </row>
    <row r="804" spans="1706:1719" ht="13.2" x14ac:dyDescent="0.25">
      <c r="BMP804" s="22" t="s">
        <v>68</v>
      </c>
      <c r="BMQ804" s="22"/>
      <c r="BMR804" s="22"/>
      <c r="BMS804" s="22"/>
      <c r="BMT804" s="22"/>
      <c r="BMU804" s="22"/>
      <c r="BMV804" s="22"/>
      <c r="BMW804" s="31" t="s">
        <v>136</v>
      </c>
      <c r="BMX804" s="31" t="s">
        <v>135</v>
      </c>
      <c r="BMY804" s="31" t="s">
        <v>41</v>
      </c>
      <c r="BMZ804" s="31"/>
      <c r="BNA804" s="31" t="s">
        <v>134</v>
      </c>
      <c r="BNB804" s="22"/>
      <c r="BNC804" s="29" t="s">
        <v>133</v>
      </c>
    </row>
    <row r="805" spans="1706:1719" ht="13.2" x14ac:dyDescent="0.25">
      <c r="BMP805" s="22" t="s">
        <v>0</v>
      </c>
      <c r="BMQ805" s="22"/>
      <c r="BMR805" s="22"/>
      <c r="BMS805" s="22"/>
      <c r="BMT805" s="22"/>
      <c r="BMU805" s="22"/>
      <c r="BMV805" s="22"/>
      <c r="BMW805" s="31" t="s">
        <v>75</v>
      </c>
      <c r="BMX805" s="31"/>
      <c r="BMY805" s="31"/>
      <c r="BMZ805" s="31"/>
      <c r="BNA805" s="31" t="s">
        <v>132</v>
      </c>
      <c r="BNB805" s="22"/>
      <c r="BNC805" s="29" t="s">
        <v>131</v>
      </c>
    </row>
    <row r="806" spans="1706:1719" ht="13.2" x14ac:dyDescent="0.25">
      <c r="BMP806" s="22"/>
      <c r="BMQ806" s="22"/>
      <c r="BMR806" s="22"/>
      <c r="BMS806" s="22"/>
      <c r="BMT806" s="22"/>
      <c r="BMU806" s="22"/>
      <c r="BMV806" s="22"/>
      <c r="BMW806" s="31" t="s">
        <v>74</v>
      </c>
      <c r="BMX806" s="31"/>
      <c r="BMY806" s="31"/>
      <c r="BMZ806" s="31"/>
      <c r="BNA806" s="31"/>
      <c r="BNB806" s="22"/>
      <c r="BNC806" s="29" t="s">
        <v>130</v>
      </c>
    </row>
    <row r="807" spans="1706:1719" ht="13.2" x14ac:dyDescent="0.25">
      <c r="BMP807" s="22"/>
      <c r="BMQ807" s="22"/>
      <c r="BMR807" s="22"/>
      <c r="BMS807" s="22"/>
      <c r="BMT807" s="22"/>
      <c r="BMU807" s="22"/>
      <c r="BMV807" s="22"/>
      <c r="BMW807" s="31" t="s">
        <v>129</v>
      </c>
      <c r="BMX807" s="31"/>
      <c r="BMY807" s="31"/>
      <c r="BMZ807" s="31"/>
      <c r="BNA807" s="31"/>
      <c r="BNB807" s="22"/>
      <c r="BNC807" s="29" t="s">
        <v>128</v>
      </c>
    </row>
    <row r="808" spans="1706:1719" ht="13.2" x14ac:dyDescent="0.25">
      <c r="BMP808" s="22"/>
      <c r="BMQ808" s="22"/>
      <c r="BMR808" s="22"/>
      <c r="BMS808" s="22"/>
      <c r="BMT808" s="22"/>
      <c r="BMU808" s="22"/>
      <c r="BMV808" s="22"/>
      <c r="BMW808" s="31" t="s">
        <v>127</v>
      </c>
      <c r="BMX808" s="31"/>
      <c r="BMY808" s="31"/>
      <c r="BMZ808" s="31"/>
      <c r="BNA808" s="31"/>
      <c r="BNB808" s="22"/>
      <c r="BNC808" s="29" t="s">
        <v>126</v>
      </c>
    </row>
    <row r="809" spans="1706:1719" ht="13.2" x14ac:dyDescent="0.25">
      <c r="BMP809" s="22"/>
      <c r="BMQ809" s="22"/>
      <c r="BMR809" s="22"/>
      <c r="BMS809" s="22"/>
      <c r="BMT809" s="22"/>
      <c r="BMU809" s="22"/>
      <c r="BMV809" s="22"/>
      <c r="BMW809" s="31" t="s">
        <v>125</v>
      </c>
      <c r="BMX809" s="31"/>
      <c r="BMY809" s="31"/>
      <c r="BMZ809" s="31"/>
      <c r="BNA809" s="31"/>
      <c r="BNB809" s="22"/>
      <c r="BNC809" s="29" t="s">
        <v>124</v>
      </c>
    </row>
    <row r="810" spans="1706:1719" ht="13.2" x14ac:dyDescent="0.25">
      <c r="BMP810" s="22"/>
      <c r="BMQ810" s="22"/>
      <c r="BMR810" s="22"/>
      <c r="BMS810" s="22"/>
      <c r="BMT810" s="22"/>
      <c r="BMU810" s="22"/>
      <c r="BMV810" s="22"/>
      <c r="BMW810" s="31" t="s">
        <v>123</v>
      </c>
      <c r="BMX810" s="31"/>
      <c r="BMY810" s="31"/>
      <c r="BMZ810" s="31"/>
      <c r="BNA810" s="31"/>
      <c r="BNB810" s="22"/>
      <c r="BNC810" s="29" t="s">
        <v>122</v>
      </c>
    </row>
    <row r="811" spans="1706:1719" ht="13.2" x14ac:dyDescent="0.25">
      <c r="BMP811" s="22"/>
      <c r="BMQ811" s="22"/>
      <c r="BMR811" s="22"/>
      <c r="BMS811" s="22"/>
      <c r="BMT811" s="22"/>
      <c r="BMU811" s="22"/>
      <c r="BMV811" s="22"/>
      <c r="BMW811" s="22" t="s">
        <v>72</v>
      </c>
      <c r="BMX811" s="22"/>
      <c r="BMY811" s="31"/>
      <c r="BMZ811" s="31"/>
      <c r="BNA811" s="24"/>
      <c r="BNB811" s="22"/>
      <c r="BNC811" s="29" t="s">
        <v>121</v>
      </c>
    </row>
    <row r="812" spans="1706:1719" ht="13.2" x14ac:dyDescent="0.25">
      <c r="BMP812" s="22"/>
      <c r="BMQ812" s="22"/>
      <c r="BMR812" s="22"/>
      <c r="BMS812" s="22"/>
      <c r="BMT812" s="22"/>
      <c r="BMU812" s="22"/>
      <c r="BMV812" s="22"/>
      <c r="BMW812" s="22" t="s">
        <v>71</v>
      </c>
      <c r="BMX812" s="22"/>
      <c r="BMY812" s="31"/>
      <c r="BMZ812" s="31"/>
      <c r="BNA812" s="24"/>
      <c r="BNB812" s="22"/>
      <c r="BNC812" s="29" t="s">
        <v>120</v>
      </c>
    </row>
    <row r="813" spans="1706:1719" ht="13.2" x14ac:dyDescent="0.25">
      <c r="BMP813" s="22"/>
      <c r="BMQ813" s="22"/>
      <c r="BMR813" s="22"/>
      <c r="BMS813" s="22"/>
      <c r="BMT813" s="22"/>
      <c r="BMU813" s="22"/>
      <c r="BMV813" s="22"/>
      <c r="BMW813" s="22" t="s">
        <v>70</v>
      </c>
      <c r="BMX813" s="31"/>
      <c r="BMY813" s="31"/>
      <c r="BMZ813" s="31"/>
      <c r="BNA813" s="24"/>
      <c r="BNB813" s="22"/>
      <c r="BNC813" s="29" t="s">
        <v>119</v>
      </c>
    </row>
    <row r="814" spans="1706:1719" ht="13.2" x14ac:dyDescent="0.25">
      <c r="BMP814" s="22"/>
      <c r="BMQ814" s="22"/>
      <c r="BMR814" s="22"/>
      <c r="BMS814" s="22"/>
      <c r="BMT814" s="22"/>
      <c r="BMU814" s="22"/>
      <c r="BMV814" s="22"/>
      <c r="BMW814" s="22" t="s">
        <v>69</v>
      </c>
      <c r="BMX814" s="31"/>
      <c r="BMY814" s="31"/>
      <c r="BMZ814" s="31"/>
      <c r="BNA814" s="24"/>
      <c r="BNB814" s="22"/>
      <c r="BNC814" s="29" t="s">
        <v>118</v>
      </c>
    </row>
    <row r="815" spans="1706:1719" ht="13.2" x14ac:dyDescent="0.25">
      <c r="BMP815" s="22"/>
      <c r="BMQ815" s="22"/>
      <c r="BMR815" s="22"/>
      <c r="BMS815" s="22"/>
      <c r="BMT815" s="22"/>
      <c r="BMU815" s="22"/>
      <c r="BMV815" s="22"/>
      <c r="BMW815" s="22" t="s">
        <v>68</v>
      </c>
      <c r="BMX815" s="31"/>
      <c r="BMY815" s="31"/>
      <c r="BMZ815" s="31"/>
      <c r="BNA815" s="24"/>
      <c r="BNB815" s="22"/>
      <c r="BNC815" s="29" t="s">
        <v>117</v>
      </c>
    </row>
    <row r="816" spans="1706:1719" ht="13.2" x14ac:dyDescent="0.25">
      <c r="BMP816" s="22"/>
      <c r="BMQ816" s="22"/>
      <c r="BMR816" s="22"/>
      <c r="BMS816" s="22"/>
      <c r="BMT816" s="22"/>
      <c r="BMU816" s="22"/>
      <c r="BMV816" s="22"/>
      <c r="BMW816" s="22" t="s">
        <v>0</v>
      </c>
      <c r="BMX816" s="31"/>
      <c r="BMY816" s="31"/>
      <c r="BMZ816" s="31"/>
      <c r="BNA816" s="24"/>
      <c r="BNB816" s="22"/>
      <c r="BNC816" s="29" t="s">
        <v>116</v>
      </c>
    </row>
    <row r="817" spans="1719:1719" ht="13.2" x14ac:dyDescent="0.2">
      <c r="BNC817" s="29" t="s">
        <v>115</v>
      </c>
    </row>
    <row r="818" spans="1719:1719" ht="13.2" x14ac:dyDescent="0.2">
      <c r="BNC818" s="29" t="s">
        <v>114</v>
      </c>
    </row>
    <row r="819" spans="1719:1719" ht="13.2" x14ac:dyDescent="0.2">
      <c r="BNC819" s="29" t="s">
        <v>113</v>
      </c>
    </row>
    <row r="820" spans="1719:1719" ht="13.2" x14ac:dyDescent="0.2">
      <c r="BNC820" s="29" t="s">
        <v>112</v>
      </c>
    </row>
    <row r="821" spans="1719:1719" ht="13.2" x14ac:dyDescent="0.2">
      <c r="BNC821" s="29" t="s">
        <v>111</v>
      </c>
    </row>
    <row r="822" spans="1719:1719" ht="13.2" x14ac:dyDescent="0.2">
      <c r="BNC822" s="29" t="s">
        <v>110</v>
      </c>
    </row>
    <row r="823" spans="1719:1719" ht="13.2" x14ac:dyDescent="0.2">
      <c r="BNC823" s="29" t="s">
        <v>109</v>
      </c>
    </row>
    <row r="824" spans="1719:1719" ht="13.2" x14ac:dyDescent="0.2">
      <c r="BNC824" s="29" t="s">
        <v>108</v>
      </c>
    </row>
    <row r="825" spans="1719:1719" ht="13.2" x14ac:dyDescent="0.2">
      <c r="BNC825" s="29" t="s">
        <v>107</v>
      </c>
    </row>
    <row r="826" spans="1719:1719" ht="13.2" x14ac:dyDescent="0.2">
      <c r="BNC826" s="29" t="s">
        <v>106</v>
      </c>
    </row>
    <row r="827" spans="1719:1719" ht="13.2" x14ac:dyDescent="0.2">
      <c r="BNC827" s="29" t="s">
        <v>105</v>
      </c>
    </row>
    <row r="828" spans="1719:1719" ht="13.2" x14ac:dyDescent="0.2">
      <c r="BNC828" s="29" t="s">
        <v>104</v>
      </c>
    </row>
    <row r="829" spans="1719:1719" ht="13.2" x14ac:dyDescent="0.2">
      <c r="BNC829" s="29" t="s">
        <v>103</v>
      </c>
    </row>
    <row r="830" spans="1719:1719" ht="13.2" x14ac:dyDescent="0.2">
      <c r="BNC830" s="29" t="s">
        <v>102</v>
      </c>
    </row>
    <row r="831" spans="1719:1719" ht="13.2" x14ac:dyDescent="0.2">
      <c r="BNC831" s="30" t="s">
        <v>101</v>
      </c>
    </row>
    <row r="832" spans="1719:1719" ht="13.2" x14ac:dyDescent="0.2">
      <c r="BNC832" s="29" t="s">
        <v>100</v>
      </c>
    </row>
    <row r="833" spans="1719:1725" ht="13.2" x14ac:dyDescent="0.25">
      <c r="BNC833" s="29" t="s">
        <v>99</v>
      </c>
      <c r="BND833" s="22"/>
      <c r="BNE833" s="22"/>
      <c r="BNF833" s="22"/>
      <c r="BNG833" s="22"/>
      <c r="BNH833" s="22"/>
      <c r="BNI833" s="22"/>
    </row>
    <row r="834" spans="1719:1725" ht="13.2" x14ac:dyDescent="0.25">
      <c r="BNC834" s="29" t="s">
        <v>98</v>
      </c>
      <c r="BND834" s="22"/>
      <c r="BNE834" s="22"/>
      <c r="BNF834" s="22"/>
      <c r="BNG834" s="22"/>
      <c r="BNH834" s="22"/>
      <c r="BNI834" s="22"/>
    </row>
    <row r="835" spans="1719:1725" ht="13.2" x14ac:dyDescent="0.25">
      <c r="BNC835" s="29" t="s">
        <v>97</v>
      </c>
      <c r="BND835" s="22"/>
      <c r="BNE835" s="22"/>
      <c r="BNF835" s="22"/>
      <c r="BNG835" s="22"/>
      <c r="BNH835" s="22"/>
      <c r="BNI835" s="22"/>
    </row>
    <row r="836" spans="1719:1725" ht="13.2" x14ac:dyDescent="0.25">
      <c r="BNC836" s="22"/>
      <c r="BND836" s="22"/>
      <c r="BNE836" s="22"/>
      <c r="BNF836" s="22"/>
      <c r="BNG836" s="22"/>
      <c r="BNH836" s="22"/>
      <c r="BNI836" s="22"/>
    </row>
    <row r="837" spans="1719:1725" ht="13.2" x14ac:dyDescent="0.25">
      <c r="BNC837" s="22"/>
      <c r="BND837" s="22"/>
      <c r="BNE837" s="22"/>
      <c r="BNF837" s="22"/>
      <c r="BNG837" s="22"/>
      <c r="BNH837" s="22"/>
      <c r="BNI837" s="22"/>
    </row>
    <row r="838" spans="1719:1725" ht="13.2" x14ac:dyDescent="0.25">
      <c r="BNC838" s="22"/>
      <c r="BND838" s="22"/>
      <c r="BNE838" s="22" t="s">
        <v>54</v>
      </c>
      <c r="BNF838" s="22"/>
      <c r="BNG838" s="22"/>
      <c r="BNH838" s="22"/>
      <c r="BNI838" s="22"/>
    </row>
    <row r="839" spans="1719:1725" ht="13.2" x14ac:dyDescent="0.25">
      <c r="BNC839" s="22"/>
      <c r="BND839" s="22"/>
      <c r="BNE839" s="22" t="s">
        <v>53</v>
      </c>
      <c r="BNF839" s="22"/>
      <c r="BNG839" s="22"/>
      <c r="BNH839" s="22"/>
      <c r="BNI839" s="22"/>
    </row>
    <row r="840" spans="1719:1725" ht="13.2" x14ac:dyDescent="0.25">
      <c r="BNC840" s="22"/>
      <c r="BND840" s="22"/>
      <c r="BNE840" s="22"/>
      <c r="BNF840" s="22"/>
      <c r="BNG840" s="22"/>
      <c r="BNH840" s="22"/>
      <c r="BNI840" s="22"/>
    </row>
    <row r="841" spans="1719:1725" ht="13.2" x14ac:dyDescent="0.25">
      <c r="BNC841" s="22"/>
      <c r="BND841" s="22"/>
      <c r="BNE841" s="22"/>
      <c r="BNF841" s="22"/>
      <c r="BNG841" s="22" t="s">
        <v>66</v>
      </c>
      <c r="BNH841" s="22"/>
      <c r="BNI841" s="22"/>
    </row>
    <row r="842" spans="1719:1725" ht="13.2" x14ac:dyDescent="0.25">
      <c r="BNC842" s="22"/>
      <c r="BND842" s="22"/>
      <c r="BNE842" s="22"/>
      <c r="BNF842" s="22"/>
      <c r="BNG842" s="22" t="s">
        <v>65</v>
      </c>
      <c r="BNH842" s="22"/>
      <c r="BNI842" s="22"/>
    </row>
    <row r="843" spans="1719:1725" ht="13.2" x14ac:dyDescent="0.25">
      <c r="BNC843" s="22"/>
      <c r="BND843" s="22"/>
      <c r="BNE843" s="22"/>
      <c r="BNF843" s="22"/>
      <c r="BNG843" s="22" t="s">
        <v>64</v>
      </c>
      <c r="BNH843" s="22"/>
      <c r="BNI843" s="22"/>
    </row>
    <row r="844" spans="1719:1725" ht="13.2" x14ac:dyDescent="0.25">
      <c r="BNC844" s="22"/>
      <c r="BND844" s="22"/>
      <c r="BNE844" s="22"/>
      <c r="BNF844" s="22"/>
      <c r="BNG844" s="22" t="s">
        <v>63</v>
      </c>
      <c r="BNH844" s="22"/>
      <c r="BNI844" s="22"/>
    </row>
    <row r="845" spans="1719:1725" ht="13.2" x14ac:dyDescent="0.25">
      <c r="BNC845" s="22"/>
      <c r="BND845" s="22"/>
      <c r="BNE845" s="22"/>
      <c r="BNF845" s="22"/>
      <c r="BNG845" s="22"/>
      <c r="BNH845" s="22"/>
      <c r="BNI845" s="22"/>
    </row>
    <row r="846" spans="1719:1725" ht="13.2" x14ac:dyDescent="0.25">
      <c r="BNC846" s="22"/>
      <c r="BND846" s="22"/>
      <c r="BNE846" s="22"/>
      <c r="BNF846" s="22"/>
      <c r="BNG846" s="22"/>
      <c r="BNH846" s="22"/>
      <c r="BNI846" s="22" t="s">
        <v>96</v>
      </c>
    </row>
    <row r="847" spans="1719:1725" ht="13.2" x14ac:dyDescent="0.25">
      <c r="BNC847" s="22"/>
      <c r="BND847" s="22"/>
      <c r="BNE847" s="22"/>
      <c r="BNF847" s="22"/>
      <c r="BNG847" s="22"/>
      <c r="BNH847" s="22"/>
      <c r="BNI847" s="22" t="s">
        <v>95</v>
      </c>
    </row>
    <row r="848" spans="1719:1725" ht="13.2" x14ac:dyDescent="0.25">
      <c r="BNC848" s="22"/>
      <c r="BND848" s="22"/>
      <c r="BNE848" s="22"/>
      <c r="BNF848" s="22"/>
      <c r="BNG848" s="22"/>
      <c r="BNH848" s="22"/>
      <c r="BNI848" s="22" t="s">
        <v>94</v>
      </c>
    </row>
    <row r="851" spans="1728:1730" x14ac:dyDescent="0.2">
      <c r="BNL851" s="8" t="s">
        <v>93</v>
      </c>
      <c r="BNM851" s="8"/>
      <c r="BNN851" s="8"/>
    </row>
    <row r="852" spans="1728:1730" ht="13.2" x14ac:dyDescent="0.25">
      <c r="BNL852" s="11" t="s">
        <v>92</v>
      </c>
      <c r="BNM852" s="8"/>
      <c r="BNN852" s="8"/>
    </row>
    <row r="853" spans="1728:1730" ht="13.2" x14ac:dyDescent="0.25">
      <c r="BNL853" s="11" t="s">
        <v>91</v>
      </c>
      <c r="BNM853" s="8"/>
      <c r="BNN853" s="8"/>
    </row>
    <row r="854" spans="1728:1730" ht="13.2" x14ac:dyDescent="0.25">
      <c r="BNL854" s="11" t="s">
        <v>90</v>
      </c>
      <c r="BNM854" s="8"/>
      <c r="BNN854" s="8"/>
    </row>
    <row r="855" spans="1728:1730" ht="13.2" x14ac:dyDescent="0.25">
      <c r="BNL855" s="11" t="s">
        <v>89</v>
      </c>
      <c r="BNM855" s="8"/>
      <c r="BNN855" s="8"/>
    </row>
    <row r="856" spans="1728:1730" ht="13.2" x14ac:dyDescent="0.25">
      <c r="BNL856" s="11" t="s">
        <v>88</v>
      </c>
      <c r="BNM856" s="8"/>
      <c r="BNN856" s="8"/>
    </row>
    <row r="857" spans="1728:1730" ht="13.2" x14ac:dyDescent="0.25">
      <c r="BNL857" s="11" t="s">
        <v>87</v>
      </c>
      <c r="BNM857" s="8"/>
      <c r="BNN857" s="8"/>
    </row>
    <row r="858" spans="1728:1730" ht="13.2" x14ac:dyDescent="0.25">
      <c r="BNL858" s="11" t="s">
        <v>86</v>
      </c>
      <c r="BNM858" s="8"/>
      <c r="BNN858" s="8"/>
    </row>
    <row r="859" spans="1728:1730" ht="13.2" x14ac:dyDescent="0.25">
      <c r="BNL859" s="11" t="s">
        <v>85</v>
      </c>
      <c r="BNM859" s="8"/>
      <c r="BNN859" s="8"/>
    </row>
    <row r="860" spans="1728:1730" ht="13.2" x14ac:dyDescent="0.25">
      <c r="BNL860" s="11" t="s">
        <v>84</v>
      </c>
      <c r="BNM860" s="8"/>
      <c r="BNN860" s="8"/>
    </row>
    <row r="861" spans="1728:1730" ht="13.2" x14ac:dyDescent="0.25">
      <c r="BNL861" s="11" t="s">
        <v>83</v>
      </c>
      <c r="BNM861" s="8"/>
      <c r="BNN861" s="8"/>
    </row>
    <row r="862" spans="1728:1730" x14ac:dyDescent="0.2">
      <c r="BNL862" s="8"/>
      <c r="BNM862" s="8"/>
      <c r="BNN862" s="8"/>
    </row>
    <row r="863" spans="1728:1730" x14ac:dyDescent="0.2">
      <c r="BNL863" s="8"/>
      <c r="BNM863" s="8"/>
      <c r="BNN863" s="8" t="s">
        <v>82</v>
      </c>
    </row>
    <row r="864" spans="1728:1730" x14ac:dyDescent="0.2">
      <c r="BNL864" s="8"/>
      <c r="BNM864" s="8"/>
      <c r="BNN864" s="8" t="s">
        <v>81</v>
      </c>
    </row>
    <row r="865" spans="1730:1734" x14ac:dyDescent="0.2">
      <c r="BNN865" s="8" t="s">
        <v>80</v>
      </c>
      <c r="BNO865" s="8"/>
      <c r="BNP865" s="8"/>
      <c r="BNQ865" s="8"/>
      <c r="BNR865" s="8"/>
    </row>
    <row r="866" spans="1730:1734" x14ac:dyDescent="0.2">
      <c r="BNN866" s="8" t="s">
        <v>79</v>
      </c>
      <c r="BNO866" s="8"/>
      <c r="BNP866" s="8"/>
      <c r="BNQ866" s="8"/>
      <c r="BNR866" s="8"/>
    </row>
    <row r="867" spans="1730:1734" x14ac:dyDescent="0.2">
      <c r="BNN867" s="8"/>
      <c r="BNO867" s="8"/>
      <c r="BNP867" s="8"/>
      <c r="BNQ867" s="8"/>
      <c r="BNR867" s="8"/>
    </row>
    <row r="868" spans="1730:1734" x14ac:dyDescent="0.2">
      <c r="BNN868" s="8" t="s">
        <v>7</v>
      </c>
      <c r="BNO868" s="8"/>
      <c r="BNP868" s="8"/>
      <c r="BNQ868" s="8"/>
      <c r="BNR868" s="8"/>
    </row>
    <row r="869" spans="1730:1734" ht="13.2" x14ac:dyDescent="0.25">
      <c r="BNN869" s="8"/>
      <c r="BNO869" s="8"/>
      <c r="BNP869" s="21" t="s">
        <v>78</v>
      </c>
      <c r="BNQ869" s="8"/>
      <c r="BNR869" s="8"/>
    </row>
    <row r="870" spans="1730:1734" ht="13.2" x14ac:dyDescent="0.25">
      <c r="BNN870" s="8"/>
      <c r="BNO870" s="8"/>
      <c r="BNP870" s="11" t="s">
        <v>77</v>
      </c>
      <c r="BNQ870" s="8"/>
      <c r="BNR870" s="8"/>
    </row>
    <row r="871" spans="1730:1734" ht="13.2" x14ac:dyDescent="0.25">
      <c r="BNN871" s="8"/>
      <c r="BNO871" s="8"/>
      <c r="BNP871" s="11" t="s">
        <v>76</v>
      </c>
      <c r="BNQ871" s="8"/>
      <c r="BNR871" s="8"/>
    </row>
    <row r="872" spans="1730:1734" ht="13.2" x14ac:dyDescent="0.25">
      <c r="BNN872" s="8"/>
      <c r="BNO872" s="8"/>
      <c r="BNP872" s="11" t="s">
        <v>75</v>
      </c>
      <c r="BNQ872" s="8"/>
      <c r="BNR872" s="8"/>
    </row>
    <row r="873" spans="1730:1734" ht="13.2" x14ac:dyDescent="0.25">
      <c r="BNN873" s="8"/>
      <c r="BNO873" s="8"/>
      <c r="BNP873" s="11" t="s">
        <v>74</v>
      </c>
      <c r="BNQ873" s="8"/>
      <c r="BNR873" s="8"/>
    </row>
    <row r="874" spans="1730:1734" ht="13.2" x14ac:dyDescent="0.25">
      <c r="BNN874" s="8"/>
      <c r="BNO874" s="8"/>
      <c r="BNP874" s="11" t="s">
        <v>73</v>
      </c>
      <c r="BNQ874" s="8"/>
      <c r="BNR874" s="8"/>
    </row>
    <row r="875" spans="1730:1734" ht="13.2" x14ac:dyDescent="0.25">
      <c r="BNN875" s="8"/>
      <c r="BNO875" s="8"/>
      <c r="BNP875" s="11" t="s">
        <v>72</v>
      </c>
      <c r="BNQ875" s="8"/>
      <c r="BNR875" s="8"/>
    </row>
    <row r="876" spans="1730:1734" ht="13.2" x14ac:dyDescent="0.25">
      <c r="BNN876" s="8"/>
      <c r="BNO876" s="8"/>
      <c r="BNP876" s="11" t="s">
        <v>71</v>
      </c>
      <c r="BNQ876" s="8"/>
      <c r="BNR876" s="8"/>
    </row>
    <row r="877" spans="1730:1734" ht="13.2" x14ac:dyDescent="0.25">
      <c r="BNN877" s="8"/>
      <c r="BNO877" s="8"/>
      <c r="BNP877" s="11" t="s">
        <v>70</v>
      </c>
      <c r="BNQ877" s="8"/>
      <c r="BNR877" s="8"/>
    </row>
    <row r="878" spans="1730:1734" ht="13.2" x14ac:dyDescent="0.25">
      <c r="BNN878" s="8"/>
      <c r="BNO878" s="8"/>
      <c r="BNP878" s="11" t="s">
        <v>69</v>
      </c>
      <c r="BNQ878" s="8"/>
      <c r="BNR878" s="8"/>
    </row>
    <row r="879" spans="1730:1734" ht="13.2" x14ac:dyDescent="0.25">
      <c r="BNN879" s="8"/>
      <c r="BNO879" s="8"/>
      <c r="BNP879" s="11" t="s">
        <v>68</v>
      </c>
      <c r="BNQ879" s="8"/>
      <c r="BNR879" s="8"/>
    </row>
    <row r="880" spans="1730:1734" ht="13.2" x14ac:dyDescent="0.25">
      <c r="BNN880" s="8"/>
      <c r="BNO880" s="8"/>
      <c r="BNP880" s="11" t="s">
        <v>0</v>
      </c>
      <c r="BNQ880" s="8"/>
      <c r="BNR880" s="8" t="s">
        <v>67</v>
      </c>
    </row>
    <row r="881" spans="1734:1736" ht="13.2" x14ac:dyDescent="0.25">
      <c r="BNR881" s="11" t="s">
        <v>66</v>
      </c>
      <c r="BNS881" s="8"/>
      <c r="BNT881" s="8"/>
    </row>
    <row r="882" spans="1734:1736" ht="13.2" x14ac:dyDescent="0.25">
      <c r="BNR882" s="11" t="s">
        <v>65</v>
      </c>
      <c r="BNS882" s="8"/>
      <c r="BNT882" s="8"/>
    </row>
    <row r="883" spans="1734:1736" ht="13.2" x14ac:dyDescent="0.25">
      <c r="BNR883" s="11" t="s">
        <v>64</v>
      </c>
      <c r="BNS883" s="8"/>
      <c r="BNT883" s="8"/>
    </row>
    <row r="884" spans="1734:1736" ht="13.2" x14ac:dyDescent="0.25">
      <c r="BNR884" s="11" t="s">
        <v>63</v>
      </c>
      <c r="BNS884" s="8"/>
      <c r="BNT884" s="8"/>
    </row>
    <row r="885" spans="1734:1736" x14ac:dyDescent="0.2">
      <c r="BNR885" s="8"/>
      <c r="BNS885" s="8"/>
      <c r="BNT885" s="8"/>
    </row>
    <row r="886" spans="1734:1736" x14ac:dyDescent="0.2">
      <c r="BNR886" s="8"/>
      <c r="BNS886" s="8"/>
      <c r="BNT886" s="8" t="s">
        <v>62</v>
      </c>
    </row>
    <row r="887" spans="1734:1736" ht="79.2" x14ac:dyDescent="0.2">
      <c r="BNR887" s="8"/>
      <c r="BNS887" s="8"/>
      <c r="BNT887" s="20" t="s">
        <v>61</v>
      </c>
    </row>
    <row r="888" spans="1734:1736" ht="13.2" x14ac:dyDescent="0.2">
      <c r="BNR888" s="8"/>
      <c r="BNS888" s="8"/>
      <c r="BNT888" s="19" t="s">
        <v>60</v>
      </c>
    </row>
    <row r="889" spans="1734:1736" ht="13.2" x14ac:dyDescent="0.2">
      <c r="BNR889" s="8"/>
      <c r="BNS889" s="8"/>
      <c r="BNT889" s="19" t="s">
        <v>59</v>
      </c>
    </row>
    <row r="890" spans="1734:1736" ht="13.2" x14ac:dyDescent="0.2">
      <c r="BNR890" s="8"/>
      <c r="BNS890" s="8"/>
      <c r="BNT890" s="19" t="s">
        <v>58</v>
      </c>
    </row>
    <row r="891" spans="1734:1736" ht="13.2" x14ac:dyDescent="0.2">
      <c r="BNR891" s="8"/>
      <c r="BNS891" s="8"/>
      <c r="BNT891" s="19" t="s">
        <v>57</v>
      </c>
    </row>
    <row r="892" spans="1734:1736" ht="79.2" x14ac:dyDescent="0.2">
      <c r="BNR892" s="8"/>
      <c r="BNS892" s="8"/>
      <c r="BNT892" s="20" t="s">
        <v>56</v>
      </c>
    </row>
    <row r="893" spans="1734:1736" ht="13.2" x14ac:dyDescent="0.2">
      <c r="BNR893" s="8"/>
      <c r="BNS893" s="8"/>
      <c r="BNT893" s="19" t="s">
        <v>55</v>
      </c>
    </row>
    <row r="894" spans="1734:1736" ht="13.2" x14ac:dyDescent="0.2">
      <c r="BNR894" s="8"/>
      <c r="BNS894" s="8"/>
      <c r="BNT894" s="20" t="s">
        <v>0</v>
      </c>
    </row>
    <row r="895" spans="1734:1736" ht="13.2" x14ac:dyDescent="0.2">
      <c r="BNR895" s="8"/>
      <c r="BNS895" s="8"/>
      <c r="BNT895" s="19" t="s">
        <v>7</v>
      </c>
    </row>
    <row r="897" spans="1738:1741" ht="13.2" x14ac:dyDescent="0.25">
      <c r="BNV897" s="11" t="s">
        <v>54</v>
      </c>
      <c r="BNW897" s="11"/>
      <c r="BNX897" s="11"/>
      <c r="BNY897" s="11"/>
    </row>
    <row r="898" spans="1738:1741" ht="13.2" x14ac:dyDescent="0.25">
      <c r="BNV898" s="11" t="s">
        <v>53</v>
      </c>
      <c r="BNW898" s="11"/>
      <c r="BNX898" s="11"/>
      <c r="BNY898" s="11"/>
    </row>
    <row r="899" spans="1738:1741" ht="13.2" x14ac:dyDescent="0.25">
      <c r="BNV899" s="11"/>
      <c r="BNW899" s="11"/>
      <c r="BNX899" s="11"/>
      <c r="BNY899" s="11"/>
    </row>
    <row r="900" spans="1738:1741" ht="13.2" x14ac:dyDescent="0.25">
      <c r="BNV900" s="11"/>
      <c r="BNW900" s="11" t="s">
        <v>52</v>
      </c>
      <c r="BNX900" s="11"/>
      <c r="BNY900" s="11"/>
    </row>
    <row r="901" spans="1738:1741" ht="13.2" x14ac:dyDescent="0.25">
      <c r="BNV901" s="11"/>
      <c r="BNW901" s="11" t="s">
        <v>51</v>
      </c>
      <c r="BNX901" s="11"/>
      <c r="BNY901" s="11"/>
    </row>
    <row r="902" spans="1738:1741" ht="13.2" x14ac:dyDescent="0.25">
      <c r="BNV902" s="11"/>
      <c r="BNW902" s="11"/>
      <c r="BNX902" s="11"/>
      <c r="BNY902" s="11"/>
    </row>
    <row r="903" spans="1738:1741" ht="13.2" x14ac:dyDescent="0.25">
      <c r="BNV903" s="11"/>
      <c r="BNW903" s="11"/>
      <c r="BNX903" s="11"/>
      <c r="BNY903" s="11"/>
    </row>
    <row r="904" spans="1738:1741" ht="13.2" x14ac:dyDescent="0.25">
      <c r="BNV904" s="11"/>
      <c r="BNW904" s="11"/>
      <c r="BNX904" s="11"/>
      <c r="BNY904" s="11"/>
    </row>
    <row r="905" spans="1738:1741" ht="13.2" x14ac:dyDescent="0.25">
      <c r="BNV905" s="11"/>
      <c r="BNW905" s="11"/>
      <c r="BNX905" s="11"/>
      <c r="BNY905" s="11"/>
    </row>
    <row r="906" spans="1738:1741" ht="13.2" x14ac:dyDescent="0.25">
      <c r="BNV906" s="11"/>
      <c r="BNW906" s="11"/>
      <c r="BNX906" s="11"/>
      <c r="BNY906" s="11"/>
    </row>
    <row r="907" spans="1738:1741" ht="13.2" x14ac:dyDescent="0.25">
      <c r="BNV907" s="11"/>
      <c r="BNW907" s="11"/>
      <c r="BNX907" s="11"/>
      <c r="BNY907" s="11" t="s">
        <v>50</v>
      </c>
    </row>
    <row r="908" spans="1738:1741" ht="13.2" x14ac:dyDescent="0.25">
      <c r="BNV908" s="11"/>
      <c r="BNW908" s="11"/>
      <c r="BNX908" s="11"/>
      <c r="BNY908" s="11" t="s">
        <v>49</v>
      </c>
    </row>
    <row r="909" spans="1738:1741" ht="13.2" x14ac:dyDescent="0.25">
      <c r="BNV909" s="11"/>
      <c r="BNW909" s="11"/>
      <c r="BNX909" s="11"/>
      <c r="BNY909" s="11" t="s">
        <v>48</v>
      </c>
    </row>
    <row r="913" spans="1742:1746" ht="13.2" x14ac:dyDescent="0.25">
      <c r="BNZ913" s="11" t="s">
        <v>47</v>
      </c>
      <c r="BOA913" s="11"/>
      <c r="BOB913" s="11"/>
      <c r="BOC913" s="11"/>
      <c r="BOD913" s="11"/>
    </row>
    <row r="914" spans="1742:1746" ht="13.2" x14ac:dyDescent="0.25">
      <c r="BNZ914" s="11" t="s">
        <v>46</v>
      </c>
      <c r="BOA914" s="11"/>
      <c r="BOB914" s="11"/>
      <c r="BOC914" s="11"/>
      <c r="BOD914" s="11"/>
    </row>
    <row r="915" spans="1742:1746" ht="13.2" x14ac:dyDescent="0.25">
      <c r="BNZ915" s="11" t="s">
        <v>45</v>
      </c>
      <c r="BOA915" s="11"/>
      <c r="BOB915" s="11"/>
      <c r="BOC915" s="11"/>
      <c r="BOD915" s="11"/>
    </row>
    <row r="916" spans="1742:1746" ht="13.2" x14ac:dyDescent="0.25">
      <c r="BNZ916" s="11"/>
      <c r="BOA916" s="11"/>
      <c r="BOB916" s="11"/>
      <c r="BOC916" s="11"/>
      <c r="BOD916" s="11"/>
    </row>
    <row r="917" spans="1742:1746" ht="13.2" x14ac:dyDescent="0.25">
      <c r="BNZ917" s="11"/>
      <c r="BOA917" s="11"/>
      <c r="BOB917" s="11"/>
      <c r="BOC917" s="11"/>
      <c r="BOD917" s="11"/>
    </row>
    <row r="918" spans="1742:1746" ht="13.2" x14ac:dyDescent="0.25">
      <c r="BNZ918" s="11"/>
      <c r="BOA918" s="11"/>
      <c r="BOB918" s="11"/>
      <c r="BOC918" s="11"/>
      <c r="BOD918" s="11"/>
    </row>
    <row r="919" spans="1742:1746" ht="13.2" x14ac:dyDescent="0.25">
      <c r="BNZ919" s="11"/>
      <c r="BOA919" s="11"/>
      <c r="BOB919" s="11" t="s">
        <v>44</v>
      </c>
      <c r="BOC919" s="11"/>
      <c r="BOD919" s="11"/>
    </row>
    <row r="920" spans="1742:1746" ht="13.2" x14ac:dyDescent="0.25">
      <c r="BNZ920" s="11"/>
      <c r="BOA920" s="11"/>
      <c r="BOB920" s="11" t="s">
        <v>43</v>
      </c>
      <c r="BOC920" s="11"/>
      <c r="BOD920" s="11"/>
    </row>
    <row r="921" spans="1742:1746" ht="13.2" x14ac:dyDescent="0.25">
      <c r="BNZ921" s="11"/>
      <c r="BOA921" s="11"/>
      <c r="BOB921" s="11" t="s">
        <v>42</v>
      </c>
      <c r="BOC921" s="11"/>
      <c r="BOD921" s="11"/>
    </row>
    <row r="922" spans="1742:1746" ht="13.2" x14ac:dyDescent="0.25">
      <c r="BNZ922" s="11"/>
      <c r="BOA922" s="11"/>
      <c r="BOB922" s="11"/>
      <c r="BOC922" s="11"/>
      <c r="BOD922" s="11"/>
    </row>
    <row r="923" spans="1742:1746" ht="13.2" x14ac:dyDescent="0.25">
      <c r="BNZ923" s="11"/>
      <c r="BOA923" s="11"/>
      <c r="BOB923" s="11"/>
      <c r="BOC923" s="11" t="s">
        <v>41</v>
      </c>
      <c r="BOD923" s="11"/>
    </row>
    <row r="924" spans="1742:1746" ht="13.2" x14ac:dyDescent="0.25">
      <c r="BNZ924" s="11"/>
      <c r="BOA924" s="11"/>
      <c r="BOB924" s="11"/>
      <c r="BOC924" s="11" t="s">
        <v>40</v>
      </c>
      <c r="BOD924" s="11"/>
    </row>
    <row r="925" spans="1742:1746" ht="13.2" x14ac:dyDescent="0.25">
      <c r="BNZ925" s="11"/>
      <c r="BOA925" s="11"/>
      <c r="BOB925" s="11"/>
      <c r="BOC925" s="11" t="s">
        <v>39</v>
      </c>
      <c r="BOD925" s="11"/>
    </row>
    <row r="926" spans="1742:1746" ht="13.2" x14ac:dyDescent="0.25">
      <c r="BNZ926" s="11"/>
      <c r="BOA926" s="11"/>
      <c r="BOB926" s="11"/>
      <c r="BOC926" s="11"/>
      <c r="BOD926" s="11"/>
    </row>
    <row r="927" spans="1742:1746" ht="13.2" x14ac:dyDescent="0.25">
      <c r="BNZ927" s="11"/>
      <c r="BOA927" s="11"/>
      <c r="BOB927" s="11"/>
      <c r="BOC927" s="11"/>
      <c r="BOD927" s="11" t="s">
        <v>38</v>
      </c>
    </row>
    <row r="928" spans="1742:1746" ht="13.2" x14ac:dyDescent="0.25">
      <c r="BNZ928" s="11"/>
      <c r="BOA928" s="11"/>
      <c r="BOB928" s="11"/>
      <c r="BOC928" s="11"/>
      <c r="BOD928" s="11" t="s">
        <v>37</v>
      </c>
    </row>
    <row r="929" spans="1746:1759" ht="13.2" x14ac:dyDescent="0.25">
      <c r="BOD929" s="11" t="s">
        <v>36</v>
      </c>
      <c r="BOE929" s="11"/>
      <c r="BOF929" s="8"/>
      <c r="BOG929" s="8"/>
      <c r="BOH929" s="8"/>
      <c r="BOI929" s="8"/>
      <c r="BOJ929" s="8"/>
      <c r="BOK929" s="8"/>
      <c r="BOL929" s="8"/>
      <c r="BOM929" s="8"/>
      <c r="BON929" s="8"/>
      <c r="BOO929" s="8"/>
      <c r="BOP929" s="8"/>
      <c r="BOQ929" s="8"/>
    </row>
    <row r="930" spans="1746:1759" ht="13.2" x14ac:dyDescent="0.25">
      <c r="BOD930" s="11"/>
      <c r="BOE930" s="11"/>
      <c r="BOF930" s="8"/>
      <c r="BOG930" s="8"/>
      <c r="BOH930" s="8"/>
      <c r="BOI930" s="8"/>
      <c r="BOJ930" s="8"/>
      <c r="BOK930" s="8"/>
      <c r="BOL930" s="8"/>
      <c r="BOM930" s="8"/>
      <c r="BON930" s="8"/>
      <c r="BOO930" s="8"/>
      <c r="BOP930" s="8"/>
      <c r="BOQ930" s="8"/>
    </row>
    <row r="931" spans="1746:1759" ht="13.2" x14ac:dyDescent="0.25">
      <c r="BOD931" s="11"/>
      <c r="BOE931" s="13" t="s">
        <v>35</v>
      </c>
      <c r="BOF931" s="8"/>
      <c r="BOG931" s="8"/>
      <c r="BOH931" s="8"/>
      <c r="BOI931" s="8"/>
      <c r="BOJ931" s="8"/>
      <c r="BOK931" s="8"/>
      <c r="BOL931" s="8"/>
      <c r="BOM931" s="8"/>
      <c r="BON931" s="8"/>
      <c r="BOO931" s="8"/>
      <c r="BOP931" s="8"/>
      <c r="BOQ931" s="8"/>
    </row>
    <row r="932" spans="1746:1759" ht="13.2" x14ac:dyDescent="0.25">
      <c r="BOD932" s="11"/>
      <c r="BOE932" s="13" t="s">
        <v>34</v>
      </c>
      <c r="BOF932" s="8"/>
      <c r="BOG932" s="8"/>
      <c r="BOH932" s="8"/>
      <c r="BOI932" s="8"/>
      <c r="BOJ932" s="8"/>
      <c r="BOK932" s="8"/>
      <c r="BOL932" s="8"/>
      <c r="BOM932" s="8"/>
      <c r="BON932" s="8"/>
      <c r="BOO932" s="8"/>
      <c r="BOP932" s="8"/>
      <c r="BOQ932" s="8"/>
    </row>
    <row r="933" spans="1746:1759" ht="13.2" x14ac:dyDescent="0.25">
      <c r="BOD933" s="11"/>
      <c r="BOE933" s="13"/>
      <c r="BOF933" s="8"/>
      <c r="BOG933" s="8"/>
      <c r="BOH933" s="8"/>
      <c r="BOI933" s="8"/>
      <c r="BOJ933" s="8"/>
      <c r="BOK933" s="8"/>
      <c r="BOL933" s="8"/>
      <c r="BOM933" s="8"/>
      <c r="BON933" s="8"/>
      <c r="BOO933" s="8"/>
      <c r="BOP933" s="8"/>
      <c r="BOQ933" s="8"/>
    </row>
    <row r="934" spans="1746:1759" x14ac:dyDescent="0.2">
      <c r="BOD934" s="8"/>
      <c r="BOE934" s="8"/>
      <c r="BOF934" s="8"/>
      <c r="BOG934" s="8"/>
      <c r="BOH934" s="8"/>
      <c r="BOI934" s="8"/>
      <c r="BOJ934" s="8"/>
      <c r="BOK934" s="8"/>
      <c r="BOL934" s="8"/>
      <c r="BOM934" s="8"/>
      <c r="BON934" s="8"/>
      <c r="BOO934" s="8"/>
      <c r="BOP934" s="8"/>
      <c r="BOQ934" s="8"/>
    </row>
    <row r="935" spans="1746:1759" x14ac:dyDescent="0.2">
      <c r="BOD935" s="8"/>
      <c r="BOE935" s="8"/>
      <c r="BOF935" s="8"/>
      <c r="BOG935" s="8"/>
      <c r="BOH935" s="8"/>
      <c r="BOI935" s="8"/>
      <c r="BOJ935" s="8"/>
      <c r="BOK935" s="8"/>
      <c r="BOL935" s="8"/>
      <c r="BOM935" s="8"/>
      <c r="BON935" s="8"/>
      <c r="BOO935" s="8"/>
      <c r="BOP935" s="8"/>
      <c r="BOQ935" s="8"/>
    </row>
    <row r="936" spans="1746:1759" ht="13.2" x14ac:dyDescent="0.25">
      <c r="BOD936" s="8"/>
      <c r="BOE936" s="8"/>
      <c r="BOF936" s="8"/>
      <c r="BOG936" s="11"/>
      <c r="BOH936" s="11"/>
      <c r="BOI936" s="11"/>
      <c r="BOJ936" s="11"/>
      <c r="BOK936" s="11"/>
      <c r="BOL936" s="11"/>
      <c r="BOM936" s="11"/>
      <c r="BON936" s="11"/>
      <c r="BOO936" s="529" t="s">
        <v>33</v>
      </c>
      <c r="BOP936" s="529"/>
      <c r="BOQ936" s="529"/>
    </row>
    <row r="937" spans="1746:1759" ht="13.2" x14ac:dyDescent="0.25">
      <c r="BOD937" s="8"/>
      <c r="BOE937" s="8"/>
      <c r="BOF937" s="8"/>
      <c r="BOG937" s="11"/>
      <c r="BOH937" s="11"/>
      <c r="BOI937" s="11"/>
      <c r="BOJ937" s="11"/>
      <c r="BOK937" s="11"/>
      <c r="BOL937" s="11"/>
      <c r="BOM937" s="9">
        <v>1</v>
      </c>
      <c r="BON937" s="9">
        <v>2</v>
      </c>
      <c r="BOO937" s="9">
        <v>3</v>
      </c>
      <c r="BOP937" s="16">
        <v>4</v>
      </c>
      <c r="BOQ937" s="16">
        <v>5</v>
      </c>
    </row>
    <row r="938" spans="1746:1759" ht="13.2" x14ac:dyDescent="0.25">
      <c r="BOD938" s="8"/>
      <c r="BOE938" s="8"/>
      <c r="BOF938" s="8"/>
      <c r="BOG938" s="11"/>
      <c r="BOH938" s="11"/>
      <c r="BOI938" s="11"/>
      <c r="BOJ938" s="11"/>
      <c r="BOK938" s="11"/>
      <c r="BOL938" s="11"/>
      <c r="BOM938" s="13" t="s">
        <v>32</v>
      </c>
      <c r="BON938" s="13" t="s">
        <v>31</v>
      </c>
      <c r="BOO938" s="13" t="s">
        <v>30</v>
      </c>
      <c r="BOP938" s="13" t="s">
        <v>29</v>
      </c>
      <c r="BOQ938" s="13" t="s">
        <v>28</v>
      </c>
    </row>
    <row r="939" spans="1746:1759" ht="13.2" x14ac:dyDescent="0.25">
      <c r="BOD939" s="8"/>
      <c r="BOE939" s="8"/>
      <c r="BOF939" s="8"/>
      <c r="BOG939" s="11"/>
      <c r="BOH939" s="11"/>
      <c r="BOI939" s="11"/>
      <c r="BOJ939" s="11"/>
      <c r="BOK939" s="11"/>
      <c r="BOL939" s="11"/>
      <c r="BOM939" s="284">
        <v>0.2</v>
      </c>
      <c r="BON939" s="284">
        <v>0.4</v>
      </c>
      <c r="BOO939" s="284">
        <v>0.6</v>
      </c>
      <c r="BOP939" s="284">
        <v>0.8</v>
      </c>
      <c r="BOQ939" s="284">
        <v>1</v>
      </c>
    </row>
    <row r="940" spans="1746:1759" ht="13.2" x14ac:dyDescent="0.25">
      <c r="BOD940" s="8"/>
      <c r="BOE940" s="8"/>
      <c r="BOF940" s="8"/>
      <c r="BOG940" s="11"/>
      <c r="BOH940" s="11"/>
      <c r="BOI940" s="11"/>
      <c r="BOJ940" s="11"/>
      <c r="BOK940" s="11"/>
      <c r="BOL940" s="11"/>
      <c r="BOM940" s="9"/>
      <c r="BON940" s="9"/>
      <c r="BOO940" s="9"/>
      <c r="BOP940" s="16"/>
      <c r="BOQ940" s="16"/>
    </row>
    <row r="941" spans="1746:1759" ht="13.2" x14ac:dyDescent="0.25">
      <c r="BOD941" s="8"/>
      <c r="BOE941" s="8"/>
      <c r="BOF941" s="8"/>
      <c r="BOG941" s="537" t="s">
        <v>27</v>
      </c>
      <c r="BOH941" s="14">
        <v>5</v>
      </c>
      <c r="BOI941" s="13" t="s">
        <v>26</v>
      </c>
      <c r="BOJ941" s="284">
        <v>1</v>
      </c>
      <c r="BOK941" s="11" t="s">
        <v>25</v>
      </c>
      <c r="BOL941" s="285">
        <v>1</v>
      </c>
      <c r="BOM941" s="9" t="s">
        <v>14</v>
      </c>
      <c r="BON941" s="9" t="s">
        <v>14</v>
      </c>
      <c r="BOO941" s="9" t="s">
        <v>14</v>
      </c>
      <c r="BOP941" s="9" t="s">
        <v>14</v>
      </c>
      <c r="BOQ941" s="9" t="s">
        <v>13</v>
      </c>
    </row>
    <row r="942" spans="1746:1759" ht="13.2" x14ac:dyDescent="0.25">
      <c r="BOD942" s="8"/>
      <c r="BOE942" s="8"/>
      <c r="BOF942" s="8"/>
      <c r="BOG942" s="537"/>
      <c r="BOH942" s="14">
        <v>4</v>
      </c>
      <c r="BOI942" s="13" t="s">
        <v>24</v>
      </c>
      <c r="BOJ942" s="284">
        <v>0.8</v>
      </c>
      <c r="BOK942" s="11" t="s">
        <v>23</v>
      </c>
      <c r="BOL942" s="285">
        <v>0.8</v>
      </c>
      <c r="BOM942" s="9" t="s">
        <v>15</v>
      </c>
      <c r="BON942" s="9" t="s">
        <v>15</v>
      </c>
      <c r="BOO942" s="9" t="s">
        <v>14</v>
      </c>
      <c r="BOP942" s="9" t="s">
        <v>14</v>
      </c>
      <c r="BOQ942" s="9" t="s">
        <v>13</v>
      </c>
    </row>
    <row r="943" spans="1746:1759" ht="13.2" x14ac:dyDescent="0.25">
      <c r="BOD943" s="8"/>
      <c r="BOE943" s="8"/>
      <c r="BOF943" s="8"/>
      <c r="BOG943" s="537"/>
      <c r="BOH943" s="14">
        <v>3</v>
      </c>
      <c r="BOI943" s="13" t="s">
        <v>22</v>
      </c>
      <c r="BOJ943" s="284">
        <v>0.6</v>
      </c>
      <c r="BOK943" s="11" t="s">
        <v>21</v>
      </c>
      <c r="BOL943" s="285">
        <v>0.6</v>
      </c>
      <c r="BOM943" s="9" t="s">
        <v>15</v>
      </c>
      <c r="BON943" s="9" t="s">
        <v>15</v>
      </c>
      <c r="BOO943" s="9" t="s">
        <v>15</v>
      </c>
      <c r="BOP943" s="9" t="s">
        <v>14</v>
      </c>
      <c r="BOQ943" s="9" t="s">
        <v>13</v>
      </c>
    </row>
    <row r="944" spans="1746:1759" ht="13.2" x14ac:dyDescent="0.25">
      <c r="BOD944" s="8"/>
      <c r="BOE944" s="8"/>
      <c r="BOF944" s="8"/>
      <c r="BOG944" s="537"/>
      <c r="BOH944" s="14">
        <v>2</v>
      </c>
      <c r="BOI944" s="13" t="s">
        <v>20</v>
      </c>
      <c r="BOJ944" s="284">
        <v>0.4</v>
      </c>
      <c r="BOK944" s="11" t="s">
        <v>19</v>
      </c>
      <c r="BOL944" s="285">
        <v>0.4</v>
      </c>
      <c r="BOM944" s="9" t="s">
        <v>16</v>
      </c>
      <c r="BON944" s="9" t="s">
        <v>15</v>
      </c>
      <c r="BOO944" s="9" t="s">
        <v>15</v>
      </c>
      <c r="BOP944" s="9" t="s">
        <v>14</v>
      </c>
      <c r="BOQ944" s="9" t="s">
        <v>13</v>
      </c>
    </row>
    <row r="945" spans="1749:1763" ht="13.2" x14ac:dyDescent="0.25">
      <c r="BOG945" s="537"/>
      <c r="BOH945" s="14">
        <v>1</v>
      </c>
      <c r="BOI945" s="13" t="s">
        <v>18</v>
      </c>
      <c r="BOJ945" s="284">
        <v>0.2</v>
      </c>
      <c r="BOK945" s="11" t="s">
        <v>17</v>
      </c>
      <c r="BOL945" s="285">
        <v>0.2</v>
      </c>
      <c r="BOM945" s="9" t="s">
        <v>16</v>
      </c>
      <c r="BON945" s="9" t="s">
        <v>16</v>
      </c>
      <c r="BOO945" s="9" t="s">
        <v>15</v>
      </c>
      <c r="BOP945" s="9" t="s">
        <v>14</v>
      </c>
      <c r="BOQ945" s="9" t="s">
        <v>13</v>
      </c>
      <c r="BOR945" s="8"/>
      <c r="BOS945" s="8"/>
    </row>
    <row r="946" spans="1749:1763" x14ac:dyDescent="0.2">
      <c r="BOG946" s="8"/>
      <c r="BOH946" s="8"/>
      <c r="BOI946" s="8"/>
      <c r="BOJ946" s="8"/>
      <c r="BOK946" s="8"/>
      <c r="BOL946" s="8"/>
      <c r="BOM946" s="8"/>
      <c r="BON946" s="8"/>
      <c r="BOO946" s="8"/>
      <c r="BOP946" s="8"/>
      <c r="BOQ946" s="8"/>
      <c r="BOR946" s="8"/>
      <c r="BOS946" s="8"/>
    </row>
    <row r="947" spans="1749:1763" x14ac:dyDescent="0.2">
      <c r="BOG947" s="8"/>
      <c r="BOH947" s="8"/>
      <c r="BOI947" s="8"/>
      <c r="BOJ947" s="8"/>
      <c r="BOK947" s="8"/>
      <c r="BOL947" s="8"/>
      <c r="BOM947" s="8"/>
      <c r="BON947" s="8"/>
      <c r="BOO947" s="8"/>
      <c r="BOP947" s="8"/>
      <c r="BOQ947" s="8"/>
      <c r="BOR947" s="8"/>
      <c r="BOS947" s="8"/>
    </row>
    <row r="948" spans="1749:1763" x14ac:dyDescent="0.2">
      <c r="BOG948" s="8"/>
      <c r="BOH948" s="8"/>
      <c r="BOI948" s="8"/>
      <c r="BOJ948" s="8"/>
      <c r="BOK948" s="8"/>
      <c r="BOL948" s="8"/>
      <c r="BOM948" s="8"/>
      <c r="BON948" s="8"/>
      <c r="BOO948" s="8"/>
      <c r="BOP948" s="8"/>
      <c r="BOQ948" s="8"/>
      <c r="BOR948" s="8"/>
      <c r="BOS948" s="8" t="s">
        <v>12</v>
      </c>
    </row>
    <row r="949" spans="1749:1763" x14ac:dyDescent="0.2">
      <c r="BOG949" s="8"/>
      <c r="BOH949" s="8"/>
      <c r="BOI949" s="8"/>
      <c r="BOJ949" s="8"/>
      <c r="BOK949" s="8"/>
      <c r="BOL949" s="8"/>
      <c r="BOM949" s="8"/>
      <c r="BON949" s="8"/>
      <c r="BOO949" s="8"/>
      <c r="BOP949" s="8"/>
      <c r="BOQ949" s="8"/>
      <c r="BOR949" s="8"/>
      <c r="BOS949" s="8" t="s">
        <v>11</v>
      </c>
    </row>
    <row r="950" spans="1749:1763" x14ac:dyDescent="0.2">
      <c r="BOG950" s="8"/>
      <c r="BOH950" s="8"/>
      <c r="BOI950" s="8"/>
      <c r="BOJ950" s="8"/>
      <c r="BOK950" s="8"/>
      <c r="BOL950" s="8"/>
      <c r="BOM950" s="8"/>
      <c r="BON950" s="8"/>
      <c r="BOO950" s="8"/>
      <c r="BOP950" s="8"/>
      <c r="BOQ950" s="8"/>
      <c r="BOR950" s="8"/>
      <c r="BOS950" s="8" t="s">
        <v>10</v>
      </c>
    </row>
    <row r="951" spans="1749:1763" x14ac:dyDescent="0.2">
      <c r="BOG951" s="8"/>
      <c r="BOH951" s="8"/>
      <c r="BOI951" s="8"/>
      <c r="BOJ951" s="8"/>
      <c r="BOK951" s="8"/>
      <c r="BOL951" s="8"/>
      <c r="BOM951" s="8"/>
      <c r="BON951" s="8"/>
      <c r="BOO951" s="8"/>
      <c r="BOP951" s="8"/>
      <c r="BOQ951" s="8"/>
      <c r="BOR951" s="8"/>
      <c r="BOS951" s="8" t="s">
        <v>9</v>
      </c>
    </row>
    <row r="952" spans="1749:1763" x14ac:dyDescent="0.2">
      <c r="BOG952" s="8"/>
      <c r="BOH952" s="8"/>
      <c r="BOI952" s="8"/>
      <c r="BOJ952" s="8"/>
      <c r="BOK952" s="8"/>
      <c r="BOL952" s="8"/>
      <c r="BOM952" s="8"/>
      <c r="BON952" s="8"/>
      <c r="BOO952" s="8"/>
      <c r="BOP952" s="8"/>
      <c r="BOQ952" s="8"/>
      <c r="BOR952" s="8"/>
      <c r="BOS952" s="8" t="s">
        <v>8</v>
      </c>
    </row>
    <row r="953" spans="1749:1763" x14ac:dyDescent="0.2">
      <c r="BOG953" s="8"/>
      <c r="BOH953" s="8"/>
      <c r="BOI953" s="8"/>
      <c r="BOJ953" s="8"/>
      <c r="BOK953" s="8"/>
      <c r="BOL953" s="8"/>
      <c r="BOM953" s="8"/>
      <c r="BON953" s="8"/>
      <c r="BOO953" s="8"/>
      <c r="BOP953" s="8"/>
      <c r="BOQ953" s="8"/>
      <c r="BOR953" s="8"/>
      <c r="BOS953" s="8" t="s">
        <v>7</v>
      </c>
    </row>
    <row r="956" spans="1749:1763" x14ac:dyDescent="0.2">
      <c r="BOU956" s="7" t="s">
        <v>6</v>
      </c>
    </row>
    <row r="957" spans="1749:1763" x14ac:dyDescent="0.2">
      <c r="BOU957" s="6" t="s">
        <v>5</v>
      </c>
    </row>
    <row r="958" spans="1749:1763" ht="20.399999999999999" x14ac:dyDescent="0.2">
      <c r="BOU958" s="6" t="s">
        <v>4</v>
      </c>
    </row>
    <row r="959" spans="1749:1763" x14ac:dyDescent="0.2">
      <c r="BOU959" s="6" t="s">
        <v>3</v>
      </c>
    </row>
    <row r="960" spans="1749:1763" x14ac:dyDescent="0.2">
      <c r="BOU960" s="6" t="s">
        <v>2</v>
      </c>
    </row>
    <row r="961" spans="1763:1763" x14ac:dyDescent="0.2">
      <c r="BOU961" s="6" t="s">
        <v>1</v>
      </c>
    </row>
    <row r="962" spans="1763:1763" x14ac:dyDescent="0.2">
      <c r="BOU962" s="1" t="s">
        <v>0</v>
      </c>
    </row>
  </sheetData>
  <mergeCells count="20">
    <mergeCell ref="B7:H7"/>
    <mergeCell ref="J7:AB7"/>
    <mergeCell ref="B1:I1"/>
    <mergeCell ref="J1:K4"/>
    <mergeCell ref="B2:I2"/>
    <mergeCell ref="C3:H3"/>
    <mergeCell ref="C4:H4"/>
    <mergeCell ref="E5:G5"/>
    <mergeCell ref="I5:N5"/>
    <mergeCell ref="BOO936:BOQ936"/>
    <mergeCell ref="O5:P5"/>
    <mergeCell ref="Q5:R5"/>
    <mergeCell ref="U5:V5"/>
    <mergeCell ref="W5:X5"/>
    <mergeCell ref="BOG941:BOG945"/>
    <mergeCell ref="AC7:AH7"/>
    <mergeCell ref="AI7:AL7"/>
    <mergeCell ref="BLW686:BLY686"/>
    <mergeCell ref="BLQ690:BLQ694"/>
    <mergeCell ref="BMX800:BMZ800"/>
  </mergeCells>
  <conditionalFormatting sqref="AG9:AG101">
    <cfRule type="containsText" dxfId="643" priority="59" operator="containsText" text="BAJO">
      <formula>NOT(ISERROR(SEARCH("BAJO",AG9)))</formula>
    </cfRule>
    <cfRule type="containsText" dxfId="642" priority="62" operator="containsText" text="EXTREMO">
      <formula>NOT(ISERROR(SEARCH("EXTREMO",AG9)))</formula>
    </cfRule>
    <cfRule type="containsText" dxfId="641" priority="61" operator="containsText" text="ALTO">
      <formula>NOT(ISERROR(SEARCH("ALTO",AG9)))</formula>
    </cfRule>
    <cfRule type="containsText" dxfId="640" priority="60" operator="containsText" text="MODERADO">
      <formula>NOT(ISERROR(SEARCH("MODERADO",AG9)))</formula>
    </cfRule>
  </conditionalFormatting>
  <conditionalFormatting sqref="CP9:CP101">
    <cfRule type="containsText" dxfId="639" priority="56" operator="containsText" text="MODERADO">
      <formula>NOT(ISERROR(SEARCH("MODERADO",CP9)))</formula>
    </cfRule>
    <cfRule type="containsText" dxfId="638" priority="58" operator="containsText" text="EXTREMO">
      <formula>NOT(ISERROR(SEARCH("EXTREMO",CP9)))</formula>
    </cfRule>
    <cfRule type="containsText" dxfId="637" priority="57" operator="containsText" text="ALTO">
      <formula>NOT(ISERROR(SEARCH("ALTO",CP9)))</formula>
    </cfRule>
  </conditionalFormatting>
  <conditionalFormatting sqref="DB9:DC11">
    <cfRule type="containsText" dxfId="636" priority="102" operator="containsText" text="EXTREMO">
      <formula>NOT(ISERROR(SEARCH("EXTREMO",DB9)))</formula>
    </cfRule>
    <cfRule type="containsText" dxfId="635" priority="101" operator="containsText" text="ALTO">
      <formula>NOT(ISERROR(SEARCH("ALTO",DB9)))</formula>
    </cfRule>
    <cfRule type="containsText" dxfId="634" priority="100" operator="containsText" text="MODERADO">
      <formula>NOT(ISERROR(SEARCH("MODERADO",DB9)))</formula>
    </cfRule>
  </conditionalFormatting>
  <conditionalFormatting sqref="DB12:DC101">
    <cfRule type="containsText" dxfId="633" priority="19" operator="containsText" text="MODERADO">
      <formula>NOT(ISERROR(SEARCH("MODERADO",DB12)))</formula>
    </cfRule>
    <cfRule type="containsText" dxfId="632" priority="20" operator="containsText" text="ALTO">
      <formula>NOT(ISERROR(SEARCH("ALTO",DB12)))</formula>
    </cfRule>
    <cfRule type="containsText" dxfId="631" priority="21" operator="containsText" text="EXTREMO">
      <formula>NOT(ISERROR(SEARCH("EXTREMO",DB12)))</formula>
    </cfRule>
  </conditionalFormatting>
  <conditionalFormatting sqref="DJ9:DK101">
    <cfRule type="containsText" dxfId="630" priority="35" operator="containsText" text="ALTO">
      <formula>NOT(ISERROR(SEARCH("ALTO",DJ9)))</formula>
    </cfRule>
    <cfRule type="containsText" dxfId="629" priority="34" operator="containsText" text="MODERADO">
      <formula>NOT(ISERROR(SEARCH("MODERADO",DJ9)))</formula>
    </cfRule>
    <cfRule type="containsText" dxfId="628" priority="36" operator="containsText" text="EXTREMO">
      <formula>NOT(ISERROR(SEARCH("EXTREMO",DJ9)))</formula>
    </cfRule>
  </conditionalFormatting>
  <conditionalFormatting sqref="DQ9:DR101">
    <cfRule type="containsText" dxfId="627" priority="31" operator="containsText" text="MODERADO">
      <formula>NOT(ISERROR(SEARCH("MODERADO",DQ9)))</formula>
    </cfRule>
    <cfRule type="containsText" dxfId="626" priority="32" operator="containsText" text="ALTO">
      <formula>NOT(ISERROR(SEARCH("ALTO",DQ9)))</formula>
    </cfRule>
    <cfRule type="containsText" dxfId="625" priority="33" operator="containsText" text="EXTREMO">
      <formula>NOT(ISERROR(SEARCH("EXTREMO",DQ9)))</formula>
    </cfRule>
  </conditionalFormatting>
  <conditionalFormatting sqref="DX9:DY101">
    <cfRule type="containsText" dxfId="624" priority="28" operator="containsText" text="MODERADO">
      <formula>NOT(ISERROR(SEARCH("MODERADO",DX9)))</formula>
    </cfRule>
    <cfRule type="containsText" dxfId="623" priority="29" operator="containsText" text="ALTO">
      <formula>NOT(ISERROR(SEARCH("ALTO",DX9)))</formula>
    </cfRule>
    <cfRule type="containsText" dxfId="622" priority="30" operator="containsText" text="EXTREMO">
      <formula>NOT(ISERROR(SEARCH("EXTREMO",DX9)))</formula>
    </cfRule>
  </conditionalFormatting>
  <conditionalFormatting sqref="EE9:EF101">
    <cfRule type="containsText" dxfId="621" priority="26" operator="containsText" text="ALTO">
      <formula>NOT(ISERROR(SEARCH("ALTO",EE9)))</formula>
    </cfRule>
    <cfRule type="containsText" dxfId="620" priority="27" operator="containsText" text="EXTREMO">
      <formula>NOT(ISERROR(SEARCH("EXTREMO",EE9)))</formula>
    </cfRule>
    <cfRule type="containsText" dxfId="619" priority="25" operator="containsText" text="MODERADO">
      <formula>NOT(ISERROR(SEARCH("MODERADO",EE9)))</formula>
    </cfRule>
  </conditionalFormatting>
  <conditionalFormatting sqref="EL9:EM101">
    <cfRule type="containsText" dxfId="618" priority="24" operator="containsText" text="EXTREMO">
      <formula>NOT(ISERROR(SEARCH("EXTREMO",EL9)))</formula>
    </cfRule>
    <cfRule type="containsText" dxfId="617" priority="22" operator="containsText" text="MODERADO">
      <formula>NOT(ISERROR(SEARCH("MODERADO",EL9)))</formula>
    </cfRule>
    <cfRule type="containsText" dxfId="616" priority="23" operator="containsText" text="ALTO">
      <formula>NOT(ISERROR(SEARCH("ALTO",EL9)))</formula>
    </cfRule>
  </conditionalFormatting>
  <conditionalFormatting sqref="ER9:EU9 EY9:FB9 FF9:FI9 FM9:FP9 FT9:FW9 GA9:GD9 ER11:EU11 ER13:EU101 EY11:FB11 EY13:FB101 FF11:FI11 FF13:FI101 FM11:FP11 FM13:FP101 FT11:FW11 FT13:FW101 GA11:GD11 GA13:GD101 DB11:DD11">
    <cfRule type="containsText" dxfId="615" priority="139" operator="containsText" text="BAJO">
      <formula>NOT(ISERROR(SEARCH("BAJO",DB9)))</formula>
    </cfRule>
  </conditionalFormatting>
  <conditionalFormatting sqref="ER10:EU10 EY10:FB10 FF10:FI10 FM10:FP10 FT10:FW10 GA10:GD10 DB9:DD10">
    <cfRule type="containsText" dxfId="614" priority="99" operator="containsText" text="BAJO">
      <formula>NOT(ISERROR(SEARCH("BAJO",DB9)))</formula>
    </cfRule>
  </conditionalFormatting>
  <conditionalFormatting sqref="ER12:EU12 EY12:FB12 FF12:FI12 FM12:FP12 FT12:FW12 GA12:GD12 DI9:DL101 DP9:DS101 DW9:DZ101 ED9:EG101 EK9:EN101 DB12:DD101 CL9:CP101 DF9:DF101 DN9:DN101 DU9:DU101 EB9:EB101 EI9:EI101 EP9:EP101 EW9:EW101 FD9:FD101 FK9:FK101 FR9:FR101 FY9:FY101 GF9:GF101 GH9:GI101">
    <cfRule type="containsText" dxfId="613" priority="55" operator="containsText" text="BAJO">
      <formula>NOT(ISERROR(SEARCH("BAJO",CL9)))</formula>
    </cfRule>
  </conditionalFormatting>
  <conditionalFormatting sqref="ES9:ET9">
    <cfRule type="containsText" dxfId="612" priority="137" operator="containsText" text="ALTO">
      <formula>NOT(ISERROR(SEARCH("ALTO",ES9)))</formula>
    </cfRule>
    <cfRule type="containsText" dxfId="611" priority="136" operator="containsText" text="MODERADO">
      <formula>NOT(ISERROR(SEARCH("MODERADO",ES9)))</formula>
    </cfRule>
    <cfRule type="containsText" dxfId="610" priority="138" operator="containsText" text="EXTREMO">
      <formula>NOT(ISERROR(SEARCH("EXTREMO",ES9)))</formula>
    </cfRule>
  </conditionalFormatting>
  <conditionalFormatting sqref="ES9:ET11">
    <cfRule type="containsText" dxfId="609" priority="96" operator="containsText" text="MODERADO">
      <formula>NOT(ISERROR(SEARCH("MODERADO",ES9)))</formula>
    </cfRule>
    <cfRule type="containsText" dxfId="608" priority="98" operator="containsText" text="EXTREMO">
      <formula>NOT(ISERROR(SEARCH("EXTREMO",ES9)))</formula>
    </cfRule>
    <cfRule type="containsText" dxfId="607" priority="97" operator="containsText" text="ALTO">
      <formula>NOT(ISERROR(SEARCH("ALTO",ES9)))</formula>
    </cfRule>
  </conditionalFormatting>
  <conditionalFormatting sqref="ES10:ET10">
    <cfRule type="containsText" dxfId="606" priority="80" operator="containsText" text="EXTREMO">
      <formula>NOT(ISERROR(SEARCH("EXTREMO",ES10)))</formula>
    </cfRule>
    <cfRule type="containsText" dxfId="605" priority="78" operator="containsText" text="MODERADO">
      <formula>NOT(ISERROR(SEARCH("MODERADO",ES10)))</formula>
    </cfRule>
    <cfRule type="containsText" dxfId="604" priority="79" operator="containsText" text="ALTO">
      <formula>NOT(ISERROR(SEARCH("ALTO",ES10)))</formula>
    </cfRule>
  </conditionalFormatting>
  <conditionalFormatting sqref="ES11:ET11 ES13:ET101">
    <cfRule type="containsText" dxfId="603" priority="120" operator="containsText" text="EXTREMO">
      <formula>NOT(ISERROR(SEARCH("EXTREMO",ES11)))</formula>
    </cfRule>
    <cfRule type="containsText" dxfId="602" priority="119" operator="containsText" text="ALTO">
      <formula>NOT(ISERROR(SEARCH("ALTO",ES11)))</formula>
    </cfRule>
    <cfRule type="containsText" dxfId="601" priority="118" operator="containsText" text="MODERADO">
      <formula>NOT(ISERROR(SEARCH("MODERADO",ES11)))</formula>
    </cfRule>
  </conditionalFormatting>
  <conditionalFormatting sqref="ES12:ET12">
    <cfRule type="containsText" dxfId="600" priority="16" operator="containsText" text="MODERADO">
      <formula>NOT(ISERROR(SEARCH("MODERADO",ES12)))</formula>
    </cfRule>
    <cfRule type="containsText" dxfId="599" priority="17" operator="containsText" text="ALTO">
      <formula>NOT(ISERROR(SEARCH("ALTO",ES12)))</formula>
    </cfRule>
    <cfRule type="containsText" dxfId="598" priority="18" operator="containsText" text="EXTREMO">
      <formula>NOT(ISERROR(SEARCH("EXTREMO",ES12)))</formula>
    </cfRule>
  </conditionalFormatting>
  <conditionalFormatting sqref="ES12:ET101">
    <cfRule type="containsText" dxfId="597" priority="52" operator="containsText" text="MODERADO">
      <formula>NOT(ISERROR(SEARCH("MODERADO",ES12)))</formula>
    </cfRule>
    <cfRule type="containsText" dxfId="596" priority="53" operator="containsText" text="ALTO">
      <formula>NOT(ISERROR(SEARCH("ALTO",ES12)))</formula>
    </cfRule>
    <cfRule type="containsText" dxfId="595" priority="54" operator="containsText" text="EXTREMO">
      <formula>NOT(ISERROR(SEARCH("EXTREMO",ES12)))</formula>
    </cfRule>
  </conditionalFormatting>
  <conditionalFormatting sqref="EZ9:FA9">
    <cfRule type="containsText" dxfId="594" priority="133" operator="containsText" text="MODERADO">
      <formula>NOT(ISERROR(SEARCH("MODERADO",EZ9)))</formula>
    </cfRule>
    <cfRule type="containsText" dxfId="593" priority="134" operator="containsText" text="ALTO">
      <formula>NOT(ISERROR(SEARCH("ALTO",EZ9)))</formula>
    </cfRule>
    <cfRule type="containsText" dxfId="592" priority="135" operator="containsText" text="EXTREMO">
      <formula>NOT(ISERROR(SEARCH("EXTREMO",EZ9)))</formula>
    </cfRule>
  </conditionalFormatting>
  <conditionalFormatting sqref="EZ9:FA11">
    <cfRule type="containsText" dxfId="591" priority="93" operator="containsText" text="MODERADO">
      <formula>NOT(ISERROR(SEARCH("MODERADO",EZ9)))</formula>
    </cfRule>
    <cfRule type="containsText" dxfId="590" priority="94" operator="containsText" text="ALTO">
      <formula>NOT(ISERROR(SEARCH("ALTO",EZ9)))</formula>
    </cfRule>
    <cfRule type="containsText" dxfId="589" priority="95" operator="containsText" text="EXTREMO">
      <formula>NOT(ISERROR(SEARCH("EXTREMO",EZ9)))</formula>
    </cfRule>
  </conditionalFormatting>
  <conditionalFormatting sqref="EZ10:FA10">
    <cfRule type="containsText" dxfId="588" priority="75" operator="containsText" text="MODERADO">
      <formula>NOT(ISERROR(SEARCH("MODERADO",EZ10)))</formula>
    </cfRule>
    <cfRule type="containsText" dxfId="587" priority="76" operator="containsText" text="ALTO">
      <formula>NOT(ISERROR(SEARCH("ALTO",EZ10)))</formula>
    </cfRule>
    <cfRule type="containsText" dxfId="586" priority="77" operator="containsText" text="EXTREMO">
      <formula>NOT(ISERROR(SEARCH("EXTREMO",EZ10)))</formula>
    </cfRule>
  </conditionalFormatting>
  <conditionalFormatting sqref="EZ11:FA11 EZ13:FA101">
    <cfRule type="containsText" dxfId="585" priority="116" operator="containsText" text="ALTO">
      <formula>NOT(ISERROR(SEARCH("ALTO",EZ11)))</formula>
    </cfRule>
    <cfRule type="containsText" dxfId="584" priority="115" operator="containsText" text="MODERADO">
      <formula>NOT(ISERROR(SEARCH("MODERADO",EZ11)))</formula>
    </cfRule>
    <cfRule type="containsText" dxfId="583" priority="117" operator="containsText" text="EXTREMO">
      <formula>NOT(ISERROR(SEARCH("EXTREMO",EZ11)))</formula>
    </cfRule>
  </conditionalFormatting>
  <conditionalFormatting sqref="EZ12:FA12">
    <cfRule type="containsText" dxfId="582" priority="13" operator="containsText" text="MODERADO">
      <formula>NOT(ISERROR(SEARCH("MODERADO",EZ12)))</formula>
    </cfRule>
    <cfRule type="containsText" dxfId="581" priority="14" operator="containsText" text="ALTO">
      <formula>NOT(ISERROR(SEARCH("ALTO",EZ12)))</formula>
    </cfRule>
    <cfRule type="containsText" dxfId="580" priority="15" operator="containsText" text="EXTREMO">
      <formula>NOT(ISERROR(SEARCH("EXTREMO",EZ12)))</formula>
    </cfRule>
  </conditionalFormatting>
  <conditionalFormatting sqref="EZ12:FA101">
    <cfRule type="containsText" dxfId="579" priority="51" operator="containsText" text="EXTREMO">
      <formula>NOT(ISERROR(SEARCH("EXTREMO",EZ12)))</formula>
    </cfRule>
    <cfRule type="containsText" dxfId="578" priority="50" operator="containsText" text="ALTO">
      <formula>NOT(ISERROR(SEARCH("ALTO",EZ12)))</formula>
    </cfRule>
    <cfRule type="containsText" dxfId="577" priority="49" operator="containsText" text="MODERADO">
      <formula>NOT(ISERROR(SEARCH("MODERADO",EZ12)))</formula>
    </cfRule>
  </conditionalFormatting>
  <conditionalFormatting sqref="FG9:FH9">
    <cfRule type="containsText" dxfId="576" priority="130" operator="containsText" text="MODERADO">
      <formula>NOT(ISERROR(SEARCH("MODERADO",FG9)))</formula>
    </cfRule>
    <cfRule type="containsText" dxfId="575" priority="131" operator="containsText" text="ALTO">
      <formula>NOT(ISERROR(SEARCH("ALTO",FG9)))</formula>
    </cfRule>
    <cfRule type="containsText" dxfId="574" priority="132" operator="containsText" text="EXTREMO">
      <formula>NOT(ISERROR(SEARCH("EXTREMO",FG9)))</formula>
    </cfRule>
  </conditionalFormatting>
  <conditionalFormatting sqref="FG9:FH11">
    <cfRule type="containsText" dxfId="573" priority="91" operator="containsText" text="ALTO">
      <formula>NOT(ISERROR(SEARCH("ALTO",FG9)))</formula>
    </cfRule>
    <cfRule type="containsText" dxfId="572" priority="92" operator="containsText" text="EXTREMO">
      <formula>NOT(ISERROR(SEARCH("EXTREMO",FG9)))</formula>
    </cfRule>
    <cfRule type="containsText" dxfId="571" priority="90" operator="containsText" text="MODERADO">
      <formula>NOT(ISERROR(SEARCH("MODERADO",FG9)))</formula>
    </cfRule>
  </conditionalFormatting>
  <conditionalFormatting sqref="FG10:FH10">
    <cfRule type="containsText" dxfId="570" priority="74" operator="containsText" text="EXTREMO">
      <formula>NOT(ISERROR(SEARCH("EXTREMO",FG10)))</formula>
    </cfRule>
    <cfRule type="containsText" dxfId="569" priority="73" operator="containsText" text="ALTO">
      <formula>NOT(ISERROR(SEARCH("ALTO",FG10)))</formula>
    </cfRule>
    <cfRule type="containsText" dxfId="568" priority="72" operator="containsText" text="MODERADO">
      <formula>NOT(ISERROR(SEARCH("MODERADO",FG10)))</formula>
    </cfRule>
  </conditionalFormatting>
  <conditionalFormatting sqref="FG11:FH11 FG13:FH101">
    <cfRule type="containsText" dxfId="567" priority="114" operator="containsText" text="EXTREMO">
      <formula>NOT(ISERROR(SEARCH("EXTREMO",FG11)))</formula>
    </cfRule>
    <cfRule type="containsText" dxfId="566" priority="113" operator="containsText" text="ALTO">
      <formula>NOT(ISERROR(SEARCH("ALTO",FG11)))</formula>
    </cfRule>
    <cfRule type="containsText" dxfId="565" priority="112" operator="containsText" text="MODERADO">
      <formula>NOT(ISERROR(SEARCH("MODERADO",FG11)))</formula>
    </cfRule>
  </conditionalFormatting>
  <conditionalFormatting sqref="FG12:FH12">
    <cfRule type="containsText" dxfId="564" priority="12" operator="containsText" text="EXTREMO">
      <formula>NOT(ISERROR(SEARCH("EXTREMO",FG12)))</formula>
    </cfRule>
    <cfRule type="containsText" dxfId="563" priority="11" operator="containsText" text="ALTO">
      <formula>NOT(ISERROR(SEARCH("ALTO",FG12)))</formula>
    </cfRule>
    <cfRule type="containsText" dxfId="562" priority="10" operator="containsText" text="MODERADO">
      <formula>NOT(ISERROR(SEARCH("MODERADO",FG12)))</formula>
    </cfRule>
  </conditionalFormatting>
  <conditionalFormatting sqref="FG12:FH101">
    <cfRule type="containsText" dxfId="561" priority="48" operator="containsText" text="EXTREMO">
      <formula>NOT(ISERROR(SEARCH("EXTREMO",FG12)))</formula>
    </cfRule>
    <cfRule type="containsText" dxfId="560" priority="47" operator="containsText" text="ALTO">
      <formula>NOT(ISERROR(SEARCH("ALTO",FG12)))</formula>
    </cfRule>
    <cfRule type="containsText" dxfId="559" priority="46" operator="containsText" text="MODERADO">
      <formula>NOT(ISERROR(SEARCH("MODERADO",FG12)))</formula>
    </cfRule>
  </conditionalFormatting>
  <conditionalFormatting sqref="FN9:FO9">
    <cfRule type="containsText" dxfId="558" priority="128" operator="containsText" text="ALTO">
      <formula>NOT(ISERROR(SEARCH("ALTO",FN9)))</formula>
    </cfRule>
    <cfRule type="containsText" dxfId="557" priority="129" operator="containsText" text="EXTREMO">
      <formula>NOT(ISERROR(SEARCH("EXTREMO",FN9)))</formula>
    </cfRule>
    <cfRule type="containsText" dxfId="556" priority="127" operator="containsText" text="MODERADO">
      <formula>NOT(ISERROR(SEARCH("MODERADO",FN9)))</formula>
    </cfRule>
  </conditionalFormatting>
  <conditionalFormatting sqref="FN9:FO11">
    <cfRule type="containsText" dxfId="555" priority="88" operator="containsText" text="ALTO">
      <formula>NOT(ISERROR(SEARCH("ALTO",FN9)))</formula>
    </cfRule>
    <cfRule type="containsText" dxfId="554" priority="89" operator="containsText" text="EXTREMO">
      <formula>NOT(ISERROR(SEARCH("EXTREMO",FN9)))</formula>
    </cfRule>
    <cfRule type="containsText" dxfId="553" priority="87" operator="containsText" text="MODERADO">
      <formula>NOT(ISERROR(SEARCH("MODERADO",FN9)))</formula>
    </cfRule>
  </conditionalFormatting>
  <conditionalFormatting sqref="FN10:FO10">
    <cfRule type="containsText" dxfId="552" priority="69" operator="containsText" text="MODERADO">
      <formula>NOT(ISERROR(SEARCH("MODERADO",FN10)))</formula>
    </cfRule>
    <cfRule type="containsText" dxfId="551" priority="71" operator="containsText" text="EXTREMO">
      <formula>NOT(ISERROR(SEARCH("EXTREMO",FN10)))</formula>
    </cfRule>
    <cfRule type="containsText" dxfId="550" priority="70" operator="containsText" text="ALTO">
      <formula>NOT(ISERROR(SEARCH("ALTO",FN10)))</formula>
    </cfRule>
  </conditionalFormatting>
  <conditionalFormatting sqref="FN11:FO11 FN13:FO101">
    <cfRule type="containsText" dxfId="549" priority="110" operator="containsText" text="ALTO">
      <formula>NOT(ISERROR(SEARCH("ALTO",FN11)))</formula>
    </cfRule>
    <cfRule type="containsText" dxfId="548" priority="111" operator="containsText" text="EXTREMO">
      <formula>NOT(ISERROR(SEARCH("EXTREMO",FN11)))</formula>
    </cfRule>
    <cfRule type="containsText" dxfId="547" priority="109" operator="containsText" text="MODERADO">
      <formula>NOT(ISERROR(SEARCH("MODERADO",FN11)))</formula>
    </cfRule>
  </conditionalFormatting>
  <conditionalFormatting sqref="FN12:FO12">
    <cfRule type="containsText" dxfId="546" priority="9" operator="containsText" text="EXTREMO">
      <formula>NOT(ISERROR(SEARCH("EXTREMO",FN12)))</formula>
    </cfRule>
    <cfRule type="containsText" dxfId="545" priority="8" operator="containsText" text="ALTO">
      <formula>NOT(ISERROR(SEARCH("ALTO",FN12)))</formula>
    </cfRule>
    <cfRule type="containsText" dxfId="544" priority="7" operator="containsText" text="MODERADO">
      <formula>NOT(ISERROR(SEARCH("MODERADO",FN12)))</formula>
    </cfRule>
  </conditionalFormatting>
  <conditionalFormatting sqref="FN12:FO101">
    <cfRule type="containsText" dxfId="543" priority="45" operator="containsText" text="EXTREMO">
      <formula>NOT(ISERROR(SEARCH("EXTREMO",FN12)))</formula>
    </cfRule>
    <cfRule type="containsText" dxfId="542" priority="43" operator="containsText" text="MODERADO">
      <formula>NOT(ISERROR(SEARCH("MODERADO",FN12)))</formula>
    </cfRule>
    <cfRule type="containsText" dxfId="541" priority="44" operator="containsText" text="ALTO">
      <formula>NOT(ISERROR(SEARCH("ALTO",FN12)))</formula>
    </cfRule>
  </conditionalFormatting>
  <conditionalFormatting sqref="FU9:FV9">
    <cfRule type="containsText" dxfId="540" priority="124" operator="containsText" text="MODERADO">
      <formula>NOT(ISERROR(SEARCH("MODERADO",FU9)))</formula>
    </cfRule>
    <cfRule type="containsText" dxfId="539" priority="126" operator="containsText" text="EXTREMO">
      <formula>NOT(ISERROR(SEARCH("EXTREMO",FU9)))</formula>
    </cfRule>
    <cfRule type="containsText" dxfId="538" priority="125" operator="containsText" text="ALTO">
      <formula>NOT(ISERROR(SEARCH("ALTO",FU9)))</formula>
    </cfRule>
  </conditionalFormatting>
  <conditionalFormatting sqref="FU9:FV11">
    <cfRule type="containsText" dxfId="537" priority="86" operator="containsText" text="EXTREMO">
      <formula>NOT(ISERROR(SEARCH("EXTREMO",FU9)))</formula>
    </cfRule>
    <cfRule type="containsText" dxfId="536" priority="85" operator="containsText" text="ALTO">
      <formula>NOT(ISERROR(SEARCH("ALTO",FU9)))</formula>
    </cfRule>
    <cfRule type="containsText" dxfId="535" priority="84" operator="containsText" text="MODERADO">
      <formula>NOT(ISERROR(SEARCH("MODERADO",FU9)))</formula>
    </cfRule>
  </conditionalFormatting>
  <conditionalFormatting sqref="FU10:FV10">
    <cfRule type="containsText" dxfId="534" priority="66" operator="containsText" text="MODERADO">
      <formula>NOT(ISERROR(SEARCH("MODERADO",FU10)))</formula>
    </cfRule>
    <cfRule type="containsText" dxfId="533" priority="68" operator="containsText" text="EXTREMO">
      <formula>NOT(ISERROR(SEARCH("EXTREMO",FU10)))</formula>
    </cfRule>
    <cfRule type="containsText" dxfId="532" priority="67" operator="containsText" text="ALTO">
      <formula>NOT(ISERROR(SEARCH("ALTO",FU10)))</formula>
    </cfRule>
  </conditionalFormatting>
  <conditionalFormatting sqref="FU11:FV11 FU13:FV101">
    <cfRule type="containsText" dxfId="531" priority="108" operator="containsText" text="EXTREMO">
      <formula>NOT(ISERROR(SEARCH("EXTREMO",FU11)))</formula>
    </cfRule>
    <cfRule type="containsText" dxfId="530" priority="107" operator="containsText" text="ALTO">
      <formula>NOT(ISERROR(SEARCH("ALTO",FU11)))</formula>
    </cfRule>
    <cfRule type="containsText" dxfId="529" priority="106" operator="containsText" text="MODERADO">
      <formula>NOT(ISERROR(SEARCH("MODERADO",FU11)))</formula>
    </cfRule>
  </conditionalFormatting>
  <conditionalFormatting sqref="FU12:FV12">
    <cfRule type="containsText" dxfId="528" priority="4" operator="containsText" text="MODERADO">
      <formula>NOT(ISERROR(SEARCH("MODERADO",FU12)))</formula>
    </cfRule>
    <cfRule type="containsText" dxfId="527" priority="5" operator="containsText" text="ALTO">
      <formula>NOT(ISERROR(SEARCH("ALTO",FU12)))</formula>
    </cfRule>
    <cfRule type="containsText" dxfId="526" priority="6" operator="containsText" text="EXTREMO">
      <formula>NOT(ISERROR(SEARCH("EXTREMO",FU12)))</formula>
    </cfRule>
  </conditionalFormatting>
  <conditionalFormatting sqref="FU12:FV101">
    <cfRule type="containsText" dxfId="525" priority="40" operator="containsText" text="MODERADO">
      <formula>NOT(ISERROR(SEARCH("MODERADO",FU12)))</formula>
    </cfRule>
    <cfRule type="containsText" dxfId="524" priority="41" operator="containsText" text="ALTO">
      <formula>NOT(ISERROR(SEARCH("ALTO",FU12)))</formula>
    </cfRule>
    <cfRule type="containsText" dxfId="523" priority="42" operator="containsText" text="EXTREMO">
      <formula>NOT(ISERROR(SEARCH("EXTREMO",FU12)))</formula>
    </cfRule>
  </conditionalFormatting>
  <conditionalFormatting sqref="GB9:GC9">
    <cfRule type="containsText" dxfId="522" priority="121" operator="containsText" text="MODERADO">
      <formula>NOT(ISERROR(SEARCH("MODERADO",GB9)))</formula>
    </cfRule>
    <cfRule type="containsText" dxfId="521" priority="122" operator="containsText" text="ALTO">
      <formula>NOT(ISERROR(SEARCH("ALTO",GB9)))</formula>
    </cfRule>
    <cfRule type="containsText" dxfId="520" priority="123" operator="containsText" text="EXTREMO">
      <formula>NOT(ISERROR(SEARCH("EXTREMO",GB9)))</formula>
    </cfRule>
  </conditionalFormatting>
  <conditionalFormatting sqref="GB9:GC11">
    <cfRule type="containsText" dxfId="519" priority="81" operator="containsText" text="MODERADO">
      <formula>NOT(ISERROR(SEARCH("MODERADO",GB9)))</formula>
    </cfRule>
    <cfRule type="containsText" dxfId="518" priority="82" operator="containsText" text="ALTO">
      <formula>NOT(ISERROR(SEARCH("ALTO",GB9)))</formula>
    </cfRule>
    <cfRule type="containsText" dxfId="517" priority="83" operator="containsText" text="EXTREMO">
      <formula>NOT(ISERROR(SEARCH("EXTREMO",GB9)))</formula>
    </cfRule>
  </conditionalFormatting>
  <conditionalFormatting sqref="GB10:GC10">
    <cfRule type="containsText" dxfId="516" priority="65" operator="containsText" text="EXTREMO">
      <formula>NOT(ISERROR(SEARCH("EXTREMO",GB10)))</formula>
    </cfRule>
    <cfRule type="containsText" dxfId="515" priority="64" operator="containsText" text="ALTO">
      <formula>NOT(ISERROR(SEARCH("ALTO",GB10)))</formula>
    </cfRule>
    <cfRule type="containsText" dxfId="514" priority="63" operator="containsText" text="MODERADO">
      <formula>NOT(ISERROR(SEARCH("MODERADO",GB10)))</formula>
    </cfRule>
  </conditionalFormatting>
  <conditionalFormatting sqref="GB11:GC11 GB13:GC101">
    <cfRule type="containsText" dxfId="513" priority="104" operator="containsText" text="ALTO">
      <formula>NOT(ISERROR(SEARCH("ALTO",GB11)))</formula>
    </cfRule>
    <cfRule type="containsText" dxfId="512" priority="103" operator="containsText" text="MODERADO">
      <formula>NOT(ISERROR(SEARCH("MODERADO",GB11)))</formula>
    </cfRule>
    <cfRule type="containsText" dxfId="511" priority="105" operator="containsText" text="EXTREMO">
      <formula>NOT(ISERROR(SEARCH("EXTREMO",GB11)))</formula>
    </cfRule>
  </conditionalFormatting>
  <conditionalFormatting sqref="GB12:GC12">
    <cfRule type="containsText" dxfId="510" priority="2" operator="containsText" text="ALTO">
      <formula>NOT(ISERROR(SEARCH("ALTO",GB12)))</formula>
    </cfRule>
    <cfRule type="containsText" dxfId="509" priority="3" operator="containsText" text="EXTREMO">
      <formula>NOT(ISERROR(SEARCH("EXTREMO",GB12)))</formula>
    </cfRule>
    <cfRule type="containsText" dxfId="508" priority="1" operator="containsText" text="MODERADO">
      <formula>NOT(ISERROR(SEARCH("MODERADO",GB12)))</formula>
    </cfRule>
  </conditionalFormatting>
  <conditionalFormatting sqref="GB12:GC101">
    <cfRule type="containsText" dxfId="507" priority="39" operator="containsText" text="EXTREMO">
      <formula>NOT(ISERROR(SEARCH("EXTREMO",GB12)))</formula>
    </cfRule>
    <cfRule type="containsText" dxfId="506" priority="38" operator="containsText" text="ALTO">
      <formula>NOT(ISERROR(SEARCH("ALTO",GB12)))</formula>
    </cfRule>
    <cfRule type="containsText" dxfId="505" priority="37" operator="containsText" text="MODERADO">
      <formula>NOT(ISERROR(SEARCH("MODERADO",GB12)))</formula>
    </cfRule>
  </conditionalFormatting>
  <dataValidations count="17">
    <dataValidation type="list" showErrorMessage="1" sqref="CF9:CF101 BD9:BD101 BH9:BH101 BL9:BL101 BP9:BP101 BT9:BT101 BX9:BX101 CB9:CB101 AR9:AR101 AZ9:AZ101 AV9:AV101 AN9:AN101" xr:uid="{411A421F-4DE7-4EF3-B643-58D68FBA58FF}">
      <formula1>IMPLEMENT</formula1>
    </dataValidation>
    <dataValidation type="list" showInputMessage="1" showErrorMessage="1" errorTitle="Rechazado" error="Solo son validadas las opciones de la lista" sqref="BC9:BC101 BG9:BG101 BK9:BK101 BO9:BO101 BS9:BS101 BW9:BW101 CA9:CA101 CE9:CE101 AQ9:AQ101 AY9:AY101 AU9:AU101 AM9:AM101" xr:uid="{603F8308-49BB-4B66-90B0-D633ED4293EA}">
      <formula1>FRECUENCY</formula1>
    </dataValidation>
    <dataValidation type="list" allowBlank="1" showInputMessage="1" showErrorMessage="1" sqref="BMA698:BMA702" xr:uid="{05B3AE22-DBA5-45C0-B26B-FAE478971068}">
      <formula1>TipoCausa</formula1>
    </dataValidation>
    <dataValidation type="list" allowBlank="1" showInputMessage="1" showErrorMessage="1" sqref="G9:G101" xr:uid="{74A2E0C1-8A16-4E19-9AC5-5E30B9CCC653}">
      <formula1>consecuencias</formula1>
    </dataValidation>
    <dataValidation type="list" allowBlank="1" showInputMessage="1" sqref="H9:H101" xr:uid="{6C544111-9FD3-4CFC-8BBC-0C31CE59148D}">
      <formula1>TramitesSer</formula1>
    </dataValidation>
    <dataValidation type="list" allowBlank="1" showInputMessage="1" sqref="E9:E101" xr:uid="{2705D871-5149-4D2F-A7C6-29D01E076DB9}">
      <formula1>ExternoExp</formula1>
    </dataValidation>
    <dataValidation type="list" allowBlank="1" showInputMessage="1" sqref="D9:D101" xr:uid="{22B4C344-02A2-4410-9E25-68B899AB88BB}">
      <formula1>InternoExp</formula1>
    </dataValidation>
    <dataValidation type="list" allowBlank="1" showInputMessage="1" sqref="F9:F101" xr:uid="{04970375-FE4F-4C98-9BFA-484C9C162AAC}">
      <formula1>TipoCau</formula1>
    </dataValidation>
    <dataValidation showInputMessage="1" showErrorMessage="1" errorTitle="Rechazado" error="Solo son validadas las opciones de la lista" sqref="CR13:CR101 CP9:CQ101 CS9:CS101 AK9:AL101 CU9:CU101 CV13:CV101" xr:uid="{1252459C-5D08-484B-A4A4-B00706DA4F9B}"/>
    <dataValidation type="list" sqref="CI9:CI101" xr:uid="{4625BB7B-CDF4-40E2-BD70-CC764BC1F2E3}">
      <formula1>IMPLEMENT</formula1>
    </dataValidation>
    <dataValidation type="list" showInputMessage="1" showErrorMessage="1" sqref="BI9:BI101 BE9:BE101 BU9:BU101 BQ9:BQ101 CC9:CC101 BY9:BY101 CG9:CG101 CJ9:CJ101 BM9:BM101 AS9:AS101 AW9:AW101 BA9:BA101 AO9:AO101" xr:uid="{C11D6A37-F512-4D1F-847C-7AA95BDE82CC}">
      <formula1>TIP_CONTROL</formula1>
    </dataValidation>
    <dataValidation type="list" allowBlank="1" showInputMessage="1" showErrorMessage="1" sqref="WPY9:WPY10 WGC9:WGC10 VWG9:VWG10 VMK9:VMK10 VCO9:VCO10 USS9:USS10 UIW9:UIW10 TZA9:TZA10 TPE9:TPE10 TFI9:TFI10 SVM9:SVM10 SLQ9:SLQ10 SBU9:SBU10 RRY9:RRY10 RIC9:RIC10 QYG9:QYG10 QOK9:QOK10 QEO9:QEO10 PUS9:PUS10 PKW9:PKW10 PBA9:PBA10 ORE9:ORE10 OHI9:OHI10 NXM9:NXM10 NNQ9:NNQ10 NDU9:NDU10 MTY9:MTY10 MKC9:MKC10 MAG9:MAG10 LQK9:LQK10 LGO9:LGO10 KWS9:KWS10 KMW9:KMW10 KDA9:KDA10 JTE9:JTE10 JJI9:JJI10 IZM9:IZM10 IPQ9:IPQ10 IFU9:IFU10 HVY9:HVY10 HMC9:HMC10 HCG9:HCG10 GSK9:GSK10 GIO9:GIO10 FYS9:FYS10 FOW9:FOW10 FFA9:FFA10 EVE9:EVE10 ELI9:ELI10 EBM9:EBM10 DRQ9:DRQ10 DHU9:DHU10 CXY9:CXY10 COC9:COC10 CEG9:CEG10 BUK9:BUK10 WZU9:WZU10 I9:I101" xr:uid="{89D133F5-5CAD-4C8D-8FB8-284B4D46214F}">
      <formula1>PROBAB</formula1>
    </dataValidation>
    <dataValidation type="list" allowBlank="1" showInputMessage="1" showErrorMessage="1" sqref="WPZ9:WPZ10 WGD9:WGD10 VWH9:VWH10 VML9:VML10 VCP9:VCP10 UST9:UST10 UIX9:UIX10 TZB9:TZB10 TPF9:TPF10 TFJ9:TFJ10 SVN9:SVN10 SLR9:SLR10 SBV9:SBV10 RRZ9:RRZ10 RID9:RID10 QYH9:QYH10 QOL9:QOL10 QEP9:QEP10 PUT9:PUT10 PKX9:PKX10 PBB9:PBB10 ORF9:ORF10 OHJ9:OHJ10 NXN9:NXN10 NNR9:NNR10 NDV9:NDV10 MTZ9:MTZ10 MKD9:MKD10 MAH9:MAH10 LQL9:LQL10 LGP9:LGP10 KWT9:KWT10 KMX9:KMX10 KDB9:KDB10 JTF9:JTF10 JJJ9:JJJ10 IZN9:IZN10 IPR9:IPR10 IFV9:IFV10 HVZ9:HVZ10 HMD9:HMD10 HCH9:HCH10 GSL9:GSL10 GIP9:GIP10 FYT9:FYT10 FOX9:FOX10 FFB9:FFB10 EVF9:EVF10 ELJ9:ELJ10 EBN9:EBN10 DRR9:DRR10 DHV9:DHV10 CXZ9:CXZ10 COD9:COD10 CEH9:CEH10 BUL9:BUL10 WZV9:WZV10" xr:uid="{5B593BBC-ED76-456F-A5DA-9A709D16C9B7}">
      <formula1>IMPACTO</formula1>
    </dataValidation>
    <dataValidation type="list" showInputMessage="1" showErrorMessage="1" errorTitle="Rechazado" error="Solo son validadas las opciones de la lista" sqref="WQL9:WQL10 WGP9:WGP10 VWT9:VWT10 VMX9:VMX10 VDB9:VDB10 UTF9:UTF10 UJJ9:UJJ10 TZN9:TZN10 TPR9:TPR10 TFV9:TFV10 SVZ9:SVZ10 SMD9:SMD10 SCH9:SCH10 RSL9:RSL10 RIP9:RIP10 QYT9:QYT10 QOX9:QOX10 QFB9:QFB10 PVF9:PVF10 PLJ9:PLJ10 PBN9:PBN10 ORR9:ORR10 OHV9:OHV10 NXZ9:NXZ10 NOD9:NOD10 NEH9:NEH10 MUL9:MUL10 MKP9:MKP10 MAT9:MAT10 LQX9:LQX10 LHB9:LHB10 KXF9:KXF10 KNJ9:KNJ10 KDN9:KDN10 JTR9:JTR10 JJV9:JJV10 IZZ9:IZZ10 IQD9:IQD10 IGH9:IGH10 HWL9:HWL10 HMP9:HMP10 HCT9:HCT10 GSX9:GSX10 GJB9:GJB10 FZF9:FZF10 FPJ9:FPJ10 FFN9:FFN10 EVR9:EVR10 ELV9:ELV10 EBZ9:EBZ10 DSD9:DSD10 DIH9:DIH10 CYL9:CYL10 COP9:COP10 CET9:CET10 BUX9:BUX10 XAH9:XAH10 BF9:BF101 BN9:BN101 BR9:BR101 BV9:BV101 BZ9:BZ101 CH9:CH101 CD9:CD101 CK9:CO101 BJ9:BJ101 CW9:CW101 CT9:CT101 BB9:BB101 AX9:AX101 AP9:AP101 AT9:AT101" xr:uid="{6B796539-B48F-4612-A4DA-6A820F4CCC42}">
      <formula1>Efecto</formula1>
    </dataValidation>
    <dataValidation showInputMessage="1" showErrorMessage="1" sqref="WQN9:WQR10 WGR9:WGV10 VWV9:VWZ10 VMZ9:VND10 VDD9:VDH10 UTH9:UTL10 UJL9:UJP10 TZP9:TZT10 TPT9:TPX10 TFX9:TGB10 SWB9:SWF10 SMF9:SMJ10 SCJ9:SCN10 RSN9:RSR10 RIR9:RIV10 QYV9:QYZ10 QOZ9:QPD10 QFD9:QFH10 PVH9:PVL10 PLL9:PLP10 PBP9:PBT10 ORT9:ORX10 OHX9:OIB10 NYB9:NYF10 NOF9:NOJ10 NEJ9:NEN10 MUN9:MUR10 MKR9:MKV10 MAV9:MAZ10 LQZ9:LRD10 LHD9:LHH10 KXH9:KXL10 KNL9:KNP10 KDP9:KDT10 JTT9:JTX10 JJX9:JKB10 JAB9:JAF10 IQF9:IQJ10 IGJ9:IGN10 HWN9:HWR10 HMR9:HMV10 HCV9:HCZ10 GSZ9:GTD10 GJD9:GJH10 FZH9:FZL10 FPL9:FPP10 FFP9:FFT10 EVT9:EVX10 ELX9:EMB10 ECB9:ECF10 DSF9:DSJ10 DIJ9:DIN10 CYN9:CYR10 COR9:COV10 CEV9:CEZ10 BUZ9:BVD10 XAJ9:XAN10 CL9:CO101" xr:uid="{4FD7C59D-58DF-48AE-88DD-291CD6C68C42}"/>
    <dataValidation type="whole" allowBlank="1" showInputMessage="1" showErrorMessage="1" sqref="WQK9:WQK10 WGO9:WGO10 VWS9:VWS10 VMW9:VMW10 VDA9:VDA10 UTE9:UTE10 UJI9:UJI10 TZM9:TZM10 TPQ9:TPQ10 TFU9:TFU10 SVY9:SVY10 SMC9:SMC10 SCG9:SCG10 RSK9:RSK10 RIO9:RIO10 QYS9:QYS10 QOW9:QOW10 QFA9:QFA10 PVE9:PVE10 PLI9:PLI10 PBM9:PBM10 ORQ9:ORQ10 OHU9:OHU10 NXY9:NXY10 NOC9:NOC10 NEG9:NEG10 MUK9:MUK10 MKO9:MKO10 MAS9:MAS10 LQW9:LQW10 LHA9:LHA10 KXE9:KXE10 KNI9:KNI10 KDM9:KDM10 JTQ9:JTQ10 JJU9:JJU10 IZY9:IZY10 IQC9:IQC10 IGG9:IGG10 HWK9:HWK10 HMO9:HMO10 HCS9:HCS10 GSW9:GSW10 GJA9:GJA10 FZE9:FZE10 FPI9:FPI10 FFM9:FFM10 EVQ9:EVQ10 ELU9:ELU10 EBY9:EBY10 DSC9:DSC10 DIG9:DIG10 CYK9:CYK10 COO9:COO10 CES9:CES10 BUW9:BUW10 XAG9:XAG10" xr:uid="{21611B5D-A2BA-42A6-97C2-560B254E92D6}">
      <formula1>0</formula1>
      <formula2>100</formula2>
    </dataValidation>
    <dataValidation type="list" allowBlank="1" showInputMessage="1" showErrorMessage="1" sqref="WQZ9:WQZ10 WHD9:WHD10 VXH9:VXH10 VNL9:VNL10 VDP9:VDP10 UTT9:UTT10 UJX9:UJX10 UAB9:UAB10 TQF9:TQF10 TGJ9:TGJ10 SWN9:SWN10 SMR9:SMR10 SCV9:SCV10 RSZ9:RSZ10 RJD9:RJD10 QZH9:QZH10 QPL9:QPL10 QFP9:QFP10 PVT9:PVT10 PLX9:PLX10 PCB9:PCB10 OSF9:OSF10 OIJ9:OIJ10 NYN9:NYN10 NOR9:NOR10 NEV9:NEV10 MUZ9:MUZ10 MLD9:MLD10 MBH9:MBH10 LRL9:LRL10 LHP9:LHP10 KXT9:KXT10 KNX9:KNX10 KEB9:KEB10 JUF9:JUF10 JKJ9:JKJ10 JAN9:JAN10 IQR9:IQR10 IGV9:IGV10 HWZ9:HWZ10 HND9:HND10 HDH9:HDH10 GTL9:GTL10 GJP9:GJP10 FZT9:FZT10 FPX9:FPX10 FGB9:FGB10 EWF9:EWF10 EMJ9:EMJ10 ECN9:ECN10 DSR9:DSR10 DIV9:DIV10 CYZ9:CYZ10 CPD9:CPD10 CFH9:CFH10 BVL9:BVL10 XAV9:XAV10 J9:AB101" xr:uid="{451D64B2-335B-4674-AF6E-842D7408E087}">
      <formula1>SINO</formula1>
    </dataValidation>
  </dataValidations>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D9CB0-3E22-4CA9-B25D-AC2CFFA54F31}">
  <dimension ref="A1:BOU851"/>
  <sheetViews>
    <sheetView topLeftCell="A11" workbookViewId="0">
      <selection activeCell="CS9" sqref="CS9:CS12"/>
    </sheetView>
  </sheetViews>
  <sheetFormatPr baseColWidth="10" defaultRowHeight="10.199999999999999" x14ac:dyDescent="0.2"/>
  <cols>
    <col min="1" max="1" width="4.88671875" style="1" customWidth="1"/>
    <col min="2" max="2" width="23.109375" style="1" customWidth="1"/>
    <col min="3" max="3" width="29.33203125" style="1" customWidth="1"/>
    <col min="4" max="4" width="23.88671875" style="1" customWidth="1"/>
    <col min="5" max="6" width="13.44140625" style="1" customWidth="1"/>
    <col min="7" max="8" width="23.88671875" style="1" customWidth="1"/>
    <col min="9" max="9" width="16.6640625" style="2" customWidth="1"/>
    <col min="10" max="28" width="9.6640625" style="2" customWidth="1"/>
    <col min="29" max="29" width="15.44140625" style="2" customWidth="1"/>
    <col min="30" max="30" width="5.88671875" style="2" customWidth="1"/>
    <col min="31" max="31" width="9.88671875" style="2" customWidth="1"/>
    <col min="32" max="32" width="5.88671875" style="1" customWidth="1"/>
    <col min="33" max="33" width="13" style="2" customWidth="1"/>
    <col min="34" max="34" width="6.44140625" style="5" customWidth="1"/>
    <col min="35" max="35" width="36.88671875" style="1" customWidth="1"/>
    <col min="36" max="36" width="17.6640625" style="1" customWidth="1"/>
    <col min="37" max="37" width="23" style="4" customWidth="1"/>
    <col min="38" max="38" width="18" style="4" customWidth="1"/>
    <col min="39" max="39" width="8.88671875" style="4" customWidth="1"/>
    <col min="40" max="40" width="12.33203125" style="1" customWidth="1"/>
    <col min="41" max="41" width="11.44140625" style="1" customWidth="1"/>
    <col min="42" max="42" width="11.88671875" style="4" customWidth="1"/>
    <col min="43" max="43" width="8.88671875" style="4" customWidth="1"/>
    <col min="44" max="44" width="12.33203125" style="1" customWidth="1"/>
    <col min="45" max="45" width="10.33203125" style="1" customWidth="1"/>
    <col min="46" max="46" width="10.6640625" style="4" customWidth="1"/>
    <col min="47" max="47" width="8.88671875" style="4" customWidth="1"/>
    <col min="48" max="48" width="12.33203125" style="1" customWidth="1"/>
    <col min="49" max="49" width="8.6640625" style="1" customWidth="1"/>
    <col min="50" max="50" width="10.6640625" style="4" customWidth="1"/>
    <col min="51" max="51" width="12.88671875" style="4" customWidth="1"/>
    <col min="52" max="52" width="12.33203125" style="1" customWidth="1"/>
    <col min="53" max="53" width="12.109375" style="1" customWidth="1"/>
    <col min="54" max="54" width="12.88671875" style="4" customWidth="1"/>
    <col min="55" max="55" width="13.109375" style="4" customWidth="1"/>
    <col min="56" max="56" width="19.6640625" style="1" customWidth="1"/>
    <col min="57" max="57" width="11.44140625" style="1" customWidth="1"/>
    <col min="58" max="58" width="12.6640625" style="4" customWidth="1"/>
    <col min="59" max="59" width="8.88671875" style="4" customWidth="1"/>
    <col min="60" max="60" width="18.44140625" style="1" customWidth="1"/>
    <col min="61" max="61" width="14.44140625" style="1" customWidth="1"/>
    <col min="62" max="62" width="11.44140625" style="4" customWidth="1"/>
    <col min="63" max="63" width="8.88671875" style="4" customWidth="1"/>
    <col min="64" max="64" width="12.33203125" style="1" customWidth="1"/>
    <col min="65" max="65" width="8.6640625" style="1" customWidth="1"/>
    <col min="66" max="66" width="9.109375" style="4" customWidth="1"/>
    <col min="67" max="67" width="8.88671875" style="4" hidden="1" customWidth="1"/>
    <col min="68" max="68" width="12.33203125" style="1" hidden="1" customWidth="1"/>
    <col min="69" max="69" width="8.6640625" style="1" hidden="1" customWidth="1"/>
    <col min="70" max="70" width="9.109375" style="4" hidden="1" customWidth="1"/>
    <col min="71" max="71" width="8.88671875" style="4" hidden="1" customWidth="1"/>
    <col min="72" max="72" width="12.33203125" style="1" hidden="1" customWidth="1"/>
    <col min="73" max="73" width="8.6640625" style="1" hidden="1" customWidth="1"/>
    <col min="74" max="74" width="9.109375" style="4" hidden="1" customWidth="1"/>
    <col min="75" max="75" width="8.88671875" style="4" hidden="1" customWidth="1"/>
    <col min="76" max="76" width="12.33203125" style="1" hidden="1" customWidth="1"/>
    <col min="77" max="77" width="8.6640625" style="1" hidden="1" customWidth="1"/>
    <col min="78" max="78" width="9.109375" style="4" hidden="1" customWidth="1"/>
    <col min="79" max="79" width="8.88671875" style="4" hidden="1" customWidth="1"/>
    <col min="80" max="80" width="12.33203125" style="1" hidden="1" customWidth="1"/>
    <col min="81" max="81" width="8.6640625" style="1" hidden="1" customWidth="1"/>
    <col min="82" max="82" width="9.109375" style="4" hidden="1" customWidth="1"/>
    <col min="83" max="83" width="8.88671875" style="4" hidden="1" customWidth="1"/>
    <col min="84" max="84" width="12.33203125" style="1" hidden="1" customWidth="1"/>
    <col min="85" max="85" width="8.6640625" style="1" hidden="1" customWidth="1"/>
    <col min="86" max="86" width="9.109375" style="4" hidden="1" customWidth="1"/>
    <col min="87" max="89" width="2.109375" style="4" hidden="1" customWidth="1"/>
    <col min="90" max="90" width="16.44140625" style="4" customWidth="1"/>
    <col min="91" max="91" width="6.88671875" style="4" customWidth="1"/>
    <col min="92" max="92" width="9.6640625" style="4" customWidth="1"/>
    <col min="93" max="93" width="6.88671875" style="4" customWidth="1"/>
    <col min="94" max="94" width="12.33203125" style="4" customWidth="1"/>
    <col min="95" max="95" width="6.88671875" style="4" customWidth="1"/>
    <col min="96" max="96" width="52.109375" style="4" customWidth="1"/>
    <col min="97" max="98" width="18.5546875" style="4" customWidth="1"/>
    <col min="99" max="99" width="29.109375" style="2" customWidth="1"/>
    <col min="100" max="100" width="27.44140625" style="2" customWidth="1"/>
    <col min="101" max="101" width="1.44140625" style="4" hidden="1" customWidth="1"/>
    <col min="102" max="105" width="5.44140625" style="4" hidden="1" customWidth="1"/>
    <col min="106" max="106" width="5.88671875" style="1" hidden="1" customWidth="1"/>
    <col min="107" max="108" width="6.88671875" style="1" hidden="1" customWidth="1"/>
    <col min="109" max="109" width="4.44140625" style="4" hidden="1" customWidth="1"/>
    <col min="110" max="110" width="6.44140625" style="1" hidden="1" customWidth="1"/>
    <col min="111" max="112" width="6.44140625" style="4" hidden="1" customWidth="1"/>
    <col min="113" max="113" width="19" style="1" hidden="1" customWidth="1"/>
    <col min="114" max="116" width="6" style="1" hidden="1" customWidth="1"/>
    <col min="117" max="117" width="4.44140625" style="4" hidden="1" customWidth="1"/>
    <col min="118" max="118" width="6.44140625" style="1" hidden="1" customWidth="1"/>
    <col min="119" max="119" width="6.44140625" style="4" hidden="1" customWidth="1"/>
    <col min="120" max="191" width="6" style="1" hidden="1" customWidth="1"/>
    <col min="192" max="192" width="7.44140625" style="1" hidden="1" customWidth="1"/>
    <col min="193" max="224" width="8" style="1" customWidth="1"/>
    <col min="225" max="1677" width="2.109375" style="1" customWidth="1"/>
    <col min="1678" max="1680" width="10.88671875" style="1"/>
    <col min="1681" max="1681" width="4.33203125" style="1" customWidth="1"/>
    <col min="1682" max="1683" width="10.88671875" style="1"/>
    <col min="1684" max="1684" width="4.88671875" style="1" customWidth="1"/>
    <col min="1685" max="1690" width="10.88671875" style="1"/>
    <col min="1691" max="1691" width="36.33203125" style="1" customWidth="1"/>
    <col min="1692" max="1692" width="10.88671875" style="1"/>
    <col min="1693" max="1693" width="45.44140625" style="1" customWidth="1"/>
    <col min="1694" max="1695" width="10.88671875" style="1"/>
    <col min="1696" max="1696" width="10.88671875" style="3"/>
    <col min="1697" max="1697" width="10.88671875" style="1"/>
    <col min="1698" max="1698" width="32.44140625" style="2" customWidth="1"/>
    <col min="1699" max="1702" width="10.88671875" style="1"/>
    <col min="1703" max="1703" width="35.44140625" style="1" customWidth="1"/>
    <col min="1704" max="1762" width="10.88671875" style="1"/>
    <col min="1763" max="1763" width="26.44140625" style="1" customWidth="1"/>
    <col min="1764" max="1766" width="10.88671875" style="1"/>
    <col min="1767" max="1767" width="17.44140625" style="1" customWidth="1"/>
    <col min="1768" max="1892" width="10.88671875" style="1"/>
    <col min="1893" max="1893" width="12" style="1" customWidth="1"/>
    <col min="1894" max="1894" width="2.6640625" style="1" customWidth="1"/>
    <col min="1895" max="1896" width="6.44140625" style="1" customWidth="1"/>
    <col min="1897" max="1897" width="5.88671875" style="1" customWidth="1"/>
    <col min="1898" max="1898" width="6.44140625" style="1" customWidth="1"/>
    <col min="1899" max="1899" width="13.6640625" style="1" customWidth="1"/>
    <col min="1900" max="1901" width="9" style="1" customWidth="1"/>
    <col min="1902" max="1902" width="2.44140625" style="1" customWidth="1"/>
    <col min="1903" max="1903" width="8.88671875" style="1" customWidth="1"/>
    <col min="1904" max="1904" width="7.44140625" style="1" customWidth="1"/>
    <col min="1905" max="1907" width="3.6640625" style="1" customWidth="1"/>
    <col min="1908" max="1908" width="3.44140625" style="1" customWidth="1"/>
    <col min="1909" max="1909" width="2.88671875" style="1" customWidth="1"/>
    <col min="1910" max="1910" width="3" style="1" customWidth="1"/>
    <col min="1911" max="1913" width="0" style="1" hidden="1" customWidth="1"/>
    <col min="1914" max="1914" width="4.44140625" style="1" customWidth="1"/>
    <col min="1915" max="1915" width="0" style="1" hidden="1" customWidth="1"/>
    <col min="1916" max="1917" width="14.88671875" style="1" customWidth="1"/>
    <col min="1918" max="1918" width="15.109375" style="1" customWidth="1"/>
    <col min="1919" max="1919" width="6.44140625" style="1" customWidth="1"/>
    <col min="1920" max="1920" width="15.109375" style="1" customWidth="1"/>
    <col min="1921" max="1921" width="4.109375" style="1" customWidth="1"/>
    <col min="1922" max="1922" width="3" style="1" customWidth="1"/>
    <col min="1923" max="1925" width="0" style="1" hidden="1" customWidth="1"/>
    <col min="1926" max="1926" width="3" style="1" customWidth="1"/>
    <col min="1927" max="1927" width="0" style="1" hidden="1" customWidth="1"/>
    <col min="1928" max="1928" width="3" style="1" customWidth="1"/>
    <col min="1929" max="1929" width="0" style="1" hidden="1" customWidth="1"/>
    <col min="1930" max="1930" width="4.44140625" style="1" customWidth="1"/>
    <col min="1931" max="1931" width="34.33203125" style="1" customWidth="1"/>
    <col min="1932" max="1932" width="23.44140625" style="1" customWidth="1"/>
    <col min="1933" max="1933" width="9.109375" style="1" customWidth="1"/>
    <col min="1934" max="1934" width="19.44140625" style="1" customWidth="1"/>
    <col min="1935" max="1935" width="42.6640625" style="1" customWidth="1"/>
    <col min="1936" max="1936" width="5.88671875" style="1" customWidth="1"/>
    <col min="1937" max="1937" width="31.44140625" style="1" customWidth="1"/>
    <col min="1938" max="1938" width="16.109375" style="1" customWidth="1"/>
    <col min="1939" max="1940" width="9.33203125" style="1" customWidth="1"/>
    <col min="1941" max="1941" width="11.109375" style="1" customWidth="1"/>
    <col min="1942" max="1942" width="2.109375" style="1" customWidth="1"/>
    <col min="1943" max="2148" width="10.88671875" style="1"/>
    <col min="2149" max="2149" width="12" style="1" customWidth="1"/>
    <col min="2150" max="2150" width="2.6640625" style="1" customWidth="1"/>
    <col min="2151" max="2152" width="6.44140625" style="1" customWidth="1"/>
    <col min="2153" max="2153" width="5.88671875" style="1" customWidth="1"/>
    <col min="2154" max="2154" width="6.44140625" style="1" customWidth="1"/>
    <col min="2155" max="2155" width="13.6640625" style="1" customWidth="1"/>
    <col min="2156" max="2157" width="9" style="1" customWidth="1"/>
    <col min="2158" max="2158" width="2.44140625" style="1" customWidth="1"/>
    <col min="2159" max="2159" width="8.88671875" style="1" customWidth="1"/>
    <col min="2160" max="2160" width="7.44140625" style="1" customWidth="1"/>
    <col min="2161" max="2163" width="3.6640625" style="1" customWidth="1"/>
    <col min="2164" max="2164" width="3.44140625" style="1" customWidth="1"/>
    <col min="2165" max="2165" width="2.88671875" style="1" customWidth="1"/>
    <col min="2166" max="2166" width="3" style="1" customWidth="1"/>
    <col min="2167" max="2169" width="0" style="1" hidden="1" customWidth="1"/>
    <col min="2170" max="2170" width="4.44140625" style="1" customWidth="1"/>
    <col min="2171" max="2171" width="0" style="1" hidden="1" customWidth="1"/>
    <col min="2172" max="2173" width="14.88671875" style="1" customWidth="1"/>
    <col min="2174" max="2174" width="15.109375" style="1" customWidth="1"/>
    <col min="2175" max="2175" width="6.44140625" style="1" customWidth="1"/>
    <col min="2176" max="2176" width="15.109375" style="1" customWidth="1"/>
    <col min="2177" max="2177" width="4.109375" style="1" customWidth="1"/>
    <col min="2178" max="2178" width="3" style="1" customWidth="1"/>
    <col min="2179" max="2181" width="0" style="1" hidden="1" customWidth="1"/>
    <col min="2182" max="2182" width="3" style="1" customWidth="1"/>
    <col min="2183" max="2183" width="0" style="1" hidden="1" customWidth="1"/>
    <col min="2184" max="2184" width="3" style="1" customWidth="1"/>
    <col min="2185" max="2185" width="0" style="1" hidden="1" customWidth="1"/>
    <col min="2186" max="2186" width="4.44140625" style="1" customWidth="1"/>
    <col min="2187" max="2187" width="34.33203125" style="1" customWidth="1"/>
    <col min="2188" max="2188" width="23.44140625" style="1" customWidth="1"/>
    <col min="2189" max="2189" width="9.109375" style="1" customWidth="1"/>
    <col min="2190" max="2190" width="19.44140625" style="1" customWidth="1"/>
    <col min="2191" max="2191" width="42.6640625" style="1" customWidth="1"/>
    <col min="2192" max="2192" width="5.88671875" style="1" customWidth="1"/>
    <col min="2193" max="2193" width="31.44140625" style="1" customWidth="1"/>
    <col min="2194" max="2194" width="16.109375" style="1" customWidth="1"/>
    <col min="2195" max="2196" width="9.33203125" style="1" customWidth="1"/>
    <col min="2197" max="2197" width="11.109375" style="1" customWidth="1"/>
    <col min="2198" max="2198" width="2.109375" style="1" customWidth="1"/>
    <col min="2199" max="2404" width="10.88671875" style="1"/>
    <col min="2405" max="2405" width="12" style="1" customWidth="1"/>
    <col min="2406" max="2406" width="2.6640625" style="1" customWidth="1"/>
    <col min="2407" max="2408" width="6.44140625" style="1" customWidth="1"/>
    <col min="2409" max="2409" width="5.88671875" style="1" customWidth="1"/>
    <col min="2410" max="2410" width="6.44140625" style="1" customWidth="1"/>
    <col min="2411" max="2411" width="13.6640625" style="1" customWidth="1"/>
    <col min="2412" max="2413" width="9" style="1" customWidth="1"/>
    <col min="2414" max="2414" width="2.44140625" style="1" customWidth="1"/>
    <col min="2415" max="2415" width="8.88671875" style="1" customWidth="1"/>
    <col min="2416" max="2416" width="7.44140625" style="1" customWidth="1"/>
    <col min="2417" max="2419" width="3.6640625" style="1" customWidth="1"/>
    <col min="2420" max="2420" width="3.44140625" style="1" customWidth="1"/>
    <col min="2421" max="2421" width="2.88671875" style="1" customWidth="1"/>
    <col min="2422" max="2422" width="3" style="1" customWidth="1"/>
    <col min="2423" max="2425" width="0" style="1" hidden="1" customWidth="1"/>
    <col min="2426" max="2426" width="4.44140625" style="1" customWidth="1"/>
    <col min="2427" max="2427" width="0" style="1" hidden="1" customWidth="1"/>
    <col min="2428" max="2429" width="14.88671875" style="1" customWidth="1"/>
    <col min="2430" max="2430" width="15.109375" style="1" customWidth="1"/>
    <col min="2431" max="2431" width="6.44140625" style="1" customWidth="1"/>
    <col min="2432" max="2432" width="15.109375" style="1" customWidth="1"/>
    <col min="2433" max="2433" width="4.109375" style="1" customWidth="1"/>
    <col min="2434" max="2434" width="3" style="1" customWidth="1"/>
    <col min="2435" max="2437" width="0" style="1" hidden="1" customWidth="1"/>
    <col min="2438" max="2438" width="3" style="1" customWidth="1"/>
    <col min="2439" max="2439" width="0" style="1" hidden="1" customWidth="1"/>
    <col min="2440" max="2440" width="3" style="1" customWidth="1"/>
    <col min="2441" max="2441" width="0" style="1" hidden="1" customWidth="1"/>
    <col min="2442" max="2442" width="4.44140625" style="1" customWidth="1"/>
    <col min="2443" max="2443" width="34.33203125" style="1" customWidth="1"/>
    <col min="2444" max="2444" width="23.44140625" style="1" customWidth="1"/>
    <col min="2445" max="2445" width="9.109375" style="1" customWidth="1"/>
    <col min="2446" max="2446" width="19.44140625" style="1" customWidth="1"/>
    <col min="2447" max="2447" width="42.6640625" style="1" customWidth="1"/>
    <col min="2448" max="2448" width="5.88671875" style="1" customWidth="1"/>
    <col min="2449" max="2449" width="31.44140625" style="1" customWidth="1"/>
    <col min="2450" max="2450" width="16.109375" style="1" customWidth="1"/>
    <col min="2451" max="2452" width="9.33203125" style="1" customWidth="1"/>
    <col min="2453" max="2453" width="11.109375" style="1" customWidth="1"/>
    <col min="2454" max="2454" width="2.109375" style="1" customWidth="1"/>
    <col min="2455" max="2660" width="10.88671875" style="1"/>
    <col min="2661" max="2661" width="12" style="1" customWidth="1"/>
    <col min="2662" max="2662" width="2.6640625" style="1" customWidth="1"/>
    <col min="2663" max="2664" width="6.44140625" style="1" customWidth="1"/>
    <col min="2665" max="2665" width="5.88671875" style="1" customWidth="1"/>
    <col min="2666" max="2666" width="6.44140625" style="1" customWidth="1"/>
    <col min="2667" max="2667" width="13.6640625" style="1" customWidth="1"/>
    <col min="2668" max="2669" width="9" style="1" customWidth="1"/>
    <col min="2670" max="2670" width="2.44140625" style="1" customWidth="1"/>
    <col min="2671" max="2671" width="8.88671875" style="1" customWidth="1"/>
    <col min="2672" max="2672" width="7.44140625" style="1" customWidth="1"/>
    <col min="2673" max="2675" width="3.6640625" style="1" customWidth="1"/>
    <col min="2676" max="2676" width="3.44140625" style="1" customWidth="1"/>
    <col min="2677" max="2677" width="2.88671875" style="1" customWidth="1"/>
    <col min="2678" max="2678" width="3" style="1" customWidth="1"/>
    <col min="2679" max="2681" width="0" style="1" hidden="1" customWidth="1"/>
    <col min="2682" max="2682" width="4.44140625" style="1" customWidth="1"/>
    <col min="2683" max="2683" width="0" style="1" hidden="1" customWidth="1"/>
    <col min="2684" max="2685" width="14.88671875" style="1" customWidth="1"/>
    <col min="2686" max="2686" width="15.109375" style="1" customWidth="1"/>
    <col min="2687" max="2687" width="6.44140625" style="1" customWidth="1"/>
    <col min="2688" max="2688" width="15.109375" style="1" customWidth="1"/>
    <col min="2689" max="2689" width="4.109375" style="1" customWidth="1"/>
    <col min="2690" max="2690" width="3" style="1" customWidth="1"/>
    <col min="2691" max="2693" width="0" style="1" hidden="1" customWidth="1"/>
    <col min="2694" max="2694" width="3" style="1" customWidth="1"/>
    <col min="2695" max="2695" width="0" style="1" hidden="1" customWidth="1"/>
    <col min="2696" max="2696" width="3" style="1" customWidth="1"/>
    <col min="2697" max="2697" width="0" style="1" hidden="1" customWidth="1"/>
    <col min="2698" max="2698" width="4.44140625" style="1" customWidth="1"/>
    <col min="2699" max="2699" width="34.33203125" style="1" customWidth="1"/>
    <col min="2700" max="2700" width="23.44140625" style="1" customWidth="1"/>
    <col min="2701" max="2701" width="9.109375" style="1" customWidth="1"/>
    <col min="2702" max="2702" width="19.44140625" style="1" customWidth="1"/>
    <col min="2703" max="2703" width="42.6640625" style="1" customWidth="1"/>
    <col min="2704" max="2704" width="5.88671875" style="1" customWidth="1"/>
    <col min="2705" max="2705" width="31.44140625" style="1" customWidth="1"/>
    <col min="2706" max="2706" width="16.109375" style="1" customWidth="1"/>
    <col min="2707" max="2708" width="9.33203125" style="1" customWidth="1"/>
    <col min="2709" max="2709" width="11.109375" style="1" customWidth="1"/>
    <col min="2710" max="2710" width="2.109375" style="1" customWidth="1"/>
    <col min="2711" max="2916" width="10.88671875" style="1"/>
    <col min="2917" max="2917" width="12" style="1" customWidth="1"/>
    <col min="2918" max="2918" width="2.6640625" style="1" customWidth="1"/>
    <col min="2919" max="2920" width="6.44140625" style="1" customWidth="1"/>
    <col min="2921" max="2921" width="5.88671875" style="1" customWidth="1"/>
    <col min="2922" max="2922" width="6.44140625" style="1" customWidth="1"/>
    <col min="2923" max="2923" width="13.6640625" style="1" customWidth="1"/>
    <col min="2924" max="2925" width="9" style="1" customWidth="1"/>
    <col min="2926" max="2926" width="2.44140625" style="1" customWidth="1"/>
    <col min="2927" max="2927" width="8.88671875" style="1" customWidth="1"/>
    <col min="2928" max="2928" width="7.44140625" style="1" customWidth="1"/>
    <col min="2929" max="2931" width="3.6640625" style="1" customWidth="1"/>
    <col min="2932" max="2932" width="3.44140625" style="1" customWidth="1"/>
    <col min="2933" max="2933" width="2.88671875" style="1" customWidth="1"/>
    <col min="2934" max="2934" width="3" style="1" customWidth="1"/>
    <col min="2935" max="2937" width="0" style="1" hidden="1" customWidth="1"/>
    <col min="2938" max="2938" width="4.44140625" style="1" customWidth="1"/>
    <col min="2939" max="2939" width="0" style="1" hidden="1" customWidth="1"/>
    <col min="2940" max="2941" width="14.88671875" style="1" customWidth="1"/>
    <col min="2942" max="2942" width="15.109375" style="1" customWidth="1"/>
    <col min="2943" max="2943" width="6.44140625" style="1" customWidth="1"/>
    <col min="2944" max="2944" width="15.109375" style="1" customWidth="1"/>
    <col min="2945" max="2945" width="4.109375" style="1" customWidth="1"/>
    <col min="2946" max="2946" width="3" style="1" customWidth="1"/>
    <col min="2947" max="2949" width="0" style="1" hidden="1" customWidth="1"/>
    <col min="2950" max="2950" width="3" style="1" customWidth="1"/>
    <col min="2951" max="2951" width="0" style="1" hidden="1" customWidth="1"/>
    <col min="2952" max="2952" width="3" style="1" customWidth="1"/>
    <col min="2953" max="2953" width="0" style="1" hidden="1" customWidth="1"/>
    <col min="2954" max="2954" width="4.44140625" style="1" customWidth="1"/>
    <col min="2955" max="2955" width="34.33203125" style="1" customWidth="1"/>
    <col min="2956" max="2956" width="23.44140625" style="1" customWidth="1"/>
    <col min="2957" max="2957" width="9.109375" style="1" customWidth="1"/>
    <col min="2958" max="2958" width="19.44140625" style="1" customWidth="1"/>
    <col min="2959" max="2959" width="42.6640625" style="1" customWidth="1"/>
    <col min="2960" max="2960" width="5.88671875" style="1" customWidth="1"/>
    <col min="2961" max="2961" width="31.44140625" style="1" customWidth="1"/>
    <col min="2962" max="2962" width="16.109375" style="1" customWidth="1"/>
    <col min="2963" max="2964" width="9.33203125" style="1" customWidth="1"/>
    <col min="2965" max="2965" width="11.109375" style="1" customWidth="1"/>
    <col min="2966" max="2966" width="2.109375" style="1" customWidth="1"/>
    <col min="2967" max="3172" width="10.88671875" style="1"/>
    <col min="3173" max="3173" width="12" style="1" customWidth="1"/>
    <col min="3174" max="3174" width="2.6640625" style="1" customWidth="1"/>
    <col min="3175" max="3176" width="6.44140625" style="1" customWidth="1"/>
    <col min="3177" max="3177" width="5.88671875" style="1" customWidth="1"/>
    <col min="3178" max="3178" width="6.44140625" style="1" customWidth="1"/>
    <col min="3179" max="3179" width="13.6640625" style="1" customWidth="1"/>
    <col min="3180" max="3181" width="9" style="1" customWidth="1"/>
    <col min="3182" max="3182" width="2.44140625" style="1" customWidth="1"/>
    <col min="3183" max="3183" width="8.88671875" style="1" customWidth="1"/>
    <col min="3184" max="3184" width="7.44140625" style="1" customWidth="1"/>
    <col min="3185" max="3187" width="3.6640625" style="1" customWidth="1"/>
    <col min="3188" max="3188" width="3.44140625" style="1" customWidth="1"/>
    <col min="3189" max="3189" width="2.88671875" style="1" customWidth="1"/>
    <col min="3190" max="3190" width="3" style="1" customWidth="1"/>
    <col min="3191" max="3193" width="0" style="1" hidden="1" customWidth="1"/>
    <col min="3194" max="3194" width="4.44140625" style="1" customWidth="1"/>
    <col min="3195" max="3195" width="0" style="1" hidden="1" customWidth="1"/>
    <col min="3196" max="3197" width="14.88671875" style="1" customWidth="1"/>
    <col min="3198" max="3198" width="15.109375" style="1" customWidth="1"/>
    <col min="3199" max="3199" width="6.44140625" style="1" customWidth="1"/>
    <col min="3200" max="3200" width="15.109375" style="1" customWidth="1"/>
    <col min="3201" max="3201" width="4.109375" style="1" customWidth="1"/>
    <col min="3202" max="3202" width="3" style="1" customWidth="1"/>
    <col min="3203" max="3205" width="0" style="1" hidden="1" customWidth="1"/>
    <col min="3206" max="3206" width="3" style="1" customWidth="1"/>
    <col min="3207" max="3207" width="0" style="1" hidden="1" customWidth="1"/>
    <col min="3208" max="3208" width="3" style="1" customWidth="1"/>
    <col min="3209" max="3209" width="0" style="1" hidden="1" customWidth="1"/>
    <col min="3210" max="3210" width="4.44140625" style="1" customWidth="1"/>
    <col min="3211" max="3211" width="34.33203125" style="1" customWidth="1"/>
    <col min="3212" max="3212" width="23.44140625" style="1" customWidth="1"/>
    <col min="3213" max="3213" width="9.109375" style="1" customWidth="1"/>
    <col min="3214" max="3214" width="19.44140625" style="1" customWidth="1"/>
    <col min="3215" max="3215" width="42.6640625" style="1" customWidth="1"/>
    <col min="3216" max="3216" width="5.88671875" style="1" customWidth="1"/>
    <col min="3217" max="3217" width="31.44140625" style="1" customWidth="1"/>
    <col min="3218" max="3218" width="16.109375" style="1" customWidth="1"/>
    <col min="3219" max="3220" width="9.33203125" style="1" customWidth="1"/>
    <col min="3221" max="3221" width="11.109375" style="1" customWidth="1"/>
    <col min="3222" max="3222" width="2.109375" style="1" customWidth="1"/>
    <col min="3223" max="3428" width="10.88671875" style="1"/>
    <col min="3429" max="3429" width="12" style="1" customWidth="1"/>
    <col min="3430" max="3430" width="2.6640625" style="1" customWidth="1"/>
    <col min="3431" max="3432" width="6.44140625" style="1" customWidth="1"/>
    <col min="3433" max="3433" width="5.88671875" style="1" customWidth="1"/>
    <col min="3434" max="3434" width="6.44140625" style="1" customWidth="1"/>
    <col min="3435" max="3435" width="13.6640625" style="1" customWidth="1"/>
    <col min="3436" max="3437" width="9" style="1" customWidth="1"/>
    <col min="3438" max="3438" width="2.44140625" style="1" customWidth="1"/>
    <col min="3439" max="3439" width="8.88671875" style="1" customWidth="1"/>
    <col min="3440" max="3440" width="7.44140625" style="1" customWidth="1"/>
    <col min="3441" max="3443" width="3.6640625" style="1" customWidth="1"/>
    <col min="3444" max="3444" width="3.44140625" style="1" customWidth="1"/>
    <col min="3445" max="3445" width="2.88671875" style="1" customWidth="1"/>
    <col min="3446" max="3446" width="3" style="1" customWidth="1"/>
    <col min="3447" max="3449" width="0" style="1" hidden="1" customWidth="1"/>
    <col min="3450" max="3450" width="4.44140625" style="1" customWidth="1"/>
    <col min="3451" max="3451" width="0" style="1" hidden="1" customWidth="1"/>
    <col min="3452" max="3453" width="14.88671875" style="1" customWidth="1"/>
    <col min="3454" max="3454" width="15.109375" style="1" customWidth="1"/>
    <col min="3455" max="3455" width="6.44140625" style="1" customWidth="1"/>
    <col min="3456" max="3456" width="15.109375" style="1" customWidth="1"/>
    <col min="3457" max="3457" width="4.109375" style="1" customWidth="1"/>
    <col min="3458" max="3458" width="3" style="1" customWidth="1"/>
    <col min="3459" max="3461" width="0" style="1" hidden="1" customWidth="1"/>
    <col min="3462" max="3462" width="3" style="1" customWidth="1"/>
    <col min="3463" max="3463" width="0" style="1" hidden="1" customWidth="1"/>
    <col min="3464" max="3464" width="3" style="1" customWidth="1"/>
    <col min="3465" max="3465" width="0" style="1" hidden="1" customWidth="1"/>
    <col min="3466" max="3466" width="4.44140625" style="1" customWidth="1"/>
    <col min="3467" max="3467" width="34.33203125" style="1" customWidth="1"/>
    <col min="3468" max="3468" width="23.44140625" style="1" customWidth="1"/>
    <col min="3469" max="3469" width="9.109375" style="1" customWidth="1"/>
    <col min="3470" max="3470" width="19.44140625" style="1" customWidth="1"/>
    <col min="3471" max="3471" width="42.6640625" style="1" customWidth="1"/>
    <col min="3472" max="3472" width="5.88671875" style="1" customWidth="1"/>
    <col min="3473" max="3473" width="31.44140625" style="1" customWidth="1"/>
    <col min="3474" max="3474" width="16.109375" style="1" customWidth="1"/>
    <col min="3475" max="3476" width="9.33203125" style="1" customWidth="1"/>
    <col min="3477" max="3477" width="11.109375" style="1" customWidth="1"/>
    <col min="3478" max="3478" width="2.109375" style="1" customWidth="1"/>
    <col min="3479" max="3684" width="10.88671875" style="1"/>
    <col min="3685" max="3685" width="12" style="1" customWidth="1"/>
    <col min="3686" max="3686" width="2.6640625" style="1" customWidth="1"/>
    <col min="3687" max="3688" width="6.44140625" style="1" customWidth="1"/>
    <col min="3689" max="3689" width="5.88671875" style="1" customWidth="1"/>
    <col min="3690" max="3690" width="6.44140625" style="1" customWidth="1"/>
    <col min="3691" max="3691" width="13.6640625" style="1" customWidth="1"/>
    <col min="3692" max="3693" width="9" style="1" customWidth="1"/>
    <col min="3694" max="3694" width="2.44140625" style="1" customWidth="1"/>
    <col min="3695" max="3695" width="8.88671875" style="1" customWidth="1"/>
    <col min="3696" max="3696" width="7.44140625" style="1" customWidth="1"/>
    <col min="3697" max="3699" width="3.6640625" style="1" customWidth="1"/>
    <col min="3700" max="3700" width="3.44140625" style="1" customWidth="1"/>
    <col min="3701" max="3701" width="2.88671875" style="1" customWidth="1"/>
    <col min="3702" max="3702" width="3" style="1" customWidth="1"/>
    <col min="3703" max="3705" width="0" style="1" hidden="1" customWidth="1"/>
    <col min="3706" max="3706" width="4.44140625" style="1" customWidth="1"/>
    <col min="3707" max="3707" width="0" style="1" hidden="1" customWidth="1"/>
    <col min="3708" max="3709" width="14.88671875" style="1" customWidth="1"/>
    <col min="3710" max="3710" width="15.109375" style="1" customWidth="1"/>
    <col min="3711" max="3711" width="6.44140625" style="1" customWidth="1"/>
    <col min="3712" max="3712" width="15.109375" style="1" customWidth="1"/>
    <col min="3713" max="3713" width="4.109375" style="1" customWidth="1"/>
    <col min="3714" max="3714" width="3" style="1" customWidth="1"/>
    <col min="3715" max="3717" width="0" style="1" hidden="1" customWidth="1"/>
    <col min="3718" max="3718" width="3" style="1" customWidth="1"/>
    <col min="3719" max="3719" width="0" style="1" hidden="1" customWidth="1"/>
    <col min="3720" max="3720" width="3" style="1" customWidth="1"/>
    <col min="3721" max="3721" width="0" style="1" hidden="1" customWidth="1"/>
    <col min="3722" max="3722" width="4.44140625" style="1" customWidth="1"/>
    <col min="3723" max="3723" width="34.33203125" style="1" customWidth="1"/>
    <col min="3724" max="3724" width="23.44140625" style="1" customWidth="1"/>
    <col min="3725" max="3725" width="9.109375" style="1" customWidth="1"/>
    <col min="3726" max="3726" width="19.44140625" style="1" customWidth="1"/>
    <col min="3727" max="3727" width="42.6640625" style="1" customWidth="1"/>
    <col min="3728" max="3728" width="5.88671875" style="1" customWidth="1"/>
    <col min="3729" max="3729" width="31.44140625" style="1" customWidth="1"/>
    <col min="3730" max="3730" width="16.109375" style="1" customWidth="1"/>
    <col min="3731" max="3732" width="9.33203125" style="1" customWidth="1"/>
    <col min="3733" max="3733" width="11.109375" style="1" customWidth="1"/>
    <col min="3734" max="3734" width="2.109375" style="1" customWidth="1"/>
    <col min="3735" max="3940" width="10.88671875" style="1"/>
    <col min="3941" max="3941" width="12" style="1" customWidth="1"/>
    <col min="3942" max="3942" width="2.6640625" style="1" customWidth="1"/>
    <col min="3943" max="3944" width="6.44140625" style="1" customWidth="1"/>
    <col min="3945" max="3945" width="5.88671875" style="1" customWidth="1"/>
    <col min="3946" max="3946" width="6.44140625" style="1" customWidth="1"/>
    <col min="3947" max="3947" width="13.6640625" style="1" customWidth="1"/>
    <col min="3948" max="3949" width="9" style="1" customWidth="1"/>
    <col min="3950" max="3950" width="2.44140625" style="1" customWidth="1"/>
    <col min="3951" max="3951" width="8.88671875" style="1" customWidth="1"/>
    <col min="3952" max="3952" width="7.44140625" style="1" customWidth="1"/>
    <col min="3953" max="3955" width="3.6640625" style="1" customWidth="1"/>
    <col min="3956" max="3956" width="3.44140625" style="1" customWidth="1"/>
    <col min="3957" max="3957" width="2.88671875" style="1" customWidth="1"/>
    <col min="3958" max="3958" width="3" style="1" customWidth="1"/>
    <col min="3959" max="3961" width="0" style="1" hidden="1" customWidth="1"/>
    <col min="3962" max="3962" width="4.44140625" style="1" customWidth="1"/>
    <col min="3963" max="3963" width="0" style="1" hidden="1" customWidth="1"/>
    <col min="3964" max="3965" width="14.88671875" style="1" customWidth="1"/>
    <col min="3966" max="3966" width="15.109375" style="1" customWidth="1"/>
    <col min="3967" max="3967" width="6.44140625" style="1" customWidth="1"/>
    <col min="3968" max="3968" width="15.109375" style="1" customWidth="1"/>
    <col min="3969" max="3969" width="4.109375" style="1" customWidth="1"/>
    <col min="3970" max="3970" width="3" style="1" customWidth="1"/>
    <col min="3971" max="3973" width="0" style="1" hidden="1" customWidth="1"/>
    <col min="3974" max="3974" width="3" style="1" customWidth="1"/>
    <col min="3975" max="3975" width="0" style="1" hidden="1" customWidth="1"/>
    <col min="3976" max="3976" width="3" style="1" customWidth="1"/>
    <col min="3977" max="3977" width="0" style="1" hidden="1" customWidth="1"/>
    <col min="3978" max="3978" width="4.44140625" style="1" customWidth="1"/>
    <col min="3979" max="3979" width="34.33203125" style="1" customWidth="1"/>
    <col min="3980" max="3980" width="23.44140625" style="1" customWidth="1"/>
    <col min="3981" max="3981" width="9.109375" style="1" customWidth="1"/>
    <col min="3982" max="3982" width="19.44140625" style="1" customWidth="1"/>
    <col min="3983" max="3983" width="42.6640625" style="1" customWidth="1"/>
    <col min="3984" max="3984" width="5.88671875" style="1" customWidth="1"/>
    <col min="3985" max="3985" width="31.44140625" style="1" customWidth="1"/>
    <col min="3986" max="3986" width="16.109375" style="1" customWidth="1"/>
    <col min="3987" max="3988" width="9.33203125" style="1" customWidth="1"/>
    <col min="3989" max="3989" width="11.109375" style="1" customWidth="1"/>
    <col min="3990" max="3990" width="2.109375" style="1" customWidth="1"/>
    <col min="3991" max="4196" width="10.88671875" style="1"/>
    <col min="4197" max="4197" width="12" style="1" customWidth="1"/>
    <col min="4198" max="4198" width="2.6640625" style="1" customWidth="1"/>
    <col min="4199" max="4200" width="6.44140625" style="1" customWidth="1"/>
    <col min="4201" max="4201" width="5.88671875" style="1" customWidth="1"/>
    <col min="4202" max="4202" width="6.44140625" style="1" customWidth="1"/>
    <col min="4203" max="4203" width="13.6640625" style="1" customWidth="1"/>
    <col min="4204" max="4205" width="9" style="1" customWidth="1"/>
    <col min="4206" max="4206" width="2.44140625" style="1" customWidth="1"/>
    <col min="4207" max="4207" width="8.88671875" style="1" customWidth="1"/>
    <col min="4208" max="4208" width="7.44140625" style="1" customWidth="1"/>
    <col min="4209" max="4211" width="3.6640625" style="1" customWidth="1"/>
    <col min="4212" max="4212" width="3.44140625" style="1" customWidth="1"/>
    <col min="4213" max="4213" width="2.88671875" style="1" customWidth="1"/>
    <col min="4214" max="4214" width="3" style="1" customWidth="1"/>
    <col min="4215" max="4217" width="0" style="1" hidden="1" customWidth="1"/>
    <col min="4218" max="4218" width="4.44140625" style="1" customWidth="1"/>
    <col min="4219" max="4219" width="0" style="1" hidden="1" customWidth="1"/>
    <col min="4220" max="4221" width="14.88671875" style="1" customWidth="1"/>
    <col min="4222" max="4222" width="15.109375" style="1" customWidth="1"/>
    <col min="4223" max="4223" width="6.44140625" style="1" customWidth="1"/>
    <col min="4224" max="4224" width="15.109375" style="1" customWidth="1"/>
    <col min="4225" max="4225" width="4.109375" style="1" customWidth="1"/>
    <col min="4226" max="4226" width="3" style="1" customWidth="1"/>
    <col min="4227" max="4229" width="0" style="1" hidden="1" customWidth="1"/>
    <col min="4230" max="4230" width="3" style="1" customWidth="1"/>
    <col min="4231" max="4231" width="0" style="1" hidden="1" customWidth="1"/>
    <col min="4232" max="4232" width="3" style="1" customWidth="1"/>
    <col min="4233" max="4233" width="0" style="1" hidden="1" customWidth="1"/>
    <col min="4234" max="4234" width="4.44140625" style="1" customWidth="1"/>
    <col min="4235" max="4235" width="34.33203125" style="1" customWidth="1"/>
    <col min="4236" max="4236" width="23.44140625" style="1" customWidth="1"/>
    <col min="4237" max="4237" width="9.109375" style="1" customWidth="1"/>
    <col min="4238" max="4238" width="19.44140625" style="1" customWidth="1"/>
    <col min="4239" max="4239" width="42.6640625" style="1" customWidth="1"/>
    <col min="4240" max="4240" width="5.88671875" style="1" customWidth="1"/>
    <col min="4241" max="4241" width="31.44140625" style="1" customWidth="1"/>
    <col min="4242" max="4242" width="16.109375" style="1" customWidth="1"/>
    <col min="4243" max="4244" width="9.33203125" style="1" customWidth="1"/>
    <col min="4245" max="4245" width="11.109375" style="1" customWidth="1"/>
    <col min="4246" max="4246" width="2.109375" style="1" customWidth="1"/>
    <col min="4247" max="4452" width="10.88671875" style="1"/>
    <col min="4453" max="4453" width="12" style="1" customWidth="1"/>
    <col min="4454" max="4454" width="2.6640625" style="1" customWidth="1"/>
    <col min="4455" max="4456" width="6.44140625" style="1" customWidth="1"/>
    <col min="4457" max="4457" width="5.88671875" style="1" customWidth="1"/>
    <col min="4458" max="4458" width="6.44140625" style="1" customWidth="1"/>
    <col min="4459" max="4459" width="13.6640625" style="1" customWidth="1"/>
    <col min="4460" max="4461" width="9" style="1" customWidth="1"/>
    <col min="4462" max="4462" width="2.44140625" style="1" customWidth="1"/>
    <col min="4463" max="4463" width="8.88671875" style="1" customWidth="1"/>
    <col min="4464" max="4464" width="7.44140625" style="1" customWidth="1"/>
    <col min="4465" max="4467" width="3.6640625" style="1" customWidth="1"/>
    <col min="4468" max="4468" width="3.44140625" style="1" customWidth="1"/>
    <col min="4469" max="4469" width="2.88671875" style="1" customWidth="1"/>
    <col min="4470" max="4470" width="3" style="1" customWidth="1"/>
    <col min="4471" max="4473" width="0" style="1" hidden="1" customWidth="1"/>
    <col min="4474" max="4474" width="4.44140625" style="1" customWidth="1"/>
    <col min="4475" max="4475" width="0" style="1" hidden="1" customWidth="1"/>
    <col min="4476" max="4477" width="14.88671875" style="1" customWidth="1"/>
    <col min="4478" max="4478" width="15.109375" style="1" customWidth="1"/>
    <col min="4479" max="4479" width="6.44140625" style="1" customWidth="1"/>
    <col min="4480" max="4480" width="15.109375" style="1" customWidth="1"/>
    <col min="4481" max="4481" width="4.109375" style="1" customWidth="1"/>
    <col min="4482" max="4482" width="3" style="1" customWidth="1"/>
    <col min="4483" max="4485" width="0" style="1" hidden="1" customWidth="1"/>
    <col min="4486" max="4486" width="3" style="1" customWidth="1"/>
    <col min="4487" max="4487" width="0" style="1" hidden="1" customWidth="1"/>
    <col min="4488" max="4488" width="3" style="1" customWidth="1"/>
    <col min="4489" max="4489" width="0" style="1" hidden="1" customWidth="1"/>
    <col min="4490" max="4490" width="4.44140625" style="1" customWidth="1"/>
    <col min="4491" max="4491" width="34.33203125" style="1" customWidth="1"/>
    <col min="4492" max="4492" width="23.44140625" style="1" customWidth="1"/>
    <col min="4493" max="4493" width="9.109375" style="1" customWidth="1"/>
    <col min="4494" max="4494" width="19.44140625" style="1" customWidth="1"/>
    <col min="4495" max="4495" width="42.6640625" style="1" customWidth="1"/>
    <col min="4496" max="4496" width="5.88671875" style="1" customWidth="1"/>
    <col min="4497" max="4497" width="31.44140625" style="1" customWidth="1"/>
    <col min="4498" max="4498" width="16.109375" style="1" customWidth="1"/>
    <col min="4499" max="4500" width="9.33203125" style="1" customWidth="1"/>
    <col min="4501" max="4501" width="11.109375" style="1" customWidth="1"/>
    <col min="4502" max="4502" width="2.109375" style="1" customWidth="1"/>
    <col min="4503" max="4708" width="10.88671875" style="1"/>
    <col min="4709" max="4709" width="12" style="1" customWidth="1"/>
    <col min="4710" max="4710" width="2.6640625" style="1" customWidth="1"/>
    <col min="4711" max="4712" width="6.44140625" style="1" customWidth="1"/>
    <col min="4713" max="4713" width="5.88671875" style="1" customWidth="1"/>
    <col min="4714" max="4714" width="6.44140625" style="1" customWidth="1"/>
    <col min="4715" max="4715" width="13.6640625" style="1" customWidth="1"/>
    <col min="4716" max="4717" width="9" style="1" customWidth="1"/>
    <col min="4718" max="4718" width="2.44140625" style="1" customWidth="1"/>
    <col min="4719" max="4719" width="8.88671875" style="1" customWidth="1"/>
    <col min="4720" max="4720" width="7.44140625" style="1" customWidth="1"/>
    <col min="4721" max="4723" width="3.6640625" style="1" customWidth="1"/>
    <col min="4724" max="4724" width="3.44140625" style="1" customWidth="1"/>
    <col min="4725" max="4725" width="2.88671875" style="1" customWidth="1"/>
    <col min="4726" max="4726" width="3" style="1" customWidth="1"/>
    <col min="4727" max="4729" width="0" style="1" hidden="1" customWidth="1"/>
    <col min="4730" max="4730" width="4.44140625" style="1" customWidth="1"/>
    <col min="4731" max="4731" width="0" style="1" hidden="1" customWidth="1"/>
    <col min="4732" max="4733" width="14.88671875" style="1" customWidth="1"/>
    <col min="4734" max="4734" width="15.109375" style="1" customWidth="1"/>
    <col min="4735" max="4735" width="6.44140625" style="1" customWidth="1"/>
    <col min="4736" max="4736" width="15.109375" style="1" customWidth="1"/>
    <col min="4737" max="4737" width="4.109375" style="1" customWidth="1"/>
    <col min="4738" max="4738" width="3" style="1" customWidth="1"/>
    <col min="4739" max="4741" width="0" style="1" hidden="1" customWidth="1"/>
    <col min="4742" max="4742" width="3" style="1" customWidth="1"/>
    <col min="4743" max="4743" width="0" style="1" hidden="1" customWidth="1"/>
    <col min="4744" max="4744" width="3" style="1" customWidth="1"/>
    <col min="4745" max="4745" width="0" style="1" hidden="1" customWidth="1"/>
    <col min="4746" max="4746" width="4.44140625" style="1" customWidth="1"/>
    <col min="4747" max="4747" width="34.33203125" style="1" customWidth="1"/>
    <col min="4748" max="4748" width="23.44140625" style="1" customWidth="1"/>
    <col min="4749" max="4749" width="9.109375" style="1" customWidth="1"/>
    <col min="4750" max="4750" width="19.44140625" style="1" customWidth="1"/>
    <col min="4751" max="4751" width="42.6640625" style="1" customWidth="1"/>
    <col min="4752" max="4752" width="5.88671875" style="1" customWidth="1"/>
    <col min="4753" max="4753" width="31.44140625" style="1" customWidth="1"/>
    <col min="4754" max="4754" width="16.109375" style="1" customWidth="1"/>
    <col min="4755" max="4756" width="9.33203125" style="1" customWidth="1"/>
    <col min="4757" max="4757" width="11.109375" style="1" customWidth="1"/>
    <col min="4758" max="4758" width="2.109375" style="1" customWidth="1"/>
    <col min="4759" max="4964" width="10.88671875" style="1"/>
    <col min="4965" max="4965" width="12" style="1" customWidth="1"/>
    <col min="4966" max="4966" width="2.6640625" style="1" customWidth="1"/>
    <col min="4967" max="4968" width="6.44140625" style="1" customWidth="1"/>
    <col min="4969" max="4969" width="5.88671875" style="1" customWidth="1"/>
    <col min="4970" max="4970" width="6.44140625" style="1" customWidth="1"/>
    <col min="4971" max="4971" width="13.6640625" style="1" customWidth="1"/>
    <col min="4972" max="4973" width="9" style="1" customWidth="1"/>
    <col min="4974" max="4974" width="2.44140625" style="1" customWidth="1"/>
    <col min="4975" max="4975" width="8.88671875" style="1" customWidth="1"/>
    <col min="4976" max="4976" width="7.44140625" style="1" customWidth="1"/>
    <col min="4977" max="4979" width="3.6640625" style="1" customWidth="1"/>
    <col min="4980" max="4980" width="3.44140625" style="1" customWidth="1"/>
    <col min="4981" max="4981" width="2.88671875" style="1" customWidth="1"/>
    <col min="4982" max="4982" width="3" style="1" customWidth="1"/>
    <col min="4983" max="4985" width="0" style="1" hidden="1" customWidth="1"/>
    <col min="4986" max="4986" width="4.44140625" style="1" customWidth="1"/>
    <col min="4987" max="4987" width="0" style="1" hidden="1" customWidth="1"/>
    <col min="4988" max="4989" width="14.88671875" style="1" customWidth="1"/>
    <col min="4990" max="4990" width="15.109375" style="1" customWidth="1"/>
    <col min="4991" max="4991" width="6.44140625" style="1" customWidth="1"/>
    <col min="4992" max="4992" width="15.109375" style="1" customWidth="1"/>
    <col min="4993" max="4993" width="4.109375" style="1" customWidth="1"/>
    <col min="4994" max="4994" width="3" style="1" customWidth="1"/>
    <col min="4995" max="4997" width="0" style="1" hidden="1" customWidth="1"/>
    <col min="4998" max="4998" width="3" style="1" customWidth="1"/>
    <col min="4999" max="4999" width="0" style="1" hidden="1" customWidth="1"/>
    <col min="5000" max="5000" width="3" style="1" customWidth="1"/>
    <col min="5001" max="5001" width="0" style="1" hidden="1" customWidth="1"/>
    <col min="5002" max="5002" width="4.44140625" style="1" customWidth="1"/>
    <col min="5003" max="5003" width="34.33203125" style="1" customWidth="1"/>
    <col min="5004" max="5004" width="23.44140625" style="1" customWidth="1"/>
    <col min="5005" max="5005" width="9.109375" style="1" customWidth="1"/>
    <col min="5006" max="5006" width="19.44140625" style="1" customWidth="1"/>
    <col min="5007" max="5007" width="42.6640625" style="1" customWidth="1"/>
    <col min="5008" max="5008" width="5.88671875" style="1" customWidth="1"/>
    <col min="5009" max="5009" width="31.44140625" style="1" customWidth="1"/>
    <col min="5010" max="5010" width="16.109375" style="1" customWidth="1"/>
    <col min="5011" max="5012" width="9.33203125" style="1" customWidth="1"/>
    <col min="5013" max="5013" width="11.109375" style="1" customWidth="1"/>
    <col min="5014" max="5014" width="2.109375" style="1" customWidth="1"/>
    <col min="5015" max="5220" width="10.88671875" style="1"/>
    <col min="5221" max="5221" width="12" style="1" customWidth="1"/>
    <col min="5222" max="5222" width="2.6640625" style="1" customWidth="1"/>
    <col min="5223" max="5224" width="6.44140625" style="1" customWidth="1"/>
    <col min="5225" max="5225" width="5.88671875" style="1" customWidth="1"/>
    <col min="5226" max="5226" width="6.44140625" style="1" customWidth="1"/>
    <col min="5227" max="5227" width="13.6640625" style="1" customWidth="1"/>
    <col min="5228" max="5229" width="9" style="1" customWidth="1"/>
    <col min="5230" max="5230" width="2.44140625" style="1" customWidth="1"/>
    <col min="5231" max="5231" width="8.88671875" style="1" customWidth="1"/>
    <col min="5232" max="5232" width="7.44140625" style="1" customWidth="1"/>
    <col min="5233" max="5235" width="3.6640625" style="1" customWidth="1"/>
    <col min="5236" max="5236" width="3.44140625" style="1" customWidth="1"/>
    <col min="5237" max="5237" width="2.88671875" style="1" customWidth="1"/>
    <col min="5238" max="5238" width="3" style="1" customWidth="1"/>
    <col min="5239" max="5241" width="0" style="1" hidden="1" customWidth="1"/>
    <col min="5242" max="5242" width="4.44140625" style="1" customWidth="1"/>
    <col min="5243" max="5243" width="0" style="1" hidden="1" customWidth="1"/>
    <col min="5244" max="5245" width="14.88671875" style="1" customWidth="1"/>
    <col min="5246" max="5246" width="15.109375" style="1" customWidth="1"/>
    <col min="5247" max="5247" width="6.44140625" style="1" customWidth="1"/>
    <col min="5248" max="5248" width="15.109375" style="1" customWidth="1"/>
    <col min="5249" max="5249" width="4.109375" style="1" customWidth="1"/>
    <col min="5250" max="5250" width="3" style="1" customWidth="1"/>
    <col min="5251" max="5253" width="0" style="1" hidden="1" customWidth="1"/>
    <col min="5254" max="5254" width="3" style="1" customWidth="1"/>
    <col min="5255" max="5255" width="0" style="1" hidden="1" customWidth="1"/>
    <col min="5256" max="5256" width="3" style="1" customWidth="1"/>
    <col min="5257" max="5257" width="0" style="1" hidden="1" customWidth="1"/>
    <col min="5258" max="5258" width="4.44140625" style="1" customWidth="1"/>
    <col min="5259" max="5259" width="34.33203125" style="1" customWidth="1"/>
    <col min="5260" max="5260" width="23.44140625" style="1" customWidth="1"/>
    <col min="5261" max="5261" width="9.109375" style="1" customWidth="1"/>
    <col min="5262" max="5262" width="19.44140625" style="1" customWidth="1"/>
    <col min="5263" max="5263" width="42.6640625" style="1" customWidth="1"/>
    <col min="5264" max="5264" width="5.88671875" style="1" customWidth="1"/>
    <col min="5265" max="5265" width="31.44140625" style="1" customWidth="1"/>
    <col min="5266" max="5266" width="16.109375" style="1" customWidth="1"/>
    <col min="5267" max="5268" width="9.33203125" style="1" customWidth="1"/>
    <col min="5269" max="5269" width="11.109375" style="1" customWidth="1"/>
    <col min="5270" max="5270" width="2.109375" style="1" customWidth="1"/>
    <col min="5271" max="5476" width="10.88671875" style="1"/>
    <col min="5477" max="5477" width="12" style="1" customWidth="1"/>
    <col min="5478" max="5478" width="2.6640625" style="1" customWidth="1"/>
    <col min="5479" max="5480" width="6.44140625" style="1" customWidth="1"/>
    <col min="5481" max="5481" width="5.88671875" style="1" customWidth="1"/>
    <col min="5482" max="5482" width="6.44140625" style="1" customWidth="1"/>
    <col min="5483" max="5483" width="13.6640625" style="1" customWidth="1"/>
    <col min="5484" max="5485" width="9" style="1" customWidth="1"/>
    <col min="5486" max="5486" width="2.44140625" style="1" customWidth="1"/>
    <col min="5487" max="5487" width="8.88671875" style="1" customWidth="1"/>
    <col min="5488" max="5488" width="7.44140625" style="1" customWidth="1"/>
    <col min="5489" max="5491" width="3.6640625" style="1" customWidth="1"/>
    <col min="5492" max="5492" width="3.44140625" style="1" customWidth="1"/>
    <col min="5493" max="5493" width="2.88671875" style="1" customWidth="1"/>
    <col min="5494" max="5494" width="3" style="1" customWidth="1"/>
    <col min="5495" max="5497" width="0" style="1" hidden="1" customWidth="1"/>
    <col min="5498" max="5498" width="4.44140625" style="1" customWidth="1"/>
    <col min="5499" max="5499" width="0" style="1" hidden="1" customWidth="1"/>
    <col min="5500" max="5501" width="14.88671875" style="1" customWidth="1"/>
    <col min="5502" max="5502" width="15.109375" style="1" customWidth="1"/>
    <col min="5503" max="5503" width="6.44140625" style="1" customWidth="1"/>
    <col min="5504" max="5504" width="15.109375" style="1" customWidth="1"/>
    <col min="5505" max="5505" width="4.109375" style="1" customWidth="1"/>
    <col min="5506" max="5506" width="3" style="1" customWidth="1"/>
    <col min="5507" max="5509" width="0" style="1" hidden="1" customWidth="1"/>
    <col min="5510" max="5510" width="3" style="1" customWidth="1"/>
    <col min="5511" max="5511" width="0" style="1" hidden="1" customWidth="1"/>
    <col min="5512" max="5512" width="3" style="1" customWidth="1"/>
    <col min="5513" max="5513" width="0" style="1" hidden="1" customWidth="1"/>
    <col min="5514" max="5514" width="4.44140625" style="1" customWidth="1"/>
    <col min="5515" max="5515" width="34.33203125" style="1" customWidth="1"/>
    <col min="5516" max="5516" width="23.44140625" style="1" customWidth="1"/>
    <col min="5517" max="5517" width="9.109375" style="1" customWidth="1"/>
    <col min="5518" max="5518" width="19.44140625" style="1" customWidth="1"/>
    <col min="5519" max="5519" width="42.6640625" style="1" customWidth="1"/>
    <col min="5520" max="5520" width="5.88671875" style="1" customWidth="1"/>
    <col min="5521" max="5521" width="31.44140625" style="1" customWidth="1"/>
    <col min="5522" max="5522" width="16.109375" style="1" customWidth="1"/>
    <col min="5523" max="5524" width="9.33203125" style="1" customWidth="1"/>
    <col min="5525" max="5525" width="11.109375" style="1" customWidth="1"/>
    <col min="5526" max="5526" width="2.109375" style="1" customWidth="1"/>
    <col min="5527" max="5732" width="10.88671875" style="1"/>
    <col min="5733" max="5733" width="12" style="1" customWidth="1"/>
    <col min="5734" max="5734" width="2.6640625" style="1" customWidth="1"/>
    <col min="5735" max="5736" width="6.44140625" style="1" customWidth="1"/>
    <col min="5737" max="5737" width="5.88671875" style="1" customWidth="1"/>
    <col min="5738" max="5738" width="6.44140625" style="1" customWidth="1"/>
    <col min="5739" max="5739" width="13.6640625" style="1" customWidth="1"/>
    <col min="5740" max="5741" width="9" style="1" customWidth="1"/>
    <col min="5742" max="5742" width="2.44140625" style="1" customWidth="1"/>
    <col min="5743" max="5743" width="8.88671875" style="1" customWidth="1"/>
    <col min="5744" max="5744" width="7.44140625" style="1" customWidth="1"/>
    <col min="5745" max="5747" width="3.6640625" style="1" customWidth="1"/>
    <col min="5748" max="5748" width="3.44140625" style="1" customWidth="1"/>
    <col min="5749" max="5749" width="2.88671875" style="1" customWidth="1"/>
    <col min="5750" max="5750" width="3" style="1" customWidth="1"/>
    <col min="5751" max="5753" width="0" style="1" hidden="1" customWidth="1"/>
    <col min="5754" max="5754" width="4.44140625" style="1" customWidth="1"/>
    <col min="5755" max="5755" width="0" style="1" hidden="1" customWidth="1"/>
    <col min="5756" max="5757" width="14.88671875" style="1" customWidth="1"/>
    <col min="5758" max="5758" width="15.109375" style="1" customWidth="1"/>
    <col min="5759" max="5759" width="6.44140625" style="1" customWidth="1"/>
    <col min="5760" max="5760" width="15.109375" style="1" customWidth="1"/>
    <col min="5761" max="5761" width="4.109375" style="1" customWidth="1"/>
    <col min="5762" max="5762" width="3" style="1" customWidth="1"/>
    <col min="5763" max="5765" width="0" style="1" hidden="1" customWidth="1"/>
    <col min="5766" max="5766" width="3" style="1" customWidth="1"/>
    <col min="5767" max="5767" width="0" style="1" hidden="1" customWidth="1"/>
    <col min="5768" max="5768" width="3" style="1" customWidth="1"/>
    <col min="5769" max="5769" width="0" style="1" hidden="1" customWidth="1"/>
    <col min="5770" max="5770" width="4.44140625" style="1" customWidth="1"/>
    <col min="5771" max="5771" width="34.33203125" style="1" customWidth="1"/>
    <col min="5772" max="5772" width="23.44140625" style="1" customWidth="1"/>
    <col min="5773" max="5773" width="9.109375" style="1" customWidth="1"/>
    <col min="5774" max="5774" width="19.44140625" style="1" customWidth="1"/>
    <col min="5775" max="5775" width="42.6640625" style="1" customWidth="1"/>
    <col min="5776" max="5776" width="5.88671875" style="1" customWidth="1"/>
    <col min="5777" max="5777" width="31.44140625" style="1" customWidth="1"/>
    <col min="5778" max="5778" width="16.109375" style="1" customWidth="1"/>
    <col min="5779" max="5780" width="9.33203125" style="1" customWidth="1"/>
    <col min="5781" max="5781" width="11.109375" style="1" customWidth="1"/>
    <col min="5782" max="5782" width="2.109375" style="1" customWidth="1"/>
    <col min="5783" max="5988" width="10.88671875" style="1"/>
    <col min="5989" max="5989" width="12" style="1" customWidth="1"/>
    <col min="5990" max="5990" width="2.6640625" style="1" customWidth="1"/>
    <col min="5991" max="5992" width="6.44140625" style="1" customWidth="1"/>
    <col min="5993" max="5993" width="5.88671875" style="1" customWidth="1"/>
    <col min="5994" max="5994" width="6.44140625" style="1" customWidth="1"/>
    <col min="5995" max="5995" width="13.6640625" style="1" customWidth="1"/>
    <col min="5996" max="5997" width="9" style="1" customWidth="1"/>
    <col min="5998" max="5998" width="2.44140625" style="1" customWidth="1"/>
    <col min="5999" max="5999" width="8.88671875" style="1" customWidth="1"/>
    <col min="6000" max="6000" width="7.44140625" style="1" customWidth="1"/>
    <col min="6001" max="6003" width="3.6640625" style="1" customWidth="1"/>
    <col min="6004" max="6004" width="3.44140625" style="1" customWidth="1"/>
    <col min="6005" max="6005" width="2.88671875" style="1" customWidth="1"/>
    <col min="6006" max="6006" width="3" style="1" customWidth="1"/>
    <col min="6007" max="6009" width="0" style="1" hidden="1" customWidth="1"/>
    <col min="6010" max="6010" width="4.44140625" style="1" customWidth="1"/>
    <col min="6011" max="6011" width="0" style="1" hidden="1" customWidth="1"/>
    <col min="6012" max="6013" width="14.88671875" style="1" customWidth="1"/>
    <col min="6014" max="6014" width="15.109375" style="1" customWidth="1"/>
    <col min="6015" max="6015" width="6.44140625" style="1" customWidth="1"/>
    <col min="6016" max="6016" width="15.109375" style="1" customWidth="1"/>
    <col min="6017" max="6017" width="4.109375" style="1" customWidth="1"/>
    <col min="6018" max="6018" width="3" style="1" customWidth="1"/>
    <col min="6019" max="6021" width="0" style="1" hidden="1" customWidth="1"/>
    <col min="6022" max="6022" width="3" style="1" customWidth="1"/>
    <col min="6023" max="6023" width="0" style="1" hidden="1" customWidth="1"/>
    <col min="6024" max="6024" width="3" style="1" customWidth="1"/>
    <col min="6025" max="6025" width="0" style="1" hidden="1" customWidth="1"/>
    <col min="6026" max="6026" width="4.44140625" style="1" customWidth="1"/>
    <col min="6027" max="6027" width="34.33203125" style="1" customWidth="1"/>
    <col min="6028" max="6028" width="23.44140625" style="1" customWidth="1"/>
    <col min="6029" max="6029" width="9.109375" style="1" customWidth="1"/>
    <col min="6030" max="6030" width="19.44140625" style="1" customWidth="1"/>
    <col min="6031" max="6031" width="42.6640625" style="1" customWidth="1"/>
    <col min="6032" max="6032" width="5.88671875" style="1" customWidth="1"/>
    <col min="6033" max="6033" width="31.44140625" style="1" customWidth="1"/>
    <col min="6034" max="6034" width="16.109375" style="1" customWidth="1"/>
    <col min="6035" max="6036" width="9.33203125" style="1" customWidth="1"/>
    <col min="6037" max="6037" width="11.109375" style="1" customWidth="1"/>
    <col min="6038" max="6038" width="2.109375" style="1" customWidth="1"/>
    <col min="6039" max="6244" width="10.88671875" style="1"/>
    <col min="6245" max="6245" width="12" style="1" customWidth="1"/>
    <col min="6246" max="6246" width="2.6640625" style="1" customWidth="1"/>
    <col min="6247" max="6248" width="6.44140625" style="1" customWidth="1"/>
    <col min="6249" max="6249" width="5.88671875" style="1" customWidth="1"/>
    <col min="6250" max="6250" width="6.44140625" style="1" customWidth="1"/>
    <col min="6251" max="6251" width="13.6640625" style="1" customWidth="1"/>
    <col min="6252" max="6253" width="9" style="1" customWidth="1"/>
    <col min="6254" max="6254" width="2.44140625" style="1" customWidth="1"/>
    <col min="6255" max="6255" width="8.88671875" style="1" customWidth="1"/>
    <col min="6256" max="6256" width="7.44140625" style="1" customWidth="1"/>
    <col min="6257" max="6259" width="3.6640625" style="1" customWidth="1"/>
    <col min="6260" max="6260" width="3.44140625" style="1" customWidth="1"/>
    <col min="6261" max="6261" width="2.88671875" style="1" customWidth="1"/>
    <col min="6262" max="6262" width="3" style="1" customWidth="1"/>
    <col min="6263" max="6265" width="0" style="1" hidden="1" customWidth="1"/>
    <col min="6266" max="6266" width="4.44140625" style="1" customWidth="1"/>
    <col min="6267" max="6267" width="0" style="1" hidden="1" customWidth="1"/>
    <col min="6268" max="6269" width="14.88671875" style="1" customWidth="1"/>
    <col min="6270" max="6270" width="15.109375" style="1" customWidth="1"/>
    <col min="6271" max="6271" width="6.44140625" style="1" customWidth="1"/>
    <col min="6272" max="6272" width="15.109375" style="1" customWidth="1"/>
    <col min="6273" max="6273" width="4.109375" style="1" customWidth="1"/>
    <col min="6274" max="6274" width="3" style="1" customWidth="1"/>
    <col min="6275" max="6277" width="0" style="1" hidden="1" customWidth="1"/>
    <col min="6278" max="6278" width="3" style="1" customWidth="1"/>
    <col min="6279" max="6279" width="0" style="1" hidden="1" customWidth="1"/>
    <col min="6280" max="6280" width="3" style="1" customWidth="1"/>
    <col min="6281" max="6281" width="0" style="1" hidden="1" customWidth="1"/>
    <col min="6282" max="6282" width="4.44140625" style="1" customWidth="1"/>
    <col min="6283" max="6283" width="34.33203125" style="1" customWidth="1"/>
    <col min="6284" max="6284" width="23.44140625" style="1" customWidth="1"/>
    <col min="6285" max="6285" width="9.109375" style="1" customWidth="1"/>
    <col min="6286" max="6286" width="19.44140625" style="1" customWidth="1"/>
    <col min="6287" max="6287" width="42.6640625" style="1" customWidth="1"/>
    <col min="6288" max="6288" width="5.88671875" style="1" customWidth="1"/>
    <col min="6289" max="6289" width="31.44140625" style="1" customWidth="1"/>
    <col min="6290" max="6290" width="16.109375" style="1" customWidth="1"/>
    <col min="6291" max="6292" width="9.33203125" style="1" customWidth="1"/>
    <col min="6293" max="6293" width="11.109375" style="1" customWidth="1"/>
    <col min="6294" max="6294" width="2.109375" style="1" customWidth="1"/>
    <col min="6295" max="6500" width="10.88671875" style="1"/>
    <col min="6501" max="6501" width="12" style="1" customWidth="1"/>
    <col min="6502" max="6502" width="2.6640625" style="1" customWidth="1"/>
    <col min="6503" max="6504" width="6.44140625" style="1" customWidth="1"/>
    <col min="6505" max="6505" width="5.88671875" style="1" customWidth="1"/>
    <col min="6506" max="6506" width="6.44140625" style="1" customWidth="1"/>
    <col min="6507" max="6507" width="13.6640625" style="1" customWidth="1"/>
    <col min="6508" max="6509" width="9" style="1" customWidth="1"/>
    <col min="6510" max="6510" width="2.44140625" style="1" customWidth="1"/>
    <col min="6511" max="6511" width="8.88671875" style="1" customWidth="1"/>
    <col min="6512" max="6512" width="7.44140625" style="1" customWidth="1"/>
    <col min="6513" max="6515" width="3.6640625" style="1" customWidth="1"/>
    <col min="6516" max="6516" width="3.44140625" style="1" customWidth="1"/>
    <col min="6517" max="6517" width="2.88671875" style="1" customWidth="1"/>
    <col min="6518" max="6518" width="3" style="1" customWidth="1"/>
    <col min="6519" max="6521" width="0" style="1" hidden="1" customWidth="1"/>
    <col min="6522" max="6522" width="4.44140625" style="1" customWidth="1"/>
    <col min="6523" max="6523" width="0" style="1" hidden="1" customWidth="1"/>
    <col min="6524" max="6525" width="14.88671875" style="1" customWidth="1"/>
    <col min="6526" max="6526" width="15.109375" style="1" customWidth="1"/>
    <col min="6527" max="6527" width="6.44140625" style="1" customWidth="1"/>
    <col min="6528" max="6528" width="15.109375" style="1" customWidth="1"/>
    <col min="6529" max="6529" width="4.109375" style="1" customWidth="1"/>
    <col min="6530" max="6530" width="3" style="1" customWidth="1"/>
    <col min="6531" max="6533" width="0" style="1" hidden="1" customWidth="1"/>
    <col min="6534" max="6534" width="3" style="1" customWidth="1"/>
    <col min="6535" max="6535" width="0" style="1" hidden="1" customWidth="1"/>
    <col min="6536" max="6536" width="3" style="1" customWidth="1"/>
    <col min="6537" max="6537" width="0" style="1" hidden="1" customWidth="1"/>
    <col min="6538" max="6538" width="4.44140625" style="1" customWidth="1"/>
    <col min="6539" max="6539" width="34.33203125" style="1" customWidth="1"/>
    <col min="6540" max="6540" width="23.44140625" style="1" customWidth="1"/>
    <col min="6541" max="6541" width="9.109375" style="1" customWidth="1"/>
    <col min="6542" max="6542" width="19.44140625" style="1" customWidth="1"/>
    <col min="6543" max="6543" width="42.6640625" style="1" customWidth="1"/>
    <col min="6544" max="6544" width="5.88671875" style="1" customWidth="1"/>
    <col min="6545" max="6545" width="31.44140625" style="1" customWidth="1"/>
    <col min="6546" max="6546" width="16.109375" style="1" customWidth="1"/>
    <col min="6547" max="6548" width="9.33203125" style="1" customWidth="1"/>
    <col min="6549" max="6549" width="11.109375" style="1" customWidth="1"/>
    <col min="6550" max="6550" width="2.109375" style="1" customWidth="1"/>
    <col min="6551" max="6756" width="10.88671875" style="1"/>
    <col min="6757" max="6757" width="12" style="1" customWidth="1"/>
    <col min="6758" max="6758" width="2.6640625" style="1" customWidth="1"/>
    <col min="6759" max="6760" width="6.44140625" style="1" customWidth="1"/>
    <col min="6761" max="6761" width="5.88671875" style="1" customWidth="1"/>
    <col min="6762" max="6762" width="6.44140625" style="1" customWidth="1"/>
    <col min="6763" max="6763" width="13.6640625" style="1" customWidth="1"/>
    <col min="6764" max="6765" width="9" style="1" customWidth="1"/>
    <col min="6766" max="6766" width="2.44140625" style="1" customWidth="1"/>
    <col min="6767" max="6767" width="8.88671875" style="1" customWidth="1"/>
    <col min="6768" max="6768" width="7.44140625" style="1" customWidth="1"/>
    <col min="6769" max="6771" width="3.6640625" style="1" customWidth="1"/>
    <col min="6772" max="6772" width="3.44140625" style="1" customWidth="1"/>
    <col min="6773" max="6773" width="2.88671875" style="1" customWidth="1"/>
    <col min="6774" max="6774" width="3" style="1" customWidth="1"/>
    <col min="6775" max="6777" width="0" style="1" hidden="1" customWidth="1"/>
    <col min="6778" max="6778" width="4.44140625" style="1" customWidth="1"/>
    <col min="6779" max="6779" width="0" style="1" hidden="1" customWidth="1"/>
    <col min="6780" max="6781" width="14.88671875" style="1" customWidth="1"/>
    <col min="6782" max="6782" width="15.109375" style="1" customWidth="1"/>
    <col min="6783" max="6783" width="6.44140625" style="1" customWidth="1"/>
    <col min="6784" max="6784" width="15.109375" style="1" customWidth="1"/>
    <col min="6785" max="6785" width="4.109375" style="1" customWidth="1"/>
    <col min="6786" max="6786" width="3" style="1" customWidth="1"/>
    <col min="6787" max="6789" width="0" style="1" hidden="1" customWidth="1"/>
    <col min="6790" max="6790" width="3" style="1" customWidth="1"/>
    <col min="6791" max="6791" width="0" style="1" hidden="1" customWidth="1"/>
    <col min="6792" max="6792" width="3" style="1" customWidth="1"/>
    <col min="6793" max="6793" width="0" style="1" hidden="1" customWidth="1"/>
    <col min="6794" max="6794" width="4.44140625" style="1" customWidth="1"/>
    <col min="6795" max="6795" width="34.33203125" style="1" customWidth="1"/>
    <col min="6796" max="6796" width="23.44140625" style="1" customWidth="1"/>
    <col min="6797" max="6797" width="9.109375" style="1" customWidth="1"/>
    <col min="6798" max="6798" width="19.44140625" style="1" customWidth="1"/>
    <col min="6799" max="6799" width="42.6640625" style="1" customWidth="1"/>
    <col min="6800" max="6800" width="5.88671875" style="1" customWidth="1"/>
    <col min="6801" max="6801" width="31.44140625" style="1" customWidth="1"/>
    <col min="6802" max="6802" width="16.109375" style="1" customWidth="1"/>
    <col min="6803" max="6804" width="9.33203125" style="1" customWidth="1"/>
    <col min="6805" max="6805" width="11.109375" style="1" customWidth="1"/>
    <col min="6806" max="6806" width="2.109375" style="1" customWidth="1"/>
    <col min="6807" max="7012" width="10.88671875" style="1"/>
    <col min="7013" max="7013" width="12" style="1" customWidth="1"/>
    <col min="7014" max="7014" width="2.6640625" style="1" customWidth="1"/>
    <col min="7015" max="7016" width="6.44140625" style="1" customWidth="1"/>
    <col min="7017" max="7017" width="5.88671875" style="1" customWidth="1"/>
    <col min="7018" max="7018" width="6.44140625" style="1" customWidth="1"/>
    <col min="7019" max="7019" width="13.6640625" style="1" customWidth="1"/>
    <col min="7020" max="7021" width="9" style="1" customWidth="1"/>
    <col min="7022" max="7022" width="2.44140625" style="1" customWidth="1"/>
    <col min="7023" max="7023" width="8.88671875" style="1" customWidth="1"/>
    <col min="7024" max="7024" width="7.44140625" style="1" customWidth="1"/>
    <col min="7025" max="7027" width="3.6640625" style="1" customWidth="1"/>
    <col min="7028" max="7028" width="3.44140625" style="1" customWidth="1"/>
    <col min="7029" max="7029" width="2.88671875" style="1" customWidth="1"/>
    <col min="7030" max="7030" width="3" style="1" customWidth="1"/>
    <col min="7031" max="7033" width="0" style="1" hidden="1" customWidth="1"/>
    <col min="7034" max="7034" width="4.44140625" style="1" customWidth="1"/>
    <col min="7035" max="7035" width="0" style="1" hidden="1" customWidth="1"/>
    <col min="7036" max="7037" width="14.88671875" style="1" customWidth="1"/>
    <col min="7038" max="7038" width="15.109375" style="1" customWidth="1"/>
    <col min="7039" max="7039" width="6.44140625" style="1" customWidth="1"/>
    <col min="7040" max="7040" width="15.109375" style="1" customWidth="1"/>
    <col min="7041" max="7041" width="4.109375" style="1" customWidth="1"/>
    <col min="7042" max="7042" width="3" style="1" customWidth="1"/>
    <col min="7043" max="7045" width="0" style="1" hidden="1" customWidth="1"/>
    <col min="7046" max="7046" width="3" style="1" customWidth="1"/>
    <col min="7047" max="7047" width="0" style="1" hidden="1" customWidth="1"/>
    <col min="7048" max="7048" width="3" style="1" customWidth="1"/>
    <col min="7049" max="7049" width="0" style="1" hidden="1" customWidth="1"/>
    <col min="7050" max="7050" width="4.44140625" style="1" customWidth="1"/>
    <col min="7051" max="7051" width="34.33203125" style="1" customWidth="1"/>
    <col min="7052" max="7052" width="23.44140625" style="1" customWidth="1"/>
    <col min="7053" max="7053" width="9.109375" style="1" customWidth="1"/>
    <col min="7054" max="7054" width="19.44140625" style="1" customWidth="1"/>
    <col min="7055" max="7055" width="42.6640625" style="1" customWidth="1"/>
    <col min="7056" max="7056" width="5.88671875" style="1" customWidth="1"/>
    <col min="7057" max="7057" width="31.44140625" style="1" customWidth="1"/>
    <col min="7058" max="7058" width="16.109375" style="1" customWidth="1"/>
    <col min="7059" max="7060" width="9.33203125" style="1" customWidth="1"/>
    <col min="7061" max="7061" width="11.109375" style="1" customWidth="1"/>
    <col min="7062" max="7062" width="2.109375" style="1" customWidth="1"/>
    <col min="7063" max="7268" width="10.88671875" style="1"/>
    <col min="7269" max="7269" width="12" style="1" customWidth="1"/>
    <col min="7270" max="7270" width="2.6640625" style="1" customWidth="1"/>
    <col min="7271" max="7272" width="6.44140625" style="1" customWidth="1"/>
    <col min="7273" max="7273" width="5.88671875" style="1" customWidth="1"/>
    <col min="7274" max="7274" width="6.44140625" style="1" customWidth="1"/>
    <col min="7275" max="7275" width="13.6640625" style="1" customWidth="1"/>
    <col min="7276" max="7277" width="9" style="1" customWidth="1"/>
    <col min="7278" max="7278" width="2.44140625" style="1" customWidth="1"/>
    <col min="7279" max="7279" width="8.88671875" style="1" customWidth="1"/>
    <col min="7280" max="7280" width="7.44140625" style="1" customWidth="1"/>
    <col min="7281" max="7283" width="3.6640625" style="1" customWidth="1"/>
    <col min="7284" max="7284" width="3.44140625" style="1" customWidth="1"/>
    <col min="7285" max="7285" width="2.88671875" style="1" customWidth="1"/>
    <col min="7286" max="7286" width="3" style="1" customWidth="1"/>
    <col min="7287" max="7289" width="0" style="1" hidden="1" customWidth="1"/>
    <col min="7290" max="7290" width="4.44140625" style="1" customWidth="1"/>
    <col min="7291" max="7291" width="0" style="1" hidden="1" customWidth="1"/>
    <col min="7292" max="7293" width="14.88671875" style="1" customWidth="1"/>
    <col min="7294" max="7294" width="15.109375" style="1" customWidth="1"/>
    <col min="7295" max="7295" width="6.44140625" style="1" customWidth="1"/>
    <col min="7296" max="7296" width="15.109375" style="1" customWidth="1"/>
    <col min="7297" max="7297" width="4.109375" style="1" customWidth="1"/>
    <col min="7298" max="7298" width="3" style="1" customWidth="1"/>
    <col min="7299" max="7301" width="0" style="1" hidden="1" customWidth="1"/>
    <col min="7302" max="7302" width="3" style="1" customWidth="1"/>
    <col min="7303" max="7303" width="0" style="1" hidden="1" customWidth="1"/>
    <col min="7304" max="7304" width="3" style="1" customWidth="1"/>
    <col min="7305" max="7305" width="0" style="1" hidden="1" customWidth="1"/>
    <col min="7306" max="7306" width="4.44140625" style="1" customWidth="1"/>
    <col min="7307" max="7307" width="34.33203125" style="1" customWidth="1"/>
    <col min="7308" max="7308" width="23.44140625" style="1" customWidth="1"/>
    <col min="7309" max="7309" width="9.109375" style="1" customWidth="1"/>
    <col min="7310" max="7310" width="19.44140625" style="1" customWidth="1"/>
    <col min="7311" max="7311" width="42.6640625" style="1" customWidth="1"/>
    <col min="7312" max="7312" width="5.88671875" style="1" customWidth="1"/>
    <col min="7313" max="7313" width="31.44140625" style="1" customWidth="1"/>
    <col min="7314" max="7314" width="16.109375" style="1" customWidth="1"/>
    <col min="7315" max="7316" width="9.33203125" style="1" customWidth="1"/>
    <col min="7317" max="7317" width="11.109375" style="1" customWidth="1"/>
    <col min="7318" max="7318" width="2.109375" style="1" customWidth="1"/>
    <col min="7319" max="7524" width="10.88671875" style="1"/>
    <col min="7525" max="7525" width="12" style="1" customWidth="1"/>
    <col min="7526" max="7526" width="2.6640625" style="1" customWidth="1"/>
    <col min="7527" max="7528" width="6.44140625" style="1" customWidth="1"/>
    <col min="7529" max="7529" width="5.88671875" style="1" customWidth="1"/>
    <col min="7530" max="7530" width="6.44140625" style="1" customWidth="1"/>
    <col min="7531" max="7531" width="13.6640625" style="1" customWidth="1"/>
    <col min="7532" max="7533" width="9" style="1" customWidth="1"/>
    <col min="7534" max="7534" width="2.44140625" style="1" customWidth="1"/>
    <col min="7535" max="7535" width="8.88671875" style="1" customWidth="1"/>
    <col min="7536" max="7536" width="7.44140625" style="1" customWidth="1"/>
    <col min="7537" max="7539" width="3.6640625" style="1" customWidth="1"/>
    <col min="7540" max="7540" width="3.44140625" style="1" customWidth="1"/>
    <col min="7541" max="7541" width="2.88671875" style="1" customWidth="1"/>
    <col min="7542" max="7542" width="3" style="1" customWidth="1"/>
    <col min="7543" max="7545" width="0" style="1" hidden="1" customWidth="1"/>
    <col min="7546" max="7546" width="4.44140625" style="1" customWidth="1"/>
    <col min="7547" max="7547" width="0" style="1" hidden="1" customWidth="1"/>
    <col min="7548" max="7549" width="14.88671875" style="1" customWidth="1"/>
    <col min="7550" max="7550" width="15.109375" style="1" customWidth="1"/>
    <col min="7551" max="7551" width="6.44140625" style="1" customWidth="1"/>
    <col min="7552" max="7552" width="15.109375" style="1" customWidth="1"/>
    <col min="7553" max="7553" width="4.109375" style="1" customWidth="1"/>
    <col min="7554" max="7554" width="3" style="1" customWidth="1"/>
    <col min="7555" max="7557" width="0" style="1" hidden="1" customWidth="1"/>
    <col min="7558" max="7558" width="3" style="1" customWidth="1"/>
    <col min="7559" max="7559" width="0" style="1" hidden="1" customWidth="1"/>
    <col min="7560" max="7560" width="3" style="1" customWidth="1"/>
    <col min="7561" max="7561" width="0" style="1" hidden="1" customWidth="1"/>
    <col min="7562" max="7562" width="4.44140625" style="1" customWidth="1"/>
    <col min="7563" max="7563" width="34.33203125" style="1" customWidth="1"/>
    <col min="7564" max="7564" width="23.44140625" style="1" customWidth="1"/>
    <col min="7565" max="7565" width="9.109375" style="1" customWidth="1"/>
    <col min="7566" max="7566" width="19.44140625" style="1" customWidth="1"/>
    <col min="7567" max="7567" width="42.6640625" style="1" customWidth="1"/>
    <col min="7568" max="7568" width="5.88671875" style="1" customWidth="1"/>
    <col min="7569" max="7569" width="31.44140625" style="1" customWidth="1"/>
    <col min="7570" max="7570" width="16.109375" style="1" customWidth="1"/>
    <col min="7571" max="7572" width="9.33203125" style="1" customWidth="1"/>
    <col min="7573" max="7573" width="11.109375" style="1" customWidth="1"/>
    <col min="7574" max="7574" width="2.109375" style="1" customWidth="1"/>
    <col min="7575" max="7780" width="10.88671875" style="1"/>
    <col min="7781" max="7781" width="12" style="1" customWidth="1"/>
    <col min="7782" max="7782" width="2.6640625" style="1" customWidth="1"/>
    <col min="7783" max="7784" width="6.44140625" style="1" customWidth="1"/>
    <col min="7785" max="7785" width="5.88671875" style="1" customWidth="1"/>
    <col min="7786" max="7786" width="6.44140625" style="1" customWidth="1"/>
    <col min="7787" max="7787" width="13.6640625" style="1" customWidth="1"/>
    <col min="7788" max="7789" width="9" style="1" customWidth="1"/>
    <col min="7790" max="7790" width="2.44140625" style="1" customWidth="1"/>
    <col min="7791" max="7791" width="8.88671875" style="1" customWidth="1"/>
    <col min="7792" max="7792" width="7.44140625" style="1" customWidth="1"/>
    <col min="7793" max="7795" width="3.6640625" style="1" customWidth="1"/>
    <col min="7796" max="7796" width="3.44140625" style="1" customWidth="1"/>
    <col min="7797" max="7797" width="2.88671875" style="1" customWidth="1"/>
    <col min="7798" max="7798" width="3" style="1" customWidth="1"/>
    <col min="7799" max="7801" width="0" style="1" hidden="1" customWidth="1"/>
    <col min="7802" max="7802" width="4.44140625" style="1" customWidth="1"/>
    <col min="7803" max="7803" width="0" style="1" hidden="1" customWidth="1"/>
    <col min="7804" max="7805" width="14.88671875" style="1" customWidth="1"/>
    <col min="7806" max="7806" width="15.109375" style="1" customWidth="1"/>
    <col min="7807" max="7807" width="6.44140625" style="1" customWidth="1"/>
    <col min="7808" max="7808" width="15.109375" style="1" customWidth="1"/>
    <col min="7809" max="7809" width="4.109375" style="1" customWidth="1"/>
    <col min="7810" max="7810" width="3" style="1" customWidth="1"/>
    <col min="7811" max="7813" width="0" style="1" hidden="1" customWidth="1"/>
    <col min="7814" max="7814" width="3" style="1" customWidth="1"/>
    <col min="7815" max="7815" width="0" style="1" hidden="1" customWidth="1"/>
    <col min="7816" max="7816" width="3" style="1" customWidth="1"/>
    <col min="7817" max="7817" width="0" style="1" hidden="1" customWidth="1"/>
    <col min="7818" max="7818" width="4.44140625" style="1" customWidth="1"/>
    <col min="7819" max="7819" width="34.33203125" style="1" customWidth="1"/>
    <col min="7820" max="7820" width="23.44140625" style="1" customWidth="1"/>
    <col min="7821" max="7821" width="9.109375" style="1" customWidth="1"/>
    <col min="7822" max="7822" width="19.44140625" style="1" customWidth="1"/>
    <col min="7823" max="7823" width="42.6640625" style="1" customWidth="1"/>
    <col min="7824" max="7824" width="5.88671875" style="1" customWidth="1"/>
    <col min="7825" max="7825" width="31.44140625" style="1" customWidth="1"/>
    <col min="7826" max="7826" width="16.109375" style="1" customWidth="1"/>
    <col min="7827" max="7828" width="9.33203125" style="1" customWidth="1"/>
    <col min="7829" max="7829" width="11.109375" style="1" customWidth="1"/>
    <col min="7830" max="7830" width="2.109375" style="1" customWidth="1"/>
    <col min="7831" max="8036" width="10.88671875" style="1"/>
    <col min="8037" max="8037" width="12" style="1" customWidth="1"/>
    <col min="8038" max="8038" width="2.6640625" style="1" customWidth="1"/>
    <col min="8039" max="8040" width="6.44140625" style="1" customWidth="1"/>
    <col min="8041" max="8041" width="5.88671875" style="1" customWidth="1"/>
    <col min="8042" max="8042" width="6.44140625" style="1" customWidth="1"/>
    <col min="8043" max="8043" width="13.6640625" style="1" customWidth="1"/>
    <col min="8044" max="8045" width="9" style="1" customWidth="1"/>
    <col min="8046" max="8046" width="2.44140625" style="1" customWidth="1"/>
    <col min="8047" max="8047" width="8.88671875" style="1" customWidth="1"/>
    <col min="8048" max="8048" width="7.44140625" style="1" customWidth="1"/>
    <col min="8049" max="8051" width="3.6640625" style="1" customWidth="1"/>
    <col min="8052" max="8052" width="3.44140625" style="1" customWidth="1"/>
    <col min="8053" max="8053" width="2.88671875" style="1" customWidth="1"/>
    <col min="8054" max="8054" width="3" style="1" customWidth="1"/>
    <col min="8055" max="8057" width="0" style="1" hidden="1" customWidth="1"/>
    <col min="8058" max="8058" width="4.44140625" style="1" customWidth="1"/>
    <col min="8059" max="8059" width="0" style="1" hidden="1" customWidth="1"/>
    <col min="8060" max="8061" width="14.88671875" style="1" customWidth="1"/>
    <col min="8062" max="8062" width="15.109375" style="1" customWidth="1"/>
    <col min="8063" max="8063" width="6.44140625" style="1" customWidth="1"/>
    <col min="8064" max="8064" width="15.109375" style="1" customWidth="1"/>
    <col min="8065" max="8065" width="4.109375" style="1" customWidth="1"/>
    <col min="8066" max="8066" width="3" style="1" customWidth="1"/>
    <col min="8067" max="8069" width="0" style="1" hidden="1" customWidth="1"/>
    <col min="8070" max="8070" width="3" style="1" customWidth="1"/>
    <col min="8071" max="8071" width="0" style="1" hidden="1" customWidth="1"/>
    <col min="8072" max="8072" width="3" style="1" customWidth="1"/>
    <col min="8073" max="8073" width="0" style="1" hidden="1" customWidth="1"/>
    <col min="8074" max="8074" width="4.44140625" style="1" customWidth="1"/>
    <col min="8075" max="8075" width="34.33203125" style="1" customWidth="1"/>
    <col min="8076" max="8076" width="23.44140625" style="1" customWidth="1"/>
    <col min="8077" max="8077" width="9.109375" style="1" customWidth="1"/>
    <col min="8078" max="8078" width="19.44140625" style="1" customWidth="1"/>
    <col min="8079" max="8079" width="42.6640625" style="1" customWidth="1"/>
    <col min="8080" max="8080" width="5.88671875" style="1" customWidth="1"/>
    <col min="8081" max="8081" width="31.44140625" style="1" customWidth="1"/>
    <col min="8082" max="8082" width="16.109375" style="1" customWidth="1"/>
    <col min="8083" max="8084" width="9.33203125" style="1" customWidth="1"/>
    <col min="8085" max="8085" width="11.109375" style="1" customWidth="1"/>
    <col min="8086" max="8086" width="2.109375" style="1" customWidth="1"/>
    <col min="8087" max="8292" width="10.88671875" style="1"/>
    <col min="8293" max="8293" width="12" style="1" customWidth="1"/>
    <col min="8294" max="8294" width="2.6640625" style="1" customWidth="1"/>
    <col min="8295" max="8296" width="6.44140625" style="1" customWidth="1"/>
    <col min="8297" max="8297" width="5.88671875" style="1" customWidth="1"/>
    <col min="8298" max="8298" width="6.44140625" style="1" customWidth="1"/>
    <col min="8299" max="8299" width="13.6640625" style="1" customWidth="1"/>
    <col min="8300" max="8301" width="9" style="1" customWidth="1"/>
    <col min="8302" max="8302" width="2.44140625" style="1" customWidth="1"/>
    <col min="8303" max="8303" width="8.88671875" style="1" customWidth="1"/>
    <col min="8304" max="8304" width="7.44140625" style="1" customWidth="1"/>
    <col min="8305" max="8307" width="3.6640625" style="1" customWidth="1"/>
    <col min="8308" max="8308" width="3.44140625" style="1" customWidth="1"/>
    <col min="8309" max="8309" width="2.88671875" style="1" customWidth="1"/>
    <col min="8310" max="8310" width="3" style="1" customWidth="1"/>
    <col min="8311" max="8313" width="0" style="1" hidden="1" customWidth="1"/>
    <col min="8314" max="8314" width="4.44140625" style="1" customWidth="1"/>
    <col min="8315" max="8315" width="0" style="1" hidden="1" customWidth="1"/>
    <col min="8316" max="8317" width="14.88671875" style="1" customWidth="1"/>
    <col min="8318" max="8318" width="15.109375" style="1" customWidth="1"/>
    <col min="8319" max="8319" width="6.44140625" style="1" customWidth="1"/>
    <col min="8320" max="8320" width="15.109375" style="1" customWidth="1"/>
    <col min="8321" max="8321" width="4.109375" style="1" customWidth="1"/>
    <col min="8322" max="8322" width="3" style="1" customWidth="1"/>
    <col min="8323" max="8325" width="0" style="1" hidden="1" customWidth="1"/>
    <col min="8326" max="8326" width="3" style="1" customWidth="1"/>
    <col min="8327" max="8327" width="0" style="1" hidden="1" customWidth="1"/>
    <col min="8328" max="8328" width="3" style="1" customWidth="1"/>
    <col min="8329" max="8329" width="0" style="1" hidden="1" customWidth="1"/>
    <col min="8330" max="8330" width="4.44140625" style="1" customWidth="1"/>
    <col min="8331" max="8331" width="34.33203125" style="1" customWidth="1"/>
    <col min="8332" max="8332" width="23.44140625" style="1" customWidth="1"/>
    <col min="8333" max="8333" width="9.109375" style="1" customWidth="1"/>
    <col min="8334" max="8334" width="19.44140625" style="1" customWidth="1"/>
    <col min="8335" max="8335" width="42.6640625" style="1" customWidth="1"/>
    <col min="8336" max="8336" width="5.88671875" style="1" customWidth="1"/>
    <col min="8337" max="8337" width="31.44140625" style="1" customWidth="1"/>
    <col min="8338" max="8338" width="16.109375" style="1" customWidth="1"/>
    <col min="8339" max="8340" width="9.33203125" style="1" customWidth="1"/>
    <col min="8341" max="8341" width="11.109375" style="1" customWidth="1"/>
    <col min="8342" max="8342" width="2.109375" style="1" customWidth="1"/>
    <col min="8343" max="8548" width="10.88671875" style="1"/>
    <col min="8549" max="8549" width="12" style="1" customWidth="1"/>
    <col min="8550" max="8550" width="2.6640625" style="1" customWidth="1"/>
    <col min="8551" max="8552" width="6.44140625" style="1" customWidth="1"/>
    <col min="8553" max="8553" width="5.88671875" style="1" customWidth="1"/>
    <col min="8554" max="8554" width="6.44140625" style="1" customWidth="1"/>
    <col min="8555" max="8555" width="13.6640625" style="1" customWidth="1"/>
    <col min="8556" max="8557" width="9" style="1" customWidth="1"/>
    <col min="8558" max="8558" width="2.44140625" style="1" customWidth="1"/>
    <col min="8559" max="8559" width="8.88671875" style="1" customWidth="1"/>
    <col min="8560" max="8560" width="7.44140625" style="1" customWidth="1"/>
    <col min="8561" max="8563" width="3.6640625" style="1" customWidth="1"/>
    <col min="8564" max="8564" width="3.44140625" style="1" customWidth="1"/>
    <col min="8565" max="8565" width="2.88671875" style="1" customWidth="1"/>
    <col min="8566" max="8566" width="3" style="1" customWidth="1"/>
    <col min="8567" max="8569" width="0" style="1" hidden="1" customWidth="1"/>
    <col min="8570" max="8570" width="4.44140625" style="1" customWidth="1"/>
    <col min="8571" max="8571" width="0" style="1" hidden="1" customWidth="1"/>
    <col min="8572" max="8573" width="14.88671875" style="1" customWidth="1"/>
    <col min="8574" max="8574" width="15.109375" style="1" customWidth="1"/>
    <col min="8575" max="8575" width="6.44140625" style="1" customWidth="1"/>
    <col min="8576" max="8576" width="15.109375" style="1" customWidth="1"/>
    <col min="8577" max="8577" width="4.109375" style="1" customWidth="1"/>
    <col min="8578" max="8578" width="3" style="1" customWidth="1"/>
    <col min="8579" max="8581" width="0" style="1" hidden="1" customWidth="1"/>
    <col min="8582" max="8582" width="3" style="1" customWidth="1"/>
    <col min="8583" max="8583" width="0" style="1" hidden="1" customWidth="1"/>
    <col min="8584" max="8584" width="3" style="1" customWidth="1"/>
    <col min="8585" max="8585" width="0" style="1" hidden="1" customWidth="1"/>
    <col min="8586" max="8586" width="4.44140625" style="1" customWidth="1"/>
    <col min="8587" max="8587" width="34.33203125" style="1" customWidth="1"/>
    <col min="8588" max="8588" width="23.44140625" style="1" customWidth="1"/>
    <col min="8589" max="8589" width="9.109375" style="1" customWidth="1"/>
    <col min="8590" max="8590" width="19.44140625" style="1" customWidth="1"/>
    <col min="8591" max="8591" width="42.6640625" style="1" customWidth="1"/>
    <col min="8592" max="8592" width="5.88671875" style="1" customWidth="1"/>
    <col min="8593" max="8593" width="31.44140625" style="1" customWidth="1"/>
    <col min="8594" max="8594" width="16.109375" style="1" customWidth="1"/>
    <col min="8595" max="8596" width="9.33203125" style="1" customWidth="1"/>
    <col min="8597" max="8597" width="11.109375" style="1" customWidth="1"/>
    <col min="8598" max="8598" width="2.109375" style="1" customWidth="1"/>
    <col min="8599" max="8804" width="10.88671875" style="1"/>
    <col min="8805" max="8805" width="12" style="1" customWidth="1"/>
    <col min="8806" max="8806" width="2.6640625" style="1" customWidth="1"/>
    <col min="8807" max="8808" width="6.44140625" style="1" customWidth="1"/>
    <col min="8809" max="8809" width="5.88671875" style="1" customWidth="1"/>
    <col min="8810" max="8810" width="6.44140625" style="1" customWidth="1"/>
    <col min="8811" max="8811" width="13.6640625" style="1" customWidth="1"/>
    <col min="8812" max="8813" width="9" style="1" customWidth="1"/>
    <col min="8814" max="8814" width="2.44140625" style="1" customWidth="1"/>
    <col min="8815" max="8815" width="8.88671875" style="1" customWidth="1"/>
    <col min="8816" max="8816" width="7.44140625" style="1" customWidth="1"/>
    <col min="8817" max="8819" width="3.6640625" style="1" customWidth="1"/>
    <col min="8820" max="8820" width="3.44140625" style="1" customWidth="1"/>
    <col min="8821" max="8821" width="2.88671875" style="1" customWidth="1"/>
    <col min="8822" max="8822" width="3" style="1" customWidth="1"/>
    <col min="8823" max="8825" width="0" style="1" hidden="1" customWidth="1"/>
    <col min="8826" max="8826" width="4.44140625" style="1" customWidth="1"/>
    <col min="8827" max="8827" width="0" style="1" hidden="1" customWidth="1"/>
    <col min="8828" max="8829" width="14.88671875" style="1" customWidth="1"/>
    <col min="8830" max="8830" width="15.109375" style="1" customWidth="1"/>
    <col min="8831" max="8831" width="6.44140625" style="1" customWidth="1"/>
    <col min="8832" max="8832" width="15.109375" style="1" customWidth="1"/>
    <col min="8833" max="8833" width="4.109375" style="1" customWidth="1"/>
    <col min="8834" max="8834" width="3" style="1" customWidth="1"/>
    <col min="8835" max="8837" width="0" style="1" hidden="1" customWidth="1"/>
    <col min="8838" max="8838" width="3" style="1" customWidth="1"/>
    <col min="8839" max="8839" width="0" style="1" hidden="1" customWidth="1"/>
    <col min="8840" max="8840" width="3" style="1" customWidth="1"/>
    <col min="8841" max="8841" width="0" style="1" hidden="1" customWidth="1"/>
    <col min="8842" max="8842" width="4.44140625" style="1" customWidth="1"/>
    <col min="8843" max="8843" width="34.33203125" style="1" customWidth="1"/>
    <col min="8844" max="8844" width="23.44140625" style="1" customWidth="1"/>
    <col min="8845" max="8845" width="9.109375" style="1" customWidth="1"/>
    <col min="8846" max="8846" width="19.44140625" style="1" customWidth="1"/>
    <col min="8847" max="8847" width="42.6640625" style="1" customWidth="1"/>
    <col min="8848" max="8848" width="5.88671875" style="1" customWidth="1"/>
    <col min="8849" max="8849" width="31.44140625" style="1" customWidth="1"/>
    <col min="8850" max="8850" width="16.109375" style="1" customWidth="1"/>
    <col min="8851" max="8852" width="9.33203125" style="1" customWidth="1"/>
    <col min="8853" max="8853" width="11.109375" style="1" customWidth="1"/>
    <col min="8854" max="8854" width="2.109375" style="1" customWidth="1"/>
    <col min="8855" max="9060" width="10.88671875" style="1"/>
    <col min="9061" max="9061" width="12" style="1" customWidth="1"/>
    <col min="9062" max="9062" width="2.6640625" style="1" customWidth="1"/>
    <col min="9063" max="9064" width="6.44140625" style="1" customWidth="1"/>
    <col min="9065" max="9065" width="5.88671875" style="1" customWidth="1"/>
    <col min="9066" max="9066" width="6.44140625" style="1" customWidth="1"/>
    <col min="9067" max="9067" width="13.6640625" style="1" customWidth="1"/>
    <col min="9068" max="9069" width="9" style="1" customWidth="1"/>
    <col min="9070" max="9070" width="2.44140625" style="1" customWidth="1"/>
    <col min="9071" max="9071" width="8.88671875" style="1" customWidth="1"/>
    <col min="9072" max="9072" width="7.44140625" style="1" customWidth="1"/>
    <col min="9073" max="9075" width="3.6640625" style="1" customWidth="1"/>
    <col min="9076" max="9076" width="3.44140625" style="1" customWidth="1"/>
    <col min="9077" max="9077" width="2.88671875" style="1" customWidth="1"/>
    <col min="9078" max="9078" width="3" style="1" customWidth="1"/>
    <col min="9079" max="9081" width="0" style="1" hidden="1" customWidth="1"/>
    <col min="9082" max="9082" width="4.44140625" style="1" customWidth="1"/>
    <col min="9083" max="9083" width="0" style="1" hidden="1" customWidth="1"/>
    <col min="9084" max="9085" width="14.88671875" style="1" customWidth="1"/>
    <col min="9086" max="9086" width="15.109375" style="1" customWidth="1"/>
    <col min="9087" max="9087" width="6.44140625" style="1" customWidth="1"/>
    <col min="9088" max="9088" width="15.109375" style="1" customWidth="1"/>
    <col min="9089" max="9089" width="4.109375" style="1" customWidth="1"/>
    <col min="9090" max="9090" width="3" style="1" customWidth="1"/>
    <col min="9091" max="9093" width="0" style="1" hidden="1" customWidth="1"/>
    <col min="9094" max="9094" width="3" style="1" customWidth="1"/>
    <col min="9095" max="9095" width="0" style="1" hidden="1" customWidth="1"/>
    <col min="9096" max="9096" width="3" style="1" customWidth="1"/>
    <col min="9097" max="9097" width="0" style="1" hidden="1" customWidth="1"/>
    <col min="9098" max="9098" width="4.44140625" style="1" customWidth="1"/>
    <col min="9099" max="9099" width="34.33203125" style="1" customWidth="1"/>
    <col min="9100" max="9100" width="23.44140625" style="1" customWidth="1"/>
    <col min="9101" max="9101" width="9.109375" style="1" customWidth="1"/>
    <col min="9102" max="9102" width="19.44140625" style="1" customWidth="1"/>
    <col min="9103" max="9103" width="42.6640625" style="1" customWidth="1"/>
    <col min="9104" max="9104" width="5.88671875" style="1" customWidth="1"/>
    <col min="9105" max="9105" width="31.44140625" style="1" customWidth="1"/>
    <col min="9106" max="9106" width="16.109375" style="1" customWidth="1"/>
    <col min="9107" max="9108" width="9.33203125" style="1" customWidth="1"/>
    <col min="9109" max="9109" width="11.109375" style="1" customWidth="1"/>
    <col min="9110" max="9110" width="2.109375" style="1" customWidth="1"/>
    <col min="9111" max="9316" width="10.88671875" style="1"/>
    <col min="9317" max="9317" width="12" style="1" customWidth="1"/>
    <col min="9318" max="9318" width="2.6640625" style="1" customWidth="1"/>
    <col min="9319" max="9320" width="6.44140625" style="1" customWidth="1"/>
    <col min="9321" max="9321" width="5.88671875" style="1" customWidth="1"/>
    <col min="9322" max="9322" width="6.44140625" style="1" customWidth="1"/>
    <col min="9323" max="9323" width="13.6640625" style="1" customWidth="1"/>
    <col min="9324" max="9325" width="9" style="1" customWidth="1"/>
    <col min="9326" max="9326" width="2.44140625" style="1" customWidth="1"/>
    <col min="9327" max="9327" width="8.88671875" style="1" customWidth="1"/>
    <col min="9328" max="9328" width="7.44140625" style="1" customWidth="1"/>
    <col min="9329" max="9331" width="3.6640625" style="1" customWidth="1"/>
    <col min="9332" max="9332" width="3.44140625" style="1" customWidth="1"/>
    <col min="9333" max="9333" width="2.88671875" style="1" customWidth="1"/>
    <col min="9334" max="9334" width="3" style="1" customWidth="1"/>
    <col min="9335" max="9337" width="0" style="1" hidden="1" customWidth="1"/>
    <col min="9338" max="9338" width="4.44140625" style="1" customWidth="1"/>
    <col min="9339" max="9339" width="0" style="1" hidden="1" customWidth="1"/>
    <col min="9340" max="9341" width="14.88671875" style="1" customWidth="1"/>
    <col min="9342" max="9342" width="15.109375" style="1" customWidth="1"/>
    <col min="9343" max="9343" width="6.44140625" style="1" customWidth="1"/>
    <col min="9344" max="9344" width="15.109375" style="1" customWidth="1"/>
    <col min="9345" max="9345" width="4.109375" style="1" customWidth="1"/>
    <col min="9346" max="9346" width="3" style="1" customWidth="1"/>
    <col min="9347" max="9349" width="0" style="1" hidden="1" customWidth="1"/>
    <col min="9350" max="9350" width="3" style="1" customWidth="1"/>
    <col min="9351" max="9351" width="0" style="1" hidden="1" customWidth="1"/>
    <col min="9352" max="9352" width="3" style="1" customWidth="1"/>
    <col min="9353" max="9353" width="0" style="1" hidden="1" customWidth="1"/>
    <col min="9354" max="9354" width="4.44140625" style="1" customWidth="1"/>
    <col min="9355" max="9355" width="34.33203125" style="1" customWidth="1"/>
    <col min="9356" max="9356" width="23.44140625" style="1" customWidth="1"/>
    <col min="9357" max="9357" width="9.109375" style="1" customWidth="1"/>
    <col min="9358" max="9358" width="19.44140625" style="1" customWidth="1"/>
    <col min="9359" max="9359" width="42.6640625" style="1" customWidth="1"/>
    <col min="9360" max="9360" width="5.88671875" style="1" customWidth="1"/>
    <col min="9361" max="9361" width="31.44140625" style="1" customWidth="1"/>
    <col min="9362" max="9362" width="16.109375" style="1" customWidth="1"/>
    <col min="9363" max="9364" width="9.33203125" style="1" customWidth="1"/>
    <col min="9365" max="9365" width="11.109375" style="1" customWidth="1"/>
    <col min="9366" max="9366" width="2.109375" style="1" customWidth="1"/>
    <col min="9367" max="9572" width="10.88671875" style="1"/>
    <col min="9573" max="9573" width="12" style="1" customWidth="1"/>
    <col min="9574" max="9574" width="2.6640625" style="1" customWidth="1"/>
    <col min="9575" max="9576" width="6.44140625" style="1" customWidth="1"/>
    <col min="9577" max="9577" width="5.88671875" style="1" customWidth="1"/>
    <col min="9578" max="9578" width="6.44140625" style="1" customWidth="1"/>
    <col min="9579" max="9579" width="13.6640625" style="1" customWidth="1"/>
    <col min="9580" max="9581" width="9" style="1" customWidth="1"/>
    <col min="9582" max="9582" width="2.44140625" style="1" customWidth="1"/>
    <col min="9583" max="9583" width="8.88671875" style="1" customWidth="1"/>
    <col min="9584" max="9584" width="7.44140625" style="1" customWidth="1"/>
    <col min="9585" max="9587" width="3.6640625" style="1" customWidth="1"/>
    <col min="9588" max="9588" width="3.44140625" style="1" customWidth="1"/>
    <col min="9589" max="9589" width="2.88671875" style="1" customWidth="1"/>
    <col min="9590" max="9590" width="3" style="1" customWidth="1"/>
    <col min="9591" max="9593" width="0" style="1" hidden="1" customWidth="1"/>
    <col min="9594" max="9594" width="4.44140625" style="1" customWidth="1"/>
    <col min="9595" max="9595" width="0" style="1" hidden="1" customWidth="1"/>
    <col min="9596" max="9597" width="14.88671875" style="1" customWidth="1"/>
    <col min="9598" max="9598" width="15.109375" style="1" customWidth="1"/>
    <col min="9599" max="9599" width="6.44140625" style="1" customWidth="1"/>
    <col min="9600" max="9600" width="15.109375" style="1" customWidth="1"/>
    <col min="9601" max="9601" width="4.109375" style="1" customWidth="1"/>
    <col min="9602" max="9602" width="3" style="1" customWidth="1"/>
    <col min="9603" max="9605" width="0" style="1" hidden="1" customWidth="1"/>
    <col min="9606" max="9606" width="3" style="1" customWidth="1"/>
    <col min="9607" max="9607" width="0" style="1" hidden="1" customWidth="1"/>
    <col min="9608" max="9608" width="3" style="1" customWidth="1"/>
    <col min="9609" max="9609" width="0" style="1" hidden="1" customWidth="1"/>
    <col min="9610" max="9610" width="4.44140625" style="1" customWidth="1"/>
    <col min="9611" max="9611" width="34.33203125" style="1" customWidth="1"/>
    <col min="9612" max="9612" width="23.44140625" style="1" customWidth="1"/>
    <col min="9613" max="9613" width="9.109375" style="1" customWidth="1"/>
    <col min="9614" max="9614" width="19.44140625" style="1" customWidth="1"/>
    <col min="9615" max="9615" width="42.6640625" style="1" customWidth="1"/>
    <col min="9616" max="9616" width="5.88671875" style="1" customWidth="1"/>
    <col min="9617" max="9617" width="31.44140625" style="1" customWidth="1"/>
    <col min="9618" max="9618" width="16.109375" style="1" customWidth="1"/>
    <col min="9619" max="9620" width="9.33203125" style="1" customWidth="1"/>
    <col min="9621" max="9621" width="11.109375" style="1" customWidth="1"/>
    <col min="9622" max="9622" width="2.109375" style="1" customWidth="1"/>
    <col min="9623" max="9828" width="10.88671875" style="1"/>
    <col min="9829" max="9829" width="12" style="1" customWidth="1"/>
    <col min="9830" max="9830" width="2.6640625" style="1" customWidth="1"/>
    <col min="9831" max="9832" width="6.44140625" style="1" customWidth="1"/>
    <col min="9833" max="9833" width="5.88671875" style="1" customWidth="1"/>
    <col min="9834" max="9834" width="6.44140625" style="1" customWidth="1"/>
    <col min="9835" max="9835" width="13.6640625" style="1" customWidth="1"/>
    <col min="9836" max="9837" width="9" style="1" customWidth="1"/>
    <col min="9838" max="9838" width="2.44140625" style="1" customWidth="1"/>
    <col min="9839" max="9839" width="8.88671875" style="1" customWidth="1"/>
    <col min="9840" max="9840" width="7.44140625" style="1" customWidth="1"/>
    <col min="9841" max="9843" width="3.6640625" style="1" customWidth="1"/>
    <col min="9844" max="9844" width="3.44140625" style="1" customWidth="1"/>
    <col min="9845" max="9845" width="2.88671875" style="1" customWidth="1"/>
    <col min="9846" max="9846" width="3" style="1" customWidth="1"/>
    <col min="9847" max="9849" width="0" style="1" hidden="1" customWidth="1"/>
    <col min="9850" max="9850" width="4.44140625" style="1" customWidth="1"/>
    <col min="9851" max="9851" width="0" style="1" hidden="1" customWidth="1"/>
    <col min="9852" max="9853" width="14.88671875" style="1" customWidth="1"/>
    <col min="9854" max="9854" width="15.109375" style="1" customWidth="1"/>
    <col min="9855" max="9855" width="6.44140625" style="1" customWidth="1"/>
    <col min="9856" max="9856" width="15.109375" style="1" customWidth="1"/>
    <col min="9857" max="9857" width="4.109375" style="1" customWidth="1"/>
    <col min="9858" max="9858" width="3" style="1" customWidth="1"/>
    <col min="9859" max="9861" width="0" style="1" hidden="1" customWidth="1"/>
    <col min="9862" max="9862" width="3" style="1" customWidth="1"/>
    <col min="9863" max="9863" width="0" style="1" hidden="1" customWidth="1"/>
    <col min="9864" max="9864" width="3" style="1" customWidth="1"/>
    <col min="9865" max="9865" width="0" style="1" hidden="1" customWidth="1"/>
    <col min="9866" max="9866" width="4.44140625" style="1" customWidth="1"/>
    <col min="9867" max="9867" width="34.33203125" style="1" customWidth="1"/>
    <col min="9868" max="9868" width="23.44140625" style="1" customWidth="1"/>
    <col min="9869" max="9869" width="9.109375" style="1" customWidth="1"/>
    <col min="9870" max="9870" width="19.44140625" style="1" customWidth="1"/>
    <col min="9871" max="9871" width="42.6640625" style="1" customWidth="1"/>
    <col min="9872" max="9872" width="5.88671875" style="1" customWidth="1"/>
    <col min="9873" max="9873" width="31.44140625" style="1" customWidth="1"/>
    <col min="9874" max="9874" width="16.109375" style="1" customWidth="1"/>
    <col min="9875" max="9876" width="9.33203125" style="1" customWidth="1"/>
    <col min="9877" max="9877" width="11.109375" style="1" customWidth="1"/>
    <col min="9878" max="9878" width="2.109375" style="1" customWidth="1"/>
    <col min="9879" max="10084" width="10.88671875" style="1"/>
    <col min="10085" max="10085" width="12" style="1" customWidth="1"/>
    <col min="10086" max="10086" width="2.6640625" style="1" customWidth="1"/>
    <col min="10087" max="10088" width="6.44140625" style="1" customWidth="1"/>
    <col min="10089" max="10089" width="5.88671875" style="1" customWidth="1"/>
    <col min="10090" max="10090" width="6.44140625" style="1" customWidth="1"/>
    <col min="10091" max="10091" width="13.6640625" style="1" customWidth="1"/>
    <col min="10092" max="10093" width="9" style="1" customWidth="1"/>
    <col min="10094" max="10094" width="2.44140625" style="1" customWidth="1"/>
    <col min="10095" max="10095" width="8.88671875" style="1" customWidth="1"/>
    <col min="10096" max="10096" width="7.44140625" style="1" customWidth="1"/>
    <col min="10097" max="10099" width="3.6640625" style="1" customWidth="1"/>
    <col min="10100" max="10100" width="3.44140625" style="1" customWidth="1"/>
    <col min="10101" max="10101" width="2.88671875" style="1" customWidth="1"/>
    <col min="10102" max="10102" width="3" style="1" customWidth="1"/>
    <col min="10103" max="10105" width="0" style="1" hidden="1" customWidth="1"/>
    <col min="10106" max="10106" width="4.44140625" style="1" customWidth="1"/>
    <col min="10107" max="10107" width="0" style="1" hidden="1" customWidth="1"/>
    <col min="10108" max="10109" width="14.88671875" style="1" customWidth="1"/>
    <col min="10110" max="10110" width="15.109375" style="1" customWidth="1"/>
    <col min="10111" max="10111" width="6.44140625" style="1" customWidth="1"/>
    <col min="10112" max="10112" width="15.109375" style="1" customWidth="1"/>
    <col min="10113" max="10113" width="4.109375" style="1" customWidth="1"/>
    <col min="10114" max="10114" width="3" style="1" customWidth="1"/>
    <col min="10115" max="10117" width="0" style="1" hidden="1" customWidth="1"/>
    <col min="10118" max="10118" width="3" style="1" customWidth="1"/>
    <col min="10119" max="10119" width="0" style="1" hidden="1" customWidth="1"/>
    <col min="10120" max="10120" width="3" style="1" customWidth="1"/>
    <col min="10121" max="10121" width="0" style="1" hidden="1" customWidth="1"/>
    <col min="10122" max="10122" width="4.44140625" style="1" customWidth="1"/>
    <col min="10123" max="10123" width="34.33203125" style="1" customWidth="1"/>
    <col min="10124" max="10124" width="23.44140625" style="1" customWidth="1"/>
    <col min="10125" max="10125" width="9.109375" style="1" customWidth="1"/>
    <col min="10126" max="10126" width="19.44140625" style="1" customWidth="1"/>
    <col min="10127" max="10127" width="42.6640625" style="1" customWidth="1"/>
    <col min="10128" max="10128" width="5.88671875" style="1" customWidth="1"/>
    <col min="10129" max="10129" width="31.44140625" style="1" customWidth="1"/>
    <col min="10130" max="10130" width="16.109375" style="1" customWidth="1"/>
    <col min="10131" max="10132" width="9.33203125" style="1" customWidth="1"/>
    <col min="10133" max="10133" width="11.109375" style="1" customWidth="1"/>
    <col min="10134" max="10134" width="2.109375" style="1" customWidth="1"/>
    <col min="10135" max="10340" width="10.88671875" style="1"/>
    <col min="10341" max="10341" width="12" style="1" customWidth="1"/>
    <col min="10342" max="10342" width="2.6640625" style="1" customWidth="1"/>
    <col min="10343" max="10344" width="6.44140625" style="1" customWidth="1"/>
    <col min="10345" max="10345" width="5.88671875" style="1" customWidth="1"/>
    <col min="10346" max="10346" width="6.44140625" style="1" customWidth="1"/>
    <col min="10347" max="10347" width="13.6640625" style="1" customWidth="1"/>
    <col min="10348" max="10349" width="9" style="1" customWidth="1"/>
    <col min="10350" max="10350" width="2.44140625" style="1" customWidth="1"/>
    <col min="10351" max="10351" width="8.88671875" style="1" customWidth="1"/>
    <col min="10352" max="10352" width="7.44140625" style="1" customWidth="1"/>
    <col min="10353" max="10355" width="3.6640625" style="1" customWidth="1"/>
    <col min="10356" max="10356" width="3.44140625" style="1" customWidth="1"/>
    <col min="10357" max="10357" width="2.88671875" style="1" customWidth="1"/>
    <col min="10358" max="10358" width="3" style="1" customWidth="1"/>
    <col min="10359" max="10361" width="0" style="1" hidden="1" customWidth="1"/>
    <col min="10362" max="10362" width="4.44140625" style="1" customWidth="1"/>
    <col min="10363" max="10363" width="0" style="1" hidden="1" customWidth="1"/>
    <col min="10364" max="10365" width="14.88671875" style="1" customWidth="1"/>
    <col min="10366" max="10366" width="15.109375" style="1" customWidth="1"/>
    <col min="10367" max="10367" width="6.44140625" style="1" customWidth="1"/>
    <col min="10368" max="10368" width="15.109375" style="1" customWidth="1"/>
    <col min="10369" max="10369" width="4.109375" style="1" customWidth="1"/>
    <col min="10370" max="10370" width="3" style="1" customWidth="1"/>
    <col min="10371" max="10373" width="0" style="1" hidden="1" customWidth="1"/>
    <col min="10374" max="10374" width="3" style="1" customWidth="1"/>
    <col min="10375" max="10375" width="0" style="1" hidden="1" customWidth="1"/>
    <col min="10376" max="10376" width="3" style="1" customWidth="1"/>
    <col min="10377" max="10377" width="0" style="1" hidden="1" customWidth="1"/>
    <col min="10378" max="10378" width="4.44140625" style="1" customWidth="1"/>
    <col min="10379" max="10379" width="34.33203125" style="1" customWidth="1"/>
    <col min="10380" max="10380" width="23.44140625" style="1" customWidth="1"/>
    <col min="10381" max="10381" width="9.109375" style="1" customWidth="1"/>
    <col min="10382" max="10382" width="19.44140625" style="1" customWidth="1"/>
    <col min="10383" max="10383" width="42.6640625" style="1" customWidth="1"/>
    <col min="10384" max="10384" width="5.88671875" style="1" customWidth="1"/>
    <col min="10385" max="10385" width="31.44140625" style="1" customWidth="1"/>
    <col min="10386" max="10386" width="16.109375" style="1" customWidth="1"/>
    <col min="10387" max="10388" width="9.33203125" style="1" customWidth="1"/>
    <col min="10389" max="10389" width="11.109375" style="1" customWidth="1"/>
    <col min="10390" max="10390" width="2.109375" style="1" customWidth="1"/>
    <col min="10391" max="10596" width="10.88671875" style="1"/>
    <col min="10597" max="10597" width="12" style="1" customWidth="1"/>
    <col min="10598" max="10598" width="2.6640625" style="1" customWidth="1"/>
    <col min="10599" max="10600" width="6.44140625" style="1" customWidth="1"/>
    <col min="10601" max="10601" width="5.88671875" style="1" customWidth="1"/>
    <col min="10602" max="10602" width="6.44140625" style="1" customWidth="1"/>
    <col min="10603" max="10603" width="13.6640625" style="1" customWidth="1"/>
    <col min="10604" max="10605" width="9" style="1" customWidth="1"/>
    <col min="10606" max="10606" width="2.44140625" style="1" customWidth="1"/>
    <col min="10607" max="10607" width="8.88671875" style="1" customWidth="1"/>
    <col min="10608" max="10608" width="7.44140625" style="1" customWidth="1"/>
    <col min="10609" max="10611" width="3.6640625" style="1" customWidth="1"/>
    <col min="10612" max="10612" width="3.44140625" style="1" customWidth="1"/>
    <col min="10613" max="10613" width="2.88671875" style="1" customWidth="1"/>
    <col min="10614" max="10614" width="3" style="1" customWidth="1"/>
    <col min="10615" max="10617" width="0" style="1" hidden="1" customWidth="1"/>
    <col min="10618" max="10618" width="4.44140625" style="1" customWidth="1"/>
    <col min="10619" max="10619" width="0" style="1" hidden="1" customWidth="1"/>
    <col min="10620" max="10621" width="14.88671875" style="1" customWidth="1"/>
    <col min="10622" max="10622" width="15.109375" style="1" customWidth="1"/>
    <col min="10623" max="10623" width="6.44140625" style="1" customWidth="1"/>
    <col min="10624" max="10624" width="15.109375" style="1" customWidth="1"/>
    <col min="10625" max="10625" width="4.109375" style="1" customWidth="1"/>
    <col min="10626" max="10626" width="3" style="1" customWidth="1"/>
    <col min="10627" max="10629" width="0" style="1" hidden="1" customWidth="1"/>
    <col min="10630" max="10630" width="3" style="1" customWidth="1"/>
    <col min="10631" max="10631" width="0" style="1" hidden="1" customWidth="1"/>
    <col min="10632" max="10632" width="3" style="1" customWidth="1"/>
    <col min="10633" max="10633" width="0" style="1" hidden="1" customWidth="1"/>
    <col min="10634" max="10634" width="4.44140625" style="1" customWidth="1"/>
    <col min="10635" max="10635" width="34.33203125" style="1" customWidth="1"/>
    <col min="10636" max="10636" width="23.44140625" style="1" customWidth="1"/>
    <col min="10637" max="10637" width="9.109375" style="1" customWidth="1"/>
    <col min="10638" max="10638" width="19.44140625" style="1" customWidth="1"/>
    <col min="10639" max="10639" width="42.6640625" style="1" customWidth="1"/>
    <col min="10640" max="10640" width="5.88671875" style="1" customWidth="1"/>
    <col min="10641" max="10641" width="31.44140625" style="1" customWidth="1"/>
    <col min="10642" max="10642" width="16.109375" style="1" customWidth="1"/>
    <col min="10643" max="10644" width="9.33203125" style="1" customWidth="1"/>
    <col min="10645" max="10645" width="11.109375" style="1" customWidth="1"/>
    <col min="10646" max="10646" width="2.109375" style="1" customWidth="1"/>
    <col min="10647" max="10852" width="10.88671875" style="1"/>
    <col min="10853" max="10853" width="12" style="1" customWidth="1"/>
    <col min="10854" max="10854" width="2.6640625" style="1" customWidth="1"/>
    <col min="10855" max="10856" width="6.44140625" style="1" customWidth="1"/>
    <col min="10857" max="10857" width="5.88671875" style="1" customWidth="1"/>
    <col min="10858" max="10858" width="6.44140625" style="1" customWidth="1"/>
    <col min="10859" max="10859" width="13.6640625" style="1" customWidth="1"/>
    <col min="10860" max="10861" width="9" style="1" customWidth="1"/>
    <col min="10862" max="10862" width="2.44140625" style="1" customWidth="1"/>
    <col min="10863" max="10863" width="8.88671875" style="1" customWidth="1"/>
    <col min="10864" max="10864" width="7.44140625" style="1" customWidth="1"/>
    <col min="10865" max="10867" width="3.6640625" style="1" customWidth="1"/>
    <col min="10868" max="10868" width="3.44140625" style="1" customWidth="1"/>
    <col min="10869" max="10869" width="2.88671875" style="1" customWidth="1"/>
    <col min="10870" max="10870" width="3" style="1" customWidth="1"/>
    <col min="10871" max="10873" width="0" style="1" hidden="1" customWidth="1"/>
    <col min="10874" max="10874" width="4.44140625" style="1" customWidth="1"/>
    <col min="10875" max="10875" width="0" style="1" hidden="1" customWidth="1"/>
    <col min="10876" max="10877" width="14.88671875" style="1" customWidth="1"/>
    <col min="10878" max="10878" width="15.109375" style="1" customWidth="1"/>
    <col min="10879" max="10879" width="6.44140625" style="1" customWidth="1"/>
    <col min="10880" max="10880" width="15.109375" style="1" customWidth="1"/>
    <col min="10881" max="10881" width="4.109375" style="1" customWidth="1"/>
    <col min="10882" max="10882" width="3" style="1" customWidth="1"/>
    <col min="10883" max="10885" width="0" style="1" hidden="1" customWidth="1"/>
    <col min="10886" max="10886" width="3" style="1" customWidth="1"/>
    <col min="10887" max="10887" width="0" style="1" hidden="1" customWidth="1"/>
    <col min="10888" max="10888" width="3" style="1" customWidth="1"/>
    <col min="10889" max="10889" width="0" style="1" hidden="1" customWidth="1"/>
    <col min="10890" max="10890" width="4.44140625" style="1" customWidth="1"/>
    <col min="10891" max="10891" width="34.33203125" style="1" customWidth="1"/>
    <col min="10892" max="10892" width="23.44140625" style="1" customWidth="1"/>
    <col min="10893" max="10893" width="9.109375" style="1" customWidth="1"/>
    <col min="10894" max="10894" width="19.44140625" style="1" customWidth="1"/>
    <col min="10895" max="10895" width="42.6640625" style="1" customWidth="1"/>
    <col min="10896" max="10896" width="5.88671875" style="1" customWidth="1"/>
    <col min="10897" max="10897" width="31.44140625" style="1" customWidth="1"/>
    <col min="10898" max="10898" width="16.109375" style="1" customWidth="1"/>
    <col min="10899" max="10900" width="9.33203125" style="1" customWidth="1"/>
    <col min="10901" max="10901" width="11.109375" style="1" customWidth="1"/>
    <col min="10902" max="10902" width="2.109375" style="1" customWidth="1"/>
    <col min="10903" max="11108" width="10.88671875" style="1"/>
    <col min="11109" max="11109" width="12" style="1" customWidth="1"/>
    <col min="11110" max="11110" width="2.6640625" style="1" customWidth="1"/>
    <col min="11111" max="11112" width="6.44140625" style="1" customWidth="1"/>
    <col min="11113" max="11113" width="5.88671875" style="1" customWidth="1"/>
    <col min="11114" max="11114" width="6.44140625" style="1" customWidth="1"/>
    <col min="11115" max="11115" width="13.6640625" style="1" customWidth="1"/>
    <col min="11116" max="11117" width="9" style="1" customWidth="1"/>
    <col min="11118" max="11118" width="2.44140625" style="1" customWidth="1"/>
    <col min="11119" max="11119" width="8.88671875" style="1" customWidth="1"/>
    <col min="11120" max="11120" width="7.44140625" style="1" customWidth="1"/>
    <col min="11121" max="11123" width="3.6640625" style="1" customWidth="1"/>
    <col min="11124" max="11124" width="3.44140625" style="1" customWidth="1"/>
    <col min="11125" max="11125" width="2.88671875" style="1" customWidth="1"/>
    <col min="11126" max="11126" width="3" style="1" customWidth="1"/>
    <col min="11127" max="11129" width="0" style="1" hidden="1" customWidth="1"/>
    <col min="11130" max="11130" width="4.44140625" style="1" customWidth="1"/>
    <col min="11131" max="11131" width="0" style="1" hidden="1" customWidth="1"/>
    <col min="11132" max="11133" width="14.88671875" style="1" customWidth="1"/>
    <col min="11134" max="11134" width="15.109375" style="1" customWidth="1"/>
    <col min="11135" max="11135" width="6.44140625" style="1" customWidth="1"/>
    <col min="11136" max="11136" width="15.109375" style="1" customWidth="1"/>
    <col min="11137" max="11137" width="4.109375" style="1" customWidth="1"/>
    <col min="11138" max="11138" width="3" style="1" customWidth="1"/>
    <col min="11139" max="11141" width="0" style="1" hidden="1" customWidth="1"/>
    <col min="11142" max="11142" width="3" style="1" customWidth="1"/>
    <col min="11143" max="11143" width="0" style="1" hidden="1" customWidth="1"/>
    <col min="11144" max="11144" width="3" style="1" customWidth="1"/>
    <col min="11145" max="11145" width="0" style="1" hidden="1" customWidth="1"/>
    <col min="11146" max="11146" width="4.44140625" style="1" customWidth="1"/>
    <col min="11147" max="11147" width="34.33203125" style="1" customWidth="1"/>
    <col min="11148" max="11148" width="23.44140625" style="1" customWidth="1"/>
    <col min="11149" max="11149" width="9.109375" style="1" customWidth="1"/>
    <col min="11150" max="11150" width="19.44140625" style="1" customWidth="1"/>
    <col min="11151" max="11151" width="42.6640625" style="1" customWidth="1"/>
    <col min="11152" max="11152" width="5.88671875" style="1" customWidth="1"/>
    <col min="11153" max="11153" width="31.44140625" style="1" customWidth="1"/>
    <col min="11154" max="11154" width="16.109375" style="1" customWidth="1"/>
    <col min="11155" max="11156" width="9.33203125" style="1" customWidth="1"/>
    <col min="11157" max="11157" width="11.109375" style="1" customWidth="1"/>
    <col min="11158" max="11158" width="2.109375" style="1" customWidth="1"/>
    <col min="11159" max="11364" width="10.88671875" style="1"/>
    <col min="11365" max="11365" width="12" style="1" customWidth="1"/>
    <col min="11366" max="11366" width="2.6640625" style="1" customWidth="1"/>
    <col min="11367" max="11368" width="6.44140625" style="1" customWidth="1"/>
    <col min="11369" max="11369" width="5.88671875" style="1" customWidth="1"/>
    <col min="11370" max="11370" width="6.44140625" style="1" customWidth="1"/>
    <col min="11371" max="11371" width="13.6640625" style="1" customWidth="1"/>
    <col min="11372" max="11373" width="9" style="1" customWidth="1"/>
    <col min="11374" max="11374" width="2.44140625" style="1" customWidth="1"/>
    <col min="11375" max="11375" width="8.88671875" style="1" customWidth="1"/>
    <col min="11376" max="11376" width="7.44140625" style="1" customWidth="1"/>
    <col min="11377" max="11379" width="3.6640625" style="1" customWidth="1"/>
    <col min="11380" max="11380" width="3.44140625" style="1" customWidth="1"/>
    <col min="11381" max="11381" width="2.88671875" style="1" customWidth="1"/>
    <col min="11382" max="11382" width="3" style="1" customWidth="1"/>
    <col min="11383" max="11385" width="0" style="1" hidden="1" customWidth="1"/>
    <col min="11386" max="11386" width="4.44140625" style="1" customWidth="1"/>
    <col min="11387" max="11387" width="0" style="1" hidden="1" customWidth="1"/>
    <col min="11388" max="11389" width="14.88671875" style="1" customWidth="1"/>
    <col min="11390" max="11390" width="15.109375" style="1" customWidth="1"/>
    <col min="11391" max="11391" width="6.44140625" style="1" customWidth="1"/>
    <col min="11392" max="11392" width="15.109375" style="1" customWidth="1"/>
    <col min="11393" max="11393" width="4.109375" style="1" customWidth="1"/>
    <col min="11394" max="11394" width="3" style="1" customWidth="1"/>
    <col min="11395" max="11397" width="0" style="1" hidden="1" customWidth="1"/>
    <col min="11398" max="11398" width="3" style="1" customWidth="1"/>
    <col min="11399" max="11399" width="0" style="1" hidden="1" customWidth="1"/>
    <col min="11400" max="11400" width="3" style="1" customWidth="1"/>
    <col min="11401" max="11401" width="0" style="1" hidden="1" customWidth="1"/>
    <col min="11402" max="11402" width="4.44140625" style="1" customWidth="1"/>
    <col min="11403" max="11403" width="34.33203125" style="1" customWidth="1"/>
    <col min="11404" max="11404" width="23.44140625" style="1" customWidth="1"/>
    <col min="11405" max="11405" width="9.109375" style="1" customWidth="1"/>
    <col min="11406" max="11406" width="19.44140625" style="1" customWidth="1"/>
    <col min="11407" max="11407" width="42.6640625" style="1" customWidth="1"/>
    <col min="11408" max="11408" width="5.88671875" style="1" customWidth="1"/>
    <col min="11409" max="11409" width="31.44140625" style="1" customWidth="1"/>
    <col min="11410" max="11410" width="16.109375" style="1" customWidth="1"/>
    <col min="11411" max="11412" width="9.33203125" style="1" customWidth="1"/>
    <col min="11413" max="11413" width="11.109375" style="1" customWidth="1"/>
    <col min="11414" max="11414" width="2.109375" style="1" customWidth="1"/>
    <col min="11415" max="11620" width="10.88671875" style="1"/>
    <col min="11621" max="11621" width="12" style="1" customWidth="1"/>
    <col min="11622" max="11622" width="2.6640625" style="1" customWidth="1"/>
    <col min="11623" max="11624" width="6.44140625" style="1" customWidth="1"/>
    <col min="11625" max="11625" width="5.88671875" style="1" customWidth="1"/>
    <col min="11626" max="11626" width="6.44140625" style="1" customWidth="1"/>
    <col min="11627" max="11627" width="13.6640625" style="1" customWidth="1"/>
    <col min="11628" max="11629" width="9" style="1" customWidth="1"/>
    <col min="11630" max="11630" width="2.44140625" style="1" customWidth="1"/>
    <col min="11631" max="11631" width="8.88671875" style="1" customWidth="1"/>
    <col min="11632" max="11632" width="7.44140625" style="1" customWidth="1"/>
    <col min="11633" max="11635" width="3.6640625" style="1" customWidth="1"/>
    <col min="11636" max="11636" width="3.44140625" style="1" customWidth="1"/>
    <col min="11637" max="11637" width="2.88671875" style="1" customWidth="1"/>
    <col min="11638" max="11638" width="3" style="1" customWidth="1"/>
    <col min="11639" max="11641" width="0" style="1" hidden="1" customWidth="1"/>
    <col min="11642" max="11642" width="4.44140625" style="1" customWidth="1"/>
    <col min="11643" max="11643" width="0" style="1" hidden="1" customWidth="1"/>
    <col min="11644" max="11645" width="14.88671875" style="1" customWidth="1"/>
    <col min="11646" max="11646" width="15.109375" style="1" customWidth="1"/>
    <col min="11647" max="11647" width="6.44140625" style="1" customWidth="1"/>
    <col min="11648" max="11648" width="15.109375" style="1" customWidth="1"/>
    <col min="11649" max="11649" width="4.109375" style="1" customWidth="1"/>
    <col min="11650" max="11650" width="3" style="1" customWidth="1"/>
    <col min="11651" max="11653" width="0" style="1" hidden="1" customWidth="1"/>
    <col min="11654" max="11654" width="3" style="1" customWidth="1"/>
    <col min="11655" max="11655" width="0" style="1" hidden="1" customWidth="1"/>
    <col min="11656" max="11656" width="3" style="1" customWidth="1"/>
    <col min="11657" max="11657" width="0" style="1" hidden="1" customWidth="1"/>
    <col min="11658" max="11658" width="4.44140625" style="1" customWidth="1"/>
    <col min="11659" max="11659" width="34.33203125" style="1" customWidth="1"/>
    <col min="11660" max="11660" width="23.44140625" style="1" customWidth="1"/>
    <col min="11661" max="11661" width="9.109375" style="1" customWidth="1"/>
    <col min="11662" max="11662" width="19.44140625" style="1" customWidth="1"/>
    <col min="11663" max="11663" width="42.6640625" style="1" customWidth="1"/>
    <col min="11664" max="11664" width="5.88671875" style="1" customWidth="1"/>
    <col min="11665" max="11665" width="31.44140625" style="1" customWidth="1"/>
    <col min="11666" max="11666" width="16.109375" style="1" customWidth="1"/>
    <col min="11667" max="11668" width="9.33203125" style="1" customWidth="1"/>
    <col min="11669" max="11669" width="11.109375" style="1" customWidth="1"/>
    <col min="11670" max="11670" width="2.109375" style="1" customWidth="1"/>
    <col min="11671" max="11876" width="10.88671875" style="1"/>
    <col min="11877" max="11877" width="12" style="1" customWidth="1"/>
    <col min="11878" max="11878" width="2.6640625" style="1" customWidth="1"/>
    <col min="11879" max="11880" width="6.44140625" style="1" customWidth="1"/>
    <col min="11881" max="11881" width="5.88671875" style="1" customWidth="1"/>
    <col min="11882" max="11882" width="6.44140625" style="1" customWidth="1"/>
    <col min="11883" max="11883" width="13.6640625" style="1" customWidth="1"/>
    <col min="11884" max="11885" width="9" style="1" customWidth="1"/>
    <col min="11886" max="11886" width="2.44140625" style="1" customWidth="1"/>
    <col min="11887" max="11887" width="8.88671875" style="1" customWidth="1"/>
    <col min="11888" max="11888" width="7.44140625" style="1" customWidth="1"/>
    <col min="11889" max="11891" width="3.6640625" style="1" customWidth="1"/>
    <col min="11892" max="11892" width="3.44140625" style="1" customWidth="1"/>
    <col min="11893" max="11893" width="2.88671875" style="1" customWidth="1"/>
    <col min="11894" max="11894" width="3" style="1" customWidth="1"/>
    <col min="11895" max="11897" width="0" style="1" hidden="1" customWidth="1"/>
    <col min="11898" max="11898" width="4.44140625" style="1" customWidth="1"/>
    <col min="11899" max="11899" width="0" style="1" hidden="1" customWidth="1"/>
    <col min="11900" max="11901" width="14.88671875" style="1" customWidth="1"/>
    <col min="11902" max="11902" width="15.109375" style="1" customWidth="1"/>
    <col min="11903" max="11903" width="6.44140625" style="1" customWidth="1"/>
    <col min="11904" max="11904" width="15.109375" style="1" customWidth="1"/>
    <col min="11905" max="11905" width="4.109375" style="1" customWidth="1"/>
    <col min="11906" max="11906" width="3" style="1" customWidth="1"/>
    <col min="11907" max="11909" width="0" style="1" hidden="1" customWidth="1"/>
    <col min="11910" max="11910" width="3" style="1" customWidth="1"/>
    <col min="11911" max="11911" width="0" style="1" hidden="1" customWidth="1"/>
    <col min="11912" max="11912" width="3" style="1" customWidth="1"/>
    <col min="11913" max="11913" width="0" style="1" hidden="1" customWidth="1"/>
    <col min="11914" max="11914" width="4.44140625" style="1" customWidth="1"/>
    <col min="11915" max="11915" width="34.33203125" style="1" customWidth="1"/>
    <col min="11916" max="11916" width="23.44140625" style="1" customWidth="1"/>
    <col min="11917" max="11917" width="9.109375" style="1" customWidth="1"/>
    <col min="11918" max="11918" width="19.44140625" style="1" customWidth="1"/>
    <col min="11919" max="11919" width="42.6640625" style="1" customWidth="1"/>
    <col min="11920" max="11920" width="5.88671875" style="1" customWidth="1"/>
    <col min="11921" max="11921" width="31.44140625" style="1" customWidth="1"/>
    <col min="11922" max="11922" width="16.109375" style="1" customWidth="1"/>
    <col min="11923" max="11924" width="9.33203125" style="1" customWidth="1"/>
    <col min="11925" max="11925" width="11.109375" style="1" customWidth="1"/>
    <col min="11926" max="11926" width="2.109375" style="1" customWidth="1"/>
    <col min="11927" max="12132" width="10.88671875" style="1"/>
    <col min="12133" max="12133" width="12" style="1" customWidth="1"/>
    <col min="12134" max="12134" width="2.6640625" style="1" customWidth="1"/>
    <col min="12135" max="12136" width="6.44140625" style="1" customWidth="1"/>
    <col min="12137" max="12137" width="5.88671875" style="1" customWidth="1"/>
    <col min="12138" max="12138" width="6.44140625" style="1" customWidth="1"/>
    <col min="12139" max="12139" width="13.6640625" style="1" customWidth="1"/>
    <col min="12140" max="12141" width="9" style="1" customWidth="1"/>
    <col min="12142" max="12142" width="2.44140625" style="1" customWidth="1"/>
    <col min="12143" max="12143" width="8.88671875" style="1" customWidth="1"/>
    <col min="12144" max="12144" width="7.44140625" style="1" customWidth="1"/>
    <col min="12145" max="12147" width="3.6640625" style="1" customWidth="1"/>
    <col min="12148" max="12148" width="3.44140625" style="1" customWidth="1"/>
    <col min="12149" max="12149" width="2.88671875" style="1" customWidth="1"/>
    <col min="12150" max="12150" width="3" style="1" customWidth="1"/>
    <col min="12151" max="12153" width="0" style="1" hidden="1" customWidth="1"/>
    <col min="12154" max="12154" width="4.44140625" style="1" customWidth="1"/>
    <col min="12155" max="12155" width="0" style="1" hidden="1" customWidth="1"/>
    <col min="12156" max="12157" width="14.88671875" style="1" customWidth="1"/>
    <col min="12158" max="12158" width="15.109375" style="1" customWidth="1"/>
    <col min="12159" max="12159" width="6.44140625" style="1" customWidth="1"/>
    <col min="12160" max="12160" width="15.109375" style="1" customWidth="1"/>
    <col min="12161" max="12161" width="4.109375" style="1" customWidth="1"/>
    <col min="12162" max="12162" width="3" style="1" customWidth="1"/>
    <col min="12163" max="12165" width="0" style="1" hidden="1" customWidth="1"/>
    <col min="12166" max="12166" width="3" style="1" customWidth="1"/>
    <col min="12167" max="12167" width="0" style="1" hidden="1" customWidth="1"/>
    <col min="12168" max="12168" width="3" style="1" customWidth="1"/>
    <col min="12169" max="12169" width="0" style="1" hidden="1" customWidth="1"/>
    <col min="12170" max="12170" width="4.44140625" style="1" customWidth="1"/>
    <col min="12171" max="12171" width="34.33203125" style="1" customWidth="1"/>
    <col min="12172" max="12172" width="23.44140625" style="1" customWidth="1"/>
    <col min="12173" max="12173" width="9.109375" style="1" customWidth="1"/>
    <col min="12174" max="12174" width="19.44140625" style="1" customWidth="1"/>
    <col min="12175" max="12175" width="42.6640625" style="1" customWidth="1"/>
    <col min="12176" max="12176" width="5.88671875" style="1" customWidth="1"/>
    <col min="12177" max="12177" width="31.44140625" style="1" customWidth="1"/>
    <col min="12178" max="12178" width="16.109375" style="1" customWidth="1"/>
    <col min="12179" max="12180" width="9.33203125" style="1" customWidth="1"/>
    <col min="12181" max="12181" width="11.109375" style="1" customWidth="1"/>
    <col min="12182" max="12182" width="2.109375" style="1" customWidth="1"/>
    <col min="12183" max="12388" width="10.88671875" style="1"/>
    <col min="12389" max="12389" width="12" style="1" customWidth="1"/>
    <col min="12390" max="12390" width="2.6640625" style="1" customWidth="1"/>
    <col min="12391" max="12392" width="6.44140625" style="1" customWidth="1"/>
    <col min="12393" max="12393" width="5.88671875" style="1" customWidth="1"/>
    <col min="12394" max="12394" width="6.44140625" style="1" customWidth="1"/>
    <col min="12395" max="12395" width="13.6640625" style="1" customWidth="1"/>
    <col min="12396" max="12397" width="9" style="1" customWidth="1"/>
    <col min="12398" max="12398" width="2.44140625" style="1" customWidth="1"/>
    <col min="12399" max="12399" width="8.88671875" style="1" customWidth="1"/>
    <col min="12400" max="12400" width="7.44140625" style="1" customWidth="1"/>
    <col min="12401" max="12403" width="3.6640625" style="1" customWidth="1"/>
    <col min="12404" max="12404" width="3.44140625" style="1" customWidth="1"/>
    <col min="12405" max="12405" width="2.88671875" style="1" customWidth="1"/>
    <col min="12406" max="12406" width="3" style="1" customWidth="1"/>
    <col min="12407" max="12409" width="0" style="1" hidden="1" customWidth="1"/>
    <col min="12410" max="12410" width="4.44140625" style="1" customWidth="1"/>
    <col min="12411" max="12411" width="0" style="1" hidden="1" customWidth="1"/>
    <col min="12412" max="12413" width="14.88671875" style="1" customWidth="1"/>
    <col min="12414" max="12414" width="15.109375" style="1" customWidth="1"/>
    <col min="12415" max="12415" width="6.44140625" style="1" customWidth="1"/>
    <col min="12416" max="12416" width="15.109375" style="1" customWidth="1"/>
    <col min="12417" max="12417" width="4.109375" style="1" customWidth="1"/>
    <col min="12418" max="12418" width="3" style="1" customWidth="1"/>
    <col min="12419" max="12421" width="0" style="1" hidden="1" customWidth="1"/>
    <col min="12422" max="12422" width="3" style="1" customWidth="1"/>
    <col min="12423" max="12423" width="0" style="1" hidden="1" customWidth="1"/>
    <col min="12424" max="12424" width="3" style="1" customWidth="1"/>
    <col min="12425" max="12425" width="0" style="1" hidden="1" customWidth="1"/>
    <col min="12426" max="12426" width="4.44140625" style="1" customWidth="1"/>
    <col min="12427" max="12427" width="34.33203125" style="1" customWidth="1"/>
    <col min="12428" max="12428" width="23.44140625" style="1" customWidth="1"/>
    <col min="12429" max="12429" width="9.109375" style="1" customWidth="1"/>
    <col min="12430" max="12430" width="19.44140625" style="1" customWidth="1"/>
    <col min="12431" max="12431" width="42.6640625" style="1" customWidth="1"/>
    <col min="12432" max="12432" width="5.88671875" style="1" customWidth="1"/>
    <col min="12433" max="12433" width="31.44140625" style="1" customWidth="1"/>
    <col min="12434" max="12434" width="16.109375" style="1" customWidth="1"/>
    <col min="12435" max="12436" width="9.33203125" style="1" customWidth="1"/>
    <col min="12437" max="12437" width="11.109375" style="1" customWidth="1"/>
    <col min="12438" max="12438" width="2.109375" style="1" customWidth="1"/>
    <col min="12439" max="12644" width="10.88671875" style="1"/>
    <col min="12645" max="12645" width="12" style="1" customWidth="1"/>
    <col min="12646" max="12646" width="2.6640625" style="1" customWidth="1"/>
    <col min="12647" max="12648" width="6.44140625" style="1" customWidth="1"/>
    <col min="12649" max="12649" width="5.88671875" style="1" customWidth="1"/>
    <col min="12650" max="12650" width="6.44140625" style="1" customWidth="1"/>
    <col min="12651" max="12651" width="13.6640625" style="1" customWidth="1"/>
    <col min="12652" max="12653" width="9" style="1" customWidth="1"/>
    <col min="12654" max="12654" width="2.44140625" style="1" customWidth="1"/>
    <col min="12655" max="12655" width="8.88671875" style="1" customWidth="1"/>
    <col min="12656" max="12656" width="7.44140625" style="1" customWidth="1"/>
    <col min="12657" max="12659" width="3.6640625" style="1" customWidth="1"/>
    <col min="12660" max="12660" width="3.44140625" style="1" customWidth="1"/>
    <col min="12661" max="12661" width="2.88671875" style="1" customWidth="1"/>
    <col min="12662" max="12662" width="3" style="1" customWidth="1"/>
    <col min="12663" max="12665" width="0" style="1" hidden="1" customWidth="1"/>
    <col min="12666" max="12666" width="4.44140625" style="1" customWidth="1"/>
    <col min="12667" max="12667" width="0" style="1" hidden="1" customWidth="1"/>
    <col min="12668" max="12669" width="14.88671875" style="1" customWidth="1"/>
    <col min="12670" max="12670" width="15.109375" style="1" customWidth="1"/>
    <col min="12671" max="12671" width="6.44140625" style="1" customWidth="1"/>
    <col min="12672" max="12672" width="15.109375" style="1" customWidth="1"/>
    <col min="12673" max="12673" width="4.109375" style="1" customWidth="1"/>
    <col min="12674" max="12674" width="3" style="1" customWidth="1"/>
    <col min="12675" max="12677" width="0" style="1" hidden="1" customWidth="1"/>
    <col min="12678" max="12678" width="3" style="1" customWidth="1"/>
    <col min="12679" max="12679" width="0" style="1" hidden="1" customWidth="1"/>
    <col min="12680" max="12680" width="3" style="1" customWidth="1"/>
    <col min="12681" max="12681" width="0" style="1" hidden="1" customWidth="1"/>
    <col min="12682" max="12682" width="4.44140625" style="1" customWidth="1"/>
    <col min="12683" max="12683" width="34.33203125" style="1" customWidth="1"/>
    <col min="12684" max="12684" width="23.44140625" style="1" customWidth="1"/>
    <col min="12685" max="12685" width="9.109375" style="1" customWidth="1"/>
    <col min="12686" max="12686" width="19.44140625" style="1" customWidth="1"/>
    <col min="12687" max="12687" width="42.6640625" style="1" customWidth="1"/>
    <col min="12688" max="12688" width="5.88671875" style="1" customWidth="1"/>
    <col min="12689" max="12689" width="31.44140625" style="1" customWidth="1"/>
    <col min="12690" max="12690" width="16.109375" style="1" customWidth="1"/>
    <col min="12691" max="12692" width="9.33203125" style="1" customWidth="1"/>
    <col min="12693" max="12693" width="11.109375" style="1" customWidth="1"/>
    <col min="12694" max="12694" width="2.109375" style="1" customWidth="1"/>
    <col min="12695" max="12900" width="10.88671875" style="1"/>
    <col min="12901" max="12901" width="12" style="1" customWidth="1"/>
    <col min="12902" max="12902" width="2.6640625" style="1" customWidth="1"/>
    <col min="12903" max="12904" width="6.44140625" style="1" customWidth="1"/>
    <col min="12905" max="12905" width="5.88671875" style="1" customWidth="1"/>
    <col min="12906" max="12906" width="6.44140625" style="1" customWidth="1"/>
    <col min="12907" max="12907" width="13.6640625" style="1" customWidth="1"/>
    <col min="12908" max="12909" width="9" style="1" customWidth="1"/>
    <col min="12910" max="12910" width="2.44140625" style="1" customWidth="1"/>
    <col min="12911" max="12911" width="8.88671875" style="1" customWidth="1"/>
    <col min="12912" max="12912" width="7.44140625" style="1" customWidth="1"/>
    <col min="12913" max="12915" width="3.6640625" style="1" customWidth="1"/>
    <col min="12916" max="12916" width="3.44140625" style="1" customWidth="1"/>
    <col min="12917" max="12917" width="2.88671875" style="1" customWidth="1"/>
    <col min="12918" max="12918" width="3" style="1" customWidth="1"/>
    <col min="12919" max="12921" width="0" style="1" hidden="1" customWidth="1"/>
    <col min="12922" max="12922" width="4.44140625" style="1" customWidth="1"/>
    <col min="12923" max="12923" width="0" style="1" hidden="1" customWidth="1"/>
    <col min="12924" max="12925" width="14.88671875" style="1" customWidth="1"/>
    <col min="12926" max="12926" width="15.109375" style="1" customWidth="1"/>
    <col min="12927" max="12927" width="6.44140625" style="1" customWidth="1"/>
    <col min="12928" max="12928" width="15.109375" style="1" customWidth="1"/>
    <col min="12929" max="12929" width="4.109375" style="1" customWidth="1"/>
    <col min="12930" max="12930" width="3" style="1" customWidth="1"/>
    <col min="12931" max="12933" width="0" style="1" hidden="1" customWidth="1"/>
    <col min="12934" max="12934" width="3" style="1" customWidth="1"/>
    <col min="12935" max="12935" width="0" style="1" hidden="1" customWidth="1"/>
    <col min="12936" max="12936" width="3" style="1" customWidth="1"/>
    <col min="12937" max="12937" width="0" style="1" hidden="1" customWidth="1"/>
    <col min="12938" max="12938" width="4.44140625" style="1" customWidth="1"/>
    <col min="12939" max="12939" width="34.33203125" style="1" customWidth="1"/>
    <col min="12940" max="12940" width="23.44140625" style="1" customWidth="1"/>
    <col min="12941" max="12941" width="9.109375" style="1" customWidth="1"/>
    <col min="12942" max="12942" width="19.44140625" style="1" customWidth="1"/>
    <col min="12943" max="12943" width="42.6640625" style="1" customWidth="1"/>
    <col min="12944" max="12944" width="5.88671875" style="1" customWidth="1"/>
    <col min="12945" max="12945" width="31.44140625" style="1" customWidth="1"/>
    <col min="12946" max="12946" width="16.109375" style="1" customWidth="1"/>
    <col min="12947" max="12948" width="9.33203125" style="1" customWidth="1"/>
    <col min="12949" max="12949" width="11.109375" style="1" customWidth="1"/>
    <col min="12950" max="12950" width="2.109375" style="1" customWidth="1"/>
    <col min="12951" max="13156" width="10.88671875" style="1"/>
    <col min="13157" max="13157" width="12" style="1" customWidth="1"/>
    <col min="13158" max="13158" width="2.6640625" style="1" customWidth="1"/>
    <col min="13159" max="13160" width="6.44140625" style="1" customWidth="1"/>
    <col min="13161" max="13161" width="5.88671875" style="1" customWidth="1"/>
    <col min="13162" max="13162" width="6.44140625" style="1" customWidth="1"/>
    <col min="13163" max="13163" width="13.6640625" style="1" customWidth="1"/>
    <col min="13164" max="13165" width="9" style="1" customWidth="1"/>
    <col min="13166" max="13166" width="2.44140625" style="1" customWidth="1"/>
    <col min="13167" max="13167" width="8.88671875" style="1" customWidth="1"/>
    <col min="13168" max="13168" width="7.44140625" style="1" customWidth="1"/>
    <col min="13169" max="13171" width="3.6640625" style="1" customWidth="1"/>
    <col min="13172" max="13172" width="3.44140625" style="1" customWidth="1"/>
    <col min="13173" max="13173" width="2.88671875" style="1" customWidth="1"/>
    <col min="13174" max="13174" width="3" style="1" customWidth="1"/>
    <col min="13175" max="13177" width="0" style="1" hidden="1" customWidth="1"/>
    <col min="13178" max="13178" width="4.44140625" style="1" customWidth="1"/>
    <col min="13179" max="13179" width="0" style="1" hidden="1" customWidth="1"/>
    <col min="13180" max="13181" width="14.88671875" style="1" customWidth="1"/>
    <col min="13182" max="13182" width="15.109375" style="1" customWidth="1"/>
    <col min="13183" max="13183" width="6.44140625" style="1" customWidth="1"/>
    <col min="13184" max="13184" width="15.109375" style="1" customWidth="1"/>
    <col min="13185" max="13185" width="4.109375" style="1" customWidth="1"/>
    <col min="13186" max="13186" width="3" style="1" customWidth="1"/>
    <col min="13187" max="13189" width="0" style="1" hidden="1" customWidth="1"/>
    <col min="13190" max="13190" width="3" style="1" customWidth="1"/>
    <col min="13191" max="13191" width="0" style="1" hidden="1" customWidth="1"/>
    <col min="13192" max="13192" width="3" style="1" customWidth="1"/>
    <col min="13193" max="13193" width="0" style="1" hidden="1" customWidth="1"/>
    <col min="13194" max="13194" width="4.44140625" style="1" customWidth="1"/>
    <col min="13195" max="13195" width="34.33203125" style="1" customWidth="1"/>
    <col min="13196" max="13196" width="23.44140625" style="1" customWidth="1"/>
    <col min="13197" max="13197" width="9.109375" style="1" customWidth="1"/>
    <col min="13198" max="13198" width="19.44140625" style="1" customWidth="1"/>
    <col min="13199" max="13199" width="42.6640625" style="1" customWidth="1"/>
    <col min="13200" max="13200" width="5.88671875" style="1" customWidth="1"/>
    <col min="13201" max="13201" width="31.44140625" style="1" customWidth="1"/>
    <col min="13202" max="13202" width="16.109375" style="1" customWidth="1"/>
    <col min="13203" max="13204" width="9.33203125" style="1" customWidth="1"/>
    <col min="13205" max="13205" width="11.109375" style="1" customWidth="1"/>
    <col min="13206" max="13206" width="2.109375" style="1" customWidth="1"/>
    <col min="13207" max="13412" width="10.88671875" style="1"/>
    <col min="13413" max="13413" width="12" style="1" customWidth="1"/>
    <col min="13414" max="13414" width="2.6640625" style="1" customWidth="1"/>
    <col min="13415" max="13416" width="6.44140625" style="1" customWidth="1"/>
    <col min="13417" max="13417" width="5.88671875" style="1" customWidth="1"/>
    <col min="13418" max="13418" width="6.44140625" style="1" customWidth="1"/>
    <col min="13419" max="13419" width="13.6640625" style="1" customWidth="1"/>
    <col min="13420" max="13421" width="9" style="1" customWidth="1"/>
    <col min="13422" max="13422" width="2.44140625" style="1" customWidth="1"/>
    <col min="13423" max="13423" width="8.88671875" style="1" customWidth="1"/>
    <col min="13424" max="13424" width="7.44140625" style="1" customWidth="1"/>
    <col min="13425" max="13427" width="3.6640625" style="1" customWidth="1"/>
    <col min="13428" max="13428" width="3.44140625" style="1" customWidth="1"/>
    <col min="13429" max="13429" width="2.88671875" style="1" customWidth="1"/>
    <col min="13430" max="13430" width="3" style="1" customWidth="1"/>
    <col min="13431" max="13433" width="0" style="1" hidden="1" customWidth="1"/>
    <col min="13434" max="13434" width="4.44140625" style="1" customWidth="1"/>
    <col min="13435" max="13435" width="0" style="1" hidden="1" customWidth="1"/>
    <col min="13436" max="13437" width="14.88671875" style="1" customWidth="1"/>
    <col min="13438" max="13438" width="15.109375" style="1" customWidth="1"/>
    <col min="13439" max="13439" width="6.44140625" style="1" customWidth="1"/>
    <col min="13440" max="13440" width="15.109375" style="1" customWidth="1"/>
    <col min="13441" max="13441" width="4.109375" style="1" customWidth="1"/>
    <col min="13442" max="13442" width="3" style="1" customWidth="1"/>
    <col min="13443" max="13445" width="0" style="1" hidden="1" customWidth="1"/>
    <col min="13446" max="13446" width="3" style="1" customWidth="1"/>
    <col min="13447" max="13447" width="0" style="1" hidden="1" customWidth="1"/>
    <col min="13448" max="13448" width="3" style="1" customWidth="1"/>
    <col min="13449" max="13449" width="0" style="1" hidden="1" customWidth="1"/>
    <col min="13450" max="13450" width="4.44140625" style="1" customWidth="1"/>
    <col min="13451" max="13451" width="34.33203125" style="1" customWidth="1"/>
    <col min="13452" max="13452" width="23.44140625" style="1" customWidth="1"/>
    <col min="13453" max="13453" width="9.109375" style="1" customWidth="1"/>
    <col min="13454" max="13454" width="19.44140625" style="1" customWidth="1"/>
    <col min="13455" max="13455" width="42.6640625" style="1" customWidth="1"/>
    <col min="13456" max="13456" width="5.88671875" style="1" customWidth="1"/>
    <col min="13457" max="13457" width="31.44140625" style="1" customWidth="1"/>
    <col min="13458" max="13458" width="16.109375" style="1" customWidth="1"/>
    <col min="13459" max="13460" width="9.33203125" style="1" customWidth="1"/>
    <col min="13461" max="13461" width="11.109375" style="1" customWidth="1"/>
    <col min="13462" max="13462" width="2.109375" style="1" customWidth="1"/>
    <col min="13463" max="13668" width="10.88671875" style="1"/>
    <col min="13669" max="13669" width="12" style="1" customWidth="1"/>
    <col min="13670" max="13670" width="2.6640625" style="1" customWidth="1"/>
    <col min="13671" max="13672" width="6.44140625" style="1" customWidth="1"/>
    <col min="13673" max="13673" width="5.88671875" style="1" customWidth="1"/>
    <col min="13674" max="13674" width="6.44140625" style="1" customWidth="1"/>
    <col min="13675" max="13675" width="13.6640625" style="1" customWidth="1"/>
    <col min="13676" max="13677" width="9" style="1" customWidth="1"/>
    <col min="13678" max="13678" width="2.44140625" style="1" customWidth="1"/>
    <col min="13679" max="13679" width="8.88671875" style="1" customWidth="1"/>
    <col min="13680" max="13680" width="7.44140625" style="1" customWidth="1"/>
    <col min="13681" max="13683" width="3.6640625" style="1" customWidth="1"/>
    <col min="13684" max="13684" width="3.44140625" style="1" customWidth="1"/>
    <col min="13685" max="13685" width="2.88671875" style="1" customWidth="1"/>
    <col min="13686" max="13686" width="3" style="1" customWidth="1"/>
    <col min="13687" max="13689" width="0" style="1" hidden="1" customWidth="1"/>
    <col min="13690" max="13690" width="4.44140625" style="1" customWidth="1"/>
    <col min="13691" max="13691" width="0" style="1" hidden="1" customWidth="1"/>
    <col min="13692" max="13693" width="14.88671875" style="1" customWidth="1"/>
    <col min="13694" max="13694" width="15.109375" style="1" customWidth="1"/>
    <col min="13695" max="13695" width="6.44140625" style="1" customWidth="1"/>
    <col min="13696" max="13696" width="15.109375" style="1" customWidth="1"/>
    <col min="13697" max="13697" width="4.109375" style="1" customWidth="1"/>
    <col min="13698" max="13698" width="3" style="1" customWidth="1"/>
    <col min="13699" max="13701" width="0" style="1" hidden="1" customWidth="1"/>
    <col min="13702" max="13702" width="3" style="1" customWidth="1"/>
    <col min="13703" max="13703" width="0" style="1" hidden="1" customWidth="1"/>
    <col min="13704" max="13704" width="3" style="1" customWidth="1"/>
    <col min="13705" max="13705" width="0" style="1" hidden="1" customWidth="1"/>
    <col min="13706" max="13706" width="4.44140625" style="1" customWidth="1"/>
    <col min="13707" max="13707" width="34.33203125" style="1" customWidth="1"/>
    <col min="13708" max="13708" width="23.44140625" style="1" customWidth="1"/>
    <col min="13709" max="13709" width="9.109375" style="1" customWidth="1"/>
    <col min="13710" max="13710" width="19.44140625" style="1" customWidth="1"/>
    <col min="13711" max="13711" width="42.6640625" style="1" customWidth="1"/>
    <col min="13712" max="13712" width="5.88671875" style="1" customWidth="1"/>
    <col min="13713" max="13713" width="31.44140625" style="1" customWidth="1"/>
    <col min="13714" max="13714" width="16.109375" style="1" customWidth="1"/>
    <col min="13715" max="13716" width="9.33203125" style="1" customWidth="1"/>
    <col min="13717" max="13717" width="11.109375" style="1" customWidth="1"/>
    <col min="13718" max="13718" width="2.109375" style="1" customWidth="1"/>
    <col min="13719" max="13924" width="10.88671875" style="1"/>
    <col min="13925" max="13925" width="12" style="1" customWidth="1"/>
    <col min="13926" max="13926" width="2.6640625" style="1" customWidth="1"/>
    <col min="13927" max="13928" width="6.44140625" style="1" customWidth="1"/>
    <col min="13929" max="13929" width="5.88671875" style="1" customWidth="1"/>
    <col min="13930" max="13930" width="6.44140625" style="1" customWidth="1"/>
    <col min="13931" max="13931" width="13.6640625" style="1" customWidth="1"/>
    <col min="13932" max="13933" width="9" style="1" customWidth="1"/>
    <col min="13934" max="13934" width="2.44140625" style="1" customWidth="1"/>
    <col min="13935" max="13935" width="8.88671875" style="1" customWidth="1"/>
    <col min="13936" max="13936" width="7.44140625" style="1" customWidth="1"/>
    <col min="13937" max="13939" width="3.6640625" style="1" customWidth="1"/>
    <col min="13940" max="13940" width="3.44140625" style="1" customWidth="1"/>
    <col min="13941" max="13941" width="2.88671875" style="1" customWidth="1"/>
    <col min="13942" max="13942" width="3" style="1" customWidth="1"/>
    <col min="13943" max="13945" width="0" style="1" hidden="1" customWidth="1"/>
    <col min="13946" max="13946" width="4.44140625" style="1" customWidth="1"/>
    <col min="13947" max="13947" width="0" style="1" hidden="1" customWidth="1"/>
    <col min="13948" max="13949" width="14.88671875" style="1" customWidth="1"/>
    <col min="13950" max="13950" width="15.109375" style="1" customWidth="1"/>
    <col min="13951" max="13951" width="6.44140625" style="1" customWidth="1"/>
    <col min="13952" max="13952" width="15.109375" style="1" customWidth="1"/>
    <col min="13953" max="13953" width="4.109375" style="1" customWidth="1"/>
    <col min="13954" max="13954" width="3" style="1" customWidth="1"/>
    <col min="13955" max="13957" width="0" style="1" hidden="1" customWidth="1"/>
    <col min="13958" max="13958" width="3" style="1" customWidth="1"/>
    <col min="13959" max="13959" width="0" style="1" hidden="1" customWidth="1"/>
    <col min="13960" max="13960" width="3" style="1" customWidth="1"/>
    <col min="13961" max="13961" width="0" style="1" hidden="1" customWidth="1"/>
    <col min="13962" max="13962" width="4.44140625" style="1" customWidth="1"/>
    <col min="13963" max="13963" width="34.33203125" style="1" customWidth="1"/>
    <col min="13964" max="13964" width="23.44140625" style="1" customWidth="1"/>
    <col min="13965" max="13965" width="9.109375" style="1" customWidth="1"/>
    <col min="13966" max="13966" width="19.44140625" style="1" customWidth="1"/>
    <col min="13967" max="13967" width="42.6640625" style="1" customWidth="1"/>
    <col min="13968" max="13968" width="5.88671875" style="1" customWidth="1"/>
    <col min="13969" max="13969" width="31.44140625" style="1" customWidth="1"/>
    <col min="13970" max="13970" width="16.109375" style="1" customWidth="1"/>
    <col min="13971" max="13972" width="9.33203125" style="1" customWidth="1"/>
    <col min="13973" max="13973" width="11.109375" style="1" customWidth="1"/>
    <col min="13974" max="13974" width="2.109375" style="1" customWidth="1"/>
    <col min="13975" max="14180" width="10.88671875" style="1"/>
    <col min="14181" max="14181" width="12" style="1" customWidth="1"/>
    <col min="14182" max="14182" width="2.6640625" style="1" customWidth="1"/>
    <col min="14183" max="14184" width="6.44140625" style="1" customWidth="1"/>
    <col min="14185" max="14185" width="5.88671875" style="1" customWidth="1"/>
    <col min="14186" max="14186" width="6.44140625" style="1" customWidth="1"/>
    <col min="14187" max="14187" width="13.6640625" style="1" customWidth="1"/>
    <col min="14188" max="14189" width="9" style="1" customWidth="1"/>
    <col min="14190" max="14190" width="2.44140625" style="1" customWidth="1"/>
    <col min="14191" max="14191" width="8.88671875" style="1" customWidth="1"/>
    <col min="14192" max="14192" width="7.44140625" style="1" customWidth="1"/>
    <col min="14193" max="14195" width="3.6640625" style="1" customWidth="1"/>
    <col min="14196" max="14196" width="3.44140625" style="1" customWidth="1"/>
    <col min="14197" max="14197" width="2.88671875" style="1" customWidth="1"/>
    <col min="14198" max="14198" width="3" style="1" customWidth="1"/>
    <col min="14199" max="14201" width="0" style="1" hidden="1" customWidth="1"/>
    <col min="14202" max="14202" width="4.44140625" style="1" customWidth="1"/>
    <col min="14203" max="14203" width="0" style="1" hidden="1" customWidth="1"/>
    <col min="14204" max="14205" width="14.88671875" style="1" customWidth="1"/>
    <col min="14206" max="14206" width="15.109375" style="1" customWidth="1"/>
    <col min="14207" max="14207" width="6.44140625" style="1" customWidth="1"/>
    <col min="14208" max="14208" width="15.109375" style="1" customWidth="1"/>
    <col min="14209" max="14209" width="4.109375" style="1" customWidth="1"/>
    <col min="14210" max="14210" width="3" style="1" customWidth="1"/>
    <col min="14211" max="14213" width="0" style="1" hidden="1" customWidth="1"/>
    <col min="14214" max="14214" width="3" style="1" customWidth="1"/>
    <col min="14215" max="14215" width="0" style="1" hidden="1" customWidth="1"/>
    <col min="14216" max="14216" width="3" style="1" customWidth="1"/>
    <col min="14217" max="14217" width="0" style="1" hidden="1" customWidth="1"/>
    <col min="14218" max="14218" width="4.44140625" style="1" customWidth="1"/>
    <col min="14219" max="14219" width="34.33203125" style="1" customWidth="1"/>
    <col min="14220" max="14220" width="23.44140625" style="1" customWidth="1"/>
    <col min="14221" max="14221" width="9.109375" style="1" customWidth="1"/>
    <col min="14222" max="14222" width="19.44140625" style="1" customWidth="1"/>
    <col min="14223" max="14223" width="42.6640625" style="1" customWidth="1"/>
    <col min="14224" max="14224" width="5.88671875" style="1" customWidth="1"/>
    <col min="14225" max="14225" width="31.44140625" style="1" customWidth="1"/>
    <col min="14226" max="14226" width="16.109375" style="1" customWidth="1"/>
    <col min="14227" max="14228" width="9.33203125" style="1" customWidth="1"/>
    <col min="14229" max="14229" width="11.109375" style="1" customWidth="1"/>
    <col min="14230" max="14230" width="2.109375" style="1" customWidth="1"/>
    <col min="14231" max="14436" width="10.88671875" style="1"/>
    <col min="14437" max="14437" width="12" style="1" customWidth="1"/>
    <col min="14438" max="14438" width="2.6640625" style="1" customWidth="1"/>
    <col min="14439" max="14440" width="6.44140625" style="1" customWidth="1"/>
    <col min="14441" max="14441" width="5.88671875" style="1" customWidth="1"/>
    <col min="14442" max="14442" width="6.44140625" style="1" customWidth="1"/>
    <col min="14443" max="14443" width="13.6640625" style="1" customWidth="1"/>
    <col min="14444" max="14445" width="9" style="1" customWidth="1"/>
    <col min="14446" max="14446" width="2.44140625" style="1" customWidth="1"/>
    <col min="14447" max="14447" width="8.88671875" style="1" customWidth="1"/>
    <col min="14448" max="14448" width="7.44140625" style="1" customWidth="1"/>
    <col min="14449" max="14451" width="3.6640625" style="1" customWidth="1"/>
    <col min="14452" max="14452" width="3.44140625" style="1" customWidth="1"/>
    <col min="14453" max="14453" width="2.88671875" style="1" customWidth="1"/>
    <col min="14454" max="14454" width="3" style="1" customWidth="1"/>
    <col min="14455" max="14457" width="0" style="1" hidden="1" customWidth="1"/>
    <col min="14458" max="14458" width="4.44140625" style="1" customWidth="1"/>
    <col min="14459" max="14459" width="0" style="1" hidden="1" customWidth="1"/>
    <col min="14460" max="14461" width="14.88671875" style="1" customWidth="1"/>
    <col min="14462" max="14462" width="15.109375" style="1" customWidth="1"/>
    <col min="14463" max="14463" width="6.44140625" style="1" customWidth="1"/>
    <col min="14464" max="14464" width="15.109375" style="1" customWidth="1"/>
    <col min="14465" max="14465" width="4.109375" style="1" customWidth="1"/>
    <col min="14466" max="14466" width="3" style="1" customWidth="1"/>
    <col min="14467" max="14469" width="0" style="1" hidden="1" customWidth="1"/>
    <col min="14470" max="14470" width="3" style="1" customWidth="1"/>
    <col min="14471" max="14471" width="0" style="1" hidden="1" customWidth="1"/>
    <col min="14472" max="14472" width="3" style="1" customWidth="1"/>
    <col min="14473" max="14473" width="0" style="1" hidden="1" customWidth="1"/>
    <col min="14474" max="14474" width="4.44140625" style="1" customWidth="1"/>
    <col min="14475" max="14475" width="34.33203125" style="1" customWidth="1"/>
    <col min="14476" max="14476" width="23.44140625" style="1" customWidth="1"/>
    <col min="14477" max="14477" width="9.109375" style="1" customWidth="1"/>
    <col min="14478" max="14478" width="19.44140625" style="1" customWidth="1"/>
    <col min="14479" max="14479" width="42.6640625" style="1" customWidth="1"/>
    <col min="14480" max="14480" width="5.88671875" style="1" customWidth="1"/>
    <col min="14481" max="14481" width="31.44140625" style="1" customWidth="1"/>
    <col min="14482" max="14482" width="16.109375" style="1" customWidth="1"/>
    <col min="14483" max="14484" width="9.33203125" style="1" customWidth="1"/>
    <col min="14485" max="14485" width="11.109375" style="1" customWidth="1"/>
    <col min="14486" max="14486" width="2.109375" style="1" customWidth="1"/>
    <col min="14487" max="14692" width="10.88671875" style="1"/>
    <col min="14693" max="14693" width="12" style="1" customWidth="1"/>
    <col min="14694" max="14694" width="2.6640625" style="1" customWidth="1"/>
    <col min="14695" max="14696" width="6.44140625" style="1" customWidth="1"/>
    <col min="14697" max="14697" width="5.88671875" style="1" customWidth="1"/>
    <col min="14698" max="14698" width="6.44140625" style="1" customWidth="1"/>
    <col min="14699" max="14699" width="13.6640625" style="1" customWidth="1"/>
    <col min="14700" max="14701" width="9" style="1" customWidth="1"/>
    <col min="14702" max="14702" width="2.44140625" style="1" customWidth="1"/>
    <col min="14703" max="14703" width="8.88671875" style="1" customWidth="1"/>
    <col min="14704" max="14704" width="7.44140625" style="1" customWidth="1"/>
    <col min="14705" max="14707" width="3.6640625" style="1" customWidth="1"/>
    <col min="14708" max="14708" width="3.44140625" style="1" customWidth="1"/>
    <col min="14709" max="14709" width="2.88671875" style="1" customWidth="1"/>
    <col min="14710" max="14710" width="3" style="1" customWidth="1"/>
    <col min="14711" max="14713" width="0" style="1" hidden="1" customWidth="1"/>
    <col min="14714" max="14714" width="4.44140625" style="1" customWidth="1"/>
    <col min="14715" max="14715" width="0" style="1" hidden="1" customWidth="1"/>
    <col min="14716" max="14717" width="14.88671875" style="1" customWidth="1"/>
    <col min="14718" max="14718" width="15.109375" style="1" customWidth="1"/>
    <col min="14719" max="14719" width="6.44140625" style="1" customWidth="1"/>
    <col min="14720" max="14720" width="15.109375" style="1" customWidth="1"/>
    <col min="14721" max="14721" width="4.109375" style="1" customWidth="1"/>
    <col min="14722" max="14722" width="3" style="1" customWidth="1"/>
    <col min="14723" max="14725" width="0" style="1" hidden="1" customWidth="1"/>
    <col min="14726" max="14726" width="3" style="1" customWidth="1"/>
    <col min="14727" max="14727" width="0" style="1" hidden="1" customWidth="1"/>
    <col min="14728" max="14728" width="3" style="1" customWidth="1"/>
    <col min="14729" max="14729" width="0" style="1" hidden="1" customWidth="1"/>
    <col min="14730" max="14730" width="4.44140625" style="1" customWidth="1"/>
    <col min="14731" max="14731" width="34.33203125" style="1" customWidth="1"/>
    <col min="14732" max="14732" width="23.44140625" style="1" customWidth="1"/>
    <col min="14733" max="14733" width="9.109375" style="1" customWidth="1"/>
    <col min="14734" max="14734" width="19.44140625" style="1" customWidth="1"/>
    <col min="14735" max="14735" width="42.6640625" style="1" customWidth="1"/>
    <col min="14736" max="14736" width="5.88671875" style="1" customWidth="1"/>
    <col min="14737" max="14737" width="31.44140625" style="1" customWidth="1"/>
    <col min="14738" max="14738" width="16.109375" style="1" customWidth="1"/>
    <col min="14739" max="14740" width="9.33203125" style="1" customWidth="1"/>
    <col min="14741" max="14741" width="11.109375" style="1" customWidth="1"/>
    <col min="14742" max="14742" width="2.109375" style="1" customWidth="1"/>
    <col min="14743" max="14948" width="10.88671875" style="1"/>
    <col min="14949" max="14949" width="12" style="1" customWidth="1"/>
    <col min="14950" max="14950" width="2.6640625" style="1" customWidth="1"/>
    <col min="14951" max="14952" width="6.44140625" style="1" customWidth="1"/>
    <col min="14953" max="14953" width="5.88671875" style="1" customWidth="1"/>
    <col min="14954" max="14954" width="6.44140625" style="1" customWidth="1"/>
    <col min="14955" max="14955" width="13.6640625" style="1" customWidth="1"/>
    <col min="14956" max="14957" width="9" style="1" customWidth="1"/>
    <col min="14958" max="14958" width="2.44140625" style="1" customWidth="1"/>
    <col min="14959" max="14959" width="8.88671875" style="1" customWidth="1"/>
    <col min="14960" max="14960" width="7.44140625" style="1" customWidth="1"/>
    <col min="14961" max="14963" width="3.6640625" style="1" customWidth="1"/>
    <col min="14964" max="14964" width="3.44140625" style="1" customWidth="1"/>
    <col min="14965" max="14965" width="2.88671875" style="1" customWidth="1"/>
    <col min="14966" max="14966" width="3" style="1" customWidth="1"/>
    <col min="14967" max="14969" width="0" style="1" hidden="1" customWidth="1"/>
    <col min="14970" max="14970" width="4.44140625" style="1" customWidth="1"/>
    <col min="14971" max="14971" width="0" style="1" hidden="1" customWidth="1"/>
    <col min="14972" max="14973" width="14.88671875" style="1" customWidth="1"/>
    <col min="14974" max="14974" width="15.109375" style="1" customWidth="1"/>
    <col min="14975" max="14975" width="6.44140625" style="1" customWidth="1"/>
    <col min="14976" max="14976" width="15.109375" style="1" customWidth="1"/>
    <col min="14977" max="14977" width="4.109375" style="1" customWidth="1"/>
    <col min="14978" max="14978" width="3" style="1" customWidth="1"/>
    <col min="14979" max="14981" width="0" style="1" hidden="1" customWidth="1"/>
    <col min="14982" max="14982" width="3" style="1" customWidth="1"/>
    <col min="14983" max="14983" width="0" style="1" hidden="1" customWidth="1"/>
    <col min="14984" max="14984" width="3" style="1" customWidth="1"/>
    <col min="14985" max="14985" width="0" style="1" hidden="1" customWidth="1"/>
    <col min="14986" max="14986" width="4.44140625" style="1" customWidth="1"/>
    <col min="14987" max="14987" width="34.33203125" style="1" customWidth="1"/>
    <col min="14988" max="14988" width="23.44140625" style="1" customWidth="1"/>
    <col min="14989" max="14989" width="9.109375" style="1" customWidth="1"/>
    <col min="14990" max="14990" width="19.44140625" style="1" customWidth="1"/>
    <col min="14991" max="14991" width="42.6640625" style="1" customWidth="1"/>
    <col min="14992" max="14992" width="5.88671875" style="1" customWidth="1"/>
    <col min="14993" max="14993" width="31.44140625" style="1" customWidth="1"/>
    <col min="14994" max="14994" width="16.109375" style="1" customWidth="1"/>
    <col min="14995" max="14996" width="9.33203125" style="1" customWidth="1"/>
    <col min="14997" max="14997" width="11.109375" style="1" customWidth="1"/>
    <col min="14998" max="14998" width="2.109375" style="1" customWidth="1"/>
    <col min="14999" max="15204" width="10.88671875" style="1"/>
    <col min="15205" max="15205" width="12" style="1" customWidth="1"/>
    <col min="15206" max="15206" width="2.6640625" style="1" customWidth="1"/>
    <col min="15207" max="15208" width="6.44140625" style="1" customWidth="1"/>
    <col min="15209" max="15209" width="5.88671875" style="1" customWidth="1"/>
    <col min="15210" max="15210" width="6.44140625" style="1" customWidth="1"/>
    <col min="15211" max="15211" width="13.6640625" style="1" customWidth="1"/>
    <col min="15212" max="15213" width="9" style="1" customWidth="1"/>
    <col min="15214" max="15214" width="2.44140625" style="1" customWidth="1"/>
    <col min="15215" max="15215" width="8.88671875" style="1" customWidth="1"/>
    <col min="15216" max="15216" width="7.44140625" style="1" customWidth="1"/>
    <col min="15217" max="15219" width="3.6640625" style="1" customWidth="1"/>
    <col min="15220" max="15220" width="3.44140625" style="1" customWidth="1"/>
    <col min="15221" max="15221" width="2.88671875" style="1" customWidth="1"/>
    <col min="15222" max="15222" width="3" style="1" customWidth="1"/>
    <col min="15223" max="15225" width="0" style="1" hidden="1" customWidth="1"/>
    <col min="15226" max="15226" width="4.44140625" style="1" customWidth="1"/>
    <col min="15227" max="15227" width="0" style="1" hidden="1" customWidth="1"/>
    <col min="15228" max="15229" width="14.88671875" style="1" customWidth="1"/>
    <col min="15230" max="15230" width="15.109375" style="1" customWidth="1"/>
    <col min="15231" max="15231" width="6.44140625" style="1" customWidth="1"/>
    <col min="15232" max="15232" width="15.109375" style="1" customWidth="1"/>
    <col min="15233" max="15233" width="4.109375" style="1" customWidth="1"/>
    <col min="15234" max="15234" width="3" style="1" customWidth="1"/>
    <col min="15235" max="15237" width="0" style="1" hidden="1" customWidth="1"/>
    <col min="15238" max="15238" width="3" style="1" customWidth="1"/>
    <col min="15239" max="15239" width="0" style="1" hidden="1" customWidth="1"/>
    <col min="15240" max="15240" width="3" style="1" customWidth="1"/>
    <col min="15241" max="15241" width="0" style="1" hidden="1" customWidth="1"/>
    <col min="15242" max="15242" width="4.44140625" style="1" customWidth="1"/>
    <col min="15243" max="15243" width="34.33203125" style="1" customWidth="1"/>
    <col min="15244" max="15244" width="23.44140625" style="1" customWidth="1"/>
    <col min="15245" max="15245" width="9.109375" style="1" customWidth="1"/>
    <col min="15246" max="15246" width="19.44140625" style="1" customWidth="1"/>
    <col min="15247" max="15247" width="42.6640625" style="1" customWidth="1"/>
    <col min="15248" max="15248" width="5.88671875" style="1" customWidth="1"/>
    <col min="15249" max="15249" width="31.44140625" style="1" customWidth="1"/>
    <col min="15250" max="15250" width="16.109375" style="1" customWidth="1"/>
    <col min="15251" max="15252" width="9.33203125" style="1" customWidth="1"/>
    <col min="15253" max="15253" width="11.109375" style="1" customWidth="1"/>
    <col min="15254" max="15254" width="2.109375" style="1" customWidth="1"/>
    <col min="15255" max="15460" width="10.88671875" style="1"/>
    <col min="15461" max="15461" width="12" style="1" customWidth="1"/>
    <col min="15462" max="15462" width="2.6640625" style="1" customWidth="1"/>
    <col min="15463" max="15464" width="6.44140625" style="1" customWidth="1"/>
    <col min="15465" max="15465" width="5.88671875" style="1" customWidth="1"/>
    <col min="15466" max="15466" width="6.44140625" style="1" customWidth="1"/>
    <col min="15467" max="15467" width="13.6640625" style="1" customWidth="1"/>
    <col min="15468" max="15469" width="9" style="1" customWidth="1"/>
    <col min="15470" max="15470" width="2.44140625" style="1" customWidth="1"/>
    <col min="15471" max="15471" width="8.88671875" style="1" customWidth="1"/>
    <col min="15472" max="15472" width="7.44140625" style="1" customWidth="1"/>
    <col min="15473" max="15475" width="3.6640625" style="1" customWidth="1"/>
    <col min="15476" max="15476" width="3.44140625" style="1" customWidth="1"/>
    <col min="15477" max="15477" width="2.88671875" style="1" customWidth="1"/>
    <col min="15478" max="15478" width="3" style="1" customWidth="1"/>
    <col min="15479" max="15481" width="0" style="1" hidden="1" customWidth="1"/>
    <col min="15482" max="15482" width="4.44140625" style="1" customWidth="1"/>
    <col min="15483" max="15483" width="0" style="1" hidden="1" customWidth="1"/>
    <col min="15484" max="15485" width="14.88671875" style="1" customWidth="1"/>
    <col min="15486" max="15486" width="15.109375" style="1" customWidth="1"/>
    <col min="15487" max="15487" width="6.44140625" style="1" customWidth="1"/>
    <col min="15488" max="15488" width="15.109375" style="1" customWidth="1"/>
    <col min="15489" max="15489" width="4.109375" style="1" customWidth="1"/>
    <col min="15490" max="15490" width="3" style="1" customWidth="1"/>
    <col min="15491" max="15493" width="0" style="1" hidden="1" customWidth="1"/>
    <col min="15494" max="15494" width="3" style="1" customWidth="1"/>
    <col min="15495" max="15495" width="0" style="1" hidden="1" customWidth="1"/>
    <col min="15496" max="15496" width="3" style="1" customWidth="1"/>
    <col min="15497" max="15497" width="0" style="1" hidden="1" customWidth="1"/>
    <col min="15498" max="15498" width="4.44140625" style="1" customWidth="1"/>
    <col min="15499" max="15499" width="34.33203125" style="1" customWidth="1"/>
    <col min="15500" max="15500" width="23.44140625" style="1" customWidth="1"/>
    <col min="15501" max="15501" width="9.109375" style="1" customWidth="1"/>
    <col min="15502" max="15502" width="19.44140625" style="1" customWidth="1"/>
    <col min="15503" max="15503" width="42.6640625" style="1" customWidth="1"/>
    <col min="15504" max="15504" width="5.88671875" style="1" customWidth="1"/>
    <col min="15505" max="15505" width="31.44140625" style="1" customWidth="1"/>
    <col min="15506" max="15506" width="16.109375" style="1" customWidth="1"/>
    <col min="15507" max="15508" width="9.33203125" style="1" customWidth="1"/>
    <col min="15509" max="15509" width="11.109375" style="1" customWidth="1"/>
    <col min="15510" max="15510" width="2.109375" style="1" customWidth="1"/>
    <col min="15511" max="15716" width="10.88671875" style="1"/>
    <col min="15717" max="15717" width="12" style="1" customWidth="1"/>
    <col min="15718" max="15718" width="2.6640625" style="1" customWidth="1"/>
    <col min="15719" max="15720" width="6.44140625" style="1" customWidth="1"/>
    <col min="15721" max="15721" width="5.88671875" style="1" customWidth="1"/>
    <col min="15722" max="15722" width="6.44140625" style="1" customWidth="1"/>
    <col min="15723" max="15723" width="13.6640625" style="1" customWidth="1"/>
    <col min="15724" max="15725" width="9" style="1" customWidth="1"/>
    <col min="15726" max="15726" width="2.44140625" style="1" customWidth="1"/>
    <col min="15727" max="15727" width="8.88671875" style="1" customWidth="1"/>
    <col min="15728" max="15728" width="7.44140625" style="1" customWidth="1"/>
    <col min="15729" max="15731" width="3.6640625" style="1" customWidth="1"/>
    <col min="15732" max="15732" width="3.44140625" style="1" customWidth="1"/>
    <col min="15733" max="15733" width="2.88671875" style="1" customWidth="1"/>
    <col min="15734" max="15734" width="3" style="1" customWidth="1"/>
    <col min="15735" max="15737" width="0" style="1" hidden="1" customWidth="1"/>
    <col min="15738" max="15738" width="4.44140625" style="1" customWidth="1"/>
    <col min="15739" max="15739" width="0" style="1" hidden="1" customWidth="1"/>
    <col min="15740" max="15741" width="14.88671875" style="1" customWidth="1"/>
    <col min="15742" max="15742" width="15.109375" style="1" customWidth="1"/>
    <col min="15743" max="15743" width="6.44140625" style="1" customWidth="1"/>
    <col min="15744" max="15744" width="15.109375" style="1" customWidth="1"/>
    <col min="15745" max="15745" width="4.109375" style="1" customWidth="1"/>
    <col min="15746" max="15746" width="3" style="1" customWidth="1"/>
    <col min="15747" max="15749" width="0" style="1" hidden="1" customWidth="1"/>
    <col min="15750" max="15750" width="3" style="1" customWidth="1"/>
    <col min="15751" max="15751" width="0" style="1" hidden="1" customWidth="1"/>
    <col min="15752" max="15752" width="3" style="1" customWidth="1"/>
    <col min="15753" max="15753" width="0" style="1" hidden="1" customWidth="1"/>
    <col min="15754" max="15754" width="4.44140625" style="1" customWidth="1"/>
    <col min="15755" max="15755" width="34.33203125" style="1" customWidth="1"/>
    <col min="15756" max="15756" width="23.44140625" style="1" customWidth="1"/>
    <col min="15757" max="15757" width="9.109375" style="1" customWidth="1"/>
    <col min="15758" max="15758" width="19.44140625" style="1" customWidth="1"/>
    <col min="15759" max="15759" width="42.6640625" style="1" customWidth="1"/>
    <col min="15760" max="15760" width="5.88671875" style="1" customWidth="1"/>
    <col min="15761" max="15761" width="31.44140625" style="1" customWidth="1"/>
    <col min="15762" max="15762" width="16.109375" style="1" customWidth="1"/>
    <col min="15763" max="15764" width="9.33203125" style="1" customWidth="1"/>
    <col min="15765" max="15765" width="11.109375" style="1" customWidth="1"/>
    <col min="15766" max="15766" width="2.109375" style="1" customWidth="1"/>
    <col min="15767" max="15972" width="10.88671875" style="1"/>
    <col min="15973" max="15973" width="12" style="1" customWidth="1"/>
    <col min="15974" max="15974" width="2.6640625" style="1" customWidth="1"/>
    <col min="15975" max="15976" width="6.44140625" style="1" customWidth="1"/>
    <col min="15977" max="15977" width="5.88671875" style="1" customWidth="1"/>
    <col min="15978" max="15978" width="6.44140625" style="1" customWidth="1"/>
    <col min="15979" max="15979" width="13.6640625" style="1" customWidth="1"/>
    <col min="15980" max="15981" width="9" style="1" customWidth="1"/>
    <col min="15982" max="15982" width="2.44140625" style="1" customWidth="1"/>
    <col min="15983" max="15983" width="8.88671875" style="1" customWidth="1"/>
    <col min="15984" max="15984" width="7.44140625" style="1" customWidth="1"/>
    <col min="15985" max="15987" width="3.6640625" style="1" customWidth="1"/>
    <col min="15988" max="15988" width="3.44140625" style="1" customWidth="1"/>
    <col min="15989" max="15989" width="2.88671875" style="1" customWidth="1"/>
    <col min="15990" max="15990" width="3" style="1" customWidth="1"/>
    <col min="15991" max="15993" width="0" style="1" hidden="1" customWidth="1"/>
    <col min="15994" max="15994" width="4.44140625" style="1" customWidth="1"/>
    <col min="15995" max="15995" width="0" style="1" hidden="1" customWidth="1"/>
    <col min="15996" max="15997" width="14.88671875" style="1" customWidth="1"/>
    <col min="15998" max="15998" width="15.109375" style="1" customWidth="1"/>
    <col min="15999" max="15999" width="6.44140625" style="1" customWidth="1"/>
    <col min="16000" max="16000" width="15.109375" style="1" customWidth="1"/>
    <col min="16001" max="16001" width="4.109375" style="1" customWidth="1"/>
    <col min="16002" max="16002" width="3" style="1" customWidth="1"/>
    <col min="16003" max="16005" width="0" style="1" hidden="1" customWidth="1"/>
    <col min="16006" max="16006" width="3" style="1" customWidth="1"/>
    <col min="16007" max="16007" width="0" style="1" hidden="1" customWidth="1"/>
    <col min="16008" max="16008" width="3" style="1" customWidth="1"/>
    <col min="16009" max="16009" width="0" style="1" hidden="1" customWidth="1"/>
    <col min="16010" max="16010" width="4.44140625" style="1" customWidth="1"/>
    <col min="16011" max="16011" width="34.33203125" style="1" customWidth="1"/>
    <col min="16012" max="16012" width="23.44140625" style="1" customWidth="1"/>
    <col min="16013" max="16013" width="9.109375" style="1" customWidth="1"/>
    <col min="16014" max="16014" width="19.44140625" style="1" customWidth="1"/>
    <col min="16015" max="16015" width="42.6640625" style="1" customWidth="1"/>
    <col min="16016" max="16016" width="5.88671875" style="1" customWidth="1"/>
    <col min="16017" max="16017" width="31.44140625" style="1" customWidth="1"/>
    <col min="16018" max="16018" width="16.109375" style="1" customWidth="1"/>
    <col min="16019" max="16020" width="9.33203125" style="1" customWidth="1"/>
    <col min="16021" max="16021" width="11.109375" style="1" customWidth="1"/>
    <col min="16022" max="16022" width="2.109375" style="1" customWidth="1"/>
    <col min="16023" max="16228" width="10.88671875" style="1"/>
    <col min="16229" max="16229" width="12" style="1" customWidth="1"/>
    <col min="16230" max="16230" width="2.6640625" style="1" customWidth="1"/>
    <col min="16231" max="16232" width="6.44140625" style="1" customWidth="1"/>
    <col min="16233" max="16233" width="5.88671875" style="1" customWidth="1"/>
    <col min="16234" max="16234" width="6.44140625" style="1" customWidth="1"/>
    <col min="16235" max="16235" width="13.6640625" style="1" customWidth="1"/>
    <col min="16236" max="16237" width="9" style="1" customWidth="1"/>
    <col min="16238" max="16238" width="2.44140625" style="1" customWidth="1"/>
    <col min="16239" max="16239" width="8.88671875" style="1" customWidth="1"/>
    <col min="16240" max="16240" width="7.44140625" style="1" customWidth="1"/>
    <col min="16241" max="16243" width="3.6640625" style="1" customWidth="1"/>
    <col min="16244" max="16244" width="3.44140625" style="1" customWidth="1"/>
    <col min="16245" max="16245" width="2.88671875" style="1" customWidth="1"/>
    <col min="16246" max="16246" width="3" style="1" customWidth="1"/>
    <col min="16247" max="16249" width="0" style="1" hidden="1" customWidth="1"/>
    <col min="16250" max="16250" width="4.44140625" style="1" customWidth="1"/>
    <col min="16251" max="16251" width="0" style="1" hidden="1" customWidth="1"/>
    <col min="16252" max="16253" width="14.88671875" style="1" customWidth="1"/>
    <col min="16254" max="16254" width="15.109375" style="1" customWidth="1"/>
    <col min="16255" max="16255" width="6.44140625" style="1" customWidth="1"/>
    <col min="16256" max="16256" width="15.109375" style="1" customWidth="1"/>
    <col min="16257" max="16257" width="4.109375" style="1" customWidth="1"/>
    <col min="16258" max="16258" width="3" style="1" customWidth="1"/>
    <col min="16259" max="16261" width="0" style="1" hidden="1" customWidth="1"/>
    <col min="16262" max="16262" width="3" style="1" customWidth="1"/>
    <col min="16263" max="16263" width="0" style="1" hidden="1" customWidth="1"/>
    <col min="16264" max="16264" width="3" style="1" customWidth="1"/>
    <col min="16265" max="16265" width="0" style="1" hidden="1" customWidth="1"/>
    <col min="16266" max="16266" width="4.44140625" style="1" customWidth="1"/>
    <col min="16267" max="16267" width="34.33203125" style="1" customWidth="1"/>
    <col min="16268" max="16268" width="23.44140625" style="1" customWidth="1"/>
    <col min="16269" max="16269" width="9.109375" style="1" customWidth="1"/>
    <col min="16270" max="16270" width="19.44140625" style="1" customWidth="1"/>
    <col min="16271" max="16271" width="42.6640625" style="1" customWidth="1"/>
    <col min="16272" max="16272" width="5.88671875" style="1" customWidth="1"/>
    <col min="16273" max="16273" width="31.44140625" style="1" customWidth="1"/>
    <col min="16274" max="16274" width="16.109375" style="1" customWidth="1"/>
    <col min="16275" max="16276" width="9.33203125" style="1" customWidth="1"/>
    <col min="16277" max="16277" width="11.109375" style="1" customWidth="1"/>
    <col min="16278" max="16278" width="2.109375" style="1" customWidth="1"/>
    <col min="16279" max="16383" width="10.88671875" style="1"/>
    <col min="16384" max="16384" width="11.44140625" style="1" customWidth="1"/>
  </cols>
  <sheetData>
    <row r="1" spans="1:193 1680:1680" x14ac:dyDescent="0.2">
      <c r="A1" s="5"/>
      <c r="B1" s="158" t="s">
        <v>465</v>
      </c>
      <c r="C1" s="157"/>
      <c r="D1" s="157"/>
      <c r="E1" s="157"/>
      <c r="F1" s="157"/>
      <c r="G1" s="157"/>
      <c r="H1" s="157"/>
      <c r="I1" s="156"/>
      <c r="J1" s="155"/>
      <c r="K1" s="154"/>
      <c r="L1" s="106"/>
      <c r="M1" s="105"/>
      <c r="N1" s="105"/>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5"/>
      <c r="AN1" s="106"/>
      <c r="AO1" s="106"/>
      <c r="AP1" s="106"/>
      <c r="AQ1" s="105"/>
      <c r="AR1" s="106"/>
      <c r="AS1" s="106"/>
      <c r="AT1" s="106"/>
      <c r="AU1" s="105"/>
      <c r="AV1" s="106"/>
      <c r="AW1" s="106"/>
      <c r="AX1" s="106"/>
      <c r="AY1" s="105"/>
      <c r="AZ1" s="106"/>
      <c r="BA1" s="106"/>
      <c r="BB1" s="106"/>
      <c r="BC1" s="105"/>
      <c r="BD1" s="106"/>
      <c r="BE1" s="106"/>
      <c r="BF1" s="106"/>
      <c r="BG1" s="105"/>
      <c r="BH1" s="106"/>
      <c r="BI1" s="106"/>
      <c r="BJ1" s="106"/>
      <c r="BK1" s="105"/>
      <c r="BL1" s="106"/>
      <c r="BM1" s="106"/>
      <c r="BN1" s="106"/>
      <c r="BO1" s="105"/>
      <c r="BP1" s="106"/>
      <c r="BQ1" s="106"/>
      <c r="BR1" s="106"/>
      <c r="BS1" s="105"/>
      <c r="BT1" s="106"/>
      <c r="BU1" s="106"/>
      <c r="BV1" s="106"/>
      <c r="BW1" s="105"/>
      <c r="BX1" s="106"/>
      <c r="BY1" s="106"/>
      <c r="BZ1" s="106"/>
      <c r="CA1" s="105"/>
      <c r="CB1" s="106"/>
      <c r="CC1" s="106"/>
      <c r="CD1" s="106"/>
      <c r="CE1" s="105"/>
      <c r="CF1" s="106"/>
      <c r="CG1" s="106"/>
      <c r="CH1" s="106"/>
      <c r="CI1" s="106"/>
      <c r="CJ1" s="106"/>
      <c r="CK1" s="106"/>
      <c r="CL1" s="106"/>
      <c r="CM1" s="106"/>
      <c r="CN1" s="106"/>
      <c r="CO1" s="106"/>
      <c r="CP1" s="106"/>
      <c r="CQ1" s="106"/>
      <c r="CR1" s="106"/>
      <c r="CS1" s="106"/>
      <c r="CT1" s="106"/>
      <c r="CU1" s="106"/>
      <c r="CV1" s="106"/>
      <c r="CW1" s="106"/>
      <c r="CX1" s="106"/>
      <c r="CY1" s="106"/>
      <c r="CZ1" s="106"/>
      <c r="DA1" s="106"/>
      <c r="DB1" s="106"/>
      <c r="DC1" s="106"/>
      <c r="DD1" s="106"/>
      <c r="DE1" s="105"/>
      <c r="DF1" s="106"/>
      <c r="DG1" s="105"/>
      <c r="DH1" s="105"/>
      <c r="DI1" s="106"/>
      <c r="DJ1" s="106"/>
      <c r="DK1" s="106"/>
      <c r="DL1" s="106"/>
      <c r="DM1" s="105"/>
      <c r="DN1" s="106"/>
      <c r="DO1" s="105"/>
      <c r="DP1" s="106"/>
      <c r="DQ1" s="106"/>
      <c r="DR1" s="106"/>
      <c r="DS1" s="106"/>
      <c r="DT1" s="106"/>
      <c r="DU1" s="106"/>
      <c r="DV1" s="106"/>
      <c r="DW1" s="106"/>
      <c r="DX1" s="106"/>
      <c r="DY1" s="106"/>
      <c r="DZ1" s="106"/>
      <c r="EA1" s="106"/>
      <c r="EB1" s="106"/>
      <c r="EC1" s="106"/>
      <c r="ED1" s="106"/>
      <c r="EE1" s="106"/>
      <c r="EF1" s="106"/>
      <c r="EG1" s="106"/>
      <c r="EH1" s="106"/>
      <c r="EI1" s="106"/>
      <c r="EJ1" s="106"/>
      <c r="EK1" s="106"/>
      <c r="EL1" s="106"/>
      <c r="EM1" s="106"/>
      <c r="EN1" s="106"/>
      <c r="EO1" s="106"/>
      <c r="EP1" s="106"/>
      <c r="EQ1" s="106"/>
      <c r="ER1" s="106"/>
      <c r="ES1" s="106"/>
      <c r="ET1" s="106"/>
      <c r="EU1" s="106"/>
      <c r="EV1" s="106"/>
      <c r="EW1" s="106"/>
      <c r="EX1" s="106"/>
      <c r="EY1" s="106"/>
      <c r="EZ1" s="106"/>
      <c r="FA1" s="106"/>
      <c r="FB1" s="106"/>
      <c r="FC1" s="106"/>
      <c r="FD1" s="106"/>
      <c r="FE1" s="106"/>
      <c r="FF1" s="106"/>
      <c r="FG1" s="106"/>
      <c r="FH1" s="106"/>
      <c r="FI1" s="106"/>
      <c r="FJ1" s="106"/>
      <c r="FK1" s="106"/>
      <c r="FL1" s="106"/>
      <c r="FM1" s="106"/>
      <c r="FN1" s="106"/>
      <c r="FO1" s="106"/>
      <c r="FP1" s="106"/>
      <c r="FQ1" s="106"/>
      <c r="FR1" s="106"/>
      <c r="FS1" s="106"/>
      <c r="FT1" s="106"/>
      <c r="FU1" s="106"/>
      <c r="FV1" s="106"/>
      <c r="FW1" s="106"/>
      <c r="FX1" s="106"/>
      <c r="FY1" s="106"/>
      <c r="FZ1" s="106"/>
      <c r="GA1" s="106"/>
      <c r="GB1" s="106"/>
      <c r="GC1" s="106"/>
      <c r="GD1" s="106"/>
      <c r="GE1" s="106"/>
      <c r="GF1" s="106"/>
      <c r="GG1" s="106"/>
      <c r="GH1" s="106"/>
      <c r="GI1" s="106"/>
      <c r="GJ1" s="106"/>
      <c r="GK1" s="153" t="s">
        <v>464</v>
      </c>
      <c r="BLP1" s="152" t="s">
        <v>227</v>
      </c>
    </row>
    <row r="2" spans="1:193 1680:1680" ht="20.399999999999999" x14ac:dyDescent="0.2">
      <c r="A2" s="5"/>
      <c r="B2" s="151" t="s">
        <v>463</v>
      </c>
      <c r="C2" s="150"/>
      <c r="D2" s="150"/>
      <c r="E2" s="150"/>
      <c r="F2" s="150"/>
      <c r="G2" s="150"/>
      <c r="H2" s="150"/>
      <c r="I2" s="149"/>
      <c r="J2" s="138"/>
      <c r="K2" s="137"/>
      <c r="L2" s="106"/>
      <c r="M2" s="105"/>
      <c r="N2" s="105"/>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5"/>
      <c r="AN2" s="106"/>
      <c r="AO2" s="106"/>
      <c r="AP2" s="106"/>
      <c r="AQ2" s="105"/>
      <c r="AR2" s="106"/>
      <c r="AS2" s="106"/>
      <c r="AT2" s="106"/>
      <c r="AU2" s="105"/>
      <c r="AV2" s="106"/>
      <c r="AW2" s="106"/>
      <c r="AX2" s="106"/>
      <c r="AY2" s="105"/>
      <c r="AZ2" s="106"/>
      <c r="BA2" s="106"/>
      <c r="BB2" s="106"/>
      <c r="BC2" s="105"/>
      <c r="BD2" s="106"/>
      <c r="BE2" s="106"/>
      <c r="BF2" s="106"/>
      <c r="BG2" s="105"/>
      <c r="BH2" s="106"/>
      <c r="BI2" s="106"/>
      <c r="BJ2" s="106"/>
      <c r="BK2" s="105"/>
      <c r="BL2" s="106"/>
      <c r="BM2" s="106"/>
      <c r="BN2" s="106"/>
      <c r="BO2" s="105"/>
      <c r="BP2" s="106"/>
      <c r="BQ2" s="106"/>
      <c r="BR2" s="106"/>
      <c r="BS2" s="105"/>
      <c r="BT2" s="106"/>
      <c r="BU2" s="106"/>
      <c r="BV2" s="106"/>
      <c r="BW2" s="105"/>
      <c r="BX2" s="106"/>
      <c r="BY2" s="106"/>
      <c r="BZ2" s="106"/>
      <c r="CA2" s="105"/>
      <c r="CB2" s="106"/>
      <c r="CC2" s="106"/>
      <c r="CD2" s="106"/>
      <c r="CE2" s="105"/>
      <c r="CF2" s="106"/>
      <c r="CG2" s="106"/>
      <c r="CH2" s="106"/>
      <c r="CI2" s="106"/>
      <c r="CJ2" s="106"/>
      <c r="CK2" s="106"/>
      <c r="CL2" s="106"/>
      <c r="CM2" s="106"/>
      <c r="CN2" s="106"/>
      <c r="CO2" s="106"/>
      <c r="CP2" s="106"/>
      <c r="CQ2" s="106"/>
      <c r="CR2" s="106"/>
      <c r="CS2" s="106"/>
      <c r="CT2" s="106"/>
      <c r="CU2" s="106"/>
      <c r="CV2" s="106"/>
      <c r="CW2" s="106"/>
      <c r="CX2" s="106"/>
      <c r="CY2" s="106"/>
      <c r="CZ2" s="106"/>
      <c r="DA2" s="106"/>
      <c r="DB2" s="106"/>
      <c r="DC2" s="106"/>
      <c r="DD2" s="106"/>
      <c r="DE2" s="105"/>
      <c r="DF2" s="106"/>
      <c r="DG2" s="105"/>
      <c r="DH2" s="105"/>
      <c r="DI2" s="106"/>
      <c r="DJ2" s="106"/>
      <c r="DK2" s="106"/>
      <c r="DL2" s="106"/>
      <c r="DM2" s="105"/>
      <c r="DN2" s="106"/>
      <c r="DO2" s="105"/>
      <c r="DP2" s="106"/>
      <c r="DQ2" s="106"/>
      <c r="DR2" s="106"/>
      <c r="DS2" s="106"/>
      <c r="DT2" s="106"/>
      <c r="DU2" s="106"/>
      <c r="DV2" s="106"/>
      <c r="DW2" s="106"/>
      <c r="DX2" s="106"/>
      <c r="DY2" s="106"/>
      <c r="DZ2" s="106"/>
      <c r="EA2" s="106"/>
      <c r="EB2" s="106"/>
      <c r="EC2" s="106"/>
      <c r="ED2" s="106"/>
      <c r="EE2" s="106"/>
      <c r="EF2" s="106"/>
      <c r="EG2" s="106"/>
      <c r="EH2" s="106"/>
      <c r="EI2" s="106"/>
      <c r="EJ2" s="106"/>
      <c r="EK2" s="106"/>
      <c r="EL2" s="106"/>
      <c r="EM2" s="106"/>
      <c r="EN2" s="106"/>
      <c r="EO2" s="106"/>
      <c r="EP2" s="106"/>
      <c r="EQ2" s="106"/>
      <c r="ER2" s="106"/>
      <c r="ES2" s="106"/>
      <c r="ET2" s="106"/>
      <c r="EU2" s="106"/>
      <c r="EV2" s="106"/>
      <c r="EW2" s="106"/>
      <c r="EX2" s="106"/>
      <c r="EY2" s="106"/>
      <c r="EZ2" s="106"/>
      <c r="FA2" s="106"/>
      <c r="FB2" s="106"/>
      <c r="FC2" s="106"/>
      <c r="FD2" s="106"/>
      <c r="FE2" s="106"/>
      <c r="FF2" s="106"/>
      <c r="FG2" s="106"/>
      <c r="FH2" s="106"/>
      <c r="FI2" s="106"/>
      <c r="FJ2" s="106"/>
      <c r="FK2" s="106"/>
      <c r="FL2" s="106"/>
      <c r="FM2" s="106"/>
      <c r="FN2" s="106"/>
      <c r="FO2" s="106"/>
      <c r="FP2" s="106"/>
      <c r="FQ2" s="106"/>
      <c r="FR2" s="106"/>
      <c r="FS2" s="106"/>
      <c r="FT2" s="106"/>
      <c r="FU2" s="106"/>
      <c r="FV2" s="106"/>
      <c r="FW2" s="106"/>
      <c r="FX2" s="106"/>
      <c r="FY2" s="106"/>
      <c r="FZ2" s="106"/>
      <c r="GA2" s="106"/>
      <c r="GB2" s="106"/>
      <c r="GC2" s="106"/>
      <c r="GD2" s="106"/>
      <c r="GE2" s="106"/>
      <c r="GF2" s="106"/>
      <c r="GG2" s="106"/>
      <c r="GH2" s="106"/>
      <c r="GI2" s="106"/>
      <c r="GJ2" s="106"/>
      <c r="GK2" s="106"/>
      <c r="BLP2" s="136"/>
    </row>
    <row r="3" spans="1:193 1680:1680" x14ac:dyDescent="0.2">
      <c r="A3" s="5"/>
      <c r="B3" s="148" t="s">
        <v>462</v>
      </c>
      <c r="C3" s="147" t="s">
        <v>461</v>
      </c>
      <c r="D3" s="146"/>
      <c r="E3" s="146"/>
      <c r="F3" s="146"/>
      <c r="G3" s="146"/>
      <c r="H3" s="145"/>
      <c r="I3" s="144" t="s">
        <v>460</v>
      </c>
      <c r="J3" s="138"/>
      <c r="K3" s="137"/>
      <c r="L3" s="106"/>
      <c r="M3" s="105"/>
      <c r="N3" s="105"/>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5"/>
      <c r="AN3" s="106"/>
      <c r="AO3" s="106"/>
      <c r="AP3" s="106"/>
      <c r="AQ3" s="105"/>
      <c r="AR3" s="106"/>
      <c r="AS3" s="106"/>
      <c r="AT3" s="106"/>
      <c r="AU3" s="105"/>
      <c r="AV3" s="106"/>
      <c r="AW3" s="106"/>
      <c r="AX3" s="106"/>
      <c r="AY3" s="105"/>
      <c r="AZ3" s="106"/>
      <c r="BA3" s="106"/>
      <c r="BB3" s="106"/>
      <c r="BC3" s="105"/>
      <c r="BD3" s="106"/>
      <c r="BE3" s="106"/>
      <c r="BF3" s="106"/>
      <c r="BG3" s="105"/>
      <c r="BH3" s="106"/>
      <c r="BI3" s="106"/>
      <c r="BJ3" s="106"/>
      <c r="BK3" s="105"/>
      <c r="BL3" s="106"/>
      <c r="BM3" s="106"/>
      <c r="BN3" s="106"/>
      <c r="BO3" s="105"/>
      <c r="BP3" s="106"/>
      <c r="BQ3" s="106"/>
      <c r="BR3" s="106"/>
      <c r="BS3" s="105"/>
      <c r="BT3" s="106"/>
      <c r="BU3" s="106"/>
      <c r="BV3" s="106"/>
      <c r="BW3" s="105"/>
      <c r="BX3" s="106"/>
      <c r="BY3" s="106"/>
      <c r="BZ3" s="106"/>
      <c r="CA3" s="105"/>
      <c r="CB3" s="106"/>
      <c r="CC3" s="106"/>
      <c r="CD3" s="106"/>
      <c r="CE3" s="105"/>
      <c r="CF3" s="106"/>
      <c r="CG3" s="106"/>
      <c r="CH3" s="106"/>
      <c r="CI3" s="106"/>
      <c r="CJ3" s="106"/>
      <c r="CK3" s="106"/>
      <c r="CL3" s="106"/>
      <c r="CM3" s="106"/>
      <c r="CN3" s="106"/>
      <c r="CO3" s="106"/>
      <c r="CP3" s="106"/>
      <c r="CQ3" s="106"/>
      <c r="CR3" s="106"/>
      <c r="CS3" s="106"/>
      <c r="CT3" s="106"/>
      <c r="CU3" s="106"/>
      <c r="CV3" s="106"/>
      <c r="CW3" s="106"/>
      <c r="CX3" s="106"/>
      <c r="CY3" s="106"/>
      <c r="CZ3" s="106"/>
      <c r="DA3" s="106"/>
      <c r="DB3" s="106"/>
      <c r="DC3" s="106"/>
      <c r="DD3" s="106"/>
      <c r="DE3" s="105"/>
      <c r="DF3" s="106"/>
      <c r="DG3" s="105"/>
      <c r="DH3" s="105"/>
      <c r="DI3" s="106"/>
      <c r="DJ3" s="106"/>
      <c r="DK3" s="106"/>
      <c r="DL3" s="106"/>
      <c r="DM3" s="105"/>
      <c r="DN3" s="106"/>
      <c r="DO3" s="105"/>
      <c r="DP3" s="106"/>
      <c r="DQ3" s="106"/>
      <c r="DR3" s="106"/>
      <c r="DS3" s="106"/>
      <c r="DT3" s="106"/>
      <c r="DU3" s="106"/>
      <c r="DV3" s="106"/>
      <c r="DW3" s="106"/>
      <c r="DX3" s="106"/>
      <c r="DY3" s="106"/>
      <c r="DZ3" s="106"/>
      <c r="EA3" s="106"/>
      <c r="EB3" s="106"/>
      <c r="EC3" s="106"/>
      <c r="ED3" s="106"/>
      <c r="EE3" s="106"/>
      <c r="EF3" s="106"/>
      <c r="EG3" s="106"/>
      <c r="EH3" s="106"/>
      <c r="EI3" s="106"/>
      <c r="EJ3" s="106"/>
      <c r="EK3" s="106"/>
      <c r="EL3" s="106"/>
      <c r="EM3" s="106"/>
      <c r="EN3" s="106"/>
      <c r="EO3" s="106"/>
      <c r="EP3" s="106"/>
      <c r="EQ3" s="106"/>
      <c r="ER3" s="106"/>
      <c r="ES3" s="106"/>
      <c r="ET3" s="106"/>
      <c r="EU3" s="106"/>
      <c r="EV3" s="106"/>
      <c r="EW3" s="106"/>
      <c r="EX3" s="106"/>
      <c r="EY3" s="106"/>
      <c r="EZ3" s="106"/>
      <c r="FA3" s="106"/>
      <c r="FB3" s="106"/>
      <c r="FC3" s="106"/>
      <c r="FD3" s="106"/>
      <c r="FE3" s="106"/>
      <c r="FF3" s="106"/>
      <c r="FG3" s="106"/>
      <c r="FH3" s="106"/>
      <c r="FI3" s="106"/>
      <c r="FJ3" s="106"/>
      <c r="FK3" s="106"/>
      <c r="FL3" s="106"/>
      <c r="FM3" s="106"/>
      <c r="FN3" s="106"/>
      <c r="FO3" s="106"/>
      <c r="FP3" s="106"/>
      <c r="FQ3" s="106"/>
      <c r="FR3" s="106"/>
      <c r="FS3" s="106"/>
      <c r="FT3" s="106"/>
      <c r="FU3" s="106"/>
      <c r="FV3" s="106"/>
      <c r="FW3" s="106"/>
      <c r="FX3" s="106"/>
      <c r="FY3" s="106"/>
      <c r="FZ3" s="106"/>
      <c r="GA3" s="106"/>
      <c r="GB3" s="106"/>
      <c r="GC3" s="106"/>
      <c r="GD3" s="106"/>
      <c r="GE3" s="106"/>
      <c r="GF3" s="106"/>
      <c r="GG3" s="106"/>
      <c r="GH3" s="106"/>
      <c r="GI3" s="106"/>
      <c r="GJ3" s="106"/>
      <c r="GK3" s="106"/>
      <c r="BLP3" s="136"/>
    </row>
    <row r="4" spans="1:193 1680:1680" x14ac:dyDescent="0.2">
      <c r="A4" s="5"/>
      <c r="B4" s="143" t="s">
        <v>459</v>
      </c>
      <c r="C4" s="142" t="s">
        <v>458</v>
      </c>
      <c r="D4" s="141"/>
      <c r="E4" s="141"/>
      <c r="F4" s="141"/>
      <c r="G4" s="141"/>
      <c r="H4" s="140"/>
      <c r="I4" s="139" t="s">
        <v>457</v>
      </c>
      <c r="J4" s="138"/>
      <c r="K4" s="137"/>
      <c r="L4" s="106"/>
      <c r="M4" s="105"/>
      <c r="N4" s="105"/>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5"/>
      <c r="AN4" s="106"/>
      <c r="AO4" s="106"/>
      <c r="AP4" s="106"/>
      <c r="AQ4" s="105"/>
      <c r="AR4" s="106"/>
      <c r="AS4" s="106"/>
      <c r="AT4" s="106"/>
      <c r="AU4" s="105"/>
      <c r="AV4" s="106"/>
      <c r="AW4" s="106"/>
      <c r="AX4" s="106"/>
      <c r="AY4" s="105"/>
      <c r="AZ4" s="106"/>
      <c r="BA4" s="106"/>
      <c r="BB4" s="106"/>
      <c r="BC4" s="105"/>
      <c r="BD4" s="106"/>
      <c r="BE4" s="106"/>
      <c r="BF4" s="106"/>
      <c r="BG4" s="105"/>
      <c r="BH4" s="106"/>
      <c r="BI4" s="106"/>
      <c r="BJ4" s="106"/>
      <c r="BK4" s="105"/>
      <c r="BL4" s="106"/>
      <c r="BM4" s="106"/>
      <c r="BN4" s="106"/>
      <c r="BO4" s="105"/>
      <c r="BP4" s="106"/>
      <c r="BQ4" s="106"/>
      <c r="BR4" s="106"/>
      <c r="BS4" s="105"/>
      <c r="BT4" s="106"/>
      <c r="BU4" s="106"/>
      <c r="BV4" s="106"/>
      <c r="BW4" s="105"/>
      <c r="BX4" s="106"/>
      <c r="BY4" s="106"/>
      <c r="BZ4" s="106"/>
      <c r="CA4" s="105"/>
      <c r="CB4" s="106"/>
      <c r="CC4" s="106"/>
      <c r="CD4" s="106"/>
      <c r="CE4" s="105"/>
      <c r="CF4" s="106"/>
      <c r="CG4" s="106"/>
      <c r="CH4" s="106"/>
      <c r="CI4" s="106"/>
      <c r="CJ4" s="106"/>
      <c r="CK4" s="106"/>
      <c r="CL4" s="106"/>
      <c r="CM4" s="106"/>
      <c r="CN4" s="106"/>
      <c r="CO4" s="106"/>
      <c r="CP4" s="106"/>
      <c r="CQ4" s="106"/>
      <c r="CR4" s="106"/>
      <c r="CS4" s="106"/>
      <c r="CT4" s="106"/>
      <c r="CU4" s="106"/>
      <c r="CV4" s="106"/>
      <c r="CW4" s="106"/>
      <c r="CX4" s="106"/>
      <c r="CY4" s="106"/>
      <c r="CZ4" s="106"/>
      <c r="DA4" s="106"/>
      <c r="DB4" s="106"/>
      <c r="DC4" s="106"/>
      <c r="DD4" s="106"/>
      <c r="DE4" s="105"/>
      <c r="DF4" s="106"/>
      <c r="DG4" s="105"/>
      <c r="DH4" s="105"/>
      <c r="DI4" s="106"/>
      <c r="DJ4" s="109"/>
      <c r="DK4" s="106"/>
      <c r="DL4" s="106"/>
      <c r="DM4" s="105"/>
      <c r="DN4" s="106"/>
      <c r="DO4" s="105"/>
      <c r="DP4" s="106"/>
      <c r="DQ4" s="106"/>
      <c r="DR4" s="106"/>
      <c r="DS4" s="106"/>
      <c r="DT4" s="106"/>
      <c r="DU4" s="106"/>
      <c r="DV4" s="106"/>
      <c r="DW4" s="106"/>
      <c r="DX4" s="106"/>
      <c r="DY4" s="106"/>
      <c r="DZ4" s="106"/>
      <c r="EA4" s="106"/>
      <c r="EB4" s="106"/>
      <c r="EC4" s="106"/>
      <c r="ED4" s="106"/>
      <c r="EE4" s="106"/>
      <c r="EF4" s="106"/>
      <c r="EG4" s="106"/>
      <c r="EH4" s="106"/>
      <c r="EI4" s="106"/>
      <c r="EJ4" s="106"/>
      <c r="EK4" s="106"/>
      <c r="EL4" s="106"/>
      <c r="EM4" s="106"/>
      <c r="EN4" s="106"/>
      <c r="EO4" s="106"/>
      <c r="EP4" s="106"/>
      <c r="EQ4" s="106"/>
      <c r="ER4" s="106"/>
      <c r="ES4" s="106"/>
      <c r="ET4" s="106"/>
      <c r="EU4" s="106"/>
      <c r="EV4" s="106"/>
      <c r="EW4" s="106"/>
      <c r="EX4" s="106"/>
      <c r="EY4" s="106"/>
      <c r="EZ4" s="106"/>
      <c r="FA4" s="106"/>
      <c r="FB4" s="106"/>
      <c r="FC4" s="106"/>
      <c r="FD4" s="106"/>
      <c r="FE4" s="106"/>
      <c r="FF4" s="106"/>
      <c r="FG4" s="106"/>
      <c r="FH4" s="106"/>
      <c r="FI4" s="106"/>
      <c r="FJ4" s="106"/>
      <c r="FK4" s="106"/>
      <c r="FL4" s="106"/>
      <c r="FM4" s="106"/>
      <c r="FN4" s="106"/>
      <c r="FO4" s="106"/>
      <c r="FP4" s="106"/>
      <c r="FQ4" s="106"/>
      <c r="FR4" s="106"/>
      <c r="FS4" s="106"/>
      <c r="FT4" s="106"/>
      <c r="FU4" s="106"/>
      <c r="FV4" s="106"/>
      <c r="FW4" s="106"/>
      <c r="FX4" s="106"/>
      <c r="FY4" s="106"/>
      <c r="FZ4" s="106"/>
      <c r="GA4" s="106"/>
      <c r="GB4" s="106"/>
      <c r="GC4" s="106"/>
      <c r="GD4" s="106"/>
      <c r="GE4" s="106"/>
      <c r="GF4" s="106"/>
      <c r="GG4" s="106"/>
      <c r="GH4" s="106"/>
      <c r="GI4" s="106"/>
      <c r="GJ4" s="106"/>
      <c r="GK4" s="106"/>
      <c r="BLP4" s="136"/>
    </row>
    <row r="5" spans="1:193 1680:1680" ht="115.2" x14ac:dyDescent="0.2">
      <c r="A5" s="5"/>
      <c r="B5" s="135" t="s">
        <v>456</v>
      </c>
      <c r="C5" s="130" t="s">
        <v>455</v>
      </c>
      <c r="D5" s="135" t="s">
        <v>454</v>
      </c>
      <c r="E5" s="134" t="s">
        <v>1124</v>
      </c>
      <c r="F5" s="133"/>
      <c r="G5" s="132"/>
      <c r="H5" s="131" t="s">
        <v>452</v>
      </c>
      <c r="I5" s="421" t="s">
        <v>1123</v>
      </c>
      <c r="J5" s="420"/>
      <c r="K5" s="420"/>
      <c r="L5" s="420"/>
      <c r="M5" s="420"/>
      <c r="N5" s="419"/>
      <c r="O5" s="129" t="s">
        <v>450</v>
      </c>
      <c r="P5" s="128"/>
      <c r="Q5" s="127">
        <v>45539</v>
      </c>
      <c r="R5" s="126"/>
      <c r="S5" s="125"/>
      <c r="T5" s="125"/>
      <c r="U5" s="124"/>
      <c r="V5" s="124"/>
      <c r="W5" s="123"/>
      <c r="X5" s="122"/>
      <c r="Y5" s="120"/>
      <c r="Z5" s="120"/>
      <c r="AA5" s="120"/>
      <c r="AB5" s="120"/>
      <c r="AC5" s="120"/>
      <c r="AD5" s="120"/>
      <c r="AE5" s="120"/>
      <c r="AF5" s="120"/>
      <c r="AG5" s="120"/>
      <c r="AH5" s="120"/>
      <c r="AI5" s="121"/>
      <c r="AJ5" s="121"/>
      <c r="AK5" s="120"/>
      <c r="AL5" s="120"/>
      <c r="AM5" s="120"/>
      <c r="AN5" s="121"/>
      <c r="AO5" s="121"/>
      <c r="AP5" s="120"/>
      <c r="AQ5" s="120"/>
      <c r="AR5" s="121"/>
      <c r="AS5" s="121"/>
      <c r="AT5" s="120"/>
      <c r="AU5" s="120"/>
      <c r="AV5" s="121"/>
      <c r="AW5" s="121"/>
      <c r="AX5" s="120"/>
      <c r="AY5" s="120"/>
      <c r="AZ5" s="121"/>
      <c r="BA5" s="121"/>
      <c r="BB5" s="120"/>
      <c r="BC5" s="120"/>
      <c r="BD5" s="121"/>
      <c r="BE5" s="121"/>
      <c r="BF5" s="120"/>
      <c r="BG5" s="120"/>
      <c r="BH5" s="121"/>
      <c r="BI5" s="121"/>
      <c r="BJ5" s="120"/>
      <c r="BK5" s="120"/>
      <c r="BL5" s="121"/>
      <c r="BM5" s="121"/>
      <c r="BN5" s="120"/>
      <c r="BO5" s="120"/>
      <c r="BP5" s="121"/>
      <c r="BQ5" s="121"/>
      <c r="BR5" s="120"/>
      <c r="BS5" s="120"/>
      <c r="BT5" s="121"/>
      <c r="BU5" s="121"/>
      <c r="BV5" s="120"/>
      <c r="BW5" s="120"/>
      <c r="BX5" s="121"/>
      <c r="BY5" s="121"/>
      <c r="BZ5" s="120"/>
      <c r="CA5" s="120"/>
      <c r="CB5" s="121"/>
      <c r="CC5" s="121"/>
      <c r="CD5" s="120"/>
      <c r="CE5" s="120"/>
      <c r="CF5" s="121"/>
      <c r="CG5" s="121"/>
      <c r="CH5" s="120"/>
      <c r="CI5" s="120"/>
      <c r="CJ5" s="120"/>
      <c r="CK5" s="120"/>
      <c r="CL5" s="120"/>
      <c r="CM5" s="120"/>
      <c r="CN5" s="120"/>
      <c r="CO5" s="120"/>
      <c r="CP5" s="120"/>
      <c r="CQ5" s="120"/>
      <c r="CR5" s="120"/>
      <c r="CS5" s="120"/>
      <c r="CT5" s="120"/>
      <c r="CU5" s="120"/>
      <c r="CV5" s="120"/>
      <c r="CW5" s="120"/>
      <c r="CX5" s="120"/>
      <c r="CY5" s="120"/>
      <c r="CZ5" s="120"/>
      <c r="DA5" s="120"/>
      <c r="DB5" s="83"/>
      <c r="DC5" s="83"/>
      <c r="DD5" s="83"/>
      <c r="DE5" s="83"/>
      <c r="DF5" s="120"/>
      <c r="DG5" s="120"/>
      <c r="DH5" s="120"/>
      <c r="DI5" s="120"/>
      <c r="DJ5" s="120"/>
      <c r="DK5" s="120"/>
      <c r="DL5" s="120"/>
      <c r="DM5" s="83"/>
      <c r="DN5" s="120"/>
      <c r="DO5" s="120"/>
      <c r="DP5" s="120"/>
      <c r="DQ5" s="120"/>
      <c r="DR5" s="120"/>
      <c r="DS5" s="120"/>
      <c r="DT5" s="120"/>
      <c r="DU5" s="120"/>
      <c r="DV5" s="120"/>
      <c r="DW5" s="120"/>
      <c r="DX5" s="120"/>
      <c r="DY5" s="120"/>
      <c r="DZ5" s="120"/>
      <c r="EA5" s="120"/>
      <c r="EB5" s="120"/>
      <c r="EC5" s="120"/>
      <c r="ED5" s="120"/>
      <c r="EE5" s="120"/>
      <c r="EF5" s="120"/>
      <c r="EG5" s="120"/>
      <c r="EH5" s="120"/>
      <c r="EI5" s="120"/>
      <c r="EJ5" s="120"/>
      <c r="EK5" s="120"/>
      <c r="EL5" s="120"/>
      <c r="EM5" s="120"/>
      <c r="EN5" s="120"/>
      <c r="EO5" s="120"/>
      <c r="EP5" s="120"/>
      <c r="EQ5" s="120"/>
      <c r="ER5" s="120"/>
      <c r="ES5" s="120"/>
      <c r="ET5" s="120"/>
      <c r="EU5" s="120"/>
      <c r="EV5" s="120"/>
      <c r="EW5" s="120"/>
      <c r="EX5" s="120"/>
      <c r="EY5" s="120"/>
      <c r="EZ5" s="120"/>
      <c r="FA5" s="120"/>
      <c r="FB5" s="120"/>
      <c r="FC5" s="120"/>
      <c r="FD5" s="120"/>
      <c r="FE5" s="120"/>
      <c r="FF5" s="120"/>
      <c r="FG5" s="120"/>
      <c r="FH5" s="120"/>
      <c r="FI5" s="120"/>
      <c r="FJ5" s="120"/>
      <c r="FK5" s="120"/>
      <c r="FL5" s="120"/>
      <c r="FM5" s="120"/>
      <c r="FN5" s="120"/>
      <c r="FO5" s="120"/>
      <c r="FP5" s="120"/>
      <c r="FQ5" s="120"/>
      <c r="FR5" s="120"/>
      <c r="FS5" s="120"/>
      <c r="FT5" s="120"/>
      <c r="FU5" s="120"/>
      <c r="FV5" s="120"/>
      <c r="FW5" s="120"/>
      <c r="FX5" s="120"/>
      <c r="FY5" s="120"/>
      <c r="FZ5" s="120"/>
      <c r="GA5" s="120"/>
      <c r="GB5" s="120"/>
      <c r="GC5" s="120"/>
      <c r="GD5" s="120"/>
      <c r="GE5" s="120"/>
      <c r="GF5" s="120"/>
      <c r="GG5" s="120"/>
      <c r="GH5" s="120"/>
      <c r="GI5" s="120"/>
      <c r="GJ5" s="5"/>
      <c r="GK5" s="5"/>
    </row>
    <row r="6" spans="1:193 1680:1680" x14ac:dyDescent="0.2">
      <c r="A6" s="5"/>
      <c r="B6" s="83"/>
      <c r="C6" s="120"/>
      <c r="D6" s="83"/>
      <c r="E6" s="83"/>
      <c r="F6" s="83"/>
      <c r="G6" s="121"/>
      <c r="H6" s="121"/>
      <c r="I6" s="120"/>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1"/>
      <c r="AJ6" s="121"/>
      <c r="AK6" s="120"/>
      <c r="AL6" s="120"/>
      <c r="AM6" s="120"/>
      <c r="AN6" s="121"/>
      <c r="AO6" s="121"/>
      <c r="AP6" s="120"/>
      <c r="AQ6" s="120"/>
      <c r="AR6" s="121"/>
      <c r="AS6" s="121"/>
      <c r="AT6" s="120"/>
      <c r="AU6" s="120"/>
      <c r="AV6" s="121"/>
      <c r="AW6" s="121"/>
      <c r="AX6" s="120"/>
      <c r="AY6" s="120"/>
      <c r="AZ6" s="121"/>
      <c r="BA6" s="121"/>
      <c r="BB6" s="120"/>
      <c r="BC6" s="120"/>
      <c r="BD6" s="121"/>
      <c r="BE6" s="121"/>
      <c r="BF6" s="120"/>
      <c r="BG6" s="120"/>
      <c r="BH6" s="121"/>
      <c r="BI6" s="121"/>
      <c r="BJ6" s="120"/>
      <c r="BK6" s="120"/>
      <c r="BL6" s="121"/>
      <c r="BM6" s="121"/>
      <c r="BN6" s="120"/>
      <c r="BO6" s="120"/>
      <c r="BP6" s="121"/>
      <c r="BQ6" s="121"/>
      <c r="BR6" s="120"/>
      <c r="BS6" s="120"/>
      <c r="BT6" s="121"/>
      <c r="BU6" s="121"/>
      <c r="BV6" s="120"/>
      <c r="BW6" s="120"/>
      <c r="BX6" s="121"/>
      <c r="BY6" s="121"/>
      <c r="BZ6" s="120"/>
      <c r="CA6" s="120"/>
      <c r="CB6" s="121"/>
      <c r="CC6" s="121"/>
      <c r="CD6" s="120"/>
      <c r="CE6" s="120"/>
      <c r="CF6" s="121"/>
      <c r="CG6" s="121"/>
      <c r="CH6" s="120"/>
      <c r="CI6" s="120"/>
      <c r="CJ6" s="120"/>
      <c r="CK6" s="120"/>
      <c r="CL6" s="120"/>
      <c r="CM6" s="120"/>
      <c r="CN6" s="120"/>
      <c r="CO6" s="120"/>
      <c r="CP6" s="120"/>
      <c r="CQ6" s="120"/>
      <c r="CR6" s="120"/>
      <c r="CS6" s="120"/>
      <c r="CT6" s="120"/>
      <c r="CU6" s="120"/>
      <c r="CV6" s="120"/>
      <c r="CW6" s="120"/>
      <c r="CX6" s="120"/>
      <c r="CY6" s="120"/>
      <c r="CZ6" s="120"/>
      <c r="DA6" s="120"/>
      <c r="DB6" s="83"/>
      <c r="DC6" s="83"/>
      <c r="DD6" s="83"/>
      <c r="DE6" s="83"/>
      <c r="DF6" s="120"/>
      <c r="DG6" s="120"/>
      <c r="DH6" s="120"/>
      <c r="DI6" s="120"/>
      <c r="DJ6" s="120"/>
      <c r="DK6" s="120"/>
      <c r="DL6" s="120"/>
      <c r="DM6" s="83"/>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0"/>
      <c r="FO6" s="120"/>
      <c r="FP6" s="120"/>
      <c r="FQ6" s="120"/>
      <c r="FR6" s="120"/>
      <c r="FS6" s="120"/>
      <c r="FT6" s="120"/>
      <c r="FU6" s="120"/>
      <c r="FV6" s="120"/>
      <c r="FW6" s="120"/>
      <c r="FX6" s="120"/>
      <c r="FY6" s="120"/>
      <c r="FZ6" s="120"/>
      <c r="GA6" s="120"/>
      <c r="GB6" s="120"/>
      <c r="GC6" s="120"/>
      <c r="GD6" s="120"/>
      <c r="GE6" s="120"/>
      <c r="GF6" s="120"/>
      <c r="GG6" s="120"/>
      <c r="GH6" s="120"/>
      <c r="GI6" s="120"/>
      <c r="GJ6" s="5"/>
      <c r="GK6" s="5"/>
    </row>
    <row r="7" spans="1:193 1680:1680" s="5" customFormat="1" ht="184.8" x14ac:dyDescent="0.2">
      <c r="A7" s="105"/>
      <c r="B7" s="112" t="s">
        <v>449</v>
      </c>
      <c r="C7" s="119"/>
      <c r="D7" s="119"/>
      <c r="E7" s="119"/>
      <c r="F7" s="119"/>
      <c r="G7" s="119"/>
      <c r="H7" s="119"/>
      <c r="I7" s="118"/>
      <c r="J7" s="117" t="s">
        <v>448</v>
      </c>
      <c r="K7" s="117"/>
      <c r="L7" s="117"/>
      <c r="M7" s="117"/>
      <c r="N7" s="117"/>
      <c r="O7" s="117"/>
      <c r="P7" s="117"/>
      <c r="Q7" s="117"/>
      <c r="R7" s="117"/>
      <c r="S7" s="117"/>
      <c r="T7" s="117"/>
      <c r="U7" s="117"/>
      <c r="V7" s="117"/>
      <c r="W7" s="117"/>
      <c r="X7" s="117"/>
      <c r="Y7" s="117"/>
      <c r="Z7" s="117"/>
      <c r="AA7" s="117"/>
      <c r="AB7" s="117"/>
      <c r="AC7" s="116" t="s">
        <v>447</v>
      </c>
      <c r="AD7" s="116"/>
      <c r="AE7" s="116"/>
      <c r="AF7" s="116"/>
      <c r="AG7" s="116"/>
      <c r="AH7" s="116"/>
      <c r="AI7" s="115" t="s">
        <v>446</v>
      </c>
      <c r="AJ7" s="115"/>
      <c r="AK7" s="115"/>
      <c r="AL7" s="115"/>
      <c r="AM7" s="112"/>
      <c r="AN7" s="114" t="s">
        <v>445</v>
      </c>
      <c r="AO7" s="113"/>
      <c r="AP7" s="113"/>
      <c r="AQ7" s="112"/>
      <c r="AR7" s="113"/>
      <c r="AS7" s="113"/>
      <c r="AT7" s="113"/>
      <c r="AU7" s="112"/>
      <c r="AV7" s="113"/>
      <c r="AW7" s="113"/>
      <c r="AX7" s="113"/>
      <c r="AY7" s="112"/>
      <c r="AZ7" s="113"/>
      <c r="BA7" s="113"/>
      <c r="BB7" s="113"/>
      <c r="BC7" s="112"/>
      <c r="BD7" s="113"/>
      <c r="BE7" s="113"/>
      <c r="BF7" s="113"/>
      <c r="BG7" s="112"/>
      <c r="BH7" s="111"/>
      <c r="BI7" s="111"/>
      <c r="BJ7" s="111"/>
      <c r="BK7" s="112"/>
      <c r="BL7" s="111"/>
      <c r="BM7" s="111"/>
      <c r="BN7" s="111"/>
      <c r="BO7" s="112"/>
      <c r="BP7" s="111"/>
      <c r="BQ7" s="111"/>
      <c r="BR7" s="111"/>
      <c r="BS7" s="112"/>
      <c r="BT7" s="111"/>
      <c r="BU7" s="111"/>
      <c r="BV7" s="111"/>
      <c r="BW7" s="112"/>
      <c r="BX7" s="111"/>
      <c r="BY7" s="111"/>
      <c r="BZ7" s="111"/>
      <c r="CA7" s="112"/>
      <c r="CB7" s="111"/>
      <c r="CC7" s="111"/>
      <c r="CD7" s="111"/>
      <c r="CE7" s="112"/>
      <c r="CF7" s="111"/>
      <c r="CG7" s="111"/>
      <c r="CH7" s="111"/>
      <c r="CI7" s="111"/>
      <c r="CJ7" s="111"/>
      <c r="CK7" s="111"/>
      <c r="CL7" s="111"/>
      <c r="CM7" s="111"/>
      <c r="CN7" s="111"/>
      <c r="CO7" s="111"/>
      <c r="CP7" s="111"/>
      <c r="CQ7" s="111"/>
      <c r="CR7" s="111"/>
      <c r="CS7" s="111"/>
      <c r="CT7" s="111"/>
      <c r="CU7" s="111"/>
      <c r="CV7" s="111"/>
      <c r="CW7" s="111"/>
      <c r="CX7" s="110"/>
      <c r="CY7" s="110"/>
      <c r="CZ7" s="110"/>
      <c r="DA7" s="110"/>
      <c r="DB7" s="108"/>
      <c r="DC7" s="108"/>
      <c r="DD7" s="108"/>
      <c r="DE7" s="108"/>
      <c r="DF7" s="108"/>
      <c r="DG7" s="108"/>
      <c r="DH7" s="107"/>
      <c r="DI7" s="109">
        <f>IF(DA9&lt;0.6,1,4)</f>
        <v>4</v>
      </c>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c r="GD7" s="108"/>
      <c r="GE7" s="108"/>
      <c r="GF7" s="108"/>
      <c r="GG7" s="108"/>
      <c r="GH7" s="108"/>
      <c r="GI7" s="107"/>
    </row>
    <row r="8" spans="1:193 1680:1680" s="82" customFormat="1" ht="71.400000000000006" x14ac:dyDescent="0.3">
      <c r="A8" s="104" t="s">
        <v>444</v>
      </c>
      <c r="B8" s="88" t="s">
        <v>443</v>
      </c>
      <c r="C8" s="88" t="s">
        <v>442</v>
      </c>
      <c r="D8" s="88" t="s">
        <v>441</v>
      </c>
      <c r="E8" s="88" t="s">
        <v>440</v>
      </c>
      <c r="F8" s="88" t="s">
        <v>439</v>
      </c>
      <c r="G8" s="88" t="s">
        <v>438</v>
      </c>
      <c r="H8" s="88" t="s">
        <v>437</v>
      </c>
      <c r="I8" s="88" t="s">
        <v>436</v>
      </c>
      <c r="J8" s="103" t="s">
        <v>435</v>
      </c>
      <c r="K8" s="103" t="s">
        <v>434</v>
      </c>
      <c r="L8" s="103" t="s">
        <v>433</v>
      </c>
      <c r="M8" s="103" t="s">
        <v>432</v>
      </c>
      <c r="N8" s="103" t="s">
        <v>431</v>
      </c>
      <c r="O8" s="103" t="s">
        <v>430</v>
      </c>
      <c r="P8" s="103" t="s">
        <v>429</v>
      </c>
      <c r="Q8" s="103" t="s">
        <v>428</v>
      </c>
      <c r="R8" s="103" t="s">
        <v>427</v>
      </c>
      <c r="S8" s="103" t="s">
        <v>426</v>
      </c>
      <c r="T8" s="103" t="s">
        <v>425</v>
      </c>
      <c r="U8" s="103" t="s">
        <v>424</v>
      </c>
      <c r="V8" s="103" t="s">
        <v>423</v>
      </c>
      <c r="W8" s="103" t="s">
        <v>422</v>
      </c>
      <c r="X8" s="103" t="s">
        <v>421</v>
      </c>
      <c r="Y8" s="103" t="s">
        <v>420</v>
      </c>
      <c r="Z8" s="103" t="s">
        <v>419</v>
      </c>
      <c r="AA8" s="103" t="s">
        <v>418</v>
      </c>
      <c r="AB8" s="103" t="s">
        <v>417</v>
      </c>
      <c r="AC8" s="88" t="s">
        <v>27</v>
      </c>
      <c r="AD8" s="88" t="s">
        <v>416</v>
      </c>
      <c r="AE8" s="88" t="s">
        <v>33</v>
      </c>
      <c r="AF8" s="88" t="s">
        <v>415</v>
      </c>
      <c r="AG8" s="88" t="s">
        <v>414</v>
      </c>
      <c r="AH8" s="88" t="s">
        <v>413</v>
      </c>
      <c r="AI8" s="88" t="s">
        <v>412</v>
      </c>
      <c r="AJ8" s="88" t="s">
        <v>411</v>
      </c>
      <c r="AK8" s="88" t="s">
        <v>410</v>
      </c>
      <c r="AL8" s="88" t="s">
        <v>409</v>
      </c>
      <c r="AM8" s="102" t="s">
        <v>408</v>
      </c>
      <c r="AN8" s="102" t="s">
        <v>407</v>
      </c>
      <c r="AO8" s="101" t="s">
        <v>406</v>
      </c>
      <c r="AP8" s="101" t="s">
        <v>405</v>
      </c>
      <c r="AQ8" s="100" t="s">
        <v>404</v>
      </c>
      <c r="AR8" s="100" t="s">
        <v>403</v>
      </c>
      <c r="AS8" s="88" t="s">
        <v>402</v>
      </c>
      <c r="AT8" s="88" t="s">
        <v>401</v>
      </c>
      <c r="AU8" s="99" t="s">
        <v>400</v>
      </c>
      <c r="AV8" s="98" t="s">
        <v>399</v>
      </c>
      <c r="AW8" s="98" t="s">
        <v>398</v>
      </c>
      <c r="AX8" s="98" t="s">
        <v>397</v>
      </c>
      <c r="AY8" s="97" t="s">
        <v>396</v>
      </c>
      <c r="AZ8" s="97" t="s">
        <v>395</v>
      </c>
      <c r="BA8" s="96" t="s">
        <v>394</v>
      </c>
      <c r="BB8" s="96" t="s">
        <v>393</v>
      </c>
      <c r="BC8" s="95" t="s">
        <v>392</v>
      </c>
      <c r="BD8" s="95" t="s">
        <v>391</v>
      </c>
      <c r="BE8" s="94" t="s">
        <v>390</v>
      </c>
      <c r="BF8" s="94" t="s">
        <v>389</v>
      </c>
      <c r="BG8" s="93" t="s">
        <v>388</v>
      </c>
      <c r="BH8" s="93" t="s">
        <v>387</v>
      </c>
      <c r="BI8" s="92" t="s">
        <v>386</v>
      </c>
      <c r="BJ8" s="92" t="s">
        <v>385</v>
      </c>
      <c r="BK8" s="91" t="s">
        <v>384</v>
      </c>
      <c r="BL8" s="91" t="s">
        <v>383</v>
      </c>
      <c r="BM8" s="90" t="s">
        <v>382</v>
      </c>
      <c r="BN8" s="90" t="s">
        <v>381</v>
      </c>
      <c r="BO8" s="99" t="s">
        <v>377</v>
      </c>
      <c r="BP8" s="99" t="s">
        <v>380</v>
      </c>
      <c r="BQ8" s="98" t="s">
        <v>379</v>
      </c>
      <c r="BR8" s="98" t="s">
        <v>378</v>
      </c>
      <c r="BS8" s="97" t="s">
        <v>377</v>
      </c>
      <c r="BT8" s="97" t="s">
        <v>376</v>
      </c>
      <c r="BU8" s="96" t="s">
        <v>375</v>
      </c>
      <c r="BV8" s="96" t="s">
        <v>374</v>
      </c>
      <c r="BW8" s="95" t="s">
        <v>373</v>
      </c>
      <c r="BX8" s="95" t="s">
        <v>372</v>
      </c>
      <c r="BY8" s="94" t="s">
        <v>371</v>
      </c>
      <c r="BZ8" s="94" t="s">
        <v>370</v>
      </c>
      <c r="CA8" s="93" t="s">
        <v>369</v>
      </c>
      <c r="CB8" s="93" t="s">
        <v>368</v>
      </c>
      <c r="CC8" s="92" t="s">
        <v>367</v>
      </c>
      <c r="CD8" s="92" t="s">
        <v>366</v>
      </c>
      <c r="CE8" s="91" t="s">
        <v>365</v>
      </c>
      <c r="CF8" s="91" t="s">
        <v>364</v>
      </c>
      <c r="CG8" s="90" t="s">
        <v>363</v>
      </c>
      <c r="CH8" s="90" t="s">
        <v>362</v>
      </c>
      <c r="CI8" s="90"/>
      <c r="CJ8" s="90"/>
      <c r="CK8" s="90"/>
      <c r="CL8" s="88" t="s">
        <v>361</v>
      </c>
      <c r="CM8" s="88" t="s">
        <v>360</v>
      </c>
      <c r="CN8" s="88" t="s">
        <v>359</v>
      </c>
      <c r="CO8" s="88" t="s">
        <v>358</v>
      </c>
      <c r="CP8" s="88" t="s">
        <v>357</v>
      </c>
      <c r="CQ8" s="88" t="s">
        <v>356</v>
      </c>
      <c r="CR8" s="89" t="s">
        <v>355</v>
      </c>
      <c r="CS8" s="89" t="s">
        <v>354</v>
      </c>
      <c r="CT8" s="118"/>
      <c r="CU8" s="88" t="s">
        <v>353</v>
      </c>
      <c r="CV8" s="418" t="s">
        <v>352</v>
      </c>
      <c r="CW8" s="87"/>
      <c r="CX8" s="87" t="s">
        <v>351</v>
      </c>
      <c r="CY8" s="87" t="s">
        <v>350</v>
      </c>
      <c r="CZ8" s="87" t="s">
        <v>349</v>
      </c>
      <c r="DA8" s="87" t="s">
        <v>348</v>
      </c>
      <c r="DB8" s="87" t="s">
        <v>347</v>
      </c>
      <c r="DC8" s="87" t="s">
        <v>346</v>
      </c>
      <c r="DD8" s="87" t="s">
        <v>345</v>
      </c>
      <c r="DE8" s="87" t="s">
        <v>344</v>
      </c>
      <c r="DF8" s="87" t="s">
        <v>343</v>
      </c>
      <c r="DG8" s="87" t="s">
        <v>342</v>
      </c>
      <c r="DH8" s="87"/>
      <c r="DI8" s="87" t="s">
        <v>341</v>
      </c>
      <c r="DJ8" s="87" t="s">
        <v>340</v>
      </c>
      <c r="DK8" s="87" t="s">
        <v>339</v>
      </c>
      <c r="DL8" s="87" t="s">
        <v>338</v>
      </c>
      <c r="DM8" s="87" t="s">
        <v>337</v>
      </c>
      <c r="DN8" s="87" t="s">
        <v>336</v>
      </c>
      <c r="DO8" s="87" t="s">
        <v>335</v>
      </c>
      <c r="DP8" s="87" t="s">
        <v>334</v>
      </c>
      <c r="DQ8" s="87" t="s">
        <v>333</v>
      </c>
      <c r="DR8" s="87" t="s">
        <v>332</v>
      </c>
      <c r="DS8" s="87" t="s">
        <v>331</v>
      </c>
      <c r="DT8" s="87" t="s">
        <v>330</v>
      </c>
      <c r="DU8" s="87" t="s">
        <v>329</v>
      </c>
      <c r="DV8" s="87" t="s">
        <v>328</v>
      </c>
      <c r="DW8" s="87" t="s">
        <v>327</v>
      </c>
      <c r="DX8" s="87" t="s">
        <v>326</v>
      </c>
      <c r="DY8" s="87" t="s">
        <v>325</v>
      </c>
      <c r="DZ8" s="87" t="s">
        <v>324</v>
      </c>
      <c r="EA8" s="87" t="s">
        <v>323</v>
      </c>
      <c r="EB8" s="87" t="s">
        <v>322</v>
      </c>
      <c r="EC8" s="87" t="s">
        <v>321</v>
      </c>
      <c r="ED8" s="87" t="s">
        <v>320</v>
      </c>
      <c r="EE8" s="87" t="s">
        <v>319</v>
      </c>
      <c r="EF8" s="87" t="s">
        <v>318</v>
      </c>
      <c r="EG8" s="87" t="s">
        <v>317</v>
      </c>
      <c r="EH8" s="87" t="s">
        <v>316</v>
      </c>
      <c r="EI8" s="87" t="s">
        <v>315</v>
      </c>
      <c r="EJ8" s="87" t="s">
        <v>314</v>
      </c>
      <c r="EK8" s="87" t="s">
        <v>313</v>
      </c>
      <c r="EL8" s="87" t="s">
        <v>312</v>
      </c>
      <c r="EM8" s="87" t="s">
        <v>311</v>
      </c>
      <c r="EN8" s="87" t="s">
        <v>310</v>
      </c>
      <c r="EO8" s="87" t="s">
        <v>309</v>
      </c>
      <c r="EP8" s="87" t="s">
        <v>308</v>
      </c>
      <c r="EQ8" s="87" t="s">
        <v>307</v>
      </c>
      <c r="ER8" s="87" t="s">
        <v>306</v>
      </c>
      <c r="ES8" s="87" t="s">
        <v>305</v>
      </c>
      <c r="ET8" s="87" t="s">
        <v>304</v>
      </c>
      <c r="EU8" s="87" t="s">
        <v>303</v>
      </c>
      <c r="EV8" s="87" t="s">
        <v>302</v>
      </c>
      <c r="EW8" s="87" t="s">
        <v>301</v>
      </c>
      <c r="EX8" s="87" t="s">
        <v>300</v>
      </c>
      <c r="EY8" s="87" t="s">
        <v>299</v>
      </c>
      <c r="EZ8" s="87" t="s">
        <v>298</v>
      </c>
      <c r="FA8" s="87" t="s">
        <v>297</v>
      </c>
      <c r="FB8" s="87" t="s">
        <v>296</v>
      </c>
      <c r="FC8" s="87" t="s">
        <v>295</v>
      </c>
      <c r="FD8" s="87" t="s">
        <v>294</v>
      </c>
      <c r="FE8" s="87" t="s">
        <v>293</v>
      </c>
      <c r="FF8" s="87" t="s">
        <v>292</v>
      </c>
      <c r="FG8" s="87" t="s">
        <v>291</v>
      </c>
      <c r="FH8" s="87" t="s">
        <v>290</v>
      </c>
      <c r="FI8" s="87" t="s">
        <v>289</v>
      </c>
      <c r="FJ8" s="87" t="s">
        <v>288</v>
      </c>
      <c r="FK8" s="87" t="s">
        <v>287</v>
      </c>
      <c r="FL8" s="87" t="s">
        <v>286</v>
      </c>
      <c r="FM8" s="87" t="s">
        <v>285</v>
      </c>
      <c r="FN8" s="87" t="s">
        <v>284</v>
      </c>
      <c r="FO8" s="87" t="s">
        <v>283</v>
      </c>
      <c r="FP8" s="87" t="s">
        <v>282</v>
      </c>
      <c r="FQ8" s="87" t="s">
        <v>281</v>
      </c>
      <c r="FR8" s="87" t="s">
        <v>280</v>
      </c>
      <c r="FS8" s="87" t="s">
        <v>279</v>
      </c>
      <c r="FT8" s="87" t="s">
        <v>278</v>
      </c>
      <c r="FU8" s="87" t="s">
        <v>277</v>
      </c>
      <c r="FV8" s="87" t="s">
        <v>276</v>
      </c>
      <c r="FW8" s="87" t="s">
        <v>275</v>
      </c>
      <c r="FX8" s="87" t="s">
        <v>274</v>
      </c>
      <c r="FY8" s="87" t="s">
        <v>273</v>
      </c>
      <c r="FZ8" s="87" t="s">
        <v>272</v>
      </c>
      <c r="GA8" s="87" t="s">
        <v>271</v>
      </c>
      <c r="GB8" s="87" t="s">
        <v>270</v>
      </c>
      <c r="GC8" s="87" t="s">
        <v>269</v>
      </c>
      <c r="GD8" s="87" t="s">
        <v>268</v>
      </c>
      <c r="GE8" s="87" t="s">
        <v>267</v>
      </c>
      <c r="GF8" s="87" t="s">
        <v>266</v>
      </c>
      <c r="GG8" s="87" t="s">
        <v>265</v>
      </c>
      <c r="GH8" s="87" t="s">
        <v>264</v>
      </c>
      <c r="GI8" s="86" t="s">
        <v>263</v>
      </c>
      <c r="GJ8" s="85"/>
      <c r="GK8" s="84"/>
    </row>
    <row r="9" spans="1:193 1680:1680" ht="187.2" x14ac:dyDescent="0.2">
      <c r="A9" s="75">
        <v>1</v>
      </c>
      <c r="B9" s="394" t="s">
        <v>1114</v>
      </c>
      <c r="C9" s="80" t="s">
        <v>1122</v>
      </c>
      <c r="D9" s="74" t="s">
        <v>205</v>
      </c>
      <c r="E9" s="72" t="s">
        <v>203</v>
      </c>
      <c r="F9" s="62" t="s">
        <v>225</v>
      </c>
      <c r="G9" s="72" t="s">
        <v>220</v>
      </c>
      <c r="H9" s="72" t="s">
        <v>169</v>
      </c>
      <c r="I9" s="71" t="s">
        <v>20</v>
      </c>
      <c r="J9" s="71" t="s">
        <v>53</v>
      </c>
      <c r="K9" s="71" t="s">
        <v>53</v>
      </c>
      <c r="L9" s="71" t="s">
        <v>53</v>
      </c>
      <c r="M9" s="71" t="s">
        <v>53</v>
      </c>
      <c r="N9" s="71" t="s">
        <v>54</v>
      </c>
      <c r="O9" s="71" t="s">
        <v>53</v>
      </c>
      <c r="P9" s="71" t="s">
        <v>53</v>
      </c>
      <c r="Q9" s="71" t="s">
        <v>53</v>
      </c>
      <c r="R9" s="71" t="s">
        <v>53</v>
      </c>
      <c r="S9" s="71" t="s">
        <v>54</v>
      </c>
      <c r="T9" s="71" t="s">
        <v>54</v>
      </c>
      <c r="U9" s="71" t="s">
        <v>54</v>
      </c>
      <c r="V9" s="71" t="s">
        <v>53</v>
      </c>
      <c r="W9" s="71" t="s">
        <v>54</v>
      </c>
      <c r="X9" s="71" t="s">
        <v>53</v>
      </c>
      <c r="Y9" s="71" t="s">
        <v>53</v>
      </c>
      <c r="Z9" s="71" t="s">
        <v>53</v>
      </c>
      <c r="AA9" s="71" t="s">
        <v>53</v>
      </c>
      <c r="AB9" s="71" t="s">
        <v>53</v>
      </c>
      <c r="AC9" s="70" t="str">
        <f>I9</f>
        <v>2 - Baja</v>
      </c>
      <c r="AD9" s="233">
        <f>IFERROR(IF(I9="1 - Muy Baja",0.2,IF(I9="2 - Baja",0.4,IF(I9="3 - Media",0.6,IF(I9="4 - Alta",0.8,1)))),"")</f>
        <v>0.4</v>
      </c>
      <c r="AE9" s="70" t="str">
        <f>CONCATENATE(CY9," - ",CZ9)</f>
        <v>3 - Moderado</v>
      </c>
      <c r="AF9" s="233">
        <f>IFERROR(IF(CY9=1,0.2,IF(CY9=2,0.4,IF(CY9=3,0.6,IF(CY9=4,0.8,1)))),"")</f>
        <v>0.6</v>
      </c>
      <c r="AG9" s="69" t="str">
        <f>IFERROR(INDEX('MEJOR CONT'!$BLU$579:$BLY$583,MATCH(I9,'MEJOR CONT'!$BLS$579:$BLS$583,0),MATCH(AE9,'MEJOR CONT'!$BLU$577:$BLY$577,0)),"")</f>
        <v>MODERADO</v>
      </c>
      <c r="AH9" s="233">
        <f>AD9*AF9</f>
        <v>0.24</v>
      </c>
      <c r="AI9" s="417" t="s">
        <v>1120</v>
      </c>
      <c r="AJ9" s="393" t="s">
        <v>1119</v>
      </c>
      <c r="AK9" s="72" t="s">
        <v>1118</v>
      </c>
      <c r="AL9" s="393" t="s">
        <v>1117</v>
      </c>
      <c r="AM9" s="62" t="s">
        <v>35</v>
      </c>
      <c r="AN9" s="67" t="s">
        <v>45</v>
      </c>
      <c r="AO9" s="67" t="s">
        <v>50</v>
      </c>
      <c r="AP9" s="62" t="s">
        <v>52</v>
      </c>
      <c r="AQ9" s="62" t="s">
        <v>35</v>
      </c>
      <c r="AR9" s="67" t="s">
        <v>45</v>
      </c>
      <c r="AS9" s="67" t="s">
        <v>50</v>
      </c>
      <c r="AT9" s="62" t="s">
        <v>52</v>
      </c>
      <c r="AU9" s="62" t="s">
        <v>35</v>
      </c>
      <c r="AV9" s="67" t="s">
        <v>45</v>
      </c>
      <c r="AW9" s="67" t="s">
        <v>50</v>
      </c>
      <c r="AX9" s="62" t="s">
        <v>52</v>
      </c>
      <c r="AY9" s="62"/>
      <c r="AZ9" s="67"/>
      <c r="BA9" s="67"/>
      <c r="BB9" s="62"/>
      <c r="BC9" s="62"/>
      <c r="BD9" s="67"/>
      <c r="BE9" s="67"/>
      <c r="BF9" s="62"/>
      <c r="BG9" s="62"/>
      <c r="BH9" s="67"/>
      <c r="BI9" s="67"/>
      <c r="BJ9" s="62"/>
      <c r="BK9" s="62"/>
      <c r="BL9" s="67"/>
      <c r="BM9" s="67"/>
      <c r="BN9" s="62"/>
      <c r="BO9" s="62"/>
      <c r="BP9" s="67"/>
      <c r="BQ9" s="67"/>
      <c r="BR9" s="62"/>
      <c r="BS9" s="62"/>
      <c r="BT9" s="67"/>
      <c r="BU9" s="67"/>
      <c r="BV9" s="62"/>
      <c r="BW9" s="62"/>
      <c r="BX9" s="67"/>
      <c r="BY9" s="67"/>
      <c r="BZ9" s="62"/>
      <c r="CA9" s="62"/>
      <c r="CB9" s="67"/>
      <c r="CC9" s="67"/>
      <c r="CD9" s="62"/>
      <c r="CE9" s="62"/>
      <c r="CF9" s="67"/>
      <c r="CG9" s="67"/>
      <c r="CH9" s="62"/>
      <c r="CI9" s="67"/>
      <c r="CJ9" s="67"/>
      <c r="CK9" s="62"/>
      <c r="CL9" s="66" t="str">
        <f>IFERROR(IF(GE9&lt;=1,"1 - Muy Baja",VLOOKUP(GE9,'MEJOR CONT'!$BLR$579:$BLS$583,2,0)),"")</f>
        <v>1 - Muy Baja</v>
      </c>
      <c r="CM9" s="249">
        <f>GF9</f>
        <v>8.6399999999999991E-2</v>
      </c>
      <c r="CN9" s="66" t="str">
        <f>IFERROR(IF(GG9&lt;=1,"1 - Leve",HLOOKUP(GG9,'MEJOR CONT'!$BLU$576:$BLY$577,2,0)),"")</f>
        <v>3 - Moderado</v>
      </c>
      <c r="CO9" s="249">
        <f>GI9</f>
        <v>0.6</v>
      </c>
      <c r="CP9" s="63" t="str">
        <f>IFERROR(INDEX($BLU$579:$BLY$583,MATCH(GE9,$BLR$579:$BLR$583,0),MATCH(GG9,$BLU$576:$BLY$576,0)),"")</f>
        <v>MODERADO</v>
      </c>
      <c r="CQ9" s="233">
        <f>CM9*CO9</f>
        <v>5.183999999999999E-2</v>
      </c>
      <c r="CR9" s="77" t="s">
        <v>475</v>
      </c>
      <c r="CS9" s="63">
        <f>IF(CP9="BAJO",0.1,IF(CP9="MODERADO",3,5))</f>
        <v>3</v>
      </c>
      <c r="CT9" s="62"/>
      <c r="CU9" s="172" t="s">
        <v>1116</v>
      </c>
      <c r="CV9" s="76" t="s">
        <v>1107</v>
      </c>
      <c r="CW9" s="242"/>
      <c r="CX9" s="56">
        <f>COUNTIF(J9:AB9,"SI")</f>
        <v>5</v>
      </c>
      <c r="CY9" s="59">
        <f>IF(CX9&lt;6,3,IF(CX9&gt;11,5,4))</f>
        <v>3</v>
      </c>
      <c r="CZ9" s="56" t="str">
        <f>IF(CX9&lt;6,"Moderado",IF(CX9&gt;11,"Catastrófico","Mayor"))</f>
        <v>Moderado</v>
      </c>
      <c r="DA9" s="237">
        <f>IF(CY9=3,0.6,IF(CY9=4,0.8,1))</f>
        <v>0.6</v>
      </c>
      <c r="DB9" s="57">
        <f>IF(AN9="",0,IF(AN9="Automático",0.25,IF(AN9="Manual",0.15,0)))</f>
        <v>0.15</v>
      </c>
      <c r="DC9" s="57">
        <f>IF(AI9="",0,IF(AO9="Preventivo",0.25,IF(AO9="Detectivo",0.15,IF(AO9="Correctivo",0.1,0))))</f>
        <v>0.25</v>
      </c>
      <c r="DD9" s="56">
        <f>IF(OR(AN9=0,AO9=0),0,DB9+DC9)</f>
        <v>0.4</v>
      </c>
      <c r="DE9" s="55">
        <f>IF(DF9&gt;0.8,5,IF(DF9&gt;0.6,4,IF(DF9&gt;0.4,3,IF(DF9&gt;0.2,2,1))))</f>
        <v>2</v>
      </c>
      <c r="DF9" s="272">
        <f>IF(OR(AP9="Ambos",AP9="Probabilidad"),$AD9-($AD9*$DD9),$AD9)</f>
        <v>0.24</v>
      </c>
      <c r="DG9" s="55">
        <f>IF(DI9&gt;0.8,5,IF(DI9&gt;0.6,4,3))</f>
        <v>3</v>
      </c>
      <c r="DH9" s="55"/>
      <c r="DI9" s="272">
        <f>IF(OR(AP9="Ambos",AP9="Impacto"),$DA9-($DA9*$DD9),$DA9)</f>
        <v>0.6</v>
      </c>
      <c r="DJ9" s="57">
        <f>IF(AR9="",0,IF(AR9="Automático",0.25,IF(AR9="Manual",0.15,0)))</f>
        <v>0.15</v>
      </c>
      <c r="DK9" s="57">
        <f>IF(AS9="",0,IF(AS9="Preventivo",0.25,IF(AS9="Detectivo",0.15,IF(AS9="Correctivo",0.1,0))))</f>
        <v>0.25</v>
      </c>
      <c r="DL9" s="56">
        <f>IF(OR(AR9=0,AS9=0),0,DJ9+DK9)</f>
        <v>0.4</v>
      </c>
      <c r="DM9" s="55">
        <f>IF(DN9&gt;0.8,5,IF(DN9&gt;0.6,4,IF(DN9&gt;0.4,3,IF(DN9&gt;0.2,2,1))))</f>
        <v>1</v>
      </c>
      <c r="DN9" s="272">
        <f>IF(OR(AT9="Ambos",AT9="Probabilidad"),DF9-(DF9*$DL9),DF9)</f>
        <v>0.14399999999999999</v>
      </c>
      <c r="DO9" s="55">
        <f>IF(DP9&gt;0.8,5,IF(DP9&gt;0.6,4,3))</f>
        <v>3</v>
      </c>
      <c r="DP9" s="272">
        <f>IF(OR(AT9="Ambos",AT9="Impacto"),$DI9-($DI9*$DL9),$DI9)</f>
        <v>0.6</v>
      </c>
      <c r="DQ9" s="57">
        <f>IF(AV9="",0,IF(AV9="Automático",0.25,IF(AV9="Manual",0.15,0)))</f>
        <v>0.15</v>
      </c>
      <c r="DR9" s="57">
        <f>IF(AW9="",0,IF(AW9="Preventivo",0.25,IF(AW9="Detectivo",0.15,IF(AW9="Correctivo",0.1,0))))</f>
        <v>0.25</v>
      </c>
      <c r="DS9" s="56">
        <f>IF(OR(AV9=0,AW9=0),0,DQ9+DR9)</f>
        <v>0.4</v>
      </c>
      <c r="DT9" s="55">
        <f>IF(DU9&gt;0.8,5,IF(DU9&gt;0.6,4,IF(DU9&gt;0.4,3,IF(DU9&gt;0.2,2,1))))</f>
        <v>1</v>
      </c>
      <c r="DU9" s="272">
        <f>IF(OR(AX9="Ambos",AX9="Probabilidad"),DN9-(DN9*$DS9),DN9)</f>
        <v>8.6399999999999991E-2</v>
      </c>
      <c r="DV9" s="55">
        <f>IF(DW9&gt;0.8,5,IF(DW9&gt;0.6,4,3))</f>
        <v>3</v>
      </c>
      <c r="DW9" s="272">
        <f>IF(OR(AX9="Ambos",AX9="Impacto"),$DP9-($DP9*$DS9),$DP9)</f>
        <v>0.6</v>
      </c>
      <c r="DX9" s="57">
        <f>IF(AZ9="",0,IF(AZ9="Automático",0.25,IF(AZ9="Manual",0.15,0)))</f>
        <v>0</v>
      </c>
      <c r="DY9" s="57">
        <f>IF(BA9="",0,IF(BA9="Preventivo",0.25,IF(BA9="Detectivo",0.15,IF(BA11="Correctivo",0.1,0))))</f>
        <v>0</v>
      </c>
      <c r="DZ9" s="56">
        <f>IF(OR(AZ9=0,BA9=0),0,DX9+DY9)</f>
        <v>0</v>
      </c>
      <c r="EA9" s="55">
        <f>IF(EB9&gt;0.8,5,IF(EB9&gt;0.6,4,IF(EB9&gt;0.4,3,IF(EB9&gt;0.2,2,1))))</f>
        <v>1</v>
      </c>
      <c r="EB9" s="272">
        <f>IF(OR(BB9="Ambos",BB9="Probabilidad"),DU9-(DU9*$DZ9),DU9)</f>
        <v>8.6399999999999991E-2</v>
      </c>
      <c r="EC9" s="55">
        <f>IF(ED9&gt;0.8,5,IF(ED9&gt;0.6,4,3))</f>
        <v>3</v>
      </c>
      <c r="ED9" s="272">
        <f>IF(OR(BB9="Ambos",BB9="Impacto"),$DW9-($DW9*$DZ9),$DW9)</f>
        <v>0.6</v>
      </c>
      <c r="EE9" s="57">
        <f>IF(BD9="",0,IF(BD9="Automático",0.25,IF(BD9="Manual",0.15,0)))</f>
        <v>0</v>
      </c>
      <c r="EF9" s="57">
        <f>IF(BE9="",0,IF(BE9="Preventivo",0.25,IF(BE9="Detectivo",0.15,IF(BE9="Correctivo",0.1,0))))</f>
        <v>0</v>
      </c>
      <c r="EG9" s="56">
        <f>IF(OR(BD9=0,BE9=0),0,EE9+EF9)</f>
        <v>0</v>
      </c>
      <c r="EH9" s="55">
        <f>IF(EI9&gt;0.8,5,IF(EI9&gt;0.6,4,IF(EI9&gt;0.4,3,IF(EI9&gt;0.2,2,1))))</f>
        <v>1</v>
      </c>
      <c r="EI9" s="272">
        <f>IF(OR(BF9="Ambos",BF9="Probabilidad"),EB9-(EB9*$EG9),EB9)</f>
        <v>8.6399999999999991E-2</v>
      </c>
      <c r="EJ9" s="55">
        <f>IF(EK9&gt;0.8,5,IF(EK9&gt;0.6,4,3))</f>
        <v>3</v>
      </c>
      <c r="EK9" s="272">
        <f>IF(OR(BF9="Ambos",BF9="Impacto"),$ED9-($ED9*$EG9),$ED9)</f>
        <v>0.6</v>
      </c>
      <c r="EL9" s="57">
        <f>IF(BH9="",0,IF(BH9="Automático",0.25,IF(BH9="Manual",0.15,0)))</f>
        <v>0</v>
      </c>
      <c r="EM9" s="57">
        <f>IF(BI9="",0,IF(BI9="Preventivo",0.25,IF(BI9="Detectivo",0.15,IF(BI9="Correctivo",0.1,0))))</f>
        <v>0</v>
      </c>
      <c r="EN9" s="56">
        <f>IF(OR(BH9=0,BI9=0),0,EL9+EM9)</f>
        <v>0</v>
      </c>
      <c r="EO9" s="55">
        <f>IF(EP9&gt;0.8,5,IF(EP9&gt;0.6,4,IF(EP9&gt;0.4,3,IF(EP9&gt;0.2,2,1))))</f>
        <v>1</v>
      </c>
      <c r="EP9" s="272">
        <f>IF(OR(BF9="Ambos",BF9="Probabilidad"),EI9-(EI9*$EN9),EI9)</f>
        <v>8.6399999999999991E-2</v>
      </c>
      <c r="EQ9" s="55">
        <f>IF(ER9&gt;0.8,5,IF(ER9&gt;0.6,4,3))</f>
        <v>3</v>
      </c>
      <c r="ER9" s="272">
        <f>IF(OR(BJ9="Ambos",BJ9="Impacto"),$EK9-($EK9*$EN9),$EK9)</f>
        <v>0.6</v>
      </c>
      <c r="ES9" s="57">
        <f>IF(BL9="",0,IF(BL9="Automático",0.25,IF(BL9="Manual",0.15,0)))</f>
        <v>0</v>
      </c>
      <c r="ET9" s="57">
        <f>IF(BM9="",0,IF(BM9="Preventivo",0.25,IF(BM9="Detectivo",0.15,IF(BM9="Correctivo",0.1,0))))</f>
        <v>0</v>
      </c>
      <c r="EU9" s="56">
        <f>IF(OR(BL9=0,BM9=0),0,ES9+ET9)</f>
        <v>0</v>
      </c>
      <c r="EV9" s="55">
        <f>IF(EW9&gt;0.8,5,IF(EW9&gt;0.6,4,IF(EW9&gt;0.4,3,IF(EW9&gt;0.2,2,1))))</f>
        <v>1</v>
      </c>
      <c r="EW9" s="272">
        <f>IF(OR(BP9="Ambos",BP9="Probabilidad"),EP9-(EP9*$EU9),EP9)</f>
        <v>8.6399999999999991E-2</v>
      </c>
      <c r="EX9" s="55">
        <f>IF(EY9&gt;0.8,5,IF(EY9&gt;0.6,4,3))</f>
        <v>3</v>
      </c>
      <c r="EY9" s="272">
        <f>IF(OR(BN9="Ambos",BN9="Impacto"),$ER9-($ER9*$EU9),$ER9)</f>
        <v>0.6</v>
      </c>
      <c r="EZ9" s="57">
        <f>IF(BP9="",0,IF(BP9="Automático",0.25,IF(BP9="Manual",0.15,0)))</f>
        <v>0</v>
      </c>
      <c r="FA9" s="57">
        <f>IF(BQ9="",0,IF(BQ9="Preventivo",0.25,IF(BQ9="Detectivo",0.15,IF(BQ9="Correctivo",0.1,0))))</f>
        <v>0</v>
      </c>
      <c r="FB9" s="56">
        <f>IF(OR(BP9=0,BQ9=0),0,EZ9+FA9)</f>
        <v>0</v>
      </c>
      <c r="FC9" s="55">
        <f>IF(FD9&gt;0.8,5,IF(FD9&gt;0.6,4,IF(FD9&gt;0.4,3,IF(FD9&gt;0.2,2,1))))</f>
        <v>1</v>
      </c>
      <c r="FD9" s="272">
        <f>IF(OR(BR9="Ambos",BR9="Probabilidad"),EW9-(EW9*$FB9),EW9)</f>
        <v>8.6399999999999991E-2</v>
      </c>
      <c r="FE9" s="55">
        <f>IF(FF9&gt;0.8,5,IF(FF9&gt;0.6,4,3))</f>
        <v>3</v>
      </c>
      <c r="FF9" s="272">
        <f>IF(OR(BR9="Ambos",BR9="Impacto"),$EY9-($EY9*$FB9),$EY9)</f>
        <v>0.6</v>
      </c>
      <c r="FG9" s="57">
        <f>IF(BT9="",0,IF(BT9="Automático",0.25,IF(BT9="Manual",0.15,0)))</f>
        <v>0</v>
      </c>
      <c r="FH9" s="57">
        <f>IF(BU9="",0,IF(BU9="Preventivo",0.25,IF(BU9="Detectivo",0.15,IF(BU9="Correctivo",0.1,0))))</f>
        <v>0</v>
      </c>
      <c r="FI9" s="56">
        <f>IF(OR(BT9=0,BU9=0),0,FG9+FH9)</f>
        <v>0</v>
      </c>
      <c r="FJ9" s="55">
        <f>IF(FK9&gt;0.8,5,IF(FK9&gt;0.6,4,IF(FK9&gt;0.4,3,IF(FK9&gt;0.2,2,1))))</f>
        <v>1</v>
      </c>
      <c r="FK9" s="272">
        <f>IF(OR(BV9="Ambos",BV9="Probabilidad"),FD9-(FD9*$FI9),FD9)</f>
        <v>8.6399999999999991E-2</v>
      </c>
      <c r="FL9" s="55">
        <f>IF(FM9&gt;0.8,5,IF(FM9&gt;0.6,4,3))</f>
        <v>3</v>
      </c>
      <c r="FM9" s="272">
        <f>IF(OR(BV9="Ambos",BV9="Impacto"),$FF9-($FF9*$FI9),$FF9)</f>
        <v>0.6</v>
      </c>
      <c r="FN9" s="57">
        <f>IF(BX9="",0,IF(BX9="Automático",0.25,IF(BX9="Manual",0.15,0)))</f>
        <v>0</v>
      </c>
      <c r="FO9" s="57">
        <f>IF(BY9="",0,IF(BY9="Preventivo",0.25,IF(BY9="Detectivo",0.15,IF(BY9="Correctivo",0.1,0))))</f>
        <v>0</v>
      </c>
      <c r="FP9" s="56">
        <f>IF(OR(BX9=0,BY9=0),0,FN9+FO9)</f>
        <v>0</v>
      </c>
      <c r="FQ9" s="55">
        <f>IF(FR9&gt;0.8,5,IF(FR9&gt;0.6,4,IF(FR9&gt;0.4,3,IF(FR9&gt;0.2,2,1))))</f>
        <v>1</v>
      </c>
      <c r="FR9" s="272">
        <f>IF(OR(BZ9="Ambos",BZ9="Probabilidad"),FK9-(FK9*$FP9),FK9)</f>
        <v>8.6399999999999991E-2</v>
      </c>
      <c r="FS9" s="55">
        <f>IF(FT9&gt;0.8,5,IF(FT9&gt;0.6,4,3))</f>
        <v>3</v>
      </c>
      <c r="FT9" s="272">
        <f>IF(OR(BZ9="Ambos",BZ9="Impacto"),$FM9-($FM9*$FP9),$FM9)</f>
        <v>0.6</v>
      </c>
      <c r="FU9" s="57">
        <f>IF(CB9="",0,IF(CB9="Automático",0.25,IF(CB9="Manual",0.15,0)))</f>
        <v>0</v>
      </c>
      <c r="FV9" s="57">
        <f>IF(CC9="",0,IF(CC9="Preventivo",0.25,IF(CC9="Detectivo",0.15,IF(CC9="Correctivo",0.1,0))))</f>
        <v>0</v>
      </c>
      <c r="FW9" s="56">
        <f>IF(OR(CB9=0,CC9=0),0,FU9+FV9)</f>
        <v>0</v>
      </c>
      <c r="FX9" s="55">
        <f>IF(FY9&gt;0.8,5,IF(FY9&gt;0.6,4,IF(FY9&gt;0.4,3,IF(FY9&gt;0.2,2,1))))</f>
        <v>1</v>
      </c>
      <c r="FY9" s="272">
        <f>IF(OR(CD9="Ambos",CD9="Probabilidad"),FR9-(FR9*$FW9),FR9)</f>
        <v>8.6399999999999991E-2</v>
      </c>
      <c r="FZ9" s="55">
        <f>IF(GA9&gt;0.8,5,IF(GA9&gt;0.6,4,3))</f>
        <v>3</v>
      </c>
      <c r="GA9" s="272">
        <f>IF(OR(CD9="Ambos",CD9="Impacto"),$FT9-($FT9*$FW9),$FT9)</f>
        <v>0.6</v>
      </c>
      <c r="GB9" s="57">
        <f>IF(CF9="",0,IF(CF9="Automático",0.25,IF(CF9="Manual",0.15,0)))</f>
        <v>0</v>
      </c>
      <c r="GC9" s="57">
        <f>IF(CG9="",0,IF(CG9="Preventivo",0.25,IF(CG9="Detectivo",0.15,IF(CG9="Correctivo",0.1,0))))</f>
        <v>0</v>
      </c>
      <c r="GD9" s="56">
        <f>IF(OR(CF9=0,CG9=0),0,GB9+GC9)</f>
        <v>0</v>
      </c>
      <c r="GE9" s="55">
        <f>IF(GF9&gt;0.8,5,IF(GF9&gt;0.6,4,IF(GF9&gt;0.4,3,IF(GF9&gt;0.2,2,1))))</f>
        <v>1</v>
      </c>
      <c r="GF9" s="272">
        <f>IF(OR(CH9="Ambos",CH9="Probabilidad"),FY9-(FY9*$GD9),FY9)</f>
        <v>8.6399999999999991E-2</v>
      </c>
      <c r="GG9" s="55">
        <f>IF(GH9&gt;0.8,5,IF(GH9&gt;0.6,4,3))</f>
        <v>3</v>
      </c>
      <c r="GH9" s="272">
        <f>IF(OR(CH9="Ambos",CH9="Impacto"),$GA9-($GA9*$GD9),$GA9)</f>
        <v>0.6</v>
      </c>
      <c r="GI9" s="272">
        <f>IF(GH9&lt;0.6,0.6,GH9)</f>
        <v>0.6</v>
      </c>
      <c r="GJ9" s="53"/>
      <c r="GK9" s="5"/>
    </row>
    <row r="10" spans="1:193 1680:1680" ht="187.2" x14ac:dyDescent="0.2">
      <c r="A10" s="75">
        <v>2</v>
      </c>
      <c r="B10" s="394" t="s">
        <v>1114</v>
      </c>
      <c r="C10" s="80" t="s">
        <v>1121</v>
      </c>
      <c r="D10" s="74" t="s">
        <v>206</v>
      </c>
      <c r="E10" s="72" t="s">
        <v>203</v>
      </c>
      <c r="F10" s="62" t="s">
        <v>225</v>
      </c>
      <c r="G10" s="72" t="s">
        <v>220</v>
      </c>
      <c r="H10" s="72" t="s">
        <v>169</v>
      </c>
      <c r="I10" s="71" t="s">
        <v>20</v>
      </c>
      <c r="J10" s="71" t="s">
        <v>53</v>
      </c>
      <c r="K10" s="71" t="s">
        <v>53</v>
      </c>
      <c r="L10" s="71" t="s">
        <v>53</v>
      </c>
      <c r="M10" s="71" t="s">
        <v>53</v>
      </c>
      <c r="N10" s="71" t="s">
        <v>54</v>
      </c>
      <c r="O10" s="71" t="s">
        <v>53</v>
      </c>
      <c r="P10" s="71" t="s">
        <v>53</v>
      </c>
      <c r="Q10" s="71" t="s">
        <v>53</v>
      </c>
      <c r="R10" s="71" t="s">
        <v>53</v>
      </c>
      <c r="S10" s="71" t="s">
        <v>54</v>
      </c>
      <c r="T10" s="71" t="s">
        <v>54</v>
      </c>
      <c r="U10" s="71" t="s">
        <v>54</v>
      </c>
      <c r="V10" s="71" t="s">
        <v>53</v>
      </c>
      <c r="W10" s="71" t="s">
        <v>54</v>
      </c>
      <c r="X10" s="71" t="s">
        <v>53</v>
      </c>
      <c r="Y10" s="71" t="s">
        <v>53</v>
      </c>
      <c r="Z10" s="71" t="s">
        <v>53</v>
      </c>
      <c r="AA10" s="71" t="s">
        <v>53</v>
      </c>
      <c r="AB10" s="71" t="s">
        <v>53</v>
      </c>
      <c r="AC10" s="70" t="str">
        <f>I10</f>
        <v>2 - Baja</v>
      </c>
      <c r="AD10" s="233">
        <f>IFERROR(IF(I10="1 - Muy Baja",0.2,IF(I10="2 - Baja",0.4,IF(I10="3 - Media",0.6,IF(I10="4 - Alta",0.8,1)))),"")</f>
        <v>0.4</v>
      </c>
      <c r="AE10" s="70" t="str">
        <f>CONCATENATE(CY10," - ",CZ10)</f>
        <v>3 - Moderado</v>
      </c>
      <c r="AF10" s="233">
        <f>IFERROR(IF(CY10=1,0.2,IF(CY10=2,0.4,IF(CY10=3,0.6,IF(CY10=4,0.8,1)))),"")</f>
        <v>0.6</v>
      </c>
      <c r="AG10" s="69" t="str">
        <f>IFERROR(INDEX('MEJOR CONT'!$BLU$579:$BLY$583,MATCH(I10,'MEJOR CONT'!$BLS$579:$BLS$583,0),MATCH(AE10,'MEJOR CONT'!$BLU$577:$BLY$577,0)),"")</f>
        <v>MODERADO</v>
      </c>
      <c r="AH10" s="233">
        <f>AD10*AF10</f>
        <v>0.24</v>
      </c>
      <c r="AI10" s="417" t="s">
        <v>1120</v>
      </c>
      <c r="AJ10" s="393" t="s">
        <v>1119</v>
      </c>
      <c r="AK10" s="72" t="s">
        <v>1118</v>
      </c>
      <c r="AL10" s="393" t="s">
        <v>1117</v>
      </c>
      <c r="AM10" s="62" t="s">
        <v>35</v>
      </c>
      <c r="AN10" s="67" t="s">
        <v>45</v>
      </c>
      <c r="AO10" s="67" t="s">
        <v>50</v>
      </c>
      <c r="AP10" s="62" t="s">
        <v>52</v>
      </c>
      <c r="AQ10" s="62" t="s">
        <v>35</v>
      </c>
      <c r="AR10" s="67" t="s">
        <v>45</v>
      </c>
      <c r="AS10" s="67" t="s">
        <v>50</v>
      </c>
      <c r="AT10" s="62" t="s">
        <v>52</v>
      </c>
      <c r="AU10" s="62" t="s">
        <v>35</v>
      </c>
      <c r="AV10" s="67" t="s">
        <v>45</v>
      </c>
      <c r="AW10" s="67" t="s">
        <v>50</v>
      </c>
      <c r="AX10" s="62" t="s">
        <v>52</v>
      </c>
      <c r="AY10" s="62"/>
      <c r="AZ10" s="67"/>
      <c r="BA10" s="67"/>
      <c r="BB10" s="62"/>
      <c r="BC10" s="62"/>
      <c r="BD10" s="67"/>
      <c r="BE10" s="67"/>
      <c r="BF10" s="62"/>
      <c r="BG10" s="62"/>
      <c r="BH10" s="67"/>
      <c r="BI10" s="67"/>
      <c r="BJ10" s="62"/>
      <c r="BK10" s="62"/>
      <c r="BL10" s="67"/>
      <c r="BM10" s="67"/>
      <c r="BN10" s="62"/>
      <c r="BO10" s="62"/>
      <c r="BP10" s="67"/>
      <c r="BQ10" s="67"/>
      <c r="BR10" s="62"/>
      <c r="BS10" s="62"/>
      <c r="BT10" s="67"/>
      <c r="BU10" s="67"/>
      <c r="BV10" s="62"/>
      <c r="BW10" s="62"/>
      <c r="BX10" s="67"/>
      <c r="BY10" s="67"/>
      <c r="BZ10" s="62"/>
      <c r="CA10" s="62"/>
      <c r="CB10" s="67"/>
      <c r="CC10" s="67"/>
      <c r="CD10" s="62"/>
      <c r="CE10" s="62"/>
      <c r="CF10" s="67"/>
      <c r="CG10" s="67"/>
      <c r="CH10" s="62"/>
      <c r="CI10" s="67"/>
      <c r="CJ10" s="67"/>
      <c r="CK10" s="62"/>
      <c r="CL10" s="66" t="str">
        <f>IFERROR(IF(GE10&lt;=1,"1 - Muy Baja",VLOOKUP(GE10,'MEJOR CONT'!$BLR$579:$BLS$583,2,0)),"")</f>
        <v>1 - Muy Baja</v>
      </c>
      <c r="CM10" s="249">
        <f>GF10</f>
        <v>8.6399999999999991E-2</v>
      </c>
      <c r="CN10" s="66" t="str">
        <f>IFERROR(IF(GG10&lt;=1,"1 - Leve",HLOOKUP(GG10,'MEJOR CONT'!$BLU$576:$BLY$577,2,0)),"")</f>
        <v>3 - Moderado</v>
      </c>
      <c r="CO10" s="249">
        <f>GI10</f>
        <v>0.6</v>
      </c>
      <c r="CP10" s="63" t="str">
        <f>IFERROR(INDEX($BLU$579:$BLY$583,MATCH(GE10,$BLR$579:$BLR$583,0),MATCH(GG10,$BLU$576:$BLY$576,0)),"")</f>
        <v>MODERADO</v>
      </c>
      <c r="CQ10" s="233">
        <f>CM10*CO10</f>
        <v>5.183999999999999E-2</v>
      </c>
      <c r="CR10" s="77" t="s">
        <v>238</v>
      </c>
      <c r="CS10" s="63">
        <f>IF(CP10="BAJO",0.1,IF(CP10="MODERADO",3,5))</f>
        <v>3</v>
      </c>
      <c r="CT10" s="62"/>
      <c r="CU10" s="172" t="s">
        <v>1116</v>
      </c>
      <c r="CV10" s="76" t="s">
        <v>1107</v>
      </c>
      <c r="CW10" s="242"/>
      <c r="CX10" s="56">
        <f>COUNTIF(J10:AB10,"SI")</f>
        <v>5</v>
      </c>
      <c r="CY10" s="59">
        <f>IF(CX10&lt;6,3,IF(CX10&gt;11,5,4))</f>
        <v>3</v>
      </c>
      <c r="CZ10" s="56" t="str">
        <f>IF(CX10&lt;6,"Moderado",IF(CX10&gt;11,"Catastrófico","Mayor"))</f>
        <v>Moderado</v>
      </c>
      <c r="DA10" s="237">
        <f>IF(CY10=3,0.6,IF(CY10=4,0.8,1))</f>
        <v>0.6</v>
      </c>
      <c r="DB10" s="57">
        <f>IF(AN10="",0,IF(AN10="Automático",0.25,IF(AN10="Manual",0.15,0)))</f>
        <v>0.15</v>
      </c>
      <c r="DC10" s="57">
        <f>IF(AI10="",0,IF(AO10="Preventivo",0.25,IF(AO10="Detectivo",0.15,IF(AO10="Correctivo",0.1,0))))</f>
        <v>0.25</v>
      </c>
      <c r="DD10" s="56">
        <f>IF(OR(AN10=0,AO10=0),0,DB10+DC10)</f>
        <v>0.4</v>
      </c>
      <c r="DE10" s="55">
        <f>IF(DF10&gt;0.8,5,IF(DF10&gt;0.6,4,IF(DF10&gt;0.4,3,IF(DF10&gt;0.2,2,1))))</f>
        <v>2</v>
      </c>
      <c r="DF10" s="272">
        <f>IF(OR(AP10="Ambos",AP10="Probabilidad"),$AD10-($AD10*$DD10),$AD10)</f>
        <v>0.24</v>
      </c>
      <c r="DG10" s="55">
        <f>IF(DI10&gt;0.8,5,IF(DI10&gt;0.6,4,3))</f>
        <v>3</v>
      </c>
      <c r="DH10" s="55"/>
      <c r="DI10" s="272">
        <f>IF(OR(AP10="Ambos",AP10="Impacto"),$DA10-($DA10*$DD10),$DA10)</f>
        <v>0.6</v>
      </c>
      <c r="DJ10" s="57">
        <f>IF(AR10="",0,IF(AR10="Automático",0.25,IF(AR10="Manual",0.15,0)))</f>
        <v>0.15</v>
      </c>
      <c r="DK10" s="57">
        <f>IF(AS10="",0,IF(AS10="Preventivo",0.25,IF(AS10="Detectivo",0.15,IF(AS10="Correctivo",0.1,0))))</f>
        <v>0.25</v>
      </c>
      <c r="DL10" s="56">
        <f>IF(OR(AR10=0,AS10=0),0,DJ10+DK10)</f>
        <v>0.4</v>
      </c>
      <c r="DM10" s="55">
        <f>IF(DN10&gt;0.8,5,IF(DN10&gt;0.6,4,IF(DN10&gt;0.4,3,IF(DN10&gt;0.2,2,1))))</f>
        <v>1</v>
      </c>
      <c r="DN10" s="272">
        <f>IF(OR(AT10="Ambos",AT10="Probabilidad"),DF10-(DF10*$DL10),DF10)</f>
        <v>0.14399999999999999</v>
      </c>
      <c r="DO10" s="55">
        <f>IF(DP10&gt;0.8,5,IF(DP10&gt;0.6,4,3))</f>
        <v>3</v>
      </c>
      <c r="DP10" s="272">
        <f>IF(OR(AT10="Ambos",AT10="Impacto"),$DI10-($DI10*$DL10),$DI10)</f>
        <v>0.6</v>
      </c>
      <c r="DQ10" s="57">
        <f>IF(AV10="",0,IF(AV10="Automático",0.25,IF(AV10="Manual",0.15,0)))</f>
        <v>0.15</v>
      </c>
      <c r="DR10" s="57">
        <f>IF(AW10="",0,IF(AW10="Preventivo",0.25,IF(AW10="Detectivo",0.15,IF(AW10="Correctivo",0.1,0))))</f>
        <v>0.25</v>
      </c>
      <c r="DS10" s="56">
        <f>IF(OR(AV10=0,AW10=0),0,DQ10+DR10)</f>
        <v>0.4</v>
      </c>
      <c r="DT10" s="55">
        <f>IF(DU10&gt;0.8,5,IF(DU10&gt;0.6,4,IF(DU10&gt;0.4,3,IF(DU10&gt;0.2,2,1))))</f>
        <v>1</v>
      </c>
      <c r="DU10" s="272">
        <f>IF(OR(AX10="Ambos",AX10="Probabilidad"),DN10-(DN10*$DS10),DN10)</f>
        <v>8.6399999999999991E-2</v>
      </c>
      <c r="DV10" s="55">
        <f>IF(DW10&gt;0.8,5,IF(DW10&gt;0.6,4,3))</f>
        <v>3</v>
      </c>
      <c r="DW10" s="272">
        <f>IF(OR(AX10="Ambos",AX10="Impacto"),$DP10-($DP10*$DS10),$DP10)</f>
        <v>0.6</v>
      </c>
      <c r="DX10" s="57">
        <f>IF(AZ10="",0,IF(AZ10="Automático",0.25,IF(AZ10="Manual",0.15,0)))</f>
        <v>0</v>
      </c>
      <c r="DY10" s="57">
        <f>IF(BA10="",0,IF(BA10="Preventivo",0.25,IF(BA10="Detectivo",0.15,IF(BA12="Correctivo",0.1,0))))</f>
        <v>0</v>
      </c>
      <c r="DZ10" s="56">
        <f>IF(OR(AZ10=0,BA10=0),0,DX10+DY10)</f>
        <v>0</v>
      </c>
      <c r="EA10" s="55">
        <f>IF(EB10&gt;0.8,5,IF(EB10&gt;0.6,4,IF(EB10&gt;0.4,3,IF(EB10&gt;0.2,2,1))))</f>
        <v>1</v>
      </c>
      <c r="EB10" s="272">
        <f>IF(OR(BB10="Ambos",BB10="Probabilidad"),DU10-(DU10*$DZ10),DU10)</f>
        <v>8.6399999999999991E-2</v>
      </c>
      <c r="EC10" s="55">
        <f>IF(ED10&gt;0.8,5,IF(ED10&gt;0.6,4,3))</f>
        <v>3</v>
      </c>
      <c r="ED10" s="272">
        <f>IF(OR(BB10="Ambos",BB10="Impacto"),$DW10-($DW10*$DZ10),$DW10)</f>
        <v>0.6</v>
      </c>
      <c r="EE10" s="57">
        <f>IF(BD10="",0,IF(BD10="Automático",0.25,IF(BD10="Manual",0.15,0)))</f>
        <v>0</v>
      </c>
      <c r="EF10" s="57">
        <f>IF(BE10="",0,IF(BE10="Preventivo",0.25,IF(BE10="Detectivo",0.15,IF(BE10="Correctivo",0.1,0))))</f>
        <v>0</v>
      </c>
      <c r="EG10" s="56">
        <f>IF(OR(BD10=0,BE10=0),0,EE10+EF10)</f>
        <v>0</v>
      </c>
      <c r="EH10" s="55">
        <f>IF(EI10&gt;0.8,5,IF(EI10&gt;0.6,4,IF(EI10&gt;0.4,3,IF(EI10&gt;0.2,2,1))))</f>
        <v>1</v>
      </c>
      <c r="EI10" s="272">
        <f>IF(OR(BF10="Ambos",BF10="Probabilidad"),EB10-(EB10*$EG10),EB10)</f>
        <v>8.6399999999999991E-2</v>
      </c>
      <c r="EJ10" s="55">
        <f>IF(EK10&gt;0.8,5,IF(EK10&gt;0.6,4,3))</f>
        <v>3</v>
      </c>
      <c r="EK10" s="272">
        <f>IF(OR(BF10="Ambos",BF10="Impacto"),$ED10-($ED10*$EG10),$ED10)</f>
        <v>0.6</v>
      </c>
      <c r="EL10" s="57">
        <f>IF(BH10="",0,IF(BH10="Automático",0.25,IF(BH10="Manual",0.15,0)))</f>
        <v>0</v>
      </c>
      <c r="EM10" s="57">
        <f>IF(BI10="",0,IF(BI10="Preventivo",0.25,IF(BI10="Detectivo",0.15,IF(BI10="Correctivo",0.1,0))))</f>
        <v>0</v>
      </c>
      <c r="EN10" s="56">
        <f>IF(OR(BH10=0,BI10=0),0,EL10+EM10)</f>
        <v>0</v>
      </c>
      <c r="EO10" s="55">
        <f>IF(EP10&gt;0.8,5,IF(EP10&gt;0.6,4,IF(EP10&gt;0.4,3,IF(EP10&gt;0.2,2,1))))</f>
        <v>1</v>
      </c>
      <c r="EP10" s="272">
        <f>IF(OR(BF10="Ambos",BF10="Probabilidad"),EI10-(EI10*$EN10),EI10)</f>
        <v>8.6399999999999991E-2</v>
      </c>
      <c r="EQ10" s="55">
        <f>IF(ER10&gt;0.8,5,IF(ER10&gt;0.6,4,3))</f>
        <v>3</v>
      </c>
      <c r="ER10" s="272">
        <f>IF(OR(BJ10="Ambos",BJ10="Impacto"),$EK10-($EK10*$EN10),$EK10)</f>
        <v>0.6</v>
      </c>
      <c r="ES10" s="57">
        <f>IF(BL10="",0,IF(BL10="Automático",0.25,IF(BL10="Manual",0.15,0)))</f>
        <v>0</v>
      </c>
      <c r="ET10" s="57">
        <f>IF(BM10="",0,IF(BM10="Preventivo",0.25,IF(BM10="Detectivo",0.15,IF(BM10="Correctivo",0.1,0))))</f>
        <v>0</v>
      </c>
      <c r="EU10" s="56">
        <f>IF(OR(BL10=0,BM10=0),0,ES10+ET10)</f>
        <v>0</v>
      </c>
      <c r="EV10" s="55">
        <f>IF(EW10&gt;0.8,5,IF(EW10&gt;0.6,4,IF(EW10&gt;0.4,3,IF(EW10&gt;0.2,2,1))))</f>
        <v>1</v>
      </c>
      <c r="EW10" s="272">
        <f>IF(OR(BP10="Ambos",BP10="Probabilidad"),EP10-(EP10*$EU10),EP10)</f>
        <v>8.6399999999999991E-2</v>
      </c>
      <c r="EX10" s="55">
        <f>IF(EY10&gt;0.8,5,IF(EY10&gt;0.6,4,3))</f>
        <v>3</v>
      </c>
      <c r="EY10" s="272">
        <f>IF(OR(BN10="Ambos",BN10="Impacto"),$ER10-($ER10*$EU10),$ER10)</f>
        <v>0.6</v>
      </c>
      <c r="EZ10" s="57">
        <f>IF(BP10="",0,IF(BP10="Automático",0.25,IF(BP10="Manual",0.15,0)))</f>
        <v>0</v>
      </c>
      <c r="FA10" s="57">
        <f>IF(BQ10="",0,IF(BQ10="Preventivo",0.25,IF(BQ10="Detectivo",0.15,IF(BQ10="Correctivo",0.1,0))))</f>
        <v>0</v>
      </c>
      <c r="FB10" s="56">
        <f>IF(OR(BP10=0,BQ10=0),0,EZ10+FA10)</f>
        <v>0</v>
      </c>
      <c r="FC10" s="55">
        <f>IF(FD10&gt;0.8,5,IF(FD10&gt;0.6,4,IF(FD10&gt;0.4,3,IF(FD10&gt;0.2,2,1))))</f>
        <v>1</v>
      </c>
      <c r="FD10" s="272">
        <f>IF(OR(BR10="Ambos",BR10="Probabilidad"),EW10-(EW10*$FB10),EW10)</f>
        <v>8.6399999999999991E-2</v>
      </c>
      <c r="FE10" s="55">
        <f>IF(FF10&gt;0.8,5,IF(FF10&gt;0.6,4,3))</f>
        <v>3</v>
      </c>
      <c r="FF10" s="272">
        <f>IF(OR(BR10="Ambos",BR10="Impacto"),$EY10-($EY10*$FB10),$EY10)</f>
        <v>0.6</v>
      </c>
      <c r="FG10" s="57">
        <f>IF(BT10="",0,IF(BT10="Automático",0.25,IF(BT10="Manual",0.15,0)))</f>
        <v>0</v>
      </c>
      <c r="FH10" s="57">
        <f>IF(BU10="",0,IF(BU10="Preventivo",0.25,IF(BU10="Detectivo",0.15,IF(BU10="Correctivo",0.1,0))))</f>
        <v>0</v>
      </c>
      <c r="FI10" s="56">
        <f>IF(OR(BT10=0,BU10=0),0,FG10+FH10)</f>
        <v>0</v>
      </c>
      <c r="FJ10" s="55">
        <f>IF(FK10&gt;0.8,5,IF(FK10&gt;0.6,4,IF(FK10&gt;0.4,3,IF(FK10&gt;0.2,2,1))))</f>
        <v>1</v>
      </c>
      <c r="FK10" s="272">
        <f>IF(OR(BV10="Ambos",BV10="Probabilidad"),FD10-(FD10*$FI10),FD10)</f>
        <v>8.6399999999999991E-2</v>
      </c>
      <c r="FL10" s="55">
        <f>IF(FM10&gt;0.8,5,IF(FM10&gt;0.6,4,3))</f>
        <v>3</v>
      </c>
      <c r="FM10" s="272">
        <f>IF(OR(BV10="Ambos",BV10="Impacto"),$FF10-($FF10*$FI10),$FF10)</f>
        <v>0.6</v>
      </c>
      <c r="FN10" s="57">
        <f>IF(BX10="",0,IF(BX10="Automático",0.25,IF(BX10="Manual",0.15,0)))</f>
        <v>0</v>
      </c>
      <c r="FO10" s="57">
        <f>IF(BY10="",0,IF(BY10="Preventivo",0.25,IF(BY10="Detectivo",0.15,IF(BY10="Correctivo",0.1,0))))</f>
        <v>0</v>
      </c>
      <c r="FP10" s="56">
        <f>IF(OR(BX10=0,BY10=0),0,FN10+FO10)</f>
        <v>0</v>
      </c>
      <c r="FQ10" s="55">
        <f>IF(FR10&gt;0.8,5,IF(FR10&gt;0.6,4,IF(FR10&gt;0.4,3,IF(FR10&gt;0.2,2,1))))</f>
        <v>1</v>
      </c>
      <c r="FR10" s="272">
        <f>IF(OR(BZ10="Ambos",BZ10="Probabilidad"),FK10-(FK10*$FP10),FK10)</f>
        <v>8.6399999999999991E-2</v>
      </c>
      <c r="FS10" s="55">
        <f>IF(FT10&gt;0.8,5,IF(FT10&gt;0.6,4,3))</f>
        <v>3</v>
      </c>
      <c r="FT10" s="272">
        <f>IF(OR(BZ10="Ambos",BZ10="Impacto"),$FM10-($FM10*$FP10),$FM10)</f>
        <v>0.6</v>
      </c>
      <c r="FU10" s="57">
        <f>IF(CB10="",0,IF(CB10="Automático",0.25,IF(CB10="Manual",0.15,0)))</f>
        <v>0</v>
      </c>
      <c r="FV10" s="57">
        <f>IF(CC10="",0,IF(CC10="Preventivo",0.25,IF(CC10="Detectivo",0.15,IF(CC10="Correctivo",0.1,0))))</f>
        <v>0</v>
      </c>
      <c r="FW10" s="56">
        <f>IF(OR(CB10=0,CC10=0),0,FU10+FV10)</f>
        <v>0</v>
      </c>
      <c r="FX10" s="55">
        <f>IF(FY10&gt;0.8,5,IF(FY10&gt;0.6,4,IF(FY10&gt;0.4,3,IF(FY10&gt;0.2,2,1))))</f>
        <v>1</v>
      </c>
      <c r="FY10" s="272">
        <f>IF(OR(CD10="Ambos",CD10="Probabilidad"),FR10-(FR10*$FW10),FR10)</f>
        <v>8.6399999999999991E-2</v>
      </c>
      <c r="FZ10" s="55">
        <f>IF(GA10&gt;0.8,5,IF(GA10&gt;0.6,4,3))</f>
        <v>3</v>
      </c>
      <c r="GA10" s="272">
        <f>IF(OR(CD10="Ambos",CD10="Impacto"),$FT10-($FT10*$FW10),$FT10)</f>
        <v>0.6</v>
      </c>
      <c r="GB10" s="57">
        <f>IF(CF10="",0,IF(CF10="Automático",0.25,IF(CF10="Manual",0.15,0)))</f>
        <v>0</v>
      </c>
      <c r="GC10" s="57">
        <f>IF(CG10="",0,IF(CG10="Preventivo",0.25,IF(CG10="Detectivo",0.15,IF(CG10="Correctivo",0.1,0))))</f>
        <v>0</v>
      </c>
      <c r="GD10" s="56">
        <f>IF(OR(CF10=0,CG10=0),0,GB10+GC10)</f>
        <v>0</v>
      </c>
      <c r="GE10" s="55">
        <f>IF(GF10&gt;0.8,5,IF(GF10&gt;0.6,4,IF(GF10&gt;0.4,3,IF(GF10&gt;0.2,2,1))))</f>
        <v>1</v>
      </c>
      <c r="GF10" s="272">
        <f>IF(OR(CH10="Ambos",CH10="Probabilidad"),FY10-(FY10*$GD10),FY10)</f>
        <v>8.6399999999999991E-2</v>
      </c>
      <c r="GG10" s="55">
        <f>IF(GH10&gt;0.8,5,IF(GH10&gt;0.6,4,3))</f>
        <v>3</v>
      </c>
      <c r="GH10" s="272">
        <f>IF(OR(CH10="Ambos",CH10="Impacto"),$GA10-($GA10*$GD10),$GA10)</f>
        <v>0.6</v>
      </c>
      <c r="GI10" s="272">
        <f>IF(GH10&lt;0.6,0.6,GH10)</f>
        <v>0.6</v>
      </c>
      <c r="GJ10" s="53"/>
      <c r="GK10" s="5"/>
    </row>
    <row r="11" spans="1:193 1680:1680" ht="187.2" x14ac:dyDescent="0.2">
      <c r="A11" s="75">
        <v>3</v>
      </c>
      <c r="B11" s="394" t="s">
        <v>1114</v>
      </c>
      <c r="C11" s="80" t="s">
        <v>1115</v>
      </c>
      <c r="D11" s="74" t="s">
        <v>206</v>
      </c>
      <c r="E11" s="72" t="s">
        <v>203</v>
      </c>
      <c r="F11" s="62" t="s">
        <v>5</v>
      </c>
      <c r="G11" s="72" t="s">
        <v>220</v>
      </c>
      <c r="H11" s="72" t="s">
        <v>169</v>
      </c>
      <c r="I11" s="71" t="s">
        <v>20</v>
      </c>
      <c r="J11" s="71" t="s">
        <v>54</v>
      </c>
      <c r="K11" s="71" t="s">
        <v>53</v>
      </c>
      <c r="L11" s="71" t="s">
        <v>53</v>
      </c>
      <c r="M11" s="71" t="s">
        <v>53</v>
      </c>
      <c r="N11" s="71" t="s">
        <v>54</v>
      </c>
      <c r="O11" s="71" t="s">
        <v>53</v>
      </c>
      <c r="P11" s="71" t="s">
        <v>53</v>
      </c>
      <c r="Q11" s="71" t="s">
        <v>53</v>
      </c>
      <c r="R11" s="71" t="s">
        <v>53</v>
      </c>
      <c r="S11" s="71" t="s">
        <v>54</v>
      </c>
      <c r="T11" s="71" t="s">
        <v>54</v>
      </c>
      <c r="U11" s="71" t="s">
        <v>54</v>
      </c>
      <c r="V11" s="71" t="s">
        <v>53</v>
      </c>
      <c r="W11" s="71" t="s">
        <v>54</v>
      </c>
      <c r="X11" s="71" t="s">
        <v>53</v>
      </c>
      <c r="Y11" s="71" t="s">
        <v>53</v>
      </c>
      <c r="Z11" s="71" t="s">
        <v>53</v>
      </c>
      <c r="AA11" s="71" t="s">
        <v>53</v>
      </c>
      <c r="AB11" s="71" t="s">
        <v>53</v>
      </c>
      <c r="AC11" s="70" t="str">
        <f>I11</f>
        <v>2 - Baja</v>
      </c>
      <c r="AD11" s="233">
        <f>IFERROR(IF(I11="1 - Muy Baja",0.2,IF(I11="2 - Baja",0.4,IF(I11="3 - Media",0.6,IF(I11="4 - Alta",0.8,1)))),"")</f>
        <v>0.4</v>
      </c>
      <c r="AE11" s="70" t="str">
        <f>CONCATENATE(CY11," - ",CZ11)</f>
        <v>4 - Mayor</v>
      </c>
      <c r="AF11" s="233">
        <f>IFERROR(IF(CY11=1,0.2,IF(CY11=2,0.4,IF(CY11=3,0.6,IF(CY11=4,0.8,1)))),"")</f>
        <v>0.8</v>
      </c>
      <c r="AG11" s="69" t="str">
        <f>IFERROR(INDEX('MEJOR CONT'!$BLU$579:$BLY$583,MATCH(I11,'MEJOR CONT'!$BLS$579:$BLS$583,0),MATCH(AE11,'MEJOR CONT'!$BLU$577:$BLY$577,0)),"")</f>
        <v>MODERADO</v>
      </c>
      <c r="AH11" s="233">
        <f>AD11*AF11</f>
        <v>0.32000000000000006</v>
      </c>
      <c r="AI11" s="417" t="s">
        <v>1112</v>
      </c>
      <c r="AJ11" s="393" t="s">
        <v>1111</v>
      </c>
      <c r="AK11" s="68" t="s">
        <v>1110</v>
      </c>
      <c r="AL11" s="393" t="s">
        <v>1109</v>
      </c>
      <c r="AM11" s="62" t="s">
        <v>35</v>
      </c>
      <c r="AN11" s="67" t="s">
        <v>45</v>
      </c>
      <c r="AO11" s="67" t="s">
        <v>50</v>
      </c>
      <c r="AP11" s="62" t="s">
        <v>52</v>
      </c>
      <c r="AQ11" s="62" t="s">
        <v>35</v>
      </c>
      <c r="AR11" s="67" t="s">
        <v>46</v>
      </c>
      <c r="AS11" s="67" t="s">
        <v>50</v>
      </c>
      <c r="AT11" s="62" t="s">
        <v>52</v>
      </c>
      <c r="AU11" s="62" t="s">
        <v>35</v>
      </c>
      <c r="AV11" s="67" t="s">
        <v>45</v>
      </c>
      <c r="AW11" s="67" t="s">
        <v>49</v>
      </c>
      <c r="AX11" s="62" t="s">
        <v>52</v>
      </c>
      <c r="AY11" s="62"/>
      <c r="AZ11" s="67"/>
      <c r="BA11" s="67"/>
      <c r="BB11" s="62"/>
      <c r="BC11" s="62"/>
      <c r="BD11" s="67"/>
      <c r="BE11" s="67"/>
      <c r="BF11" s="62"/>
      <c r="BG11" s="62"/>
      <c r="BH11" s="67"/>
      <c r="BI11" s="67"/>
      <c r="BJ11" s="62"/>
      <c r="BK11" s="62"/>
      <c r="BL11" s="67"/>
      <c r="BM11" s="67"/>
      <c r="BN11" s="62"/>
      <c r="BO11" s="62"/>
      <c r="BP11" s="67"/>
      <c r="BQ11" s="67"/>
      <c r="BR11" s="62"/>
      <c r="BS11" s="62"/>
      <c r="BT11" s="67"/>
      <c r="BU11" s="67"/>
      <c r="BV11" s="62"/>
      <c r="BW11" s="62"/>
      <c r="BX11" s="67"/>
      <c r="BY11" s="67"/>
      <c r="BZ11" s="62"/>
      <c r="CA11" s="62"/>
      <c r="CB11" s="67"/>
      <c r="CC11" s="67"/>
      <c r="CD11" s="62"/>
      <c r="CE11" s="62"/>
      <c r="CF11" s="67"/>
      <c r="CG11" s="67"/>
      <c r="CH11" s="62"/>
      <c r="CI11" s="67"/>
      <c r="CJ11" s="67"/>
      <c r="CK11" s="62"/>
      <c r="CL11" s="66" t="str">
        <f>IFERROR(IF(GE11&lt;=1,"1 - Muy Baja",VLOOKUP(GE11,'MEJOR CONT'!$BLR$579:$BLS$583,2,0)),"")</f>
        <v>1 - Muy Baja</v>
      </c>
      <c r="CM11" s="249">
        <f>GF11</f>
        <v>8.3999999999999991E-2</v>
      </c>
      <c r="CN11" s="66" t="str">
        <f>IFERROR(IF(GG11&lt;=1,"1 - Leve",HLOOKUP(GG11,'MEJOR CONT'!$BLU$576:$BLY$577,2,0)),"")</f>
        <v>4 - Mayor</v>
      </c>
      <c r="CO11" s="249">
        <f>GI11</f>
        <v>0.8</v>
      </c>
      <c r="CP11" s="63" t="str">
        <f>IFERROR(INDEX($BLU$579:$BLY$583,MATCH(GE11,$BLR$579:$BLR$583,0),MATCH(GG11,$BLU$576:$BLY$576,0)),"")</f>
        <v>MODERADO</v>
      </c>
      <c r="CQ11" s="233">
        <f>CM11*CO11</f>
        <v>6.7199999999999996E-2</v>
      </c>
      <c r="CR11" s="77" t="s">
        <v>238</v>
      </c>
      <c r="CS11" s="63">
        <f>IF(CP11="BAJO",0.1,IF(CP11="MODERADO",3,5))</f>
        <v>3</v>
      </c>
      <c r="CT11" s="62"/>
      <c r="CU11" s="172" t="s">
        <v>1108</v>
      </c>
      <c r="CV11" s="76" t="s">
        <v>1107</v>
      </c>
      <c r="CW11" s="242"/>
      <c r="CX11" s="56">
        <f>COUNTIF(J11:AB11,"SI")</f>
        <v>6</v>
      </c>
      <c r="CY11" s="59">
        <f>IF(CX11&lt;6,3,IF(CX11&gt;11,5,4))</f>
        <v>4</v>
      </c>
      <c r="CZ11" s="56" t="str">
        <f>IF(CX11&lt;6,"Moderado",IF(CX11&gt;11,"Catastrófico","Mayor"))</f>
        <v>Mayor</v>
      </c>
      <c r="DA11" s="237">
        <f>IF(CY11=3,0.6,IF(CY11=4,0.8,1))</f>
        <v>0.8</v>
      </c>
      <c r="DB11" s="57">
        <f>IF(AN11="",0,IF(AN11="Automático",0.25,IF(AN11="Manual",0.15,0)))</f>
        <v>0.15</v>
      </c>
      <c r="DC11" s="57">
        <f>IF(AI11="",0,IF(AO11="Preventivo",0.25,IF(AO11="Detectivo",0.15,IF(AO11="Correctivo",0.1,0))))</f>
        <v>0.25</v>
      </c>
      <c r="DD11" s="56">
        <f>IF(OR(AN11=0,AO11=0),0,DB11+DC11)</f>
        <v>0.4</v>
      </c>
      <c r="DE11" s="55">
        <f>IF(DF11&gt;0.8,5,IF(DF11&gt;0.6,4,IF(DF11&gt;0.4,3,IF(DF11&gt;0.2,2,1))))</f>
        <v>2</v>
      </c>
      <c r="DF11" s="272">
        <f>IF(OR(AP11="Ambos",AP11="Probabilidad"),$AD11-($AD11*$DD11),$AD11)</f>
        <v>0.24</v>
      </c>
      <c r="DG11" s="55">
        <f>IF(DI11&gt;0.8,5,IF(DI11&gt;0.6,4,3))</f>
        <v>4</v>
      </c>
      <c r="DH11" s="55"/>
      <c r="DI11" s="272">
        <f>IF(OR(AP11="Ambos",AP11="Impacto"),$DA11-($DA11*$DD11),$DA11)</f>
        <v>0.8</v>
      </c>
      <c r="DJ11" s="57">
        <f>IF(AR11="",0,IF(AR11="Automático",0.25,IF(AR11="Manual",0.15,0)))</f>
        <v>0.25</v>
      </c>
      <c r="DK11" s="57">
        <f>IF(AS11="",0,IF(AS11="Preventivo",0.25,IF(AS11="Detectivo",0.15,IF(AS11="Correctivo",0.1,0))))</f>
        <v>0.25</v>
      </c>
      <c r="DL11" s="56">
        <f>IF(OR(AR11=0,AS11=0),0,DJ11+DK11)</f>
        <v>0.5</v>
      </c>
      <c r="DM11" s="55">
        <f>IF(DN11&gt;0.8,5,IF(DN11&gt;0.6,4,IF(DN11&gt;0.4,3,IF(DN11&gt;0.2,2,1))))</f>
        <v>1</v>
      </c>
      <c r="DN11" s="272">
        <f>IF(OR(AT11="Ambos",AT11="Probabilidad"),DF11-(DF11*$DL11),DF11)</f>
        <v>0.12</v>
      </c>
      <c r="DO11" s="55">
        <f>IF(DP11&gt;0.8,5,IF(DP11&gt;0.6,4,3))</f>
        <v>4</v>
      </c>
      <c r="DP11" s="272">
        <f>IF(OR(AT11="Ambos",AT11="Impacto"),$DI11-($DI11*$DL11),$DI11)</f>
        <v>0.8</v>
      </c>
      <c r="DQ11" s="57">
        <f>IF(AV11="",0,IF(AV11="Automático",0.25,IF(AV11="Manual",0.15,0)))</f>
        <v>0.15</v>
      </c>
      <c r="DR11" s="57">
        <f>IF(AW11="",0,IF(AW11="Preventivo",0.25,IF(AW11="Detectivo",0.15,IF(AW11="Correctivo",0.1,0))))</f>
        <v>0.15</v>
      </c>
      <c r="DS11" s="56">
        <f>IF(OR(AV11=0,AW11=0),0,DQ11+DR11)</f>
        <v>0.3</v>
      </c>
      <c r="DT11" s="55">
        <f>IF(DU11&gt;0.8,5,IF(DU11&gt;0.6,4,IF(DU11&gt;0.4,3,IF(DU11&gt;0.2,2,1))))</f>
        <v>1</v>
      </c>
      <c r="DU11" s="272">
        <f>IF(OR(AX11="Ambos",AX11="Probabilidad"),DN11-(DN11*$DS11),DN11)</f>
        <v>8.3999999999999991E-2</v>
      </c>
      <c r="DV11" s="55">
        <f>IF(DW11&gt;0.8,5,IF(DW11&gt;0.6,4,3))</f>
        <v>4</v>
      </c>
      <c r="DW11" s="272">
        <f>IF(OR(AX11="Ambos",AX11="Impacto"),$DP11-($DP11*$DS11),$DP11)</f>
        <v>0.8</v>
      </c>
      <c r="DX11" s="57">
        <f>IF(AZ11="",0,IF(AZ11="Automático",0.25,IF(AZ11="Manual",0.15,0)))</f>
        <v>0</v>
      </c>
      <c r="DY11" s="57">
        <f>IF(BA11="",0,IF(BA11="Preventivo",0.25,IF(BA11="Detectivo",0.15,IF(BA12="Correctivo",0.1,0))))</f>
        <v>0</v>
      </c>
      <c r="DZ11" s="56">
        <f>IF(OR(AZ11=0,BA11=0),0,DX11+DY11)</f>
        <v>0</v>
      </c>
      <c r="EA11" s="55">
        <f>IF(EB11&gt;0.8,5,IF(EB11&gt;0.6,4,IF(EB11&gt;0.4,3,IF(EB11&gt;0.2,2,1))))</f>
        <v>1</v>
      </c>
      <c r="EB11" s="272">
        <f>IF(OR(BB11="Ambos",BB11="Probabilidad"),DU11-(DU11*$DZ11),DU11)</f>
        <v>8.3999999999999991E-2</v>
      </c>
      <c r="EC11" s="55">
        <f>IF(ED11&gt;0.8,5,IF(ED11&gt;0.6,4,3))</f>
        <v>4</v>
      </c>
      <c r="ED11" s="272">
        <f>IF(OR(BB11="Ambos",BB11="Impacto"),$DW11-($DW11*$DZ11),$DW11)</f>
        <v>0.8</v>
      </c>
      <c r="EE11" s="57">
        <f>IF(BD11="",0,IF(BD11="Automático",0.25,IF(BD11="Manual",0.15,0)))</f>
        <v>0</v>
      </c>
      <c r="EF11" s="57">
        <f>IF(BE11="",0,IF(BE11="Preventivo",0.25,IF(BE11="Detectivo",0.15,IF(BE11="Correctivo",0.1,0))))</f>
        <v>0</v>
      </c>
      <c r="EG11" s="56">
        <f>IF(OR(BD11=0,BE11=0),0,EE11+EF11)</f>
        <v>0</v>
      </c>
      <c r="EH11" s="55">
        <f>IF(EI11&gt;0.8,5,IF(EI11&gt;0.6,4,IF(EI11&gt;0.4,3,IF(EI11&gt;0.2,2,1))))</f>
        <v>1</v>
      </c>
      <c r="EI11" s="272">
        <f>IF(OR(BF11="Ambos",BF11="Probabilidad"),EB11-(EB11*$EG11),EB11)</f>
        <v>8.3999999999999991E-2</v>
      </c>
      <c r="EJ11" s="55">
        <f>IF(EK11&gt;0.8,5,IF(EK11&gt;0.6,4,3))</f>
        <v>4</v>
      </c>
      <c r="EK11" s="272">
        <f>IF(OR(BF11="Ambos",BF11="Impacto"),$ED11-($ED11*$EG11),$ED11)</f>
        <v>0.8</v>
      </c>
      <c r="EL11" s="57">
        <f>IF(BH11="",0,IF(BH11="Automático",0.25,IF(BH11="Manual",0.15,0)))</f>
        <v>0</v>
      </c>
      <c r="EM11" s="57">
        <f>IF(BI11="",0,IF(BI11="Preventivo",0.25,IF(BI11="Detectivo",0.15,IF(BI11="Correctivo",0.1,0))))</f>
        <v>0</v>
      </c>
      <c r="EN11" s="56">
        <f>IF(OR(BH11=0,BI11=0),0,EL11+EM11)</f>
        <v>0</v>
      </c>
      <c r="EO11" s="55">
        <f>IF(EP11&gt;0.8,5,IF(EP11&gt;0.6,4,IF(EP11&gt;0.4,3,IF(EP11&gt;0.2,2,1))))</f>
        <v>1</v>
      </c>
      <c r="EP11" s="272">
        <f>IF(OR(BF11="Ambos",BF11="Probabilidad"),EI11-(EI11*$EN11),EI11)</f>
        <v>8.3999999999999991E-2</v>
      </c>
      <c r="EQ11" s="55">
        <f>IF(ER11&gt;0.8,5,IF(ER11&gt;0.6,4,3))</f>
        <v>4</v>
      </c>
      <c r="ER11" s="272">
        <f>IF(OR(BJ11="Ambos",BJ11="Impacto"),$EK11-($EK11*$EN11),$EK11)</f>
        <v>0.8</v>
      </c>
      <c r="ES11" s="57">
        <f>IF(BL11="",0,IF(BL11="Automático",0.25,IF(BL11="Manual",0.15,0)))</f>
        <v>0</v>
      </c>
      <c r="ET11" s="57">
        <f>IF(BM11="",0,IF(BM11="Preventivo",0.25,IF(BM11="Detectivo",0.15,IF(BM11="Correctivo",0.1,0))))</f>
        <v>0</v>
      </c>
      <c r="EU11" s="56">
        <f>IF(OR(BL11=0,BM11=0),0,ES11+ET11)</f>
        <v>0</v>
      </c>
      <c r="EV11" s="55">
        <f>IF(EW11&gt;0.8,5,IF(EW11&gt;0.6,4,IF(EW11&gt;0.4,3,IF(EW11&gt;0.2,2,1))))</f>
        <v>1</v>
      </c>
      <c r="EW11" s="272">
        <f>IF(OR(BP11="Ambos",BP11="Probabilidad"),EP11-(EP11*$EU11),EP11)</f>
        <v>8.3999999999999991E-2</v>
      </c>
      <c r="EX11" s="55">
        <f>IF(EY11&gt;0.8,5,IF(EY11&gt;0.6,4,3))</f>
        <v>4</v>
      </c>
      <c r="EY11" s="272">
        <f>IF(OR(BN11="Ambos",BN11="Impacto"),$ER11-($ER11*$EU11),$ER11)</f>
        <v>0.8</v>
      </c>
      <c r="EZ11" s="57">
        <f>IF(BP11="",0,IF(BP11="Automático",0.25,IF(BP11="Manual",0.15,0)))</f>
        <v>0</v>
      </c>
      <c r="FA11" s="57">
        <f>IF(BQ11="",0,IF(BQ11="Preventivo",0.25,IF(BQ11="Detectivo",0.15,IF(BQ11="Correctivo",0.1,0))))</f>
        <v>0</v>
      </c>
      <c r="FB11" s="56">
        <f>IF(OR(BP11=0,BQ11=0),0,EZ11+FA11)</f>
        <v>0</v>
      </c>
      <c r="FC11" s="55">
        <f>IF(FD11&gt;0.8,5,IF(FD11&gt;0.6,4,IF(FD11&gt;0.4,3,IF(FD11&gt;0.2,2,1))))</f>
        <v>1</v>
      </c>
      <c r="FD11" s="272">
        <f>IF(OR(BR11="Ambos",BR11="Probabilidad"),EW11-(EW11*$FB11),EW11)</f>
        <v>8.3999999999999991E-2</v>
      </c>
      <c r="FE11" s="55">
        <f>IF(FF11&gt;0.8,5,IF(FF11&gt;0.6,4,3))</f>
        <v>4</v>
      </c>
      <c r="FF11" s="272">
        <f>IF(OR(BR11="Ambos",BR11="Impacto"),$EY11-($EY11*$FB11),$EY11)</f>
        <v>0.8</v>
      </c>
      <c r="FG11" s="57">
        <f>IF(BT11="",0,IF(BT11="Automático",0.25,IF(BT11="Manual",0.15,0)))</f>
        <v>0</v>
      </c>
      <c r="FH11" s="57">
        <f>IF(BU11="",0,IF(BU11="Preventivo",0.25,IF(BU11="Detectivo",0.15,IF(BU11="Correctivo",0.1,0))))</f>
        <v>0</v>
      </c>
      <c r="FI11" s="56">
        <f>IF(OR(BT11=0,BU11=0),0,FG11+FH11)</f>
        <v>0</v>
      </c>
      <c r="FJ11" s="55">
        <f>IF(FK11&gt;0.8,5,IF(FK11&gt;0.6,4,IF(FK11&gt;0.4,3,IF(FK11&gt;0.2,2,1))))</f>
        <v>1</v>
      </c>
      <c r="FK11" s="272">
        <f>IF(OR(BV11="Ambos",BV11="Probabilidad"),FD11-(FD11*$FI11),FD11)</f>
        <v>8.3999999999999991E-2</v>
      </c>
      <c r="FL11" s="55">
        <f>IF(FM11&gt;0.8,5,IF(FM11&gt;0.6,4,3))</f>
        <v>4</v>
      </c>
      <c r="FM11" s="272">
        <f>IF(OR(BV11="Ambos",BV11="Impacto"),$FF11-($FF11*$FI11),$FF11)</f>
        <v>0.8</v>
      </c>
      <c r="FN11" s="57">
        <f>IF(BX11="",0,IF(BX11="Automático",0.25,IF(BX11="Manual",0.15,0)))</f>
        <v>0</v>
      </c>
      <c r="FO11" s="57">
        <f>IF(BY11="",0,IF(BY11="Preventivo",0.25,IF(BY11="Detectivo",0.15,IF(BY11="Correctivo",0.1,0))))</f>
        <v>0</v>
      </c>
      <c r="FP11" s="56">
        <f>IF(OR(BX11=0,BY11=0),0,FN11+FO11)</f>
        <v>0</v>
      </c>
      <c r="FQ11" s="55">
        <f>IF(FR11&gt;0.8,5,IF(FR11&gt;0.6,4,IF(FR11&gt;0.4,3,IF(FR11&gt;0.2,2,1))))</f>
        <v>1</v>
      </c>
      <c r="FR11" s="272">
        <f>IF(OR(BZ11="Ambos",BZ11="Probabilidad"),FK11-(FK11*$FP11),FK11)</f>
        <v>8.3999999999999991E-2</v>
      </c>
      <c r="FS11" s="55">
        <f>IF(FT11&gt;0.8,5,IF(FT11&gt;0.6,4,3))</f>
        <v>4</v>
      </c>
      <c r="FT11" s="272">
        <f>IF(OR(BZ11="Ambos",BZ11="Impacto"),$FM11-($FM11*$FP11),$FM11)</f>
        <v>0.8</v>
      </c>
      <c r="FU11" s="57">
        <f>IF(CB11="",0,IF(CB11="Automático",0.25,IF(CB11="Manual",0.15,0)))</f>
        <v>0</v>
      </c>
      <c r="FV11" s="57">
        <f>IF(CC11="",0,IF(CC11="Preventivo",0.25,IF(CC11="Detectivo",0.15,IF(CC11="Correctivo",0.1,0))))</f>
        <v>0</v>
      </c>
      <c r="FW11" s="56">
        <f>IF(OR(CB11=0,CC11=0),0,FU11+FV11)</f>
        <v>0</v>
      </c>
      <c r="FX11" s="55">
        <f>IF(FY11&gt;0.8,5,IF(FY11&gt;0.6,4,IF(FY11&gt;0.4,3,IF(FY11&gt;0.2,2,1))))</f>
        <v>1</v>
      </c>
      <c r="FY11" s="272">
        <f>IF(OR(CD11="Ambos",CD11="Probabilidad"),FR11-(FR11*$FW11),FR11)</f>
        <v>8.3999999999999991E-2</v>
      </c>
      <c r="FZ11" s="55">
        <f>IF(GA11&gt;0.8,5,IF(GA11&gt;0.6,4,3))</f>
        <v>4</v>
      </c>
      <c r="GA11" s="272">
        <f>IF(OR(CD11="Ambos",CD11="Impacto"),$FT11-($FT11*$FW11),$FT11)</f>
        <v>0.8</v>
      </c>
      <c r="GB11" s="57">
        <f>IF(CF11="",0,IF(CF11="Automático",0.25,IF(CF11="Manual",0.15,0)))</f>
        <v>0</v>
      </c>
      <c r="GC11" s="57">
        <f>IF(CG11="",0,IF(CG11="Preventivo",0.25,IF(CG11="Detectivo",0.15,IF(CG11="Correctivo",0.1,0))))</f>
        <v>0</v>
      </c>
      <c r="GD11" s="56">
        <f>IF(OR(CF11=0,CG11=0),0,GB11+GC11)</f>
        <v>0</v>
      </c>
      <c r="GE11" s="55">
        <f>IF(GF11&gt;0.8,5,IF(GF11&gt;0.6,4,IF(GF11&gt;0.4,3,IF(GF11&gt;0.2,2,1))))</f>
        <v>1</v>
      </c>
      <c r="GF11" s="272">
        <f>IF(OR(CH11="Ambos",CH11="Probabilidad"),FY11-(FY11*$GD11),FY11)</f>
        <v>8.3999999999999991E-2</v>
      </c>
      <c r="GG11" s="55">
        <f>IF(GH11&gt;0.8,5,IF(GH11&gt;0.6,4,3))</f>
        <v>4</v>
      </c>
      <c r="GH11" s="272">
        <f>IF(OR(CH11="Ambos",CH11="Impacto"),$GA11-($GA11*$GD11),$GA11)</f>
        <v>0.8</v>
      </c>
      <c r="GI11" s="272">
        <f>IF(GH11&lt;0.6,0.6,GH11)</f>
        <v>0.8</v>
      </c>
      <c r="GJ11" s="53"/>
    </row>
    <row r="12" spans="1:193 1680:1680" ht="187.2" x14ac:dyDescent="0.2">
      <c r="A12" s="75">
        <v>4</v>
      </c>
      <c r="B12" s="394" t="s">
        <v>1114</v>
      </c>
      <c r="C12" s="80" t="s">
        <v>1113</v>
      </c>
      <c r="D12" s="74" t="s">
        <v>205</v>
      </c>
      <c r="E12" s="72" t="s">
        <v>203</v>
      </c>
      <c r="F12" s="62" t="s">
        <v>5</v>
      </c>
      <c r="G12" s="72" t="s">
        <v>220</v>
      </c>
      <c r="H12" s="72" t="s">
        <v>169</v>
      </c>
      <c r="I12" s="71" t="s">
        <v>20</v>
      </c>
      <c r="J12" s="71" t="s">
        <v>54</v>
      </c>
      <c r="K12" s="71" t="s">
        <v>53</v>
      </c>
      <c r="L12" s="71" t="s">
        <v>53</v>
      </c>
      <c r="M12" s="71" t="s">
        <v>53</v>
      </c>
      <c r="N12" s="71" t="s">
        <v>54</v>
      </c>
      <c r="O12" s="71" t="s">
        <v>53</v>
      </c>
      <c r="P12" s="71" t="s">
        <v>53</v>
      </c>
      <c r="Q12" s="71" t="s">
        <v>53</v>
      </c>
      <c r="R12" s="71" t="s">
        <v>53</v>
      </c>
      <c r="S12" s="71" t="s">
        <v>54</v>
      </c>
      <c r="T12" s="71" t="s">
        <v>54</v>
      </c>
      <c r="U12" s="71" t="s">
        <v>54</v>
      </c>
      <c r="V12" s="71" t="s">
        <v>53</v>
      </c>
      <c r="W12" s="71" t="s">
        <v>54</v>
      </c>
      <c r="X12" s="71" t="s">
        <v>53</v>
      </c>
      <c r="Y12" s="71" t="s">
        <v>53</v>
      </c>
      <c r="Z12" s="71" t="s">
        <v>53</v>
      </c>
      <c r="AA12" s="71" t="s">
        <v>53</v>
      </c>
      <c r="AB12" s="71" t="s">
        <v>53</v>
      </c>
      <c r="AC12" s="70" t="str">
        <f>I12</f>
        <v>2 - Baja</v>
      </c>
      <c r="AD12" s="233">
        <f>IFERROR(IF(I12="1 - Muy Baja",0.2,IF(I12="2 - Baja",0.4,IF(I12="3 - Media",0.6,IF(I12="4 - Alta",0.8,1)))),"")</f>
        <v>0.4</v>
      </c>
      <c r="AE12" s="70" t="str">
        <f>CONCATENATE(CY12," - ",CZ12)</f>
        <v>4 - Mayor</v>
      </c>
      <c r="AF12" s="233">
        <f>IFERROR(IF(CY12=1,0.2,IF(CY12=2,0.4,IF(CY12=3,0.6,IF(CY12=4,0.8,1)))),"")</f>
        <v>0.8</v>
      </c>
      <c r="AG12" s="69" t="str">
        <f>IFERROR(INDEX('MEJOR CONT'!$BLU$579:$BLY$583,MATCH(I12,'MEJOR CONT'!$BLS$579:$BLS$583,0),MATCH(AE12,'MEJOR CONT'!$BLU$577:$BLY$577,0)),"")</f>
        <v>MODERADO</v>
      </c>
      <c r="AH12" s="233">
        <f>AD12*AF12</f>
        <v>0.32000000000000006</v>
      </c>
      <c r="AI12" s="417" t="s">
        <v>1112</v>
      </c>
      <c r="AJ12" s="393" t="s">
        <v>1111</v>
      </c>
      <c r="AK12" s="68" t="s">
        <v>1110</v>
      </c>
      <c r="AL12" s="393" t="s">
        <v>1109</v>
      </c>
      <c r="AM12" s="62" t="s">
        <v>35</v>
      </c>
      <c r="AN12" s="67" t="s">
        <v>45</v>
      </c>
      <c r="AO12" s="67" t="s">
        <v>50</v>
      </c>
      <c r="AP12" s="62" t="s">
        <v>52</v>
      </c>
      <c r="AQ12" s="62" t="s">
        <v>35</v>
      </c>
      <c r="AR12" s="67" t="s">
        <v>46</v>
      </c>
      <c r="AS12" s="67" t="s">
        <v>50</v>
      </c>
      <c r="AT12" s="62" t="s">
        <v>52</v>
      </c>
      <c r="AU12" s="62" t="s">
        <v>35</v>
      </c>
      <c r="AV12" s="67" t="s">
        <v>45</v>
      </c>
      <c r="AW12" s="67" t="s">
        <v>49</v>
      </c>
      <c r="AX12" s="62" t="s">
        <v>52</v>
      </c>
      <c r="AY12" s="62"/>
      <c r="AZ12" s="67"/>
      <c r="BA12" s="67"/>
      <c r="BB12" s="62"/>
      <c r="BC12" s="62"/>
      <c r="BD12" s="67"/>
      <c r="BE12" s="67"/>
      <c r="BF12" s="62"/>
      <c r="BG12" s="62"/>
      <c r="BH12" s="67"/>
      <c r="BI12" s="67"/>
      <c r="BJ12" s="62"/>
      <c r="BK12" s="62"/>
      <c r="BL12" s="67"/>
      <c r="BM12" s="67"/>
      <c r="BN12" s="62"/>
      <c r="BO12" s="62"/>
      <c r="BP12" s="67"/>
      <c r="BQ12" s="67"/>
      <c r="BR12" s="62"/>
      <c r="BS12" s="62"/>
      <c r="BT12" s="67"/>
      <c r="BU12" s="67"/>
      <c r="BV12" s="62"/>
      <c r="BW12" s="62"/>
      <c r="BX12" s="67"/>
      <c r="BY12" s="67"/>
      <c r="BZ12" s="62"/>
      <c r="CA12" s="62"/>
      <c r="CB12" s="67"/>
      <c r="CC12" s="67"/>
      <c r="CD12" s="62"/>
      <c r="CE12" s="62"/>
      <c r="CF12" s="67"/>
      <c r="CG12" s="67"/>
      <c r="CH12" s="62"/>
      <c r="CI12" s="67"/>
      <c r="CJ12" s="67"/>
      <c r="CK12" s="62"/>
      <c r="CL12" s="66" t="str">
        <f>IFERROR(IF(GE12&lt;=1,"1 - Muy Baja",VLOOKUP(GE12,'MEJOR CONT'!$BLR$579:$BLS$583,2,0)),"")</f>
        <v>1 - Muy Baja</v>
      </c>
      <c r="CM12" s="249">
        <f>GF12</f>
        <v>8.3999999999999991E-2</v>
      </c>
      <c r="CN12" s="66" t="str">
        <f>IFERROR(IF(GG12&lt;=1,"1 - Leve",HLOOKUP(GG12,'MEJOR CONT'!$BLU$576:$BLY$577,2,0)),"")</f>
        <v>4 - Mayor</v>
      </c>
      <c r="CO12" s="249">
        <f>GI12</f>
        <v>0.8</v>
      </c>
      <c r="CP12" s="63" t="str">
        <f>IFERROR(INDEX($BLU$579:$BLY$583,MATCH(GE12,$BLR$579:$BLR$583,0),MATCH(GG12,$BLU$576:$BLY$576,0)),"")</f>
        <v>MODERADO</v>
      </c>
      <c r="CQ12" s="233">
        <f>CM12*CO12</f>
        <v>6.7199999999999996E-2</v>
      </c>
      <c r="CR12" s="77" t="s">
        <v>238</v>
      </c>
      <c r="CS12" s="63">
        <f>IF(CP12="BAJO",0.1,IF(CP12="MODERADO",3,5))</f>
        <v>3</v>
      </c>
      <c r="CT12" s="62"/>
      <c r="CU12" s="172" t="s">
        <v>1108</v>
      </c>
      <c r="CV12" s="76" t="s">
        <v>1107</v>
      </c>
      <c r="CW12" s="242"/>
      <c r="CX12" s="56">
        <f>COUNTIF(J12:AB12,"SI")</f>
        <v>6</v>
      </c>
      <c r="CY12" s="59">
        <f>IF(CX12&lt;6,3,IF(CX12&gt;11,5,4))</f>
        <v>4</v>
      </c>
      <c r="CZ12" s="56" t="str">
        <f>IF(CX12&lt;6,"Moderado",IF(CX12&gt;11,"Catastrófico","Mayor"))</f>
        <v>Mayor</v>
      </c>
      <c r="DA12" s="237">
        <f>IF(CY12=3,0.6,IF(CY12=4,0.8,1))</f>
        <v>0.8</v>
      </c>
      <c r="DB12" s="57">
        <f>IF(AN12="",0,IF(AN12="Automático",0.25,IF(AN12="Manual",0.15,0)))</f>
        <v>0.15</v>
      </c>
      <c r="DC12" s="57">
        <f>IF(AI12="",0,IF(AO12="Preventivo",0.25,IF(AO12="Detectivo",0.15,IF(AO12="Correctivo",0.1,0))))</f>
        <v>0.25</v>
      </c>
      <c r="DD12" s="56">
        <f>IF(OR(AN12=0,AO12=0),0,DB12+DC12)</f>
        <v>0.4</v>
      </c>
      <c r="DE12" s="55">
        <f>IF(DF12&gt;0.8,5,IF(DF12&gt;0.6,4,IF(DF12&gt;0.4,3,IF(DF12&gt;0.2,2,1))))</f>
        <v>2</v>
      </c>
      <c r="DF12" s="272">
        <f>IF(OR(AP12="Ambos",AP12="Probabilidad"),$AD12-($AD12*$DD12),$AD12)</f>
        <v>0.24</v>
      </c>
      <c r="DG12" s="55">
        <f>IF(DI12&gt;0.8,5,IF(DI12&gt;0.6,4,3))</f>
        <v>4</v>
      </c>
      <c r="DH12" s="55"/>
      <c r="DI12" s="272">
        <f>IF(OR(AP12="Ambos",AP12="Impacto"),$DA12-($DA12*$DD12),$DA12)</f>
        <v>0.8</v>
      </c>
      <c r="DJ12" s="57">
        <f>IF(AR12="",0,IF(AR12="Automático",0.25,IF(AR12="Manual",0.15,0)))</f>
        <v>0.25</v>
      </c>
      <c r="DK12" s="57">
        <f>IF(AS12="",0,IF(AS12="Preventivo",0.25,IF(AS12="Detectivo",0.15,IF(AS12="Correctivo",0.1,0))))</f>
        <v>0.25</v>
      </c>
      <c r="DL12" s="56">
        <f>IF(OR(AR12=0,AS12=0),0,DJ12+DK12)</f>
        <v>0.5</v>
      </c>
      <c r="DM12" s="55">
        <f>IF(DN12&gt;0.8,5,IF(DN12&gt;0.6,4,IF(DN12&gt;0.4,3,IF(DN12&gt;0.2,2,1))))</f>
        <v>1</v>
      </c>
      <c r="DN12" s="272">
        <f>IF(OR(AT12="Ambos",AT12="Probabilidad"),DF12-(DF12*$DL12),DF12)</f>
        <v>0.12</v>
      </c>
      <c r="DO12" s="55">
        <f>IF(DP12&gt;0.8,5,IF(DP12&gt;0.6,4,3))</f>
        <v>4</v>
      </c>
      <c r="DP12" s="272">
        <f>IF(OR(AT12="Ambos",AT12="Impacto"),$DI12-($DI12*$DL12),$DI12)</f>
        <v>0.8</v>
      </c>
      <c r="DQ12" s="57">
        <f>IF(AV12="",0,IF(AV12="Automático",0.25,IF(AV12="Manual",0.15,0)))</f>
        <v>0.15</v>
      </c>
      <c r="DR12" s="57">
        <f>IF(AW12="",0,IF(AW12="Preventivo",0.25,IF(AW12="Detectivo",0.15,IF(AW12="Correctivo",0.1,0))))</f>
        <v>0.15</v>
      </c>
      <c r="DS12" s="56">
        <f>IF(OR(AV12=0,AW12=0),0,DQ12+DR12)</f>
        <v>0.3</v>
      </c>
      <c r="DT12" s="55">
        <f>IF(DU12&gt;0.8,5,IF(DU12&gt;0.6,4,IF(DU12&gt;0.4,3,IF(DU12&gt;0.2,2,1))))</f>
        <v>1</v>
      </c>
      <c r="DU12" s="272">
        <f>IF(OR(AX12="Ambos",AX12="Probabilidad"),DN12-(DN12*$DS12),DN12)</f>
        <v>8.3999999999999991E-2</v>
      </c>
      <c r="DV12" s="55">
        <f>IF(DW12&gt;0.8,5,IF(DW12&gt;0.6,4,3))</f>
        <v>4</v>
      </c>
      <c r="DW12" s="272">
        <f>IF(OR(AX12="Ambos",AX12="Impacto"),$DP12-($DP12*$DS12),$DP12)</f>
        <v>0.8</v>
      </c>
      <c r="DX12" s="57">
        <f>IF(AZ12="",0,IF(AZ12="Automático",0.25,IF(AZ12="Manual",0.15,0)))</f>
        <v>0</v>
      </c>
      <c r="DY12" s="57">
        <f>IF(BA12="",0,IF(BA12="Preventivo",0.25,IF(BA12="Detectivo",0.15,IF(BA13="Correctivo",0.1,0))))</f>
        <v>0</v>
      </c>
      <c r="DZ12" s="56">
        <f>IF(OR(AZ12=0,BA12=0),0,DX12+DY12)</f>
        <v>0</v>
      </c>
      <c r="EA12" s="55">
        <f>IF(EB12&gt;0.8,5,IF(EB12&gt;0.6,4,IF(EB12&gt;0.4,3,IF(EB12&gt;0.2,2,1))))</f>
        <v>1</v>
      </c>
      <c r="EB12" s="272">
        <f>IF(OR(BB12="Ambos",BB12="Probabilidad"),DU12-(DU12*$DZ12),DU12)</f>
        <v>8.3999999999999991E-2</v>
      </c>
      <c r="EC12" s="55">
        <f>IF(ED12&gt;0.8,5,IF(ED12&gt;0.6,4,3))</f>
        <v>4</v>
      </c>
      <c r="ED12" s="272">
        <f>IF(OR(BB12="Ambos",BB12="Impacto"),$DW12-($DW12*$DZ12),$DW12)</f>
        <v>0.8</v>
      </c>
      <c r="EE12" s="57">
        <f>IF(BD12="",0,IF(BD12="Automático",0.25,IF(BD12="Manual",0.15,0)))</f>
        <v>0</v>
      </c>
      <c r="EF12" s="57">
        <f>IF(BE12="",0,IF(BE12="Preventivo",0.25,IF(BE12="Detectivo",0.15,IF(BE12="Correctivo",0.1,0))))</f>
        <v>0</v>
      </c>
      <c r="EG12" s="56">
        <f>IF(OR(BD12=0,BE12=0),0,EE12+EF12)</f>
        <v>0</v>
      </c>
      <c r="EH12" s="55">
        <f>IF(EI12&gt;0.8,5,IF(EI12&gt;0.6,4,IF(EI12&gt;0.4,3,IF(EI12&gt;0.2,2,1))))</f>
        <v>1</v>
      </c>
      <c r="EI12" s="272">
        <f>IF(OR(BF12="Ambos",BF12="Probabilidad"),EB12-(EB12*$EG12),EB12)</f>
        <v>8.3999999999999991E-2</v>
      </c>
      <c r="EJ12" s="55">
        <f>IF(EK12&gt;0.8,5,IF(EK12&gt;0.6,4,3))</f>
        <v>4</v>
      </c>
      <c r="EK12" s="272">
        <f>IF(OR(BF12="Ambos",BF12="Impacto"),$ED12-($ED12*$EG12),$ED12)</f>
        <v>0.8</v>
      </c>
      <c r="EL12" s="57">
        <f>IF(BH12="",0,IF(BH12="Automático",0.25,IF(BH12="Manual",0.15,0)))</f>
        <v>0</v>
      </c>
      <c r="EM12" s="57">
        <f>IF(BI12="",0,IF(BI12="Preventivo",0.25,IF(BI12="Detectivo",0.15,IF(BI12="Correctivo",0.1,0))))</f>
        <v>0</v>
      </c>
      <c r="EN12" s="56">
        <f>IF(OR(BH12=0,BI12=0),0,EL12+EM12)</f>
        <v>0</v>
      </c>
      <c r="EO12" s="55">
        <f>IF(EP12&gt;0.8,5,IF(EP12&gt;0.6,4,IF(EP12&gt;0.4,3,IF(EP12&gt;0.2,2,1))))</f>
        <v>1</v>
      </c>
      <c r="EP12" s="272">
        <f>IF(OR(BF12="Ambos",BF12="Probabilidad"),EI12-(EI12*$EN12),EI12)</f>
        <v>8.3999999999999991E-2</v>
      </c>
      <c r="EQ12" s="55">
        <f>IF(ER12&gt;0.8,5,IF(ER12&gt;0.6,4,3))</f>
        <v>4</v>
      </c>
      <c r="ER12" s="272">
        <f>IF(OR(BJ12="Ambos",BJ12="Impacto"),$EK12-($EK12*$EN12),$EK12)</f>
        <v>0.8</v>
      </c>
      <c r="ES12" s="57">
        <f>IF(BL12="",0,IF(BL12="Automático",0.25,IF(BL12="Manual",0.15,0)))</f>
        <v>0</v>
      </c>
      <c r="ET12" s="57">
        <f>IF(BM12="",0,IF(BM12="Preventivo",0.25,IF(BM12="Detectivo",0.15,IF(BM12="Correctivo",0.1,0))))</f>
        <v>0</v>
      </c>
      <c r="EU12" s="56">
        <f>IF(OR(BL12=0,BM12=0),0,ES12+ET12)</f>
        <v>0</v>
      </c>
      <c r="EV12" s="55">
        <f>IF(EW12&gt;0.8,5,IF(EW12&gt;0.6,4,IF(EW12&gt;0.4,3,IF(EW12&gt;0.2,2,1))))</f>
        <v>1</v>
      </c>
      <c r="EW12" s="272">
        <f>IF(OR(BP12="Ambos",BP12="Probabilidad"),EP12-(EP12*$EU12),EP12)</f>
        <v>8.3999999999999991E-2</v>
      </c>
      <c r="EX12" s="55">
        <f>IF(EY12&gt;0.8,5,IF(EY12&gt;0.6,4,3))</f>
        <v>4</v>
      </c>
      <c r="EY12" s="272">
        <f>IF(OR(BN12="Ambos",BN12="Impacto"),$ER12-($ER12*$EU12),$ER12)</f>
        <v>0.8</v>
      </c>
      <c r="EZ12" s="57">
        <f>IF(BP12="",0,IF(BP12="Automático",0.25,IF(BP12="Manual",0.15,0)))</f>
        <v>0</v>
      </c>
      <c r="FA12" s="57">
        <f>IF(BQ12="",0,IF(BQ12="Preventivo",0.25,IF(BQ12="Detectivo",0.15,IF(BQ12="Correctivo",0.1,0))))</f>
        <v>0</v>
      </c>
      <c r="FB12" s="56">
        <f>IF(OR(BP12=0,BQ12=0),0,EZ12+FA12)</f>
        <v>0</v>
      </c>
      <c r="FC12" s="55">
        <f>IF(FD12&gt;0.8,5,IF(FD12&gt;0.6,4,IF(FD12&gt;0.4,3,IF(FD12&gt;0.2,2,1))))</f>
        <v>1</v>
      </c>
      <c r="FD12" s="272">
        <f>IF(OR(BR12="Ambos",BR12="Probabilidad"),EW12-(EW12*$FB12),EW12)</f>
        <v>8.3999999999999991E-2</v>
      </c>
      <c r="FE12" s="55">
        <f>IF(FF12&gt;0.8,5,IF(FF12&gt;0.6,4,3))</f>
        <v>4</v>
      </c>
      <c r="FF12" s="272">
        <f>IF(OR(BR12="Ambos",BR12="Impacto"),$EY12-($EY12*$FB12),$EY12)</f>
        <v>0.8</v>
      </c>
      <c r="FG12" s="57">
        <f>IF(BT12="",0,IF(BT12="Automático",0.25,IF(BT12="Manual",0.15,0)))</f>
        <v>0</v>
      </c>
      <c r="FH12" s="57">
        <f>IF(BU12="",0,IF(BU12="Preventivo",0.25,IF(BU12="Detectivo",0.15,IF(BU12="Correctivo",0.1,0))))</f>
        <v>0</v>
      </c>
      <c r="FI12" s="56">
        <f>IF(OR(BT12=0,BU12=0),0,FG12+FH12)</f>
        <v>0</v>
      </c>
      <c r="FJ12" s="55">
        <f>IF(FK12&gt;0.8,5,IF(FK12&gt;0.6,4,IF(FK12&gt;0.4,3,IF(FK12&gt;0.2,2,1))))</f>
        <v>1</v>
      </c>
      <c r="FK12" s="272">
        <f>IF(OR(BV12="Ambos",BV12="Probabilidad"),FD12-(FD12*$FI12),FD12)</f>
        <v>8.3999999999999991E-2</v>
      </c>
      <c r="FL12" s="55">
        <f>IF(FM12&gt;0.8,5,IF(FM12&gt;0.6,4,3))</f>
        <v>4</v>
      </c>
      <c r="FM12" s="272">
        <f>IF(OR(BV12="Ambos",BV12="Impacto"),$FF12-($FF12*$FI12),$FF12)</f>
        <v>0.8</v>
      </c>
      <c r="FN12" s="57">
        <f>IF(BX12="",0,IF(BX12="Automático",0.25,IF(BX12="Manual",0.15,0)))</f>
        <v>0</v>
      </c>
      <c r="FO12" s="57">
        <f>IF(BY12="",0,IF(BY12="Preventivo",0.25,IF(BY12="Detectivo",0.15,IF(BY12="Correctivo",0.1,0))))</f>
        <v>0</v>
      </c>
      <c r="FP12" s="56">
        <f>IF(OR(BX12=0,BY12=0),0,FN12+FO12)</f>
        <v>0</v>
      </c>
      <c r="FQ12" s="55">
        <f>IF(FR12&gt;0.8,5,IF(FR12&gt;0.6,4,IF(FR12&gt;0.4,3,IF(FR12&gt;0.2,2,1))))</f>
        <v>1</v>
      </c>
      <c r="FR12" s="272">
        <f>IF(OR(BZ12="Ambos",BZ12="Probabilidad"),FK12-(FK12*$FP12),FK12)</f>
        <v>8.3999999999999991E-2</v>
      </c>
      <c r="FS12" s="55">
        <f>IF(FT12&gt;0.8,5,IF(FT12&gt;0.6,4,3))</f>
        <v>4</v>
      </c>
      <c r="FT12" s="272">
        <f>IF(OR(BZ12="Ambos",BZ12="Impacto"),$FM12-($FM12*$FP12),$FM12)</f>
        <v>0.8</v>
      </c>
      <c r="FU12" s="57">
        <f>IF(CB12="",0,IF(CB12="Automático",0.25,IF(CB12="Manual",0.15,0)))</f>
        <v>0</v>
      </c>
      <c r="FV12" s="57">
        <f>IF(CC12="",0,IF(CC12="Preventivo",0.25,IF(CC12="Detectivo",0.15,IF(CC12="Correctivo",0.1,0))))</f>
        <v>0</v>
      </c>
      <c r="FW12" s="56">
        <f>IF(OR(CB12=0,CC12=0),0,FU12+FV12)</f>
        <v>0</v>
      </c>
      <c r="FX12" s="55">
        <f>IF(FY12&gt;0.8,5,IF(FY12&gt;0.6,4,IF(FY12&gt;0.4,3,IF(FY12&gt;0.2,2,1))))</f>
        <v>1</v>
      </c>
      <c r="FY12" s="272">
        <f>IF(OR(CD12="Ambos",CD12="Probabilidad"),FR12-(FR12*$FW12),FR12)</f>
        <v>8.3999999999999991E-2</v>
      </c>
      <c r="FZ12" s="55">
        <f>IF(GA12&gt;0.8,5,IF(GA12&gt;0.6,4,3))</f>
        <v>4</v>
      </c>
      <c r="GA12" s="272">
        <f>IF(OR(CD12="Ambos",CD12="Impacto"),$FT12-($FT12*$FW12),$FT12)</f>
        <v>0.8</v>
      </c>
      <c r="GB12" s="57">
        <f>IF(CF12="",0,IF(CF12="Automático",0.25,IF(CF12="Manual",0.15,0)))</f>
        <v>0</v>
      </c>
      <c r="GC12" s="57">
        <f>IF(CG12="",0,IF(CG12="Preventivo",0.25,IF(CG12="Detectivo",0.15,IF(CG12="Correctivo",0.1,0))))</f>
        <v>0</v>
      </c>
      <c r="GD12" s="56">
        <f>IF(OR(CF12=0,CG12=0),0,GB12+GC12)</f>
        <v>0</v>
      </c>
      <c r="GE12" s="55">
        <f>IF(GF12&gt;0.8,5,IF(GF12&gt;0.6,4,IF(GF12&gt;0.4,3,IF(GF12&gt;0.2,2,1))))</f>
        <v>1</v>
      </c>
      <c r="GF12" s="272">
        <f>IF(OR(CH12="Ambos",CH12="Probabilidad"),FY12-(FY12*$GD12),FY12)</f>
        <v>8.3999999999999991E-2</v>
      </c>
      <c r="GG12" s="55">
        <f>IF(GH12&gt;0.8,5,IF(GH12&gt;0.6,4,3))</f>
        <v>4</v>
      </c>
      <c r="GH12" s="272">
        <f>IF(OR(CH12="Ambos",CH12="Impacto"),$GA12-($GA12*$GD12),$GA12)</f>
        <v>0.8</v>
      </c>
      <c r="GI12" s="272">
        <f>IF(GH12&lt;0.6,0.6,GH12)</f>
        <v>0.8</v>
      </c>
      <c r="GJ12" s="53"/>
    </row>
    <row r="13" spans="1:193 1680:1680" ht="13.8" x14ac:dyDescent="0.2">
      <c r="A13" s="75"/>
      <c r="B13" s="68"/>
      <c r="C13" s="68"/>
      <c r="D13" s="167"/>
      <c r="E13" s="68"/>
      <c r="F13" s="73"/>
      <c r="G13" s="68"/>
      <c r="H13" s="68"/>
      <c r="I13" s="71"/>
      <c r="J13" s="71"/>
      <c r="K13" s="71"/>
      <c r="L13" s="71"/>
      <c r="M13" s="71"/>
      <c r="N13" s="71"/>
      <c r="O13" s="71"/>
      <c r="P13" s="71"/>
      <c r="Q13" s="71"/>
      <c r="R13" s="71"/>
      <c r="S13" s="71"/>
      <c r="T13" s="71"/>
      <c r="U13" s="71"/>
      <c r="V13" s="71"/>
      <c r="W13" s="71"/>
      <c r="X13" s="71"/>
      <c r="Y13" s="71"/>
      <c r="Z13" s="71"/>
      <c r="AA13" s="71"/>
      <c r="AB13" s="71"/>
      <c r="AC13" s="70"/>
      <c r="AD13" s="233"/>
      <c r="AE13" s="70"/>
      <c r="AF13" s="233"/>
      <c r="AG13" s="69"/>
      <c r="AH13" s="233"/>
      <c r="AI13" s="68"/>
      <c r="AJ13" s="68"/>
      <c r="AK13" s="68"/>
      <c r="AL13" s="68"/>
      <c r="AM13" s="62"/>
      <c r="AN13" s="67"/>
      <c r="AO13" s="67"/>
      <c r="AP13" s="62"/>
      <c r="AQ13" s="62"/>
      <c r="AR13" s="67"/>
      <c r="AS13" s="67"/>
      <c r="AT13" s="62"/>
      <c r="AU13" s="62"/>
      <c r="AV13" s="67"/>
      <c r="AW13" s="67"/>
      <c r="AX13" s="62"/>
      <c r="AY13" s="62"/>
      <c r="AZ13" s="67"/>
      <c r="BA13" s="67"/>
      <c r="BB13" s="62"/>
      <c r="BC13" s="62"/>
      <c r="BD13" s="67"/>
      <c r="BE13" s="67"/>
      <c r="BF13" s="62"/>
      <c r="BG13" s="62"/>
      <c r="BH13" s="67"/>
      <c r="BI13" s="67"/>
      <c r="BJ13" s="62"/>
      <c r="BK13" s="62"/>
      <c r="BL13" s="67"/>
      <c r="BM13" s="67"/>
      <c r="BN13" s="62"/>
      <c r="BO13" s="62"/>
      <c r="BP13" s="67"/>
      <c r="BQ13" s="67"/>
      <c r="BR13" s="62"/>
      <c r="BS13" s="62"/>
      <c r="BT13" s="67"/>
      <c r="BU13" s="67"/>
      <c r="BV13" s="62"/>
      <c r="BW13" s="62"/>
      <c r="BX13" s="67"/>
      <c r="BY13" s="67"/>
      <c r="BZ13" s="62"/>
      <c r="CA13" s="62"/>
      <c r="CB13" s="67"/>
      <c r="CC13" s="67"/>
      <c r="CD13" s="62"/>
      <c r="CE13" s="62"/>
      <c r="CF13" s="67"/>
      <c r="CG13" s="67"/>
      <c r="CH13" s="62"/>
      <c r="CI13" s="67"/>
      <c r="CJ13" s="67"/>
      <c r="CK13" s="62"/>
      <c r="CL13" s="66"/>
      <c r="CM13" s="249"/>
      <c r="CN13" s="66"/>
      <c r="CO13" s="249"/>
      <c r="CP13" s="63"/>
      <c r="CQ13" s="233"/>
      <c r="CR13" s="416" t="s">
        <v>1106</v>
      </c>
      <c r="CS13" s="343">
        <f>SUM(CS9:CS12)</f>
        <v>12</v>
      </c>
      <c r="CT13" s="342"/>
      <c r="CU13" s="342">
        <f>COUNT(CS9:CS12)</f>
        <v>4</v>
      </c>
      <c r="CV13" s="172"/>
      <c r="CW13" s="242"/>
      <c r="CX13" s="56"/>
      <c r="CY13" s="59"/>
      <c r="CZ13" s="56"/>
      <c r="DA13" s="237"/>
      <c r="DB13" s="57"/>
      <c r="DC13" s="57"/>
      <c r="DD13" s="56"/>
      <c r="DE13" s="55"/>
      <c r="DF13" s="272"/>
      <c r="DG13" s="55"/>
      <c r="DH13" s="55"/>
      <c r="DI13" s="272"/>
      <c r="DJ13" s="57"/>
      <c r="DK13" s="57"/>
      <c r="DL13" s="56"/>
      <c r="DM13" s="55"/>
      <c r="DN13" s="272"/>
      <c r="DO13" s="55"/>
      <c r="DP13" s="272"/>
      <c r="DQ13" s="57"/>
      <c r="DR13" s="57"/>
      <c r="DS13" s="56"/>
      <c r="DT13" s="55"/>
      <c r="DU13" s="272"/>
      <c r="DV13" s="55"/>
      <c r="DW13" s="272"/>
      <c r="DX13" s="57"/>
      <c r="DY13" s="57"/>
      <c r="DZ13" s="56"/>
      <c r="EA13" s="55"/>
      <c r="EB13" s="272"/>
      <c r="EC13" s="55"/>
      <c r="ED13" s="272"/>
      <c r="EE13" s="57"/>
      <c r="EF13" s="57"/>
      <c r="EG13" s="56"/>
      <c r="EH13" s="55"/>
      <c r="EI13" s="272"/>
      <c r="EJ13" s="55"/>
      <c r="EK13" s="272"/>
      <c r="EL13" s="57"/>
      <c r="EM13" s="57"/>
      <c r="EN13" s="56"/>
      <c r="EO13" s="55"/>
      <c r="EP13" s="272"/>
      <c r="EQ13" s="55"/>
      <c r="ER13" s="272"/>
      <c r="ES13" s="57"/>
      <c r="ET13" s="57"/>
      <c r="EU13" s="56"/>
      <c r="EV13" s="55"/>
      <c r="EW13" s="272"/>
      <c r="EX13" s="55"/>
      <c r="EY13" s="272"/>
      <c r="EZ13" s="57"/>
      <c r="FA13" s="57"/>
      <c r="FB13" s="56"/>
      <c r="FC13" s="55"/>
      <c r="FD13" s="272"/>
      <c r="FE13" s="55"/>
      <c r="FF13" s="272"/>
      <c r="FG13" s="57"/>
      <c r="FH13" s="57"/>
      <c r="FI13" s="56"/>
      <c r="FJ13" s="55"/>
      <c r="FK13" s="272"/>
      <c r="FL13" s="55"/>
      <c r="FM13" s="272"/>
      <c r="FN13" s="57"/>
      <c r="FO13" s="57"/>
      <c r="FP13" s="56"/>
      <c r="FQ13" s="55"/>
      <c r="FR13" s="272"/>
      <c r="FS13" s="55"/>
      <c r="FT13" s="272"/>
      <c r="FU13" s="57"/>
      <c r="FV13" s="57"/>
      <c r="FW13" s="56"/>
      <c r="FX13" s="55"/>
      <c r="FY13" s="272"/>
      <c r="FZ13" s="55"/>
      <c r="GA13" s="272"/>
      <c r="GB13" s="57"/>
      <c r="GC13" s="57"/>
      <c r="GD13" s="56"/>
      <c r="GE13" s="55"/>
      <c r="GF13" s="272"/>
      <c r="GG13" s="55"/>
      <c r="GH13" s="272"/>
      <c r="GI13" s="272"/>
      <c r="GJ13" s="53"/>
    </row>
    <row r="574" spans="1:1 1680:1689" ht="13.2" x14ac:dyDescent="0.25">
      <c r="A574" s="51" t="s">
        <v>227</v>
      </c>
      <c r="BLP574" s="51" t="s">
        <v>227</v>
      </c>
      <c r="BLQ574" s="22"/>
      <c r="BLR574" s="22"/>
      <c r="BLS574" s="22"/>
      <c r="BLT574" s="22"/>
      <c r="BLU574" s="22"/>
      <c r="BLV574" s="22"/>
      <c r="BLW574" s="22"/>
      <c r="BLX574" s="22"/>
      <c r="BLY574" s="22"/>
    </row>
    <row r="575" spans="1:1 1680:1689" ht="13.2" x14ac:dyDescent="0.25">
      <c r="BLP575" s="22"/>
      <c r="BLQ575" s="22"/>
      <c r="BLR575" s="22"/>
      <c r="BLS575" s="22"/>
      <c r="BLT575" s="22"/>
      <c r="BLU575" s="22"/>
      <c r="BLV575" s="22"/>
      <c r="BLW575" s="50" t="s">
        <v>33</v>
      </c>
      <c r="BLX575" s="50"/>
      <c r="BLY575" s="50"/>
    </row>
    <row r="576" spans="1:1 1680:1689" ht="13.2" x14ac:dyDescent="0.25">
      <c r="BLP576" s="22"/>
      <c r="BLQ576" s="22"/>
      <c r="BLR576" s="22"/>
      <c r="BLS576" s="22"/>
      <c r="BLT576" s="22"/>
      <c r="BLU576" s="49">
        <v>1</v>
      </c>
      <c r="BLV576" s="49">
        <v>2</v>
      </c>
      <c r="BLW576" s="49">
        <v>3</v>
      </c>
      <c r="BLX576" s="48">
        <v>4</v>
      </c>
      <c r="BLY576" s="48">
        <v>5</v>
      </c>
    </row>
    <row r="577" spans="1680:1693" ht="13.2" x14ac:dyDescent="0.25">
      <c r="BLP577" s="22"/>
      <c r="BLQ577" s="22"/>
      <c r="BLR577" s="22"/>
      <c r="BLS577" s="22"/>
      <c r="BLT577" s="22"/>
      <c r="BLU577" s="26" t="s">
        <v>32</v>
      </c>
      <c r="BLV577" s="26" t="s">
        <v>31</v>
      </c>
      <c r="BLW577" s="26" t="s">
        <v>30</v>
      </c>
      <c r="BLX577" s="26" t="s">
        <v>29</v>
      </c>
      <c r="BLY577" s="26" t="s">
        <v>28</v>
      </c>
      <c r="BLZ577" s="26"/>
      <c r="BMA577" s="26"/>
      <c r="BMB577" s="26"/>
      <c r="BMC577" s="26"/>
    </row>
    <row r="578" spans="1680:1693" ht="13.2" x14ac:dyDescent="0.25">
      <c r="BLP578" s="22"/>
      <c r="BLQ578" s="22"/>
      <c r="BLR578" s="22"/>
      <c r="BLS578" s="22"/>
      <c r="BLT578" s="22"/>
      <c r="BLU578" s="49">
        <v>1</v>
      </c>
      <c r="BLV578" s="49">
        <v>2</v>
      </c>
      <c r="BLW578" s="49">
        <v>3</v>
      </c>
      <c r="BLX578" s="48">
        <v>4</v>
      </c>
      <c r="BLY578" s="48">
        <v>5</v>
      </c>
      <c r="BLZ578" s="23"/>
      <c r="BMA578" s="23"/>
      <c r="BMB578" s="23"/>
      <c r="BMC578" s="23"/>
    </row>
    <row r="579" spans="1680:1693" ht="78" x14ac:dyDescent="0.25">
      <c r="BLP579" s="22"/>
      <c r="BLQ579" s="45" t="s">
        <v>27</v>
      </c>
      <c r="BLR579" s="23">
        <v>5</v>
      </c>
      <c r="BLS579" s="26" t="s">
        <v>26</v>
      </c>
      <c r="BLT579" s="23">
        <v>5</v>
      </c>
      <c r="BLU579" s="43" t="s">
        <v>15</v>
      </c>
      <c r="BLV579" s="46" t="s">
        <v>14</v>
      </c>
      <c r="BLW579" s="46" t="s">
        <v>14</v>
      </c>
      <c r="BLX579" s="47" t="s">
        <v>13</v>
      </c>
      <c r="BLY579" s="47" t="s">
        <v>13</v>
      </c>
      <c r="BLZ579" s="42"/>
      <c r="BMA579" s="42"/>
      <c r="BMB579" s="42"/>
      <c r="BMC579" s="42"/>
    </row>
    <row r="580" spans="1680:1693" ht="13.2" x14ac:dyDescent="0.25">
      <c r="BLP580" s="22"/>
      <c r="BLQ580" s="45"/>
      <c r="BLR580" s="23">
        <v>4</v>
      </c>
      <c r="BLS580" s="26" t="s">
        <v>24</v>
      </c>
      <c r="BLT580" s="23">
        <v>4</v>
      </c>
      <c r="BLU580" s="43" t="s">
        <v>15</v>
      </c>
      <c r="BLV580" s="43" t="s">
        <v>15</v>
      </c>
      <c r="BLW580" s="46" t="s">
        <v>14</v>
      </c>
      <c r="BLX580" s="47" t="s">
        <v>13</v>
      </c>
      <c r="BLY580" s="47" t="s">
        <v>13</v>
      </c>
      <c r="BLZ580" s="42"/>
      <c r="BMA580" s="42"/>
      <c r="BMB580" s="42"/>
      <c r="BMC580" s="42"/>
    </row>
    <row r="581" spans="1680:1693" ht="13.2" x14ac:dyDescent="0.25">
      <c r="BLP581" s="22"/>
      <c r="BLQ581" s="45"/>
      <c r="BLR581" s="23">
        <v>3</v>
      </c>
      <c r="BLS581" s="26" t="s">
        <v>22</v>
      </c>
      <c r="BLT581" s="23">
        <v>3</v>
      </c>
      <c r="BLU581" s="43" t="s">
        <v>15</v>
      </c>
      <c r="BLV581" s="43" t="s">
        <v>15</v>
      </c>
      <c r="BLW581" s="46" t="s">
        <v>14</v>
      </c>
      <c r="BLX581" s="46" t="s">
        <v>14</v>
      </c>
      <c r="BLY581" s="46" t="s">
        <v>14</v>
      </c>
      <c r="BLZ581" s="42"/>
      <c r="BMA581" s="42"/>
      <c r="BMB581" s="42"/>
      <c r="BMC581" s="42"/>
    </row>
    <row r="582" spans="1680:1693" ht="13.2" x14ac:dyDescent="0.25">
      <c r="BLP582" s="22"/>
      <c r="BLQ582" s="45"/>
      <c r="BLR582" s="23">
        <v>2</v>
      </c>
      <c r="BLS582" s="26" t="s">
        <v>20</v>
      </c>
      <c r="BLT582" s="23">
        <v>2</v>
      </c>
      <c r="BLU582" s="44" t="s">
        <v>16</v>
      </c>
      <c r="BLV582" s="43" t="s">
        <v>15</v>
      </c>
      <c r="BLW582" s="43" t="s">
        <v>15</v>
      </c>
      <c r="BLX582" s="43" t="s">
        <v>15</v>
      </c>
      <c r="BLY582" s="46" t="s">
        <v>14</v>
      </c>
      <c r="BLZ582" s="42"/>
      <c r="BMA582" s="42"/>
      <c r="BMB582" s="42"/>
      <c r="BMC582" s="42"/>
    </row>
    <row r="583" spans="1680:1693" ht="13.2" x14ac:dyDescent="0.25">
      <c r="BLP583" s="22"/>
      <c r="BLQ583" s="45"/>
      <c r="BLR583" s="23">
        <v>1</v>
      </c>
      <c r="BLS583" s="26" t="s">
        <v>18</v>
      </c>
      <c r="BLT583" s="23">
        <v>1</v>
      </c>
      <c r="BLU583" s="44" t="s">
        <v>16</v>
      </c>
      <c r="BLV583" s="44" t="s">
        <v>16</v>
      </c>
      <c r="BLW583" s="43" t="s">
        <v>15</v>
      </c>
      <c r="BLX583" s="43" t="s">
        <v>15</v>
      </c>
      <c r="BLY583" s="43" t="s">
        <v>15</v>
      </c>
      <c r="BLZ583" s="42"/>
      <c r="BMA583" s="42"/>
      <c r="BMB583" s="42"/>
      <c r="BMC583" s="42"/>
    </row>
    <row r="584" spans="1680:1693" ht="13.2" x14ac:dyDescent="0.25">
      <c r="BLP584" s="22"/>
      <c r="BLQ584" s="22"/>
      <c r="BLR584" s="22"/>
      <c r="BLS584" s="22"/>
      <c r="BLT584" s="22"/>
      <c r="BLU584" s="22"/>
      <c r="BLV584" s="22"/>
      <c r="BLW584" s="22"/>
      <c r="BLX584" s="22"/>
      <c r="BLY584" s="22"/>
      <c r="BLZ584" s="22"/>
      <c r="BMA584" s="22"/>
      <c r="BMB584" s="22"/>
      <c r="BMC584" s="22"/>
    </row>
    <row r="585" spans="1680:1693" ht="13.2" x14ac:dyDescent="0.25">
      <c r="BLP585" s="22"/>
      <c r="BLQ585" s="22"/>
      <c r="BLR585" s="22"/>
      <c r="BLS585" s="22"/>
      <c r="BLT585" s="22"/>
      <c r="BLU585" s="22"/>
      <c r="BLV585" s="22"/>
      <c r="BLW585" s="22"/>
      <c r="BLX585" s="22"/>
      <c r="BLY585" s="22"/>
      <c r="BLZ585" s="22"/>
      <c r="BMA585" s="22"/>
      <c r="BMB585" s="22"/>
      <c r="BMC585" s="22"/>
    </row>
    <row r="586" spans="1680:1693" ht="13.2" x14ac:dyDescent="0.25">
      <c r="BLP586" s="22"/>
      <c r="BLQ586" s="22"/>
      <c r="BLR586" s="22"/>
      <c r="BLS586" s="22"/>
      <c r="BLT586" s="22"/>
      <c r="BLU586" s="22"/>
      <c r="BLV586" s="22"/>
      <c r="BLW586" s="22"/>
      <c r="BLX586" s="22"/>
      <c r="BLY586" s="22"/>
      <c r="BLZ586" s="22"/>
      <c r="BMA586" s="22" t="s">
        <v>226</v>
      </c>
      <c r="BMB586" s="22"/>
      <c r="BMC586" s="22"/>
    </row>
    <row r="587" spans="1680:1693" ht="20.399999999999999" x14ac:dyDescent="0.25">
      <c r="BLP587" s="22"/>
      <c r="BLQ587" s="22"/>
      <c r="BLR587" s="22"/>
      <c r="BLS587" s="22"/>
      <c r="BLT587" s="22"/>
      <c r="BLU587" s="22"/>
      <c r="BLV587" s="22"/>
      <c r="BLW587" s="22"/>
      <c r="BLX587" s="22"/>
      <c r="BLY587" s="22"/>
      <c r="BLZ587" s="22"/>
      <c r="BMA587" s="41" t="s">
        <v>225</v>
      </c>
      <c r="BMB587" s="22"/>
      <c r="BMC587" s="22"/>
    </row>
    <row r="588" spans="1680:1693" ht="30.6" x14ac:dyDescent="0.25">
      <c r="BLP588" s="22"/>
      <c r="BLQ588" s="22"/>
      <c r="BLR588" s="22"/>
      <c r="BLS588" s="22"/>
      <c r="BLT588" s="22"/>
      <c r="BLU588" s="22"/>
      <c r="BLV588" s="22"/>
      <c r="BLW588" s="22"/>
      <c r="BLX588" s="22"/>
      <c r="BLY588" s="22"/>
      <c r="BLZ588" s="22"/>
      <c r="BMA588" s="41" t="s">
        <v>224</v>
      </c>
      <c r="BMB588" s="22"/>
      <c r="BMC588" s="22"/>
    </row>
    <row r="589" spans="1680:1693" ht="13.2" x14ac:dyDescent="0.25">
      <c r="BLP589" s="22"/>
      <c r="BLQ589" s="22"/>
      <c r="BLR589" s="22"/>
      <c r="BLS589" s="22"/>
      <c r="BLT589" s="22"/>
      <c r="BLU589" s="22"/>
      <c r="BLV589" s="22"/>
      <c r="BLW589" s="22"/>
      <c r="BLX589" s="22"/>
      <c r="BLY589" s="22"/>
      <c r="BLZ589" s="22"/>
      <c r="BMA589" s="41" t="s">
        <v>223</v>
      </c>
      <c r="BMB589" s="22"/>
      <c r="BMC589" s="22"/>
    </row>
    <row r="590" spans="1680:1693" ht="13.2" x14ac:dyDescent="0.25">
      <c r="BLP590" s="22"/>
      <c r="BLQ590" s="22"/>
      <c r="BLR590" s="22"/>
      <c r="BLS590" s="22"/>
      <c r="BLT590" s="22"/>
      <c r="BLU590" s="22"/>
      <c r="BLV590" s="22"/>
      <c r="BLW590" s="22"/>
      <c r="BLX590" s="22"/>
      <c r="BLY590" s="22"/>
      <c r="BLZ590" s="22"/>
      <c r="BMA590" s="41" t="s">
        <v>222</v>
      </c>
      <c r="BMB590" s="22"/>
      <c r="BMC590" s="22"/>
    </row>
    <row r="591" spans="1680:1693" ht="13.2" x14ac:dyDescent="0.25">
      <c r="BLP591" s="22"/>
      <c r="BLQ591" s="22"/>
      <c r="BLR591" s="22"/>
      <c r="BLS591" s="22"/>
      <c r="BLT591" s="22"/>
      <c r="BLU591" s="22"/>
      <c r="BLV591" s="22"/>
      <c r="BLW591" s="22"/>
      <c r="BLX591" s="22"/>
      <c r="BLY591" s="22"/>
      <c r="BLZ591" s="22"/>
      <c r="BMA591" s="24"/>
      <c r="BMB591" s="22"/>
      <c r="BMC591" s="22"/>
    </row>
    <row r="592" spans="1680:1693" ht="13.2" x14ac:dyDescent="0.25">
      <c r="BLP592" s="22"/>
      <c r="BLQ592" s="22"/>
      <c r="BLR592" s="22"/>
      <c r="BLS592" s="22"/>
      <c r="BLT592" s="22"/>
      <c r="BLU592" s="22"/>
      <c r="BLV592" s="22"/>
      <c r="BLW592" s="22"/>
      <c r="BLX592" s="22"/>
      <c r="BLY592" s="22"/>
      <c r="BLZ592" s="22"/>
      <c r="BMA592" s="22"/>
      <c r="BMB592" s="22"/>
      <c r="BMC592" s="22" t="s">
        <v>221</v>
      </c>
    </row>
    <row r="593" spans="1693:1696" ht="13.2" x14ac:dyDescent="0.25">
      <c r="BMC593" s="40" t="s">
        <v>220</v>
      </c>
      <c r="BMD593" s="22"/>
      <c r="BME593" s="22"/>
      <c r="BMF593" s="25"/>
    </row>
    <row r="594" spans="1693:1696" ht="13.2" x14ac:dyDescent="0.25">
      <c r="BMC594" s="40" t="s">
        <v>219</v>
      </c>
      <c r="BMD594" s="22"/>
      <c r="BME594" s="22"/>
      <c r="BMF594" s="25"/>
    </row>
    <row r="595" spans="1693:1696" ht="13.2" x14ac:dyDescent="0.25">
      <c r="BMC595" s="40" t="s">
        <v>218</v>
      </c>
      <c r="BMD595" s="22"/>
      <c r="BME595" s="22"/>
      <c r="BMF595" s="25"/>
    </row>
    <row r="596" spans="1693:1696" ht="13.2" x14ac:dyDescent="0.25">
      <c r="BMC596" s="40" t="s">
        <v>217</v>
      </c>
      <c r="BMD596" s="22"/>
      <c r="BME596" s="22"/>
      <c r="BMF596" s="25"/>
    </row>
    <row r="597" spans="1693:1696" ht="20.399999999999999" x14ac:dyDescent="0.25">
      <c r="BMC597" s="40" t="s">
        <v>216</v>
      </c>
      <c r="BMD597" s="22"/>
      <c r="BME597" s="22"/>
      <c r="BMF597" s="25"/>
    </row>
    <row r="598" spans="1693:1696" ht="20.399999999999999" x14ac:dyDescent="0.25">
      <c r="BMC598" s="40" t="s">
        <v>527</v>
      </c>
      <c r="BMD598" s="22"/>
      <c r="BME598" s="22"/>
      <c r="BMF598" s="25"/>
    </row>
    <row r="599" spans="1693:1696" ht="13.2" x14ac:dyDescent="0.25">
      <c r="BMC599" s="40" t="s">
        <v>214</v>
      </c>
      <c r="BMD599" s="22"/>
      <c r="BME599" s="22"/>
      <c r="BMF599" s="25"/>
    </row>
    <row r="600" spans="1693:1696" ht="13.2" x14ac:dyDescent="0.25">
      <c r="BMC600" s="40" t="s">
        <v>213</v>
      </c>
      <c r="BMD600" s="22"/>
      <c r="BME600" s="22"/>
      <c r="BMF600" s="25"/>
    </row>
    <row r="601" spans="1693:1696" ht="13.2" x14ac:dyDescent="0.25">
      <c r="BMC601" s="40" t="s">
        <v>212</v>
      </c>
      <c r="BMD601" s="22"/>
      <c r="BME601" s="22"/>
      <c r="BMF601" s="25"/>
    </row>
    <row r="602" spans="1693:1696" ht="13.2" x14ac:dyDescent="0.25">
      <c r="BMC602" s="40" t="s">
        <v>211</v>
      </c>
      <c r="BMD602" s="22"/>
      <c r="BME602" s="22"/>
      <c r="BMF602" s="25"/>
    </row>
    <row r="603" spans="1693:1696" ht="13.2" x14ac:dyDescent="0.25">
      <c r="BMC603" s="40" t="s">
        <v>210</v>
      </c>
      <c r="BMD603" s="22"/>
      <c r="BME603" s="22"/>
      <c r="BMF603" s="25"/>
    </row>
    <row r="604" spans="1693:1696" ht="20.399999999999999" x14ac:dyDescent="0.25">
      <c r="BMC604" s="40" t="s">
        <v>468</v>
      </c>
      <c r="BMD604" s="22"/>
      <c r="BME604" s="22"/>
      <c r="BMF604" s="25"/>
    </row>
    <row r="605" spans="1693:1696" ht="13.2" x14ac:dyDescent="0.25">
      <c r="BMC605" s="22"/>
      <c r="BMD605" s="22"/>
      <c r="BME605" s="40"/>
      <c r="BMF605" s="25"/>
    </row>
    <row r="606" spans="1693:1696" ht="13.2" x14ac:dyDescent="0.25">
      <c r="BMC606" s="22"/>
      <c r="BMD606" s="22"/>
      <c r="BME606" s="22"/>
      <c r="BMF606" s="25"/>
    </row>
    <row r="607" spans="1693:1696" ht="13.2" x14ac:dyDescent="0.25">
      <c r="BMC607" s="22"/>
      <c r="BMD607" s="22"/>
      <c r="BME607" s="22"/>
      <c r="BMF607" s="25" t="s">
        <v>207</v>
      </c>
    </row>
    <row r="608" spans="1693:1696" ht="13.2" x14ac:dyDescent="0.25">
      <c r="BMC608" s="22"/>
      <c r="BMD608" s="22"/>
      <c r="BME608" s="22"/>
      <c r="BMF608" s="6" t="s">
        <v>206</v>
      </c>
    </row>
    <row r="609" spans="1696:1701" ht="20.399999999999999" x14ac:dyDescent="0.25">
      <c r="BMF609" s="6" t="s">
        <v>205</v>
      </c>
      <c r="BMG609" s="22"/>
      <c r="BMH609" s="23"/>
      <c r="BMI609" s="22"/>
      <c r="BMJ609" s="22"/>
      <c r="BMK609" s="22"/>
    </row>
    <row r="610" spans="1696:1701" ht="13.2" x14ac:dyDescent="0.25">
      <c r="BMF610" s="6"/>
      <c r="BMG610" s="22"/>
      <c r="BMH610" s="23"/>
      <c r="BMI610" s="22"/>
      <c r="BMJ610" s="22"/>
      <c r="BMK610" s="22"/>
    </row>
    <row r="611" spans="1696:1701" ht="13.2" x14ac:dyDescent="0.25">
      <c r="BMF611" s="25"/>
      <c r="BMG611" s="22"/>
      <c r="BMH611" s="23"/>
      <c r="BMI611" s="22"/>
      <c r="BMJ611" s="22"/>
      <c r="BMK611" s="22"/>
    </row>
    <row r="612" spans="1696:1701" ht="13.2" x14ac:dyDescent="0.25">
      <c r="BMF612" s="25"/>
      <c r="BMG612" s="22"/>
      <c r="BMH612" s="23"/>
      <c r="BMI612" s="22"/>
      <c r="BMJ612" s="22"/>
      <c r="BMK612" s="22"/>
    </row>
    <row r="613" spans="1696:1701" ht="13.2" x14ac:dyDescent="0.25">
      <c r="BMF613" s="25"/>
      <c r="BMG613" s="22"/>
      <c r="BMH613" s="23" t="s">
        <v>123</v>
      </c>
      <c r="BMI613" s="22"/>
      <c r="BMJ613" s="22"/>
      <c r="BMK613" s="22"/>
    </row>
    <row r="614" spans="1696:1701" ht="13.2" x14ac:dyDescent="0.25">
      <c r="BMF614" s="25"/>
      <c r="BMG614" s="22"/>
      <c r="BMH614" s="39" t="s">
        <v>204</v>
      </c>
      <c r="BMI614" s="22"/>
      <c r="BMJ614" s="22"/>
      <c r="BMK614" s="22"/>
    </row>
    <row r="615" spans="1696:1701" ht="13.2" x14ac:dyDescent="0.25">
      <c r="BMF615" s="25"/>
      <c r="BMG615" s="22"/>
      <c r="BMH615" s="39" t="s">
        <v>203</v>
      </c>
      <c r="BMI615" s="22"/>
      <c r="BMJ615" s="22"/>
      <c r="BMK615" s="22"/>
    </row>
    <row r="616" spans="1696:1701" ht="13.2" x14ac:dyDescent="0.25">
      <c r="BMF616" s="25"/>
      <c r="BMG616" s="22"/>
      <c r="BMH616" s="39" t="s">
        <v>202</v>
      </c>
      <c r="BMI616" s="22"/>
      <c r="BMJ616" s="22"/>
      <c r="BMK616" s="22"/>
    </row>
    <row r="617" spans="1696:1701" ht="13.2" x14ac:dyDescent="0.25">
      <c r="BMF617" s="25"/>
      <c r="BMG617" s="22"/>
      <c r="BMH617" s="39" t="s">
        <v>201</v>
      </c>
      <c r="BMI617" s="22"/>
      <c r="BMJ617" s="22"/>
      <c r="BMK617" s="22"/>
    </row>
    <row r="618" spans="1696:1701" ht="13.2" x14ac:dyDescent="0.25">
      <c r="BMF618" s="25"/>
      <c r="BMG618" s="22"/>
      <c r="BMH618" s="39" t="s">
        <v>200</v>
      </c>
      <c r="BMI618" s="22"/>
      <c r="BMJ618" s="22"/>
      <c r="BMK618" s="22"/>
    </row>
    <row r="619" spans="1696:1701" ht="13.2" x14ac:dyDescent="0.25">
      <c r="BMF619" s="25"/>
      <c r="BMG619" s="22"/>
      <c r="BMH619" s="39" t="s">
        <v>199</v>
      </c>
      <c r="BMI619" s="22"/>
      <c r="BMJ619" s="22"/>
      <c r="BMK619" s="22"/>
    </row>
    <row r="620" spans="1696:1701" ht="13.2" x14ac:dyDescent="0.25">
      <c r="BMF620" s="25"/>
      <c r="BMG620" s="22"/>
      <c r="BMH620" s="39" t="s">
        <v>198</v>
      </c>
      <c r="BMI620" s="22"/>
      <c r="BMJ620" s="22"/>
      <c r="BMK620" s="22"/>
    </row>
    <row r="621" spans="1696:1701" ht="13.2" x14ac:dyDescent="0.25">
      <c r="BMF621" s="25"/>
      <c r="BMG621" s="22"/>
      <c r="BMH621" s="39" t="s">
        <v>197</v>
      </c>
      <c r="BMI621" s="22"/>
      <c r="BMJ621" s="22"/>
      <c r="BMK621" s="22"/>
    </row>
    <row r="622" spans="1696:1701" ht="13.2" x14ac:dyDescent="0.25">
      <c r="BMF622" s="25"/>
      <c r="BMG622" s="22"/>
      <c r="BMH622" s="39" t="s">
        <v>196</v>
      </c>
      <c r="BMI622" s="22"/>
      <c r="BMJ622" s="22"/>
      <c r="BMK622" s="22"/>
    </row>
    <row r="623" spans="1696:1701" ht="13.2" x14ac:dyDescent="0.25">
      <c r="BMF623" s="25"/>
      <c r="BMG623" s="22"/>
      <c r="BMH623" s="25"/>
      <c r="BMI623" s="22"/>
      <c r="BMJ623" s="22"/>
      <c r="BMK623" s="22" t="s">
        <v>195</v>
      </c>
    </row>
    <row r="624" spans="1696:1701" ht="13.2" x14ac:dyDescent="0.25">
      <c r="BMF624" s="25"/>
      <c r="BMG624" s="22"/>
      <c r="BMH624" s="23"/>
      <c r="BMI624" s="22"/>
      <c r="BMJ624" s="22"/>
      <c r="BMK624" s="22" t="s">
        <v>168</v>
      </c>
    </row>
    <row r="625" spans="1701:1703" ht="13.2" x14ac:dyDescent="0.25">
      <c r="BMK625" s="22" t="s">
        <v>136</v>
      </c>
      <c r="BML625" s="22"/>
      <c r="BMM625" s="22"/>
    </row>
    <row r="626" spans="1701:1703" ht="13.2" x14ac:dyDescent="0.25">
      <c r="BMK626" s="22" t="s">
        <v>194</v>
      </c>
      <c r="BML626" s="22"/>
      <c r="BMM626" s="22"/>
    </row>
    <row r="627" spans="1701:1703" ht="13.2" x14ac:dyDescent="0.25">
      <c r="BMK627" s="22" t="s">
        <v>193</v>
      </c>
      <c r="BML627" s="22"/>
      <c r="BMM627" s="22"/>
    </row>
    <row r="628" spans="1701:1703" ht="13.2" x14ac:dyDescent="0.25">
      <c r="BMK628" s="22" t="s">
        <v>192</v>
      </c>
      <c r="BML628" s="22"/>
      <c r="BMM628" s="22"/>
    </row>
    <row r="629" spans="1701:1703" ht="13.2" x14ac:dyDescent="0.25">
      <c r="BMK629" s="22" t="s">
        <v>191</v>
      </c>
      <c r="BML629" s="22"/>
      <c r="BMM629" s="22"/>
    </row>
    <row r="630" spans="1701:1703" ht="13.2" x14ac:dyDescent="0.25">
      <c r="BMK630" s="22" t="s">
        <v>190</v>
      </c>
      <c r="BML630" s="22"/>
      <c r="BMM630" s="22"/>
    </row>
    <row r="631" spans="1701:1703" ht="13.2" x14ac:dyDescent="0.25">
      <c r="BMK631" s="22" t="s">
        <v>189</v>
      </c>
      <c r="BML631" s="22"/>
      <c r="BMM631" s="22"/>
    </row>
    <row r="632" spans="1701:1703" ht="13.2" x14ac:dyDescent="0.25">
      <c r="BMK632" s="22"/>
      <c r="BML632" s="22"/>
      <c r="BMM632" s="22"/>
    </row>
    <row r="633" spans="1701:1703" ht="13.2" x14ac:dyDescent="0.25">
      <c r="BMK633" s="22"/>
      <c r="BML633" s="22"/>
      <c r="BMM633" s="22"/>
    </row>
    <row r="634" spans="1701:1703" ht="13.2" x14ac:dyDescent="0.25">
      <c r="BMK634" s="22"/>
      <c r="BML634" s="22"/>
      <c r="BMM634" s="22" t="s">
        <v>188</v>
      </c>
    </row>
    <row r="635" spans="1701:1703" ht="20.399999999999999" x14ac:dyDescent="0.25">
      <c r="BMK635" s="22"/>
      <c r="BML635" s="22"/>
      <c r="BMM635" s="37" t="s">
        <v>187</v>
      </c>
    </row>
    <row r="636" spans="1701:1703" ht="13.2" x14ac:dyDescent="0.25">
      <c r="BMK636" s="22"/>
      <c r="BML636" s="22"/>
      <c r="BMM636" s="37" t="s">
        <v>186</v>
      </c>
    </row>
    <row r="637" spans="1701:1703" ht="13.2" x14ac:dyDescent="0.25">
      <c r="BMK637" s="22"/>
      <c r="BML637" s="22"/>
      <c r="BMM637" s="37" t="s">
        <v>185</v>
      </c>
    </row>
    <row r="638" spans="1701:1703" ht="20.399999999999999" x14ac:dyDescent="0.25">
      <c r="BMK638" s="22"/>
      <c r="BML638" s="22"/>
      <c r="BMM638" s="37" t="s">
        <v>184</v>
      </c>
    </row>
    <row r="639" spans="1701:1703" ht="13.2" x14ac:dyDescent="0.25">
      <c r="BMK639" s="22"/>
      <c r="BML639" s="22"/>
      <c r="BMM639" s="37" t="s">
        <v>183</v>
      </c>
    </row>
    <row r="640" spans="1701:1703" ht="20.399999999999999" x14ac:dyDescent="0.25">
      <c r="BMK640" s="22"/>
      <c r="BML640" s="22"/>
      <c r="BMM640" s="38" t="s">
        <v>182</v>
      </c>
    </row>
    <row r="641" spans="1703:1703" ht="13.2" x14ac:dyDescent="0.25">
      <c r="BMM641" s="37" t="s">
        <v>181</v>
      </c>
    </row>
    <row r="642" spans="1703:1703" ht="20.399999999999999" x14ac:dyDescent="0.25">
      <c r="BMM642" s="37" t="s">
        <v>180</v>
      </c>
    </row>
    <row r="643" spans="1703:1703" ht="20.399999999999999" x14ac:dyDescent="0.25">
      <c r="BMM643" s="37" t="s">
        <v>179</v>
      </c>
    </row>
    <row r="644" spans="1703:1703" ht="20.399999999999999" x14ac:dyDescent="0.25">
      <c r="BMM644" s="37" t="s">
        <v>178</v>
      </c>
    </row>
    <row r="645" spans="1703:1703" ht="30.6" x14ac:dyDescent="0.25">
      <c r="BMM645" s="37" t="s">
        <v>177</v>
      </c>
    </row>
    <row r="646" spans="1703:1703" ht="20.399999999999999" x14ac:dyDescent="0.25">
      <c r="BMM646" s="37" t="s">
        <v>176</v>
      </c>
    </row>
    <row r="647" spans="1703:1703" ht="20.399999999999999" x14ac:dyDescent="0.25">
      <c r="BMM647" s="37" t="s">
        <v>175</v>
      </c>
    </row>
    <row r="648" spans="1703:1703" ht="13.2" x14ac:dyDescent="0.25">
      <c r="BMM648" s="37" t="s">
        <v>174</v>
      </c>
    </row>
    <row r="649" spans="1703:1703" ht="13.2" x14ac:dyDescent="0.25">
      <c r="BMM649" s="37" t="s">
        <v>173</v>
      </c>
    </row>
    <row r="650" spans="1703:1703" ht="13.2" x14ac:dyDescent="0.25">
      <c r="BMM650" s="37" t="s">
        <v>172</v>
      </c>
    </row>
    <row r="651" spans="1703:1703" ht="13.2" x14ac:dyDescent="0.25">
      <c r="BMM651" s="37" t="s">
        <v>171</v>
      </c>
    </row>
    <row r="652" spans="1703:1703" ht="13.2" x14ac:dyDescent="0.25">
      <c r="BMM652" s="37" t="s">
        <v>170</v>
      </c>
    </row>
    <row r="653" spans="1703:1703" ht="13.2" x14ac:dyDescent="0.25">
      <c r="BMM653" s="37" t="s">
        <v>169</v>
      </c>
    </row>
    <row r="661" spans="1706:1708" ht="13.2" x14ac:dyDescent="0.25">
      <c r="BMP661" s="22" t="s">
        <v>168</v>
      </c>
      <c r="BMQ661" s="22"/>
      <c r="BMR661" s="22"/>
    </row>
    <row r="662" spans="1706:1708" ht="13.2" x14ac:dyDescent="0.25">
      <c r="BMP662" s="22" t="s">
        <v>167</v>
      </c>
      <c r="BMQ662" s="22"/>
      <c r="BMR662" s="22"/>
    </row>
    <row r="663" spans="1706:1708" ht="13.2" x14ac:dyDescent="0.25">
      <c r="BMP663" s="22" t="s">
        <v>166</v>
      </c>
      <c r="BMQ663" s="22"/>
      <c r="BMR663" s="22"/>
    </row>
    <row r="664" spans="1706:1708" ht="13.2" x14ac:dyDescent="0.25">
      <c r="BMP664" s="22" t="s">
        <v>165</v>
      </c>
      <c r="BMQ664" s="22"/>
      <c r="BMR664" s="22"/>
    </row>
    <row r="665" spans="1706:1708" ht="13.2" x14ac:dyDescent="0.25">
      <c r="BMP665" s="22" t="s">
        <v>164</v>
      </c>
      <c r="BMQ665" s="22"/>
      <c r="BMR665" s="22"/>
    </row>
    <row r="666" spans="1706:1708" ht="13.2" x14ac:dyDescent="0.25">
      <c r="BMP666" s="22" t="s">
        <v>163</v>
      </c>
      <c r="BMQ666" s="22"/>
      <c r="BMR666" s="22"/>
    </row>
    <row r="667" spans="1706:1708" ht="13.2" x14ac:dyDescent="0.25">
      <c r="BMP667" s="22"/>
      <c r="BMQ667" s="22"/>
      <c r="BMR667" s="22"/>
    </row>
    <row r="668" spans="1706:1708" ht="13.2" x14ac:dyDescent="0.25">
      <c r="BMP668" s="22"/>
      <c r="BMQ668" s="22"/>
      <c r="BMR668" s="22"/>
    </row>
    <row r="669" spans="1706:1708" ht="13.2" x14ac:dyDescent="0.25">
      <c r="BMP669" s="22"/>
      <c r="BMQ669" s="22"/>
      <c r="BMR669" s="22"/>
    </row>
    <row r="670" spans="1706:1708" ht="14.4" x14ac:dyDescent="0.25">
      <c r="BMP670" s="22"/>
      <c r="BMQ670" s="22"/>
      <c r="BMR670" s="36" t="s">
        <v>52</v>
      </c>
    </row>
    <row r="671" spans="1706:1708" ht="13.2" x14ac:dyDescent="0.25">
      <c r="BMP671" s="22"/>
      <c r="BMQ671" s="22"/>
      <c r="BMR671" s="26" t="s">
        <v>26</v>
      </c>
    </row>
    <row r="672" spans="1706:1708" ht="13.2" x14ac:dyDescent="0.25">
      <c r="BMP672" s="22"/>
      <c r="BMQ672" s="22"/>
      <c r="BMR672" s="26" t="s">
        <v>24</v>
      </c>
    </row>
    <row r="673" spans="1683:1710" ht="13.2" x14ac:dyDescent="0.25">
      <c r="BLS673" s="22"/>
      <c r="BLT673" s="22"/>
      <c r="BLU673" s="22"/>
      <c r="BLV673" s="22"/>
      <c r="BLW673" s="22"/>
      <c r="BLX673" s="22"/>
      <c r="BLY673" s="22"/>
      <c r="BLZ673" s="22"/>
      <c r="BMA673" s="22"/>
      <c r="BMB673" s="22"/>
      <c r="BMC673" s="22"/>
      <c r="BMD673" s="22"/>
      <c r="BME673" s="22"/>
      <c r="BMF673" s="25"/>
      <c r="BMG673" s="22"/>
      <c r="BMH673" s="23"/>
      <c r="BMI673" s="22"/>
      <c r="BMJ673" s="22"/>
      <c r="BMK673" s="22"/>
      <c r="BML673" s="22"/>
      <c r="BMM673" s="22"/>
      <c r="BMN673" s="22"/>
      <c r="BMO673" s="22"/>
      <c r="BMP673" s="22"/>
      <c r="BMQ673" s="22"/>
      <c r="BMR673" s="26" t="s">
        <v>22</v>
      </c>
      <c r="BMS673" s="22"/>
      <c r="BMT673" s="22"/>
    </row>
    <row r="674" spans="1683:1710" ht="13.2" x14ac:dyDescent="0.25">
      <c r="BLS674" s="22"/>
      <c r="BLT674" s="22"/>
      <c r="BLU674" s="22"/>
      <c r="BLV674" s="22"/>
      <c r="BLW674" s="22"/>
      <c r="BLX674" s="22"/>
      <c r="BLY674" s="22"/>
      <c r="BLZ674" s="22"/>
      <c r="BMA674" s="22"/>
      <c r="BMB674" s="22"/>
      <c r="BMC674" s="22"/>
      <c r="BMD674" s="22"/>
      <c r="BME674" s="22"/>
      <c r="BMF674" s="25"/>
      <c r="BMG674" s="22"/>
      <c r="BMH674" s="23"/>
      <c r="BMI674" s="22"/>
      <c r="BMJ674" s="22"/>
      <c r="BMK674" s="22"/>
      <c r="BML674" s="22"/>
      <c r="BMM674" s="22"/>
      <c r="BMN674" s="22"/>
      <c r="BMO674" s="22"/>
      <c r="BMP674" s="22"/>
      <c r="BMQ674" s="22"/>
      <c r="BMR674" s="26" t="s">
        <v>20</v>
      </c>
      <c r="BMS674" s="22"/>
      <c r="BMT674" s="26"/>
    </row>
    <row r="675" spans="1683:1710" ht="13.2" x14ac:dyDescent="0.25">
      <c r="BLS675" s="22"/>
      <c r="BLT675" s="22"/>
      <c r="BLU675" s="22"/>
      <c r="BLV675" s="22"/>
      <c r="BLW675" s="22"/>
      <c r="BLX675" s="22"/>
      <c r="BLY675" s="22"/>
      <c r="BLZ675" s="22"/>
      <c r="BMA675" s="22"/>
      <c r="BMB675" s="22"/>
      <c r="BMC675" s="22"/>
      <c r="BMD675" s="22"/>
      <c r="BME675" s="22"/>
      <c r="BMF675" s="25"/>
      <c r="BMG675" s="22"/>
      <c r="BMH675" s="23"/>
      <c r="BMI675" s="22"/>
      <c r="BMJ675" s="22"/>
      <c r="BMK675" s="22"/>
      <c r="BML675" s="22"/>
      <c r="BMM675" s="22"/>
      <c r="BMN675" s="22"/>
      <c r="BMO675" s="22"/>
      <c r="BMP675" s="22"/>
      <c r="BMQ675" s="22"/>
      <c r="BMR675" s="26" t="s">
        <v>18</v>
      </c>
      <c r="BMS675" s="22"/>
      <c r="BMT675" s="22"/>
    </row>
    <row r="676" spans="1683:1710" ht="13.2" x14ac:dyDescent="0.25">
      <c r="BLS676" s="22"/>
      <c r="BLT676" s="22"/>
      <c r="BLU676" s="22"/>
      <c r="BLV676" s="22"/>
      <c r="BLW676" s="22"/>
      <c r="BLX676" s="22"/>
      <c r="BLY676" s="22"/>
      <c r="BLZ676" s="22"/>
      <c r="BMA676" s="22"/>
      <c r="BMB676" s="22"/>
      <c r="BMC676" s="22"/>
      <c r="BMD676" s="22"/>
      <c r="BME676" s="22"/>
      <c r="BMF676" s="25"/>
      <c r="BMG676" s="22"/>
      <c r="BMH676" s="23"/>
      <c r="BMI676" s="22"/>
      <c r="BMJ676" s="22"/>
      <c r="BMK676" s="22"/>
      <c r="BML676" s="22"/>
      <c r="BMM676" s="22"/>
      <c r="BMN676" s="22"/>
      <c r="BMO676" s="22"/>
      <c r="BMP676" s="22"/>
      <c r="BMQ676" s="22"/>
      <c r="BMR676" s="26"/>
      <c r="BMS676" s="22"/>
      <c r="BMT676" s="22"/>
    </row>
    <row r="677" spans="1683:1710" ht="14.4" x14ac:dyDescent="0.25">
      <c r="BLS677" s="22"/>
      <c r="BLT677" s="22"/>
      <c r="BLU677" s="22"/>
      <c r="BLV677" s="22"/>
      <c r="BLW677" s="22"/>
      <c r="BLX677" s="22"/>
      <c r="BLY677" s="22"/>
      <c r="BLZ677" s="22"/>
      <c r="BMA677" s="22"/>
      <c r="BMB677" s="22"/>
      <c r="BMC677" s="22"/>
      <c r="BMD677" s="22"/>
      <c r="BME677" s="22"/>
      <c r="BMF677" s="25"/>
      <c r="BMG677" s="22"/>
      <c r="BMH677" s="23"/>
      <c r="BMI677" s="22"/>
      <c r="BMJ677" s="22"/>
      <c r="BMK677" s="22"/>
      <c r="BML677" s="22"/>
      <c r="BMM677" s="22"/>
      <c r="BMN677" s="22"/>
      <c r="BMO677" s="22"/>
      <c r="BMP677" s="22"/>
      <c r="BMQ677" s="22"/>
      <c r="BMR677" s="26"/>
      <c r="BMS677" s="22"/>
      <c r="BMT677" s="36" t="s">
        <v>51</v>
      </c>
    </row>
    <row r="678" spans="1683:1710" ht="13.2" x14ac:dyDescent="0.25">
      <c r="BLS678" s="22"/>
      <c r="BLT678" s="22"/>
      <c r="BLU678" s="22"/>
      <c r="BLV678" s="22"/>
      <c r="BLW678" s="22"/>
      <c r="BLX678" s="22"/>
      <c r="BLY678" s="22"/>
      <c r="BLZ678" s="22"/>
      <c r="BMA678" s="22"/>
      <c r="BMB678" s="22"/>
      <c r="BMC678" s="22"/>
      <c r="BMD678" s="22"/>
      <c r="BME678" s="22"/>
      <c r="BMF678" s="25"/>
      <c r="BMG678" s="22"/>
      <c r="BMH678" s="23"/>
      <c r="BMI678" s="22"/>
      <c r="BMJ678" s="22"/>
      <c r="BMK678" s="22"/>
      <c r="BML678" s="22"/>
      <c r="BMM678" s="22"/>
      <c r="BMN678" s="22"/>
      <c r="BMO678" s="22"/>
      <c r="BMP678" s="22"/>
      <c r="BMQ678" s="22"/>
      <c r="BMR678" s="26"/>
      <c r="BMS678" s="22"/>
      <c r="BMT678" s="26" t="s">
        <v>28</v>
      </c>
    </row>
    <row r="679" spans="1683:1710" ht="13.2" x14ac:dyDescent="0.25">
      <c r="BLS679" s="22"/>
      <c r="BLT679" s="23"/>
      <c r="BLU679" s="22"/>
      <c r="BLV679" s="22"/>
      <c r="BLW679" s="22"/>
      <c r="BLX679" s="22"/>
      <c r="BLY679" s="22"/>
      <c r="BLZ679" s="22"/>
      <c r="BMA679" s="22"/>
      <c r="BMB679" s="22"/>
      <c r="BMC679" s="22"/>
      <c r="BMD679" s="22"/>
      <c r="BME679" s="22"/>
      <c r="BMF679" s="25"/>
      <c r="BMG679" s="22"/>
      <c r="BMH679" s="23"/>
      <c r="BMI679" s="22"/>
      <c r="BMJ679" s="22"/>
      <c r="BMK679" s="22"/>
      <c r="BML679" s="22"/>
      <c r="BMM679" s="22"/>
      <c r="BMN679" s="22"/>
      <c r="BMO679" s="22"/>
      <c r="BMP679" s="22"/>
      <c r="BMQ679" s="22"/>
      <c r="BMR679" s="26"/>
      <c r="BMS679" s="22"/>
      <c r="BMT679" s="26" t="s">
        <v>29</v>
      </c>
    </row>
    <row r="680" spans="1683:1710" ht="13.2" x14ac:dyDescent="0.25">
      <c r="BLS680" s="22"/>
      <c r="BLT680" s="22"/>
      <c r="BLU680" s="22"/>
      <c r="BLV680" s="22"/>
      <c r="BLW680" s="22"/>
      <c r="BLX680" s="22"/>
      <c r="BLY680" s="22"/>
      <c r="BLZ680" s="22"/>
      <c r="BMA680" s="22"/>
      <c r="BMB680" s="22"/>
      <c r="BMC680" s="22"/>
      <c r="BMD680" s="22"/>
      <c r="BME680" s="22"/>
      <c r="BMF680" s="25"/>
      <c r="BMG680" s="22"/>
      <c r="BMH680" s="23"/>
      <c r="BMI680" s="22"/>
      <c r="BMJ680" s="22"/>
      <c r="BMK680" s="22"/>
      <c r="BML680" s="22"/>
      <c r="BMM680" s="22"/>
      <c r="BMN680" s="22"/>
      <c r="BMO680" s="22"/>
      <c r="BMP680" s="22"/>
      <c r="BMQ680" s="22"/>
      <c r="BMR680" s="26"/>
      <c r="BMS680" s="22"/>
      <c r="BMT680" s="26" t="s">
        <v>30</v>
      </c>
    </row>
    <row r="681" spans="1683:1710" ht="13.2" x14ac:dyDescent="0.25">
      <c r="BLS681" s="22"/>
      <c r="BLT681" s="22"/>
      <c r="BLU681" s="22"/>
      <c r="BLV681" s="22"/>
      <c r="BLW681" s="22"/>
      <c r="BLX681" s="22"/>
      <c r="BLY681" s="22"/>
      <c r="BLZ681" s="22"/>
      <c r="BMA681" s="22"/>
      <c r="BMB681" s="22"/>
      <c r="BMC681" s="22"/>
      <c r="BMD681" s="22"/>
      <c r="BME681" s="22"/>
      <c r="BMF681" s="25"/>
      <c r="BMG681" s="22"/>
      <c r="BMH681" s="23"/>
      <c r="BMI681" s="22"/>
      <c r="BMJ681" s="22"/>
      <c r="BMK681" s="22"/>
      <c r="BML681" s="22"/>
      <c r="BMM681" s="22"/>
      <c r="BMN681" s="22"/>
      <c r="BMO681" s="22"/>
      <c r="BMP681" s="22"/>
      <c r="BMQ681" s="22"/>
      <c r="BMR681" s="26"/>
      <c r="BMS681" s="22"/>
      <c r="BMT681" s="26" t="s">
        <v>31</v>
      </c>
    </row>
    <row r="682" spans="1683:1710" ht="13.2" x14ac:dyDescent="0.25">
      <c r="BLS682" s="22"/>
      <c r="BLT682" s="22"/>
      <c r="BLU682" s="22"/>
      <c r="BLV682" s="22"/>
      <c r="BLW682" s="22"/>
      <c r="BLX682" s="22"/>
      <c r="BLY682" s="22"/>
      <c r="BLZ682" s="22"/>
      <c r="BMA682" s="22"/>
      <c r="BMB682" s="22"/>
      <c r="BMC682" s="22"/>
      <c r="BMD682" s="22"/>
      <c r="BME682" s="22"/>
      <c r="BMF682" s="25"/>
      <c r="BMG682" s="22"/>
      <c r="BMH682" s="23"/>
      <c r="BMI682" s="22"/>
      <c r="BMJ682" s="22"/>
      <c r="BMK682" s="22"/>
      <c r="BML682" s="22"/>
      <c r="BMM682" s="22"/>
      <c r="BMN682" s="22"/>
      <c r="BMO682" s="22"/>
      <c r="BMP682" s="22"/>
      <c r="BMQ682" s="22"/>
      <c r="BMR682" s="26"/>
      <c r="BMS682" s="22"/>
      <c r="BMT682" s="26" t="s">
        <v>32</v>
      </c>
    </row>
    <row r="683" spans="1683:1710" ht="13.2" x14ac:dyDescent="0.25">
      <c r="BLS683" s="22"/>
      <c r="BLT683" s="22"/>
      <c r="BLU683" s="22"/>
      <c r="BLV683" s="22"/>
      <c r="BLW683" s="22"/>
      <c r="BLX683" s="22"/>
      <c r="BLY683" s="22"/>
      <c r="BLZ683" s="22"/>
      <c r="BMA683" s="22"/>
      <c r="BMB683" s="22"/>
      <c r="BMC683" s="22"/>
      <c r="BMD683" s="22"/>
      <c r="BME683" s="22"/>
      <c r="BMF683" s="25"/>
      <c r="BMG683" s="22"/>
      <c r="BMH683" s="23"/>
      <c r="BMI683" s="22"/>
      <c r="BMJ683" s="22"/>
      <c r="BMK683" s="22"/>
      <c r="BML683" s="22"/>
      <c r="BMM683" s="22"/>
      <c r="BMN683" s="22"/>
      <c r="BMO683" s="22"/>
      <c r="BMP683" s="22"/>
      <c r="BMQ683" s="22"/>
      <c r="BMR683" s="26"/>
      <c r="BMS683" s="22"/>
      <c r="BMT683" s="22"/>
    </row>
    <row r="684" spans="1683:1710" ht="13.2" x14ac:dyDescent="0.25">
      <c r="BLS684" s="22" t="s">
        <v>162</v>
      </c>
      <c r="BLT684" s="23"/>
      <c r="BLU684" s="22"/>
      <c r="BLV684" s="22"/>
      <c r="BLW684" s="22"/>
      <c r="BLX684" s="22"/>
      <c r="BLY684" s="22"/>
      <c r="BLZ684" s="22"/>
      <c r="BMA684" s="22"/>
      <c r="BMB684" s="22"/>
      <c r="BMC684" s="22"/>
      <c r="BMD684" s="22"/>
      <c r="BME684" s="22"/>
      <c r="BMF684" s="25"/>
      <c r="BMG684" s="22"/>
      <c r="BMH684" s="23"/>
      <c r="BMI684" s="22"/>
      <c r="BMJ684" s="22"/>
      <c r="BMK684" s="22"/>
      <c r="BML684" s="22"/>
      <c r="BMM684" s="22"/>
      <c r="BMN684" s="22"/>
      <c r="BMO684" s="22"/>
      <c r="BMP684" s="22" t="s">
        <v>77</v>
      </c>
      <c r="BMQ684" s="22"/>
      <c r="BMR684" s="26"/>
      <c r="BMS684" s="22"/>
      <c r="BMT684" s="22"/>
    </row>
    <row r="685" spans="1683:1710" ht="13.2" x14ac:dyDescent="0.25">
      <c r="BLS685" s="22" t="s">
        <v>161</v>
      </c>
      <c r="BLT685" s="23">
        <v>0</v>
      </c>
      <c r="BLU685" s="22" t="s">
        <v>160</v>
      </c>
      <c r="BLV685" s="22"/>
      <c r="BLW685" s="22"/>
      <c r="BLX685" s="22"/>
      <c r="BLY685" s="22"/>
      <c r="BLZ685" s="22"/>
      <c r="BMA685" s="22"/>
      <c r="BMB685" s="22"/>
      <c r="BMC685" s="22"/>
      <c r="BMD685" s="22"/>
      <c r="BME685" s="22"/>
      <c r="BMF685" s="25"/>
      <c r="BMG685" s="22"/>
      <c r="BMH685" s="23"/>
      <c r="BMI685" s="22"/>
      <c r="BMJ685" s="22"/>
      <c r="BMK685" s="22"/>
      <c r="BML685" s="22"/>
      <c r="BMM685" s="22"/>
      <c r="BMN685" s="22"/>
      <c r="BMO685" s="22"/>
      <c r="BMP685" s="22" t="s">
        <v>76</v>
      </c>
      <c r="BMQ685" s="22"/>
      <c r="BMR685" s="26"/>
      <c r="BMS685" s="22"/>
      <c r="BMT685" s="22"/>
    </row>
    <row r="686" spans="1683:1710" ht="13.2" x14ac:dyDescent="0.25">
      <c r="BLS686" s="22" t="s">
        <v>159</v>
      </c>
      <c r="BLT686" s="23">
        <v>1</v>
      </c>
      <c r="BLU686" s="22" t="s">
        <v>158</v>
      </c>
      <c r="BLV686" s="22"/>
      <c r="BLW686" s="22"/>
      <c r="BLX686" s="22"/>
      <c r="BLY686" s="22"/>
      <c r="BLZ686" s="22"/>
      <c r="BMA686" s="22"/>
      <c r="BMB686" s="22"/>
      <c r="BMC686" s="22"/>
      <c r="BMD686" s="22"/>
      <c r="BME686" s="22"/>
      <c r="BMF686" s="25"/>
      <c r="BMG686" s="22"/>
      <c r="BMH686" s="23"/>
      <c r="BMI686" s="22"/>
      <c r="BMJ686" s="22"/>
      <c r="BMK686" s="22"/>
      <c r="BML686" s="22"/>
      <c r="BMM686" s="22"/>
      <c r="BMN686" s="22"/>
      <c r="BMO686" s="22"/>
      <c r="BMP686" s="22" t="s">
        <v>75</v>
      </c>
      <c r="BMQ686" s="22"/>
      <c r="BMR686" s="26"/>
      <c r="BMS686" s="22"/>
      <c r="BMT686" s="22"/>
    </row>
    <row r="687" spans="1683:1710" ht="13.2" x14ac:dyDescent="0.25">
      <c r="BLS687" s="22" t="s">
        <v>157</v>
      </c>
      <c r="BLT687" s="23">
        <v>2</v>
      </c>
      <c r="BLU687" s="22" t="s">
        <v>156</v>
      </c>
      <c r="BLV687" s="22"/>
      <c r="BLW687" s="22"/>
      <c r="BLX687" s="22"/>
      <c r="BLY687" s="22"/>
      <c r="BLZ687" s="22"/>
      <c r="BMA687" s="22"/>
      <c r="BMB687" s="22"/>
      <c r="BMC687" s="22"/>
      <c r="BMD687" s="22"/>
      <c r="BME687" s="22"/>
      <c r="BMF687" s="25"/>
      <c r="BMG687" s="22"/>
      <c r="BMH687" s="23"/>
      <c r="BMI687" s="22"/>
      <c r="BMJ687" s="22"/>
      <c r="BMK687" s="22"/>
      <c r="BML687" s="22"/>
      <c r="BMM687" s="22"/>
      <c r="BMN687" s="22"/>
      <c r="BMO687" s="22"/>
      <c r="BMP687" s="22" t="s">
        <v>74</v>
      </c>
      <c r="BMQ687" s="22"/>
      <c r="BMR687" s="22"/>
      <c r="BMS687" s="22"/>
      <c r="BMT687" s="22"/>
    </row>
    <row r="688" spans="1683:1710" ht="14.4" x14ac:dyDescent="0.25">
      <c r="BLS688" s="22"/>
      <c r="BLT688" s="22"/>
      <c r="BLU688" s="22"/>
      <c r="BLV688" s="22"/>
      <c r="BLW688" s="22"/>
      <c r="BLX688" s="22"/>
      <c r="BLY688" s="22"/>
      <c r="BLZ688" s="22"/>
      <c r="BMA688" s="22"/>
      <c r="BMB688" s="22"/>
      <c r="BMC688" s="22"/>
      <c r="BMD688" s="22"/>
      <c r="BME688" s="22"/>
      <c r="BMF688" s="25"/>
      <c r="BMG688" s="22"/>
      <c r="BMH688" s="23"/>
      <c r="BMI688" s="22"/>
      <c r="BMJ688" s="22"/>
      <c r="BMK688" s="22"/>
      <c r="BML688" s="22"/>
      <c r="BMM688" s="22"/>
      <c r="BMN688" s="22"/>
      <c r="BMO688" s="22"/>
      <c r="BMP688" s="22" t="s">
        <v>73</v>
      </c>
      <c r="BMQ688" s="22"/>
      <c r="BMR688" s="22"/>
      <c r="BMS688" s="22"/>
      <c r="BMT688" s="36"/>
    </row>
    <row r="689" spans="1706:1719" ht="13.2" x14ac:dyDescent="0.25">
      <c r="BMP689" s="22" t="s">
        <v>72</v>
      </c>
      <c r="BMQ689" s="22"/>
      <c r="BMR689" s="22"/>
      <c r="BMS689" s="22"/>
      <c r="BMT689" s="26"/>
      <c r="BMU689" s="22"/>
      <c r="BMV689" s="22"/>
      <c r="BMW689" s="27" t="s">
        <v>155</v>
      </c>
      <c r="BMX689" s="35" t="s">
        <v>154</v>
      </c>
      <c r="BMY689" s="35"/>
      <c r="BMZ689" s="35"/>
      <c r="BNA689" s="27" t="s">
        <v>153</v>
      </c>
      <c r="BNB689" s="22"/>
      <c r="BNC689" s="34" t="s">
        <v>152</v>
      </c>
    </row>
    <row r="690" spans="1706:1719" ht="13.2" x14ac:dyDescent="0.25">
      <c r="BMP690" s="22" t="s">
        <v>71</v>
      </c>
      <c r="BMQ690" s="22"/>
      <c r="BMR690" s="22"/>
      <c r="BMS690" s="22"/>
      <c r="BMT690" s="26"/>
      <c r="BMU690" s="22"/>
      <c r="BMV690" s="22"/>
      <c r="BMW690" s="33" t="s">
        <v>151</v>
      </c>
      <c r="BMX690" s="33" t="s">
        <v>150</v>
      </c>
      <c r="BMY690" s="33" t="s">
        <v>149</v>
      </c>
      <c r="BMZ690" s="33" t="s">
        <v>148</v>
      </c>
      <c r="BNA690" s="33" t="s">
        <v>147</v>
      </c>
      <c r="BNB690" s="22"/>
      <c r="BNC690" s="32" t="s">
        <v>146</v>
      </c>
    </row>
    <row r="691" spans="1706:1719" ht="13.2" x14ac:dyDescent="0.25">
      <c r="BMP691" s="22" t="s">
        <v>70</v>
      </c>
      <c r="BMQ691" s="22"/>
      <c r="BMR691" s="22"/>
      <c r="BMS691" s="22"/>
      <c r="BMT691" s="26"/>
      <c r="BMU691" s="22"/>
      <c r="BMV691" s="22"/>
      <c r="BMW691" s="31" t="s">
        <v>145</v>
      </c>
      <c r="BMX691" s="31" t="s">
        <v>144</v>
      </c>
      <c r="BMY691" s="31" t="s">
        <v>143</v>
      </c>
      <c r="BMZ691" s="31" t="s">
        <v>52</v>
      </c>
      <c r="BNA691" s="31" t="s">
        <v>142</v>
      </c>
      <c r="BNB691" s="22"/>
      <c r="BNC691" s="29" t="s">
        <v>141</v>
      </c>
    </row>
    <row r="692" spans="1706:1719" ht="13.2" x14ac:dyDescent="0.25">
      <c r="BMP692" s="22" t="s">
        <v>69</v>
      </c>
      <c r="BMQ692" s="22"/>
      <c r="BMR692" s="22"/>
      <c r="BMS692" s="22"/>
      <c r="BMT692" s="22"/>
      <c r="BMU692" s="22"/>
      <c r="BMV692" s="22"/>
      <c r="BMW692" s="31" t="s">
        <v>140</v>
      </c>
      <c r="BMX692" s="31" t="s">
        <v>139</v>
      </c>
      <c r="BMY692" s="31" t="s">
        <v>138</v>
      </c>
      <c r="BMZ692" s="31" t="s">
        <v>51</v>
      </c>
      <c r="BNA692" s="31" t="s">
        <v>40</v>
      </c>
      <c r="BNB692" s="22"/>
      <c r="BNC692" s="29" t="s">
        <v>137</v>
      </c>
    </row>
    <row r="693" spans="1706:1719" ht="13.2" x14ac:dyDescent="0.25">
      <c r="BMP693" s="22" t="s">
        <v>68</v>
      </c>
      <c r="BMQ693" s="22"/>
      <c r="BMR693" s="22"/>
      <c r="BMS693" s="22"/>
      <c r="BMT693" s="22"/>
      <c r="BMU693" s="22"/>
      <c r="BMV693" s="22"/>
      <c r="BMW693" s="31" t="s">
        <v>136</v>
      </c>
      <c r="BMX693" s="31" t="s">
        <v>135</v>
      </c>
      <c r="BMY693" s="31" t="s">
        <v>41</v>
      </c>
      <c r="BMZ693" s="31"/>
      <c r="BNA693" s="31" t="s">
        <v>134</v>
      </c>
      <c r="BNB693" s="22"/>
      <c r="BNC693" s="29" t="s">
        <v>133</v>
      </c>
    </row>
    <row r="694" spans="1706:1719" ht="13.2" x14ac:dyDescent="0.25">
      <c r="BMP694" s="22" t="s">
        <v>0</v>
      </c>
      <c r="BMQ694" s="22"/>
      <c r="BMR694" s="22"/>
      <c r="BMS694" s="22"/>
      <c r="BMT694" s="22"/>
      <c r="BMU694" s="22"/>
      <c r="BMV694" s="22"/>
      <c r="BMW694" s="31" t="s">
        <v>75</v>
      </c>
      <c r="BMX694" s="31"/>
      <c r="BMY694" s="31"/>
      <c r="BMZ694" s="31"/>
      <c r="BNA694" s="31" t="s">
        <v>132</v>
      </c>
      <c r="BNB694" s="22"/>
      <c r="BNC694" s="29" t="s">
        <v>131</v>
      </c>
    </row>
    <row r="695" spans="1706:1719" ht="13.2" x14ac:dyDescent="0.25">
      <c r="BMP695" s="22"/>
      <c r="BMQ695" s="22"/>
      <c r="BMR695" s="22"/>
      <c r="BMS695" s="22"/>
      <c r="BMT695" s="22"/>
      <c r="BMU695" s="22"/>
      <c r="BMV695" s="22"/>
      <c r="BMW695" s="31" t="s">
        <v>74</v>
      </c>
      <c r="BMX695" s="31"/>
      <c r="BMY695" s="31"/>
      <c r="BMZ695" s="31"/>
      <c r="BNA695" s="31"/>
      <c r="BNB695" s="22"/>
      <c r="BNC695" s="29" t="s">
        <v>130</v>
      </c>
    </row>
    <row r="696" spans="1706:1719" ht="13.2" x14ac:dyDescent="0.25">
      <c r="BMP696" s="22"/>
      <c r="BMQ696" s="22"/>
      <c r="BMR696" s="22"/>
      <c r="BMS696" s="22"/>
      <c r="BMT696" s="22"/>
      <c r="BMU696" s="22"/>
      <c r="BMV696" s="22"/>
      <c r="BMW696" s="31" t="s">
        <v>129</v>
      </c>
      <c r="BMX696" s="31"/>
      <c r="BMY696" s="31"/>
      <c r="BMZ696" s="31"/>
      <c r="BNA696" s="31"/>
      <c r="BNB696" s="22"/>
      <c r="BNC696" s="29" t="s">
        <v>128</v>
      </c>
    </row>
    <row r="697" spans="1706:1719" ht="13.2" x14ac:dyDescent="0.25">
      <c r="BMP697" s="22"/>
      <c r="BMQ697" s="22"/>
      <c r="BMR697" s="22"/>
      <c r="BMS697" s="22"/>
      <c r="BMT697" s="22"/>
      <c r="BMU697" s="22"/>
      <c r="BMV697" s="22"/>
      <c r="BMW697" s="31" t="s">
        <v>127</v>
      </c>
      <c r="BMX697" s="31"/>
      <c r="BMY697" s="31"/>
      <c r="BMZ697" s="31"/>
      <c r="BNA697" s="31"/>
      <c r="BNB697" s="22"/>
      <c r="BNC697" s="29" t="s">
        <v>126</v>
      </c>
    </row>
    <row r="698" spans="1706:1719" ht="13.2" x14ac:dyDescent="0.25">
      <c r="BMP698" s="22"/>
      <c r="BMQ698" s="22"/>
      <c r="BMR698" s="22"/>
      <c r="BMS698" s="22"/>
      <c r="BMT698" s="22"/>
      <c r="BMU698" s="22"/>
      <c r="BMV698" s="22"/>
      <c r="BMW698" s="31" t="s">
        <v>125</v>
      </c>
      <c r="BMX698" s="31"/>
      <c r="BMY698" s="31"/>
      <c r="BMZ698" s="31"/>
      <c r="BNA698" s="31"/>
      <c r="BNB698" s="22"/>
      <c r="BNC698" s="29" t="s">
        <v>124</v>
      </c>
    </row>
    <row r="699" spans="1706:1719" ht="13.2" x14ac:dyDescent="0.25">
      <c r="BMP699" s="22"/>
      <c r="BMQ699" s="22"/>
      <c r="BMR699" s="22"/>
      <c r="BMS699" s="22"/>
      <c r="BMT699" s="22"/>
      <c r="BMU699" s="22"/>
      <c r="BMV699" s="22"/>
      <c r="BMW699" s="31" t="s">
        <v>123</v>
      </c>
      <c r="BMX699" s="31"/>
      <c r="BMY699" s="31"/>
      <c r="BMZ699" s="31"/>
      <c r="BNA699" s="31"/>
      <c r="BNB699" s="22"/>
      <c r="BNC699" s="29" t="s">
        <v>122</v>
      </c>
    </row>
    <row r="700" spans="1706:1719" ht="13.2" x14ac:dyDescent="0.25">
      <c r="BMP700" s="22"/>
      <c r="BMQ700" s="22"/>
      <c r="BMR700" s="22"/>
      <c r="BMS700" s="22"/>
      <c r="BMT700" s="22"/>
      <c r="BMU700" s="22"/>
      <c r="BMV700" s="22"/>
      <c r="BMW700" s="22" t="s">
        <v>72</v>
      </c>
      <c r="BMX700" s="22"/>
      <c r="BMY700" s="31"/>
      <c r="BMZ700" s="31"/>
      <c r="BNA700" s="24"/>
      <c r="BNB700" s="22"/>
      <c r="BNC700" s="29" t="s">
        <v>121</v>
      </c>
    </row>
    <row r="701" spans="1706:1719" ht="13.2" x14ac:dyDescent="0.25">
      <c r="BMP701" s="22"/>
      <c r="BMQ701" s="22"/>
      <c r="BMR701" s="22"/>
      <c r="BMS701" s="22"/>
      <c r="BMT701" s="22"/>
      <c r="BMU701" s="22"/>
      <c r="BMV701" s="22"/>
      <c r="BMW701" s="22" t="s">
        <v>71</v>
      </c>
      <c r="BMX701" s="22"/>
      <c r="BMY701" s="31"/>
      <c r="BMZ701" s="31"/>
      <c r="BNA701" s="24"/>
      <c r="BNB701" s="22"/>
      <c r="BNC701" s="29" t="s">
        <v>120</v>
      </c>
    </row>
    <row r="702" spans="1706:1719" ht="13.2" x14ac:dyDescent="0.25">
      <c r="BMP702" s="22"/>
      <c r="BMQ702" s="22"/>
      <c r="BMR702" s="22"/>
      <c r="BMS702" s="22"/>
      <c r="BMT702" s="22"/>
      <c r="BMU702" s="22"/>
      <c r="BMV702" s="22"/>
      <c r="BMW702" s="22" t="s">
        <v>70</v>
      </c>
      <c r="BMX702" s="31"/>
      <c r="BMY702" s="31"/>
      <c r="BMZ702" s="31"/>
      <c r="BNA702" s="24"/>
      <c r="BNB702" s="22"/>
      <c r="BNC702" s="29" t="s">
        <v>119</v>
      </c>
    </row>
    <row r="703" spans="1706:1719" ht="13.2" x14ac:dyDescent="0.25">
      <c r="BMP703" s="22"/>
      <c r="BMQ703" s="22"/>
      <c r="BMR703" s="22"/>
      <c r="BMS703" s="22"/>
      <c r="BMT703" s="22"/>
      <c r="BMU703" s="22"/>
      <c r="BMV703" s="22"/>
      <c r="BMW703" s="22" t="s">
        <v>69</v>
      </c>
      <c r="BMX703" s="31"/>
      <c r="BMY703" s="31"/>
      <c r="BMZ703" s="31"/>
      <c r="BNA703" s="24"/>
      <c r="BNB703" s="22"/>
      <c r="BNC703" s="29" t="s">
        <v>118</v>
      </c>
    </row>
    <row r="704" spans="1706:1719" ht="13.2" x14ac:dyDescent="0.25">
      <c r="BMP704" s="22"/>
      <c r="BMQ704" s="22"/>
      <c r="BMR704" s="22"/>
      <c r="BMS704" s="22"/>
      <c r="BMT704" s="22"/>
      <c r="BMU704" s="22"/>
      <c r="BMV704" s="22"/>
      <c r="BMW704" s="22" t="s">
        <v>68</v>
      </c>
      <c r="BMX704" s="31"/>
      <c r="BMY704" s="31"/>
      <c r="BMZ704" s="31"/>
      <c r="BNA704" s="24"/>
      <c r="BNB704" s="22"/>
      <c r="BNC704" s="29" t="s">
        <v>117</v>
      </c>
    </row>
    <row r="705" spans="1713:1719" ht="13.2" x14ac:dyDescent="0.25">
      <c r="BMW705" s="22" t="s">
        <v>0</v>
      </c>
      <c r="BMX705" s="31"/>
      <c r="BMY705" s="31"/>
      <c r="BMZ705" s="31"/>
      <c r="BNA705" s="24"/>
      <c r="BNB705" s="22"/>
      <c r="BNC705" s="29" t="s">
        <v>116</v>
      </c>
    </row>
    <row r="706" spans="1713:1719" ht="13.2" x14ac:dyDescent="0.25">
      <c r="BMW706" s="22"/>
      <c r="BMX706" s="31"/>
      <c r="BMY706" s="31"/>
      <c r="BMZ706" s="31"/>
      <c r="BNA706" s="31"/>
      <c r="BNB706" s="22"/>
      <c r="BNC706" s="29" t="s">
        <v>115</v>
      </c>
    </row>
    <row r="707" spans="1713:1719" ht="13.2" x14ac:dyDescent="0.25">
      <c r="BMW707" s="22"/>
      <c r="BMX707" s="22"/>
      <c r="BMY707" s="22"/>
      <c r="BMZ707" s="22"/>
      <c r="BNA707" s="22"/>
      <c r="BNB707" s="22"/>
      <c r="BNC707" s="29" t="s">
        <v>114</v>
      </c>
    </row>
    <row r="708" spans="1713:1719" ht="13.2" x14ac:dyDescent="0.25">
      <c r="BMW708" s="22"/>
      <c r="BMX708" s="22"/>
      <c r="BMY708" s="22"/>
      <c r="BMZ708" s="22"/>
      <c r="BNA708" s="22"/>
      <c r="BNB708" s="22"/>
      <c r="BNC708" s="29" t="s">
        <v>113</v>
      </c>
    </row>
    <row r="709" spans="1713:1719" ht="13.2" x14ac:dyDescent="0.25">
      <c r="BMW709" s="22"/>
      <c r="BMX709" s="22"/>
      <c r="BMY709" s="22"/>
      <c r="BMZ709" s="22"/>
      <c r="BNA709" s="22"/>
      <c r="BNB709" s="22"/>
      <c r="BNC709" s="29" t="s">
        <v>112</v>
      </c>
    </row>
    <row r="710" spans="1713:1719" ht="13.2" x14ac:dyDescent="0.25">
      <c r="BMW710" s="22"/>
      <c r="BMX710" s="22"/>
      <c r="BMY710" s="22"/>
      <c r="BMZ710" s="22"/>
      <c r="BNA710" s="22"/>
      <c r="BNB710" s="22"/>
      <c r="BNC710" s="29" t="s">
        <v>111</v>
      </c>
    </row>
    <row r="711" spans="1713:1719" ht="13.2" x14ac:dyDescent="0.25">
      <c r="BMW711" s="22"/>
      <c r="BMX711" s="22"/>
      <c r="BMY711" s="22"/>
      <c r="BMZ711" s="22"/>
      <c r="BNA711" s="22"/>
      <c r="BNB711" s="22"/>
      <c r="BNC711" s="29" t="s">
        <v>110</v>
      </c>
    </row>
    <row r="712" spans="1713:1719" ht="13.2" x14ac:dyDescent="0.25">
      <c r="BMW712" s="22"/>
      <c r="BMX712" s="22"/>
      <c r="BMY712" s="22"/>
      <c r="BMZ712" s="22"/>
      <c r="BNA712" s="22"/>
      <c r="BNB712" s="22"/>
      <c r="BNC712" s="29" t="s">
        <v>109</v>
      </c>
    </row>
    <row r="713" spans="1713:1719" ht="13.2" x14ac:dyDescent="0.25">
      <c r="BMW713" s="22"/>
      <c r="BMX713" s="22"/>
      <c r="BMY713" s="22"/>
      <c r="BMZ713" s="22"/>
      <c r="BNA713" s="22"/>
      <c r="BNB713" s="22"/>
      <c r="BNC713" s="29" t="s">
        <v>108</v>
      </c>
    </row>
    <row r="714" spans="1713:1719" ht="13.2" x14ac:dyDescent="0.25">
      <c r="BMW714" s="22"/>
      <c r="BMX714" s="22"/>
      <c r="BMY714" s="22"/>
      <c r="BMZ714" s="22"/>
      <c r="BNA714" s="22"/>
      <c r="BNB714" s="22"/>
      <c r="BNC714" s="29" t="s">
        <v>107</v>
      </c>
    </row>
    <row r="715" spans="1713:1719" ht="13.2" x14ac:dyDescent="0.25">
      <c r="BMW715" s="22"/>
      <c r="BMX715" s="22"/>
      <c r="BMY715" s="22"/>
      <c r="BMZ715" s="22"/>
      <c r="BNA715" s="22"/>
      <c r="BNB715" s="22"/>
      <c r="BNC715" s="29" t="s">
        <v>106</v>
      </c>
    </row>
    <row r="716" spans="1713:1719" ht="13.2" x14ac:dyDescent="0.25">
      <c r="BMW716" s="22"/>
      <c r="BMX716" s="22"/>
      <c r="BMY716" s="22"/>
      <c r="BMZ716" s="22"/>
      <c r="BNA716" s="22"/>
      <c r="BNB716" s="22"/>
      <c r="BNC716" s="29" t="s">
        <v>105</v>
      </c>
    </row>
    <row r="717" spans="1713:1719" ht="13.2" x14ac:dyDescent="0.25">
      <c r="BMW717" s="22"/>
      <c r="BMX717" s="22"/>
      <c r="BMY717" s="22"/>
      <c r="BMZ717" s="22"/>
      <c r="BNA717" s="22"/>
      <c r="BNB717" s="22"/>
      <c r="BNC717" s="29" t="s">
        <v>104</v>
      </c>
    </row>
    <row r="718" spans="1713:1719" ht="13.2" x14ac:dyDescent="0.25">
      <c r="BMW718" s="22"/>
      <c r="BMX718" s="22"/>
      <c r="BMY718" s="22"/>
      <c r="BMZ718" s="22"/>
      <c r="BNA718" s="22"/>
      <c r="BNB718" s="22"/>
      <c r="BNC718" s="29" t="s">
        <v>103</v>
      </c>
    </row>
    <row r="719" spans="1713:1719" ht="13.2" x14ac:dyDescent="0.25">
      <c r="BMW719" s="22"/>
      <c r="BMX719" s="22"/>
      <c r="BMY719" s="22"/>
      <c r="BMZ719" s="22"/>
      <c r="BNA719" s="22"/>
      <c r="BNB719" s="22"/>
      <c r="BNC719" s="29" t="s">
        <v>102</v>
      </c>
    </row>
    <row r="720" spans="1713:1719" ht="13.2" x14ac:dyDescent="0.25">
      <c r="BMW720" s="22"/>
      <c r="BMX720" s="22"/>
      <c r="BMY720" s="22"/>
      <c r="BMZ720" s="22"/>
      <c r="BNA720" s="22"/>
      <c r="BNB720" s="22"/>
      <c r="BNC720" s="30" t="s">
        <v>101</v>
      </c>
    </row>
    <row r="721" spans="1719:1725" ht="13.2" x14ac:dyDescent="0.25">
      <c r="BNC721" s="29" t="s">
        <v>100</v>
      </c>
      <c r="BND721" s="22"/>
      <c r="BNE721" s="22"/>
      <c r="BNF721" s="22"/>
      <c r="BNG721" s="22"/>
      <c r="BNH721" s="22"/>
      <c r="BNI721" s="22"/>
    </row>
    <row r="722" spans="1719:1725" ht="13.2" x14ac:dyDescent="0.25">
      <c r="BNC722" s="29" t="s">
        <v>99</v>
      </c>
      <c r="BND722" s="22"/>
      <c r="BNE722" s="22"/>
      <c r="BNF722" s="22"/>
      <c r="BNG722" s="22"/>
      <c r="BNH722" s="22"/>
      <c r="BNI722" s="22"/>
    </row>
    <row r="723" spans="1719:1725" ht="13.2" x14ac:dyDescent="0.25">
      <c r="BNC723" s="29" t="s">
        <v>98</v>
      </c>
      <c r="BND723" s="22"/>
      <c r="BNE723" s="22"/>
      <c r="BNF723" s="22"/>
      <c r="BNG723" s="22"/>
      <c r="BNH723" s="22"/>
      <c r="BNI723" s="22"/>
    </row>
    <row r="724" spans="1719:1725" ht="13.2" x14ac:dyDescent="0.25">
      <c r="BNC724" s="29" t="s">
        <v>97</v>
      </c>
      <c r="BND724" s="22"/>
      <c r="BNE724" s="22"/>
      <c r="BNF724" s="22"/>
      <c r="BNG724" s="22"/>
      <c r="BNH724" s="22"/>
      <c r="BNI724" s="22"/>
    </row>
    <row r="725" spans="1719:1725" ht="13.2" x14ac:dyDescent="0.25">
      <c r="BNC725" s="22"/>
      <c r="BND725" s="22"/>
      <c r="BNE725" s="22"/>
      <c r="BNF725" s="22"/>
      <c r="BNG725" s="22"/>
      <c r="BNH725" s="22"/>
      <c r="BNI725" s="22"/>
    </row>
    <row r="726" spans="1719:1725" ht="13.2" x14ac:dyDescent="0.25">
      <c r="BNC726" s="22"/>
      <c r="BND726" s="22"/>
      <c r="BNE726" s="22"/>
      <c r="BNF726" s="22"/>
      <c r="BNG726" s="22"/>
      <c r="BNH726" s="22"/>
      <c r="BNI726" s="22"/>
    </row>
    <row r="727" spans="1719:1725" ht="13.2" x14ac:dyDescent="0.25">
      <c r="BNC727" s="22"/>
      <c r="BND727" s="22"/>
      <c r="BNE727" s="22" t="s">
        <v>54</v>
      </c>
      <c r="BNF727" s="22"/>
      <c r="BNG727" s="22"/>
      <c r="BNH727" s="22"/>
      <c r="BNI727" s="22"/>
    </row>
    <row r="728" spans="1719:1725" ht="13.2" x14ac:dyDescent="0.25">
      <c r="BNC728" s="22"/>
      <c r="BND728" s="22"/>
      <c r="BNE728" s="22" t="s">
        <v>53</v>
      </c>
      <c r="BNF728" s="22"/>
      <c r="BNG728" s="22"/>
      <c r="BNH728" s="22"/>
      <c r="BNI728" s="22"/>
    </row>
    <row r="729" spans="1719:1725" ht="13.2" x14ac:dyDescent="0.25">
      <c r="BNC729" s="22"/>
      <c r="BND729" s="22"/>
      <c r="BNE729" s="22"/>
      <c r="BNF729" s="22"/>
      <c r="BNG729" s="22"/>
      <c r="BNH729" s="22"/>
      <c r="BNI729" s="22"/>
    </row>
    <row r="730" spans="1719:1725" ht="13.2" x14ac:dyDescent="0.25">
      <c r="BNC730" s="22"/>
      <c r="BND730" s="22"/>
      <c r="BNE730" s="22"/>
      <c r="BNF730" s="22"/>
      <c r="BNG730" s="22" t="s">
        <v>66</v>
      </c>
      <c r="BNH730" s="22"/>
      <c r="BNI730" s="22"/>
    </row>
    <row r="731" spans="1719:1725" ht="13.2" x14ac:dyDescent="0.25">
      <c r="BNC731" s="22"/>
      <c r="BND731" s="22"/>
      <c r="BNE731" s="22"/>
      <c r="BNF731" s="22"/>
      <c r="BNG731" s="22" t="s">
        <v>65</v>
      </c>
      <c r="BNH731" s="22"/>
      <c r="BNI731" s="22"/>
    </row>
    <row r="732" spans="1719:1725" ht="13.2" x14ac:dyDescent="0.25">
      <c r="BNC732" s="22"/>
      <c r="BND732" s="22"/>
      <c r="BNE732" s="22"/>
      <c r="BNF732" s="22"/>
      <c r="BNG732" s="22" t="s">
        <v>64</v>
      </c>
      <c r="BNH732" s="22"/>
      <c r="BNI732" s="22"/>
    </row>
    <row r="733" spans="1719:1725" ht="13.2" x14ac:dyDescent="0.25">
      <c r="BNC733" s="22"/>
      <c r="BND733" s="22"/>
      <c r="BNE733" s="22"/>
      <c r="BNF733" s="22"/>
      <c r="BNG733" s="22" t="s">
        <v>63</v>
      </c>
      <c r="BNH733" s="22"/>
      <c r="BNI733" s="22"/>
    </row>
    <row r="734" spans="1719:1725" ht="13.2" x14ac:dyDescent="0.25">
      <c r="BNC734" s="22"/>
      <c r="BND734" s="22"/>
      <c r="BNE734" s="22"/>
      <c r="BNF734" s="22"/>
      <c r="BNG734" s="22"/>
      <c r="BNH734" s="22"/>
      <c r="BNI734" s="22"/>
    </row>
    <row r="735" spans="1719:1725" ht="13.2" x14ac:dyDescent="0.25">
      <c r="BNC735" s="22"/>
      <c r="BND735" s="22"/>
      <c r="BNE735" s="22"/>
      <c r="BNF735" s="22"/>
      <c r="BNG735" s="22"/>
      <c r="BNH735" s="22"/>
      <c r="BNI735" s="22" t="s">
        <v>96</v>
      </c>
    </row>
    <row r="736" spans="1719:1725" ht="13.2" x14ac:dyDescent="0.25">
      <c r="BNC736" s="22"/>
      <c r="BND736" s="22"/>
      <c r="BNE736" s="22"/>
      <c r="BNF736" s="22"/>
      <c r="BNG736" s="22"/>
      <c r="BNH736" s="22"/>
      <c r="BNI736" s="22" t="s">
        <v>95</v>
      </c>
    </row>
    <row r="737" spans="1725:1730" ht="13.2" x14ac:dyDescent="0.25">
      <c r="BNI737" s="22" t="s">
        <v>94</v>
      </c>
      <c r="BNJ737" s="22"/>
      <c r="BNK737" s="22"/>
      <c r="BNL737" s="22"/>
      <c r="BNM737" s="22"/>
    </row>
    <row r="738" spans="1725:1730" ht="13.2" x14ac:dyDescent="0.25">
      <c r="BNI738" s="22"/>
      <c r="BNJ738" s="22"/>
      <c r="BNK738" s="22"/>
      <c r="BNL738" s="22"/>
      <c r="BNM738" s="22"/>
    </row>
    <row r="739" spans="1725:1730" ht="13.2" x14ac:dyDescent="0.25">
      <c r="BNI739" s="22"/>
      <c r="BNJ739" s="22"/>
      <c r="BNK739" s="22"/>
      <c r="BNL739" s="22"/>
      <c r="BNM739" s="22"/>
    </row>
    <row r="740" spans="1725:1730" ht="13.2" x14ac:dyDescent="0.25">
      <c r="BNI740" s="22"/>
      <c r="BNJ740" s="22"/>
      <c r="BNK740" s="22"/>
      <c r="BNL740" s="8" t="s">
        <v>93</v>
      </c>
      <c r="BNM740" s="8"/>
      <c r="BNN740" s="8"/>
    </row>
    <row r="741" spans="1725:1730" ht="13.2" x14ac:dyDescent="0.25">
      <c r="BNI741" s="22"/>
      <c r="BNJ741" s="22"/>
      <c r="BNK741" s="22"/>
      <c r="BNL741" s="11" t="s">
        <v>92</v>
      </c>
      <c r="BNM741" s="8"/>
      <c r="BNN741" s="8"/>
    </row>
    <row r="742" spans="1725:1730" ht="13.2" x14ac:dyDescent="0.25">
      <c r="BNI742" s="22"/>
      <c r="BNJ742" s="22"/>
      <c r="BNK742" s="22"/>
      <c r="BNL742" s="11" t="s">
        <v>91</v>
      </c>
      <c r="BNM742" s="8"/>
      <c r="BNN742" s="8"/>
    </row>
    <row r="743" spans="1725:1730" ht="13.2" x14ac:dyDescent="0.25">
      <c r="BNI743" s="22"/>
      <c r="BNJ743" s="22"/>
      <c r="BNK743" s="22"/>
      <c r="BNL743" s="11" t="s">
        <v>90</v>
      </c>
      <c r="BNM743" s="8"/>
      <c r="BNN743" s="8"/>
    </row>
    <row r="744" spans="1725:1730" ht="13.2" x14ac:dyDescent="0.25">
      <c r="BNI744" s="22"/>
      <c r="BNJ744" s="22"/>
      <c r="BNK744" s="22"/>
      <c r="BNL744" s="11" t="s">
        <v>89</v>
      </c>
      <c r="BNM744" s="8"/>
      <c r="BNN744" s="8"/>
    </row>
    <row r="745" spans="1725:1730" ht="13.2" x14ac:dyDescent="0.25">
      <c r="BNI745" s="22"/>
      <c r="BNJ745" s="22"/>
      <c r="BNK745" s="22"/>
      <c r="BNL745" s="11" t="s">
        <v>88</v>
      </c>
      <c r="BNM745" s="8"/>
      <c r="BNN745" s="8"/>
    </row>
    <row r="746" spans="1725:1730" ht="13.2" x14ac:dyDescent="0.25">
      <c r="BNI746" s="22"/>
      <c r="BNJ746" s="22"/>
      <c r="BNK746" s="22"/>
      <c r="BNL746" s="11" t="s">
        <v>87</v>
      </c>
      <c r="BNM746" s="8"/>
      <c r="BNN746" s="8"/>
    </row>
    <row r="747" spans="1725:1730" ht="13.2" x14ac:dyDescent="0.25">
      <c r="BNI747" s="22"/>
      <c r="BNJ747" s="22"/>
      <c r="BNK747" s="22"/>
      <c r="BNL747" s="11" t="s">
        <v>86</v>
      </c>
      <c r="BNM747" s="8"/>
      <c r="BNN747" s="8"/>
    </row>
    <row r="748" spans="1725:1730" ht="13.2" x14ac:dyDescent="0.25">
      <c r="BNL748" s="11" t="s">
        <v>85</v>
      </c>
      <c r="BNM748" s="8"/>
      <c r="BNN748" s="8"/>
    </row>
    <row r="749" spans="1725:1730" ht="13.2" x14ac:dyDescent="0.25">
      <c r="BNL749" s="11" t="s">
        <v>84</v>
      </c>
      <c r="BNM749" s="8"/>
      <c r="BNN749" s="8"/>
    </row>
    <row r="750" spans="1725:1730" ht="13.2" x14ac:dyDescent="0.25">
      <c r="BNL750" s="11" t="s">
        <v>83</v>
      </c>
      <c r="BNM750" s="8"/>
      <c r="BNN750" s="8"/>
    </row>
    <row r="751" spans="1725:1730" x14ac:dyDescent="0.2">
      <c r="BNL751" s="8"/>
      <c r="BNM751" s="8"/>
      <c r="BNN751" s="8"/>
    </row>
    <row r="752" spans="1725:1730" x14ac:dyDescent="0.2">
      <c r="BNL752" s="8"/>
      <c r="BNM752" s="8"/>
      <c r="BNN752" s="8" t="s">
        <v>82</v>
      </c>
    </row>
    <row r="753" spans="1730:1732" x14ac:dyDescent="0.2">
      <c r="BNN753" s="8" t="s">
        <v>81</v>
      </c>
      <c r="BNO753" s="8"/>
      <c r="BNP753" s="8"/>
    </row>
    <row r="754" spans="1730:1732" x14ac:dyDescent="0.2">
      <c r="BNN754" s="8" t="s">
        <v>80</v>
      </c>
      <c r="BNO754" s="8"/>
      <c r="BNP754" s="8"/>
    </row>
    <row r="755" spans="1730:1732" x14ac:dyDescent="0.2">
      <c r="BNN755" s="8" t="s">
        <v>79</v>
      </c>
      <c r="BNO755" s="8"/>
      <c r="BNP755" s="8"/>
    </row>
    <row r="756" spans="1730:1732" x14ac:dyDescent="0.2">
      <c r="BNN756" s="8"/>
      <c r="BNO756" s="8"/>
      <c r="BNP756" s="8"/>
    </row>
    <row r="757" spans="1730:1732" x14ac:dyDescent="0.2">
      <c r="BNN757" s="8" t="s">
        <v>7</v>
      </c>
      <c r="BNO757" s="8"/>
      <c r="BNP757" s="8"/>
    </row>
    <row r="758" spans="1730:1732" ht="13.2" x14ac:dyDescent="0.25">
      <c r="BNN758" s="8"/>
      <c r="BNO758" s="8"/>
      <c r="BNP758" s="21" t="s">
        <v>78</v>
      </c>
    </row>
    <row r="759" spans="1730:1732" ht="13.2" x14ac:dyDescent="0.25">
      <c r="BNN759" s="8"/>
      <c r="BNO759" s="8"/>
      <c r="BNP759" s="11" t="s">
        <v>77</v>
      </c>
    </row>
    <row r="760" spans="1730:1732" ht="13.2" x14ac:dyDescent="0.25">
      <c r="BNN760" s="8"/>
      <c r="BNO760" s="8"/>
      <c r="BNP760" s="11" t="s">
        <v>76</v>
      </c>
    </row>
    <row r="761" spans="1730:1732" ht="13.2" x14ac:dyDescent="0.25">
      <c r="BNN761" s="8"/>
      <c r="BNO761" s="8"/>
      <c r="BNP761" s="11" t="s">
        <v>75</v>
      </c>
    </row>
    <row r="762" spans="1730:1732" ht="13.2" x14ac:dyDescent="0.25">
      <c r="BNN762" s="8"/>
      <c r="BNO762" s="8"/>
      <c r="BNP762" s="11" t="s">
        <v>74</v>
      </c>
    </row>
    <row r="763" spans="1730:1732" ht="13.2" x14ac:dyDescent="0.25">
      <c r="BNN763" s="8"/>
      <c r="BNO763" s="8"/>
      <c r="BNP763" s="11" t="s">
        <v>73</v>
      </c>
    </row>
    <row r="764" spans="1730:1732" ht="13.2" x14ac:dyDescent="0.25">
      <c r="BNN764" s="8"/>
      <c r="BNO764" s="8"/>
      <c r="BNP764" s="11" t="s">
        <v>72</v>
      </c>
    </row>
    <row r="765" spans="1730:1732" ht="13.2" x14ac:dyDescent="0.25">
      <c r="BNN765" s="8"/>
      <c r="BNO765" s="8"/>
      <c r="BNP765" s="11" t="s">
        <v>71</v>
      </c>
    </row>
    <row r="766" spans="1730:1732" ht="13.2" x14ac:dyDescent="0.25">
      <c r="BNN766" s="8"/>
      <c r="BNO766" s="8"/>
      <c r="BNP766" s="11" t="s">
        <v>70</v>
      </c>
    </row>
    <row r="767" spans="1730:1732" ht="13.2" x14ac:dyDescent="0.25">
      <c r="BNN767" s="8"/>
      <c r="BNO767" s="8"/>
      <c r="BNP767" s="11" t="s">
        <v>69</v>
      </c>
    </row>
    <row r="768" spans="1730:1732" ht="13.2" x14ac:dyDescent="0.25">
      <c r="BNN768" s="8"/>
      <c r="BNO768" s="8"/>
      <c r="BNP768" s="11" t="s">
        <v>68</v>
      </c>
    </row>
    <row r="769" spans="1732:1736" ht="13.2" x14ac:dyDescent="0.25">
      <c r="BNP769" s="11" t="s">
        <v>0</v>
      </c>
      <c r="BNQ769" s="8"/>
      <c r="BNR769" s="8" t="s">
        <v>67</v>
      </c>
      <c r="BNS769" s="8"/>
      <c r="BNT769" s="8"/>
    </row>
    <row r="770" spans="1732:1736" ht="13.2" x14ac:dyDescent="0.25">
      <c r="BNP770" s="8"/>
      <c r="BNQ770" s="8"/>
      <c r="BNR770" s="11" t="s">
        <v>66</v>
      </c>
      <c r="BNS770" s="8"/>
      <c r="BNT770" s="8"/>
    </row>
    <row r="771" spans="1732:1736" ht="13.2" x14ac:dyDescent="0.25">
      <c r="BNP771" s="8"/>
      <c r="BNQ771" s="8"/>
      <c r="BNR771" s="11" t="s">
        <v>65</v>
      </c>
      <c r="BNS771" s="8"/>
      <c r="BNT771" s="8"/>
    </row>
    <row r="772" spans="1732:1736" ht="13.2" x14ac:dyDescent="0.25">
      <c r="BNP772" s="8"/>
      <c r="BNQ772" s="8"/>
      <c r="BNR772" s="11" t="s">
        <v>64</v>
      </c>
      <c r="BNS772" s="8"/>
      <c r="BNT772" s="8"/>
    </row>
    <row r="773" spans="1732:1736" ht="13.2" x14ac:dyDescent="0.25">
      <c r="BNP773" s="8"/>
      <c r="BNQ773" s="8"/>
      <c r="BNR773" s="11" t="s">
        <v>63</v>
      </c>
      <c r="BNS773" s="8"/>
      <c r="BNT773" s="8"/>
    </row>
    <row r="774" spans="1732:1736" x14ac:dyDescent="0.2">
      <c r="BNP774" s="8"/>
      <c r="BNQ774" s="8"/>
      <c r="BNR774" s="8"/>
      <c r="BNS774" s="8"/>
      <c r="BNT774" s="8"/>
    </row>
    <row r="775" spans="1732:1736" x14ac:dyDescent="0.2">
      <c r="BNP775" s="8"/>
      <c r="BNQ775" s="8"/>
      <c r="BNR775" s="8"/>
      <c r="BNS775" s="8"/>
      <c r="BNT775" s="8" t="s">
        <v>62</v>
      </c>
    </row>
    <row r="776" spans="1732:1736" ht="79.2" x14ac:dyDescent="0.2">
      <c r="BNP776" s="8"/>
      <c r="BNQ776" s="8"/>
      <c r="BNR776" s="8"/>
      <c r="BNS776" s="8"/>
      <c r="BNT776" s="20" t="s">
        <v>61</v>
      </c>
    </row>
    <row r="777" spans="1732:1736" ht="13.2" x14ac:dyDescent="0.2">
      <c r="BNP777" s="8"/>
      <c r="BNQ777" s="8"/>
      <c r="BNR777" s="8"/>
      <c r="BNS777" s="8"/>
      <c r="BNT777" s="19" t="s">
        <v>60</v>
      </c>
    </row>
    <row r="778" spans="1732:1736" ht="13.2" x14ac:dyDescent="0.2">
      <c r="BNP778" s="8"/>
      <c r="BNQ778" s="8"/>
      <c r="BNR778" s="8"/>
      <c r="BNS778" s="8"/>
      <c r="BNT778" s="19" t="s">
        <v>59</v>
      </c>
    </row>
    <row r="779" spans="1732:1736" ht="13.2" x14ac:dyDescent="0.2">
      <c r="BNP779" s="8"/>
      <c r="BNQ779" s="8"/>
      <c r="BNR779" s="8"/>
      <c r="BNS779" s="8"/>
      <c r="BNT779" s="19" t="s">
        <v>58</v>
      </c>
    </row>
    <row r="780" spans="1732:1736" ht="13.2" x14ac:dyDescent="0.2">
      <c r="BNP780" s="8"/>
      <c r="BNQ780" s="8"/>
      <c r="BNR780" s="8"/>
      <c r="BNS780" s="8"/>
      <c r="BNT780" s="19" t="s">
        <v>57</v>
      </c>
    </row>
    <row r="781" spans="1732:1736" ht="79.2" x14ac:dyDescent="0.2">
      <c r="BNP781" s="8"/>
      <c r="BNQ781" s="8"/>
      <c r="BNR781" s="8"/>
      <c r="BNS781" s="8"/>
      <c r="BNT781" s="20" t="s">
        <v>56</v>
      </c>
    </row>
    <row r="782" spans="1732:1736" ht="13.2" x14ac:dyDescent="0.2">
      <c r="BNP782" s="8"/>
      <c r="BNQ782" s="8"/>
      <c r="BNR782" s="8"/>
      <c r="BNS782" s="8"/>
      <c r="BNT782" s="19" t="s">
        <v>55</v>
      </c>
    </row>
    <row r="783" spans="1732:1736" ht="13.2" x14ac:dyDescent="0.2">
      <c r="BNP783" s="8"/>
      <c r="BNQ783" s="8"/>
      <c r="BNR783" s="8"/>
      <c r="BNS783" s="8"/>
      <c r="BNT783" s="20" t="s">
        <v>0</v>
      </c>
    </row>
    <row r="784" spans="1732:1736" ht="13.2" x14ac:dyDescent="0.2">
      <c r="BNP784" s="8"/>
      <c r="BNQ784" s="8"/>
      <c r="BNR784" s="8"/>
      <c r="BNS784" s="8"/>
      <c r="BNT784" s="19" t="s">
        <v>7</v>
      </c>
    </row>
    <row r="786" spans="1738:1741" ht="13.2" x14ac:dyDescent="0.25">
      <c r="BNV786" s="11" t="s">
        <v>54</v>
      </c>
      <c r="BNW786" s="11"/>
      <c r="BNX786" s="11"/>
      <c r="BNY786" s="11"/>
    </row>
    <row r="787" spans="1738:1741" ht="13.2" x14ac:dyDescent="0.25">
      <c r="BNV787" s="11" t="s">
        <v>53</v>
      </c>
      <c r="BNW787" s="11"/>
      <c r="BNX787" s="11"/>
      <c r="BNY787" s="11"/>
    </row>
    <row r="788" spans="1738:1741" ht="13.2" x14ac:dyDescent="0.25">
      <c r="BNV788" s="11"/>
      <c r="BNW788" s="11"/>
      <c r="BNX788" s="11"/>
      <c r="BNY788" s="11"/>
    </row>
    <row r="789" spans="1738:1741" ht="13.2" x14ac:dyDescent="0.25">
      <c r="BNV789" s="11"/>
      <c r="BNW789" s="11" t="s">
        <v>52</v>
      </c>
      <c r="BNX789" s="11"/>
      <c r="BNY789" s="11"/>
    </row>
    <row r="790" spans="1738:1741" ht="13.2" x14ac:dyDescent="0.25">
      <c r="BNV790" s="11"/>
      <c r="BNW790" s="11" t="s">
        <v>51</v>
      </c>
      <c r="BNX790" s="11"/>
      <c r="BNY790" s="11"/>
    </row>
    <row r="791" spans="1738:1741" ht="13.2" x14ac:dyDescent="0.25">
      <c r="BNV791" s="11"/>
      <c r="BNW791" s="11"/>
      <c r="BNX791" s="11"/>
      <c r="BNY791" s="11"/>
    </row>
    <row r="792" spans="1738:1741" ht="13.2" x14ac:dyDescent="0.25">
      <c r="BNV792" s="11"/>
      <c r="BNW792" s="11"/>
      <c r="BNX792" s="11"/>
      <c r="BNY792" s="11"/>
    </row>
    <row r="793" spans="1738:1741" ht="13.2" x14ac:dyDescent="0.25">
      <c r="BNV793" s="11"/>
      <c r="BNW793" s="11"/>
      <c r="BNX793" s="11"/>
      <c r="BNY793" s="11"/>
    </row>
    <row r="794" spans="1738:1741" ht="13.2" x14ac:dyDescent="0.25">
      <c r="BNV794" s="11"/>
      <c r="BNW794" s="11"/>
      <c r="BNX794" s="11"/>
      <c r="BNY794" s="11"/>
    </row>
    <row r="795" spans="1738:1741" ht="13.2" x14ac:dyDescent="0.25">
      <c r="BNV795" s="11"/>
      <c r="BNW795" s="11"/>
      <c r="BNX795" s="11"/>
      <c r="BNY795" s="11"/>
    </row>
    <row r="796" spans="1738:1741" ht="13.2" x14ac:dyDescent="0.25">
      <c r="BNV796" s="11"/>
      <c r="BNW796" s="11"/>
      <c r="BNX796" s="11"/>
      <c r="BNY796" s="11" t="s">
        <v>50</v>
      </c>
    </row>
    <row r="797" spans="1738:1741" ht="13.2" x14ac:dyDescent="0.25">
      <c r="BNV797" s="11"/>
      <c r="BNW797" s="11"/>
      <c r="BNX797" s="11"/>
      <c r="BNY797" s="11" t="s">
        <v>49</v>
      </c>
    </row>
    <row r="798" spans="1738:1741" ht="13.2" x14ac:dyDescent="0.25">
      <c r="BNV798" s="11"/>
      <c r="BNW798" s="11"/>
      <c r="BNX798" s="11"/>
      <c r="BNY798" s="11" t="s">
        <v>48</v>
      </c>
    </row>
    <row r="802" spans="1742:1746" ht="13.2" x14ac:dyDescent="0.25">
      <c r="BNZ802" s="11" t="s">
        <v>47</v>
      </c>
      <c r="BOA802" s="11"/>
      <c r="BOB802" s="11"/>
      <c r="BOC802" s="11"/>
      <c r="BOD802" s="11"/>
    </row>
    <row r="803" spans="1742:1746" ht="13.2" x14ac:dyDescent="0.25">
      <c r="BNZ803" s="11" t="s">
        <v>46</v>
      </c>
      <c r="BOA803" s="11"/>
      <c r="BOB803" s="11"/>
      <c r="BOC803" s="11"/>
      <c r="BOD803" s="11"/>
    </row>
    <row r="804" spans="1742:1746" ht="13.2" x14ac:dyDescent="0.25">
      <c r="BNZ804" s="11" t="s">
        <v>45</v>
      </c>
      <c r="BOA804" s="11"/>
      <c r="BOB804" s="11"/>
      <c r="BOC804" s="11"/>
      <c r="BOD804" s="11"/>
    </row>
    <row r="805" spans="1742:1746" ht="13.2" x14ac:dyDescent="0.25">
      <c r="BNZ805" s="11"/>
      <c r="BOA805" s="11"/>
      <c r="BOB805" s="11"/>
      <c r="BOC805" s="11"/>
      <c r="BOD805" s="11"/>
    </row>
    <row r="806" spans="1742:1746" ht="13.2" x14ac:dyDescent="0.25">
      <c r="BNZ806" s="11"/>
      <c r="BOA806" s="11"/>
      <c r="BOB806" s="11"/>
      <c r="BOC806" s="11"/>
      <c r="BOD806" s="11"/>
    </row>
    <row r="807" spans="1742:1746" ht="13.2" x14ac:dyDescent="0.25">
      <c r="BNZ807" s="11"/>
      <c r="BOA807" s="11"/>
      <c r="BOB807" s="11"/>
      <c r="BOC807" s="11"/>
      <c r="BOD807" s="11"/>
    </row>
    <row r="808" spans="1742:1746" ht="13.2" x14ac:dyDescent="0.25">
      <c r="BNZ808" s="11"/>
      <c r="BOA808" s="11"/>
      <c r="BOB808" s="11" t="s">
        <v>44</v>
      </c>
      <c r="BOC808" s="11"/>
      <c r="BOD808" s="11"/>
    </row>
    <row r="809" spans="1742:1746" ht="13.2" x14ac:dyDescent="0.25">
      <c r="BNZ809" s="11"/>
      <c r="BOA809" s="11"/>
      <c r="BOB809" s="11" t="s">
        <v>43</v>
      </c>
      <c r="BOC809" s="11"/>
      <c r="BOD809" s="11"/>
    </row>
    <row r="810" spans="1742:1746" ht="13.2" x14ac:dyDescent="0.25">
      <c r="BNZ810" s="11"/>
      <c r="BOA810" s="11"/>
      <c r="BOB810" s="11" t="s">
        <v>42</v>
      </c>
      <c r="BOC810" s="11"/>
      <c r="BOD810" s="11"/>
    </row>
    <row r="811" spans="1742:1746" ht="13.2" x14ac:dyDescent="0.25">
      <c r="BNZ811" s="11"/>
      <c r="BOA811" s="11"/>
      <c r="BOB811" s="11"/>
      <c r="BOC811" s="11"/>
      <c r="BOD811" s="11"/>
    </row>
    <row r="812" spans="1742:1746" ht="13.2" x14ac:dyDescent="0.25">
      <c r="BNZ812" s="11"/>
      <c r="BOA812" s="11"/>
      <c r="BOB812" s="11"/>
      <c r="BOC812" s="11" t="s">
        <v>41</v>
      </c>
      <c r="BOD812" s="11"/>
    </row>
    <row r="813" spans="1742:1746" ht="13.2" x14ac:dyDescent="0.25">
      <c r="BNZ813" s="11"/>
      <c r="BOA813" s="11"/>
      <c r="BOB813" s="11"/>
      <c r="BOC813" s="11" t="s">
        <v>40</v>
      </c>
      <c r="BOD813" s="11"/>
    </row>
    <row r="814" spans="1742:1746" ht="13.2" x14ac:dyDescent="0.25">
      <c r="BNZ814" s="11"/>
      <c r="BOA814" s="11"/>
      <c r="BOB814" s="11"/>
      <c r="BOC814" s="11" t="s">
        <v>39</v>
      </c>
      <c r="BOD814" s="11"/>
    </row>
    <row r="815" spans="1742:1746" ht="13.2" x14ac:dyDescent="0.25">
      <c r="BNZ815" s="11"/>
      <c r="BOA815" s="11"/>
      <c r="BOB815" s="11"/>
      <c r="BOC815" s="11"/>
      <c r="BOD815" s="11"/>
    </row>
    <row r="816" spans="1742:1746" ht="13.2" x14ac:dyDescent="0.25">
      <c r="BNZ816" s="11"/>
      <c r="BOA816" s="11"/>
      <c r="BOB816" s="11"/>
      <c r="BOC816" s="11"/>
      <c r="BOD816" s="11" t="s">
        <v>38</v>
      </c>
    </row>
    <row r="817" spans="1746:1759" ht="13.2" x14ac:dyDescent="0.25">
      <c r="BOD817" s="11" t="s">
        <v>37</v>
      </c>
      <c r="BOE817" s="11"/>
      <c r="BOF817" s="8"/>
      <c r="BOG817" s="8"/>
      <c r="BOH817" s="8"/>
      <c r="BOI817" s="8"/>
      <c r="BOJ817" s="8"/>
      <c r="BOK817" s="8"/>
      <c r="BOL817" s="8"/>
      <c r="BOM817" s="8"/>
      <c r="BON817" s="8"/>
      <c r="BOO817" s="8"/>
      <c r="BOP817" s="8"/>
      <c r="BOQ817" s="8"/>
    </row>
    <row r="818" spans="1746:1759" ht="13.2" x14ac:dyDescent="0.25">
      <c r="BOD818" s="11" t="s">
        <v>36</v>
      </c>
      <c r="BOE818" s="11"/>
      <c r="BOF818" s="8"/>
      <c r="BOG818" s="8"/>
      <c r="BOH818" s="8"/>
      <c r="BOI818" s="8"/>
      <c r="BOJ818" s="8"/>
      <c r="BOK818" s="8"/>
      <c r="BOL818" s="8"/>
      <c r="BOM818" s="8"/>
      <c r="BON818" s="8"/>
      <c r="BOO818" s="8"/>
      <c r="BOP818" s="8"/>
      <c r="BOQ818" s="8"/>
    </row>
    <row r="819" spans="1746:1759" ht="13.2" x14ac:dyDescent="0.25">
      <c r="BOD819" s="11"/>
      <c r="BOE819" s="11"/>
      <c r="BOF819" s="8"/>
      <c r="BOG819" s="8"/>
      <c r="BOH819" s="8"/>
      <c r="BOI819" s="8"/>
      <c r="BOJ819" s="8"/>
      <c r="BOK819" s="8"/>
      <c r="BOL819" s="8"/>
      <c r="BOM819" s="8"/>
      <c r="BON819" s="8"/>
      <c r="BOO819" s="8"/>
      <c r="BOP819" s="8"/>
      <c r="BOQ819" s="8"/>
    </row>
    <row r="820" spans="1746:1759" ht="13.2" x14ac:dyDescent="0.25">
      <c r="BOD820" s="11"/>
      <c r="BOE820" s="13" t="s">
        <v>35</v>
      </c>
      <c r="BOF820" s="8"/>
      <c r="BOG820" s="8"/>
      <c r="BOH820" s="8"/>
      <c r="BOI820" s="8"/>
      <c r="BOJ820" s="8"/>
      <c r="BOK820" s="8"/>
      <c r="BOL820" s="8"/>
      <c r="BOM820" s="8"/>
      <c r="BON820" s="8"/>
      <c r="BOO820" s="8"/>
      <c r="BOP820" s="8"/>
      <c r="BOQ820" s="8"/>
    </row>
    <row r="821" spans="1746:1759" ht="13.2" x14ac:dyDescent="0.25">
      <c r="BOD821" s="11"/>
      <c r="BOE821" s="13" t="s">
        <v>34</v>
      </c>
      <c r="BOF821" s="8"/>
      <c r="BOG821" s="8"/>
      <c r="BOH821" s="8"/>
      <c r="BOI821" s="8"/>
      <c r="BOJ821" s="8"/>
      <c r="BOK821" s="8"/>
      <c r="BOL821" s="8"/>
      <c r="BOM821" s="8"/>
      <c r="BON821" s="8"/>
      <c r="BOO821" s="8"/>
      <c r="BOP821" s="8"/>
      <c r="BOQ821" s="8"/>
    </row>
    <row r="822" spans="1746:1759" ht="13.2" x14ac:dyDescent="0.25">
      <c r="BOD822" s="11"/>
      <c r="BOE822" s="13"/>
      <c r="BOF822" s="8"/>
      <c r="BOG822" s="8"/>
      <c r="BOH822" s="8"/>
      <c r="BOI822" s="8"/>
      <c r="BOJ822" s="8"/>
      <c r="BOK822" s="8"/>
      <c r="BOL822" s="8"/>
      <c r="BOM822" s="8"/>
      <c r="BON822" s="8"/>
      <c r="BOO822" s="8"/>
      <c r="BOP822" s="8"/>
      <c r="BOQ822" s="8"/>
    </row>
    <row r="823" spans="1746:1759" x14ac:dyDescent="0.2">
      <c r="BOD823" s="8"/>
      <c r="BOE823" s="8"/>
      <c r="BOF823" s="8"/>
      <c r="BOG823" s="8"/>
      <c r="BOH823" s="8"/>
      <c r="BOI823" s="8"/>
      <c r="BOJ823" s="8"/>
      <c r="BOK823" s="8"/>
      <c r="BOL823" s="8"/>
      <c r="BOM823" s="8"/>
      <c r="BON823" s="8"/>
      <c r="BOO823" s="8"/>
      <c r="BOP823" s="8"/>
      <c r="BOQ823" s="8"/>
    </row>
    <row r="824" spans="1746:1759" x14ac:dyDescent="0.2">
      <c r="BOD824" s="8"/>
      <c r="BOE824" s="8"/>
      <c r="BOF824" s="8"/>
      <c r="BOG824" s="8"/>
      <c r="BOH824" s="8"/>
      <c r="BOI824" s="8"/>
      <c r="BOJ824" s="8"/>
      <c r="BOK824" s="8"/>
      <c r="BOL824" s="8"/>
      <c r="BOM824" s="8"/>
      <c r="BON824" s="8"/>
      <c r="BOO824" s="8"/>
      <c r="BOP824" s="8"/>
      <c r="BOQ824" s="8"/>
    </row>
    <row r="825" spans="1746:1759" ht="13.2" x14ac:dyDescent="0.25">
      <c r="BOD825" s="8"/>
      <c r="BOE825" s="8"/>
      <c r="BOF825" s="8"/>
      <c r="BOG825" s="11"/>
      <c r="BOH825" s="11"/>
      <c r="BOI825" s="11"/>
      <c r="BOJ825" s="11"/>
      <c r="BOK825" s="11"/>
      <c r="BOL825" s="11"/>
      <c r="BOM825" s="11"/>
      <c r="BON825" s="11"/>
      <c r="BOO825" s="17" t="s">
        <v>33</v>
      </c>
      <c r="BOP825" s="17"/>
      <c r="BOQ825" s="17"/>
    </row>
    <row r="826" spans="1746:1759" ht="13.2" x14ac:dyDescent="0.25">
      <c r="BOD826" s="8"/>
      <c r="BOE826" s="8"/>
      <c r="BOF826" s="8"/>
      <c r="BOG826" s="11"/>
      <c r="BOH826" s="11"/>
      <c r="BOI826" s="11"/>
      <c r="BOJ826" s="11"/>
      <c r="BOK826" s="11"/>
      <c r="BOL826" s="11"/>
      <c r="BOM826" s="9">
        <v>1</v>
      </c>
      <c r="BON826" s="9">
        <v>2</v>
      </c>
      <c r="BOO826" s="9">
        <v>3</v>
      </c>
      <c r="BOP826" s="16">
        <v>4</v>
      </c>
      <c r="BOQ826" s="16">
        <v>5</v>
      </c>
    </row>
    <row r="827" spans="1746:1759" ht="13.2" x14ac:dyDescent="0.25">
      <c r="BOD827" s="8"/>
      <c r="BOE827" s="8"/>
      <c r="BOF827" s="8"/>
      <c r="BOG827" s="11"/>
      <c r="BOH827" s="11"/>
      <c r="BOI827" s="11"/>
      <c r="BOJ827" s="11"/>
      <c r="BOK827" s="11"/>
      <c r="BOL827" s="11"/>
      <c r="BOM827" s="13" t="s">
        <v>32</v>
      </c>
      <c r="BON827" s="13" t="s">
        <v>31</v>
      </c>
      <c r="BOO827" s="13" t="s">
        <v>30</v>
      </c>
      <c r="BOP827" s="13" t="s">
        <v>29</v>
      </c>
      <c r="BOQ827" s="13" t="s">
        <v>28</v>
      </c>
    </row>
    <row r="828" spans="1746:1759" ht="13.2" x14ac:dyDescent="0.25">
      <c r="BOD828" s="8"/>
      <c r="BOE828" s="8"/>
      <c r="BOF828" s="8"/>
      <c r="BOG828" s="11"/>
      <c r="BOH828" s="11"/>
      <c r="BOI828" s="11"/>
      <c r="BOJ828" s="11"/>
      <c r="BOK828" s="11"/>
      <c r="BOL828" s="11"/>
      <c r="BOM828" s="284">
        <v>0.2</v>
      </c>
      <c r="BON828" s="284">
        <v>0.4</v>
      </c>
      <c r="BOO828" s="284">
        <v>0.6</v>
      </c>
      <c r="BOP828" s="284">
        <v>0.8</v>
      </c>
      <c r="BOQ828" s="284">
        <v>1</v>
      </c>
    </row>
    <row r="829" spans="1746:1759" ht="13.2" x14ac:dyDescent="0.25">
      <c r="BOD829" s="8"/>
      <c r="BOE829" s="8"/>
      <c r="BOF829" s="8"/>
      <c r="BOG829" s="11"/>
      <c r="BOH829" s="11"/>
      <c r="BOI829" s="11"/>
      <c r="BOJ829" s="11"/>
      <c r="BOK829" s="11"/>
      <c r="BOL829" s="11"/>
      <c r="BOM829" s="9"/>
      <c r="BON829" s="9"/>
      <c r="BOO829" s="9"/>
      <c r="BOP829" s="16"/>
      <c r="BOQ829" s="16"/>
    </row>
    <row r="830" spans="1746:1759" ht="78" x14ac:dyDescent="0.25">
      <c r="BOD830" s="8"/>
      <c r="BOE830" s="8"/>
      <c r="BOF830" s="8"/>
      <c r="BOG830" s="15" t="s">
        <v>27</v>
      </c>
      <c r="BOH830" s="14">
        <v>5</v>
      </c>
      <c r="BOI830" s="13" t="s">
        <v>26</v>
      </c>
      <c r="BOJ830" s="284">
        <v>1</v>
      </c>
      <c r="BOK830" s="11" t="s">
        <v>25</v>
      </c>
      <c r="BOL830" s="285">
        <v>1</v>
      </c>
      <c r="BOM830" s="9" t="s">
        <v>14</v>
      </c>
      <c r="BON830" s="9" t="s">
        <v>14</v>
      </c>
      <c r="BOO830" s="9" t="s">
        <v>14</v>
      </c>
      <c r="BOP830" s="9" t="s">
        <v>14</v>
      </c>
      <c r="BOQ830" s="9" t="s">
        <v>13</v>
      </c>
    </row>
    <row r="831" spans="1746:1759" ht="13.2" x14ac:dyDescent="0.25">
      <c r="BOD831" s="8"/>
      <c r="BOE831" s="8"/>
      <c r="BOF831" s="8"/>
      <c r="BOG831" s="15"/>
      <c r="BOH831" s="14">
        <v>4</v>
      </c>
      <c r="BOI831" s="13" t="s">
        <v>24</v>
      </c>
      <c r="BOJ831" s="284">
        <v>0.8</v>
      </c>
      <c r="BOK831" s="11" t="s">
        <v>23</v>
      </c>
      <c r="BOL831" s="285">
        <v>0.8</v>
      </c>
      <c r="BOM831" s="9" t="s">
        <v>15</v>
      </c>
      <c r="BON831" s="9" t="s">
        <v>15</v>
      </c>
      <c r="BOO831" s="9" t="s">
        <v>14</v>
      </c>
      <c r="BOP831" s="9" t="s">
        <v>14</v>
      </c>
      <c r="BOQ831" s="9" t="s">
        <v>13</v>
      </c>
    </row>
    <row r="832" spans="1746:1759" ht="13.2" x14ac:dyDescent="0.25">
      <c r="BOD832" s="8"/>
      <c r="BOE832" s="8"/>
      <c r="BOF832" s="8"/>
      <c r="BOG832" s="15"/>
      <c r="BOH832" s="14">
        <v>3</v>
      </c>
      <c r="BOI832" s="13" t="s">
        <v>22</v>
      </c>
      <c r="BOJ832" s="284">
        <v>0.6</v>
      </c>
      <c r="BOK832" s="11" t="s">
        <v>21</v>
      </c>
      <c r="BOL832" s="285">
        <v>0.6</v>
      </c>
      <c r="BOM832" s="9" t="s">
        <v>15</v>
      </c>
      <c r="BON832" s="9" t="s">
        <v>15</v>
      </c>
      <c r="BOO832" s="9" t="s">
        <v>15</v>
      </c>
      <c r="BOP832" s="9" t="s">
        <v>14</v>
      </c>
      <c r="BOQ832" s="9" t="s">
        <v>13</v>
      </c>
    </row>
    <row r="833" spans="1749:1763" ht="13.2" x14ac:dyDescent="0.25">
      <c r="BOG833" s="15"/>
      <c r="BOH833" s="14">
        <v>2</v>
      </c>
      <c r="BOI833" s="13" t="s">
        <v>20</v>
      </c>
      <c r="BOJ833" s="284">
        <v>0.4</v>
      </c>
      <c r="BOK833" s="11" t="s">
        <v>19</v>
      </c>
      <c r="BOL833" s="285">
        <v>0.4</v>
      </c>
      <c r="BOM833" s="9" t="s">
        <v>16</v>
      </c>
      <c r="BON833" s="9" t="s">
        <v>15</v>
      </c>
      <c r="BOO833" s="9" t="s">
        <v>15</v>
      </c>
      <c r="BOP833" s="9" t="s">
        <v>14</v>
      </c>
      <c r="BOQ833" s="9" t="s">
        <v>13</v>
      </c>
      <c r="BOR833" s="8"/>
      <c r="BOS833" s="8"/>
    </row>
    <row r="834" spans="1749:1763" ht="13.2" x14ac:dyDescent="0.25">
      <c r="BOG834" s="15"/>
      <c r="BOH834" s="14">
        <v>1</v>
      </c>
      <c r="BOI834" s="13" t="s">
        <v>18</v>
      </c>
      <c r="BOJ834" s="284">
        <v>0.2</v>
      </c>
      <c r="BOK834" s="11" t="s">
        <v>17</v>
      </c>
      <c r="BOL834" s="285">
        <v>0.2</v>
      </c>
      <c r="BOM834" s="9" t="s">
        <v>16</v>
      </c>
      <c r="BON834" s="9" t="s">
        <v>16</v>
      </c>
      <c r="BOO834" s="9" t="s">
        <v>15</v>
      </c>
      <c r="BOP834" s="9" t="s">
        <v>14</v>
      </c>
      <c r="BOQ834" s="9" t="s">
        <v>13</v>
      </c>
      <c r="BOR834" s="8"/>
      <c r="BOS834" s="8"/>
    </row>
    <row r="835" spans="1749:1763" x14ac:dyDescent="0.2">
      <c r="BOG835" s="8"/>
      <c r="BOH835" s="8"/>
      <c r="BOI835" s="8"/>
      <c r="BOJ835" s="8"/>
      <c r="BOK835" s="8"/>
      <c r="BOL835" s="8"/>
      <c r="BOM835" s="8"/>
      <c r="BON835" s="8"/>
      <c r="BOO835" s="8"/>
      <c r="BOP835" s="8"/>
      <c r="BOQ835" s="8"/>
      <c r="BOR835" s="8"/>
      <c r="BOS835" s="8"/>
    </row>
    <row r="836" spans="1749:1763" x14ac:dyDescent="0.2">
      <c r="BOG836" s="8"/>
      <c r="BOH836" s="8"/>
      <c r="BOI836" s="8"/>
      <c r="BOJ836" s="8"/>
      <c r="BOK836" s="8"/>
      <c r="BOL836" s="8"/>
      <c r="BOM836" s="8"/>
      <c r="BON836" s="8"/>
      <c r="BOO836" s="8"/>
      <c r="BOP836" s="8"/>
      <c r="BOQ836" s="8"/>
      <c r="BOR836" s="8"/>
      <c r="BOS836" s="8"/>
    </row>
    <row r="837" spans="1749:1763" x14ac:dyDescent="0.2">
      <c r="BOG837" s="8"/>
      <c r="BOH837" s="8"/>
      <c r="BOI837" s="8"/>
      <c r="BOJ837" s="8"/>
      <c r="BOK837" s="8"/>
      <c r="BOL837" s="8"/>
      <c r="BOM837" s="8"/>
      <c r="BON837" s="8"/>
      <c r="BOO837" s="8"/>
      <c r="BOP837" s="8"/>
      <c r="BOQ837" s="8"/>
      <c r="BOR837" s="8"/>
      <c r="BOS837" s="8" t="s">
        <v>12</v>
      </c>
    </row>
    <row r="838" spans="1749:1763" x14ac:dyDescent="0.2">
      <c r="BOG838" s="8"/>
      <c r="BOH838" s="8"/>
      <c r="BOI838" s="8"/>
      <c r="BOJ838" s="8"/>
      <c r="BOK838" s="8"/>
      <c r="BOL838" s="8"/>
      <c r="BOM838" s="8"/>
      <c r="BON838" s="8"/>
      <c r="BOO838" s="8"/>
      <c r="BOP838" s="8"/>
      <c r="BOQ838" s="8"/>
      <c r="BOR838" s="8"/>
      <c r="BOS838" s="8" t="s">
        <v>11</v>
      </c>
    </row>
    <row r="839" spans="1749:1763" x14ac:dyDescent="0.2">
      <c r="BOG839" s="8"/>
      <c r="BOH839" s="8"/>
      <c r="BOI839" s="8"/>
      <c r="BOJ839" s="8"/>
      <c r="BOK839" s="8"/>
      <c r="BOL839" s="8"/>
      <c r="BOM839" s="8"/>
      <c r="BON839" s="8"/>
      <c r="BOO839" s="8"/>
      <c r="BOP839" s="8"/>
      <c r="BOQ839" s="8"/>
      <c r="BOR839" s="8"/>
      <c r="BOS839" s="8" t="s">
        <v>10</v>
      </c>
    </row>
    <row r="840" spans="1749:1763" x14ac:dyDescent="0.2">
      <c r="BOG840" s="8"/>
      <c r="BOH840" s="8"/>
      <c r="BOI840" s="8"/>
      <c r="BOJ840" s="8"/>
      <c r="BOK840" s="8"/>
      <c r="BOL840" s="8"/>
      <c r="BOM840" s="8"/>
      <c r="BON840" s="8"/>
      <c r="BOO840" s="8"/>
      <c r="BOP840" s="8"/>
      <c r="BOQ840" s="8"/>
      <c r="BOR840" s="8"/>
      <c r="BOS840" s="8" t="s">
        <v>9</v>
      </c>
    </row>
    <row r="841" spans="1749:1763" x14ac:dyDescent="0.2">
      <c r="BOG841" s="8"/>
      <c r="BOH841" s="8"/>
      <c r="BOI841" s="8"/>
      <c r="BOJ841" s="8"/>
      <c r="BOK841" s="8"/>
      <c r="BOL841" s="8"/>
      <c r="BOM841" s="8"/>
      <c r="BON841" s="8"/>
      <c r="BOO841" s="8"/>
      <c r="BOP841" s="8"/>
      <c r="BOQ841" s="8"/>
      <c r="BOR841" s="8"/>
      <c r="BOS841" s="8" t="s">
        <v>8</v>
      </c>
    </row>
    <row r="842" spans="1749:1763" x14ac:dyDescent="0.2">
      <c r="BOG842" s="8"/>
      <c r="BOH842" s="8"/>
      <c r="BOI842" s="8"/>
      <c r="BOJ842" s="8"/>
      <c r="BOK842" s="8"/>
      <c r="BOL842" s="8"/>
      <c r="BOM842" s="8"/>
      <c r="BON842" s="8"/>
      <c r="BOO842" s="8"/>
      <c r="BOP842" s="8"/>
      <c r="BOQ842" s="8"/>
      <c r="BOR842" s="8"/>
      <c r="BOS842" s="8" t="s">
        <v>7</v>
      </c>
    </row>
    <row r="845" spans="1749:1763" x14ac:dyDescent="0.2">
      <c r="BOU845" s="7" t="s">
        <v>6</v>
      </c>
    </row>
    <row r="846" spans="1749:1763" x14ac:dyDescent="0.2">
      <c r="BOU846" s="6" t="s">
        <v>5</v>
      </c>
    </row>
    <row r="847" spans="1749:1763" ht="20.399999999999999" x14ac:dyDescent="0.2">
      <c r="BOU847" s="6" t="s">
        <v>4</v>
      </c>
    </row>
    <row r="848" spans="1749:1763" x14ac:dyDescent="0.2">
      <c r="BOU848" s="6" t="s">
        <v>3</v>
      </c>
    </row>
    <row r="849" spans="1763:1763" x14ac:dyDescent="0.2">
      <c r="BOU849" s="6" t="s">
        <v>2</v>
      </c>
    </row>
    <row r="850" spans="1763:1763" x14ac:dyDescent="0.2">
      <c r="BOU850" s="6" t="s">
        <v>1</v>
      </c>
    </row>
    <row r="851" spans="1763:1763" x14ac:dyDescent="0.2">
      <c r="BOU851" s="1" t="s">
        <v>0</v>
      </c>
    </row>
  </sheetData>
  <conditionalFormatting sqref="AG9:AG13">
    <cfRule type="containsText" dxfId="504" priority="59" operator="containsText" text="BAJO">
      <formula>NOT(ISERROR(SEARCH("BAJO",AG9)))</formula>
    </cfRule>
    <cfRule type="containsText" dxfId="503" priority="62" operator="containsText" text="EXTREMO">
      <formula>NOT(ISERROR(SEARCH("EXTREMO",AG9)))</formula>
    </cfRule>
    <cfRule type="containsText" dxfId="502" priority="61" operator="containsText" text="ALTO">
      <formula>NOT(ISERROR(SEARCH("ALTO",AG9)))</formula>
    </cfRule>
    <cfRule type="containsText" dxfId="501" priority="60" operator="containsText" text="MODERADO">
      <formula>NOT(ISERROR(SEARCH("MODERADO",AG9)))</formula>
    </cfRule>
  </conditionalFormatting>
  <conditionalFormatting sqref="CP9:CP13">
    <cfRule type="containsText" dxfId="500" priority="56" operator="containsText" text="MODERADO">
      <formula>NOT(ISERROR(SEARCH("MODERADO",CP9)))</formula>
    </cfRule>
    <cfRule type="containsText" dxfId="499" priority="58" operator="containsText" text="EXTREMO">
      <formula>NOT(ISERROR(SEARCH("EXTREMO",CP9)))</formula>
    </cfRule>
    <cfRule type="containsText" dxfId="498" priority="57" operator="containsText" text="ALTO">
      <formula>NOT(ISERROR(SEARCH("ALTO",CP9)))</formula>
    </cfRule>
  </conditionalFormatting>
  <conditionalFormatting sqref="DB9:DC11">
    <cfRule type="containsText" dxfId="497" priority="102" operator="containsText" text="EXTREMO">
      <formula>NOT(ISERROR(SEARCH("EXTREMO",DB9)))</formula>
    </cfRule>
    <cfRule type="containsText" dxfId="496" priority="101" operator="containsText" text="ALTO">
      <formula>NOT(ISERROR(SEARCH("ALTO",DB9)))</formula>
    </cfRule>
    <cfRule type="containsText" dxfId="495" priority="100" operator="containsText" text="MODERADO">
      <formula>NOT(ISERROR(SEARCH("MODERADO",DB9)))</formula>
    </cfRule>
  </conditionalFormatting>
  <conditionalFormatting sqref="DB12:DC13">
    <cfRule type="containsText" dxfId="494" priority="19" operator="containsText" text="MODERADO">
      <formula>NOT(ISERROR(SEARCH("MODERADO",DB12)))</formula>
    </cfRule>
    <cfRule type="containsText" dxfId="493" priority="20" operator="containsText" text="ALTO">
      <formula>NOT(ISERROR(SEARCH("ALTO",DB12)))</formula>
    </cfRule>
    <cfRule type="containsText" dxfId="492" priority="21" operator="containsText" text="EXTREMO">
      <formula>NOT(ISERROR(SEARCH("EXTREMO",DB12)))</formula>
    </cfRule>
  </conditionalFormatting>
  <conditionalFormatting sqref="DJ9:DK13">
    <cfRule type="containsText" dxfId="491" priority="35" operator="containsText" text="ALTO">
      <formula>NOT(ISERROR(SEARCH("ALTO",DJ9)))</formula>
    </cfRule>
    <cfRule type="containsText" dxfId="490" priority="34" operator="containsText" text="MODERADO">
      <formula>NOT(ISERROR(SEARCH("MODERADO",DJ9)))</formula>
    </cfRule>
    <cfRule type="containsText" dxfId="489" priority="36" operator="containsText" text="EXTREMO">
      <formula>NOT(ISERROR(SEARCH("EXTREMO",DJ9)))</formula>
    </cfRule>
  </conditionalFormatting>
  <conditionalFormatting sqref="DQ9:DR13">
    <cfRule type="containsText" dxfId="488" priority="31" operator="containsText" text="MODERADO">
      <formula>NOT(ISERROR(SEARCH("MODERADO",DQ9)))</formula>
    </cfRule>
    <cfRule type="containsText" dxfId="487" priority="32" operator="containsText" text="ALTO">
      <formula>NOT(ISERROR(SEARCH("ALTO",DQ9)))</formula>
    </cfRule>
    <cfRule type="containsText" dxfId="486" priority="33" operator="containsText" text="EXTREMO">
      <formula>NOT(ISERROR(SEARCH("EXTREMO",DQ9)))</formula>
    </cfRule>
  </conditionalFormatting>
  <conditionalFormatting sqref="DX9:DY13">
    <cfRule type="containsText" dxfId="485" priority="28" operator="containsText" text="MODERADO">
      <formula>NOT(ISERROR(SEARCH("MODERADO",DX9)))</formula>
    </cfRule>
    <cfRule type="containsText" dxfId="484" priority="29" operator="containsText" text="ALTO">
      <formula>NOT(ISERROR(SEARCH("ALTO",DX9)))</formula>
    </cfRule>
    <cfRule type="containsText" dxfId="483" priority="30" operator="containsText" text="EXTREMO">
      <formula>NOT(ISERROR(SEARCH("EXTREMO",DX9)))</formula>
    </cfRule>
  </conditionalFormatting>
  <conditionalFormatting sqref="EE9:EF13">
    <cfRule type="containsText" dxfId="482" priority="26" operator="containsText" text="ALTO">
      <formula>NOT(ISERROR(SEARCH("ALTO",EE9)))</formula>
    </cfRule>
    <cfRule type="containsText" dxfId="481" priority="27" operator="containsText" text="EXTREMO">
      <formula>NOT(ISERROR(SEARCH("EXTREMO",EE9)))</formula>
    </cfRule>
    <cfRule type="containsText" dxfId="480" priority="25" operator="containsText" text="MODERADO">
      <formula>NOT(ISERROR(SEARCH("MODERADO",EE9)))</formula>
    </cfRule>
  </conditionalFormatting>
  <conditionalFormatting sqref="EL9:EM13">
    <cfRule type="containsText" dxfId="479" priority="24" operator="containsText" text="EXTREMO">
      <formula>NOT(ISERROR(SEARCH("EXTREMO",EL9)))</formula>
    </cfRule>
    <cfRule type="containsText" dxfId="478" priority="22" operator="containsText" text="MODERADO">
      <formula>NOT(ISERROR(SEARCH("MODERADO",EL9)))</formula>
    </cfRule>
    <cfRule type="containsText" dxfId="477" priority="23" operator="containsText" text="ALTO">
      <formula>NOT(ISERROR(SEARCH("ALTO",EL9)))</formula>
    </cfRule>
  </conditionalFormatting>
  <conditionalFormatting sqref="ER9:EU9 EY9:FB9 FF9:FI9 FM9:FP9 FT9:FW9 GA9:GD9 ER11:EU11 ER13:EU13 EY11:FB11 EY13:FB13 FF11:FI11 FF13:FI13 FM11:FP11 FM13:FP13 FT11:FW11 FT13:FW13 GA11:GD11 GA13:GD13 DB11:DD11">
    <cfRule type="containsText" dxfId="476" priority="139" operator="containsText" text="BAJO">
      <formula>NOT(ISERROR(SEARCH("BAJO",DB9)))</formula>
    </cfRule>
  </conditionalFormatting>
  <conditionalFormatting sqref="ER10:EU10 EY10:FB10 FF10:FI10 FM10:FP10 FT10:FW10 GA10:GD10 DB9:DD10">
    <cfRule type="containsText" dxfId="475" priority="99" operator="containsText" text="BAJO">
      <formula>NOT(ISERROR(SEARCH("BAJO",DB9)))</formula>
    </cfRule>
  </conditionalFormatting>
  <conditionalFormatting sqref="ER12:EU12 EY12:FB12 FF12:FI12 FM12:FP12 FT12:FW12 GA12:GD12 DI9:DL13 DP9:DS13 DW9:DZ13 ED9:EG13 EK9:EN13 DB12:DD13 CL9:CP13 DF9:DF13 DN9:DN13 DU9:DU13 EB9:EB13 EI9:EI13 EP9:EP13 EW9:EW13 FD9:FD13 FK9:FK13 FR9:FR13 FY9:FY13 GF9:GF13 GH9:GI13">
    <cfRule type="containsText" dxfId="474" priority="55" operator="containsText" text="BAJO">
      <formula>NOT(ISERROR(SEARCH("BAJO",CL9)))</formula>
    </cfRule>
  </conditionalFormatting>
  <conditionalFormatting sqref="ES9:ET9">
    <cfRule type="containsText" dxfId="473" priority="137" operator="containsText" text="ALTO">
      <formula>NOT(ISERROR(SEARCH("ALTO",ES9)))</formula>
    </cfRule>
    <cfRule type="containsText" dxfId="472" priority="136" operator="containsText" text="MODERADO">
      <formula>NOT(ISERROR(SEARCH("MODERADO",ES9)))</formula>
    </cfRule>
    <cfRule type="containsText" dxfId="471" priority="138" operator="containsText" text="EXTREMO">
      <formula>NOT(ISERROR(SEARCH("EXTREMO",ES9)))</formula>
    </cfRule>
  </conditionalFormatting>
  <conditionalFormatting sqref="ES9:ET11">
    <cfRule type="containsText" dxfId="470" priority="96" operator="containsText" text="MODERADO">
      <formula>NOT(ISERROR(SEARCH("MODERADO",ES9)))</formula>
    </cfRule>
    <cfRule type="containsText" dxfId="469" priority="98" operator="containsText" text="EXTREMO">
      <formula>NOT(ISERROR(SEARCH("EXTREMO",ES9)))</formula>
    </cfRule>
    <cfRule type="containsText" dxfId="468" priority="97" operator="containsText" text="ALTO">
      <formula>NOT(ISERROR(SEARCH("ALTO",ES9)))</formula>
    </cfRule>
  </conditionalFormatting>
  <conditionalFormatting sqref="ES10:ET10">
    <cfRule type="containsText" dxfId="467" priority="80" operator="containsText" text="EXTREMO">
      <formula>NOT(ISERROR(SEARCH("EXTREMO",ES10)))</formula>
    </cfRule>
    <cfRule type="containsText" dxfId="466" priority="78" operator="containsText" text="MODERADO">
      <formula>NOT(ISERROR(SEARCH("MODERADO",ES10)))</formula>
    </cfRule>
    <cfRule type="containsText" dxfId="465" priority="79" operator="containsText" text="ALTO">
      <formula>NOT(ISERROR(SEARCH("ALTO",ES10)))</formula>
    </cfRule>
  </conditionalFormatting>
  <conditionalFormatting sqref="ES11:ET11 ES13:ET13">
    <cfRule type="containsText" dxfId="464" priority="120" operator="containsText" text="EXTREMO">
      <formula>NOT(ISERROR(SEARCH("EXTREMO",ES11)))</formula>
    </cfRule>
    <cfRule type="containsText" dxfId="463" priority="119" operator="containsText" text="ALTO">
      <formula>NOT(ISERROR(SEARCH("ALTO",ES11)))</formula>
    </cfRule>
    <cfRule type="containsText" dxfId="462" priority="118" operator="containsText" text="MODERADO">
      <formula>NOT(ISERROR(SEARCH("MODERADO",ES11)))</formula>
    </cfRule>
  </conditionalFormatting>
  <conditionalFormatting sqref="ES12:ET12">
    <cfRule type="containsText" dxfId="461" priority="16" operator="containsText" text="MODERADO">
      <formula>NOT(ISERROR(SEARCH("MODERADO",ES12)))</formula>
    </cfRule>
    <cfRule type="containsText" dxfId="460" priority="17" operator="containsText" text="ALTO">
      <formula>NOT(ISERROR(SEARCH("ALTO",ES12)))</formula>
    </cfRule>
    <cfRule type="containsText" dxfId="459" priority="18" operator="containsText" text="EXTREMO">
      <formula>NOT(ISERROR(SEARCH("EXTREMO",ES12)))</formula>
    </cfRule>
  </conditionalFormatting>
  <conditionalFormatting sqref="ES12:ET13">
    <cfRule type="containsText" dxfId="458" priority="52" operator="containsText" text="MODERADO">
      <formula>NOT(ISERROR(SEARCH("MODERADO",ES12)))</formula>
    </cfRule>
    <cfRule type="containsText" dxfId="457" priority="53" operator="containsText" text="ALTO">
      <formula>NOT(ISERROR(SEARCH("ALTO",ES12)))</formula>
    </cfRule>
    <cfRule type="containsText" dxfId="456" priority="54" operator="containsText" text="EXTREMO">
      <formula>NOT(ISERROR(SEARCH("EXTREMO",ES12)))</formula>
    </cfRule>
  </conditionalFormatting>
  <conditionalFormatting sqref="EZ9:FA9">
    <cfRule type="containsText" dxfId="455" priority="133" operator="containsText" text="MODERADO">
      <formula>NOT(ISERROR(SEARCH("MODERADO",EZ9)))</formula>
    </cfRule>
    <cfRule type="containsText" dxfId="454" priority="134" operator="containsText" text="ALTO">
      <formula>NOT(ISERROR(SEARCH("ALTO",EZ9)))</formula>
    </cfRule>
    <cfRule type="containsText" dxfId="453" priority="135" operator="containsText" text="EXTREMO">
      <formula>NOT(ISERROR(SEARCH("EXTREMO",EZ9)))</formula>
    </cfRule>
  </conditionalFormatting>
  <conditionalFormatting sqref="EZ9:FA11">
    <cfRule type="containsText" dxfId="452" priority="93" operator="containsText" text="MODERADO">
      <formula>NOT(ISERROR(SEARCH("MODERADO",EZ9)))</formula>
    </cfRule>
    <cfRule type="containsText" dxfId="451" priority="94" operator="containsText" text="ALTO">
      <formula>NOT(ISERROR(SEARCH("ALTO",EZ9)))</formula>
    </cfRule>
    <cfRule type="containsText" dxfId="450" priority="95" operator="containsText" text="EXTREMO">
      <formula>NOT(ISERROR(SEARCH("EXTREMO",EZ9)))</formula>
    </cfRule>
  </conditionalFormatting>
  <conditionalFormatting sqref="EZ10:FA10">
    <cfRule type="containsText" dxfId="449" priority="75" operator="containsText" text="MODERADO">
      <formula>NOT(ISERROR(SEARCH("MODERADO",EZ10)))</formula>
    </cfRule>
    <cfRule type="containsText" dxfId="448" priority="76" operator="containsText" text="ALTO">
      <formula>NOT(ISERROR(SEARCH("ALTO",EZ10)))</formula>
    </cfRule>
    <cfRule type="containsText" dxfId="447" priority="77" operator="containsText" text="EXTREMO">
      <formula>NOT(ISERROR(SEARCH("EXTREMO",EZ10)))</formula>
    </cfRule>
  </conditionalFormatting>
  <conditionalFormatting sqref="EZ11:FA11 EZ13:FA13">
    <cfRule type="containsText" dxfId="446" priority="116" operator="containsText" text="ALTO">
      <formula>NOT(ISERROR(SEARCH("ALTO",EZ11)))</formula>
    </cfRule>
    <cfRule type="containsText" dxfId="445" priority="115" operator="containsText" text="MODERADO">
      <formula>NOT(ISERROR(SEARCH("MODERADO",EZ11)))</formula>
    </cfRule>
    <cfRule type="containsText" dxfId="444" priority="117" operator="containsText" text="EXTREMO">
      <formula>NOT(ISERROR(SEARCH("EXTREMO",EZ11)))</formula>
    </cfRule>
  </conditionalFormatting>
  <conditionalFormatting sqref="EZ12:FA12">
    <cfRule type="containsText" dxfId="443" priority="13" operator="containsText" text="MODERADO">
      <formula>NOT(ISERROR(SEARCH("MODERADO",EZ12)))</formula>
    </cfRule>
    <cfRule type="containsText" dxfId="442" priority="14" operator="containsText" text="ALTO">
      <formula>NOT(ISERROR(SEARCH("ALTO",EZ12)))</formula>
    </cfRule>
    <cfRule type="containsText" dxfId="441" priority="15" operator="containsText" text="EXTREMO">
      <formula>NOT(ISERROR(SEARCH("EXTREMO",EZ12)))</formula>
    </cfRule>
  </conditionalFormatting>
  <conditionalFormatting sqref="EZ12:FA13">
    <cfRule type="containsText" dxfId="440" priority="51" operator="containsText" text="EXTREMO">
      <formula>NOT(ISERROR(SEARCH("EXTREMO",EZ12)))</formula>
    </cfRule>
    <cfRule type="containsText" dxfId="439" priority="50" operator="containsText" text="ALTO">
      <formula>NOT(ISERROR(SEARCH("ALTO",EZ12)))</formula>
    </cfRule>
    <cfRule type="containsText" dxfId="438" priority="49" operator="containsText" text="MODERADO">
      <formula>NOT(ISERROR(SEARCH("MODERADO",EZ12)))</formula>
    </cfRule>
  </conditionalFormatting>
  <conditionalFormatting sqref="FG9:FH9">
    <cfRule type="containsText" dxfId="437" priority="130" operator="containsText" text="MODERADO">
      <formula>NOT(ISERROR(SEARCH("MODERADO",FG9)))</formula>
    </cfRule>
    <cfRule type="containsText" dxfId="436" priority="131" operator="containsText" text="ALTO">
      <formula>NOT(ISERROR(SEARCH("ALTO",FG9)))</formula>
    </cfRule>
    <cfRule type="containsText" dxfId="435" priority="132" operator="containsText" text="EXTREMO">
      <formula>NOT(ISERROR(SEARCH("EXTREMO",FG9)))</formula>
    </cfRule>
  </conditionalFormatting>
  <conditionalFormatting sqref="FG9:FH11">
    <cfRule type="containsText" dxfId="434" priority="91" operator="containsText" text="ALTO">
      <formula>NOT(ISERROR(SEARCH("ALTO",FG9)))</formula>
    </cfRule>
    <cfRule type="containsText" dxfId="433" priority="92" operator="containsText" text="EXTREMO">
      <formula>NOT(ISERROR(SEARCH("EXTREMO",FG9)))</formula>
    </cfRule>
    <cfRule type="containsText" dxfId="432" priority="90" operator="containsText" text="MODERADO">
      <formula>NOT(ISERROR(SEARCH("MODERADO",FG9)))</formula>
    </cfRule>
  </conditionalFormatting>
  <conditionalFormatting sqref="FG10:FH10">
    <cfRule type="containsText" dxfId="431" priority="74" operator="containsText" text="EXTREMO">
      <formula>NOT(ISERROR(SEARCH("EXTREMO",FG10)))</formula>
    </cfRule>
    <cfRule type="containsText" dxfId="430" priority="73" operator="containsText" text="ALTO">
      <formula>NOT(ISERROR(SEARCH("ALTO",FG10)))</formula>
    </cfRule>
    <cfRule type="containsText" dxfId="429" priority="72" operator="containsText" text="MODERADO">
      <formula>NOT(ISERROR(SEARCH("MODERADO",FG10)))</formula>
    </cfRule>
  </conditionalFormatting>
  <conditionalFormatting sqref="FG11:FH11 FG13:FH13">
    <cfRule type="containsText" dxfId="428" priority="114" operator="containsText" text="EXTREMO">
      <formula>NOT(ISERROR(SEARCH("EXTREMO",FG11)))</formula>
    </cfRule>
    <cfRule type="containsText" dxfId="427" priority="113" operator="containsText" text="ALTO">
      <formula>NOT(ISERROR(SEARCH("ALTO",FG11)))</formula>
    </cfRule>
    <cfRule type="containsText" dxfId="426" priority="112" operator="containsText" text="MODERADO">
      <formula>NOT(ISERROR(SEARCH("MODERADO",FG11)))</formula>
    </cfRule>
  </conditionalFormatting>
  <conditionalFormatting sqref="FG12:FH12">
    <cfRule type="containsText" dxfId="425" priority="12" operator="containsText" text="EXTREMO">
      <formula>NOT(ISERROR(SEARCH("EXTREMO",FG12)))</formula>
    </cfRule>
    <cfRule type="containsText" dxfId="424" priority="11" operator="containsText" text="ALTO">
      <formula>NOT(ISERROR(SEARCH("ALTO",FG12)))</formula>
    </cfRule>
    <cfRule type="containsText" dxfId="423" priority="10" operator="containsText" text="MODERADO">
      <formula>NOT(ISERROR(SEARCH("MODERADO",FG12)))</formula>
    </cfRule>
  </conditionalFormatting>
  <conditionalFormatting sqref="FG12:FH13">
    <cfRule type="containsText" dxfId="422" priority="48" operator="containsText" text="EXTREMO">
      <formula>NOT(ISERROR(SEARCH("EXTREMO",FG12)))</formula>
    </cfRule>
    <cfRule type="containsText" dxfId="421" priority="47" operator="containsText" text="ALTO">
      <formula>NOT(ISERROR(SEARCH("ALTO",FG12)))</formula>
    </cfRule>
    <cfRule type="containsText" dxfId="420" priority="46" operator="containsText" text="MODERADO">
      <formula>NOT(ISERROR(SEARCH("MODERADO",FG12)))</formula>
    </cfRule>
  </conditionalFormatting>
  <conditionalFormatting sqref="FN9:FO9">
    <cfRule type="containsText" dxfId="419" priority="128" operator="containsText" text="ALTO">
      <formula>NOT(ISERROR(SEARCH("ALTO",FN9)))</formula>
    </cfRule>
    <cfRule type="containsText" dxfId="418" priority="129" operator="containsText" text="EXTREMO">
      <formula>NOT(ISERROR(SEARCH("EXTREMO",FN9)))</formula>
    </cfRule>
    <cfRule type="containsText" dxfId="417" priority="127" operator="containsText" text="MODERADO">
      <formula>NOT(ISERROR(SEARCH("MODERADO",FN9)))</formula>
    </cfRule>
  </conditionalFormatting>
  <conditionalFormatting sqref="FN9:FO11">
    <cfRule type="containsText" dxfId="416" priority="88" operator="containsText" text="ALTO">
      <formula>NOT(ISERROR(SEARCH("ALTO",FN9)))</formula>
    </cfRule>
    <cfRule type="containsText" dxfId="415" priority="89" operator="containsText" text="EXTREMO">
      <formula>NOT(ISERROR(SEARCH("EXTREMO",FN9)))</formula>
    </cfRule>
    <cfRule type="containsText" dxfId="414" priority="87" operator="containsText" text="MODERADO">
      <formula>NOT(ISERROR(SEARCH("MODERADO",FN9)))</formula>
    </cfRule>
  </conditionalFormatting>
  <conditionalFormatting sqref="FN10:FO10">
    <cfRule type="containsText" dxfId="413" priority="69" operator="containsText" text="MODERADO">
      <formula>NOT(ISERROR(SEARCH("MODERADO",FN10)))</formula>
    </cfRule>
    <cfRule type="containsText" dxfId="412" priority="71" operator="containsText" text="EXTREMO">
      <formula>NOT(ISERROR(SEARCH("EXTREMO",FN10)))</formula>
    </cfRule>
    <cfRule type="containsText" dxfId="411" priority="70" operator="containsText" text="ALTO">
      <formula>NOT(ISERROR(SEARCH("ALTO",FN10)))</formula>
    </cfRule>
  </conditionalFormatting>
  <conditionalFormatting sqref="FN11:FO11 FN13:FO13">
    <cfRule type="containsText" dxfId="410" priority="110" operator="containsText" text="ALTO">
      <formula>NOT(ISERROR(SEARCH("ALTO",FN11)))</formula>
    </cfRule>
    <cfRule type="containsText" dxfId="409" priority="111" operator="containsText" text="EXTREMO">
      <formula>NOT(ISERROR(SEARCH("EXTREMO",FN11)))</formula>
    </cfRule>
    <cfRule type="containsText" dxfId="408" priority="109" operator="containsText" text="MODERADO">
      <formula>NOT(ISERROR(SEARCH("MODERADO",FN11)))</formula>
    </cfRule>
  </conditionalFormatting>
  <conditionalFormatting sqref="FN12:FO12">
    <cfRule type="containsText" dxfId="407" priority="9" operator="containsText" text="EXTREMO">
      <formula>NOT(ISERROR(SEARCH("EXTREMO",FN12)))</formula>
    </cfRule>
    <cfRule type="containsText" dxfId="406" priority="8" operator="containsText" text="ALTO">
      <formula>NOT(ISERROR(SEARCH("ALTO",FN12)))</formula>
    </cfRule>
    <cfRule type="containsText" dxfId="405" priority="7" operator="containsText" text="MODERADO">
      <formula>NOT(ISERROR(SEARCH("MODERADO",FN12)))</formula>
    </cfRule>
  </conditionalFormatting>
  <conditionalFormatting sqref="FN12:FO13">
    <cfRule type="containsText" dxfId="404" priority="45" operator="containsText" text="EXTREMO">
      <formula>NOT(ISERROR(SEARCH("EXTREMO",FN12)))</formula>
    </cfRule>
    <cfRule type="containsText" dxfId="403" priority="43" operator="containsText" text="MODERADO">
      <formula>NOT(ISERROR(SEARCH("MODERADO",FN12)))</formula>
    </cfRule>
    <cfRule type="containsText" dxfId="402" priority="44" operator="containsText" text="ALTO">
      <formula>NOT(ISERROR(SEARCH("ALTO",FN12)))</formula>
    </cfRule>
  </conditionalFormatting>
  <conditionalFormatting sqref="FU9:FV9">
    <cfRule type="containsText" dxfId="401" priority="124" operator="containsText" text="MODERADO">
      <formula>NOT(ISERROR(SEARCH("MODERADO",FU9)))</formula>
    </cfRule>
    <cfRule type="containsText" dxfId="400" priority="126" operator="containsText" text="EXTREMO">
      <formula>NOT(ISERROR(SEARCH("EXTREMO",FU9)))</formula>
    </cfRule>
    <cfRule type="containsText" dxfId="399" priority="125" operator="containsText" text="ALTO">
      <formula>NOT(ISERROR(SEARCH("ALTO",FU9)))</formula>
    </cfRule>
  </conditionalFormatting>
  <conditionalFormatting sqref="FU9:FV11">
    <cfRule type="containsText" dxfId="398" priority="86" operator="containsText" text="EXTREMO">
      <formula>NOT(ISERROR(SEARCH("EXTREMO",FU9)))</formula>
    </cfRule>
    <cfRule type="containsText" dxfId="397" priority="85" operator="containsText" text="ALTO">
      <formula>NOT(ISERROR(SEARCH("ALTO",FU9)))</formula>
    </cfRule>
    <cfRule type="containsText" dxfId="396" priority="84" operator="containsText" text="MODERADO">
      <formula>NOT(ISERROR(SEARCH("MODERADO",FU9)))</formula>
    </cfRule>
  </conditionalFormatting>
  <conditionalFormatting sqref="FU10:FV10">
    <cfRule type="containsText" dxfId="395" priority="66" operator="containsText" text="MODERADO">
      <formula>NOT(ISERROR(SEARCH("MODERADO",FU10)))</formula>
    </cfRule>
    <cfRule type="containsText" dxfId="394" priority="68" operator="containsText" text="EXTREMO">
      <formula>NOT(ISERROR(SEARCH("EXTREMO",FU10)))</formula>
    </cfRule>
    <cfRule type="containsText" dxfId="393" priority="67" operator="containsText" text="ALTO">
      <formula>NOT(ISERROR(SEARCH("ALTO",FU10)))</formula>
    </cfRule>
  </conditionalFormatting>
  <conditionalFormatting sqref="FU11:FV11 FU13:FV13">
    <cfRule type="containsText" dxfId="392" priority="108" operator="containsText" text="EXTREMO">
      <formula>NOT(ISERROR(SEARCH("EXTREMO",FU11)))</formula>
    </cfRule>
    <cfRule type="containsText" dxfId="391" priority="107" operator="containsText" text="ALTO">
      <formula>NOT(ISERROR(SEARCH("ALTO",FU11)))</formula>
    </cfRule>
    <cfRule type="containsText" dxfId="390" priority="106" operator="containsText" text="MODERADO">
      <formula>NOT(ISERROR(SEARCH("MODERADO",FU11)))</formula>
    </cfRule>
  </conditionalFormatting>
  <conditionalFormatting sqref="FU12:FV12">
    <cfRule type="containsText" dxfId="389" priority="4" operator="containsText" text="MODERADO">
      <formula>NOT(ISERROR(SEARCH("MODERADO",FU12)))</formula>
    </cfRule>
    <cfRule type="containsText" dxfId="388" priority="5" operator="containsText" text="ALTO">
      <formula>NOT(ISERROR(SEARCH("ALTO",FU12)))</formula>
    </cfRule>
    <cfRule type="containsText" dxfId="387" priority="6" operator="containsText" text="EXTREMO">
      <formula>NOT(ISERROR(SEARCH("EXTREMO",FU12)))</formula>
    </cfRule>
  </conditionalFormatting>
  <conditionalFormatting sqref="FU12:FV13">
    <cfRule type="containsText" dxfId="386" priority="40" operator="containsText" text="MODERADO">
      <formula>NOT(ISERROR(SEARCH("MODERADO",FU12)))</formula>
    </cfRule>
    <cfRule type="containsText" dxfId="385" priority="41" operator="containsText" text="ALTO">
      <formula>NOT(ISERROR(SEARCH("ALTO",FU12)))</formula>
    </cfRule>
    <cfRule type="containsText" dxfId="384" priority="42" operator="containsText" text="EXTREMO">
      <formula>NOT(ISERROR(SEARCH("EXTREMO",FU12)))</formula>
    </cfRule>
  </conditionalFormatting>
  <conditionalFormatting sqref="GB9:GC9">
    <cfRule type="containsText" dxfId="383" priority="121" operator="containsText" text="MODERADO">
      <formula>NOT(ISERROR(SEARCH("MODERADO",GB9)))</formula>
    </cfRule>
    <cfRule type="containsText" dxfId="382" priority="122" operator="containsText" text="ALTO">
      <formula>NOT(ISERROR(SEARCH("ALTO",GB9)))</formula>
    </cfRule>
    <cfRule type="containsText" dxfId="381" priority="123" operator="containsText" text="EXTREMO">
      <formula>NOT(ISERROR(SEARCH("EXTREMO",GB9)))</formula>
    </cfRule>
  </conditionalFormatting>
  <conditionalFormatting sqref="GB9:GC11">
    <cfRule type="containsText" dxfId="380" priority="81" operator="containsText" text="MODERADO">
      <formula>NOT(ISERROR(SEARCH("MODERADO",GB9)))</formula>
    </cfRule>
    <cfRule type="containsText" dxfId="379" priority="82" operator="containsText" text="ALTO">
      <formula>NOT(ISERROR(SEARCH("ALTO",GB9)))</formula>
    </cfRule>
    <cfRule type="containsText" dxfId="378" priority="83" operator="containsText" text="EXTREMO">
      <formula>NOT(ISERROR(SEARCH("EXTREMO",GB9)))</formula>
    </cfRule>
  </conditionalFormatting>
  <conditionalFormatting sqref="GB10:GC10">
    <cfRule type="containsText" dxfId="377" priority="65" operator="containsText" text="EXTREMO">
      <formula>NOT(ISERROR(SEARCH("EXTREMO",GB10)))</formula>
    </cfRule>
    <cfRule type="containsText" dxfId="376" priority="64" operator="containsText" text="ALTO">
      <formula>NOT(ISERROR(SEARCH("ALTO",GB10)))</formula>
    </cfRule>
    <cfRule type="containsText" dxfId="375" priority="63" operator="containsText" text="MODERADO">
      <formula>NOT(ISERROR(SEARCH("MODERADO",GB10)))</formula>
    </cfRule>
  </conditionalFormatting>
  <conditionalFormatting sqref="GB11:GC11 GB13:GC13">
    <cfRule type="containsText" dxfId="374" priority="104" operator="containsText" text="ALTO">
      <formula>NOT(ISERROR(SEARCH("ALTO",GB11)))</formula>
    </cfRule>
    <cfRule type="containsText" dxfId="373" priority="103" operator="containsText" text="MODERADO">
      <formula>NOT(ISERROR(SEARCH("MODERADO",GB11)))</formula>
    </cfRule>
    <cfRule type="containsText" dxfId="372" priority="105" operator="containsText" text="EXTREMO">
      <formula>NOT(ISERROR(SEARCH("EXTREMO",GB11)))</formula>
    </cfRule>
  </conditionalFormatting>
  <conditionalFormatting sqref="GB12:GC12">
    <cfRule type="containsText" dxfId="371" priority="2" operator="containsText" text="ALTO">
      <formula>NOT(ISERROR(SEARCH("ALTO",GB12)))</formula>
    </cfRule>
    <cfRule type="containsText" dxfId="370" priority="3" operator="containsText" text="EXTREMO">
      <formula>NOT(ISERROR(SEARCH("EXTREMO",GB12)))</formula>
    </cfRule>
    <cfRule type="containsText" dxfId="369" priority="1" operator="containsText" text="MODERADO">
      <formula>NOT(ISERROR(SEARCH("MODERADO",GB12)))</formula>
    </cfRule>
  </conditionalFormatting>
  <conditionalFormatting sqref="GB12:GC13">
    <cfRule type="containsText" dxfId="368" priority="39" operator="containsText" text="EXTREMO">
      <formula>NOT(ISERROR(SEARCH("EXTREMO",GB12)))</formula>
    </cfRule>
    <cfRule type="containsText" dxfId="367" priority="38" operator="containsText" text="ALTO">
      <formula>NOT(ISERROR(SEARCH("ALTO",GB12)))</formula>
    </cfRule>
    <cfRule type="containsText" dxfId="366" priority="37" operator="containsText" text="MODERADO">
      <formula>NOT(ISERROR(SEARCH("MODERADO",GB12)))</formula>
    </cfRule>
  </conditionalFormatting>
  <dataValidations count="17">
    <dataValidation type="list" showErrorMessage="1" sqref="CF9:CF13 BD9:BD13 BH9:BH13 BL9:BL13 BP9:BP13 BT9:BT13 BX9:BX13 CB9:CB13 AN9:AN13 AR9:AR13 AZ9:AZ13 AV9:AV13" xr:uid="{D457E7B9-66EF-4E43-A6CA-0D727983DE11}">
      <formula1>IMPLEMENT</formula1>
    </dataValidation>
    <dataValidation type="list" showInputMessage="1" showErrorMessage="1" errorTitle="Rechazado" error="Solo son validadas las opciones de la lista" sqref="BC9:BC13 BG9:BG13 BK9:BK13 BO9:BO13 BS9:BS13 BW9:BW13 CA9:CA13 CE9:CE13 AM9:AM13 AQ9:AQ13 AY9:AY13 AU9:AU13" xr:uid="{C82435D9-A41A-40FF-A1D6-661B51067894}">
      <formula1>FRECUENCY</formula1>
    </dataValidation>
    <dataValidation type="list" allowBlank="1" showInputMessage="1" showErrorMessage="1" sqref="BMA587:BMA591" xr:uid="{05B5DAD2-F295-468A-93DD-98101FEB5D99}">
      <formula1>TipoCausa</formula1>
    </dataValidation>
    <dataValidation type="list" allowBlank="1" showInputMessage="1" showErrorMessage="1" sqref="G9:G13" xr:uid="{CD2C0987-F0B3-44AE-9816-601DFAAC1596}">
      <formula1>consecuencias</formula1>
    </dataValidation>
    <dataValidation type="list" allowBlank="1" showInputMessage="1" sqref="H9:H13" xr:uid="{653FA6E4-FB49-46C0-9147-59CFEE1E7287}">
      <formula1>TramitesSer</formula1>
    </dataValidation>
    <dataValidation type="list" allowBlank="1" showInputMessage="1" sqref="E9:E13" xr:uid="{7FB178B3-700C-4AF3-8835-4E3969D49400}">
      <formula1>ExternoExp</formula1>
    </dataValidation>
    <dataValidation type="list" allowBlank="1" showInputMessage="1" sqref="D9:D13" xr:uid="{3C1E99C1-E872-41A0-BAA9-5FC0E5E68A6B}">
      <formula1>InternoExp</formula1>
    </dataValidation>
    <dataValidation type="list" allowBlank="1" showInputMessage="1" sqref="F9:F13" xr:uid="{0A31F0CB-9635-4A37-81D9-A6E63440F2F8}">
      <formula1>TipoCau</formula1>
    </dataValidation>
    <dataValidation showInputMessage="1" showErrorMessage="1" errorTitle="Rechazado" error="Solo son validadas las opciones de la lista" sqref="CR13 AK9:AK12 AK13:AL13 CP9:CQ13 CS9:CS13 CU9:CU13 CV13" xr:uid="{20770225-5647-42CC-99C1-526E6D2A6123}"/>
    <dataValidation type="list" sqref="CI9:CI13" xr:uid="{275B43E7-9A8F-4060-89AE-07DB023A9F2A}">
      <formula1>IMPLEMENT</formula1>
    </dataValidation>
    <dataValidation type="list" showInputMessage="1" showErrorMessage="1" sqref="BI9:BI13 BE9:BE13 BU9:BU13 BQ9:BQ13 CC9:CC13 BY9:BY13 CG9:CG13 CJ9:CJ13 BM9:BM13 AO9:AO13 AS9:AS13 BA9:BA13 AW9:AW13" xr:uid="{D876A70E-1FC0-47E9-9B66-D51A40AD9F36}">
      <formula1>TIP_CONTROL</formula1>
    </dataValidation>
    <dataValidation type="list" allowBlank="1" showInputMessage="1" showErrorMessage="1" sqref="WPY9:WPY10 WGC9:WGC10 VWG9:VWG10 VMK9:VMK10 VCO9:VCO10 USS9:USS10 UIW9:UIW10 TZA9:TZA10 TPE9:TPE10 TFI9:TFI10 SVM9:SVM10 SLQ9:SLQ10 SBU9:SBU10 RRY9:RRY10 RIC9:RIC10 QYG9:QYG10 QOK9:QOK10 QEO9:QEO10 PUS9:PUS10 PKW9:PKW10 PBA9:PBA10 ORE9:ORE10 OHI9:OHI10 NXM9:NXM10 NNQ9:NNQ10 NDU9:NDU10 MTY9:MTY10 MKC9:MKC10 MAG9:MAG10 LQK9:LQK10 LGO9:LGO10 KWS9:KWS10 KMW9:KMW10 KDA9:KDA10 JTE9:JTE10 JJI9:JJI10 IZM9:IZM10 IPQ9:IPQ10 IFU9:IFU10 HVY9:HVY10 HMC9:HMC10 HCG9:HCG10 GSK9:GSK10 GIO9:GIO10 FYS9:FYS10 FOW9:FOW10 FFA9:FFA10 EVE9:EVE10 ELI9:ELI10 EBM9:EBM10 DRQ9:DRQ10 DHU9:DHU10 CXY9:CXY10 COC9:COC10 CEG9:CEG10 BUK9:BUK10 WZU9:WZU10 I9:I13" xr:uid="{3F96E461-F44D-41EE-AEAE-E398648DA434}">
      <formula1>PROBAB</formula1>
    </dataValidation>
    <dataValidation type="list" allowBlank="1" showInputMessage="1" showErrorMessage="1" sqref="WPZ9:WPZ10 WGD9:WGD10 VWH9:VWH10 VML9:VML10 VCP9:VCP10 UST9:UST10 UIX9:UIX10 TZB9:TZB10 TPF9:TPF10 TFJ9:TFJ10 SVN9:SVN10 SLR9:SLR10 SBV9:SBV10 RRZ9:RRZ10 RID9:RID10 QYH9:QYH10 QOL9:QOL10 QEP9:QEP10 PUT9:PUT10 PKX9:PKX10 PBB9:PBB10 ORF9:ORF10 OHJ9:OHJ10 NXN9:NXN10 NNR9:NNR10 NDV9:NDV10 MTZ9:MTZ10 MKD9:MKD10 MAH9:MAH10 LQL9:LQL10 LGP9:LGP10 KWT9:KWT10 KMX9:KMX10 KDB9:KDB10 JTF9:JTF10 JJJ9:JJJ10 IZN9:IZN10 IPR9:IPR10 IFV9:IFV10 HVZ9:HVZ10 HMD9:HMD10 HCH9:HCH10 GSL9:GSL10 GIP9:GIP10 FYT9:FYT10 FOX9:FOX10 FFB9:FFB10 EVF9:EVF10 ELJ9:ELJ10 EBN9:EBN10 DRR9:DRR10 DHV9:DHV10 CXZ9:CXZ10 COD9:COD10 CEH9:CEH10 BUL9:BUL10 WZV9:WZV10" xr:uid="{AFBD3AB2-BCD9-46D8-9A7B-510584874C6A}">
      <formula1>IMPACTO</formula1>
    </dataValidation>
    <dataValidation type="list" showInputMessage="1" showErrorMessage="1" errorTitle="Rechazado" error="Solo son validadas las opciones de la lista" sqref="WQL9:WQL10 WGP9:WGP10 VWT9:VWT10 VMX9:VMX10 VDB9:VDB10 UTF9:UTF10 UJJ9:UJJ10 TZN9:TZN10 TPR9:TPR10 TFV9:TFV10 SVZ9:SVZ10 SMD9:SMD10 SCH9:SCH10 RSL9:RSL10 RIP9:RIP10 QYT9:QYT10 QOX9:QOX10 QFB9:QFB10 PVF9:PVF10 PLJ9:PLJ10 PBN9:PBN10 ORR9:ORR10 OHV9:OHV10 NXZ9:NXZ10 NOD9:NOD10 NEH9:NEH10 MUL9:MUL10 MKP9:MKP10 MAT9:MAT10 LQX9:LQX10 LHB9:LHB10 KXF9:KXF10 KNJ9:KNJ10 KDN9:KDN10 JTR9:JTR10 JJV9:JJV10 IZZ9:IZZ10 IQD9:IQD10 IGH9:IGH10 HWL9:HWL10 HMP9:HMP10 HCT9:HCT10 GSX9:GSX10 GJB9:GJB10 FZF9:FZF10 FPJ9:FPJ10 FFN9:FFN10 EVR9:EVR10 ELV9:ELV10 EBZ9:EBZ10 DSD9:DSD10 DIH9:DIH10 CYL9:CYL10 COP9:COP10 CET9:CET10 BUX9:BUX10 XAH9:XAH10 BF9:BF13 BN9:BN13 BR9:BR13 BV9:BV13 BZ9:BZ13 CH9:CH13 CD9:CD13 CK9:CO13 BJ9:BJ13 CW9:CW13 CT9:CT13 BB9:BB13 AP9:AP13 AT9:AT13 AX9:AX13" xr:uid="{0A89447D-B801-486A-BEFC-85C0EA983A21}">
      <formula1>Efecto</formula1>
    </dataValidation>
    <dataValidation showInputMessage="1" showErrorMessage="1" sqref="WQN9:WQR10 WGR9:WGV10 VWV9:VWZ10 VMZ9:VND10 VDD9:VDH10 UTH9:UTL10 UJL9:UJP10 TZP9:TZT10 TPT9:TPX10 TFX9:TGB10 SWB9:SWF10 SMF9:SMJ10 SCJ9:SCN10 RSN9:RSR10 RIR9:RIV10 QYV9:QYZ10 QOZ9:QPD10 QFD9:QFH10 PVH9:PVL10 PLL9:PLP10 PBP9:PBT10 ORT9:ORX10 OHX9:OIB10 NYB9:NYF10 NOF9:NOJ10 NEJ9:NEN10 MUN9:MUR10 MKR9:MKV10 MAV9:MAZ10 LQZ9:LRD10 LHD9:LHH10 KXH9:KXL10 KNL9:KNP10 KDP9:KDT10 JTT9:JTX10 JJX9:JKB10 JAB9:JAF10 IQF9:IQJ10 IGJ9:IGN10 HWN9:HWR10 HMR9:HMV10 HCV9:HCZ10 GSZ9:GTD10 GJD9:GJH10 FZH9:FZL10 FPL9:FPP10 FFP9:FFT10 EVT9:EVX10 ELX9:EMB10 ECB9:ECF10 DSF9:DSJ10 DIJ9:DIN10 CYN9:CYR10 COR9:COV10 CEV9:CEZ10 BUZ9:BVD10 XAJ9:XAN10 CL9:CO13" xr:uid="{B6336A48-14F2-4F72-8016-1707CA1462DC}"/>
    <dataValidation type="whole" allowBlank="1" showInputMessage="1" showErrorMessage="1" sqref="WQK9:WQK10 WGO9:WGO10 VWS9:VWS10 VMW9:VMW10 VDA9:VDA10 UTE9:UTE10 UJI9:UJI10 TZM9:TZM10 TPQ9:TPQ10 TFU9:TFU10 SVY9:SVY10 SMC9:SMC10 SCG9:SCG10 RSK9:RSK10 RIO9:RIO10 QYS9:QYS10 QOW9:QOW10 QFA9:QFA10 PVE9:PVE10 PLI9:PLI10 PBM9:PBM10 ORQ9:ORQ10 OHU9:OHU10 NXY9:NXY10 NOC9:NOC10 NEG9:NEG10 MUK9:MUK10 MKO9:MKO10 MAS9:MAS10 LQW9:LQW10 LHA9:LHA10 KXE9:KXE10 KNI9:KNI10 KDM9:KDM10 JTQ9:JTQ10 JJU9:JJU10 IZY9:IZY10 IQC9:IQC10 IGG9:IGG10 HWK9:HWK10 HMO9:HMO10 HCS9:HCS10 GSW9:GSW10 GJA9:GJA10 FZE9:FZE10 FPI9:FPI10 FFM9:FFM10 EVQ9:EVQ10 ELU9:ELU10 EBY9:EBY10 DSC9:DSC10 DIG9:DIG10 CYK9:CYK10 COO9:COO10 CES9:CES10 BUW9:BUW10 XAG9:XAG10" xr:uid="{5011680D-BE3B-4CBD-96D6-415A49C56A16}">
      <formula1>0</formula1>
      <formula2>100</formula2>
    </dataValidation>
    <dataValidation type="list" allowBlank="1" showInputMessage="1" showErrorMessage="1" sqref="WQZ9:WQZ10 WHD9:WHD10 VXH9:VXH10 VNL9:VNL10 VDP9:VDP10 UTT9:UTT10 UJX9:UJX10 UAB9:UAB10 TQF9:TQF10 TGJ9:TGJ10 SWN9:SWN10 SMR9:SMR10 SCV9:SCV10 RSZ9:RSZ10 RJD9:RJD10 QZH9:QZH10 QPL9:QPL10 QFP9:QFP10 PVT9:PVT10 PLX9:PLX10 PCB9:PCB10 OSF9:OSF10 OIJ9:OIJ10 NYN9:NYN10 NOR9:NOR10 NEV9:NEV10 MUZ9:MUZ10 MLD9:MLD10 MBH9:MBH10 LRL9:LRL10 LHP9:LHP10 KXT9:KXT10 KNX9:KNX10 KEB9:KEB10 JUF9:JUF10 JKJ9:JKJ10 JAN9:JAN10 IQR9:IQR10 IGV9:IGV10 HWZ9:HWZ10 HND9:HND10 HDH9:HDH10 GTL9:GTL10 GJP9:GJP10 FZT9:FZT10 FPX9:FPX10 FGB9:FGB10 EWF9:EWF10 EMJ9:EMJ10 ECN9:ECN10 DSR9:DSR10 DIV9:DIV10 CYZ9:CYZ10 CPD9:CPD10 CFH9:CFH10 BVL9:BVL10 XAV9:XAV10 J9:AB13" xr:uid="{8FFFF36F-BCA2-43BA-9D03-D638CEB80B44}">
      <formula1>SINO</formula1>
    </dataValidation>
  </dataValidations>
  <pageMargins left="0.7" right="0.7" top="0.75" bottom="0.75" header="0.3" footer="0.3"/>
  <drawing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04975-B623-4442-946B-902A71AF2841}">
  <dimension ref="A1:BOU890"/>
  <sheetViews>
    <sheetView topLeftCell="A30" workbookViewId="0">
      <selection activeCell="CR44" sqref="CR43:CR44"/>
    </sheetView>
  </sheetViews>
  <sheetFormatPr baseColWidth="10" defaultRowHeight="10.199999999999999" x14ac:dyDescent="0.2"/>
  <cols>
    <col min="1" max="1" width="4.77734375" style="1" customWidth="1"/>
    <col min="2" max="2" width="23.21875" style="1" customWidth="1"/>
    <col min="3" max="3" width="37.44140625" style="1" customWidth="1"/>
    <col min="4" max="4" width="23.77734375" style="1" customWidth="1"/>
    <col min="5" max="5" width="13.44140625" style="1" customWidth="1"/>
    <col min="6" max="6" width="17.21875" style="1" customWidth="1"/>
    <col min="7" max="7" width="47.77734375" style="1" customWidth="1"/>
    <col min="8" max="8" width="23.77734375" style="1" customWidth="1"/>
    <col min="9" max="9" width="15.21875" style="2" customWidth="1"/>
    <col min="10" max="28" width="9.77734375" style="2" customWidth="1"/>
    <col min="29" max="29" width="14.21875" style="2" customWidth="1"/>
    <col min="30" max="30" width="5.77734375" style="2" customWidth="1"/>
    <col min="31" max="31" width="9.77734375" style="2" customWidth="1"/>
    <col min="32" max="32" width="5.77734375" style="1" customWidth="1"/>
    <col min="33" max="33" width="10.21875" style="2" customWidth="1"/>
    <col min="34" max="34" width="6.44140625" style="5" customWidth="1"/>
    <col min="35" max="35" width="66.44140625" style="1" customWidth="1"/>
    <col min="36" max="36" width="17.77734375" style="1" customWidth="1"/>
    <col min="37" max="37" width="23" style="4" customWidth="1"/>
    <col min="38" max="38" width="18" style="4" customWidth="1"/>
    <col min="39" max="39" width="8.77734375" style="4" customWidth="1"/>
    <col min="40" max="40" width="12.21875" style="1" customWidth="1"/>
    <col min="41" max="41" width="10.21875" style="1" customWidth="1"/>
    <col min="42" max="42" width="10.77734375" style="4" customWidth="1"/>
    <col min="43" max="43" width="8.77734375" style="4" customWidth="1"/>
    <col min="44" max="44" width="12.21875" style="1" customWidth="1"/>
    <col min="45" max="45" width="11.44140625" style="1" customWidth="1"/>
    <col min="46" max="46" width="11.21875" style="4" customWidth="1"/>
    <col min="47" max="47" width="8.77734375" style="4" customWidth="1"/>
    <col min="48" max="48" width="12.21875" style="1" customWidth="1"/>
    <col min="49" max="49" width="11" style="1" customWidth="1"/>
    <col min="50" max="50" width="11.21875" style="4" customWidth="1"/>
    <col min="51" max="51" width="8.77734375" style="4" customWidth="1"/>
    <col min="52" max="52" width="12.21875" style="1" customWidth="1"/>
    <col min="53" max="53" width="10.77734375" style="1" customWidth="1"/>
    <col min="54" max="54" width="10.77734375" style="4" customWidth="1"/>
    <col min="55" max="55" width="8.77734375" style="4" customWidth="1"/>
    <col min="56" max="56" width="12.21875" style="1" customWidth="1"/>
    <col min="57" max="57" width="8.77734375" style="1" customWidth="1"/>
    <col min="58" max="58" width="16.44140625" style="4" customWidth="1"/>
    <col min="59" max="59" width="12" style="4" customWidth="1"/>
    <col min="60" max="60" width="14.44140625" style="1" customWidth="1"/>
    <col min="61" max="61" width="11.77734375" style="1" customWidth="1"/>
    <col min="62" max="62" width="10.77734375" style="4" customWidth="1"/>
    <col min="63" max="63" width="8.77734375" style="4" customWidth="1"/>
    <col min="64" max="64" width="12.21875" style="1" customWidth="1"/>
    <col min="65" max="65" width="8.77734375" style="1" customWidth="1"/>
    <col min="66" max="66" width="9.21875" style="4" customWidth="1"/>
    <col min="67" max="67" width="8.77734375" style="4" customWidth="1"/>
    <col min="68" max="68" width="12.21875" style="1" customWidth="1"/>
    <col min="69" max="69" width="8.77734375" style="1" customWidth="1"/>
    <col min="70" max="70" width="9.21875" style="4" customWidth="1"/>
    <col min="71" max="71" width="8.77734375" style="4" customWidth="1"/>
    <col min="72" max="72" width="12.21875" style="1" customWidth="1"/>
    <col min="73" max="73" width="8.77734375" style="1" customWidth="1"/>
    <col min="74" max="74" width="9.21875" style="4" customWidth="1"/>
    <col min="75" max="75" width="8.77734375" style="4" customWidth="1"/>
    <col min="76" max="76" width="12.21875" style="1" customWidth="1"/>
    <col min="77" max="77" width="8.77734375" style="1" customWidth="1"/>
    <col min="78" max="78" width="9.21875" style="4" customWidth="1"/>
    <col min="79" max="79" width="8.77734375" style="4" customWidth="1"/>
    <col min="80" max="80" width="12.21875" style="1" customWidth="1"/>
    <col min="81" max="81" width="8.77734375" style="1" customWidth="1"/>
    <col min="82" max="82" width="9.21875" style="4" customWidth="1"/>
    <col min="83" max="83" width="8.77734375" style="4" customWidth="1"/>
    <col min="84" max="84" width="12.21875" style="1" customWidth="1"/>
    <col min="85" max="85" width="8.77734375" style="1" customWidth="1"/>
    <col min="86" max="86" width="9.21875" style="4" customWidth="1"/>
    <col min="87" max="89" width="2.21875" style="4" hidden="1" customWidth="1"/>
    <col min="90" max="90" width="9.77734375" style="4" customWidth="1"/>
    <col min="91" max="91" width="6.77734375" style="4" customWidth="1"/>
    <col min="92" max="92" width="9.77734375" style="4" customWidth="1"/>
    <col min="93" max="93" width="6.77734375" style="4" customWidth="1"/>
    <col min="94" max="94" width="12.21875" style="4" customWidth="1"/>
    <col min="95" max="95" width="6.77734375" style="4" customWidth="1"/>
    <col min="96" max="96" width="63.21875" style="4" customWidth="1"/>
    <col min="97" max="97" width="7" style="4" customWidth="1"/>
    <col min="98" max="98" width="1" style="4" customWidth="1"/>
    <col min="99" max="99" width="37.21875" style="2" customWidth="1"/>
    <col min="100" max="100" width="31" style="2" customWidth="1"/>
    <col min="101" max="101" width="1.44140625" style="4" customWidth="1"/>
    <col min="102" max="105" width="5.44140625" style="4" hidden="1" customWidth="1"/>
    <col min="106" max="106" width="5.77734375" style="1" hidden="1" customWidth="1"/>
    <col min="107" max="108" width="6.77734375" style="1" hidden="1" customWidth="1"/>
    <col min="109" max="109" width="4.44140625" style="4" hidden="1" customWidth="1"/>
    <col min="110" max="110" width="6.44140625" style="1" hidden="1" customWidth="1"/>
    <col min="111" max="112" width="6.44140625" style="4" hidden="1" customWidth="1"/>
    <col min="113" max="113" width="19" style="1" hidden="1" customWidth="1"/>
    <col min="114" max="116" width="6" style="1" hidden="1" customWidth="1"/>
    <col min="117" max="117" width="4.44140625" style="4" hidden="1" customWidth="1"/>
    <col min="118" max="118" width="6.44140625" style="1" hidden="1" customWidth="1"/>
    <col min="119" max="119" width="6.44140625" style="4" hidden="1" customWidth="1"/>
    <col min="120" max="191" width="6" style="1" hidden="1" customWidth="1"/>
    <col min="192" max="192" width="7.44140625" style="1" hidden="1" customWidth="1"/>
    <col min="193" max="224" width="8" style="1" customWidth="1"/>
    <col min="225" max="1677" width="2.21875" style="1" customWidth="1"/>
    <col min="1678" max="1680" width="10.88671875" style="1"/>
    <col min="1681" max="1681" width="4.21875" style="1" customWidth="1"/>
    <col min="1682" max="1683" width="10.88671875" style="1"/>
    <col min="1684" max="1684" width="4.77734375" style="1" customWidth="1"/>
    <col min="1685" max="1690" width="10.88671875" style="1"/>
    <col min="1691" max="1691" width="36.21875" style="1" customWidth="1"/>
    <col min="1692" max="1692" width="10.88671875" style="1"/>
    <col min="1693" max="1693" width="45.44140625" style="1" customWidth="1"/>
    <col min="1694" max="1695" width="10.88671875" style="1"/>
    <col min="1696" max="1696" width="10.88671875" style="3"/>
    <col min="1697" max="1697" width="10.88671875" style="1"/>
    <col min="1698" max="1698" width="32.44140625" style="2" customWidth="1"/>
    <col min="1699" max="1702" width="10.88671875" style="1"/>
    <col min="1703" max="1703" width="35.44140625" style="1" customWidth="1"/>
    <col min="1704" max="1762" width="10.88671875" style="1"/>
    <col min="1763" max="1763" width="26.44140625" style="1" customWidth="1"/>
    <col min="1764" max="1766" width="10.88671875" style="1"/>
    <col min="1767" max="1767" width="17.44140625" style="1" customWidth="1"/>
    <col min="1768" max="1892" width="10.88671875" style="1"/>
    <col min="1893" max="1893" width="12" style="1" customWidth="1"/>
    <col min="1894" max="1894" width="2.77734375" style="1" customWidth="1"/>
    <col min="1895" max="1896" width="6.44140625" style="1" customWidth="1"/>
    <col min="1897" max="1897" width="5.77734375" style="1" customWidth="1"/>
    <col min="1898" max="1898" width="6.44140625" style="1" customWidth="1"/>
    <col min="1899" max="1899" width="13.77734375" style="1" customWidth="1"/>
    <col min="1900" max="1901" width="9" style="1" customWidth="1"/>
    <col min="1902" max="1902" width="2.44140625" style="1" customWidth="1"/>
    <col min="1903" max="1903" width="8.77734375" style="1" customWidth="1"/>
    <col min="1904" max="1904" width="7.44140625" style="1" customWidth="1"/>
    <col min="1905" max="1907" width="3.77734375" style="1" customWidth="1"/>
    <col min="1908" max="1908" width="3.44140625" style="1" customWidth="1"/>
    <col min="1909" max="1909" width="2.77734375" style="1" customWidth="1"/>
    <col min="1910" max="1910" width="3" style="1" customWidth="1"/>
    <col min="1911" max="1913" width="0" style="1" hidden="1" customWidth="1"/>
    <col min="1914" max="1914" width="4.44140625" style="1" customWidth="1"/>
    <col min="1915" max="1915" width="0" style="1" hidden="1" customWidth="1"/>
    <col min="1916" max="1917" width="14.77734375" style="1" customWidth="1"/>
    <col min="1918" max="1918" width="15.21875" style="1" customWidth="1"/>
    <col min="1919" max="1919" width="6.44140625" style="1" customWidth="1"/>
    <col min="1920" max="1920" width="15.21875" style="1" customWidth="1"/>
    <col min="1921" max="1921" width="4.21875" style="1" customWidth="1"/>
    <col min="1922" max="1922" width="3" style="1" customWidth="1"/>
    <col min="1923" max="1925" width="0" style="1" hidden="1" customWidth="1"/>
    <col min="1926" max="1926" width="3" style="1" customWidth="1"/>
    <col min="1927" max="1927" width="0" style="1" hidden="1" customWidth="1"/>
    <col min="1928" max="1928" width="3" style="1" customWidth="1"/>
    <col min="1929" max="1929" width="0" style="1" hidden="1" customWidth="1"/>
    <col min="1930" max="1930" width="4.44140625" style="1" customWidth="1"/>
    <col min="1931" max="1931" width="34.21875" style="1" customWidth="1"/>
    <col min="1932" max="1932" width="23.44140625" style="1" customWidth="1"/>
    <col min="1933" max="1933" width="9.21875" style="1" customWidth="1"/>
    <col min="1934" max="1934" width="19.44140625" style="1" customWidth="1"/>
    <col min="1935" max="1935" width="42.77734375" style="1" customWidth="1"/>
    <col min="1936" max="1936" width="5.77734375" style="1" customWidth="1"/>
    <col min="1937" max="1937" width="31.44140625" style="1" customWidth="1"/>
    <col min="1938" max="1938" width="16.21875" style="1" customWidth="1"/>
    <col min="1939" max="1940" width="9.21875" style="1" customWidth="1"/>
    <col min="1941" max="1941" width="11.21875" style="1" customWidth="1"/>
    <col min="1942" max="1942" width="2.21875" style="1" customWidth="1"/>
    <col min="1943" max="2148" width="10.88671875" style="1"/>
    <col min="2149" max="2149" width="12" style="1" customWidth="1"/>
    <col min="2150" max="2150" width="2.77734375" style="1" customWidth="1"/>
    <col min="2151" max="2152" width="6.44140625" style="1" customWidth="1"/>
    <col min="2153" max="2153" width="5.77734375" style="1" customWidth="1"/>
    <col min="2154" max="2154" width="6.44140625" style="1" customWidth="1"/>
    <col min="2155" max="2155" width="13.77734375" style="1" customWidth="1"/>
    <col min="2156" max="2157" width="9" style="1" customWidth="1"/>
    <col min="2158" max="2158" width="2.44140625" style="1" customWidth="1"/>
    <col min="2159" max="2159" width="8.77734375" style="1" customWidth="1"/>
    <col min="2160" max="2160" width="7.44140625" style="1" customWidth="1"/>
    <col min="2161" max="2163" width="3.77734375" style="1" customWidth="1"/>
    <col min="2164" max="2164" width="3.44140625" style="1" customWidth="1"/>
    <col min="2165" max="2165" width="2.77734375" style="1" customWidth="1"/>
    <col min="2166" max="2166" width="3" style="1" customWidth="1"/>
    <col min="2167" max="2169" width="0" style="1" hidden="1" customWidth="1"/>
    <col min="2170" max="2170" width="4.44140625" style="1" customWidth="1"/>
    <col min="2171" max="2171" width="0" style="1" hidden="1" customWidth="1"/>
    <col min="2172" max="2173" width="14.77734375" style="1" customWidth="1"/>
    <col min="2174" max="2174" width="15.21875" style="1" customWidth="1"/>
    <col min="2175" max="2175" width="6.44140625" style="1" customWidth="1"/>
    <col min="2176" max="2176" width="15.21875" style="1" customWidth="1"/>
    <col min="2177" max="2177" width="4.21875" style="1" customWidth="1"/>
    <col min="2178" max="2178" width="3" style="1" customWidth="1"/>
    <col min="2179" max="2181" width="0" style="1" hidden="1" customWidth="1"/>
    <col min="2182" max="2182" width="3" style="1" customWidth="1"/>
    <col min="2183" max="2183" width="0" style="1" hidden="1" customWidth="1"/>
    <col min="2184" max="2184" width="3" style="1" customWidth="1"/>
    <col min="2185" max="2185" width="0" style="1" hidden="1" customWidth="1"/>
    <col min="2186" max="2186" width="4.44140625" style="1" customWidth="1"/>
    <col min="2187" max="2187" width="34.21875" style="1" customWidth="1"/>
    <col min="2188" max="2188" width="23.44140625" style="1" customWidth="1"/>
    <col min="2189" max="2189" width="9.21875" style="1" customWidth="1"/>
    <col min="2190" max="2190" width="19.44140625" style="1" customWidth="1"/>
    <col min="2191" max="2191" width="42.77734375" style="1" customWidth="1"/>
    <col min="2192" max="2192" width="5.77734375" style="1" customWidth="1"/>
    <col min="2193" max="2193" width="31.44140625" style="1" customWidth="1"/>
    <col min="2194" max="2194" width="16.21875" style="1" customWidth="1"/>
    <col min="2195" max="2196" width="9.21875" style="1" customWidth="1"/>
    <col min="2197" max="2197" width="11.21875" style="1" customWidth="1"/>
    <col min="2198" max="2198" width="2.21875" style="1" customWidth="1"/>
    <col min="2199" max="2404" width="10.88671875" style="1"/>
    <col min="2405" max="2405" width="12" style="1" customWidth="1"/>
    <col min="2406" max="2406" width="2.77734375" style="1" customWidth="1"/>
    <col min="2407" max="2408" width="6.44140625" style="1" customWidth="1"/>
    <col min="2409" max="2409" width="5.77734375" style="1" customWidth="1"/>
    <col min="2410" max="2410" width="6.44140625" style="1" customWidth="1"/>
    <col min="2411" max="2411" width="13.77734375" style="1" customWidth="1"/>
    <col min="2412" max="2413" width="9" style="1" customWidth="1"/>
    <col min="2414" max="2414" width="2.44140625" style="1" customWidth="1"/>
    <col min="2415" max="2415" width="8.77734375" style="1" customWidth="1"/>
    <col min="2416" max="2416" width="7.44140625" style="1" customWidth="1"/>
    <col min="2417" max="2419" width="3.77734375" style="1" customWidth="1"/>
    <col min="2420" max="2420" width="3.44140625" style="1" customWidth="1"/>
    <col min="2421" max="2421" width="2.77734375" style="1" customWidth="1"/>
    <col min="2422" max="2422" width="3" style="1" customWidth="1"/>
    <col min="2423" max="2425" width="0" style="1" hidden="1" customWidth="1"/>
    <col min="2426" max="2426" width="4.44140625" style="1" customWidth="1"/>
    <col min="2427" max="2427" width="0" style="1" hidden="1" customWidth="1"/>
    <col min="2428" max="2429" width="14.77734375" style="1" customWidth="1"/>
    <col min="2430" max="2430" width="15.21875" style="1" customWidth="1"/>
    <col min="2431" max="2431" width="6.44140625" style="1" customWidth="1"/>
    <col min="2432" max="2432" width="15.21875" style="1" customWidth="1"/>
    <col min="2433" max="2433" width="4.21875" style="1" customWidth="1"/>
    <col min="2434" max="2434" width="3" style="1" customWidth="1"/>
    <col min="2435" max="2437" width="0" style="1" hidden="1" customWidth="1"/>
    <col min="2438" max="2438" width="3" style="1" customWidth="1"/>
    <col min="2439" max="2439" width="0" style="1" hidden="1" customWidth="1"/>
    <col min="2440" max="2440" width="3" style="1" customWidth="1"/>
    <col min="2441" max="2441" width="0" style="1" hidden="1" customWidth="1"/>
    <col min="2442" max="2442" width="4.44140625" style="1" customWidth="1"/>
    <col min="2443" max="2443" width="34.21875" style="1" customWidth="1"/>
    <col min="2444" max="2444" width="23.44140625" style="1" customWidth="1"/>
    <col min="2445" max="2445" width="9.21875" style="1" customWidth="1"/>
    <col min="2446" max="2446" width="19.44140625" style="1" customWidth="1"/>
    <col min="2447" max="2447" width="42.77734375" style="1" customWidth="1"/>
    <col min="2448" max="2448" width="5.77734375" style="1" customWidth="1"/>
    <col min="2449" max="2449" width="31.44140625" style="1" customWidth="1"/>
    <col min="2450" max="2450" width="16.21875" style="1" customWidth="1"/>
    <col min="2451" max="2452" width="9.21875" style="1" customWidth="1"/>
    <col min="2453" max="2453" width="11.21875" style="1" customWidth="1"/>
    <col min="2454" max="2454" width="2.21875" style="1" customWidth="1"/>
    <col min="2455" max="2660" width="10.88671875" style="1"/>
    <col min="2661" max="2661" width="12" style="1" customWidth="1"/>
    <col min="2662" max="2662" width="2.77734375" style="1" customWidth="1"/>
    <col min="2663" max="2664" width="6.44140625" style="1" customWidth="1"/>
    <col min="2665" max="2665" width="5.77734375" style="1" customWidth="1"/>
    <col min="2666" max="2666" width="6.44140625" style="1" customWidth="1"/>
    <col min="2667" max="2667" width="13.77734375" style="1" customWidth="1"/>
    <col min="2668" max="2669" width="9" style="1" customWidth="1"/>
    <col min="2670" max="2670" width="2.44140625" style="1" customWidth="1"/>
    <col min="2671" max="2671" width="8.77734375" style="1" customWidth="1"/>
    <col min="2672" max="2672" width="7.44140625" style="1" customWidth="1"/>
    <col min="2673" max="2675" width="3.77734375" style="1" customWidth="1"/>
    <col min="2676" max="2676" width="3.44140625" style="1" customWidth="1"/>
    <col min="2677" max="2677" width="2.77734375" style="1" customWidth="1"/>
    <col min="2678" max="2678" width="3" style="1" customWidth="1"/>
    <col min="2679" max="2681" width="0" style="1" hidden="1" customWidth="1"/>
    <col min="2682" max="2682" width="4.44140625" style="1" customWidth="1"/>
    <col min="2683" max="2683" width="0" style="1" hidden="1" customWidth="1"/>
    <col min="2684" max="2685" width="14.77734375" style="1" customWidth="1"/>
    <col min="2686" max="2686" width="15.21875" style="1" customWidth="1"/>
    <col min="2687" max="2687" width="6.44140625" style="1" customWidth="1"/>
    <col min="2688" max="2688" width="15.21875" style="1" customWidth="1"/>
    <col min="2689" max="2689" width="4.21875" style="1" customWidth="1"/>
    <col min="2690" max="2690" width="3" style="1" customWidth="1"/>
    <col min="2691" max="2693" width="0" style="1" hidden="1" customWidth="1"/>
    <col min="2694" max="2694" width="3" style="1" customWidth="1"/>
    <col min="2695" max="2695" width="0" style="1" hidden="1" customWidth="1"/>
    <col min="2696" max="2696" width="3" style="1" customWidth="1"/>
    <col min="2697" max="2697" width="0" style="1" hidden="1" customWidth="1"/>
    <col min="2698" max="2698" width="4.44140625" style="1" customWidth="1"/>
    <col min="2699" max="2699" width="34.21875" style="1" customWidth="1"/>
    <col min="2700" max="2700" width="23.44140625" style="1" customWidth="1"/>
    <col min="2701" max="2701" width="9.21875" style="1" customWidth="1"/>
    <col min="2702" max="2702" width="19.44140625" style="1" customWidth="1"/>
    <col min="2703" max="2703" width="42.77734375" style="1" customWidth="1"/>
    <col min="2704" max="2704" width="5.77734375" style="1" customWidth="1"/>
    <col min="2705" max="2705" width="31.44140625" style="1" customWidth="1"/>
    <col min="2706" max="2706" width="16.21875" style="1" customWidth="1"/>
    <col min="2707" max="2708" width="9.21875" style="1" customWidth="1"/>
    <col min="2709" max="2709" width="11.21875" style="1" customWidth="1"/>
    <col min="2710" max="2710" width="2.21875" style="1" customWidth="1"/>
    <col min="2711" max="2916" width="10.88671875" style="1"/>
    <col min="2917" max="2917" width="12" style="1" customWidth="1"/>
    <col min="2918" max="2918" width="2.77734375" style="1" customWidth="1"/>
    <col min="2919" max="2920" width="6.44140625" style="1" customWidth="1"/>
    <col min="2921" max="2921" width="5.77734375" style="1" customWidth="1"/>
    <col min="2922" max="2922" width="6.44140625" style="1" customWidth="1"/>
    <col min="2923" max="2923" width="13.77734375" style="1" customWidth="1"/>
    <col min="2924" max="2925" width="9" style="1" customWidth="1"/>
    <col min="2926" max="2926" width="2.44140625" style="1" customWidth="1"/>
    <col min="2927" max="2927" width="8.77734375" style="1" customWidth="1"/>
    <col min="2928" max="2928" width="7.44140625" style="1" customWidth="1"/>
    <col min="2929" max="2931" width="3.77734375" style="1" customWidth="1"/>
    <col min="2932" max="2932" width="3.44140625" style="1" customWidth="1"/>
    <col min="2933" max="2933" width="2.77734375" style="1" customWidth="1"/>
    <col min="2934" max="2934" width="3" style="1" customWidth="1"/>
    <col min="2935" max="2937" width="0" style="1" hidden="1" customWidth="1"/>
    <col min="2938" max="2938" width="4.44140625" style="1" customWidth="1"/>
    <col min="2939" max="2939" width="0" style="1" hidden="1" customWidth="1"/>
    <col min="2940" max="2941" width="14.77734375" style="1" customWidth="1"/>
    <col min="2942" max="2942" width="15.21875" style="1" customWidth="1"/>
    <col min="2943" max="2943" width="6.44140625" style="1" customWidth="1"/>
    <col min="2944" max="2944" width="15.21875" style="1" customWidth="1"/>
    <col min="2945" max="2945" width="4.21875" style="1" customWidth="1"/>
    <col min="2946" max="2946" width="3" style="1" customWidth="1"/>
    <col min="2947" max="2949" width="0" style="1" hidden="1" customWidth="1"/>
    <col min="2950" max="2950" width="3" style="1" customWidth="1"/>
    <col min="2951" max="2951" width="0" style="1" hidden="1" customWidth="1"/>
    <col min="2952" max="2952" width="3" style="1" customWidth="1"/>
    <col min="2953" max="2953" width="0" style="1" hidden="1" customWidth="1"/>
    <col min="2954" max="2954" width="4.44140625" style="1" customWidth="1"/>
    <col min="2955" max="2955" width="34.21875" style="1" customWidth="1"/>
    <col min="2956" max="2956" width="23.44140625" style="1" customWidth="1"/>
    <col min="2957" max="2957" width="9.21875" style="1" customWidth="1"/>
    <col min="2958" max="2958" width="19.44140625" style="1" customWidth="1"/>
    <col min="2959" max="2959" width="42.77734375" style="1" customWidth="1"/>
    <col min="2960" max="2960" width="5.77734375" style="1" customWidth="1"/>
    <col min="2961" max="2961" width="31.44140625" style="1" customWidth="1"/>
    <col min="2962" max="2962" width="16.21875" style="1" customWidth="1"/>
    <col min="2963" max="2964" width="9.21875" style="1" customWidth="1"/>
    <col min="2965" max="2965" width="11.21875" style="1" customWidth="1"/>
    <col min="2966" max="2966" width="2.21875" style="1" customWidth="1"/>
    <col min="2967" max="3172" width="10.88671875" style="1"/>
    <col min="3173" max="3173" width="12" style="1" customWidth="1"/>
    <col min="3174" max="3174" width="2.77734375" style="1" customWidth="1"/>
    <col min="3175" max="3176" width="6.44140625" style="1" customWidth="1"/>
    <col min="3177" max="3177" width="5.77734375" style="1" customWidth="1"/>
    <col min="3178" max="3178" width="6.44140625" style="1" customWidth="1"/>
    <col min="3179" max="3179" width="13.77734375" style="1" customWidth="1"/>
    <col min="3180" max="3181" width="9" style="1" customWidth="1"/>
    <col min="3182" max="3182" width="2.44140625" style="1" customWidth="1"/>
    <col min="3183" max="3183" width="8.77734375" style="1" customWidth="1"/>
    <col min="3184" max="3184" width="7.44140625" style="1" customWidth="1"/>
    <col min="3185" max="3187" width="3.77734375" style="1" customWidth="1"/>
    <col min="3188" max="3188" width="3.44140625" style="1" customWidth="1"/>
    <col min="3189" max="3189" width="2.77734375" style="1" customWidth="1"/>
    <col min="3190" max="3190" width="3" style="1" customWidth="1"/>
    <col min="3191" max="3193" width="0" style="1" hidden="1" customWidth="1"/>
    <col min="3194" max="3194" width="4.44140625" style="1" customWidth="1"/>
    <col min="3195" max="3195" width="0" style="1" hidden="1" customWidth="1"/>
    <col min="3196" max="3197" width="14.77734375" style="1" customWidth="1"/>
    <col min="3198" max="3198" width="15.21875" style="1" customWidth="1"/>
    <col min="3199" max="3199" width="6.44140625" style="1" customWidth="1"/>
    <col min="3200" max="3200" width="15.21875" style="1" customWidth="1"/>
    <col min="3201" max="3201" width="4.21875" style="1" customWidth="1"/>
    <col min="3202" max="3202" width="3" style="1" customWidth="1"/>
    <col min="3203" max="3205" width="0" style="1" hidden="1" customWidth="1"/>
    <col min="3206" max="3206" width="3" style="1" customWidth="1"/>
    <col min="3207" max="3207" width="0" style="1" hidden="1" customWidth="1"/>
    <col min="3208" max="3208" width="3" style="1" customWidth="1"/>
    <col min="3209" max="3209" width="0" style="1" hidden="1" customWidth="1"/>
    <col min="3210" max="3210" width="4.44140625" style="1" customWidth="1"/>
    <col min="3211" max="3211" width="34.21875" style="1" customWidth="1"/>
    <col min="3212" max="3212" width="23.44140625" style="1" customWidth="1"/>
    <col min="3213" max="3213" width="9.21875" style="1" customWidth="1"/>
    <col min="3214" max="3214" width="19.44140625" style="1" customWidth="1"/>
    <col min="3215" max="3215" width="42.77734375" style="1" customWidth="1"/>
    <col min="3216" max="3216" width="5.77734375" style="1" customWidth="1"/>
    <col min="3217" max="3217" width="31.44140625" style="1" customWidth="1"/>
    <col min="3218" max="3218" width="16.21875" style="1" customWidth="1"/>
    <col min="3219" max="3220" width="9.21875" style="1" customWidth="1"/>
    <col min="3221" max="3221" width="11.21875" style="1" customWidth="1"/>
    <col min="3222" max="3222" width="2.21875" style="1" customWidth="1"/>
    <col min="3223" max="3428" width="10.88671875" style="1"/>
    <col min="3429" max="3429" width="12" style="1" customWidth="1"/>
    <col min="3430" max="3430" width="2.77734375" style="1" customWidth="1"/>
    <col min="3431" max="3432" width="6.44140625" style="1" customWidth="1"/>
    <col min="3433" max="3433" width="5.77734375" style="1" customWidth="1"/>
    <col min="3434" max="3434" width="6.44140625" style="1" customWidth="1"/>
    <col min="3435" max="3435" width="13.77734375" style="1" customWidth="1"/>
    <col min="3436" max="3437" width="9" style="1" customWidth="1"/>
    <col min="3438" max="3438" width="2.44140625" style="1" customWidth="1"/>
    <col min="3439" max="3439" width="8.77734375" style="1" customWidth="1"/>
    <col min="3440" max="3440" width="7.44140625" style="1" customWidth="1"/>
    <col min="3441" max="3443" width="3.77734375" style="1" customWidth="1"/>
    <col min="3444" max="3444" width="3.44140625" style="1" customWidth="1"/>
    <col min="3445" max="3445" width="2.77734375" style="1" customWidth="1"/>
    <col min="3446" max="3446" width="3" style="1" customWidth="1"/>
    <col min="3447" max="3449" width="0" style="1" hidden="1" customWidth="1"/>
    <col min="3450" max="3450" width="4.44140625" style="1" customWidth="1"/>
    <col min="3451" max="3451" width="0" style="1" hidden="1" customWidth="1"/>
    <col min="3452" max="3453" width="14.77734375" style="1" customWidth="1"/>
    <col min="3454" max="3454" width="15.21875" style="1" customWidth="1"/>
    <col min="3455" max="3455" width="6.44140625" style="1" customWidth="1"/>
    <col min="3456" max="3456" width="15.21875" style="1" customWidth="1"/>
    <col min="3457" max="3457" width="4.21875" style="1" customWidth="1"/>
    <col min="3458" max="3458" width="3" style="1" customWidth="1"/>
    <col min="3459" max="3461" width="0" style="1" hidden="1" customWidth="1"/>
    <col min="3462" max="3462" width="3" style="1" customWidth="1"/>
    <col min="3463" max="3463" width="0" style="1" hidden="1" customWidth="1"/>
    <col min="3464" max="3464" width="3" style="1" customWidth="1"/>
    <col min="3465" max="3465" width="0" style="1" hidden="1" customWidth="1"/>
    <col min="3466" max="3466" width="4.44140625" style="1" customWidth="1"/>
    <col min="3467" max="3467" width="34.21875" style="1" customWidth="1"/>
    <col min="3468" max="3468" width="23.44140625" style="1" customWidth="1"/>
    <col min="3469" max="3469" width="9.21875" style="1" customWidth="1"/>
    <col min="3470" max="3470" width="19.44140625" style="1" customWidth="1"/>
    <col min="3471" max="3471" width="42.77734375" style="1" customWidth="1"/>
    <col min="3472" max="3472" width="5.77734375" style="1" customWidth="1"/>
    <col min="3473" max="3473" width="31.44140625" style="1" customWidth="1"/>
    <col min="3474" max="3474" width="16.21875" style="1" customWidth="1"/>
    <col min="3475" max="3476" width="9.21875" style="1" customWidth="1"/>
    <col min="3477" max="3477" width="11.21875" style="1" customWidth="1"/>
    <col min="3478" max="3478" width="2.21875" style="1" customWidth="1"/>
    <col min="3479" max="3684" width="10.88671875" style="1"/>
    <col min="3685" max="3685" width="12" style="1" customWidth="1"/>
    <col min="3686" max="3686" width="2.77734375" style="1" customWidth="1"/>
    <col min="3687" max="3688" width="6.44140625" style="1" customWidth="1"/>
    <col min="3689" max="3689" width="5.77734375" style="1" customWidth="1"/>
    <col min="3690" max="3690" width="6.44140625" style="1" customWidth="1"/>
    <col min="3691" max="3691" width="13.77734375" style="1" customWidth="1"/>
    <col min="3692" max="3693" width="9" style="1" customWidth="1"/>
    <col min="3694" max="3694" width="2.44140625" style="1" customWidth="1"/>
    <col min="3695" max="3695" width="8.77734375" style="1" customWidth="1"/>
    <col min="3696" max="3696" width="7.44140625" style="1" customWidth="1"/>
    <col min="3697" max="3699" width="3.77734375" style="1" customWidth="1"/>
    <col min="3700" max="3700" width="3.44140625" style="1" customWidth="1"/>
    <col min="3701" max="3701" width="2.77734375" style="1" customWidth="1"/>
    <col min="3702" max="3702" width="3" style="1" customWidth="1"/>
    <col min="3703" max="3705" width="0" style="1" hidden="1" customWidth="1"/>
    <col min="3706" max="3706" width="4.44140625" style="1" customWidth="1"/>
    <col min="3707" max="3707" width="0" style="1" hidden="1" customWidth="1"/>
    <col min="3708" max="3709" width="14.77734375" style="1" customWidth="1"/>
    <col min="3710" max="3710" width="15.21875" style="1" customWidth="1"/>
    <col min="3711" max="3711" width="6.44140625" style="1" customWidth="1"/>
    <col min="3712" max="3712" width="15.21875" style="1" customWidth="1"/>
    <col min="3713" max="3713" width="4.21875" style="1" customWidth="1"/>
    <col min="3714" max="3714" width="3" style="1" customWidth="1"/>
    <col min="3715" max="3717" width="0" style="1" hidden="1" customWidth="1"/>
    <col min="3718" max="3718" width="3" style="1" customWidth="1"/>
    <col min="3719" max="3719" width="0" style="1" hidden="1" customWidth="1"/>
    <col min="3720" max="3720" width="3" style="1" customWidth="1"/>
    <col min="3721" max="3721" width="0" style="1" hidden="1" customWidth="1"/>
    <col min="3722" max="3722" width="4.44140625" style="1" customWidth="1"/>
    <col min="3723" max="3723" width="34.21875" style="1" customWidth="1"/>
    <col min="3724" max="3724" width="23.44140625" style="1" customWidth="1"/>
    <col min="3725" max="3725" width="9.21875" style="1" customWidth="1"/>
    <col min="3726" max="3726" width="19.44140625" style="1" customWidth="1"/>
    <col min="3727" max="3727" width="42.77734375" style="1" customWidth="1"/>
    <col min="3728" max="3728" width="5.77734375" style="1" customWidth="1"/>
    <col min="3729" max="3729" width="31.44140625" style="1" customWidth="1"/>
    <col min="3730" max="3730" width="16.21875" style="1" customWidth="1"/>
    <col min="3731" max="3732" width="9.21875" style="1" customWidth="1"/>
    <col min="3733" max="3733" width="11.21875" style="1" customWidth="1"/>
    <col min="3734" max="3734" width="2.21875" style="1" customWidth="1"/>
    <col min="3735" max="3940" width="10.88671875" style="1"/>
    <col min="3941" max="3941" width="12" style="1" customWidth="1"/>
    <col min="3942" max="3942" width="2.77734375" style="1" customWidth="1"/>
    <col min="3943" max="3944" width="6.44140625" style="1" customWidth="1"/>
    <col min="3945" max="3945" width="5.77734375" style="1" customWidth="1"/>
    <col min="3946" max="3946" width="6.44140625" style="1" customWidth="1"/>
    <col min="3947" max="3947" width="13.77734375" style="1" customWidth="1"/>
    <col min="3948" max="3949" width="9" style="1" customWidth="1"/>
    <col min="3950" max="3950" width="2.44140625" style="1" customWidth="1"/>
    <col min="3951" max="3951" width="8.77734375" style="1" customWidth="1"/>
    <col min="3952" max="3952" width="7.44140625" style="1" customWidth="1"/>
    <col min="3953" max="3955" width="3.77734375" style="1" customWidth="1"/>
    <col min="3956" max="3956" width="3.44140625" style="1" customWidth="1"/>
    <col min="3957" max="3957" width="2.77734375" style="1" customWidth="1"/>
    <col min="3958" max="3958" width="3" style="1" customWidth="1"/>
    <col min="3959" max="3961" width="0" style="1" hidden="1" customWidth="1"/>
    <col min="3962" max="3962" width="4.44140625" style="1" customWidth="1"/>
    <col min="3963" max="3963" width="0" style="1" hidden="1" customWidth="1"/>
    <col min="3964" max="3965" width="14.77734375" style="1" customWidth="1"/>
    <col min="3966" max="3966" width="15.21875" style="1" customWidth="1"/>
    <col min="3967" max="3967" width="6.44140625" style="1" customWidth="1"/>
    <col min="3968" max="3968" width="15.21875" style="1" customWidth="1"/>
    <col min="3969" max="3969" width="4.21875" style="1" customWidth="1"/>
    <col min="3970" max="3970" width="3" style="1" customWidth="1"/>
    <col min="3971" max="3973" width="0" style="1" hidden="1" customWidth="1"/>
    <col min="3974" max="3974" width="3" style="1" customWidth="1"/>
    <col min="3975" max="3975" width="0" style="1" hidden="1" customWidth="1"/>
    <col min="3976" max="3976" width="3" style="1" customWidth="1"/>
    <col min="3977" max="3977" width="0" style="1" hidden="1" customWidth="1"/>
    <col min="3978" max="3978" width="4.44140625" style="1" customWidth="1"/>
    <col min="3979" max="3979" width="34.21875" style="1" customWidth="1"/>
    <col min="3980" max="3980" width="23.44140625" style="1" customWidth="1"/>
    <col min="3981" max="3981" width="9.21875" style="1" customWidth="1"/>
    <col min="3982" max="3982" width="19.44140625" style="1" customWidth="1"/>
    <col min="3983" max="3983" width="42.77734375" style="1" customWidth="1"/>
    <col min="3984" max="3984" width="5.77734375" style="1" customWidth="1"/>
    <col min="3985" max="3985" width="31.44140625" style="1" customWidth="1"/>
    <col min="3986" max="3986" width="16.21875" style="1" customWidth="1"/>
    <col min="3987" max="3988" width="9.21875" style="1" customWidth="1"/>
    <col min="3989" max="3989" width="11.21875" style="1" customWidth="1"/>
    <col min="3990" max="3990" width="2.21875" style="1" customWidth="1"/>
    <col min="3991" max="4196" width="10.88671875" style="1"/>
    <col min="4197" max="4197" width="12" style="1" customWidth="1"/>
    <col min="4198" max="4198" width="2.77734375" style="1" customWidth="1"/>
    <col min="4199" max="4200" width="6.44140625" style="1" customWidth="1"/>
    <col min="4201" max="4201" width="5.77734375" style="1" customWidth="1"/>
    <col min="4202" max="4202" width="6.44140625" style="1" customWidth="1"/>
    <col min="4203" max="4203" width="13.77734375" style="1" customWidth="1"/>
    <col min="4204" max="4205" width="9" style="1" customWidth="1"/>
    <col min="4206" max="4206" width="2.44140625" style="1" customWidth="1"/>
    <col min="4207" max="4207" width="8.77734375" style="1" customWidth="1"/>
    <col min="4208" max="4208" width="7.44140625" style="1" customWidth="1"/>
    <col min="4209" max="4211" width="3.77734375" style="1" customWidth="1"/>
    <col min="4212" max="4212" width="3.44140625" style="1" customWidth="1"/>
    <col min="4213" max="4213" width="2.77734375" style="1" customWidth="1"/>
    <col min="4214" max="4214" width="3" style="1" customWidth="1"/>
    <col min="4215" max="4217" width="0" style="1" hidden="1" customWidth="1"/>
    <col min="4218" max="4218" width="4.44140625" style="1" customWidth="1"/>
    <col min="4219" max="4219" width="0" style="1" hidden="1" customWidth="1"/>
    <col min="4220" max="4221" width="14.77734375" style="1" customWidth="1"/>
    <col min="4222" max="4222" width="15.21875" style="1" customWidth="1"/>
    <col min="4223" max="4223" width="6.44140625" style="1" customWidth="1"/>
    <col min="4224" max="4224" width="15.21875" style="1" customWidth="1"/>
    <col min="4225" max="4225" width="4.21875" style="1" customWidth="1"/>
    <col min="4226" max="4226" width="3" style="1" customWidth="1"/>
    <col min="4227" max="4229" width="0" style="1" hidden="1" customWidth="1"/>
    <col min="4230" max="4230" width="3" style="1" customWidth="1"/>
    <col min="4231" max="4231" width="0" style="1" hidden="1" customWidth="1"/>
    <col min="4232" max="4232" width="3" style="1" customWidth="1"/>
    <col min="4233" max="4233" width="0" style="1" hidden="1" customWidth="1"/>
    <col min="4234" max="4234" width="4.44140625" style="1" customWidth="1"/>
    <col min="4235" max="4235" width="34.21875" style="1" customWidth="1"/>
    <col min="4236" max="4236" width="23.44140625" style="1" customWidth="1"/>
    <col min="4237" max="4237" width="9.21875" style="1" customWidth="1"/>
    <col min="4238" max="4238" width="19.44140625" style="1" customWidth="1"/>
    <col min="4239" max="4239" width="42.77734375" style="1" customWidth="1"/>
    <col min="4240" max="4240" width="5.77734375" style="1" customWidth="1"/>
    <col min="4241" max="4241" width="31.44140625" style="1" customWidth="1"/>
    <col min="4242" max="4242" width="16.21875" style="1" customWidth="1"/>
    <col min="4243" max="4244" width="9.21875" style="1" customWidth="1"/>
    <col min="4245" max="4245" width="11.21875" style="1" customWidth="1"/>
    <col min="4246" max="4246" width="2.21875" style="1" customWidth="1"/>
    <col min="4247" max="4452" width="10.88671875" style="1"/>
    <col min="4453" max="4453" width="12" style="1" customWidth="1"/>
    <col min="4454" max="4454" width="2.77734375" style="1" customWidth="1"/>
    <col min="4455" max="4456" width="6.44140625" style="1" customWidth="1"/>
    <col min="4457" max="4457" width="5.77734375" style="1" customWidth="1"/>
    <col min="4458" max="4458" width="6.44140625" style="1" customWidth="1"/>
    <col min="4459" max="4459" width="13.77734375" style="1" customWidth="1"/>
    <col min="4460" max="4461" width="9" style="1" customWidth="1"/>
    <col min="4462" max="4462" width="2.44140625" style="1" customWidth="1"/>
    <col min="4463" max="4463" width="8.77734375" style="1" customWidth="1"/>
    <col min="4464" max="4464" width="7.44140625" style="1" customWidth="1"/>
    <col min="4465" max="4467" width="3.77734375" style="1" customWidth="1"/>
    <col min="4468" max="4468" width="3.44140625" style="1" customWidth="1"/>
    <col min="4469" max="4469" width="2.77734375" style="1" customWidth="1"/>
    <col min="4470" max="4470" width="3" style="1" customWidth="1"/>
    <col min="4471" max="4473" width="0" style="1" hidden="1" customWidth="1"/>
    <col min="4474" max="4474" width="4.44140625" style="1" customWidth="1"/>
    <col min="4475" max="4475" width="0" style="1" hidden="1" customWidth="1"/>
    <col min="4476" max="4477" width="14.77734375" style="1" customWidth="1"/>
    <col min="4478" max="4478" width="15.21875" style="1" customWidth="1"/>
    <col min="4479" max="4479" width="6.44140625" style="1" customWidth="1"/>
    <col min="4480" max="4480" width="15.21875" style="1" customWidth="1"/>
    <col min="4481" max="4481" width="4.21875" style="1" customWidth="1"/>
    <col min="4482" max="4482" width="3" style="1" customWidth="1"/>
    <col min="4483" max="4485" width="0" style="1" hidden="1" customWidth="1"/>
    <col min="4486" max="4486" width="3" style="1" customWidth="1"/>
    <col min="4487" max="4487" width="0" style="1" hidden="1" customWidth="1"/>
    <col min="4488" max="4488" width="3" style="1" customWidth="1"/>
    <col min="4489" max="4489" width="0" style="1" hidden="1" customWidth="1"/>
    <col min="4490" max="4490" width="4.44140625" style="1" customWidth="1"/>
    <col min="4491" max="4491" width="34.21875" style="1" customWidth="1"/>
    <col min="4492" max="4492" width="23.44140625" style="1" customWidth="1"/>
    <col min="4493" max="4493" width="9.21875" style="1" customWidth="1"/>
    <col min="4494" max="4494" width="19.44140625" style="1" customWidth="1"/>
    <col min="4495" max="4495" width="42.77734375" style="1" customWidth="1"/>
    <col min="4496" max="4496" width="5.77734375" style="1" customWidth="1"/>
    <col min="4497" max="4497" width="31.44140625" style="1" customWidth="1"/>
    <col min="4498" max="4498" width="16.21875" style="1" customWidth="1"/>
    <col min="4499" max="4500" width="9.21875" style="1" customWidth="1"/>
    <col min="4501" max="4501" width="11.21875" style="1" customWidth="1"/>
    <col min="4502" max="4502" width="2.21875" style="1" customWidth="1"/>
    <col min="4503" max="4708" width="10.88671875" style="1"/>
    <col min="4709" max="4709" width="12" style="1" customWidth="1"/>
    <col min="4710" max="4710" width="2.77734375" style="1" customWidth="1"/>
    <col min="4711" max="4712" width="6.44140625" style="1" customWidth="1"/>
    <col min="4713" max="4713" width="5.77734375" style="1" customWidth="1"/>
    <col min="4714" max="4714" width="6.44140625" style="1" customWidth="1"/>
    <col min="4715" max="4715" width="13.77734375" style="1" customWidth="1"/>
    <col min="4716" max="4717" width="9" style="1" customWidth="1"/>
    <col min="4718" max="4718" width="2.44140625" style="1" customWidth="1"/>
    <col min="4719" max="4719" width="8.77734375" style="1" customWidth="1"/>
    <col min="4720" max="4720" width="7.44140625" style="1" customWidth="1"/>
    <col min="4721" max="4723" width="3.77734375" style="1" customWidth="1"/>
    <col min="4724" max="4724" width="3.44140625" style="1" customWidth="1"/>
    <col min="4725" max="4725" width="2.77734375" style="1" customWidth="1"/>
    <col min="4726" max="4726" width="3" style="1" customWidth="1"/>
    <col min="4727" max="4729" width="0" style="1" hidden="1" customWidth="1"/>
    <col min="4730" max="4730" width="4.44140625" style="1" customWidth="1"/>
    <col min="4731" max="4731" width="0" style="1" hidden="1" customWidth="1"/>
    <col min="4732" max="4733" width="14.77734375" style="1" customWidth="1"/>
    <col min="4734" max="4734" width="15.21875" style="1" customWidth="1"/>
    <col min="4735" max="4735" width="6.44140625" style="1" customWidth="1"/>
    <col min="4736" max="4736" width="15.21875" style="1" customWidth="1"/>
    <col min="4737" max="4737" width="4.21875" style="1" customWidth="1"/>
    <col min="4738" max="4738" width="3" style="1" customWidth="1"/>
    <col min="4739" max="4741" width="0" style="1" hidden="1" customWidth="1"/>
    <col min="4742" max="4742" width="3" style="1" customWidth="1"/>
    <col min="4743" max="4743" width="0" style="1" hidden="1" customWidth="1"/>
    <col min="4744" max="4744" width="3" style="1" customWidth="1"/>
    <col min="4745" max="4745" width="0" style="1" hidden="1" customWidth="1"/>
    <col min="4746" max="4746" width="4.44140625" style="1" customWidth="1"/>
    <col min="4747" max="4747" width="34.21875" style="1" customWidth="1"/>
    <col min="4748" max="4748" width="23.44140625" style="1" customWidth="1"/>
    <col min="4749" max="4749" width="9.21875" style="1" customWidth="1"/>
    <col min="4750" max="4750" width="19.44140625" style="1" customWidth="1"/>
    <col min="4751" max="4751" width="42.77734375" style="1" customWidth="1"/>
    <col min="4752" max="4752" width="5.77734375" style="1" customWidth="1"/>
    <col min="4753" max="4753" width="31.44140625" style="1" customWidth="1"/>
    <col min="4754" max="4754" width="16.21875" style="1" customWidth="1"/>
    <col min="4755" max="4756" width="9.21875" style="1" customWidth="1"/>
    <col min="4757" max="4757" width="11.21875" style="1" customWidth="1"/>
    <col min="4758" max="4758" width="2.21875" style="1" customWidth="1"/>
    <col min="4759" max="4964" width="10.88671875" style="1"/>
    <col min="4965" max="4965" width="12" style="1" customWidth="1"/>
    <col min="4966" max="4966" width="2.77734375" style="1" customWidth="1"/>
    <col min="4967" max="4968" width="6.44140625" style="1" customWidth="1"/>
    <col min="4969" max="4969" width="5.77734375" style="1" customWidth="1"/>
    <col min="4970" max="4970" width="6.44140625" style="1" customWidth="1"/>
    <col min="4971" max="4971" width="13.77734375" style="1" customWidth="1"/>
    <col min="4972" max="4973" width="9" style="1" customWidth="1"/>
    <col min="4974" max="4974" width="2.44140625" style="1" customWidth="1"/>
    <col min="4975" max="4975" width="8.77734375" style="1" customWidth="1"/>
    <col min="4976" max="4976" width="7.44140625" style="1" customWidth="1"/>
    <col min="4977" max="4979" width="3.77734375" style="1" customWidth="1"/>
    <col min="4980" max="4980" width="3.44140625" style="1" customWidth="1"/>
    <col min="4981" max="4981" width="2.77734375" style="1" customWidth="1"/>
    <col min="4982" max="4982" width="3" style="1" customWidth="1"/>
    <col min="4983" max="4985" width="0" style="1" hidden="1" customWidth="1"/>
    <col min="4986" max="4986" width="4.44140625" style="1" customWidth="1"/>
    <col min="4987" max="4987" width="0" style="1" hidden="1" customWidth="1"/>
    <col min="4988" max="4989" width="14.77734375" style="1" customWidth="1"/>
    <col min="4990" max="4990" width="15.21875" style="1" customWidth="1"/>
    <col min="4991" max="4991" width="6.44140625" style="1" customWidth="1"/>
    <col min="4992" max="4992" width="15.21875" style="1" customWidth="1"/>
    <col min="4993" max="4993" width="4.21875" style="1" customWidth="1"/>
    <col min="4994" max="4994" width="3" style="1" customWidth="1"/>
    <col min="4995" max="4997" width="0" style="1" hidden="1" customWidth="1"/>
    <col min="4998" max="4998" width="3" style="1" customWidth="1"/>
    <col min="4999" max="4999" width="0" style="1" hidden="1" customWidth="1"/>
    <col min="5000" max="5000" width="3" style="1" customWidth="1"/>
    <col min="5001" max="5001" width="0" style="1" hidden="1" customWidth="1"/>
    <col min="5002" max="5002" width="4.44140625" style="1" customWidth="1"/>
    <col min="5003" max="5003" width="34.21875" style="1" customWidth="1"/>
    <col min="5004" max="5004" width="23.44140625" style="1" customWidth="1"/>
    <col min="5005" max="5005" width="9.21875" style="1" customWidth="1"/>
    <col min="5006" max="5006" width="19.44140625" style="1" customWidth="1"/>
    <col min="5007" max="5007" width="42.77734375" style="1" customWidth="1"/>
    <col min="5008" max="5008" width="5.77734375" style="1" customWidth="1"/>
    <col min="5009" max="5009" width="31.44140625" style="1" customWidth="1"/>
    <col min="5010" max="5010" width="16.21875" style="1" customWidth="1"/>
    <col min="5011" max="5012" width="9.21875" style="1" customWidth="1"/>
    <col min="5013" max="5013" width="11.21875" style="1" customWidth="1"/>
    <col min="5014" max="5014" width="2.21875" style="1" customWidth="1"/>
    <col min="5015" max="5220" width="10.88671875" style="1"/>
    <col min="5221" max="5221" width="12" style="1" customWidth="1"/>
    <col min="5222" max="5222" width="2.77734375" style="1" customWidth="1"/>
    <col min="5223" max="5224" width="6.44140625" style="1" customWidth="1"/>
    <col min="5225" max="5225" width="5.77734375" style="1" customWidth="1"/>
    <col min="5226" max="5226" width="6.44140625" style="1" customWidth="1"/>
    <col min="5227" max="5227" width="13.77734375" style="1" customWidth="1"/>
    <col min="5228" max="5229" width="9" style="1" customWidth="1"/>
    <col min="5230" max="5230" width="2.44140625" style="1" customWidth="1"/>
    <col min="5231" max="5231" width="8.77734375" style="1" customWidth="1"/>
    <col min="5232" max="5232" width="7.44140625" style="1" customWidth="1"/>
    <col min="5233" max="5235" width="3.77734375" style="1" customWidth="1"/>
    <col min="5236" max="5236" width="3.44140625" style="1" customWidth="1"/>
    <col min="5237" max="5237" width="2.77734375" style="1" customWidth="1"/>
    <col min="5238" max="5238" width="3" style="1" customWidth="1"/>
    <col min="5239" max="5241" width="0" style="1" hidden="1" customWidth="1"/>
    <col min="5242" max="5242" width="4.44140625" style="1" customWidth="1"/>
    <col min="5243" max="5243" width="0" style="1" hidden="1" customWidth="1"/>
    <col min="5244" max="5245" width="14.77734375" style="1" customWidth="1"/>
    <col min="5246" max="5246" width="15.21875" style="1" customWidth="1"/>
    <col min="5247" max="5247" width="6.44140625" style="1" customWidth="1"/>
    <col min="5248" max="5248" width="15.21875" style="1" customWidth="1"/>
    <col min="5249" max="5249" width="4.21875" style="1" customWidth="1"/>
    <col min="5250" max="5250" width="3" style="1" customWidth="1"/>
    <col min="5251" max="5253" width="0" style="1" hidden="1" customWidth="1"/>
    <col min="5254" max="5254" width="3" style="1" customWidth="1"/>
    <col min="5255" max="5255" width="0" style="1" hidden="1" customWidth="1"/>
    <col min="5256" max="5256" width="3" style="1" customWidth="1"/>
    <col min="5257" max="5257" width="0" style="1" hidden="1" customWidth="1"/>
    <col min="5258" max="5258" width="4.44140625" style="1" customWidth="1"/>
    <col min="5259" max="5259" width="34.21875" style="1" customWidth="1"/>
    <col min="5260" max="5260" width="23.44140625" style="1" customWidth="1"/>
    <col min="5261" max="5261" width="9.21875" style="1" customWidth="1"/>
    <col min="5262" max="5262" width="19.44140625" style="1" customWidth="1"/>
    <col min="5263" max="5263" width="42.77734375" style="1" customWidth="1"/>
    <col min="5264" max="5264" width="5.77734375" style="1" customWidth="1"/>
    <col min="5265" max="5265" width="31.44140625" style="1" customWidth="1"/>
    <col min="5266" max="5266" width="16.21875" style="1" customWidth="1"/>
    <col min="5267" max="5268" width="9.21875" style="1" customWidth="1"/>
    <col min="5269" max="5269" width="11.21875" style="1" customWidth="1"/>
    <col min="5270" max="5270" width="2.21875" style="1" customWidth="1"/>
    <col min="5271" max="5476" width="10.88671875" style="1"/>
    <col min="5477" max="5477" width="12" style="1" customWidth="1"/>
    <col min="5478" max="5478" width="2.77734375" style="1" customWidth="1"/>
    <col min="5479" max="5480" width="6.44140625" style="1" customWidth="1"/>
    <col min="5481" max="5481" width="5.77734375" style="1" customWidth="1"/>
    <col min="5482" max="5482" width="6.44140625" style="1" customWidth="1"/>
    <col min="5483" max="5483" width="13.77734375" style="1" customWidth="1"/>
    <col min="5484" max="5485" width="9" style="1" customWidth="1"/>
    <col min="5486" max="5486" width="2.44140625" style="1" customWidth="1"/>
    <col min="5487" max="5487" width="8.77734375" style="1" customWidth="1"/>
    <col min="5488" max="5488" width="7.44140625" style="1" customWidth="1"/>
    <col min="5489" max="5491" width="3.77734375" style="1" customWidth="1"/>
    <col min="5492" max="5492" width="3.44140625" style="1" customWidth="1"/>
    <col min="5493" max="5493" width="2.77734375" style="1" customWidth="1"/>
    <col min="5494" max="5494" width="3" style="1" customWidth="1"/>
    <col min="5495" max="5497" width="0" style="1" hidden="1" customWidth="1"/>
    <col min="5498" max="5498" width="4.44140625" style="1" customWidth="1"/>
    <col min="5499" max="5499" width="0" style="1" hidden="1" customWidth="1"/>
    <col min="5500" max="5501" width="14.77734375" style="1" customWidth="1"/>
    <col min="5502" max="5502" width="15.21875" style="1" customWidth="1"/>
    <col min="5503" max="5503" width="6.44140625" style="1" customWidth="1"/>
    <col min="5504" max="5504" width="15.21875" style="1" customWidth="1"/>
    <col min="5505" max="5505" width="4.21875" style="1" customWidth="1"/>
    <col min="5506" max="5506" width="3" style="1" customWidth="1"/>
    <col min="5507" max="5509" width="0" style="1" hidden="1" customWidth="1"/>
    <col min="5510" max="5510" width="3" style="1" customWidth="1"/>
    <col min="5511" max="5511" width="0" style="1" hidden="1" customWidth="1"/>
    <col min="5512" max="5512" width="3" style="1" customWidth="1"/>
    <col min="5513" max="5513" width="0" style="1" hidden="1" customWidth="1"/>
    <col min="5514" max="5514" width="4.44140625" style="1" customWidth="1"/>
    <col min="5515" max="5515" width="34.21875" style="1" customWidth="1"/>
    <col min="5516" max="5516" width="23.44140625" style="1" customWidth="1"/>
    <col min="5517" max="5517" width="9.21875" style="1" customWidth="1"/>
    <col min="5518" max="5518" width="19.44140625" style="1" customWidth="1"/>
    <col min="5519" max="5519" width="42.77734375" style="1" customWidth="1"/>
    <col min="5520" max="5520" width="5.77734375" style="1" customWidth="1"/>
    <col min="5521" max="5521" width="31.44140625" style="1" customWidth="1"/>
    <col min="5522" max="5522" width="16.21875" style="1" customWidth="1"/>
    <col min="5523" max="5524" width="9.21875" style="1" customWidth="1"/>
    <col min="5525" max="5525" width="11.21875" style="1" customWidth="1"/>
    <col min="5526" max="5526" width="2.21875" style="1" customWidth="1"/>
    <col min="5527" max="5732" width="10.88671875" style="1"/>
    <col min="5733" max="5733" width="12" style="1" customWidth="1"/>
    <col min="5734" max="5734" width="2.77734375" style="1" customWidth="1"/>
    <col min="5735" max="5736" width="6.44140625" style="1" customWidth="1"/>
    <col min="5737" max="5737" width="5.77734375" style="1" customWidth="1"/>
    <col min="5738" max="5738" width="6.44140625" style="1" customWidth="1"/>
    <col min="5739" max="5739" width="13.77734375" style="1" customWidth="1"/>
    <col min="5740" max="5741" width="9" style="1" customWidth="1"/>
    <col min="5742" max="5742" width="2.44140625" style="1" customWidth="1"/>
    <col min="5743" max="5743" width="8.77734375" style="1" customWidth="1"/>
    <col min="5744" max="5744" width="7.44140625" style="1" customWidth="1"/>
    <col min="5745" max="5747" width="3.77734375" style="1" customWidth="1"/>
    <col min="5748" max="5748" width="3.44140625" style="1" customWidth="1"/>
    <col min="5749" max="5749" width="2.77734375" style="1" customWidth="1"/>
    <col min="5750" max="5750" width="3" style="1" customWidth="1"/>
    <col min="5751" max="5753" width="0" style="1" hidden="1" customWidth="1"/>
    <col min="5754" max="5754" width="4.44140625" style="1" customWidth="1"/>
    <col min="5755" max="5755" width="0" style="1" hidden="1" customWidth="1"/>
    <col min="5756" max="5757" width="14.77734375" style="1" customWidth="1"/>
    <col min="5758" max="5758" width="15.21875" style="1" customWidth="1"/>
    <col min="5759" max="5759" width="6.44140625" style="1" customWidth="1"/>
    <col min="5760" max="5760" width="15.21875" style="1" customWidth="1"/>
    <col min="5761" max="5761" width="4.21875" style="1" customWidth="1"/>
    <col min="5762" max="5762" width="3" style="1" customWidth="1"/>
    <col min="5763" max="5765" width="0" style="1" hidden="1" customWidth="1"/>
    <col min="5766" max="5766" width="3" style="1" customWidth="1"/>
    <col min="5767" max="5767" width="0" style="1" hidden="1" customWidth="1"/>
    <col min="5768" max="5768" width="3" style="1" customWidth="1"/>
    <col min="5769" max="5769" width="0" style="1" hidden="1" customWidth="1"/>
    <col min="5770" max="5770" width="4.44140625" style="1" customWidth="1"/>
    <col min="5771" max="5771" width="34.21875" style="1" customWidth="1"/>
    <col min="5772" max="5772" width="23.44140625" style="1" customWidth="1"/>
    <col min="5773" max="5773" width="9.21875" style="1" customWidth="1"/>
    <col min="5774" max="5774" width="19.44140625" style="1" customWidth="1"/>
    <col min="5775" max="5775" width="42.77734375" style="1" customWidth="1"/>
    <col min="5776" max="5776" width="5.77734375" style="1" customWidth="1"/>
    <col min="5777" max="5777" width="31.44140625" style="1" customWidth="1"/>
    <col min="5778" max="5778" width="16.21875" style="1" customWidth="1"/>
    <col min="5779" max="5780" width="9.21875" style="1" customWidth="1"/>
    <col min="5781" max="5781" width="11.21875" style="1" customWidth="1"/>
    <col min="5782" max="5782" width="2.21875" style="1" customWidth="1"/>
    <col min="5783" max="5988" width="10.88671875" style="1"/>
    <col min="5989" max="5989" width="12" style="1" customWidth="1"/>
    <col min="5990" max="5990" width="2.77734375" style="1" customWidth="1"/>
    <col min="5991" max="5992" width="6.44140625" style="1" customWidth="1"/>
    <col min="5993" max="5993" width="5.77734375" style="1" customWidth="1"/>
    <col min="5994" max="5994" width="6.44140625" style="1" customWidth="1"/>
    <col min="5995" max="5995" width="13.77734375" style="1" customWidth="1"/>
    <col min="5996" max="5997" width="9" style="1" customWidth="1"/>
    <col min="5998" max="5998" width="2.44140625" style="1" customWidth="1"/>
    <col min="5999" max="5999" width="8.77734375" style="1" customWidth="1"/>
    <col min="6000" max="6000" width="7.44140625" style="1" customWidth="1"/>
    <col min="6001" max="6003" width="3.77734375" style="1" customWidth="1"/>
    <col min="6004" max="6004" width="3.44140625" style="1" customWidth="1"/>
    <col min="6005" max="6005" width="2.77734375" style="1" customWidth="1"/>
    <col min="6006" max="6006" width="3" style="1" customWidth="1"/>
    <col min="6007" max="6009" width="0" style="1" hidden="1" customWidth="1"/>
    <col min="6010" max="6010" width="4.44140625" style="1" customWidth="1"/>
    <col min="6011" max="6011" width="0" style="1" hidden="1" customWidth="1"/>
    <col min="6012" max="6013" width="14.77734375" style="1" customWidth="1"/>
    <col min="6014" max="6014" width="15.21875" style="1" customWidth="1"/>
    <col min="6015" max="6015" width="6.44140625" style="1" customWidth="1"/>
    <col min="6016" max="6016" width="15.21875" style="1" customWidth="1"/>
    <col min="6017" max="6017" width="4.21875" style="1" customWidth="1"/>
    <col min="6018" max="6018" width="3" style="1" customWidth="1"/>
    <col min="6019" max="6021" width="0" style="1" hidden="1" customWidth="1"/>
    <col min="6022" max="6022" width="3" style="1" customWidth="1"/>
    <col min="6023" max="6023" width="0" style="1" hidden="1" customWidth="1"/>
    <col min="6024" max="6024" width="3" style="1" customWidth="1"/>
    <col min="6025" max="6025" width="0" style="1" hidden="1" customWidth="1"/>
    <col min="6026" max="6026" width="4.44140625" style="1" customWidth="1"/>
    <col min="6027" max="6027" width="34.21875" style="1" customWidth="1"/>
    <col min="6028" max="6028" width="23.44140625" style="1" customWidth="1"/>
    <col min="6029" max="6029" width="9.21875" style="1" customWidth="1"/>
    <col min="6030" max="6030" width="19.44140625" style="1" customWidth="1"/>
    <col min="6031" max="6031" width="42.77734375" style="1" customWidth="1"/>
    <col min="6032" max="6032" width="5.77734375" style="1" customWidth="1"/>
    <col min="6033" max="6033" width="31.44140625" style="1" customWidth="1"/>
    <col min="6034" max="6034" width="16.21875" style="1" customWidth="1"/>
    <col min="6035" max="6036" width="9.21875" style="1" customWidth="1"/>
    <col min="6037" max="6037" width="11.21875" style="1" customWidth="1"/>
    <col min="6038" max="6038" width="2.21875" style="1" customWidth="1"/>
    <col min="6039" max="6244" width="10.88671875" style="1"/>
    <col min="6245" max="6245" width="12" style="1" customWidth="1"/>
    <col min="6246" max="6246" width="2.77734375" style="1" customWidth="1"/>
    <col min="6247" max="6248" width="6.44140625" style="1" customWidth="1"/>
    <col min="6249" max="6249" width="5.77734375" style="1" customWidth="1"/>
    <col min="6250" max="6250" width="6.44140625" style="1" customWidth="1"/>
    <col min="6251" max="6251" width="13.77734375" style="1" customWidth="1"/>
    <col min="6252" max="6253" width="9" style="1" customWidth="1"/>
    <col min="6254" max="6254" width="2.44140625" style="1" customWidth="1"/>
    <col min="6255" max="6255" width="8.77734375" style="1" customWidth="1"/>
    <col min="6256" max="6256" width="7.44140625" style="1" customWidth="1"/>
    <col min="6257" max="6259" width="3.77734375" style="1" customWidth="1"/>
    <col min="6260" max="6260" width="3.44140625" style="1" customWidth="1"/>
    <col min="6261" max="6261" width="2.77734375" style="1" customWidth="1"/>
    <col min="6262" max="6262" width="3" style="1" customWidth="1"/>
    <col min="6263" max="6265" width="0" style="1" hidden="1" customWidth="1"/>
    <col min="6266" max="6266" width="4.44140625" style="1" customWidth="1"/>
    <col min="6267" max="6267" width="0" style="1" hidden="1" customWidth="1"/>
    <col min="6268" max="6269" width="14.77734375" style="1" customWidth="1"/>
    <col min="6270" max="6270" width="15.21875" style="1" customWidth="1"/>
    <col min="6271" max="6271" width="6.44140625" style="1" customWidth="1"/>
    <col min="6272" max="6272" width="15.21875" style="1" customWidth="1"/>
    <col min="6273" max="6273" width="4.21875" style="1" customWidth="1"/>
    <col min="6274" max="6274" width="3" style="1" customWidth="1"/>
    <col min="6275" max="6277" width="0" style="1" hidden="1" customWidth="1"/>
    <col min="6278" max="6278" width="3" style="1" customWidth="1"/>
    <col min="6279" max="6279" width="0" style="1" hidden="1" customWidth="1"/>
    <col min="6280" max="6280" width="3" style="1" customWidth="1"/>
    <col min="6281" max="6281" width="0" style="1" hidden="1" customWidth="1"/>
    <col min="6282" max="6282" width="4.44140625" style="1" customWidth="1"/>
    <col min="6283" max="6283" width="34.21875" style="1" customWidth="1"/>
    <col min="6284" max="6284" width="23.44140625" style="1" customWidth="1"/>
    <col min="6285" max="6285" width="9.21875" style="1" customWidth="1"/>
    <col min="6286" max="6286" width="19.44140625" style="1" customWidth="1"/>
    <col min="6287" max="6287" width="42.77734375" style="1" customWidth="1"/>
    <col min="6288" max="6288" width="5.77734375" style="1" customWidth="1"/>
    <col min="6289" max="6289" width="31.44140625" style="1" customWidth="1"/>
    <col min="6290" max="6290" width="16.21875" style="1" customWidth="1"/>
    <col min="6291" max="6292" width="9.21875" style="1" customWidth="1"/>
    <col min="6293" max="6293" width="11.21875" style="1" customWidth="1"/>
    <col min="6294" max="6294" width="2.21875" style="1" customWidth="1"/>
    <col min="6295" max="6500" width="10.88671875" style="1"/>
    <col min="6501" max="6501" width="12" style="1" customWidth="1"/>
    <col min="6502" max="6502" width="2.77734375" style="1" customWidth="1"/>
    <col min="6503" max="6504" width="6.44140625" style="1" customWidth="1"/>
    <col min="6505" max="6505" width="5.77734375" style="1" customWidth="1"/>
    <col min="6506" max="6506" width="6.44140625" style="1" customWidth="1"/>
    <col min="6507" max="6507" width="13.77734375" style="1" customWidth="1"/>
    <col min="6508" max="6509" width="9" style="1" customWidth="1"/>
    <col min="6510" max="6510" width="2.44140625" style="1" customWidth="1"/>
    <col min="6511" max="6511" width="8.77734375" style="1" customWidth="1"/>
    <col min="6512" max="6512" width="7.44140625" style="1" customWidth="1"/>
    <col min="6513" max="6515" width="3.77734375" style="1" customWidth="1"/>
    <col min="6516" max="6516" width="3.44140625" style="1" customWidth="1"/>
    <col min="6517" max="6517" width="2.77734375" style="1" customWidth="1"/>
    <col min="6518" max="6518" width="3" style="1" customWidth="1"/>
    <col min="6519" max="6521" width="0" style="1" hidden="1" customWidth="1"/>
    <col min="6522" max="6522" width="4.44140625" style="1" customWidth="1"/>
    <col min="6523" max="6523" width="0" style="1" hidden="1" customWidth="1"/>
    <col min="6524" max="6525" width="14.77734375" style="1" customWidth="1"/>
    <col min="6526" max="6526" width="15.21875" style="1" customWidth="1"/>
    <col min="6527" max="6527" width="6.44140625" style="1" customWidth="1"/>
    <col min="6528" max="6528" width="15.21875" style="1" customWidth="1"/>
    <col min="6529" max="6529" width="4.21875" style="1" customWidth="1"/>
    <col min="6530" max="6530" width="3" style="1" customWidth="1"/>
    <col min="6531" max="6533" width="0" style="1" hidden="1" customWidth="1"/>
    <col min="6534" max="6534" width="3" style="1" customWidth="1"/>
    <col min="6535" max="6535" width="0" style="1" hidden="1" customWidth="1"/>
    <col min="6536" max="6536" width="3" style="1" customWidth="1"/>
    <col min="6537" max="6537" width="0" style="1" hidden="1" customWidth="1"/>
    <col min="6538" max="6538" width="4.44140625" style="1" customWidth="1"/>
    <col min="6539" max="6539" width="34.21875" style="1" customWidth="1"/>
    <col min="6540" max="6540" width="23.44140625" style="1" customWidth="1"/>
    <col min="6541" max="6541" width="9.21875" style="1" customWidth="1"/>
    <col min="6542" max="6542" width="19.44140625" style="1" customWidth="1"/>
    <col min="6543" max="6543" width="42.77734375" style="1" customWidth="1"/>
    <col min="6544" max="6544" width="5.77734375" style="1" customWidth="1"/>
    <col min="6545" max="6545" width="31.44140625" style="1" customWidth="1"/>
    <col min="6546" max="6546" width="16.21875" style="1" customWidth="1"/>
    <col min="6547" max="6548" width="9.21875" style="1" customWidth="1"/>
    <col min="6549" max="6549" width="11.21875" style="1" customWidth="1"/>
    <col min="6550" max="6550" width="2.21875" style="1" customWidth="1"/>
    <col min="6551" max="6756" width="10.88671875" style="1"/>
    <col min="6757" max="6757" width="12" style="1" customWidth="1"/>
    <col min="6758" max="6758" width="2.77734375" style="1" customWidth="1"/>
    <col min="6759" max="6760" width="6.44140625" style="1" customWidth="1"/>
    <col min="6761" max="6761" width="5.77734375" style="1" customWidth="1"/>
    <col min="6762" max="6762" width="6.44140625" style="1" customWidth="1"/>
    <col min="6763" max="6763" width="13.77734375" style="1" customWidth="1"/>
    <col min="6764" max="6765" width="9" style="1" customWidth="1"/>
    <col min="6766" max="6766" width="2.44140625" style="1" customWidth="1"/>
    <col min="6767" max="6767" width="8.77734375" style="1" customWidth="1"/>
    <col min="6768" max="6768" width="7.44140625" style="1" customWidth="1"/>
    <col min="6769" max="6771" width="3.77734375" style="1" customWidth="1"/>
    <col min="6772" max="6772" width="3.44140625" style="1" customWidth="1"/>
    <col min="6773" max="6773" width="2.77734375" style="1" customWidth="1"/>
    <col min="6774" max="6774" width="3" style="1" customWidth="1"/>
    <col min="6775" max="6777" width="0" style="1" hidden="1" customWidth="1"/>
    <col min="6778" max="6778" width="4.44140625" style="1" customWidth="1"/>
    <col min="6779" max="6779" width="0" style="1" hidden="1" customWidth="1"/>
    <col min="6780" max="6781" width="14.77734375" style="1" customWidth="1"/>
    <col min="6782" max="6782" width="15.21875" style="1" customWidth="1"/>
    <col min="6783" max="6783" width="6.44140625" style="1" customWidth="1"/>
    <col min="6784" max="6784" width="15.21875" style="1" customWidth="1"/>
    <col min="6785" max="6785" width="4.21875" style="1" customWidth="1"/>
    <col min="6786" max="6786" width="3" style="1" customWidth="1"/>
    <col min="6787" max="6789" width="0" style="1" hidden="1" customWidth="1"/>
    <col min="6790" max="6790" width="3" style="1" customWidth="1"/>
    <col min="6791" max="6791" width="0" style="1" hidden="1" customWidth="1"/>
    <col min="6792" max="6792" width="3" style="1" customWidth="1"/>
    <col min="6793" max="6793" width="0" style="1" hidden="1" customWidth="1"/>
    <col min="6794" max="6794" width="4.44140625" style="1" customWidth="1"/>
    <col min="6795" max="6795" width="34.21875" style="1" customWidth="1"/>
    <col min="6796" max="6796" width="23.44140625" style="1" customWidth="1"/>
    <col min="6797" max="6797" width="9.21875" style="1" customWidth="1"/>
    <col min="6798" max="6798" width="19.44140625" style="1" customWidth="1"/>
    <col min="6799" max="6799" width="42.77734375" style="1" customWidth="1"/>
    <col min="6800" max="6800" width="5.77734375" style="1" customWidth="1"/>
    <col min="6801" max="6801" width="31.44140625" style="1" customWidth="1"/>
    <col min="6802" max="6802" width="16.21875" style="1" customWidth="1"/>
    <col min="6803" max="6804" width="9.21875" style="1" customWidth="1"/>
    <col min="6805" max="6805" width="11.21875" style="1" customWidth="1"/>
    <col min="6806" max="6806" width="2.21875" style="1" customWidth="1"/>
    <col min="6807" max="7012" width="10.88671875" style="1"/>
    <col min="7013" max="7013" width="12" style="1" customWidth="1"/>
    <col min="7014" max="7014" width="2.77734375" style="1" customWidth="1"/>
    <col min="7015" max="7016" width="6.44140625" style="1" customWidth="1"/>
    <col min="7017" max="7017" width="5.77734375" style="1" customWidth="1"/>
    <col min="7018" max="7018" width="6.44140625" style="1" customWidth="1"/>
    <col min="7019" max="7019" width="13.77734375" style="1" customWidth="1"/>
    <col min="7020" max="7021" width="9" style="1" customWidth="1"/>
    <col min="7022" max="7022" width="2.44140625" style="1" customWidth="1"/>
    <col min="7023" max="7023" width="8.77734375" style="1" customWidth="1"/>
    <col min="7024" max="7024" width="7.44140625" style="1" customWidth="1"/>
    <col min="7025" max="7027" width="3.77734375" style="1" customWidth="1"/>
    <col min="7028" max="7028" width="3.44140625" style="1" customWidth="1"/>
    <col min="7029" max="7029" width="2.77734375" style="1" customWidth="1"/>
    <col min="7030" max="7030" width="3" style="1" customWidth="1"/>
    <col min="7031" max="7033" width="0" style="1" hidden="1" customWidth="1"/>
    <col min="7034" max="7034" width="4.44140625" style="1" customWidth="1"/>
    <col min="7035" max="7035" width="0" style="1" hidden="1" customWidth="1"/>
    <col min="7036" max="7037" width="14.77734375" style="1" customWidth="1"/>
    <col min="7038" max="7038" width="15.21875" style="1" customWidth="1"/>
    <col min="7039" max="7039" width="6.44140625" style="1" customWidth="1"/>
    <col min="7040" max="7040" width="15.21875" style="1" customWidth="1"/>
    <col min="7041" max="7041" width="4.21875" style="1" customWidth="1"/>
    <col min="7042" max="7042" width="3" style="1" customWidth="1"/>
    <col min="7043" max="7045" width="0" style="1" hidden="1" customWidth="1"/>
    <col min="7046" max="7046" width="3" style="1" customWidth="1"/>
    <col min="7047" max="7047" width="0" style="1" hidden="1" customWidth="1"/>
    <col min="7048" max="7048" width="3" style="1" customWidth="1"/>
    <col min="7049" max="7049" width="0" style="1" hidden="1" customWidth="1"/>
    <col min="7050" max="7050" width="4.44140625" style="1" customWidth="1"/>
    <col min="7051" max="7051" width="34.21875" style="1" customWidth="1"/>
    <col min="7052" max="7052" width="23.44140625" style="1" customWidth="1"/>
    <col min="7053" max="7053" width="9.21875" style="1" customWidth="1"/>
    <col min="7054" max="7054" width="19.44140625" style="1" customWidth="1"/>
    <col min="7055" max="7055" width="42.77734375" style="1" customWidth="1"/>
    <col min="7056" max="7056" width="5.77734375" style="1" customWidth="1"/>
    <col min="7057" max="7057" width="31.44140625" style="1" customWidth="1"/>
    <col min="7058" max="7058" width="16.21875" style="1" customWidth="1"/>
    <col min="7059" max="7060" width="9.21875" style="1" customWidth="1"/>
    <col min="7061" max="7061" width="11.21875" style="1" customWidth="1"/>
    <col min="7062" max="7062" width="2.21875" style="1" customWidth="1"/>
    <col min="7063" max="7268" width="10.88671875" style="1"/>
    <col min="7269" max="7269" width="12" style="1" customWidth="1"/>
    <col min="7270" max="7270" width="2.77734375" style="1" customWidth="1"/>
    <col min="7271" max="7272" width="6.44140625" style="1" customWidth="1"/>
    <col min="7273" max="7273" width="5.77734375" style="1" customWidth="1"/>
    <col min="7274" max="7274" width="6.44140625" style="1" customWidth="1"/>
    <col min="7275" max="7275" width="13.77734375" style="1" customWidth="1"/>
    <col min="7276" max="7277" width="9" style="1" customWidth="1"/>
    <col min="7278" max="7278" width="2.44140625" style="1" customWidth="1"/>
    <col min="7279" max="7279" width="8.77734375" style="1" customWidth="1"/>
    <col min="7280" max="7280" width="7.44140625" style="1" customWidth="1"/>
    <col min="7281" max="7283" width="3.77734375" style="1" customWidth="1"/>
    <col min="7284" max="7284" width="3.44140625" style="1" customWidth="1"/>
    <col min="7285" max="7285" width="2.77734375" style="1" customWidth="1"/>
    <col min="7286" max="7286" width="3" style="1" customWidth="1"/>
    <col min="7287" max="7289" width="0" style="1" hidden="1" customWidth="1"/>
    <col min="7290" max="7290" width="4.44140625" style="1" customWidth="1"/>
    <col min="7291" max="7291" width="0" style="1" hidden="1" customWidth="1"/>
    <col min="7292" max="7293" width="14.77734375" style="1" customWidth="1"/>
    <col min="7294" max="7294" width="15.21875" style="1" customWidth="1"/>
    <col min="7295" max="7295" width="6.44140625" style="1" customWidth="1"/>
    <col min="7296" max="7296" width="15.21875" style="1" customWidth="1"/>
    <col min="7297" max="7297" width="4.21875" style="1" customWidth="1"/>
    <col min="7298" max="7298" width="3" style="1" customWidth="1"/>
    <col min="7299" max="7301" width="0" style="1" hidden="1" customWidth="1"/>
    <col min="7302" max="7302" width="3" style="1" customWidth="1"/>
    <col min="7303" max="7303" width="0" style="1" hidden="1" customWidth="1"/>
    <col min="7304" max="7304" width="3" style="1" customWidth="1"/>
    <col min="7305" max="7305" width="0" style="1" hidden="1" customWidth="1"/>
    <col min="7306" max="7306" width="4.44140625" style="1" customWidth="1"/>
    <col min="7307" max="7307" width="34.21875" style="1" customWidth="1"/>
    <col min="7308" max="7308" width="23.44140625" style="1" customWidth="1"/>
    <col min="7309" max="7309" width="9.21875" style="1" customWidth="1"/>
    <col min="7310" max="7310" width="19.44140625" style="1" customWidth="1"/>
    <col min="7311" max="7311" width="42.77734375" style="1" customWidth="1"/>
    <col min="7312" max="7312" width="5.77734375" style="1" customWidth="1"/>
    <col min="7313" max="7313" width="31.44140625" style="1" customWidth="1"/>
    <col min="7314" max="7314" width="16.21875" style="1" customWidth="1"/>
    <col min="7315" max="7316" width="9.21875" style="1" customWidth="1"/>
    <col min="7317" max="7317" width="11.21875" style="1" customWidth="1"/>
    <col min="7318" max="7318" width="2.21875" style="1" customWidth="1"/>
    <col min="7319" max="7524" width="10.88671875" style="1"/>
    <col min="7525" max="7525" width="12" style="1" customWidth="1"/>
    <col min="7526" max="7526" width="2.77734375" style="1" customWidth="1"/>
    <col min="7527" max="7528" width="6.44140625" style="1" customWidth="1"/>
    <col min="7529" max="7529" width="5.77734375" style="1" customWidth="1"/>
    <col min="7530" max="7530" width="6.44140625" style="1" customWidth="1"/>
    <col min="7531" max="7531" width="13.77734375" style="1" customWidth="1"/>
    <col min="7532" max="7533" width="9" style="1" customWidth="1"/>
    <col min="7534" max="7534" width="2.44140625" style="1" customWidth="1"/>
    <col min="7535" max="7535" width="8.77734375" style="1" customWidth="1"/>
    <col min="7536" max="7536" width="7.44140625" style="1" customWidth="1"/>
    <col min="7537" max="7539" width="3.77734375" style="1" customWidth="1"/>
    <col min="7540" max="7540" width="3.44140625" style="1" customWidth="1"/>
    <col min="7541" max="7541" width="2.77734375" style="1" customWidth="1"/>
    <col min="7542" max="7542" width="3" style="1" customWidth="1"/>
    <col min="7543" max="7545" width="0" style="1" hidden="1" customWidth="1"/>
    <col min="7546" max="7546" width="4.44140625" style="1" customWidth="1"/>
    <col min="7547" max="7547" width="0" style="1" hidden="1" customWidth="1"/>
    <col min="7548" max="7549" width="14.77734375" style="1" customWidth="1"/>
    <col min="7550" max="7550" width="15.21875" style="1" customWidth="1"/>
    <col min="7551" max="7551" width="6.44140625" style="1" customWidth="1"/>
    <col min="7552" max="7552" width="15.21875" style="1" customWidth="1"/>
    <col min="7553" max="7553" width="4.21875" style="1" customWidth="1"/>
    <col min="7554" max="7554" width="3" style="1" customWidth="1"/>
    <col min="7555" max="7557" width="0" style="1" hidden="1" customWidth="1"/>
    <col min="7558" max="7558" width="3" style="1" customWidth="1"/>
    <col min="7559" max="7559" width="0" style="1" hidden="1" customWidth="1"/>
    <col min="7560" max="7560" width="3" style="1" customWidth="1"/>
    <col min="7561" max="7561" width="0" style="1" hidden="1" customWidth="1"/>
    <col min="7562" max="7562" width="4.44140625" style="1" customWidth="1"/>
    <col min="7563" max="7563" width="34.21875" style="1" customWidth="1"/>
    <col min="7564" max="7564" width="23.44140625" style="1" customWidth="1"/>
    <col min="7565" max="7565" width="9.21875" style="1" customWidth="1"/>
    <col min="7566" max="7566" width="19.44140625" style="1" customWidth="1"/>
    <col min="7567" max="7567" width="42.77734375" style="1" customWidth="1"/>
    <col min="7568" max="7568" width="5.77734375" style="1" customWidth="1"/>
    <col min="7569" max="7569" width="31.44140625" style="1" customWidth="1"/>
    <col min="7570" max="7570" width="16.21875" style="1" customWidth="1"/>
    <col min="7571" max="7572" width="9.21875" style="1" customWidth="1"/>
    <col min="7573" max="7573" width="11.21875" style="1" customWidth="1"/>
    <col min="7574" max="7574" width="2.21875" style="1" customWidth="1"/>
    <col min="7575" max="7780" width="10.88671875" style="1"/>
    <col min="7781" max="7781" width="12" style="1" customWidth="1"/>
    <col min="7782" max="7782" width="2.77734375" style="1" customWidth="1"/>
    <col min="7783" max="7784" width="6.44140625" style="1" customWidth="1"/>
    <col min="7785" max="7785" width="5.77734375" style="1" customWidth="1"/>
    <col min="7786" max="7786" width="6.44140625" style="1" customWidth="1"/>
    <col min="7787" max="7787" width="13.77734375" style="1" customWidth="1"/>
    <col min="7788" max="7789" width="9" style="1" customWidth="1"/>
    <col min="7790" max="7790" width="2.44140625" style="1" customWidth="1"/>
    <col min="7791" max="7791" width="8.77734375" style="1" customWidth="1"/>
    <col min="7792" max="7792" width="7.44140625" style="1" customWidth="1"/>
    <col min="7793" max="7795" width="3.77734375" style="1" customWidth="1"/>
    <col min="7796" max="7796" width="3.44140625" style="1" customWidth="1"/>
    <col min="7797" max="7797" width="2.77734375" style="1" customWidth="1"/>
    <col min="7798" max="7798" width="3" style="1" customWidth="1"/>
    <col min="7799" max="7801" width="0" style="1" hidden="1" customWidth="1"/>
    <col min="7802" max="7802" width="4.44140625" style="1" customWidth="1"/>
    <col min="7803" max="7803" width="0" style="1" hidden="1" customWidth="1"/>
    <col min="7804" max="7805" width="14.77734375" style="1" customWidth="1"/>
    <col min="7806" max="7806" width="15.21875" style="1" customWidth="1"/>
    <col min="7807" max="7807" width="6.44140625" style="1" customWidth="1"/>
    <col min="7808" max="7808" width="15.21875" style="1" customWidth="1"/>
    <col min="7809" max="7809" width="4.21875" style="1" customWidth="1"/>
    <col min="7810" max="7810" width="3" style="1" customWidth="1"/>
    <col min="7811" max="7813" width="0" style="1" hidden="1" customWidth="1"/>
    <col min="7814" max="7814" width="3" style="1" customWidth="1"/>
    <col min="7815" max="7815" width="0" style="1" hidden="1" customWidth="1"/>
    <col min="7816" max="7816" width="3" style="1" customWidth="1"/>
    <col min="7817" max="7817" width="0" style="1" hidden="1" customWidth="1"/>
    <col min="7818" max="7818" width="4.44140625" style="1" customWidth="1"/>
    <col min="7819" max="7819" width="34.21875" style="1" customWidth="1"/>
    <col min="7820" max="7820" width="23.44140625" style="1" customWidth="1"/>
    <col min="7821" max="7821" width="9.21875" style="1" customWidth="1"/>
    <col min="7822" max="7822" width="19.44140625" style="1" customWidth="1"/>
    <col min="7823" max="7823" width="42.77734375" style="1" customWidth="1"/>
    <col min="7824" max="7824" width="5.77734375" style="1" customWidth="1"/>
    <col min="7825" max="7825" width="31.44140625" style="1" customWidth="1"/>
    <col min="7826" max="7826" width="16.21875" style="1" customWidth="1"/>
    <col min="7827" max="7828" width="9.21875" style="1" customWidth="1"/>
    <col min="7829" max="7829" width="11.21875" style="1" customWidth="1"/>
    <col min="7830" max="7830" width="2.21875" style="1" customWidth="1"/>
    <col min="7831" max="8036" width="10.88671875" style="1"/>
    <col min="8037" max="8037" width="12" style="1" customWidth="1"/>
    <col min="8038" max="8038" width="2.77734375" style="1" customWidth="1"/>
    <col min="8039" max="8040" width="6.44140625" style="1" customWidth="1"/>
    <col min="8041" max="8041" width="5.77734375" style="1" customWidth="1"/>
    <col min="8042" max="8042" width="6.44140625" style="1" customWidth="1"/>
    <col min="8043" max="8043" width="13.77734375" style="1" customWidth="1"/>
    <col min="8044" max="8045" width="9" style="1" customWidth="1"/>
    <col min="8046" max="8046" width="2.44140625" style="1" customWidth="1"/>
    <col min="8047" max="8047" width="8.77734375" style="1" customWidth="1"/>
    <col min="8048" max="8048" width="7.44140625" style="1" customWidth="1"/>
    <col min="8049" max="8051" width="3.77734375" style="1" customWidth="1"/>
    <col min="8052" max="8052" width="3.44140625" style="1" customWidth="1"/>
    <col min="8053" max="8053" width="2.77734375" style="1" customWidth="1"/>
    <col min="8054" max="8054" width="3" style="1" customWidth="1"/>
    <col min="8055" max="8057" width="0" style="1" hidden="1" customWidth="1"/>
    <col min="8058" max="8058" width="4.44140625" style="1" customWidth="1"/>
    <col min="8059" max="8059" width="0" style="1" hidden="1" customWidth="1"/>
    <col min="8060" max="8061" width="14.77734375" style="1" customWidth="1"/>
    <col min="8062" max="8062" width="15.21875" style="1" customWidth="1"/>
    <col min="8063" max="8063" width="6.44140625" style="1" customWidth="1"/>
    <col min="8064" max="8064" width="15.21875" style="1" customWidth="1"/>
    <col min="8065" max="8065" width="4.21875" style="1" customWidth="1"/>
    <col min="8066" max="8066" width="3" style="1" customWidth="1"/>
    <col min="8067" max="8069" width="0" style="1" hidden="1" customWidth="1"/>
    <col min="8070" max="8070" width="3" style="1" customWidth="1"/>
    <col min="8071" max="8071" width="0" style="1" hidden="1" customWidth="1"/>
    <col min="8072" max="8072" width="3" style="1" customWidth="1"/>
    <col min="8073" max="8073" width="0" style="1" hidden="1" customWidth="1"/>
    <col min="8074" max="8074" width="4.44140625" style="1" customWidth="1"/>
    <col min="8075" max="8075" width="34.21875" style="1" customWidth="1"/>
    <col min="8076" max="8076" width="23.44140625" style="1" customWidth="1"/>
    <col min="8077" max="8077" width="9.21875" style="1" customWidth="1"/>
    <col min="8078" max="8078" width="19.44140625" style="1" customWidth="1"/>
    <col min="8079" max="8079" width="42.77734375" style="1" customWidth="1"/>
    <col min="8080" max="8080" width="5.77734375" style="1" customWidth="1"/>
    <col min="8081" max="8081" width="31.44140625" style="1" customWidth="1"/>
    <col min="8082" max="8082" width="16.21875" style="1" customWidth="1"/>
    <col min="8083" max="8084" width="9.21875" style="1" customWidth="1"/>
    <col min="8085" max="8085" width="11.21875" style="1" customWidth="1"/>
    <col min="8086" max="8086" width="2.21875" style="1" customWidth="1"/>
    <col min="8087" max="8292" width="10.88671875" style="1"/>
    <col min="8293" max="8293" width="12" style="1" customWidth="1"/>
    <col min="8294" max="8294" width="2.77734375" style="1" customWidth="1"/>
    <col min="8295" max="8296" width="6.44140625" style="1" customWidth="1"/>
    <col min="8297" max="8297" width="5.77734375" style="1" customWidth="1"/>
    <col min="8298" max="8298" width="6.44140625" style="1" customWidth="1"/>
    <col min="8299" max="8299" width="13.77734375" style="1" customWidth="1"/>
    <col min="8300" max="8301" width="9" style="1" customWidth="1"/>
    <col min="8302" max="8302" width="2.44140625" style="1" customWidth="1"/>
    <col min="8303" max="8303" width="8.77734375" style="1" customWidth="1"/>
    <col min="8304" max="8304" width="7.44140625" style="1" customWidth="1"/>
    <col min="8305" max="8307" width="3.77734375" style="1" customWidth="1"/>
    <col min="8308" max="8308" width="3.44140625" style="1" customWidth="1"/>
    <col min="8309" max="8309" width="2.77734375" style="1" customWidth="1"/>
    <col min="8310" max="8310" width="3" style="1" customWidth="1"/>
    <col min="8311" max="8313" width="0" style="1" hidden="1" customWidth="1"/>
    <col min="8314" max="8314" width="4.44140625" style="1" customWidth="1"/>
    <col min="8315" max="8315" width="0" style="1" hidden="1" customWidth="1"/>
    <col min="8316" max="8317" width="14.77734375" style="1" customWidth="1"/>
    <col min="8318" max="8318" width="15.21875" style="1" customWidth="1"/>
    <col min="8319" max="8319" width="6.44140625" style="1" customWidth="1"/>
    <col min="8320" max="8320" width="15.21875" style="1" customWidth="1"/>
    <col min="8321" max="8321" width="4.21875" style="1" customWidth="1"/>
    <col min="8322" max="8322" width="3" style="1" customWidth="1"/>
    <col min="8323" max="8325" width="0" style="1" hidden="1" customWidth="1"/>
    <col min="8326" max="8326" width="3" style="1" customWidth="1"/>
    <col min="8327" max="8327" width="0" style="1" hidden="1" customWidth="1"/>
    <col min="8328" max="8328" width="3" style="1" customWidth="1"/>
    <col min="8329" max="8329" width="0" style="1" hidden="1" customWidth="1"/>
    <col min="8330" max="8330" width="4.44140625" style="1" customWidth="1"/>
    <col min="8331" max="8331" width="34.21875" style="1" customWidth="1"/>
    <col min="8332" max="8332" width="23.44140625" style="1" customWidth="1"/>
    <col min="8333" max="8333" width="9.21875" style="1" customWidth="1"/>
    <col min="8334" max="8334" width="19.44140625" style="1" customWidth="1"/>
    <col min="8335" max="8335" width="42.77734375" style="1" customWidth="1"/>
    <col min="8336" max="8336" width="5.77734375" style="1" customWidth="1"/>
    <col min="8337" max="8337" width="31.44140625" style="1" customWidth="1"/>
    <col min="8338" max="8338" width="16.21875" style="1" customWidth="1"/>
    <col min="8339" max="8340" width="9.21875" style="1" customWidth="1"/>
    <col min="8341" max="8341" width="11.21875" style="1" customWidth="1"/>
    <col min="8342" max="8342" width="2.21875" style="1" customWidth="1"/>
    <col min="8343" max="8548" width="10.88671875" style="1"/>
    <col min="8549" max="8549" width="12" style="1" customWidth="1"/>
    <col min="8550" max="8550" width="2.77734375" style="1" customWidth="1"/>
    <col min="8551" max="8552" width="6.44140625" style="1" customWidth="1"/>
    <col min="8553" max="8553" width="5.77734375" style="1" customWidth="1"/>
    <col min="8554" max="8554" width="6.44140625" style="1" customWidth="1"/>
    <col min="8555" max="8555" width="13.77734375" style="1" customWidth="1"/>
    <col min="8556" max="8557" width="9" style="1" customWidth="1"/>
    <col min="8558" max="8558" width="2.44140625" style="1" customWidth="1"/>
    <col min="8559" max="8559" width="8.77734375" style="1" customWidth="1"/>
    <col min="8560" max="8560" width="7.44140625" style="1" customWidth="1"/>
    <col min="8561" max="8563" width="3.77734375" style="1" customWidth="1"/>
    <col min="8564" max="8564" width="3.44140625" style="1" customWidth="1"/>
    <col min="8565" max="8565" width="2.77734375" style="1" customWidth="1"/>
    <col min="8566" max="8566" width="3" style="1" customWidth="1"/>
    <col min="8567" max="8569" width="0" style="1" hidden="1" customWidth="1"/>
    <col min="8570" max="8570" width="4.44140625" style="1" customWidth="1"/>
    <col min="8571" max="8571" width="0" style="1" hidden="1" customWidth="1"/>
    <col min="8572" max="8573" width="14.77734375" style="1" customWidth="1"/>
    <col min="8574" max="8574" width="15.21875" style="1" customWidth="1"/>
    <col min="8575" max="8575" width="6.44140625" style="1" customWidth="1"/>
    <col min="8576" max="8576" width="15.21875" style="1" customWidth="1"/>
    <col min="8577" max="8577" width="4.21875" style="1" customWidth="1"/>
    <col min="8578" max="8578" width="3" style="1" customWidth="1"/>
    <col min="8579" max="8581" width="0" style="1" hidden="1" customWidth="1"/>
    <col min="8582" max="8582" width="3" style="1" customWidth="1"/>
    <col min="8583" max="8583" width="0" style="1" hidden="1" customWidth="1"/>
    <col min="8584" max="8584" width="3" style="1" customWidth="1"/>
    <col min="8585" max="8585" width="0" style="1" hidden="1" customWidth="1"/>
    <col min="8586" max="8586" width="4.44140625" style="1" customWidth="1"/>
    <col min="8587" max="8587" width="34.21875" style="1" customWidth="1"/>
    <col min="8588" max="8588" width="23.44140625" style="1" customWidth="1"/>
    <col min="8589" max="8589" width="9.21875" style="1" customWidth="1"/>
    <col min="8590" max="8590" width="19.44140625" style="1" customWidth="1"/>
    <col min="8591" max="8591" width="42.77734375" style="1" customWidth="1"/>
    <col min="8592" max="8592" width="5.77734375" style="1" customWidth="1"/>
    <col min="8593" max="8593" width="31.44140625" style="1" customWidth="1"/>
    <col min="8594" max="8594" width="16.21875" style="1" customWidth="1"/>
    <col min="8595" max="8596" width="9.21875" style="1" customWidth="1"/>
    <col min="8597" max="8597" width="11.21875" style="1" customWidth="1"/>
    <col min="8598" max="8598" width="2.21875" style="1" customWidth="1"/>
    <col min="8599" max="8804" width="10.88671875" style="1"/>
    <col min="8805" max="8805" width="12" style="1" customWidth="1"/>
    <col min="8806" max="8806" width="2.77734375" style="1" customWidth="1"/>
    <col min="8807" max="8808" width="6.44140625" style="1" customWidth="1"/>
    <col min="8809" max="8809" width="5.77734375" style="1" customWidth="1"/>
    <col min="8810" max="8810" width="6.44140625" style="1" customWidth="1"/>
    <col min="8811" max="8811" width="13.77734375" style="1" customWidth="1"/>
    <col min="8812" max="8813" width="9" style="1" customWidth="1"/>
    <col min="8814" max="8814" width="2.44140625" style="1" customWidth="1"/>
    <col min="8815" max="8815" width="8.77734375" style="1" customWidth="1"/>
    <col min="8816" max="8816" width="7.44140625" style="1" customWidth="1"/>
    <col min="8817" max="8819" width="3.77734375" style="1" customWidth="1"/>
    <col min="8820" max="8820" width="3.44140625" style="1" customWidth="1"/>
    <col min="8821" max="8821" width="2.77734375" style="1" customWidth="1"/>
    <col min="8822" max="8822" width="3" style="1" customWidth="1"/>
    <col min="8823" max="8825" width="0" style="1" hidden="1" customWidth="1"/>
    <col min="8826" max="8826" width="4.44140625" style="1" customWidth="1"/>
    <col min="8827" max="8827" width="0" style="1" hidden="1" customWidth="1"/>
    <col min="8828" max="8829" width="14.77734375" style="1" customWidth="1"/>
    <col min="8830" max="8830" width="15.21875" style="1" customWidth="1"/>
    <col min="8831" max="8831" width="6.44140625" style="1" customWidth="1"/>
    <col min="8832" max="8832" width="15.21875" style="1" customWidth="1"/>
    <col min="8833" max="8833" width="4.21875" style="1" customWidth="1"/>
    <col min="8834" max="8834" width="3" style="1" customWidth="1"/>
    <col min="8835" max="8837" width="0" style="1" hidden="1" customWidth="1"/>
    <col min="8838" max="8838" width="3" style="1" customWidth="1"/>
    <col min="8839" max="8839" width="0" style="1" hidden="1" customWidth="1"/>
    <col min="8840" max="8840" width="3" style="1" customWidth="1"/>
    <col min="8841" max="8841" width="0" style="1" hidden="1" customWidth="1"/>
    <col min="8842" max="8842" width="4.44140625" style="1" customWidth="1"/>
    <col min="8843" max="8843" width="34.21875" style="1" customWidth="1"/>
    <col min="8844" max="8844" width="23.44140625" style="1" customWidth="1"/>
    <col min="8845" max="8845" width="9.21875" style="1" customWidth="1"/>
    <col min="8846" max="8846" width="19.44140625" style="1" customWidth="1"/>
    <col min="8847" max="8847" width="42.77734375" style="1" customWidth="1"/>
    <col min="8848" max="8848" width="5.77734375" style="1" customWidth="1"/>
    <col min="8849" max="8849" width="31.44140625" style="1" customWidth="1"/>
    <col min="8850" max="8850" width="16.21875" style="1" customWidth="1"/>
    <col min="8851" max="8852" width="9.21875" style="1" customWidth="1"/>
    <col min="8853" max="8853" width="11.21875" style="1" customWidth="1"/>
    <col min="8854" max="8854" width="2.21875" style="1" customWidth="1"/>
    <col min="8855" max="9060" width="10.88671875" style="1"/>
    <col min="9061" max="9061" width="12" style="1" customWidth="1"/>
    <col min="9062" max="9062" width="2.77734375" style="1" customWidth="1"/>
    <col min="9063" max="9064" width="6.44140625" style="1" customWidth="1"/>
    <col min="9065" max="9065" width="5.77734375" style="1" customWidth="1"/>
    <col min="9066" max="9066" width="6.44140625" style="1" customWidth="1"/>
    <col min="9067" max="9067" width="13.77734375" style="1" customWidth="1"/>
    <col min="9068" max="9069" width="9" style="1" customWidth="1"/>
    <col min="9070" max="9070" width="2.44140625" style="1" customWidth="1"/>
    <col min="9071" max="9071" width="8.77734375" style="1" customWidth="1"/>
    <col min="9072" max="9072" width="7.44140625" style="1" customWidth="1"/>
    <col min="9073" max="9075" width="3.77734375" style="1" customWidth="1"/>
    <col min="9076" max="9076" width="3.44140625" style="1" customWidth="1"/>
    <col min="9077" max="9077" width="2.77734375" style="1" customWidth="1"/>
    <col min="9078" max="9078" width="3" style="1" customWidth="1"/>
    <col min="9079" max="9081" width="0" style="1" hidden="1" customWidth="1"/>
    <col min="9082" max="9082" width="4.44140625" style="1" customWidth="1"/>
    <col min="9083" max="9083" width="0" style="1" hidden="1" customWidth="1"/>
    <col min="9084" max="9085" width="14.77734375" style="1" customWidth="1"/>
    <col min="9086" max="9086" width="15.21875" style="1" customWidth="1"/>
    <col min="9087" max="9087" width="6.44140625" style="1" customWidth="1"/>
    <col min="9088" max="9088" width="15.21875" style="1" customWidth="1"/>
    <col min="9089" max="9089" width="4.21875" style="1" customWidth="1"/>
    <col min="9090" max="9090" width="3" style="1" customWidth="1"/>
    <col min="9091" max="9093" width="0" style="1" hidden="1" customWidth="1"/>
    <col min="9094" max="9094" width="3" style="1" customWidth="1"/>
    <col min="9095" max="9095" width="0" style="1" hidden="1" customWidth="1"/>
    <col min="9096" max="9096" width="3" style="1" customWidth="1"/>
    <col min="9097" max="9097" width="0" style="1" hidden="1" customWidth="1"/>
    <col min="9098" max="9098" width="4.44140625" style="1" customWidth="1"/>
    <col min="9099" max="9099" width="34.21875" style="1" customWidth="1"/>
    <col min="9100" max="9100" width="23.44140625" style="1" customWidth="1"/>
    <col min="9101" max="9101" width="9.21875" style="1" customWidth="1"/>
    <col min="9102" max="9102" width="19.44140625" style="1" customWidth="1"/>
    <col min="9103" max="9103" width="42.77734375" style="1" customWidth="1"/>
    <col min="9104" max="9104" width="5.77734375" style="1" customWidth="1"/>
    <col min="9105" max="9105" width="31.44140625" style="1" customWidth="1"/>
    <col min="9106" max="9106" width="16.21875" style="1" customWidth="1"/>
    <col min="9107" max="9108" width="9.21875" style="1" customWidth="1"/>
    <col min="9109" max="9109" width="11.21875" style="1" customWidth="1"/>
    <col min="9110" max="9110" width="2.21875" style="1" customWidth="1"/>
    <col min="9111" max="9316" width="10.88671875" style="1"/>
    <col min="9317" max="9317" width="12" style="1" customWidth="1"/>
    <col min="9318" max="9318" width="2.77734375" style="1" customWidth="1"/>
    <col min="9319" max="9320" width="6.44140625" style="1" customWidth="1"/>
    <col min="9321" max="9321" width="5.77734375" style="1" customWidth="1"/>
    <col min="9322" max="9322" width="6.44140625" style="1" customWidth="1"/>
    <col min="9323" max="9323" width="13.77734375" style="1" customWidth="1"/>
    <col min="9324" max="9325" width="9" style="1" customWidth="1"/>
    <col min="9326" max="9326" width="2.44140625" style="1" customWidth="1"/>
    <col min="9327" max="9327" width="8.77734375" style="1" customWidth="1"/>
    <col min="9328" max="9328" width="7.44140625" style="1" customWidth="1"/>
    <col min="9329" max="9331" width="3.77734375" style="1" customWidth="1"/>
    <col min="9332" max="9332" width="3.44140625" style="1" customWidth="1"/>
    <col min="9333" max="9333" width="2.77734375" style="1" customWidth="1"/>
    <col min="9334" max="9334" width="3" style="1" customWidth="1"/>
    <col min="9335" max="9337" width="0" style="1" hidden="1" customWidth="1"/>
    <col min="9338" max="9338" width="4.44140625" style="1" customWidth="1"/>
    <col min="9339" max="9339" width="0" style="1" hidden="1" customWidth="1"/>
    <col min="9340" max="9341" width="14.77734375" style="1" customWidth="1"/>
    <col min="9342" max="9342" width="15.21875" style="1" customWidth="1"/>
    <col min="9343" max="9343" width="6.44140625" style="1" customWidth="1"/>
    <col min="9344" max="9344" width="15.21875" style="1" customWidth="1"/>
    <col min="9345" max="9345" width="4.21875" style="1" customWidth="1"/>
    <col min="9346" max="9346" width="3" style="1" customWidth="1"/>
    <col min="9347" max="9349" width="0" style="1" hidden="1" customWidth="1"/>
    <col min="9350" max="9350" width="3" style="1" customWidth="1"/>
    <col min="9351" max="9351" width="0" style="1" hidden="1" customWidth="1"/>
    <col min="9352" max="9352" width="3" style="1" customWidth="1"/>
    <col min="9353" max="9353" width="0" style="1" hidden="1" customWidth="1"/>
    <col min="9354" max="9354" width="4.44140625" style="1" customWidth="1"/>
    <col min="9355" max="9355" width="34.21875" style="1" customWidth="1"/>
    <col min="9356" max="9356" width="23.44140625" style="1" customWidth="1"/>
    <col min="9357" max="9357" width="9.21875" style="1" customWidth="1"/>
    <col min="9358" max="9358" width="19.44140625" style="1" customWidth="1"/>
    <col min="9359" max="9359" width="42.77734375" style="1" customWidth="1"/>
    <col min="9360" max="9360" width="5.77734375" style="1" customWidth="1"/>
    <col min="9361" max="9361" width="31.44140625" style="1" customWidth="1"/>
    <col min="9362" max="9362" width="16.21875" style="1" customWidth="1"/>
    <col min="9363" max="9364" width="9.21875" style="1" customWidth="1"/>
    <col min="9365" max="9365" width="11.21875" style="1" customWidth="1"/>
    <col min="9366" max="9366" width="2.21875" style="1" customWidth="1"/>
    <col min="9367" max="9572" width="10.88671875" style="1"/>
    <col min="9573" max="9573" width="12" style="1" customWidth="1"/>
    <col min="9574" max="9574" width="2.77734375" style="1" customWidth="1"/>
    <col min="9575" max="9576" width="6.44140625" style="1" customWidth="1"/>
    <col min="9577" max="9577" width="5.77734375" style="1" customWidth="1"/>
    <col min="9578" max="9578" width="6.44140625" style="1" customWidth="1"/>
    <col min="9579" max="9579" width="13.77734375" style="1" customWidth="1"/>
    <col min="9580" max="9581" width="9" style="1" customWidth="1"/>
    <col min="9582" max="9582" width="2.44140625" style="1" customWidth="1"/>
    <col min="9583" max="9583" width="8.77734375" style="1" customWidth="1"/>
    <col min="9584" max="9584" width="7.44140625" style="1" customWidth="1"/>
    <col min="9585" max="9587" width="3.77734375" style="1" customWidth="1"/>
    <col min="9588" max="9588" width="3.44140625" style="1" customWidth="1"/>
    <col min="9589" max="9589" width="2.77734375" style="1" customWidth="1"/>
    <col min="9590" max="9590" width="3" style="1" customWidth="1"/>
    <col min="9591" max="9593" width="0" style="1" hidden="1" customWidth="1"/>
    <col min="9594" max="9594" width="4.44140625" style="1" customWidth="1"/>
    <col min="9595" max="9595" width="0" style="1" hidden="1" customWidth="1"/>
    <col min="9596" max="9597" width="14.77734375" style="1" customWidth="1"/>
    <col min="9598" max="9598" width="15.21875" style="1" customWidth="1"/>
    <col min="9599" max="9599" width="6.44140625" style="1" customWidth="1"/>
    <col min="9600" max="9600" width="15.21875" style="1" customWidth="1"/>
    <col min="9601" max="9601" width="4.21875" style="1" customWidth="1"/>
    <col min="9602" max="9602" width="3" style="1" customWidth="1"/>
    <col min="9603" max="9605" width="0" style="1" hidden="1" customWidth="1"/>
    <col min="9606" max="9606" width="3" style="1" customWidth="1"/>
    <col min="9607" max="9607" width="0" style="1" hidden="1" customWidth="1"/>
    <col min="9608" max="9608" width="3" style="1" customWidth="1"/>
    <col min="9609" max="9609" width="0" style="1" hidden="1" customWidth="1"/>
    <col min="9610" max="9610" width="4.44140625" style="1" customWidth="1"/>
    <col min="9611" max="9611" width="34.21875" style="1" customWidth="1"/>
    <col min="9612" max="9612" width="23.44140625" style="1" customWidth="1"/>
    <col min="9613" max="9613" width="9.21875" style="1" customWidth="1"/>
    <col min="9614" max="9614" width="19.44140625" style="1" customWidth="1"/>
    <col min="9615" max="9615" width="42.77734375" style="1" customWidth="1"/>
    <col min="9616" max="9616" width="5.77734375" style="1" customWidth="1"/>
    <col min="9617" max="9617" width="31.44140625" style="1" customWidth="1"/>
    <col min="9618" max="9618" width="16.21875" style="1" customWidth="1"/>
    <col min="9619" max="9620" width="9.21875" style="1" customWidth="1"/>
    <col min="9621" max="9621" width="11.21875" style="1" customWidth="1"/>
    <col min="9622" max="9622" width="2.21875" style="1" customWidth="1"/>
    <col min="9623" max="9828" width="10.88671875" style="1"/>
    <col min="9829" max="9829" width="12" style="1" customWidth="1"/>
    <col min="9830" max="9830" width="2.77734375" style="1" customWidth="1"/>
    <col min="9831" max="9832" width="6.44140625" style="1" customWidth="1"/>
    <col min="9833" max="9833" width="5.77734375" style="1" customWidth="1"/>
    <col min="9834" max="9834" width="6.44140625" style="1" customWidth="1"/>
    <col min="9835" max="9835" width="13.77734375" style="1" customWidth="1"/>
    <col min="9836" max="9837" width="9" style="1" customWidth="1"/>
    <col min="9838" max="9838" width="2.44140625" style="1" customWidth="1"/>
    <col min="9839" max="9839" width="8.77734375" style="1" customWidth="1"/>
    <col min="9840" max="9840" width="7.44140625" style="1" customWidth="1"/>
    <col min="9841" max="9843" width="3.77734375" style="1" customWidth="1"/>
    <col min="9844" max="9844" width="3.44140625" style="1" customWidth="1"/>
    <col min="9845" max="9845" width="2.77734375" style="1" customWidth="1"/>
    <col min="9846" max="9846" width="3" style="1" customWidth="1"/>
    <col min="9847" max="9849" width="0" style="1" hidden="1" customWidth="1"/>
    <col min="9850" max="9850" width="4.44140625" style="1" customWidth="1"/>
    <col min="9851" max="9851" width="0" style="1" hidden="1" customWidth="1"/>
    <col min="9852" max="9853" width="14.77734375" style="1" customWidth="1"/>
    <col min="9854" max="9854" width="15.21875" style="1" customWidth="1"/>
    <col min="9855" max="9855" width="6.44140625" style="1" customWidth="1"/>
    <col min="9856" max="9856" width="15.21875" style="1" customWidth="1"/>
    <col min="9857" max="9857" width="4.21875" style="1" customWidth="1"/>
    <col min="9858" max="9858" width="3" style="1" customWidth="1"/>
    <col min="9859" max="9861" width="0" style="1" hidden="1" customWidth="1"/>
    <col min="9862" max="9862" width="3" style="1" customWidth="1"/>
    <col min="9863" max="9863" width="0" style="1" hidden="1" customWidth="1"/>
    <col min="9864" max="9864" width="3" style="1" customWidth="1"/>
    <col min="9865" max="9865" width="0" style="1" hidden="1" customWidth="1"/>
    <col min="9866" max="9866" width="4.44140625" style="1" customWidth="1"/>
    <col min="9867" max="9867" width="34.21875" style="1" customWidth="1"/>
    <col min="9868" max="9868" width="23.44140625" style="1" customWidth="1"/>
    <col min="9869" max="9869" width="9.21875" style="1" customWidth="1"/>
    <col min="9870" max="9870" width="19.44140625" style="1" customWidth="1"/>
    <col min="9871" max="9871" width="42.77734375" style="1" customWidth="1"/>
    <col min="9872" max="9872" width="5.77734375" style="1" customWidth="1"/>
    <col min="9873" max="9873" width="31.44140625" style="1" customWidth="1"/>
    <col min="9874" max="9874" width="16.21875" style="1" customWidth="1"/>
    <col min="9875" max="9876" width="9.21875" style="1" customWidth="1"/>
    <col min="9877" max="9877" width="11.21875" style="1" customWidth="1"/>
    <col min="9878" max="9878" width="2.21875" style="1" customWidth="1"/>
    <col min="9879" max="10084" width="10.88671875" style="1"/>
    <col min="10085" max="10085" width="12" style="1" customWidth="1"/>
    <col min="10086" max="10086" width="2.77734375" style="1" customWidth="1"/>
    <col min="10087" max="10088" width="6.44140625" style="1" customWidth="1"/>
    <col min="10089" max="10089" width="5.77734375" style="1" customWidth="1"/>
    <col min="10090" max="10090" width="6.44140625" style="1" customWidth="1"/>
    <col min="10091" max="10091" width="13.77734375" style="1" customWidth="1"/>
    <col min="10092" max="10093" width="9" style="1" customWidth="1"/>
    <col min="10094" max="10094" width="2.44140625" style="1" customWidth="1"/>
    <col min="10095" max="10095" width="8.77734375" style="1" customWidth="1"/>
    <col min="10096" max="10096" width="7.44140625" style="1" customWidth="1"/>
    <col min="10097" max="10099" width="3.77734375" style="1" customWidth="1"/>
    <col min="10100" max="10100" width="3.44140625" style="1" customWidth="1"/>
    <col min="10101" max="10101" width="2.77734375" style="1" customWidth="1"/>
    <col min="10102" max="10102" width="3" style="1" customWidth="1"/>
    <col min="10103" max="10105" width="0" style="1" hidden="1" customWidth="1"/>
    <col min="10106" max="10106" width="4.44140625" style="1" customWidth="1"/>
    <col min="10107" max="10107" width="0" style="1" hidden="1" customWidth="1"/>
    <col min="10108" max="10109" width="14.77734375" style="1" customWidth="1"/>
    <col min="10110" max="10110" width="15.21875" style="1" customWidth="1"/>
    <col min="10111" max="10111" width="6.44140625" style="1" customWidth="1"/>
    <col min="10112" max="10112" width="15.21875" style="1" customWidth="1"/>
    <col min="10113" max="10113" width="4.21875" style="1" customWidth="1"/>
    <col min="10114" max="10114" width="3" style="1" customWidth="1"/>
    <col min="10115" max="10117" width="0" style="1" hidden="1" customWidth="1"/>
    <col min="10118" max="10118" width="3" style="1" customWidth="1"/>
    <col min="10119" max="10119" width="0" style="1" hidden="1" customWidth="1"/>
    <col min="10120" max="10120" width="3" style="1" customWidth="1"/>
    <col min="10121" max="10121" width="0" style="1" hidden="1" customWidth="1"/>
    <col min="10122" max="10122" width="4.44140625" style="1" customWidth="1"/>
    <col min="10123" max="10123" width="34.21875" style="1" customWidth="1"/>
    <col min="10124" max="10124" width="23.44140625" style="1" customWidth="1"/>
    <col min="10125" max="10125" width="9.21875" style="1" customWidth="1"/>
    <col min="10126" max="10126" width="19.44140625" style="1" customWidth="1"/>
    <col min="10127" max="10127" width="42.77734375" style="1" customWidth="1"/>
    <col min="10128" max="10128" width="5.77734375" style="1" customWidth="1"/>
    <col min="10129" max="10129" width="31.44140625" style="1" customWidth="1"/>
    <col min="10130" max="10130" width="16.21875" style="1" customWidth="1"/>
    <col min="10131" max="10132" width="9.21875" style="1" customWidth="1"/>
    <col min="10133" max="10133" width="11.21875" style="1" customWidth="1"/>
    <col min="10134" max="10134" width="2.21875" style="1" customWidth="1"/>
    <col min="10135" max="10340" width="10.88671875" style="1"/>
    <col min="10341" max="10341" width="12" style="1" customWidth="1"/>
    <col min="10342" max="10342" width="2.77734375" style="1" customWidth="1"/>
    <col min="10343" max="10344" width="6.44140625" style="1" customWidth="1"/>
    <col min="10345" max="10345" width="5.77734375" style="1" customWidth="1"/>
    <col min="10346" max="10346" width="6.44140625" style="1" customWidth="1"/>
    <col min="10347" max="10347" width="13.77734375" style="1" customWidth="1"/>
    <col min="10348" max="10349" width="9" style="1" customWidth="1"/>
    <col min="10350" max="10350" width="2.44140625" style="1" customWidth="1"/>
    <col min="10351" max="10351" width="8.77734375" style="1" customWidth="1"/>
    <col min="10352" max="10352" width="7.44140625" style="1" customWidth="1"/>
    <col min="10353" max="10355" width="3.77734375" style="1" customWidth="1"/>
    <col min="10356" max="10356" width="3.44140625" style="1" customWidth="1"/>
    <col min="10357" max="10357" width="2.77734375" style="1" customWidth="1"/>
    <col min="10358" max="10358" width="3" style="1" customWidth="1"/>
    <col min="10359" max="10361" width="0" style="1" hidden="1" customWidth="1"/>
    <col min="10362" max="10362" width="4.44140625" style="1" customWidth="1"/>
    <col min="10363" max="10363" width="0" style="1" hidden="1" customWidth="1"/>
    <col min="10364" max="10365" width="14.77734375" style="1" customWidth="1"/>
    <col min="10366" max="10366" width="15.21875" style="1" customWidth="1"/>
    <col min="10367" max="10367" width="6.44140625" style="1" customWidth="1"/>
    <col min="10368" max="10368" width="15.21875" style="1" customWidth="1"/>
    <col min="10369" max="10369" width="4.21875" style="1" customWidth="1"/>
    <col min="10370" max="10370" width="3" style="1" customWidth="1"/>
    <col min="10371" max="10373" width="0" style="1" hidden="1" customWidth="1"/>
    <col min="10374" max="10374" width="3" style="1" customWidth="1"/>
    <col min="10375" max="10375" width="0" style="1" hidden="1" customWidth="1"/>
    <col min="10376" max="10376" width="3" style="1" customWidth="1"/>
    <col min="10377" max="10377" width="0" style="1" hidden="1" customWidth="1"/>
    <col min="10378" max="10378" width="4.44140625" style="1" customWidth="1"/>
    <col min="10379" max="10379" width="34.21875" style="1" customWidth="1"/>
    <col min="10380" max="10380" width="23.44140625" style="1" customWidth="1"/>
    <col min="10381" max="10381" width="9.21875" style="1" customWidth="1"/>
    <col min="10382" max="10382" width="19.44140625" style="1" customWidth="1"/>
    <col min="10383" max="10383" width="42.77734375" style="1" customWidth="1"/>
    <col min="10384" max="10384" width="5.77734375" style="1" customWidth="1"/>
    <col min="10385" max="10385" width="31.44140625" style="1" customWidth="1"/>
    <col min="10386" max="10386" width="16.21875" style="1" customWidth="1"/>
    <col min="10387" max="10388" width="9.21875" style="1" customWidth="1"/>
    <col min="10389" max="10389" width="11.21875" style="1" customWidth="1"/>
    <col min="10390" max="10390" width="2.21875" style="1" customWidth="1"/>
    <col min="10391" max="10596" width="10.88671875" style="1"/>
    <col min="10597" max="10597" width="12" style="1" customWidth="1"/>
    <col min="10598" max="10598" width="2.77734375" style="1" customWidth="1"/>
    <col min="10599" max="10600" width="6.44140625" style="1" customWidth="1"/>
    <col min="10601" max="10601" width="5.77734375" style="1" customWidth="1"/>
    <col min="10602" max="10602" width="6.44140625" style="1" customWidth="1"/>
    <col min="10603" max="10603" width="13.77734375" style="1" customWidth="1"/>
    <col min="10604" max="10605" width="9" style="1" customWidth="1"/>
    <col min="10606" max="10606" width="2.44140625" style="1" customWidth="1"/>
    <col min="10607" max="10607" width="8.77734375" style="1" customWidth="1"/>
    <col min="10608" max="10608" width="7.44140625" style="1" customWidth="1"/>
    <col min="10609" max="10611" width="3.77734375" style="1" customWidth="1"/>
    <col min="10612" max="10612" width="3.44140625" style="1" customWidth="1"/>
    <col min="10613" max="10613" width="2.77734375" style="1" customWidth="1"/>
    <col min="10614" max="10614" width="3" style="1" customWidth="1"/>
    <col min="10615" max="10617" width="0" style="1" hidden="1" customWidth="1"/>
    <col min="10618" max="10618" width="4.44140625" style="1" customWidth="1"/>
    <col min="10619" max="10619" width="0" style="1" hidden="1" customWidth="1"/>
    <col min="10620" max="10621" width="14.77734375" style="1" customWidth="1"/>
    <col min="10622" max="10622" width="15.21875" style="1" customWidth="1"/>
    <col min="10623" max="10623" width="6.44140625" style="1" customWidth="1"/>
    <col min="10624" max="10624" width="15.21875" style="1" customWidth="1"/>
    <col min="10625" max="10625" width="4.21875" style="1" customWidth="1"/>
    <col min="10626" max="10626" width="3" style="1" customWidth="1"/>
    <col min="10627" max="10629" width="0" style="1" hidden="1" customWidth="1"/>
    <col min="10630" max="10630" width="3" style="1" customWidth="1"/>
    <col min="10631" max="10631" width="0" style="1" hidden="1" customWidth="1"/>
    <col min="10632" max="10632" width="3" style="1" customWidth="1"/>
    <col min="10633" max="10633" width="0" style="1" hidden="1" customWidth="1"/>
    <col min="10634" max="10634" width="4.44140625" style="1" customWidth="1"/>
    <col min="10635" max="10635" width="34.21875" style="1" customWidth="1"/>
    <col min="10636" max="10636" width="23.44140625" style="1" customWidth="1"/>
    <col min="10637" max="10637" width="9.21875" style="1" customWidth="1"/>
    <col min="10638" max="10638" width="19.44140625" style="1" customWidth="1"/>
    <col min="10639" max="10639" width="42.77734375" style="1" customWidth="1"/>
    <col min="10640" max="10640" width="5.77734375" style="1" customWidth="1"/>
    <col min="10641" max="10641" width="31.44140625" style="1" customWidth="1"/>
    <col min="10642" max="10642" width="16.21875" style="1" customWidth="1"/>
    <col min="10643" max="10644" width="9.21875" style="1" customWidth="1"/>
    <col min="10645" max="10645" width="11.21875" style="1" customWidth="1"/>
    <col min="10646" max="10646" width="2.21875" style="1" customWidth="1"/>
    <col min="10647" max="10852" width="10.88671875" style="1"/>
    <col min="10853" max="10853" width="12" style="1" customWidth="1"/>
    <col min="10854" max="10854" width="2.77734375" style="1" customWidth="1"/>
    <col min="10855" max="10856" width="6.44140625" style="1" customWidth="1"/>
    <col min="10857" max="10857" width="5.77734375" style="1" customWidth="1"/>
    <col min="10858" max="10858" width="6.44140625" style="1" customWidth="1"/>
    <col min="10859" max="10859" width="13.77734375" style="1" customWidth="1"/>
    <col min="10860" max="10861" width="9" style="1" customWidth="1"/>
    <col min="10862" max="10862" width="2.44140625" style="1" customWidth="1"/>
    <col min="10863" max="10863" width="8.77734375" style="1" customWidth="1"/>
    <col min="10864" max="10864" width="7.44140625" style="1" customWidth="1"/>
    <col min="10865" max="10867" width="3.77734375" style="1" customWidth="1"/>
    <col min="10868" max="10868" width="3.44140625" style="1" customWidth="1"/>
    <col min="10869" max="10869" width="2.77734375" style="1" customWidth="1"/>
    <col min="10870" max="10870" width="3" style="1" customWidth="1"/>
    <col min="10871" max="10873" width="0" style="1" hidden="1" customWidth="1"/>
    <col min="10874" max="10874" width="4.44140625" style="1" customWidth="1"/>
    <col min="10875" max="10875" width="0" style="1" hidden="1" customWidth="1"/>
    <col min="10876" max="10877" width="14.77734375" style="1" customWidth="1"/>
    <col min="10878" max="10878" width="15.21875" style="1" customWidth="1"/>
    <col min="10879" max="10879" width="6.44140625" style="1" customWidth="1"/>
    <col min="10880" max="10880" width="15.21875" style="1" customWidth="1"/>
    <col min="10881" max="10881" width="4.21875" style="1" customWidth="1"/>
    <col min="10882" max="10882" width="3" style="1" customWidth="1"/>
    <col min="10883" max="10885" width="0" style="1" hidden="1" customWidth="1"/>
    <col min="10886" max="10886" width="3" style="1" customWidth="1"/>
    <col min="10887" max="10887" width="0" style="1" hidden="1" customWidth="1"/>
    <col min="10888" max="10888" width="3" style="1" customWidth="1"/>
    <col min="10889" max="10889" width="0" style="1" hidden="1" customWidth="1"/>
    <col min="10890" max="10890" width="4.44140625" style="1" customWidth="1"/>
    <col min="10891" max="10891" width="34.21875" style="1" customWidth="1"/>
    <col min="10892" max="10892" width="23.44140625" style="1" customWidth="1"/>
    <col min="10893" max="10893" width="9.21875" style="1" customWidth="1"/>
    <col min="10894" max="10894" width="19.44140625" style="1" customWidth="1"/>
    <col min="10895" max="10895" width="42.77734375" style="1" customWidth="1"/>
    <col min="10896" max="10896" width="5.77734375" style="1" customWidth="1"/>
    <col min="10897" max="10897" width="31.44140625" style="1" customWidth="1"/>
    <col min="10898" max="10898" width="16.21875" style="1" customWidth="1"/>
    <col min="10899" max="10900" width="9.21875" style="1" customWidth="1"/>
    <col min="10901" max="10901" width="11.21875" style="1" customWidth="1"/>
    <col min="10902" max="10902" width="2.21875" style="1" customWidth="1"/>
    <col min="10903" max="11108" width="10.88671875" style="1"/>
    <col min="11109" max="11109" width="12" style="1" customWidth="1"/>
    <col min="11110" max="11110" width="2.77734375" style="1" customWidth="1"/>
    <col min="11111" max="11112" width="6.44140625" style="1" customWidth="1"/>
    <col min="11113" max="11113" width="5.77734375" style="1" customWidth="1"/>
    <col min="11114" max="11114" width="6.44140625" style="1" customWidth="1"/>
    <col min="11115" max="11115" width="13.77734375" style="1" customWidth="1"/>
    <col min="11116" max="11117" width="9" style="1" customWidth="1"/>
    <col min="11118" max="11118" width="2.44140625" style="1" customWidth="1"/>
    <col min="11119" max="11119" width="8.77734375" style="1" customWidth="1"/>
    <col min="11120" max="11120" width="7.44140625" style="1" customWidth="1"/>
    <col min="11121" max="11123" width="3.77734375" style="1" customWidth="1"/>
    <col min="11124" max="11124" width="3.44140625" style="1" customWidth="1"/>
    <col min="11125" max="11125" width="2.77734375" style="1" customWidth="1"/>
    <col min="11126" max="11126" width="3" style="1" customWidth="1"/>
    <col min="11127" max="11129" width="0" style="1" hidden="1" customWidth="1"/>
    <col min="11130" max="11130" width="4.44140625" style="1" customWidth="1"/>
    <col min="11131" max="11131" width="0" style="1" hidden="1" customWidth="1"/>
    <col min="11132" max="11133" width="14.77734375" style="1" customWidth="1"/>
    <col min="11134" max="11134" width="15.21875" style="1" customWidth="1"/>
    <col min="11135" max="11135" width="6.44140625" style="1" customWidth="1"/>
    <col min="11136" max="11136" width="15.21875" style="1" customWidth="1"/>
    <col min="11137" max="11137" width="4.21875" style="1" customWidth="1"/>
    <col min="11138" max="11138" width="3" style="1" customWidth="1"/>
    <col min="11139" max="11141" width="0" style="1" hidden="1" customWidth="1"/>
    <col min="11142" max="11142" width="3" style="1" customWidth="1"/>
    <col min="11143" max="11143" width="0" style="1" hidden="1" customWidth="1"/>
    <col min="11144" max="11144" width="3" style="1" customWidth="1"/>
    <col min="11145" max="11145" width="0" style="1" hidden="1" customWidth="1"/>
    <col min="11146" max="11146" width="4.44140625" style="1" customWidth="1"/>
    <col min="11147" max="11147" width="34.21875" style="1" customWidth="1"/>
    <col min="11148" max="11148" width="23.44140625" style="1" customWidth="1"/>
    <col min="11149" max="11149" width="9.21875" style="1" customWidth="1"/>
    <col min="11150" max="11150" width="19.44140625" style="1" customWidth="1"/>
    <col min="11151" max="11151" width="42.77734375" style="1" customWidth="1"/>
    <col min="11152" max="11152" width="5.77734375" style="1" customWidth="1"/>
    <col min="11153" max="11153" width="31.44140625" style="1" customWidth="1"/>
    <col min="11154" max="11154" width="16.21875" style="1" customWidth="1"/>
    <col min="11155" max="11156" width="9.21875" style="1" customWidth="1"/>
    <col min="11157" max="11157" width="11.21875" style="1" customWidth="1"/>
    <col min="11158" max="11158" width="2.21875" style="1" customWidth="1"/>
    <col min="11159" max="11364" width="10.88671875" style="1"/>
    <col min="11365" max="11365" width="12" style="1" customWidth="1"/>
    <col min="11366" max="11366" width="2.77734375" style="1" customWidth="1"/>
    <col min="11367" max="11368" width="6.44140625" style="1" customWidth="1"/>
    <col min="11369" max="11369" width="5.77734375" style="1" customWidth="1"/>
    <col min="11370" max="11370" width="6.44140625" style="1" customWidth="1"/>
    <col min="11371" max="11371" width="13.77734375" style="1" customWidth="1"/>
    <col min="11372" max="11373" width="9" style="1" customWidth="1"/>
    <col min="11374" max="11374" width="2.44140625" style="1" customWidth="1"/>
    <col min="11375" max="11375" width="8.77734375" style="1" customWidth="1"/>
    <col min="11376" max="11376" width="7.44140625" style="1" customWidth="1"/>
    <col min="11377" max="11379" width="3.77734375" style="1" customWidth="1"/>
    <col min="11380" max="11380" width="3.44140625" style="1" customWidth="1"/>
    <col min="11381" max="11381" width="2.77734375" style="1" customWidth="1"/>
    <col min="11382" max="11382" width="3" style="1" customWidth="1"/>
    <col min="11383" max="11385" width="0" style="1" hidden="1" customWidth="1"/>
    <col min="11386" max="11386" width="4.44140625" style="1" customWidth="1"/>
    <col min="11387" max="11387" width="0" style="1" hidden="1" customWidth="1"/>
    <col min="11388" max="11389" width="14.77734375" style="1" customWidth="1"/>
    <col min="11390" max="11390" width="15.21875" style="1" customWidth="1"/>
    <col min="11391" max="11391" width="6.44140625" style="1" customWidth="1"/>
    <col min="11392" max="11392" width="15.21875" style="1" customWidth="1"/>
    <col min="11393" max="11393" width="4.21875" style="1" customWidth="1"/>
    <col min="11394" max="11394" width="3" style="1" customWidth="1"/>
    <col min="11395" max="11397" width="0" style="1" hidden="1" customWidth="1"/>
    <col min="11398" max="11398" width="3" style="1" customWidth="1"/>
    <col min="11399" max="11399" width="0" style="1" hidden="1" customWidth="1"/>
    <col min="11400" max="11400" width="3" style="1" customWidth="1"/>
    <col min="11401" max="11401" width="0" style="1" hidden="1" customWidth="1"/>
    <col min="11402" max="11402" width="4.44140625" style="1" customWidth="1"/>
    <col min="11403" max="11403" width="34.21875" style="1" customWidth="1"/>
    <col min="11404" max="11404" width="23.44140625" style="1" customWidth="1"/>
    <col min="11405" max="11405" width="9.21875" style="1" customWidth="1"/>
    <col min="11406" max="11406" width="19.44140625" style="1" customWidth="1"/>
    <col min="11407" max="11407" width="42.77734375" style="1" customWidth="1"/>
    <col min="11408" max="11408" width="5.77734375" style="1" customWidth="1"/>
    <col min="11409" max="11409" width="31.44140625" style="1" customWidth="1"/>
    <col min="11410" max="11410" width="16.21875" style="1" customWidth="1"/>
    <col min="11411" max="11412" width="9.21875" style="1" customWidth="1"/>
    <col min="11413" max="11413" width="11.21875" style="1" customWidth="1"/>
    <col min="11414" max="11414" width="2.21875" style="1" customWidth="1"/>
    <col min="11415" max="11620" width="10.88671875" style="1"/>
    <col min="11621" max="11621" width="12" style="1" customWidth="1"/>
    <col min="11622" max="11622" width="2.77734375" style="1" customWidth="1"/>
    <col min="11623" max="11624" width="6.44140625" style="1" customWidth="1"/>
    <col min="11625" max="11625" width="5.77734375" style="1" customWidth="1"/>
    <col min="11626" max="11626" width="6.44140625" style="1" customWidth="1"/>
    <col min="11627" max="11627" width="13.77734375" style="1" customWidth="1"/>
    <col min="11628" max="11629" width="9" style="1" customWidth="1"/>
    <col min="11630" max="11630" width="2.44140625" style="1" customWidth="1"/>
    <col min="11631" max="11631" width="8.77734375" style="1" customWidth="1"/>
    <col min="11632" max="11632" width="7.44140625" style="1" customWidth="1"/>
    <col min="11633" max="11635" width="3.77734375" style="1" customWidth="1"/>
    <col min="11636" max="11636" width="3.44140625" style="1" customWidth="1"/>
    <col min="11637" max="11637" width="2.77734375" style="1" customWidth="1"/>
    <col min="11638" max="11638" width="3" style="1" customWidth="1"/>
    <col min="11639" max="11641" width="0" style="1" hidden="1" customWidth="1"/>
    <col min="11642" max="11642" width="4.44140625" style="1" customWidth="1"/>
    <col min="11643" max="11643" width="0" style="1" hidden="1" customWidth="1"/>
    <col min="11644" max="11645" width="14.77734375" style="1" customWidth="1"/>
    <col min="11646" max="11646" width="15.21875" style="1" customWidth="1"/>
    <col min="11647" max="11647" width="6.44140625" style="1" customWidth="1"/>
    <col min="11648" max="11648" width="15.21875" style="1" customWidth="1"/>
    <col min="11649" max="11649" width="4.21875" style="1" customWidth="1"/>
    <col min="11650" max="11650" width="3" style="1" customWidth="1"/>
    <col min="11651" max="11653" width="0" style="1" hidden="1" customWidth="1"/>
    <col min="11654" max="11654" width="3" style="1" customWidth="1"/>
    <col min="11655" max="11655" width="0" style="1" hidden="1" customWidth="1"/>
    <col min="11656" max="11656" width="3" style="1" customWidth="1"/>
    <col min="11657" max="11657" width="0" style="1" hidden="1" customWidth="1"/>
    <col min="11658" max="11658" width="4.44140625" style="1" customWidth="1"/>
    <col min="11659" max="11659" width="34.21875" style="1" customWidth="1"/>
    <col min="11660" max="11660" width="23.44140625" style="1" customWidth="1"/>
    <col min="11661" max="11661" width="9.21875" style="1" customWidth="1"/>
    <col min="11662" max="11662" width="19.44140625" style="1" customWidth="1"/>
    <col min="11663" max="11663" width="42.77734375" style="1" customWidth="1"/>
    <col min="11664" max="11664" width="5.77734375" style="1" customWidth="1"/>
    <col min="11665" max="11665" width="31.44140625" style="1" customWidth="1"/>
    <col min="11666" max="11666" width="16.21875" style="1" customWidth="1"/>
    <col min="11667" max="11668" width="9.21875" style="1" customWidth="1"/>
    <col min="11669" max="11669" width="11.21875" style="1" customWidth="1"/>
    <col min="11670" max="11670" width="2.21875" style="1" customWidth="1"/>
    <col min="11671" max="11876" width="10.88671875" style="1"/>
    <col min="11877" max="11877" width="12" style="1" customWidth="1"/>
    <col min="11878" max="11878" width="2.77734375" style="1" customWidth="1"/>
    <col min="11879" max="11880" width="6.44140625" style="1" customWidth="1"/>
    <col min="11881" max="11881" width="5.77734375" style="1" customWidth="1"/>
    <col min="11882" max="11882" width="6.44140625" style="1" customWidth="1"/>
    <col min="11883" max="11883" width="13.77734375" style="1" customWidth="1"/>
    <col min="11884" max="11885" width="9" style="1" customWidth="1"/>
    <col min="11886" max="11886" width="2.44140625" style="1" customWidth="1"/>
    <col min="11887" max="11887" width="8.77734375" style="1" customWidth="1"/>
    <col min="11888" max="11888" width="7.44140625" style="1" customWidth="1"/>
    <col min="11889" max="11891" width="3.77734375" style="1" customWidth="1"/>
    <col min="11892" max="11892" width="3.44140625" style="1" customWidth="1"/>
    <col min="11893" max="11893" width="2.77734375" style="1" customWidth="1"/>
    <col min="11894" max="11894" width="3" style="1" customWidth="1"/>
    <col min="11895" max="11897" width="0" style="1" hidden="1" customWidth="1"/>
    <col min="11898" max="11898" width="4.44140625" style="1" customWidth="1"/>
    <col min="11899" max="11899" width="0" style="1" hidden="1" customWidth="1"/>
    <col min="11900" max="11901" width="14.77734375" style="1" customWidth="1"/>
    <col min="11902" max="11902" width="15.21875" style="1" customWidth="1"/>
    <col min="11903" max="11903" width="6.44140625" style="1" customWidth="1"/>
    <col min="11904" max="11904" width="15.21875" style="1" customWidth="1"/>
    <col min="11905" max="11905" width="4.21875" style="1" customWidth="1"/>
    <col min="11906" max="11906" width="3" style="1" customWidth="1"/>
    <col min="11907" max="11909" width="0" style="1" hidden="1" customWidth="1"/>
    <col min="11910" max="11910" width="3" style="1" customWidth="1"/>
    <col min="11911" max="11911" width="0" style="1" hidden="1" customWidth="1"/>
    <col min="11912" max="11912" width="3" style="1" customWidth="1"/>
    <col min="11913" max="11913" width="0" style="1" hidden="1" customWidth="1"/>
    <col min="11914" max="11914" width="4.44140625" style="1" customWidth="1"/>
    <col min="11915" max="11915" width="34.21875" style="1" customWidth="1"/>
    <col min="11916" max="11916" width="23.44140625" style="1" customWidth="1"/>
    <col min="11917" max="11917" width="9.21875" style="1" customWidth="1"/>
    <col min="11918" max="11918" width="19.44140625" style="1" customWidth="1"/>
    <col min="11919" max="11919" width="42.77734375" style="1" customWidth="1"/>
    <col min="11920" max="11920" width="5.77734375" style="1" customWidth="1"/>
    <col min="11921" max="11921" width="31.44140625" style="1" customWidth="1"/>
    <col min="11922" max="11922" width="16.21875" style="1" customWidth="1"/>
    <col min="11923" max="11924" width="9.21875" style="1" customWidth="1"/>
    <col min="11925" max="11925" width="11.21875" style="1" customWidth="1"/>
    <col min="11926" max="11926" width="2.21875" style="1" customWidth="1"/>
    <col min="11927" max="12132" width="10.88671875" style="1"/>
    <col min="12133" max="12133" width="12" style="1" customWidth="1"/>
    <col min="12134" max="12134" width="2.77734375" style="1" customWidth="1"/>
    <col min="12135" max="12136" width="6.44140625" style="1" customWidth="1"/>
    <col min="12137" max="12137" width="5.77734375" style="1" customWidth="1"/>
    <col min="12138" max="12138" width="6.44140625" style="1" customWidth="1"/>
    <col min="12139" max="12139" width="13.77734375" style="1" customWidth="1"/>
    <col min="12140" max="12141" width="9" style="1" customWidth="1"/>
    <col min="12142" max="12142" width="2.44140625" style="1" customWidth="1"/>
    <col min="12143" max="12143" width="8.77734375" style="1" customWidth="1"/>
    <col min="12144" max="12144" width="7.44140625" style="1" customWidth="1"/>
    <col min="12145" max="12147" width="3.77734375" style="1" customWidth="1"/>
    <col min="12148" max="12148" width="3.44140625" style="1" customWidth="1"/>
    <col min="12149" max="12149" width="2.77734375" style="1" customWidth="1"/>
    <col min="12150" max="12150" width="3" style="1" customWidth="1"/>
    <col min="12151" max="12153" width="0" style="1" hidden="1" customWidth="1"/>
    <col min="12154" max="12154" width="4.44140625" style="1" customWidth="1"/>
    <col min="12155" max="12155" width="0" style="1" hidden="1" customWidth="1"/>
    <col min="12156" max="12157" width="14.77734375" style="1" customWidth="1"/>
    <col min="12158" max="12158" width="15.21875" style="1" customWidth="1"/>
    <col min="12159" max="12159" width="6.44140625" style="1" customWidth="1"/>
    <col min="12160" max="12160" width="15.21875" style="1" customWidth="1"/>
    <col min="12161" max="12161" width="4.21875" style="1" customWidth="1"/>
    <col min="12162" max="12162" width="3" style="1" customWidth="1"/>
    <col min="12163" max="12165" width="0" style="1" hidden="1" customWidth="1"/>
    <col min="12166" max="12166" width="3" style="1" customWidth="1"/>
    <col min="12167" max="12167" width="0" style="1" hidden="1" customWidth="1"/>
    <col min="12168" max="12168" width="3" style="1" customWidth="1"/>
    <col min="12169" max="12169" width="0" style="1" hidden="1" customWidth="1"/>
    <col min="12170" max="12170" width="4.44140625" style="1" customWidth="1"/>
    <col min="12171" max="12171" width="34.21875" style="1" customWidth="1"/>
    <col min="12172" max="12172" width="23.44140625" style="1" customWidth="1"/>
    <col min="12173" max="12173" width="9.21875" style="1" customWidth="1"/>
    <col min="12174" max="12174" width="19.44140625" style="1" customWidth="1"/>
    <col min="12175" max="12175" width="42.77734375" style="1" customWidth="1"/>
    <col min="12176" max="12176" width="5.77734375" style="1" customWidth="1"/>
    <col min="12177" max="12177" width="31.44140625" style="1" customWidth="1"/>
    <col min="12178" max="12178" width="16.21875" style="1" customWidth="1"/>
    <col min="12179" max="12180" width="9.21875" style="1" customWidth="1"/>
    <col min="12181" max="12181" width="11.21875" style="1" customWidth="1"/>
    <col min="12182" max="12182" width="2.21875" style="1" customWidth="1"/>
    <col min="12183" max="12388" width="10.88671875" style="1"/>
    <col min="12389" max="12389" width="12" style="1" customWidth="1"/>
    <col min="12390" max="12390" width="2.77734375" style="1" customWidth="1"/>
    <col min="12391" max="12392" width="6.44140625" style="1" customWidth="1"/>
    <col min="12393" max="12393" width="5.77734375" style="1" customWidth="1"/>
    <col min="12394" max="12394" width="6.44140625" style="1" customWidth="1"/>
    <col min="12395" max="12395" width="13.77734375" style="1" customWidth="1"/>
    <col min="12396" max="12397" width="9" style="1" customWidth="1"/>
    <col min="12398" max="12398" width="2.44140625" style="1" customWidth="1"/>
    <col min="12399" max="12399" width="8.77734375" style="1" customWidth="1"/>
    <col min="12400" max="12400" width="7.44140625" style="1" customWidth="1"/>
    <col min="12401" max="12403" width="3.77734375" style="1" customWidth="1"/>
    <col min="12404" max="12404" width="3.44140625" style="1" customWidth="1"/>
    <col min="12405" max="12405" width="2.77734375" style="1" customWidth="1"/>
    <col min="12406" max="12406" width="3" style="1" customWidth="1"/>
    <col min="12407" max="12409" width="0" style="1" hidden="1" customWidth="1"/>
    <col min="12410" max="12410" width="4.44140625" style="1" customWidth="1"/>
    <col min="12411" max="12411" width="0" style="1" hidden="1" customWidth="1"/>
    <col min="12412" max="12413" width="14.77734375" style="1" customWidth="1"/>
    <col min="12414" max="12414" width="15.21875" style="1" customWidth="1"/>
    <col min="12415" max="12415" width="6.44140625" style="1" customWidth="1"/>
    <col min="12416" max="12416" width="15.21875" style="1" customWidth="1"/>
    <col min="12417" max="12417" width="4.21875" style="1" customWidth="1"/>
    <col min="12418" max="12418" width="3" style="1" customWidth="1"/>
    <col min="12419" max="12421" width="0" style="1" hidden="1" customWidth="1"/>
    <col min="12422" max="12422" width="3" style="1" customWidth="1"/>
    <col min="12423" max="12423" width="0" style="1" hidden="1" customWidth="1"/>
    <col min="12424" max="12424" width="3" style="1" customWidth="1"/>
    <col min="12425" max="12425" width="0" style="1" hidden="1" customWidth="1"/>
    <col min="12426" max="12426" width="4.44140625" style="1" customWidth="1"/>
    <col min="12427" max="12427" width="34.21875" style="1" customWidth="1"/>
    <col min="12428" max="12428" width="23.44140625" style="1" customWidth="1"/>
    <col min="12429" max="12429" width="9.21875" style="1" customWidth="1"/>
    <col min="12430" max="12430" width="19.44140625" style="1" customWidth="1"/>
    <col min="12431" max="12431" width="42.77734375" style="1" customWidth="1"/>
    <col min="12432" max="12432" width="5.77734375" style="1" customWidth="1"/>
    <col min="12433" max="12433" width="31.44140625" style="1" customWidth="1"/>
    <col min="12434" max="12434" width="16.21875" style="1" customWidth="1"/>
    <col min="12435" max="12436" width="9.21875" style="1" customWidth="1"/>
    <col min="12437" max="12437" width="11.21875" style="1" customWidth="1"/>
    <col min="12438" max="12438" width="2.21875" style="1" customWidth="1"/>
    <col min="12439" max="12644" width="10.88671875" style="1"/>
    <col min="12645" max="12645" width="12" style="1" customWidth="1"/>
    <col min="12646" max="12646" width="2.77734375" style="1" customWidth="1"/>
    <col min="12647" max="12648" width="6.44140625" style="1" customWidth="1"/>
    <col min="12649" max="12649" width="5.77734375" style="1" customWidth="1"/>
    <col min="12650" max="12650" width="6.44140625" style="1" customWidth="1"/>
    <col min="12651" max="12651" width="13.77734375" style="1" customWidth="1"/>
    <col min="12652" max="12653" width="9" style="1" customWidth="1"/>
    <col min="12654" max="12654" width="2.44140625" style="1" customWidth="1"/>
    <col min="12655" max="12655" width="8.77734375" style="1" customWidth="1"/>
    <col min="12656" max="12656" width="7.44140625" style="1" customWidth="1"/>
    <col min="12657" max="12659" width="3.77734375" style="1" customWidth="1"/>
    <col min="12660" max="12660" width="3.44140625" style="1" customWidth="1"/>
    <col min="12661" max="12661" width="2.77734375" style="1" customWidth="1"/>
    <col min="12662" max="12662" width="3" style="1" customWidth="1"/>
    <col min="12663" max="12665" width="0" style="1" hidden="1" customWidth="1"/>
    <col min="12666" max="12666" width="4.44140625" style="1" customWidth="1"/>
    <col min="12667" max="12667" width="0" style="1" hidden="1" customWidth="1"/>
    <col min="12668" max="12669" width="14.77734375" style="1" customWidth="1"/>
    <col min="12670" max="12670" width="15.21875" style="1" customWidth="1"/>
    <col min="12671" max="12671" width="6.44140625" style="1" customWidth="1"/>
    <col min="12672" max="12672" width="15.21875" style="1" customWidth="1"/>
    <col min="12673" max="12673" width="4.21875" style="1" customWidth="1"/>
    <col min="12674" max="12674" width="3" style="1" customWidth="1"/>
    <col min="12675" max="12677" width="0" style="1" hidden="1" customWidth="1"/>
    <col min="12678" max="12678" width="3" style="1" customWidth="1"/>
    <col min="12679" max="12679" width="0" style="1" hidden="1" customWidth="1"/>
    <col min="12680" max="12680" width="3" style="1" customWidth="1"/>
    <col min="12681" max="12681" width="0" style="1" hidden="1" customWidth="1"/>
    <col min="12682" max="12682" width="4.44140625" style="1" customWidth="1"/>
    <col min="12683" max="12683" width="34.21875" style="1" customWidth="1"/>
    <col min="12684" max="12684" width="23.44140625" style="1" customWidth="1"/>
    <col min="12685" max="12685" width="9.21875" style="1" customWidth="1"/>
    <col min="12686" max="12686" width="19.44140625" style="1" customWidth="1"/>
    <col min="12687" max="12687" width="42.77734375" style="1" customWidth="1"/>
    <col min="12688" max="12688" width="5.77734375" style="1" customWidth="1"/>
    <col min="12689" max="12689" width="31.44140625" style="1" customWidth="1"/>
    <col min="12690" max="12690" width="16.21875" style="1" customWidth="1"/>
    <col min="12691" max="12692" width="9.21875" style="1" customWidth="1"/>
    <col min="12693" max="12693" width="11.21875" style="1" customWidth="1"/>
    <col min="12694" max="12694" width="2.21875" style="1" customWidth="1"/>
    <col min="12695" max="12900" width="10.88671875" style="1"/>
    <col min="12901" max="12901" width="12" style="1" customWidth="1"/>
    <col min="12902" max="12902" width="2.77734375" style="1" customWidth="1"/>
    <col min="12903" max="12904" width="6.44140625" style="1" customWidth="1"/>
    <col min="12905" max="12905" width="5.77734375" style="1" customWidth="1"/>
    <col min="12906" max="12906" width="6.44140625" style="1" customWidth="1"/>
    <col min="12907" max="12907" width="13.77734375" style="1" customWidth="1"/>
    <col min="12908" max="12909" width="9" style="1" customWidth="1"/>
    <col min="12910" max="12910" width="2.44140625" style="1" customWidth="1"/>
    <col min="12911" max="12911" width="8.77734375" style="1" customWidth="1"/>
    <col min="12912" max="12912" width="7.44140625" style="1" customWidth="1"/>
    <col min="12913" max="12915" width="3.77734375" style="1" customWidth="1"/>
    <col min="12916" max="12916" width="3.44140625" style="1" customWidth="1"/>
    <col min="12917" max="12917" width="2.77734375" style="1" customWidth="1"/>
    <col min="12918" max="12918" width="3" style="1" customWidth="1"/>
    <col min="12919" max="12921" width="0" style="1" hidden="1" customWidth="1"/>
    <col min="12922" max="12922" width="4.44140625" style="1" customWidth="1"/>
    <col min="12923" max="12923" width="0" style="1" hidden="1" customWidth="1"/>
    <col min="12924" max="12925" width="14.77734375" style="1" customWidth="1"/>
    <col min="12926" max="12926" width="15.21875" style="1" customWidth="1"/>
    <col min="12927" max="12927" width="6.44140625" style="1" customWidth="1"/>
    <col min="12928" max="12928" width="15.21875" style="1" customWidth="1"/>
    <col min="12929" max="12929" width="4.21875" style="1" customWidth="1"/>
    <col min="12930" max="12930" width="3" style="1" customWidth="1"/>
    <col min="12931" max="12933" width="0" style="1" hidden="1" customWidth="1"/>
    <col min="12934" max="12934" width="3" style="1" customWidth="1"/>
    <col min="12935" max="12935" width="0" style="1" hidden="1" customWidth="1"/>
    <col min="12936" max="12936" width="3" style="1" customWidth="1"/>
    <col min="12937" max="12937" width="0" style="1" hidden="1" customWidth="1"/>
    <col min="12938" max="12938" width="4.44140625" style="1" customWidth="1"/>
    <col min="12939" max="12939" width="34.21875" style="1" customWidth="1"/>
    <col min="12940" max="12940" width="23.44140625" style="1" customWidth="1"/>
    <col min="12941" max="12941" width="9.21875" style="1" customWidth="1"/>
    <col min="12942" max="12942" width="19.44140625" style="1" customWidth="1"/>
    <col min="12943" max="12943" width="42.77734375" style="1" customWidth="1"/>
    <col min="12944" max="12944" width="5.77734375" style="1" customWidth="1"/>
    <col min="12945" max="12945" width="31.44140625" style="1" customWidth="1"/>
    <col min="12946" max="12946" width="16.21875" style="1" customWidth="1"/>
    <col min="12947" max="12948" width="9.21875" style="1" customWidth="1"/>
    <col min="12949" max="12949" width="11.21875" style="1" customWidth="1"/>
    <col min="12950" max="12950" width="2.21875" style="1" customWidth="1"/>
    <col min="12951" max="13156" width="10.88671875" style="1"/>
    <col min="13157" max="13157" width="12" style="1" customWidth="1"/>
    <col min="13158" max="13158" width="2.77734375" style="1" customWidth="1"/>
    <col min="13159" max="13160" width="6.44140625" style="1" customWidth="1"/>
    <col min="13161" max="13161" width="5.77734375" style="1" customWidth="1"/>
    <col min="13162" max="13162" width="6.44140625" style="1" customWidth="1"/>
    <col min="13163" max="13163" width="13.77734375" style="1" customWidth="1"/>
    <col min="13164" max="13165" width="9" style="1" customWidth="1"/>
    <col min="13166" max="13166" width="2.44140625" style="1" customWidth="1"/>
    <col min="13167" max="13167" width="8.77734375" style="1" customWidth="1"/>
    <col min="13168" max="13168" width="7.44140625" style="1" customWidth="1"/>
    <col min="13169" max="13171" width="3.77734375" style="1" customWidth="1"/>
    <col min="13172" max="13172" width="3.44140625" style="1" customWidth="1"/>
    <col min="13173" max="13173" width="2.77734375" style="1" customWidth="1"/>
    <col min="13174" max="13174" width="3" style="1" customWidth="1"/>
    <col min="13175" max="13177" width="0" style="1" hidden="1" customWidth="1"/>
    <col min="13178" max="13178" width="4.44140625" style="1" customWidth="1"/>
    <col min="13179" max="13179" width="0" style="1" hidden="1" customWidth="1"/>
    <col min="13180" max="13181" width="14.77734375" style="1" customWidth="1"/>
    <col min="13182" max="13182" width="15.21875" style="1" customWidth="1"/>
    <col min="13183" max="13183" width="6.44140625" style="1" customWidth="1"/>
    <col min="13184" max="13184" width="15.21875" style="1" customWidth="1"/>
    <col min="13185" max="13185" width="4.21875" style="1" customWidth="1"/>
    <col min="13186" max="13186" width="3" style="1" customWidth="1"/>
    <col min="13187" max="13189" width="0" style="1" hidden="1" customWidth="1"/>
    <col min="13190" max="13190" width="3" style="1" customWidth="1"/>
    <col min="13191" max="13191" width="0" style="1" hidden="1" customWidth="1"/>
    <col min="13192" max="13192" width="3" style="1" customWidth="1"/>
    <col min="13193" max="13193" width="0" style="1" hidden="1" customWidth="1"/>
    <col min="13194" max="13194" width="4.44140625" style="1" customWidth="1"/>
    <col min="13195" max="13195" width="34.21875" style="1" customWidth="1"/>
    <col min="13196" max="13196" width="23.44140625" style="1" customWidth="1"/>
    <col min="13197" max="13197" width="9.21875" style="1" customWidth="1"/>
    <col min="13198" max="13198" width="19.44140625" style="1" customWidth="1"/>
    <col min="13199" max="13199" width="42.77734375" style="1" customWidth="1"/>
    <col min="13200" max="13200" width="5.77734375" style="1" customWidth="1"/>
    <col min="13201" max="13201" width="31.44140625" style="1" customWidth="1"/>
    <col min="13202" max="13202" width="16.21875" style="1" customWidth="1"/>
    <col min="13203" max="13204" width="9.21875" style="1" customWidth="1"/>
    <col min="13205" max="13205" width="11.21875" style="1" customWidth="1"/>
    <col min="13206" max="13206" width="2.21875" style="1" customWidth="1"/>
    <col min="13207" max="13412" width="10.88671875" style="1"/>
    <col min="13413" max="13413" width="12" style="1" customWidth="1"/>
    <col min="13414" max="13414" width="2.77734375" style="1" customWidth="1"/>
    <col min="13415" max="13416" width="6.44140625" style="1" customWidth="1"/>
    <col min="13417" max="13417" width="5.77734375" style="1" customWidth="1"/>
    <col min="13418" max="13418" width="6.44140625" style="1" customWidth="1"/>
    <col min="13419" max="13419" width="13.77734375" style="1" customWidth="1"/>
    <col min="13420" max="13421" width="9" style="1" customWidth="1"/>
    <col min="13422" max="13422" width="2.44140625" style="1" customWidth="1"/>
    <col min="13423" max="13423" width="8.77734375" style="1" customWidth="1"/>
    <col min="13424" max="13424" width="7.44140625" style="1" customWidth="1"/>
    <col min="13425" max="13427" width="3.77734375" style="1" customWidth="1"/>
    <col min="13428" max="13428" width="3.44140625" style="1" customWidth="1"/>
    <col min="13429" max="13429" width="2.77734375" style="1" customWidth="1"/>
    <col min="13430" max="13430" width="3" style="1" customWidth="1"/>
    <col min="13431" max="13433" width="0" style="1" hidden="1" customWidth="1"/>
    <col min="13434" max="13434" width="4.44140625" style="1" customWidth="1"/>
    <col min="13435" max="13435" width="0" style="1" hidden="1" customWidth="1"/>
    <col min="13436" max="13437" width="14.77734375" style="1" customWidth="1"/>
    <col min="13438" max="13438" width="15.21875" style="1" customWidth="1"/>
    <col min="13439" max="13439" width="6.44140625" style="1" customWidth="1"/>
    <col min="13440" max="13440" width="15.21875" style="1" customWidth="1"/>
    <col min="13441" max="13441" width="4.21875" style="1" customWidth="1"/>
    <col min="13442" max="13442" width="3" style="1" customWidth="1"/>
    <col min="13443" max="13445" width="0" style="1" hidden="1" customWidth="1"/>
    <col min="13446" max="13446" width="3" style="1" customWidth="1"/>
    <col min="13447" max="13447" width="0" style="1" hidden="1" customWidth="1"/>
    <col min="13448" max="13448" width="3" style="1" customWidth="1"/>
    <col min="13449" max="13449" width="0" style="1" hidden="1" customWidth="1"/>
    <col min="13450" max="13450" width="4.44140625" style="1" customWidth="1"/>
    <col min="13451" max="13451" width="34.21875" style="1" customWidth="1"/>
    <col min="13452" max="13452" width="23.44140625" style="1" customWidth="1"/>
    <col min="13453" max="13453" width="9.21875" style="1" customWidth="1"/>
    <col min="13454" max="13454" width="19.44140625" style="1" customWidth="1"/>
    <col min="13455" max="13455" width="42.77734375" style="1" customWidth="1"/>
    <col min="13456" max="13456" width="5.77734375" style="1" customWidth="1"/>
    <col min="13457" max="13457" width="31.44140625" style="1" customWidth="1"/>
    <col min="13458" max="13458" width="16.21875" style="1" customWidth="1"/>
    <col min="13459" max="13460" width="9.21875" style="1" customWidth="1"/>
    <col min="13461" max="13461" width="11.21875" style="1" customWidth="1"/>
    <col min="13462" max="13462" width="2.21875" style="1" customWidth="1"/>
    <col min="13463" max="13668" width="10.88671875" style="1"/>
    <col min="13669" max="13669" width="12" style="1" customWidth="1"/>
    <col min="13670" max="13670" width="2.77734375" style="1" customWidth="1"/>
    <col min="13671" max="13672" width="6.44140625" style="1" customWidth="1"/>
    <col min="13673" max="13673" width="5.77734375" style="1" customWidth="1"/>
    <col min="13674" max="13674" width="6.44140625" style="1" customWidth="1"/>
    <col min="13675" max="13675" width="13.77734375" style="1" customWidth="1"/>
    <col min="13676" max="13677" width="9" style="1" customWidth="1"/>
    <col min="13678" max="13678" width="2.44140625" style="1" customWidth="1"/>
    <col min="13679" max="13679" width="8.77734375" style="1" customWidth="1"/>
    <col min="13680" max="13680" width="7.44140625" style="1" customWidth="1"/>
    <col min="13681" max="13683" width="3.77734375" style="1" customWidth="1"/>
    <col min="13684" max="13684" width="3.44140625" style="1" customWidth="1"/>
    <col min="13685" max="13685" width="2.77734375" style="1" customWidth="1"/>
    <col min="13686" max="13686" width="3" style="1" customWidth="1"/>
    <col min="13687" max="13689" width="0" style="1" hidden="1" customWidth="1"/>
    <col min="13690" max="13690" width="4.44140625" style="1" customWidth="1"/>
    <col min="13691" max="13691" width="0" style="1" hidden="1" customWidth="1"/>
    <col min="13692" max="13693" width="14.77734375" style="1" customWidth="1"/>
    <col min="13694" max="13694" width="15.21875" style="1" customWidth="1"/>
    <col min="13695" max="13695" width="6.44140625" style="1" customWidth="1"/>
    <col min="13696" max="13696" width="15.21875" style="1" customWidth="1"/>
    <col min="13697" max="13697" width="4.21875" style="1" customWidth="1"/>
    <col min="13698" max="13698" width="3" style="1" customWidth="1"/>
    <col min="13699" max="13701" width="0" style="1" hidden="1" customWidth="1"/>
    <col min="13702" max="13702" width="3" style="1" customWidth="1"/>
    <col min="13703" max="13703" width="0" style="1" hidden="1" customWidth="1"/>
    <col min="13704" max="13704" width="3" style="1" customWidth="1"/>
    <col min="13705" max="13705" width="0" style="1" hidden="1" customWidth="1"/>
    <col min="13706" max="13706" width="4.44140625" style="1" customWidth="1"/>
    <col min="13707" max="13707" width="34.21875" style="1" customWidth="1"/>
    <col min="13708" max="13708" width="23.44140625" style="1" customWidth="1"/>
    <col min="13709" max="13709" width="9.21875" style="1" customWidth="1"/>
    <col min="13710" max="13710" width="19.44140625" style="1" customWidth="1"/>
    <col min="13711" max="13711" width="42.77734375" style="1" customWidth="1"/>
    <col min="13712" max="13712" width="5.77734375" style="1" customWidth="1"/>
    <col min="13713" max="13713" width="31.44140625" style="1" customWidth="1"/>
    <col min="13714" max="13714" width="16.21875" style="1" customWidth="1"/>
    <col min="13715" max="13716" width="9.21875" style="1" customWidth="1"/>
    <col min="13717" max="13717" width="11.21875" style="1" customWidth="1"/>
    <col min="13718" max="13718" width="2.21875" style="1" customWidth="1"/>
    <col min="13719" max="13924" width="10.88671875" style="1"/>
    <col min="13925" max="13925" width="12" style="1" customWidth="1"/>
    <col min="13926" max="13926" width="2.77734375" style="1" customWidth="1"/>
    <col min="13927" max="13928" width="6.44140625" style="1" customWidth="1"/>
    <col min="13929" max="13929" width="5.77734375" style="1" customWidth="1"/>
    <col min="13930" max="13930" width="6.44140625" style="1" customWidth="1"/>
    <col min="13931" max="13931" width="13.77734375" style="1" customWidth="1"/>
    <col min="13932" max="13933" width="9" style="1" customWidth="1"/>
    <col min="13934" max="13934" width="2.44140625" style="1" customWidth="1"/>
    <col min="13935" max="13935" width="8.77734375" style="1" customWidth="1"/>
    <col min="13936" max="13936" width="7.44140625" style="1" customWidth="1"/>
    <col min="13937" max="13939" width="3.77734375" style="1" customWidth="1"/>
    <col min="13940" max="13940" width="3.44140625" style="1" customWidth="1"/>
    <col min="13941" max="13941" width="2.77734375" style="1" customWidth="1"/>
    <col min="13942" max="13942" width="3" style="1" customWidth="1"/>
    <col min="13943" max="13945" width="0" style="1" hidden="1" customWidth="1"/>
    <col min="13946" max="13946" width="4.44140625" style="1" customWidth="1"/>
    <col min="13947" max="13947" width="0" style="1" hidden="1" customWidth="1"/>
    <col min="13948" max="13949" width="14.77734375" style="1" customWidth="1"/>
    <col min="13950" max="13950" width="15.21875" style="1" customWidth="1"/>
    <col min="13951" max="13951" width="6.44140625" style="1" customWidth="1"/>
    <col min="13952" max="13952" width="15.21875" style="1" customWidth="1"/>
    <col min="13953" max="13953" width="4.21875" style="1" customWidth="1"/>
    <col min="13954" max="13954" width="3" style="1" customWidth="1"/>
    <col min="13955" max="13957" width="0" style="1" hidden="1" customWidth="1"/>
    <col min="13958" max="13958" width="3" style="1" customWidth="1"/>
    <col min="13959" max="13959" width="0" style="1" hidden="1" customWidth="1"/>
    <col min="13960" max="13960" width="3" style="1" customWidth="1"/>
    <col min="13961" max="13961" width="0" style="1" hidden="1" customWidth="1"/>
    <col min="13962" max="13962" width="4.44140625" style="1" customWidth="1"/>
    <col min="13963" max="13963" width="34.21875" style="1" customWidth="1"/>
    <col min="13964" max="13964" width="23.44140625" style="1" customWidth="1"/>
    <col min="13965" max="13965" width="9.21875" style="1" customWidth="1"/>
    <col min="13966" max="13966" width="19.44140625" style="1" customWidth="1"/>
    <col min="13967" max="13967" width="42.77734375" style="1" customWidth="1"/>
    <col min="13968" max="13968" width="5.77734375" style="1" customWidth="1"/>
    <col min="13969" max="13969" width="31.44140625" style="1" customWidth="1"/>
    <col min="13970" max="13970" width="16.21875" style="1" customWidth="1"/>
    <col min="13971" max="13972" width="9.21875" style="1" customWidth="1"/>
    <col min="13973" max="13973" width="11.21875" style="1" customWidth="1"/>
    <col min="13974" max="13974" width="2.21875" style="1" customWidth="1"/>
    <col min="13975" max="14180" width="10.88671875" style="1"/>
    <col min="14181" max="14181" width="12" style="1" customWidth="1"/>
    <col min="14182" max="14182" width="2.77734375" style="1" customWidth="1"/>
    <col min="14183" max="14184" width="6.44140625" style="1" customWidth="1"/>
    <col min="14185" max="14185" width="5.77734375" style="1" customWidth="1"/>
    <col min="14186" max="14186" width="6.44140625" style="1" customWidth="1"/>
    <col min="14187" max="14187" width="13.77734375" style="1" customWidth="1"/>
    <col min="14188" max="14189" width="9" style="1" customWidth="1"/>
    <col min="14190" max="14190" width="2.44140625" style="1" customWidth="1"/>
    <col min="14191" max="14191" width="8.77734375" style="1" customWidth="1"/>
    <col min="14192" max="14192" width="7.44140625" style="1" customWidth="1"/>
    <col min="14193" max="14195" width="3.77734375" style="1" customWidth="1"/>
    <col min="14196" max="14196" width="3.44140625" style="1" customWidth="1"/>
    <col min="14197" max="14197" width="2.77734375" style="1" customWidth="1"/>
    <col min="14198" max="14198" width="3" style="1" customWidth="1"/>
    <col min="14199" max="14201" width="0" style="1" hidden="1" customWidth="1"/>
    <col min="14202" max="14202" width="4.44140625" style="1" customWidth="1"/>
    <col min="14203" max="14203" width="0" style="1" hidden="1" customWidth="1"/>
    <col min="14204" max="14205" width="14.77734375" style="1" customWidth="1"/>
    <col min="14206" max="14206" width="15.21875" style="1" customWidth="1"/>
    <col min="14207" max="14207" width="6.44140625" style="1" customWidth="1"/>
    <col min="14208" max="14208" width="15.21875" style="1" customWidth="1"/>
    <col min="14209" max="14209" width="4.21875" style="1" customWidth="1"/>
    <col min="14210" max="14210" width="3" style="1" customWidth="1"/>
    <col min="14211" max="14213" width="0" style="1" hidden="1" customWidth="1"/>
    <col min="14214" max="14214" width="3" style="1" customWidth="1"/>
    <col min="14215" max="14215" width="0" style="1" hidden="1" customWidth="1"/>
    <col min="14216" max="14216" width="3" style="1" customWidth="1"/>
    <col min="14217" max="14217" width="0" style="1" hidden="1" customWidth="1"/>
    <col min="14218" max="14218" width="4.44140625" style="1" customWidth="1"/>
    <col min="14219" max="14219" width="34.21875" style="1" customWidth="1"/>
    <col min="14220" max="14220" width="23.44140625" style="1" customWidth="1"/>
    <col min="14221" max="14221" width="9.21875" style="1" customWidth="1"/>
    <col min="14222" max="14222" width="19.44140625" style="1" customWidth="1"/>
    <col min="14223" max="14223" width="42.77734375" style="1" customWidth="1"/>
    <col min="14224" max="14224" width="5.77734375" style="1" customWidth="1"/>
    <col min="14225" max="14225" width="31.44140625" style="1" customWidth="1"/>
    <col min="14226" max="14226" width="16.21875" style="1" customWidth="1"/>
    <col min="14227" max="14228" width="9.21875" style="1" customWidth="1"/>
    <col min="14229" max="14229" width="11.21875" style="1" customWidth="1"/>
    <col min="14230" max="14230" width="2.21875" style="1" customWidth="1"/>
    <col min="14231" max="14436" width="10.88671875" style="1"/>
    <col min="14437" max="14437" width="12" style="1" customWidth="1"/>
    <col min="14438" max="14438" width="2.77734375" style="1" customWidth="1"/>
    <col min="14439" max="14440" width="6.44140625" style="1" customWidth="1"/>
    <col min="14441" max="14441" width="5.77734375" style="1" customWidth="1"/>
    <col min="14442" max="14442" width="6.44140625" style="1" customWidth="1"/>
    <col min="14443" max="14443" width="13.77734375" style="1" customWidth="1"/>
    <col min="14444" max="14445" width="9" style="1" customWidth="1"/>
    <col min="14446" max="14446" width="2.44140625" style="1" customWidth="1"/>
    <col min="14447" max="14447" width="8.77734375" style="1" customWidth="1"/>
    <col min="14448" max="14448" width="7.44140625" style="1" customWidth="1"/>
    <col min="14449" max="14451" width="3.77734375" style="1" customWidth="1"/>
    <col min="14452" max="14452" width="3.44140625" style="1" customWidth="1"/>
    <col min="14453" max="14453" width="2.77734375" style="1" customWidth="1"/>
    <col min="14454" max="14454" width="3" style="1" customWidth="1"/>
    <col min="14455" max="14457" width="0" style="1" hidden="1" customWidth="1"/>
    <col min="14458" max="14458" width="4.44140625" style="1" customWidth="1"/>
    <col min="14459" max="14459" width="0" style="1" hidden="1" customWidth="1"/>
    <col min="14460" max="14461" width="14.77734375" style="1" customWidth="1"/>
    <col min="14462" max="14462" width="15.21875" style="1" customWidth="1"/>
    <col min="14463" max="14463" width="6.44140625" style="1" customWidth="1"/>
    <col min="14464" max="14464" width="15.21875" style="1" customWidth="1"/>
    <col min="14465" max="14465" width="4.21875" style="1" customWidth="1"/>
    <col min="14466" max="14466" width="3" style="1" customWidth="1"/>
    <col min="14467" max="14469" width="0" style="1" hidden="1" customWidth="1"/>
    <col min="14470" max="14470" width="3" style="1" customWidth="1"/>
    <col min="14471" max="14471" width="0" style="1" hidden="1" customWidth="1"/>
    <col min="14472" max="14472" width="3" style="1" customWidth="1"/>
    <col min="14473" max="14473" width="0" style="1" hidden="1" customWidth="1"/>
    <col min="14474" max="14474" width="4.44140625" style="1" customWidth="1"/>
    <col min="14475" max="14475" width="34.21875" style="1" customWidth="1"/>
    <col min="14476" max="14476" width="23.44140625" style="1" customWidth="1"/>
    <col min="14477" max="14477" width="9.21875" style="1" customWidth="1"/>
    <col min="14478" max="14478" width="19.44140625" style="1" customWidth="1"/>
    <col min="14479" max="14479" width="42.77734375" style="1" customWidth="1"/>
    <col min="14480" max="14480" width="5.77734375" style="1" customWidth="1"/>
    <col min="14481" max="14481" width="31.44140625" style="1" customWidth="1"/>
    <col min="14482" max="14482" width="16.21875" style="1" customWidth="1"/>
    <col min="14483" max="14484" width="9.21875" style="1" customWidth="1"/>
    <col min="14485" max="14485" width="11.21875" style="1" customWidth="1"/>
    <col min="14486" max="14486" width="2.21875" style="1" customWidth="1"/>
    <col min="14487" max="14692" width="10.88671875" style="1"/>
    <col min="14693" max="14693" width="12" style="1" customWidth="1"/>
    <col min="14694" max="14694" width="2.77734375" style="1" customWidth="1"/>
    <col min="14695" max="14696" width="6.44140625" style="1" customWidth="1"/>
    <col min="14697" max="14697" width="5.77734375" style="1" customWidth="1"/>
    <col min="14698" max="14698" width="6.44140625" style="1" customWidth="1"/>
    <col min="14699" max="14699" width="13.77734375" style="1" customWidth="1"/>
    <col min="14700" max="14701" width="9" style="1" customWidth="1"/>
    <col min="14702" max="14702" width="2.44140625" style="1" customWidth="1"/>
    <col min="14703" max="14703" width="8.77734375" style="1" customWidth="1"/>
    <col min="14704" max="14704" width="7.44140625" style="1" customWidth="1"/>
    <col min="14705" max="14707" width="3.77734375" style="1" customWidth="1"/>
    <col min="14708" max="14708" width="3.44140625" style="1" customWidth="1"/>
    <col min="14709" max="14709" width="2.77734375" style="1" customWidth="1"/>
    <col min="14710" max="14710" width="3" style="1" customWidth="1"/>
    <col min="14711" max="14713" width="0" style="1" hidden="1" customWidth="1"/>
    <col min="14714" max="14714" width="4.44140625" style="1" customWidth="1"/>
    <col min="14715" max="14715" width="0" style="1" hidden="1" customWidth="1"/>
    <col min="14716" max="14717" width="14.77734375" style="1" customWidth="1"/>
    <col min="14718" max="14718" width="15.21875" style="1" customWidth="1"/>
    <col min="14719" max="14719" width="6.44140625" style="1" customWidth="1"/>
    <col min="14720" max="14720" width="15.21875" style="1" customWidth="1"/>
    <col min="14721" max="14721" width="4.21875" style="1" customWidth="1"/>
    <col min="14722" max="14722" width="3" style="1" customWidth="1"/>
    <col min="14723" max="14725" width="0" style="1" hidden="1" customWidth="1"/>
    <col min="14726" max="14726" width="3" style="1" customWidth="1"/>
    <col min="14727" max="14727" width="0" style="1" hidden="1" customWidth="1"/>
    <col min="14728" max="14728" width="3" style="1" customWidth="1"/>
    <col min="14729" max="14729" width="0" style="1" hidden="1" customWidth="1"/>
    <col min="14730" max="14730" width="4.44140625" style="1" customWidth="1"/>
    <col min="14731" max="14731" width="34.21875" style="1" customWidth="1"/>
    <col min="14732" max="14732" width="23.44140625" style="1" customWidth="1"/>
    <col min="14733" max="14733" width="9.21875" style="1" customWidth="1"/>
    <col min="14734" max="14734" width="19.44140625" style="1" customWidth="1"/>
    <col min="14735" max="14735" width="42.77734375" style="1" customWidth="1"/>
    <col min="14736" max="14736" width="5.77734375" style="1" customWidth="1"/>
    <col min="14737" max="14737" width="31.44140625" style="1" customWidth="1"/>
    <col min="14738" max="14738" width="16.21875" style="1" customWidth="1"/>
    <col min="14739" max="14740" width="9.21875" style="1" customWidth="1"/>
    <col min="14741" max="14741" width="11.21875" style="1" customWidth="1"/>
    <col min="14742" max="14742" width="2.21875" style="1" customWidth="1"/>
    <col min="14743" max="14948" width="10.88671875" style="1"/>
    <col min="14949" max="14949" width="12" style="1" customWidth="1"/>
    <col min="14950" max="14950" width="2.77734375" style="1" customWidth="1"/>
    <col min="14951" max="14952" width="6.44140625" style="1" customWidth="1"/>
    <col min="14953" max="14953" width="5.77734375" style="1" customWidth="1"/>
    <col min="14954" max="14954" width="6.44140625" style="1" customWidth="1"/>
    <col min="14955" max="14955" width="13.77734375" style="1" customWidth="1"/>
    <col min="14956" max="14957" width="9" style="1" customWidth="1"/>
    <col min="14958" max="14958" width="2.44140625" style="1" customWidth="1"/>
    <col min="14959" max="14959" width="8.77734375" style="1" customWidth="1"/>
    <col min="14960" max="14960" width="7.44140625" style="1" customWidth="1"/>
    <col min="14961" max="14963" width="3.77734375" style="1" customWidth="1"/>
    <col min="14964" max="14964" width="3.44140625" style="1" customWidth="1"/>
    <col min="14965" max="14965" width="2.77734375" style="1" customWidth="1"/>
    <col min="14966" max="14966" width="3" style="1" customWidth="1"/>
    <col min="14967" max="14969" width="0" style="1" hidden="1" customWidth="1"/>
    <col min="14970" max="14970" width="4.44140625" style="1" customWidth="1"/>
    <col min="14971" max="14971" width="0" style="1" hidden="1" customWidth="1"/>
    <col min="14972" max="14973" width="14.77734375" style="1" customWidth="1"/>
    <col min="14974" max="14974" width="15.21875" style="1" customWidth="1"/>
    <col min="14975" max="14975" width="6.44140625" style="1" customWidth="1"/>
    <col min="14976" max="14976" width="15.21875" style="1" customWidth="1"/>
    <col min="14977" max="14977" width="4.21875" style="1" customWidth="1"/>
    <col min="14978" max="14978" width="3" style="1" customWidth="1"/>
    <col min="14979" max="14981" width="0" style="1" hidden="1" customWidth="1"/>
    <col min="14982" max="14982" width="3" style="1" customWidth="1"/>
    <col min="14983" max="14983" width="0" style="1" hidden="1" customWidth="1"/>
    <col min="14984" max="14984" width="3" style="1" customWidth="1"/>
    <col min="14985" max="14985" width="0" style="1" hidden="1" customWidth="1"/>
    <col min="14986" max="14986" width="4.44140625" style="1" customWidth="1"/>
    <col min="14987" max="14987" width="34.21875" style="1" customWidth="1"/>
    <col min="14988" max="14988" width="23.44140625" style="1" customWidth="1"/>
    <col min="14989" max="14989" width="9.21875" style="1" customWidth="1"/>
    <col min="14990" max="14990" width="19.44140625" style="1" customWidth="1"/>
    <col min="14991" max="14991" width="42.77734375" style="1" customWidth="1"/>
    <col min="14992" max="14992" width="5.77734375" style="1" customWidth="1"/>
    <col min="14993" max="14993" width="31.44140625" style="1" customWidth="1"/>
    <col min="14994" max="14994" width="16.21875" style="1" customWidth="1"/>
    <col min="14995" max="14996" width="9.21875" style="1" customWidth="1"/>
    <col min="14997" max="14997" width="11.21875" style="1" customWidth="1"/>
    <col min="14998" max="14998" width="2.21875" style="1" customWidth="1"/>
    <col min="14999" max="15204" width="10.88671875" style="1"/>
    <col min="15205" max="15205" width="12" style="1" customWidth="1"/>
    <col min="15206" max="15206" width="2.77734375" style="1" customWidth="1"/>
    <col min="15207" max="15208" width="6.44140625" style="1" customWidth="1"/>
    <col min="15209" max="15209" width="5.77734375" style="1" customWidth="1"/>
    <col min="15210" max="15210" width="6.44140625" style="1" customWidth="1"/>
    <col min="15211" max="15211" width="13.77734375" style="1" customWidth="1"/>
    <col min="15212" max="15213" width="9" style="1" customWidth="1"/>
    <col min="15214" max="15214" width="2.44140625" style="1" customWidth="1"/>
    <col min="15215" max="15215" width="8.77734375" style="1" customWidth="1"/>
    <col min="15216" max="15216" width="7.44140625" style="1" customWidth="1"/>
    <col min="15217" max="15219" width="3.77734375" style="1" customWidth="1"/>
    <col min="15220" max="15220" width="3.44140625" style="1" customWidth="1"/>
    <col min="15221" max="15221" width="2.77734375" style="1" customWidth="1"/>
    <col min="15222" max="15222" width="3" style="1" customWidth="1"/>
    <col min="15223" max="15225" width="0" style="1" hidden="1" customWidth="1"/>
    <col min="15226" max="15226" width="4.44140625" style="1" customWidth="1"/>
    <col min="15227" max="15227" width="0" style="1" hidden="1" customWidth="1"/>
    <col min="15228" max="15229" width="14.77734375" style="1" customWidth="1"/>
    <col min="15230" max="15230" width="15.21875" style="1" customWidth="1"/>
    <col min="15231" max="15231" width="6.44140625" style="1" customWidth="1"/>
    <col min="15232" max="15232" width="15.21875" style="1" customWidth="1"/>
    <col min="15233" max="15233" width="4.21875" style="1" customWidth="1"/>
    <col min="15234" max="15234" width="3" style="1" customWidth="1"/>
    <col min="15235" max="15237" width="0" style="1" hidden="1" customWidth="1"/>
    <col min="15238" max="15238" width="3" style="1" customWidth="1"/>
    <col min="15239" max="15239" width="0" style="1" hidden="1" customWidth="1"/>
    <col min="15240" max="15240" width="3" style="1" customWidth="1"/>
    <col min="15241" max="15241" width="0" style="1" hidden="1" customWidth="1"/>
    <col min="15242" max="15242" width="4.44140625" style="1" customWidth="1"/>
    <col min="15243" max="15243" width="34.21875" style="1" customWidth="1"/>
    <col min="15244" max="15244" width="23.44140625" style="1" customWidth="1"/>
    <col min="15245" max="15245" width="9.21875" style="1" customWidth="1"/>
    <col min="15246" max="15246" width="19.44140625" style="1" customWidth="1"/>
    <col min="15247" max="15247" width="42.77734375" style="1" customWidth="1"/>
    <col min="15248" max="15248" width="5.77734375" style="1" customWidth="1"/>
    <col min="15249" max="15249" width="31.44140625" style="1" customWidth="1"/>
    <col min="15250" max="15250" width="16.21875" style="1" customWidth="1"/>
    <col min="15251" max="15252" width="9.21875" style="1" customWidth="1"/>
    <col min="15253" max="15253" width="11.21875" style="1" customWidth="1"/>
    <col min="15254" max="15254" width="2.21875" style="1" customWidth="1"/>
    <col min="15255" max="15460" width="10.88671875" style="1"/>
    <col min="15461" max="15461" width="12" style="1" customWidth="1"/>
    <col min="15462" max="15462" width="2.77734375" style="1" customWidth="1"/>
    <col min="15463" max="15464" width="6.44140625" style="1" customWidth="1"/>
    <col min="15465" max="15465" width="5.77734375" style="1" customWidth="1"/>
    <col min="15466" max="15466" width="6.44140625" style="1" customWidth="1"/>
    <col min="15467" max="15467" width="13.77734375" style="1" customWidth="1"/>
    <col min="15468" max="15469" width="9" style="1" customWidth="1"/>
    <col min="15470" max="15470" width="2.44140625" style="1" customWidth="1"/>
    <col min="15471" max="15471" width="8.77734375" style="1" customWidth="1"/>
    <col min="15472" max="15472" width="7.44140625" style="1" customWidth="1"/>
    <col min="15473" max="15475" width="3.77734375" style="1" customWidth="1"/>
    <col min="15476" max="15476" width="3.44140625" style="1" customWidth="1"/>
    <col min="15477" max="15477" width="2.77734375" style="1" customWidth="1"/>
    <col min="15478" max="15478" width="3" style="1" customWidth="1"/>
    <col min="15479" max="15481" width="0" style="1" hidden="1" customWidth="1"/>
    <col min="15482" max="15482" width="4.44140625" style="1" customWidth="1"/>
    <col min="15483" max="15483" width="0" style="1" hidden="1" customWidth="1"/>
    <col min="15484" max="15485" width="14.77734375" style="1" customWidth="1"/>
    <col min="15486" max="15486" width="15.21875" style="1" customWidth="1"/>
    <col min="15487" max="15487" width="6.44140625" style="1" customWidth="1"/>
    <col min="15488" max="15488" width="15.21875" style="1" customWidth="1"/>
    <col min="15489" max="15489" width="4.21875" style="1" customWidth="1"/>
    <col min="15490" max="15490" width="3" style="1" customWidth="1"/>
    <col min="15491" max="15493" width="0" style="1" hidden="1" customWidth="1"/>
    <col min="15494" max="15494" width="3" style="1" customWidth="1"/>
    <col min="15495" max="15495" width="0" style="1" hidden="1" customWidth="1"/>
    <col min="15496" max="15496" width="3" style="1" customWidth="1"/>
    <col min="15497" max="15497" width="0" style="1" hidden="1" customWidth="1"/>
    <col min="15498" max="15498" width="4.44140625" style="1" customWidth="1"/>
    <col min="15499" max="15499" width="34.21875" style="1" customWidth="1"/>
    <col min="15500" max="15500" width="23.44140625" style="1" customWidth="1"/>
    <col min="15501" max="15501" width="9.21875" style="1" customWidth="1"/>
    <col min="15502" max="15502" width="19.44140625" style="1" customWidth="1"/>
    <col min="15503" max="15503" width="42.77734375" style="1" customWidth="1"/>
    <col min="15504" max="15504" width="5.77734375" style="1" customWidth="1"/>
    <col min="15505" max="15505" width="31.44140625" style="1" customWidth="1"/>
    <col min="15506" max="15506" width="16.21875" style="1" customWidth="1"/>
    <col min="15507" max="15508" width="9.21875" style="1" customWidth="1"/>
    <col min="15509" max="15509" width="11.21875" style="1" customWidth="1"/>
    <col min="15510" max="15510" width="2.21875" style="1" customWidth="1"/>
    <col min="15511" max="15716" width="10.88671875" style="1"/>
    <col min="15717" max="15717" width="12" style="1" customWidth="1"/>
    <col min="15718" max="15718" width="2.77734375" style="1" customWidth="1"/>
    <col min="15719" max="15720" width="6.44140625" style="1" customWidth="1"/>
    <col min="15721" max="15721" width="5.77734375" style="1" customWidth="1"/>
    <col min="15722" max="15722" width="6.44140625" style="1" customWidth="1"/>
    <col min="15723" max="15723" width="13.77734375" style="1" customWidth="1"/>
    <col min="15724" max="15725" width="9" style="1" customWidth="1"/>
    <col min="15726" max="15726" width="2.44140625" style="1" customWidth="1"/>
    <col min="15727" max="15727" width="8.77734375" style="1" customWidth="1"/>
    <col min="15728" max="15728" width="7.44140625" style="1" customWidth="1"/>
    <col min="15729" max="15731" width="3.77734375" style="1" customWidth="1"/>
    <col min="15732" max="15732" width="3.44140625" style="1" customWidth="1"/>
    <col min="15733" max="15733" width="2.77734375" style="1" customWidth="1"/>
    <col min="15734" max="15734" width="3" style="1" customWidth="1"/>
    <col min="15735" max="15737" width="0" style="1" hidden="1" customWidth="1"/>
    <col min="15738" max="15738" width="4.44140625" style="1" customWidth="1"/>
    <col min="15739" max="15739" width="0" style="1" hidden="1" customWidth="1"/>
    <col min="15740" max="15741" width="14.77734375" style="1" customWidth="1"/>
    <col min="15742" max="15742" width="15.21875" style="1" customWidth="1"/>
    <col min="15743" max="15743" width="6.44140625" style="1" customWidth="1"/>
    <col min="15744" max="15744" width="15.21875" style="1" customWidth="1"/>
    <col min="15745" max="15745" width="4.21875" style="1" customWidth="1"/>
    <col min="15746" max="15746" width="3" style="1" customWidth="1"/>
    <col min="15747" max="15749" width="0" style="1" hidden="1" customWidth="1"/>
    <col min="15750" max="15750" width="3" style="1" customWidth="1"/>
    <col min="15751" max="15751" width="0" style="1" hidden="1" customWidth="1"/>
    <col min="15752" max="15752" width="3" style="1" customWidth="1"/>
    <col min="15753" max="15753" width="0" style="1" hidden="1" customWidth="1"/>
    <col min="15754" max="15754" width="4.44140625" style="1" customWidth="1"/>
    <col min="15755" max="15755" width="34.21875" style="1" customWidth="1"/>
    <col min="15756" max="15756" width="23.44140625" style="1" customWidth="1"/>
    <col min="15757" max="15757" width="9.21875" style="1" customWidth="1"/>
    <col min="15758" max="15758" width="19.44140625" style="1" customWidth="1"/>
    <col min="15759" max="15759" width="42.77734375" style="1" customWidth="1"/>
    <col min="15760" max="15760" width="5.77734375" style="1" customWidth="1"/>
    <col min="15761" max="15761" width="31.44140625" style="1" customWidth="1"/>
    <col min="15762" max="15762" width="16.21875" style="1" customWidth="1"/>
    <col min="15763" max="15764" width="9.21875" style="1" customWidth="1"/>
    <col min="15765" max="15765" width="11.21875" style="1" customWidth="1"/>
    <col min="15766" max="15766" width="2.21875" style="1" customWidth="1"/>
    <col min="15767" max="15972" width="10.88671875" style="1"/>
    <col min="15973" max="15973" width="12" style="1" customWidth="1"/>
    <col min="15974" max="15974" width="2.77734375" style="1" customWidth="1"/>
    <col min="15975" max="15976" width="6.44140625" style="1" customWidth="1"/>
    <col min="15977" max="15977" width="5.77734375" style="1" customWidth="1"/>
    <col min="15978" max="15978" width="6.44140625" style="1" customWidth="1"/>
    <col min="15979" max="15979" width="13.77734375" style="1" customWidth="1"/>
    <col min="15980" max="15981" width="9" style="1" customWidth="1"/>
    <col min="15982" max="15982" width="2.44140625" style="1" customWidth="1"/>
    <col min="15983" max="15983" width="8.77734375" style="1" customWidth="1"/>
    <col min="15984" max="15984" width="7.44140625" style="1" customWidth="1"/>
    <col min="15985" max="15987" width="3.77734375" style="1" customWidth="1"/>
    <col min="15988" max="15988" width="3.44140625" style="1" customWidth="1"/>
    <col min="15989" max="15989" width="2.77734375" style="1" customWidth="1"/>
    <col min="15990" max="15990" width="3" style="1" customWidth="1"/>
    <col min="15991" max="15993" width="0" style="1" hidden="1" customWidth="1"/>
    <col min="15994" max="15994" width="4.44140625" style="1" customWidth="1"/>
    <col min="15995" max="15995" width="0" style="1" hidden="1" customWidth="1"/>
    <col min="15996" max="15997" width="14.77734375" style="1" customWidth="1"/>
    <col min="15998" max="15998" width="15.21875" style="1" customWidth="1"/>
    <col min="15999" max="15999" width="6.44140625" style="1" customWidth="1"/>
    <col min="16000" max="16000" width="15.21875" style="1" customWidth="1"/>
    <col min="16001" max="16001" width="4.21875" style="1" customWidth="1"/>
    <col min="16002" max="16002" width="3" style="1" customWidth="1"/>
    <col min="16003" max="16005" width="0" style="1" hidden="1" customWidth="1"/>
    <col min="16006" max="16006" width="3" style="1" customWidth="1"/>
    <col min="16007" max="16007" width="0" style="1" hidden="1" customWidth="1"/>
    <col min="16008" max="16008" width="3" style="1" customWidth="1"/>
    <col min="16009" max="16009" width="0" style="1" hidden="1" customWidth="1"/>
    <col min="16010" max="16010" width="4.44140625" style="1" customWidth="1"/>
    <col min="16011" max="16011" width="34.21875" style="1" customWidth="1"/>
    <col min="16012" max="16012" width="23.44140625" style="1" customWidth="1"/>
    <col min="16013" max="16013" width="9.21875" style="1" customWidth="1"/>
    <col min="16014" max="16014" width="19.44140625" style="1" customWidth="1"/>
    <col min="16015" max="16015" width="42.77734375" style="1" customWidth="1"/>
    <col min="16016" max="16016" width="5.77734375" style="1" customWidth="1"/>
    <col min="16017" max="16017" width="31.44140625" style="1" customWidth="1"/>
    <col min="16018" max="16018" width="16.21875" style="1" customWidth="1"/>
    <col min="16019" max="16020" width="9.21875" style="1" customWidth="1"/>
    <col min="16021" max="16021" width="11.21875" style="1" customWidth="1"/>
    <col min="16022" max="16022" width="2.21875" style="1" customWidth="1"/>
    <col min="16023" max="16228" width="10.88671875" style="1"/>
    <col min="16229" max="16229" width="12" style="1" customWidth="1"/>
    <col min="16230" max="16230" width="2.77734375" style="1" customWidth="1"/>
    <col min="16231" max="16232" width="6.44140625" style="1" customWidth="1"/>
    <col min="16233" max="16233" width="5.77734375" style="1" customWidth="1"/>
    <col min="16234" max="16234" width="6.44140625" style="1" customWidth="1"/>
    <col min="16235" max="16235" width="13.77734375" style="1" customWidth="1"/>
    <col min="16236" max="16237" width="9" style="1" customWidth="1"/>
    <col min="16238" max="16238" width="2.44140625" style="1" customWidth="1"/>
    <col min="16239" max="16239" width="8.77734375" style="1" customWidth="1"/>
    <col min="16240" max="16240" width="7.44140625" style="1" customWidth="1"/>
    <col min="16241" max="16243" width="3.77734375" style="1" customWidth="1"/>
    <col min="16244" max="16244" width="3.44140625" style="1" customWidth="1"/>
    <col min="16245" max="16245" width="2.77734375" style="1" customWidth="1"/>
    <col min="16246" max="16246" width="3" style="1" customWidth="1"/>
    <col min="16247" max="16249" width="0" style="1" hidden="1" customWidth="1"/>
    <col min="16250" max="16250" width="4.44140625" style="1" customWidth="1"/>
    <col min="16251" max="16251" width="0" style="1" hidden="1" customWidth="1"/>
    <col min="16252" max="16253" width="14.77734375" style="1" customWidth="1"/>
    <col min="16254" max="16254" width="15.21875" style="1" customWidth="1"/>
    <col min="16255" max="16255" width="6.44140625" style="1" customWidth="1"/>
    <col min="16256" max="16256" width="15.21875" style="1" customWidth="1"/>
    <col min="16257" max="16257" width="4.21875" style="1" customWidth="1"/>
    <col min="16258" max="16258" width="3" style="1" customWidth="1"/>
    <col min="16259" max="16261" width="0" style="1" hidden="1" customWidth="1"/>
    <col min="16262" max="16262" width="3" style="1" customWidth="1"/>
    <col min="16263" max="16263" width="0" style="1" hidden="1" customWidth="1"/>
    <col min="16264" max="16264" width="3" style="1" customWidth="1"/>
    <col min="16265" max="16265" width="0" style="1" hidden="1" customWidth="1"/>
    <col min="16266" max="16266" width="4.44140625" style="1" customWidth="1"/>
    <col min="16267" max="16267" width="34.21875" style="1" customWidth="1"/>
    <col min="16268" max="16268" width="23.44140625" style="1" customWidth="1"/>
    <col min="16269" max="16269" width="9.21875" style="1" customWidth="1"/>
    <col min="16270" max="16270" width="19.44140625" style="1" customWidth="1"/>
    <col min="16271" max="16271" width="42.77734375" style="1" customWidth="1"/>
    <col min="16272" max="16272" width="5.77734375" style="1" customWidth="1"/>
    <col min="16273" max="16273" width="31.44140625" style="1" customWidth="1"/>
    <col min="16274" max="16274" width="16.21875" style="1" customWidth="1"/>
    <col min="16275" max="16276" width="9.21875" style="1" customWidth="1"/>
    <col min="16277" max="16277" width="11.21875" style="1" customWidth="1"/>
    <col min="16278" max="16278" width="2.21875" style="1" customWidth="1"/>
    <col min="16279" max="16383" width="10.88671875" style="1"/>
    <col min="16384" max="16384" width="11.44140625" style="1" customWidth="1"/>
  </cols>
  <sheetData>
    <row r="1" spans="1:193 1680:1680" x14ac:dyDescent="0.2">
      <c r="A1" s="5"/>
      <c r="B1" s="546" t="s">
        <v>465</v>
      </c>
      <c r="C1" s="547"/>
      <c r="D1" s="547"/>
      <c r="E1" s="547"/>
      <c r="F1" s="547"/>
      <c r="G1" s="547"/>
      <c r="H1" s="547"/>
      <c r="I1" s="548"/>
      <c r="J1" s="549"/>
      <c r="K1" s="550"/>
      <c r="L1" s="106"/>
      <c r="M1" s="105"/>
      <c r="N1" s="105"/>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5"/>
      <c r="AN1" s="106"/>
      <c r="AO1" s="106"/>
      <c r="AP1" s="106"/>
      <c r="AQ1" s="105"/>
      <c r="AR1" s="106"/>
      <c r="AS1" s="106"/>
      <c r="AT1" s="106"/>
      <c r="AU1" s="105"/>
      <c r="AV1" s="106"/>
      <c r="AW1" s="106"/>
      <c r="AX1" s="106"/>
      <c r="AY1" s="105"/>
      <c r="AZ1" s="106"/>
      <c r="BA1" s="106"/>
      <c r="BB1" s="106"/>
      <c r="BC1" s="105"/>
      <c r="BD1" s="106"/>
      <c r="BE1" s="106"/>
      <c r="BF1" s="106"/>
      <c r="BG1" s="105"/>
      <c r="BH1" s="106"/>
      <c r="BI1" s="106"/>
      <c r="BJ1" s="106"/>
      <c r="BK1" s="105"/>
      <c r="BL1" s="106"/>
      <c r="BM1" s="106"/>
      <c r="BN1" s="106"/>
      <c r="BO1" s="105"/>
      <c r="BP1" s="106"/>
      <c r="BQ1" s="106"/>
      <c r="BR1" s="106"/>
      <c r="BS1" s="105"/>
      <c r="BT1" s="106"/>
      <c r="BU1" s="106"/>
      <c r="BV1" s="106"/>
      <c r="BW1" s="105"/>
      <c r="BX1" s="106"/>
      <c r="BY1" s="106"/>
      <c r="BZ1" s="106"/>
      <c r="CA1" s="105"/>
      <c r="CB1" s="106"/>
      <c r="CC1" s="106"/>
      <c r="CD1" s="106"/>
      <c r="CE1" s="105"/>
      <c r="CF1" s="106"/>
      <c r="CG1" s="106"/>
      <c r="CH1" s="106"/>
      <c r="CI1" s="106"/>
      <c r="CJ1" s="106"/>
      <c r="CK1" s="106"/>
      <c r="CL1" s="106"/>
      <c r="CM1" s="106"/>
      <c r="CN1" s="106"/>
      <c r="CO1" s="106"/>
      <c r="CP1" s="106"/>
      <c r="CQ1" s="106"/>
      <c r="CR1" s="106"/>
      <c r="CS1" s="106"/>
      <c r="CT1" s="106"/>
      <c r="CU1" s="106"/>
      <c r="CV1" s="106"/>
      <c r="CW1" s="106"/>
      <c r="CX1" s="106"/>
      <c r="CY1" s="106"/>
      <c r="CZ1" s="106"/>
      <c r="DA1" s="106"/>
      <c r="DB1" s="106"/>
      <c r="DC1" s="106"/>
      <c r="DD1" s="106"/>
      <c r="DE1" s="105"/>
      <c r="DF1" s="106"/>
      <c r="DG1" s="105"/>
      <c r="DH1" s="105"/>
      <c r="DI1" s="106"/>
      <c r="DJ1" s="106"/>
      <c r="DK1" s="106"/>
      <c r="DL1" s="106"/>
      <c r="DM1" s="105"/>
      <c r="DN1" s="106"/>
      <c r="DO1" s="105"/>
      <c r="DP1" s="106"/>
      <c r="DQ1" s="106"/>
      <c r="DR1" s="106"/>
      <c r="DS1" s="106"/>
      <c r="DT1" s="106"/>
      <c r="DU1" s="106"/>
      <c r="DV1" s="106"/>
      <c r="DW1" s="106"/>
      <c r="DX1" s="106"/>
      <c r="DY1" s="106"/>
      <c r="DZ1" s="106"/>
      <c r="EA1" s="106"/>
      <c r="EB1" s="106"/>
      <c r="EC1" s="106"/>
      <c r="ED1" s="106"/>
      <c r="EE1" s="106"/>
      <c r="EF1" s="106"/>
      <c r="EG1" s="106"/>
      <c r="EH1" s="106"/>
      <c r="EI1" s="106"/>
      <c r="EJ1" s="106"/>
      <c r="EK1" s="106"/>
      <c r="EL1" s="106"/>
      <c r="EM1" s="106"/>
      <c r="EN1" s="106"/>
      <c r="EO1" s="106"/>
      <c r="EP1" s="106"/>
      <c r="EQ1" s="106"/>
      <c r="ER1" s="106"/>
      <c r="ES1" s="106"/>
      <c r="ET1" s="106"/>
      <c r="EU1" s="106"/>
      <c r="EV1" s="106"/>
      <c r="EW1" s="106"/>
      <c r="EX1" s="106"/>
      <c r="EY1" s="106"/>
      <c r="EZ1" s="106"/>
      <c r="FA1" s="106"/>
      <c r="FB1" s="106"/>
      <c r="FC1" s="106"/>
      <c r="FD1" s="106"/>
      <c r="FE1" s="106"/>
      <c r="FF1" s="106"/>
      <c r="FG1" s="106"/>
      <c r="FH1" s="106"/>
      <c r="FI1" s="106"/>
      <c r="FJ1" s="106"/>
      <c r="FK1" s="106"/>
      <c r="FL1" s="106"/>
      <c r="FM1" s="106"/>
      <c r="FN1" s="106"/>
      <c r="FO1" s="106"/>
      <c r="FP1" s="106"/>
      <c r="FQ1" s="106"/>
      <c r="FR1" s="106"/>
      <c r="FS1" s="106"/>
      <c r="FT1" s="106"/>
      <c r="FU1" s="106"/>
      <c r="FV1" s="106"/>
      <c r="FW1" s="106"/>
      <c r="FX1" s="106"/>
      <c r="FY1" s="106"/>
      <c r="FZ1" s="106"/>
      <c r="GA1" s="106"/>
      <c r="GB1" s="106"/>
      <c r="GC1" s="106"/>
      <c r="GD1" s="106"/>
      <c r="GE1" s="106"/>
      <c r="GF1" s="106"/>
      <c r="GG1" s="106"/>
      <c r="GH1" s="106"/>
      <c r="GI1" s="106"/>
      <c r="GJ1" s="106"/>
      <c r="GK1" s="153" t="s">
        <v>464</v>
      </c>
      <c r="BLP1" s="152" t="s">
        <v>227</v>
      </c>
    </row>
    <row r="2" spans="1:193 1680:1680" x14ac:dyDescent="0.2">
      <c r="A2" s="5"/>
      <c r="B2" s="553" t="s">
        <v>463</v>
      </c>
      <c r="C2" s="554"/>
      <c r="D2" s="554"/>
      <c r="E2" s="554"/>
      <c r="F2" s="554"/>
      <c r="G2" s="554"/>
      <c r="H2" s="554"/>
      <c r="I2" s="555"/>
      <c r="J2" s="551"/>
      <c r="K2" s="552"/>
      <c r="L2" s="106"/>
      <c r="M2" s="105"/>
      <c r="N2" s="105"/>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5"/>
      <c r="AN2" s="106"/>
      <c r="AO2" s="106"/>
      <c r="AP2" s="106"/>
      <c r="AQ2" s="105"/>
      <c r="AR2" s="106"/>
      <c r="AS2" s="106"/>
      <c r="AT2" s="106"/>
      <c r="AU2" s="105"/>
      <c r="AV2" s="106"/>
      <c r="AW2" s="106"/>
      <c r="AX2" s="106"/>
      <c r="AY2" s="105"/>
      <c r="AZ2" s="106"/>
      <c r="BA2" s="106"/>
      <c r="BB2" s="106"/>
      <c r="BC2" s="105"/>
      <c r="BD2" s="106"/>
      <c r="BE2" s="106"/>
      <c r="BF2" s="106"/>
      <c r="BG2" s="105"/>
      <c r="BH2" s="106"/>
      <c r="BI2" s="106"/>
      <c r="BJ2" s="106"/>
      <c r="BK2" s="105"/>
      <c r="BL2" s="106"/>
      <c r="BM2" s="106"/>
      <c r="BN2" s="106"/>
      <c r="BO2" s="105"/>
      <c r="BP2" s="106"/>
      <c r="BQ2" s="106"/>
      <c r="BR2" s="106"/>
      <c r="BS2" s="105"/>
      <c r="BT2" s="106"/>
      <c r="BU2" s="106"/>
      <c r="BV2" s="106"/>
      <c r="BW2" s="105"/>
      <c r="BX2" s="106"/>
      <c r="BY2" s="106"/>
      <c r="BZ2" s="106"/>
      <c r="CA2" s="105"/>
      <c r="CB2" s="106"/>
      <c r="CC2" s="106"/>
      <c r="CD2" s="106"/>
      <c r="CE2" s="105"/>
      <c r="CF2" s="106"/>
      <c r="CG2" s="106"/>
      <c r="CH2" s="106"/>
      <c r="CI2" s="106"/>
      <c r="CJ2" s="106"/>
      <c r="CK2" s="106"/>
      <c r="CL2" s="106"/>
      <c r="CM2" s="106"/>
      <c r="CN2" s="106"/>
      <c r="CO2" s="106"/>
      <c r="CP2" s="106"/>
      <c r="CQ2" s="106"/>
      <c r="CR2" s="106"/>
      <c r="CS2" s="106"/>
      <c r="CT2" s="106"/>
      <c r="CU2" s="106"/>
      <c r="CV2" s="106"/>
      <c r="CW2" s="106"/>
      <c r="CX2" s="106"/>
      <c r="CY2" s="106"/>
      <c r="CZ2" s="106"/>
      <c r="DA2" s="106"/>
      <c r="DB2" s="106"/>
      <c r="DC2" s="106"/>
      <c r="DD2" s="106"/>
      <c r="DE2" s="105"/>
      <c r="DF2" s="106"/>
      <c r="DG2" s="105"/>
      <c r="DH2" s="105"/>
      <c r="DI2" s="106"/>
      <c r="DJ2" s="106"/>
      <c r="DK2" s="106"/>
      <c r="DL2" s="106"/>
      <c r="DM2" s="105"/>
      <c r="DN2" s="106"/>
      <c r="DO2" s="105"/>
      <c r="DP2" s="106"/>
      <c r="DQ2" s="106"/>
      <c r="DR2" s="106"/>
      <c r="DS2" s="106"/>
      <c r="DT2" s="106"/>
      <c r="DU2" s="106"/>
      <c r="DV2" s="106"/>
      <c r="DW2" s="106"/>
      <c r="DX2" s="106"/>
      <c r="DY2" s="106"/>
      <c r="DZ2" s="106"/>
      <c r="EA2" s="106"/>
      <c r="EB2" s="106"/>
      <c r="EC2" s="106"/>
      <c r="ED2" s="106"/>
      <c r="EE2" s="106"/>
      <c r="EF2" s="106"/>
      <c r="EG2" s="106"/>
      <c r="EH2" s="106"/>
      <c r="EI2" s="106"/>
      <c r="EJ2" s="106"/>
      <c r="EK2" s="106"/>
      <c r="EL2" s="106"/>
      <c r="EM2" s="106"/>
      <c r="EN2" s="106"/>
      <c r="EO2" s="106"/>
      <c r="EP2" s="106"/>
      <c r="EQ2" s="106"/>
      <c r="ER2" s="106"/>
      <c r="ES2" s="106"/>
      <c r="ET2" s="106"/>
      <c r="EU2" s="106"/>
      <c r="EV2" s="106"/>
      <c r="EW2" s="106"/>
      <c r="EX2" s="106"/>
      <c r="EY2" s="106"/>
      <c r="EZ2" s="106"/>
      <c r="FA2" s="106"/>
      <c r="FB2" s="106"/>
      <c r="FC2" s="106"/>
      <c r="FD2" s="106"/>
      <c r="FE2" s="106"/>
      <c r="FF2" s="106"/>
      <c r="FG2" s="106"/>
      <c r="FH2" s="106"/>
      <c r="FI2" s="106"/>
      <c r="FJ2" s="106"/>
      <c r="FK2" s="106"/>
      <c r="FL2" s="106"/>
      <c r="FM2" s="106"/>
      <c r="FN2" s="106"/>
      <c r="FO2" s="106"/>
      <c r="FP2" s="106"/>
      <c r="FQ2" s="106"/>
      <c r="FR2" s="106"/>
      <c r="FS2" s="106"/>
      <c r="FT2" s="106"/>
      <c r="FU2" s="106"/>
      <c r="FV2" s="106"/>
      <c r="FW2" s="106"/>
      <c r="FX2" s="106"/>
      <c r="FY2" s="106"/>
      <c r="FZ2" s="106"/>
      <c r="GA2" s="106"/>
      <c r="GB2" s="106"/>
      <c r="GC2" s="106"/>
      <c r="GD2" s="106"/>
      <c r="GE2" s="106"/>
      <c r="GF2" s="106"/>
      <c r="GG2" s="106"/>
      <c r="GH2" s="106"/>
      <c r="GI2" s="106"/>
      <c r="GJ2" s="106"/>
      <c r="GK2" s="106"/>
      <c r="BLP2" s="136"/>
    </row>
    <row r="3" spans="1:193 1680:1680" x14ac:dyDescent="0.2">
      <c r="A3" s="5"/>
      <c r="B3" s="148" t="s">
        <v>462</v>
      </c>
      <c r="C3" s="556" t="s">
        <v>461</v>
      </c>
      <c r="D3" s="557"/>
      <c r="E3" s="557"/>
      <c r="F3" s="557"/>
      <c r="G3" s="557"/>
      <c r="H3" s="558"/>
      <c r="I3" s="144" t="s">
        <v>460</v>
      </c>
      <c r="J3" s="551"/>
      <c r="K3" s="552"/>
      <c r="L3" s="106"/>
      <c r="M3" s="105"/>
      <c r="N3" s="105"/>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5"/>
      <c r="AN3" s="106"/>
      <c r="AO3" s="106"/>
      <c r="AP3" s="106"/>
      <c r="AQ3" s="105"/>
      <c r="AR3" s="106"/>
      <c r="AS3" s="106"/>
      <c r="AT3" s="106"/>
      <c r="AU3" s="105"/>
      <c r="AV3" s="106"/>
      <c r="AW3" s="106"/>
      <c r="AX3" s="106"/>
      <c r="AY3" s="105"/>
      <c r="AZ3" s="106"/>
      <c r="BA3" s="106"/>
      <c r="BB3" s="106"/>
      <c r="BC3" s="105"/>
      <c r="BD3" s="106"/>
      <c r="BE3" s="106"/>
      <c r="BF3" s="106"/>
      <c r="BG3" s="105"/>
      <c r="BH3" s="106"/>
      <c r="BI3" s="106"/>
      <c r="BJ3" s="106"/>
      <c r="BK3" s="105"/>
      <c r="BL3" s="106"/>
      <c r="BM3" s="106"/>
      <c r="BN3" s="106"/>
      <c r="BO3" s="105"/>
      <c r="BP3" s="106"/>
      <c r="BQ3" s="106"/>
      <c r="BR3" s="106"/>
      <c r="BS3" s="105"/>
      <c r="BT3" s="106"/>
      <c r="BU3" s="106"/>
      <c r="BV3" s="106"/>
      <c r="BW3" s="105"/>
      <c r="BX3" s="106"/>
      <c r="BY3" s="106"/>
      <c r="BZ3" s="106"/>
      <c r="CA3" s="105"/>
      <c r="CB3" s="106"/>
      <c r="CC3" s="106"/>
      <c r="CD3" s="106"/>
      <c r="CE3" s="105"/>
      <c r="CF3" s="106"/>
      <c r="CG3" s="106"/>
      <c r="CH3" s="106"/>
      <c r="CI3" s="106"/>
      <c r="CJ3" s="106"/>
      <c r="CK3" s="106"/>
      <c r="CL3" s="106"/>
      <c r="CM3" s="106"/>
      <c r="CN3" s="106"/>
      <c r="CO3" s="106"/>
      <c r="CP3" s="106"/>
      <c r="CQ3" s="106"/>
      <c r="CR3" s="106"/>
      <c r="CS3" s="106"/>
      <c r="CT3" s="106"/>
      <c r="CU3" s="106"/>
      <c r="CV3" s="106"/>
      <c r="CW3" s="106"/>
      <c r="CX3" s="106"/>
      <c r="CY3" s="106"/>
      <c r="CZ3" s="106"/>
      <c r="DA3" s="106"/>
      <c r="DB3" s="106"/>
      <c r="DC3" s="106"/>
      <c r="DD3" s="106"/>
      <c r="DE3" s="105"/>
      <c r="DF3" s="106"/>
      <c r="DG3" s="105"/>
      <c r="DH3" s="105"/>
      <c r="DI3" s="106"/>
      <c r="DJ3" s="106"/>
      <c r="DK3" s="106"/>
      <c r="DL3" s="106"/>
      <c r="DM3" s="105"/>
      <c r="DN3" s="106"/>
      <c r="DO3" s="105"/>
      <c r="DP3" s="106"/>
      <c r="DQ3" s="106"/>
      <c r="DR3" s="106"/>
      <c r="DS3" s="106"/>
      <c r="DT3" s="106"/>
      <c r="DU3" s="106"/>
      <c r="DV3" s="106"/>
      <c r="DW3" s="106"/>
      <c r="DX3" s="106"/>
      <c r="DY3" s="106"/>
      <c r="DZ3" s="106"/>
      <c r="EA3" s="106"/>
      <c r="EB3" s="106"/>
      <c r="EC3" s="106"/>
      <c r="ED3" s="106"/>
      <c r="EE3" s="106"/>
      <c r="EF3" s="106"/>
      <c r="EG3" s="106"/>
      <c r="EH3" s="106"/>
      <c r="EI3" s="106"/>
      <c r="EJ3" s="106"/>
      <c r="EK3" s="106"/>
      <c r="EL3" s="106"/>
      <c r="EM3" s="106"/>
      <c r="EN3" s="106"/>
      <c r="EO3" s="106"/>
      <c r="EP3" s="106"/>
      <c r="EQ3" s="106"/>
      <c r="ER3" s="106"/>
      <c r="ES3" s="106"/>
      <c r="ET3" s="106"/>
      <c r="EU3" s="106"/>
      <c r="EV3" s="106"/>
      <c r="EW3" s="106"/>
      <c r="EX3" s="106"/>
      <c r="EY3" s="106"/>
      <c r="EZ3" s="106"/>
      <c r="FA3" s="106"/>
      <c r="FB3" s="106"/>
      <c r="FC3" s="106"/>
      <c r="FD3" s="106"/>
      <c r="FE3" s="106"/>
      <c r="FF3" s="106"/>
      <c r="FG3" s="106"/>
      <c r="FH3" s="106"/>
      <c r="FI3" s="106"/>
      <c r="FJ3" s="106"/>
      <c r="FK3" s="106"/>
      <c r="FL3" s="106"/>
      <c r="FM3" s="106"/>
      <c r="FN3" s="106"/>
      <c r="FO3" s="106"/>
      <c r="FP3" s="106"/>
      <c r="FQ3" s="106"/>
      <c r="FR3" s="106"/>
      <c r="FS3" s="106"/>
      <c r="FT3" s="106"/>
      <c r="FU3" s="106"/>
      <c r="FV3" s="106"/>
      <c r="FW3" s="106"/>
      <c r="FX3" s="106"/>
      <c r="FY3" s="106"/>
      <c r="FZ3" s="106"/>
      <c r="GA3" s="106"/>
      <c r="GB3" s="106"/>
      <c r="GC3" s="106"/>
      <c r="GD3" s="106"/>
      <c r="GE3" s="106"/>
      <c r="GF3" s="106"/>
      <c r="GG3" s="106"/>
      <c r="GH3" s="106"/>
      <c r="GI3" s="106"/>
      <c r="GJ3" s="106"/>
      <c r="GK3" s="106"/>
      <c r="BLP3" s="136"/>
    </row>
    <row r="4" spans="1:193 1680:1680" x14ac:dyDescent="0.2">
      <c r="A4" s="5"/>
      <c r="B4" s="143" t="s">
        <v>459</v>
      </c>
      <c r="C4" s="559" t="s">
        <v>458</v>
      </c>
      <c r="D4" s="560"/>
      <c r="E4" s="560"/>
      <c r="F4" s="560"/>
      <c r="G4" s="560"/>
      <c r="H4" s="561"/>
      <c r="I4" s="139" t="s">
        <v>457</v>
      </c>
      <c r="J4" s="551"/>
      <c r="K4" s="552"/>
      <c r="L4" s="106"/>
      <c r="M4" s="105"/>
      <c r="N4" s="105"/>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5"/>
      <c r="AN4" s="106"/>
      <c r="AO4" s="106"/>
      <c r="AP4" s="106"/>
      <c r="AQ4" s="105"/>
      <c r="AR4" s="106"/>
      <c r="AS4" s="106"/>
      <c r="AT4" s="106"/>
      <c r="AU4" s="105"/>
      <c r="AV4" s="106"/>
      <c r="AW4" s="106"/>
      <c r="AX4" s="106"/>
      <c r="AY4" s="105"/>
      <c r="AZ4" s="106"/>
      <c r="BA4" s="106"/>
      <c r="BB4" s="106"/>
      <c r="BC4" s="105"/>
      <c r="BD4" s="106"/>
      <c r="BE4" s="106"/>
      <c r="BF4" s="106"/>
      <c r="BG4" s="105"/>
      <c r="BH4" s="106"/>
      <c r="BI4" s="106"/>
      <c r="BJ4" s="106"/>
      <c r="BK4" s="105"/>
      <c r="BL4" s="106"/>
      <c r="BM4" s="106"/>
      <c r="BN4" s="106"/>
      <c r="BO4" s="105"/>
      <c r="BP4" s="106"/>
      <c r="BQ4" s="106"/>
      <c r="BR4" s="106"/>
      <c r="BS4" s="105"/>
      <c r="BT4" s="106"/>
      <c r="BU4" s="106"/>
      <c r="BV4" s="106"/>
      <c r="BW4" s="105"/>
      <c r="BX4" s="106"/>
      <c r="BY4" s="106"/>
      <c r="BZ4" s="106"/>
      <c r="CA4" s="105"/>
      <c r="CB4" s="106"/>
      <c r="CC4" s="106"/>
      <c r="CD4" s="106"/>
      <c r="CE4" s="105"/>
      <c r="CF4" s="106"/>
      <c r="CG4" s="106"/>
      <c r="CH4" s="106"/>
      <c r="CI4" s="106"/>
      <c r="CJ4" s="106"/>
      <c r="CK4" s="106"/>
      <c r="CL4" s="106"/>
      <c r="CM4" s="106"/>
      <c r="CN4" s="106"/>
      <c r="CO4" s="106"/>
      <c r="CP4" s="106"/>
      <c r="CQ4" s="106"/>
      <c r="CR4" s="106"/>
      <c r="CS4" s="106"/>
      <c r="CT4" s="106"/>
      <c r="CU4" s="106"/>
      <c r="CV4" s="106"/>
      <c r="CW4" s="106"/>
      <c r="CX4" s="106"/>
      <c r="CY4" s="106"/>
      <c r="CZ4" s="106"/>
      <c r="DA4" s="106"/>
      <c r="DB4" s="106"/>
      <c r="DC4" s="106"/>
      <c r="DD4" s="106"/>
      <c r="DE4" s="105"/>
      <c r="DF4" s="106"/>
      <c r="DG4" s="105"/>
      <c r="DH4" s="105"/>
      <c r="DI4" s="106"/>
      <c r="DJ4" s="109"/>
      <c r="DK4" s="106"/>
      <c r="DL4" s="106"/>
      <c r="DM4" s="105"/>
      <c r="DN4" s="106"/>
      <c r="DO4" s="105"/>
      <c r="DP4" s="106"/>
      <c r="DQ4" s="106"/>
      <c r="DR4" s="106"/>
      <c r="DS4" s="106"/>
      <c r="DT4" s="106"/>
      <c r="DU4" s="106"/>
      <c r="DV4" s="106"/>
      <c r="DW4" s="106"/>
      <c r="DX4" s="106"/>
      <c r="DY4" s="106"/>
      <c r="DZ4" s="106"/>
      <c r="EA4" s="106"/>
      <c r="EB4" s="106"/>
      <c r="EC4" s="106"/>
      <c r="ED4" s="106"/>
      <c r="EE4" s="106"/>
      <c r="EF4" s="106"/>
      <c r="EG4" s="106"/>
      <c r="EH4" s="106"/>
      <c r="EI4" s="106"/>
      <c r="EJ4" s="106"/>
      <c r="EK4" s="106"/>
      <c r="EL4" s="106"/>
      <c r="EM4" s="106"/>
      <c r="EN4" s="106"/>
      <c r="EO4" s="106"/>
      <c r="EP4" s="106"/>
      <c r="EQ4" s="106"/>
      <c r="ER4" s="106"/>
      <c r="ES4" s="106"/>
      <c r="ET4" s="106"/>
      <c r="EU4" s="106"/>
      <c r="EV4" s="106"/>
      <c r="EW4" s="106"/>
      <c r="EX4" s="106"/>
      <c r="EY4" s="106"/>
      <c r="EZ4" s="106"/>
      <c r="FA4" s="106"/>
      <c r="FB4" s="106"/>
      <c r="FC4" s="106"/>
      <c r="FD4" s="106"/>
      <c r="FE4" s="106"/>
      <c r="FF4" s="106"/>
      <c r="FG4" s="106"/>
      <c r="FH4" s="106"/>
      <c r="FI4" s="106"/>
      <c r="FJ4" s="106"/>
      <c r="FK4" s="106"/>
      <c r="FL4" s="106"/>
      <c r="FM4" s="106"/>
      <c r="FN4" s="106"/>
      <c r="FO4" s="106"/>
      <c r="FP4" s="106"/>
      <c r="FQ4" s="106"/>
      <c r="FR4" s="106"/>
      <c r="FS4" s="106"/>
      <c r="FT4" s="106"/>
      <c r="FU4" s="106"/>
      <c r="FV4" s="106"/>
      <c r="FW4" s="106"/>
      <c r="FX4" s="106"/>
      <c r="FY4" s="106"/>
      <c r="FZ4" s="106"/>
      <c r="GA4" s="106"/>
      <c r="GB4" s="106"/>
      <c r="GC4" s="106"/>
      <c r="GD4" s="106"/>
      <c r="GE4" s="106"/>
      <c r="GF4" s="106"/>
      <c r="GG4" s="106"/>
      <c r="GH4" s="106"/>
      <c r="GI4" s="106"/>
      <c r="GJ4" s="106"/>
      <c r="GK4" s="106"/>
      <c r="BLP4" s="136"/>
    </row>
    <row r="5" spans="1:193 1680:1680" ht="27.6" x14ac:dyDescent="0.2">
      <c r="A5" s="5"/>
      <c r="B5" s="135" t="s">
        <v>456</v>
      </c>
      <c r="C5" s="130" t="s">
        <v>455</v>
      </c>
      <c r="D5" s="135" t="s">
        <v>454</v>
      </c>
      <c r="E5" s="562" t="s">
        <v>1181</v>
      </c>
      <c r="F5" s="563"/>
      <c r="G5" s="564"/>
      <c r="H5" s="131" t="s">
        <v>452</v>
      </c>
      <c r="I5" s="614" t="s">
        <v>1180</v>
      </c>
      <c r="J5" s="615"/>
      <c r="K5" s="615"/>
      <c r="L5" s="615"/>
      <c r="M5" s="615"/>
      <c r="N5" s="616"/>
      <c r="O5" s="530" t="s">
        <v>450</v>
      </c>
      <c r="P5" s="531"/>
      <c r="Q5" s="532">
        <v>45539</v>
      </c>
      <c r="R5" s="533"/>
      <c r="S5" s="125"/>
      <c r="T5" s="125"/>
      <c r="U5" s="534"/>
      <c r="V5" s="534"/>
      <c r="W5" s="535"/>
      <c r="X5" s="536"/>
      <c r="Y5" s="120"/>
      <c r="Z5" s="120"/>
      <c r="AA5" s="120"/>
      <c r="AB5" s="120"/>
      <c r="AC5" s="120"/>
      <c r="AD5" s="120"/>
      <c r="AE5" s="120"/>
      <c r="AF5" s="120"/>
      <c r="AG5" s="120"/>
      <c r="AH5" s="120"/>
      <c r="AI5" s="121"/>
      <c r="AJ5" s="121"/>
      <c r="AK5" s="120"/>
      <c r="AL5" s="120"/>
      <c r="AM5" s="120"/>
      <c r="AN5" s="121"/>
      <c r="AO5" s="121"/>
      <c r="AP5" s="120"/>
      <c r="AQ5" s="120"/>
      <c r="AR5" s="121"/>
      <c r="AS5" s="121"/>
      <c r="AT5" s="120"/>
      <c r="AU5" s="120"/>
      <c r="AV5" s="121"/>
      <c r="AW5" s="121"/>
      <c r="AX5" s="120"/>
      <c r="AY5" s="120"/>
      <c r="AZ5" s="121"/>
      <c r="BA5" s="121"/>
      <c r="BB5" s="120"/>
      <c r="BC5" s="120"/>
      <c r="BD5" s="121"/>
      <c r="BE5" s="121"/>
      <c r="BF5" s="120"/>
      <c r="BG5" s="120"/>
      <c r="BH5" s="121"/>
      <c r="BI5" s="121"/>
      <c r="BJ5" s="120"/>
      <c r="BK5" s="120"/>
      <c r="BL5" s="121"/>
      <c r="BM5" s="121"/>
      <c r="BN5" s="120"/>
      <c r="BO5" s="120"/>
      <c r="BP5" s="121"/>
      <c r="BQ5" s="121"/>
      <c r="BR5" s="120"/>
      <c r="BS5" s="120"/>
      <c r="BT5" s="121"/>
      <c r="BU5" s="121"/>
      <c r="BV5" s="120"/>
      <c r="BW5" s="120"/>
      <c r="BX5" s="121"/>
      <c r="BY5" s="121"/>
      <c r="BZ5" s="120"/>
      <c r="CA5" s="120"/>
      <c r="CB5" s="121"/>
      <c r="CC5" s="121"/>
      <c r="CD5" s="120"/>
      <c r="CE5" s="120"/>
      <c r="CF5" s="121"/>
      <c r="CG5" s="121"/>
      <c r="CH5" s="120"/>
      <c r="CI5" s="120"/>
      <c r="CJ5" s="120"/>
      <c r="CK5" s="120"/>
      <c r="CL5" s="120"/>
      <c r="CM5" s="120"/>
      <c r="CN5" s="120"/>
      <c r="CO5" s="120"/>
      <c r="CP5" s="120"/>
      <c r="CQ5" s="120"/>
      <c r="CR5" s="120"/>
      <c r="CS5" s="120"/>
      <c r="CT5" s="120"/>
      <c r="CU5" s="120"/>
      <c r="CV5" s="120"/>
      <c r="CW5" s="120"/>
      <c r="CX5" s="120"/>
      <c r="CY5" s="120"/>
      <c r="CZ5" s="120"/>
      <c r="DA5" s="120"/>
      <c r="DB5" s="83"/>
      <c r="DC5" s="83"/>
      <c r="DD5" s="83"/>
      <c r="DE5" s="83"/>
      <c r="DF5" s="120"/>
      <c r="DG5" s="120"/>
      <c r="DH5" s="120"/>
      <c r="DI5" s="120"/>
      <c r="DJ5" s="120"/>
      <c r="DK5" s="120"/>
      <c r="DL5" s="120"/>
      <c r="DM5" s="83"/>
      <c r="DN5" s="120"/>
      <c r="DO5" s="120"/>
      <c r="DP5" s="120"/>
      <c r="DQ5" s="120"/>
      <c r="DR5" s="120"/>
      <c r="DS5" s="120"/>
      <c r="DT5" s="120"/>
      <c r="DU5" s="120"/>
      <c r="DV5" s="120"/>
      <c r="DW5" s="120"/>
      <c r="DX5" s="120"/>
      <c r="DY5" s="120"/>
      <c r="DZ5" s="120"/>
      <c r="EA5" s="120"/>
      <c r="EB5" s="120"/>
      <c r="EC5" s="120"/>
      <c r="ED5" s="120"/>
      <c r="EE5" s="120"/>
      <c r="EF5" s="120"/>
      <c r="EG5" s="120"/>
      <c r="EH5" s="120"/>
      <c r="EI5" s="120"/>
      <c r="EJ5" s="120"/>
      <c r="EK5" s="120"/>
      <c r="EL5" s="120"/>
      <c r="EM5" s="120"/>
      <c r="EN5" s="120"/>
      <c r="EO5" s="120"/>
      <c r="EP5" s="120"/>
      <c r="EQ5" s="120"/>
      <c r="ER5" s="120"/>
      <c r="ES5" s="120"/>
      <c r="ET5" s="120"/>
      <c r="EU5" s="120"/>
      <c r="EV5" s="120"/>
      <c r="EW5" s="120"/>
      <c r="EX5" s="120"/>
      <c r="EY5" s="120"/>
      <c r="EZ5" s="120"/>
      <c r="FA5" s="120"/>
      <c r="FB5" s="120"/>
      <c r="FC5" s="120"/>
      <c r="FD5" s="120"/>
      <c r="FE5" s="120"/>
      <c r="FF5" s="120"/>
      <c r="FG5" s="120"/>
      <c r="FH5" s="120"/>
      <c r="FI5" s="120"/>
      <c r="FJ5" s="120"/>
      <c r="FK5" s="120"/>
      <c r="FL5" s="120"/>
      <c r="FM5" s="120"/>
      <c r="FN5" s="120"/>
      <c r="FO5" s="120"/>
      <c r="FP5" s="120"/>
      <c r="FQ5" s="120"/>
      <c r="FR5" s="120"/>
      <c r="FS5" s="120"/>
      <c r="FT5" s="120"/>
      <c r="FU5" s="120"/>
      <c r="FV5" s="120"/>
      <c r="FW5" s="120"/>
      <c r="FX5" s="120"/>
      <c r="FY5" s="120"/>
      <c r="FZ5" s="120"/>
      <c r="GA5" s="120"/>
      <c r="GB5" s="120"/>
      <c r="GC5" s="120"/>
      <c r="GD5" s="120"/>
      <c r="GE5" s="120"/>
      <c r="GF5" s="120"/>
      <c r="GG5" s="120"/>
      <c r="GH5" s="120"/>
      <c r="GI5" s="120"/>
      <c r="GJ5" s="5"/>
      <c r="GK5" s="5"/>
    </row>
    <row r="6" spans="1:193 1680:1680" x14ac:dyDescent="0.2">
      <c r="A6" s="5"/>
      <c r="B6" s="83"/>
      <c r="C6" s="120"/>
      <c r="D6" s="83"/>
      <c r="E6" s="83"/>
      <c r="F6" s="83"/>
      <c r="G6" s="121"/>
      <c r="H6" s="121"/>
      <c r="I6" s="120"/>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1"/>
      <c r="AJ6" s="121"/>
      <c r="AK6" s="120"/>
      <c r="AL6" s="120"/>
      <c r="AM6" s="120"/>
      <c r="AN6" s="121"/>
      <c r="AO6" s="121"/>
      <c r="AP6" s="120"/>
      <c r="AQ6" s="120"/>
      <c r="AR6" s="121"/>
      <c r="AS6" s="121"/>
      <c r="AT6" s="120"/>
      <c r="AU6" s="120"/>
      <c r="AV6" s="121"/>
      <c r="AW6" s="121"/>
      <c r="AX6" s="120"/>
      <c r="AY6" s="120"/>
      <c r="AZ6" s="121"/>
      <c r="BA6" s="121"/>
      <c r="BB6" s="120"/>
      <c r="BC6" s="120"/>
      <c r="BD6" s="121"/>
      <c r="BE6" s="121"/>
      <c r="BF6" s="120"/>
      <c r="BG6" s="120"/>
      <c r="BH6" s="121"/>
      <c r="BI6" s="121"/>
      <c r="BJ6" s="120"/>
      <c r="BK6" s="120"/>
      <c r="BL6" s="121"/>
      <c r="BM6" s="121"/>
      <c r="BN6" s="120"/>
      <c r="BO6" s="120"/>
      <c r="BP6" s="121"/>
      <c r="BQ6" s="121"/>
      <c r="BR6" s="120"/>
      <c r="BS6" s="120"/>
      <c r="BT6" s="121"/>
      <c r="BU6" s="121"/>
      <c r="BV6" s="120"/>
      <c r="BW6" s="120"/>
      <c r="BX6" s="121"/>
      <c r="BY6" s="121"/>
      <c r="BZ6" s="120"/>
      <c r="CA6" s="120"/>
      <c r="CB6" s="121"/>
      <c r="CC6" s="121"/>
      <c r="CD6" s="120"/>
      <c r="CE6" s="120"/>
      <c r="CF6" s="121"/>
      <c r="CG6" s="121"/>
      <c r="CH6" s="120"/>
      <c r="CI6" s="120"/>
      <c r="CJ6" s="120"/>
      <c r="CK6" s="120"/>
      <c r="CL6" s="120"/>
      <c r="CM6" s="120"/>
      <c r="CN6" s="120"/>
      <c r="CO6" s="120"/>
      <c r="CP6" s="120"/>
      <c r="CQ6" s="120"/>
      <c r="CR6" s="120"/>
      <c r="CS6" s="120"/>
      <c r="CT6" s="120"/>
      <c r="CU6" s="120"/>
      <c r="CV6" s="120"/>
      <c r="CW6" s="120"/>
      <c r="CX6" s="120"/>
      <c r="CY6" s="120"/>
      <c r="CZ6" s="120"/>
      <c r="DA6" s="120"/>
      <c r="DB6" s="83"/>
      <c r="DC6" s="83"/>
      <c r="DD6" s="83"/>
      <c r="DE6" s="83"/>
      <c r="DF6" s="120"/>
      <c r="DG6" s="120"/>
      <c r="DH6" s="120"/>
      <c r="DI6" s="120"/>
      <c r="DJ6" s="120"/>
      <c r="DK6" s="120"/>
      <c r="DL6" s="120"/>
      <c r="DM6" s="83"/>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0"/>
      <c r="FO6" s="120"/>
      <c r="FP6" s="120"/>
      <c r="FQ6" s="120"/>
      <c r="FR6" s="120"/>
      <c r="FS6" s="120"/>
      <c r="FT6" s="120"/>
      <c r="FU6" s="120"/>
      <c r="FV6" s="120"/>
      <c r="FW6" s="120"/>
      <c r="FX6" s="120"/>
      <c r="FY6" s="120"/>
      <c r="FZ6" s="120"/>
      <c r="GA6" s="120"/>
      <c r="GB6" s="120"/>
      <c r="GC6" s="120"/>
      <c r="GD6" s="120"/>
      <c r="GE6" s="120"/>
      <c r="GF6" s="120"/>
      <c r="GG6" s="120"/>
      <c r="GH6" s="120"/>
      <c r="GI6" s="120"/>
      <c r="GJ6" s="5"/>
      <c r="GK6" s="5"/>
    </row>
    <row r="7" spans="1:193 1680:1680" s="5" customFormat="1" ht="13.2" x14ac:dyDescent="0.2">
      <c r="A7" s="105"/>
      <c r="B7" s="543" t="s">
        <v>449</v>
      </c>
      <c r="C7" s="544"/>
      <c r="D7" s="544"/>
      <c r="E7" s="544"/>
      <c r="F7" s="544"/>
      <c r="G7" s="544"/>
      <c r="H7" s="544"/>
      <c r="I7" s="118"/>
      <c r="J7" s="545" t="s">
        <v>448</v>
      </c>
      <c r="K7" s="545"/>
      <c r="L7" s="545"/>
      <c r="M7" s="545"/>
      <c r="N7" s="545"/>
      <c r="O7" s="545"/>
      <c r="P7" s="545"/>
      <c r="Q7" s="545"/>
      <c r="R7" s="545"/>
      <c r="S7" s="545"/>
      <c r="T7" s="545"/>
      <c r="U7" s="545"/>
      <c r="V7" s="545"/>
      <c r="W7" s="545"/>
      <c r="X7" s="545"/>
      <c r="Y7" s="545"/>
      <c r="Z7" s="545"/>
      <c r="AA7" s="545"/>
      <c r="AB7" s="545"/>
      <c r="AC7" s="538" t="s">
        <v>447</v>
      </c>
      <c r="AD7" s="538"/>
      <c r="AE7" s="538"/>
      <c r="AF7" s="538"/>
      <c r="AG7" s="538"/>
      <c r="AH7" s="538"/>
      <c r="AI7" s="539" t="s">
        <v>446</v>
      </c>
      <c r="AJ7" s="539"/>
      <c r="AK7" s="539"/>
      <c r="AL7" s="539"/>
      <c r="AM7" s="112"/>
      <c r="AN7" s="114" t="s">
        <v>445</v>
      </c>
      <c r="AO7" s="113"/>
      <c r="AP7" s="113"/>
      <c r="AQ7" s="112"/>
      <c r="AR7" s="113"/>
      <c r="AS7" s="113"/>
      <c r="AT7" s="113"/>
      <c r="AU7" s="112"/>
      <c r="AV7" s="113"/>
      <c r="AW7" s="113"/>
      <c r="AX7" s="113"/>
      <c r="AY7" s="112"/>
      <c r="AZ7" s="113"/>
      <c r="BA7" s="113"/>
      <c r="BB7" s="113"/>
      <c r="BC7" s="112"/>
      <c r="BD7" s="113"/>
      <c r="BE7" s="113"/>
      <c r="BF7" s="113"/>
      <c r="BG7" s="112"/>
      <c r="BH7" s="111"/>
      <c r="BI7" s="111"/>
      <c r="BJ7" s="111"/>
      <c r="BK7" s="112"/>
      <c r="BL7" s="111"/>
      <c r="BM7" s="111"/>
      <c r="BN7" s="111"/>
      <c r="BO7" s="112"/>
      <c r="BP7" s="111"/>
      <c r="BQ7" s="111"/>
      <c r="BR7" s="111"/>
      <c r="BS7" s="112"/>
      <c r="BT7" s="111"/>
      <c r="BU7" s="111"/>
      <c r="BV7" s="111"/>
      <c r="BW7" s="112"/>
      <c r="BX7" s="111"/>
      <c r="BY7" s="111"/>
      <c r="BZ7" s="111"/>
      <c r="CA7" s="112"/>
      <c r="CB7" s="111"/>
      <c r="CC7" s="111"/>
      <c r="CD7" s="111"/>
      <c r="CE7" s="112"/>
      <c r="CF7" s="111"/>
      <c r="CG7" s="111"/>
      <c r="CH7" s="111"/>
      <c r="CI7" s="111"/>
      <c r="CJ7" s="111"/>
      <c r="CK7" s="111"/>
      <c r="CL7" s="111"/>
      <c r="CM7" s="111"/>
      <c r="CN7" s="111"/>
      <c r="CO7" s="111"/>
      <c r="CP7" s="111"/>
      <c r="CQ7" s="111"/>
      <c r="CR7" s="111"/>
      <c r="CS7" s="111"/>
      <c r="CT7" s="111"/>
      <c r="CU7" s="111"/>
      <c r="CV7" s="111"/>
      <c r="CW7" s="111"/>
      <c r="CX7" s="110"/>
      <c r="CY7" s="110"/>
      <c r="CZ7" s="110"/>
      <c r="DA7" s="110"/>
      <c r="DB7" s="108"/>
      <c r="DC7" s="108"/>
      <c r="DD7" s="108"/>
      <c r="DE7" s="108"/>
      <c r="DF7" s="108"/>
      <c r="DG7" s="108"/>
      <c r="DH7" s="107"/>
      <c r="DI7" s="109">
        <f>IF(DA9&lt;0.6,1,4)</f>
        <v>4</v>
      </c>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c r="GD7" s="108"/>
      <c r="GE7" s="108"/>
      <c r="GF7" s="108"/>
      <c r="GG7" s="108"/>
      <c r="GH7" s="108"/>
      <c r="GI7" s="107"/>
    </row>
    <row r="8" spans="1:193 1680:1680" s="82" customFormat="1" ht="71.400000000000006" x14ac:dyDescent="0.3">
      <c r="A8" s="104" t="s">
        <v>444</v>
      </c>
      <c r="B8" s="88" t="s">
        <v>443</v>
      </c>
      <c r="C8" s="88" t="s">
        <v>625</v>
      </c>
      <c r="D8" s="88" t="s">
        <v>441</v>
      </c>
      <c r="E8" s="88" t="s">
        <v>440</v>
      </c>
      <c r="F8" s="88" t="s">
        <v>439</v>
      </c>
      <c r="G8" s="88" t="s">
        <v>438</v>
      </c>
      <c r="H8" s="88" t="s">
        <v>437</v>
      </c>
      <c r="I8" s="88" t="s">
        <v>436</v>
      </c>
      <c r="J8" s="103" t="s">
        <v>435</v>
      </c>
      <c r="K8" s="103" t="s">
        <v>434</v>
      </c>
      <c r="L8" s="103" t="s">
        <v>433</v>
      </c>
      <c r="M8" s="103" t="s">
        <v>432</v>
      </c>
      <c r="N8" s="103" t="s">
        <v>431</v>
      </c>
      <c r="O8" s="103" t="s">
        <v>430</v>
      </c>
      <c r="P8" s="103" t="s">
        <v>429</v>
      </c>
      <c r="Q8" s="103" t="s">
        <v>428</v>
      </c>
      <c r="R8" s="103" t="s">
        <v>427</v>
      </c>
      <c r="S8" s="103" t="s">
        <v>426</v>
      </c>
      <c r="T8" s="103" t="s">
        <v>425</v>
      </c>
      <c r="U8" s="103" t="s">
        <v>424</v>
      </c>
      <c r="V8" s="103" t="s">
        <v>423</v>
      </c>
      <c r="W8" s="103" t="s">
        <v>422</v>
      </c>
      <c r="X8" s="103" t="s">
        <v>421</v>
      </c>
      <c r="Y8" s="103" t="s">
        <v>420</v>
      </c>
      <c r="Z8" s="103" t="s">
        <v>419</v>
      </c>
      <c r="AA8" s="103" t="s">
        <v>418</v>
      </c>
      <c r="AB8" s="103" t="s">
        <v>417</v>
      </c>
      <c r="AC8" s="373" t="s">
        <v>27</v>
      </c>
      <c r="AD8" s="373" t="s">
        <v>416</v>
      </c>
      <c r="AE8" s="373" t="s">
        <v>33</v>
      </c>
      <c r="AF8" s="373" t="s">
        <v>415</v>
      </c>
      <c r="AG8" s="373" t="s">
        <v>414</v>
      </c>
      <c r="AH8" s="373" t="s">
        <v>413</v>
      </c>
      <c r="AI8" s="88" t="s">
        <v>412</v>
      </c>
      <c r="AJ8" s="88" t="s">
        <v>411</v>
      </c>
      <c r="AK8" s="88" t="s">
        <v>410</v>
      </c>
      <c r="AL8" s="88" t="s">
        <v>409</v>
      </c>
      <c r="AM8" s="102" t="s">
        <v>408</v>
      </c>
      <c r="AN8" s="102" t="s">
        <v>407</v>
      </c>
      <c r="AO8" s="101" t="s">
        <v>406</v>
      </c>
      <c r="AP8" s="101" t="s">
        <v>405</v>
      </c>
      <c r="AQ8" s="100" t="s">
        <v>404</v>
      </c>
      <c r="AR8" s="100" t="s">
        <v>403</v>
      </c>
      <c r="AS8" s="88" t="s">
        <v>402</v>
      </c>
      <c r="AT8" s="88" t="s">
        <v>401</v>
      </c>
      <c r="AU8" s="99" t="s">
        <v>400</v>
      </c>
      <c r="AV8" s="98" t="s">
        <v>399</v>
      </c>
      <c r="AW8" s="98" t="s">
        <v>398</v>
      </c>
      <c r="AX8" s="98" t="s">
        <v>397</v>
      </c>
      <c r="AY8" s="97" t="s">
        <v>396</v>
      </c>
      <c r="AZ8" s="97" t="s">
        <v>395</v>
      </c>
      <c r="BA8" s="96" t="s">
        <v>394</v>
      </c>
      <c r="BB8" s="96" t="s">
        <v>393</v>
      </c>
      <c r="BC8" s="95" t="s">
        <v>392</v>
      </c>
      <c r="BD8" s="95" t="s">
        <v>391</v>
      </c>
      <c r="BE8" s="94" t="s">
        <v>390</v>
      </c>
      <c r="BF8" s="94" t="s">
        <v>389</v>
      </c>
      <c r="BG8" s="93" t="s">
        <v>388</v>
      </c>
      <c r="BH8" s="93" t="s">
        <v>387</v>
      </c>
      <c r="BI8" s="92" t="s">
        <v>386</v>
      </c>
      <c r="BJ8" s="92" t="s">
        <v>385</v>
      </c>
      <c r="BK8" s="91" t="s">
        <v>384</v>
      </c>
      <c r="BL8" s="91" t="s">
        <v>383</v>
      </c>
      <c r="BM8" s="90" t="s">
        <v>382</v>
      </c>
      <c r="BN8" s="90" t="s">
        <v>381</v>
      </c>
      <c r="BO8" s="99" t="s">
        <v>962</v>
      </c>
      <c r="BP8" s="99" t="s">
        <v>380</v>
      </c>
      <c r="BQ8" s="98" t="s">
        <v>379</v>
      </c>
      <c r="BR8" s="98" t="s">
        <v>378</v>
      </c>
      <c r="BS8" s="97" t="s">
        <v>377</v>
      </c>
      <c r="BT8" s="97" t="s">
        <v>376</v>
      </c>
      <c r="BU8" s="96" t="s">
        <v>375</v>
      </c>
      <c r="BV8" s="96" t="s">
        <v>374</v>
      </c>
      <c r="BW8" s="95" t="s">
        <v>373</v>
      </c>
      <c r="BX8" s="95" t="s">
        <v>372</v>
      </c>
      <c r="BY8" s="94" t="s">
        <v>371</v>
      </c>
      <c r="BZ8" s="94" t="s">
        <v>370</v>
      </c>
      <c r="CA8" s="93" t="s">
        <v>369</v>
      </c>
      <c r="CB8" s="93" t="s">
        <v>368</v>
      </c>
      <c r="CC8" s="92" t="s">
        <v>367</v>
      </c>
      <c r="CD8" s="92" t="s">
        <v>366</v>
      </c>
      <c r="CE8" s="91" t="s">
        <v>365</v>
      </c>
      <c r="CF8" s="91" t="s">
        <v>364</v>
      </c>
      <c r="CG8" s="90" t="s">
        <v>363</v>
      </c>
      <c r="CH8" s="90" t="s">
        <v>362</v>
      </c>
      <c r="CI8" s="90"/>
      <c r="CJ8" s="90"/>
      <c r="CK8" s="90"/>
      <c r="CL8" s="88" t="s">
        <v>361</v>
      </c>
      <c r="CM8" s="88" t="s">
        <v>360</v>
      </c>
      <c r="CN8" s="88" t="s">
        <v>359</v>
      </c>
      <c r="CO8" s="88" t="s">
        <v>358</v>
      </c>
      <c r="CP8" s="88" t="s">
        <v>357</v>
      </c>
      <c r="CQ8" s="88" t="s">
        <v>356</v>
      </c>
      <c r="CR8" s="89" t="s">
        <v>355</v>
      </c>
      <c r="CS8" s="89" t="s">
        <v>354</v>
      </c>
      <c r="CT8" s="89"/>
      <c r="CU8" s="88" t="s">
        <v>353</v>
      </c>
      <c r="CV8" s="88" t="s">
        <v>352</v>
      </c>
      <c r="CW8" s="87"/>
      <c r="CX8" s="87" t="s">
        <v>351</v>
      </c>
      <c r="CY8" s="87" t="s">
        <v>350</v>
      </c>
      <c r="CZ8" s="87" t="s">
        <v>349</v>
      </c>
      <c r="DA8" s="87" t="s">
        <v>348</v>
      </c>
      <c r="DB8" s="87" t="s">
        <v>347</v>
      </c>
      <c r="DC8" s="87" t="s">
        <v>346</v>
      </c>
      <c r="DD8" s="87" t="s">
        <v>345</v>
      </c>
      <c r="DE8" s="87" t="s">
        <v>344</v>
      </c>
      <c r="DF8" s="87" t="s">
        <v>343</v>
      </c>
      <c r="DG8" s="87" t="s">
        <v>342</v>
      </c>
      <c r="DH8" s="87"/>
      <c r="DI8" s="87" t="s">
        <v>341</v>
      </c>
      <c r="DJ8" s="87" t="s">
        <v>340</v>
      </c>
      <c r="DK8" s="87" t="s">
        <v>339</v>
      </c>
      <c r="DL8" s="87" t="s">
        <v>338</v>
      </c>
      <c r="DM8" s="87" t="s">
        <v>337</v>
      </c>
      <c r="DN8" s="87" t="s">
        <v>336</v>
      </c>
      <c r="DO8" s="87" t="s">
        <v>335</v>
      </c>
      <c r="DP8" s="87" t="s">
        <v>334</v>
      </c>
      <c r="DQ8" s="87" t="s">
        <v>333</v>
      </c>
      <c r="DR8" s="87" t="s">
        <v>332</v>
      </c>
      <c r="DS8" s="87" t="s">
        <v>331</v>
      </c>
      <c r="DT8" s="87" t="s">
        <v>330</v>
      </c>
      <c r="DU8" s="87" t="s">
        <v>329</v>
      </c>
      <c r="DV8" s="87" t="s">
        <v>328</v>
      </c>
      <c r="DW8" s="87" t="s">
        <v>327</v>
      </c>
      <c r="DX8" s="87" t="s">
        <v>326</v>
      </c>
      <c r="DY8" s="87" t="s">
        <v>325</v>
      </c>
      <c r="DZ8" s="87" t="s">
        <v>324</v>
      </c>
      <c r="EA8" s="87" t="s">
        <v>323</v>
      </c>
      <c r="EB8" s="87" t="s">
        <v>322</v>
      </c>
      <c r="EC8" s="87" t="s">
        <v>321</v>
      </c>
      <c r="ED8" s="87" t="s">
        <v>320</v>
      </c>
      <c r="EE8" s="87" t="s">
        <v>319</v>
      </c>
      <c r="EF8" s="87" t="s">
        <v>318</v>
      </c>
      <c r="EG8" s="87" t="s">
        <v>317</v>
      </c>
      <c r="EH8" s="87" t="s">
        <v>316</v>
      </c>
      <c r="EI8" s="87" t="s">
        <v>315</v>
      </c>
      <c r="EJ8" s="87" t="s">
        <v>314</v>
      </c>
      <c r="EK8" s="87" t="s">
        <v>313</v>
      </c>
      <c r="EL8" s="87" t="s">
        <v>312</v>
      </c>
      <c r="EM8" s="87" t="s">
        <v>311</v>
      </c>
      <c r="EN8" s="87" t="s">
        <v>310</v>
      </c>
      <c r="EO8" s="87" t="s">
        <v>309</v>
      </c>
      <c r="EP8" s="87" t="s">
        <v>308</v>
      </c>
      <c r="EQ8" s="87" t="s">
        <v>307</v>
      </c>
      <c r="ER8" s="87" t="s">
        <v>306</v>
      </c>
      <c r="ES8" s="87" t="s">
        <v>305</v>
      </c>
      <c r="ET8" s="87" t="s">
        <v>304</v>
      </c>
      <c r="EU8" s="87" t="s">
        <v>303</v>
      </c>
      <c r="EV8" s="87" t="s">
        <v>302</v>
      </c>
      <c r="EW8" s="87" t="s">
        <v>301</v>
      </c>
      <c r="EX8" s="87" t="s">
        <v>300</v>
      </c>
      <c r="EY8" s="87" t="s">
        <v>299</v>
      </c>
      <c r="EZ8" s="87" t="s">
        <v>298</v>
      </c>
      <c r="FA8" s="87" t="s">
        <v>297</v>
      </c>
      <c r="FB8" s="87" t="s">
        <v>296</v>
      </c>
      <c r="FC8" s="87" t="s">
        <v>295</v>
      </c>
      <c r="FD8" s="87" t="s">
        <v>294</v>
      </c>
      <c r="FE8" s="87" t="s">
        <v>293</v>
      </c>
      <c r="FF8" s="87" t="s">
        <v>292</v>
      </c>
      <c r="FG8" s="87" t="s">
        <v>291</v>
      </c>
      <c r="FH8" s="87" t="s">
        <v>290</v>
      </c>
      <c r="FI8" s="87" t="s">
        <v>289</v>
      </c>
      <c r="FJ8" s="87" t="s">
        <v>288</v>
      </c>
      <c r="FK8" s="87" t="s">
        <v>287</v>
      </c>
      <c r="FL8" s="87" t="s">
        <v>286</v>
      </c>
      <c r="FM8" s="87" t="s">
        <v>285</v>
      </c>
      <c r="FN8" s="87" t="s">
        <v>284</v>
      </c>
      <c r="FO8" s="87" t="s">
        <v>283</v>
      </c>
      <c r="FP8" s="87" t="s">
        <v>282</v>
      </c>
      <c r="FQ8" s="87" t="s">
        <v>281</v>
      </c>
      <c r="FR8" s="87" t="s">
        <v>280</v>
      </c>
      <c r="FS8" s="87" t="s">
        <v>279</v>
      </c>
      <c r="FT8" s="87" t="s">
        <v>278</v>
      </c>
      <c r="FU8" s="87" t="s">
        <v>277</v>
      </c>
      <c r="FV8" s="87" t="s">
        <v>276</v>
      </c>
      <c r="FW8" s="87" t="s">
        <v>275</v>
      </c>
      <c r="FX8" s="87" t="s">
        <v>274</v>
      </c>
      <c r="FY8" s="87" t="s">
        <v>273</v>
      </c>
      <c r="FZ8" s="87" t="s">
        <v>272</v>
      </c>
      <c r="GA8" s="87" t="s">
        <v>271</v>
      </c>
      <c r="GB8" s="87" t="s">
        <v>270</v>
      </c>
      <c r="GC8" s="87" t="s">
        <v>269</v>
      </c>
      <c r="GD8" s="87" t="s">
        <v>268</v>
      </c>
      <c r="GE8" s="87" t="s">
        <v>267</v>
      </c>
      <c r="GF8" s="87" t="s">
        <v>266</v>
      </c>
      <c r="GG8" s="87" t="s">
        <v>265</v>
      </c>
      <c r="GH8" s="87" t="s">
        <v>264</v>
      </c>
      <c r="GI8" s="86" t="s">
        <v>263</v>
      </c>
      <c r="GJ8" s="85"/>
      <c r="GK8" s="84"/>
    </row>
    <row r="9" spans="1:193 1680:1680" s="160" customFormat="1" ht="201.6" x14ac:dyDescent="0.2">
      <c r="A9" s="170">
        <v>1</v>
      </c>
      <c r="B9" s="169" t="s">
        <v>1178</v>
      </c>
      <c r="C9" s="77" t="s">
        <v>1179</v>
      </c>
      <c r="D9" s="166" t="s">
        <v>205</v>
      </c>
      <c r="E9" s="168" t="s">
        <v>204</v>
      </c>
      <c r="F9" s="168" t="s">
        <v>225</v>
      </c>
      <c r="G9" s="79" t="s">
        <v>220</v>
      </c>
      <c r="H9" s="79" t="s">
        <v>173</v>
      </c>
      <c r="I9" s="166" t="s">
        <v>20</v>
      </c>
      <c r="J9" s="166" t="s">
        <v>54</v>
      </c>
      <c r="K9" s="166" t="s">
        <v>53</v>
      </c>
      <c r="L9" s="166" t="s">
        <v>53</v>
      </c>
      <c r="M9" s="166" t="s">
        <v>53</v>
      </c>
      <c r="N9" s="166" t="s">
        <v>54</v>
      </c>
      <c r="O9" s="166" t="s">
        <v>53</v>
      </c>
      <c r="P9" s="166" t="s">
        <v>53</v>
      </c>
      <c r="Q9" s="166" t="s">
        <v>53</v>
      </c>
      <c r="R9" s="166" t="s">
        <v>53</v>
      </c>
      <c r="S9" s="166" t="s">
        <v>54</v>
      </c>
      <c r="T9" s="166" t="s">
        <v>54</v>
      </c>
      <c r="U9" s="166" t="s">
        <v>54</v>
      </c>
      <c r="V9" s="166" t="s">
        <v>54</v>
      </c>
      <c r="W9" s="166" t="s">
        <v>54</v>
      </c>
      <c r="X9" s="166" t="s">
        <v>53</v>
      </c>
      <c r="Y9" s="166" t="s">
        <v>53</v>
      </c>
      <c r="Z9" s="166" t="s">
        <v>53</v>
      </c>
      <c r="AA9" s="166" t="s">
        <v>53</v>
      </c>
      <c r="AB9" s="166" t="s">
        <v>53</v>
      </c>
      <c r="AC9" s="364" t="str">
        <f t="shared" ref="AC9:AC31" si="0">I9</f>
        <v>2 - Baja</v>
      </c>
      <c r="AD9" s="320">
        <f t="shared" ref="AD9:AD31" si="1">IFERROR(IF(I9="1 - Muy Baja",0.2,IF(I9="2 - Baja",0.4,IF(I9="3 - Media",0.6,IF(I9="4 - Alta",0.8,1)))),"")</f>
        <v>0.4</v>
      </c>
      <c r="AE9" s="364" t="str">
        <f t="shared" ref="AE9:AE31" si="2">CONCATENATE(CY9," - ",CZ9)</f>
        <v>4 - Mayor</v>
      </c>
      <c r="AF9" s="320">
        <f t="shared" ref="AF9:AF31" si="3">IFERROR(IF(CY9=1,0.2,IF(CY9=2,0.4,IF(CY9=3,0.6,IF(CY9=4,0.8,1)))),"")</f>
        <v>0.8</v>
      </c>
      <c r="AG9" s="69" t="str">
        <f>IFERROR(INDEX(#REF!,MATCH(I9,#REF!,0),MATCH(AE9,#REF!,0)),"")</f>
        <v/>
      </c>
      <c r="AH9" s="320">
        <f t="shared" ref="AH9:AH31" si="4">AD9*AF9</f>
        <v>0.32000000000000006</v>
      </c>
      <c r="AI9" s="77" t="s">
        <v>1176</v>
      </c>
      <c r="AJ9" s="165" t="s">
        <v>1175</v>
      </c>
      <c r="AK9" s="79" t="s">
        <v>1128</v>
      </c>
      <c r="AL9" s="168" t="s">
        <v>1127</v>
      </c>
      <c r="AM9" s="168" t="s">
        <v>35</v>
      </c>
      <c r="AN9" s="168" t="s">
        <v>45</v>
      </c>
      <c r="AO9" s="168" t="s">
        <v>50</v>
      </c>
      <c r="AP9" s="168" t="s">
        <v>52</v>
      </c>
      <c r="AQ9" s="168" t="s">
        <v>35</v>
      </c>
      <c r="AR9" s="168" t="s">
        <v>45</v>
      </c>
      <c r="AS9" s="168" t="s">
        <v>50</v>
      </c>
      <c r="AT9" s="168" t="s">
        <v>52</v>
      </c>
      <c r="AU9" s="168" t="s">
        <v>35</v>
      </c>
      <c r="AV9" s="168" t="s">
        <v>45</v>
      </c>
      <c r="AW9" s="168" t="s">
        <v>50</v>
      </c>
      <c r="AX9" s="168" t="s">
        <v>52</v>
      </c>
      <c r="AY9" s="168" t="s">
        <v>35</v>
      </c>
      <c r="AZ9" s="168" t="s">
        <v>45</v>
      </c>
      <c r="BA9" s="168" t="s">
        <v>50</v>
      </c>
      <c r="BB9" s="168" t="s">
        <v>52</v>
      </c>
      <c r="BC9" s="168" t="s">
        <v>35</v>
      </c>
      <c r="BD9" s="168" t="s">
        <v>45</v>
      </c>
      <c r="BE9" s="168" t="s">
        <v>49</v>
      </c>
      <c r="BF9" s="168" t="s">
        <v>52</v>
      </c>
      <c r="BG9" s="168" t="s">
        <v>35</v>
      </c>
      <c r="BH9" s="168" t="s">
        <v>45</v>
      </c>
      <c r="BI9" s="168" t="s">
        <v>50</v>
      </c>
      <c r="BJ9" s="168" t="s">
        <v>52</v>
      </c>
      <c r="BK9" s="168" t="s">
        <v>35</v>
      </c>
      <c r="BL9" s="168" t="s">
        <v>45</v>
      </c>
      <c r="BM9" s="168" t="s">
        <v>50</v>
      </c>
      <c r="BN9" s="168" t="s">
        <v>52</v>
      </c>
      <c r="BO9" s="168" t="s">
        <v>34</v>
      </c>
      <c r="BP9" s="168" t="s">
        <v>45</v>
      </c>
      <c r="BQ9" s="168" t="s">
        <v>48</v>
      </c>
      <c r="BR9" s="168" t="s">
        <v>52</v>
      </c>
      <c r="BS9" s="168"/>
      <c r="BT9" s="168"/>
      <c r="BU9" s="168"/>
      <c r="BV9" s="168"/>
      <c r="BW9" s="168"/>
      <c r="BX9" s="168"/>
      <c r="BY9" s="168"/>
      <c r="BZ9" s="168"/>
      <c r="CA9" s="168"/>
      <c r="CB9" s="168"/>
      <c r="CC9" s="168"/>
      <c r="CD9" s="168"/>
      <c r="CE9" s="168"/>
      <c r="CF9" s="168"/>
      <c r="CG9" s="168"/>
      <c r="CH9" s="168"/>
      <c r="CI9" s="168"/>
      <c r="CJ9" s="168"/>
      <c r="CK9" s="168"/>
      <c r="CL9" s="169" t="str">
        <f>IFERROR(IF(GE9&lt;=1,"1 - Muy Baja",VLOOKUP(GE9,'[7]EVAL CONT'!$BLR$690:$BLS$694,2,0)),"")</f>
        <v>1 - Muy Baja</v>
      </c>
      <c r="CM9" s="321">
        <f t="shared" ref="CM9:CM31" si="5">GF9</f>
        <v>1.6329599999999996E-2</v>
      </c>
      <c r="CN9" s="66" t="str">
        <f>IFERROR(IF(GG9&lt;=1,"1 - Leve",HLOOKUP(GG9,#REF!,2,0)),"")</f>
        <v/>
      </c>
      <c r="CO9" s="321">
        <f t="shared" ref="CO9:CO31" si="6">GI9</f>
        <v>0.8</v>
      </c>
      <c r="CP9" s="169" t="str">
        <f t="shared" ref="CP9:CP31" si="7">IFERROR(INDEX($BLU$618:$BLY$622,MATCH(GE9,$BLR$618:$BLR$622,0),MATCH(GG9,$BLU$615:$BLY$615,0)),"")</f>
        <v>MODERADO</v>
      </c>
      <c r="CQ9" s="320">
        <f t="shared" ref="CQ9:CQ31" si="8">CM9*CO9</f>
        <v>1.3063679999999998E-2</v>
      </c>
      <c r="CR9" s="77" t="s">
        <v>475</v>
      </c>
      <c r="CS9" s="169">
        <f t="shared" ref="CS9:CS31" si="9">IF(CP9="BAJO",0.1,IF(CP9="MODERADO",3,5))</f>
        <v>3</v>
      </c>
      <c r="CT9" s="168"/>
      <c r="CU9" s="172" t="s">
        <v>1108</v>
      </c>
      <c r="CV9" s="76" t="s">
        <v>1125</v>
      </c>
      <c r="CW9" s="320"/>
      <c r="CX9" s="360">
        <f t="shared" ref="CX9:CX31" si="10">COUNTIF(J9:AB9,"SI")</f>
        <v>7</v>
      </c>
      <c r="CY9" s="362">
        <f t="shared" ref="CY9:CY31" si="11">IF(CX9&lt;6,3,IF(CX9&gt;11,5,4))</f>
        <v>4</v>
      </c>
      <c r="CZ9" s="360" t="str">
        <f t="shared" ref="CZ9:CZ31" si="12">IF(CX9&lt;6,"Moderado",IF(CX9&gt;11,"Catastrófico","Mayor"))</f>
        <v>Mayor</v>
      </c>
      <c r="DA9" s="324">
        <f t="shared" ref="DA9:DA31" si="13">IF(CY9=3,0.6,IF(CY9=4,0.8,1))</f>
        <v>0.8</v>
      </c>
      <c r="DB9" s="361">
        <f t="shared" ref="DB9:DB31" si="14">IF(AN9="",0,IF(AN9="Automático",0.25,IF(AN9="Manual",0.15,0)))</f>
        <v>0.15</v>
      </c>
      <c r="DC9" s="361">
        <f t="shared" ref="DC9:DC31" si="15">IF(AI9="",0,IF(AO9="Preventivo",0.25,IF(AO9="Detectivo",0.15,IF(AO9="Correctivo",0.1,0))))</f>
        <v>0.25</v>
      </c>
      <c r="DD9" s="360">
        <f t="shared" ref="DD9:DD31" si="16">IF(OR(AN9=0,AO9=0),0,DB9+DC9)</f>
        <v>0.4</v>
      </c>
      <c r="DE9" s="359">
        <f t="shared" ref="DE9:DE31" si="17">IF(DF9&gt;0.8,5,IF(DF9&gt;0.6,4,IF(DF9&gt;0.4,3,IF(DF9&gt;0.2,2,1))))</f>
        <v>2</v>
      </c>
      <c r="DF9" s="326">
        <f t="shared" ref="DF9:DF31" si="18">IF(OR(AP9="Ambos",AP9="Probabilidad"),$AD9-($AD9*$DD9),$AD9)</f>
        <v>0.24</v>
      </c>
      <c r="DG9" s="359">
        <f t="shared" ref="DG9:DG31" si="19">IF(DI9&gt;0.8,5,IF(DI9&gt;0.6,4,3))</f>
        <v>4</v>
      </c>
      <c r="DH9" s="359"/>
      <c r="DI9" s="326">
        <f t="shared" ref="DI9:DI31" si="20">IF(OR(AP9="Ambos",AP9="Impacto"),$DA9-($DA9*$DD9),$DA9)</f>
        <v>0.8</v>
      </c>
      <c r="DJ9" s="361">
        <f t="shared" ref="DJ9:DJ31" si="21">IF(AR9="",0,IF(AR9="Automático",0.25,IF(AR9="Manual",0.15,0)))</f>
        <v>0.15</v>
      </c>
      <c r="DK9" s="361">
        <f t="shared" ref="DK9:DK31" si="22">IF(AS9="",0,IF(AS9="Preventivo",0.25,IF(AS9="Detectivo",0.15,IF(AS9="Correctivo",0.1,0))))</f>
        <v>0.25</v>
      </c>
      <c r="DL9" s="360">
        <f t="shared" ref="DL9:DL31" si="23">IF(OR(AR9=0,AS9=0),0,DJ9+DK9)</f>
        <v>0.4</v>
      </c>
      <c r="DM9" s="359">
        <f t="shared" ref="DM9:DM31" si="24">IF(DN9&gt;0.8,5,IF(DN9&gt;0.6,4,IF(DN9&gt;0.4,3,IF(DN9&gt;0.2,2,1))))</f>
        <v>1</v>
      </c>
      <c r="DN9" s="326">
        <f t="shared" ref="DN9:DN31" si="25">IF(OR(AT9="Ambos",AT9="Probabilidad"),DF9-(DF9*$DL9),DF9)</f>
        <v>0.14399999999999999</v>
      </c>
      <c r="DO9" s="359">
        <f t="shared" ref="DO9:DO31" si="26">IF(DP9&gt;0.8,5,IF(DP9&gt;0.6,4,3))</f>
        <v>4</v>
      </c>
      <c r="DP9" s="326">
        <f t="shared" ref="DP9:DP31" si="27">IF(OR(AT9="Ambos",AT9="Impacto"),$DI9-($DI9*$DL9),$DI9)</f>
        <v>0.8</v>
      </c>
      <c r="DQ9" s="361">
        <f t="shared" ref="DQ9:DQ31" si="28">IF(AV9="",0,IF(AV9="Automático",0.25,IF(AV9="Manual",0.15,0)))</f>
        <v>0.15</v>
      </c>
      <c r="DR9" s="361">
        <f t="shared" ref="DR9:DR31" si="29">IF(AW9="",0,IF(AW9="Preventivo",0.25,IF(AW9="Detectivo",0.15,IF(AW9="Correctivo",0.1,0))))</f>
        <v>0.25</v>
      </c>
      <c r="DS9" s="360">
        <f t="shared" ref="DS9:DS31" si="30">IF(OR(AV9=0,AW9=0),0,DQ9+DR9)</f>
        <v>0.4</v>
      </c>
      <c r="DT9" s="359">
        <f t="shared" ref="DT9:DT31" si="31">IF(DU9&gt;0.8,5,IF(DU9&gt;0.6,4,IF(DU9&gt;0.4,3,IF(DU9&gt;0.2,2,1))))</f>
        <v>1</v>
      </c>
      <c r="DU9" s="326">
        <f t="shared" ref="DU9:DU31" si="32">IF(OR(AX9="Ambos",AX9="Probabilidad"),DN9-(DN9*$DS9),DN9)</f>
        <v>8.6399999999999991E-2</v>
      </c>
      <c r="DV9" s="359">
        <f t="shared" ref="DV9:DV31" si="33">IF(DW9&gt;0.8,5,IF(DW9&gt;0.6,4,3))</f>
        <v>4</v>
      </c>
      <c r="DW9" s="326">
        <f t="shared" ref="DW9:DW31" si="34">IF(OR(AX9="Ambos",AX9="Impacto"),$DP9-($DP9*$DS9),$DP9)</f>
        <v>0.8</v>
      </c>
      <c r="DX9" s="361">
        <f t="shared" ref="DX9:DX31" si="35">IF(AZ9="",0,IF(AZ9="Automático",0.25,IF(AZ9="Manual",0.15,0)))</f>
        <v>0.15</v>
      </c>
      <c r="DY9" s="361">
        <f>IF(BA9="",0,IF(BA9="Preventivo",0.25,IF(BA9="Detectivo",0.15,IF(BA10="Correctivo",0.1,0))))</f>
        <v>0.25</v>
      </c>
      <c r="DZ9" s="360">
        <f t="shared" ref="DZ9:DZ31" si="36">IF(OR(AZ9=0,BA9=0),0,DX9+DY9)</f>
        <v>0.4</v>
      </c>
      <c r="EA9" s="359">
        <f t="shared" ref="EA9:EA31" si="37">IF(EB9&gt;0.8,5,IF(EB9&gt;0.6,4,IF(EB9&gt;0.4,3,IF(EB9&gt;0.2,2,1))))</f>
        <v>1</v>
      </c>
      <c r="EB9" s="326">
        <f t="shared" ref="EB9:EB31" si="38">IF(OR(BB9="Ambos",BB9="Probabilidad"),DU9-(DU9*$DZ9),DU9)</f>
        <v>5.183999999999999E-2</v>
      </c>
      <c r="EC9" s="359">
        <f t="shared" ref="EC9:EC31" si="39">IF(ED9&gt;0.8,5,IF(ED9&gt;0.6,4,3))</f>
        <v>4</v>
      </c>
      <c r="ED9" s="326">
        <f t="shared" ref="ED9:ED31" si="40">IF(OR(BB9="Ambos",BB9="Impacto"),$DW9-($DW9*$DZ9),$DW9)</f>
        <v>0.8</v>
      </c>
      <c r="EE9" s="361">
        <f t="shared" ref="EE9:EE31" si="41">IF(BD9="",0,IF(BD9="Automático",0.25,IF(BD9="Manual",0.15,0)))</f>
        <v>0.15</v>
      </c>
      <c r="EF9" s="361">
        <f t="shared" ref="EF9:EF31" si="42">IF(BE9="",0,IF(BE9="Preventivo",0.25,IF(BE9="Detectivo",0.15,IF(BE9="Correctivo",0.1,0))))</f>
        <v>0.15</v>
      </c>
      <c r="EG9" s="360">
        <f t="shared" ref="EG9:EG31" si="43">IF(OR(BD9=0,BE9=0),0,EE9+EF9)</f>
        <v>0.3</v>
      </c>
      <c r="EH9" s="359">
        <f t="shared" ref="EH9:EH31" si="44">IF(EI9&gt;0.8,5,IF(EI9&gt;0.6,4,IF(EI9&gt;0.4,3,IF(EI9&gt;0.2,2,1))))</f>
        <v>1</v>
      </c>
      <c r="EI9" s="326">
        <f t="shared" ref="EI9:EI31" si="45">IF(OR(BF9="Ambos",BF9="Probabilidad"),EB9-(EB9*$EG9),EB9)</f>
        <v>3.6287999999999994E-2</v>
      </c>
      <c r="EJ9" s="359">
        <f t="shared" ref="EJ9:EJ31" si="46">IF(EK9&gt;0.8,5,IF(EK9&gt;0.6,4,3))</f>
        <v>4</v>
      </c>
      <c r="EK9" s="326">
        <f t="shared" ref="EK9:EK31" si="47">IF(OR(BF9="Ambos",BF9="Impacto"),$ED9-($ED9*$EG9),$ED9)</f>
        <v>0.8</v>
      </c>
      <c r="EL9" s="361">
        <f t="shared" ref="EL9:EL31" si="48">IF(BH9="",0,IF(BH9="Automático",0.25,IF(BH9="Manual",0.15,0)))</f>
        <v>0.15</v>
      </c>
      <c r="EM9" s="361">
        <f t="shared" ref="EM9:EM31" si="49">IF(BI9="",0,IF(BI9="Preventivo",0.25,IF(BI9="Detectivo",0.15,IF(BI9="Correctivo",0.1,0))))</f>
        <v>0.25</v>
      </c>
      <c r="EN9" s="360">
        <f t="shared" ref="EN9:EN31" si="50">IF(OR(BH9=0,BI9=0),0,EL9+EM9)</f>
        <v>0.4</v>
      </c>
      <c r="EO9" s="359">
        <f t="shared" ref="EO9:EO31" si="51">IF(EP9&gt;0.8,5,IF(EP9&gt;0.6,4,IF(EP9&gt;0.4,3,IF(EP9&gt;0.2,2,1))))</f>
        <v>1</v>
      </c>
      <c r="EP9" s="326">
        <f t="shared" ref="EP9:EP31" si="52">IF(OR(BF9="Ambos",BF9="Probabilidad"),EI9-(EI9*$EN9),EI9)</f>
        <v>2.1772799999999995E-2</v>
      </c>
      <c r="EQ9" s="359">
        <f t="shared" ref="EQ9:EQ31" si="53">IF(ER9&gt;0.8,5,IF(ER9&gt;0.6,4,3))</f>
        <v>4</v>
      </c>
      <c r="ER9" s="326">
        <f t="shared" ref="ER9:ER31" si="54">IF(OR(BJ9="Ambos",BJ9="Impacto"),$EK9-($EK9*$EN9),$EK9)</f>
        <v>0.8</v>
      </c>
      <c r="ES9" s="361">
        <f t="shared" ref="ES9:ES31" si="55">IF(BL9="",0,IF(BL9="Automático",0.25,IF(BL9="Manual",0.15,0)))</f>
        <v>0.15</v>
      </c>
      <c r="ET9" s="361">
        <f t="shared" ref="ET9:ET31" si="56">IF(BM9="",0,IF(BM9="Preventivo",0.25,IF(BM9="Detectivo",0.15,IF(BM9="Correctivo",0.1,0))))</f>
        <v>0.25</v>
      </c>
      <c r="EU9" s="360">
        <f t="shared" ref="EU9:EU31" si="57">IF(OR(BL9=0,BM9=0),0,ES9+ET9)</f>
        <v>0.4</v>
      </c>
      <c r="EV9" s="359">
        <f t="shared" ref="EV9:EV31" si="58">IF(EW9&gt;0.8,5,IF(EW9&gt;0.6,4,IF(EW9&gt;0.4,3,IF(EW9&gt;0.2,2,1))))</f>
        <v>1</v>
      </c>
      <c r="EW9" s="326">
        <f t="shared" ref="EW9:EW31" si="59">IF(OR(BP9="Ambos",BP9="Probabilidad"),EP9-(EP9*$EU9),EP9)</f>
        <v>2.1772799999999995E-2</v>
      </c>
      <c r="EX9" s="359">
        <f t="shared" ref="EX9:EX31" si="60">IF(EY9&gt;0.8,5,IF(EY9&gt;0.6,4,3))</f>
        <v>4</v>
      </c>
      <c r="EY9" s="326">
        <f t="shared" ref="EY9:EY31" si="61">IF(OR(BN9="Ambos",BN9="Impacto"),$ER9-($ER9*$EU9),$ER9)</f>
        <v>0.8</v>
      </c>
      <c r="EZ9" s="361">
        <f t="shared" ref="EZ9:EZ31" si="62">IF(BP9="",0,IF(BP9="Automático",0.25,IF(BP9="Manual",0.15,0)))</f>
        <v>0.15</v>
      </c>
      <c r="FA9" s="361">
        <f t="shared" ref="FA9:FA31" si="63">IF(BQ9="",0,IF(BQ9="Preventivo",0.25,IF(BQ9="Detectivo",0.15,IF(BQ9="Correctivo",0.1,0))))</f>
        <v>0.1</v>
      </c>
      <c r="FB9" s="360">
        <f t="shared" ref="FB9:FB31" si="64">IF(OR(BP9=0,BQ9=0),0,EZ9+FA9)</f>
        <v>0.25</v>
      </c>
      <c r="FC9" s="359">
        <f t="shared" ref="FC9:FC31" si="65">IF(FD9&gt;0.8,5,IF(FD9&gt;0.6,4,IF(FD9&gt;0.4,3,IF(FD9&gt;0.2,2,1))))</f>
        <v>1</v>
      </c>
      <c r="FD9" s="326">
        <f t="shared" ref="FD9:FD31" si="66">IF(OR(BR9="Ambos",BR9="Probabilidad"),EW9-(EW9*$FB9),EW9)</f>
        <v>1.6329599999999996E-2</v>
      </c>
      <c r="FE9" s="359">
        <f t="shared" ref="FE9:FE31" si="67">IF(FF9&gt;0.8,5,IF(FF9&gt;0.6,4,3))</f>
        <v>4</v>
      </c>
      <c r="FF9" s="326">
        <f t="shared" ref="FF9:FF31" si="68">IF(OR(BR9="Ambos",BR9="Impacto"),$EY9-($EY9*$FB9),$EY9)</f>
        <v>0.8</v>
      </c>
      <c r="FG9" s="361">
        <f t="shared" ref="FG9:FG31" si="69">IF(BT9="",0,IF(BT9="Automático",0.25,IF(BT9="Manual",0.15,0)))</f>
        <v>0</v>
      </c>
      <c r="FH9" s="361">
        <f t="shared" ref="FH9:FH31" si="70">IF(BU9="",0,IF(BU9="Preventivo",0.25,IF(BU9="Detectivo",0.15,IF(BU9="Correctivo",0.1,0))))</f>
        <v>0</v>
      </c>
      <c r="FI9" s="360">
        <f t="shared" ref="FI9:FI31" si="71">IF(OR(BT9=0,BU9=0),0,FG9+FH9)</f>
        <v>0</v>
      </c>
      <c r="FJ9" s="359">
        <f t="shared" ref="FJ9:FJ31" si="72">IF(FK9&gt;0.8,5,IF(FK9&gt;0.6,4,IF(FK9&gt;0.4,3,IF(FK9&gt;0.2,2,1))))</f>
        <v>1</v>
      </c>
      <c r="FK9" s="326">
        <f t="shared" ref="FK9:FK31" si="73">IF(OR(BV9="Ambos",BV9="Probabilidad"),FD9-(FD9*$FI9),FD9)</f>
        <v>1.6329599999999996E-2</v>
      </c>
      <c r="FL9" s="359">
        <f t="shared" ref="FL9:FL31" si="74">IF(FM9&gt;0.8,5,IF(FM9&gt;0.6,4,3))</f>
        <v>4</v>
      </c>
      <c r="FM9" s="326">
        <f t="shared" ref="FM9:FM31" si="75">IF(OR(BV9="Ambos",BV9="Impacto"),$FF9-($FF9*$FI9),$FF9)</f>
        <v>0.8</v>
      </c>
      <c r="FN9" s="361">
        <f t="shared" ref="FN9:FN31" si="76">IF(BX9="",0,IF(BX9="Automático",0.25,IF(BX9="Manual",0.15,0)))</f>
        <v>0</v>
      </c>
      <c r="FO9" s="361">
        <f t="shared" ref="FO9:FO31" si="77">IF(BY9="",0,IF(BY9="Preventivo",0.25,IF(BY9="Detectivo",0.15,IF(BY9="Correctivo",0.1,0))))</f>
        <v>0</v>
      </c>
      <c r="FP9" s="360">
        <f t="shared" ref="FP9:FP31" si="78">IF(OR(BX9=0,BY9=0),0,FN9+FO9)</f>
        <v>0</v>
      </c>
      <c r="FQ9" s="359">
        <f t="shared" ref="FQ9:FQ31" si="79">IF(FR9&gt;0.8,5,IF(FR9&gt;0.6,4,IF(FR9&gt;0.4,3,IF(FR9&gt;0.2,2,1))))</f>
        <v>1</v>
      </c>
      <c r="FR9" s="326">
        <f t="shared" ref="FR9:FR31" si="80">IF(OR(BZ9="Ambos",BZ9="Probabilidad"),FK9-(FK9*$FP9),FK9)</f>
        <v>1.6329599999999996E-2</v>
      </c>
      <c r="FS9" s="359">
        <f t="shared" ref="FS9:FS31" si="81">IF(FT9&gt;0.8,5,IF(FT9&gt;0.6,4,3))</f>
        <v>4</v>
      </c>
      <c r="FT9" s="326">
        <f t="shared" ref="FT9:FT31" si="82">IF(OR(BZ9="Ambos",BZ9="Impacto"),$FM9-($FM9*$FP9),$FM9)</f>
        <v>0.8</v>
      </c>
      <c r="FU9" s="361">
        <f t="shared" ref="FU9:FU31" si="83">IF(CB9="",0,IF(CB9="Automático",0.25,IF(CB9="Manual",0.15,0)))</f>
        <v>0</v>
      </c>
      <c r="FV9" s="361">
        <f t="shared" ref="FV9:FV31" si="84">IF(CC9="",0,IF(CC9="Preventivo",0.25,IF(CC9="Detectivo",0.15,IF(CC9="Correctivo",0.1,0))))</f>
        <v>0</v>
      </c>
      <c r="FW9" s="360">
        <f t="shared" ref="FW9:FW31" si="85">IF(OR(CB9=0,CC9=0),0,FU9+FV9)</f>
        <v>0</v>
      </c>
      <c r="FX9" s="359">
        <f t="shared" ref="FX9:FX31" si="86">IF(FY9&gt;0.8,5,IF(FY9&gt;0.6,4,IF(FY9&gt;0.4,3,IF(FY9&gt;0.2,2,1))))</f>
        <v>1</v>
      </c>
      <c r="FY9" s="326">
        <f t="shared" ref="FY9:FY31" si="87">IF(OR(CD9="Ambos",CD9="Probabilidad"),FR9-(FR9*$FW9),FR9)</f>
        <v>1.6329599999999996E-2</v>
      </c>
      <c r="FZ9" s="359">
        <f t="shared" ref="FZ9:FZ31" si="88">IF(GA9&gt;0.8,5,IF(GA9&gt;0.6,4,3))</f>
        <v>4</v>
      </c>
      <c r="GA9" s="326">
        <f t="shared" ref="GA9:GA31" si="89">IF(OR(CD9="Ambos",CD9="Impacto"),$FT9-($FT9*$FW9),$FT9)</f>
        <v>0.8</v>
      </c>
      <c r="GB9" s="361">
        <f t="shared" ref="GB9:GB31" si="90">IF(CF9="",0,IF(CF9="Automático",0.25,IF(CF9="Manual",0.15,0)))</f>
        <v>0</v>
      </c>
      <c r="GC9" s="361">
        <f t="shared" ref="GC9:GC31" si="91">IF(CG9="",0,IF(CG9="Preventivo",0.25,IF(CG9="Detectivo",0.15,IF(CG9="Correctivo",0.1,0))))</f>
        <v>0</v>
      </c>
      <c r="GD9" s="360">
        <f t="shared" ref="GD9:GD31" si="92">IF(OR(CF9=0,CG9=0),0,GB9+GC9)</f>
        <v>0</v>
      </c>
      <c r="GE9" s="359">
        <f t="shared" ref="GE9:GE31" si="93">IF(GF9&gt;0.8,5,IF(GF9&gt;0.6,4,IF(GF9&gt;0.4,3,IF(GF9&gt;0.2,2,1))))</f>
        <v>1</v>
      </c>
      <c r="GF9" s="326">
        <f t="shared" ref="GF9:GF31" si="94">IF(OR(CH9="Ambos",CH9="Probabilidad"),FY9-(FY9*$GD9),FY9)</f>
        <v>1.6329599999999996E-2</v>
      </c>
      <c r="GG9" s="359">
        <f t="shared" ref="GG9:GG31" si="95">IF(GH9&gt;0.8,5,IF(GH9&gt;0.6,4,3))</f>
        <v>4</v>
      </c>
      <c r="GH9" s="326">
        <f t="shared" ref="GH9:GH31" si="96">IF(OR(CH9="Ambos",CH9="Impacto"),$GA9-($GA9*$GD9),$GA9)</f>
        <v>0.8</v>
      </c>
      <c r="GI9" s="326">
        <f t="shared" ref="GI9:GI31" si="97">IF(GH9&lt;0.6,0.6,GH9)</f>
        <v>0.8</v>
      </c>
    </row>
    <row r="10" spans="1:193 1680:1680" s="160" customFormat="1" ht="201.6" x14ac:dyDescent="0.2">
      <c r="A10" s="170">
        <v>2</v>
      </c>
      <c r="B10" s="169" t="s">
        <v>1178</v>
      </c>
      <c r="C10" s="77" t="s">
        <v>1177</v>
      </c>
      <c r="D10" s="166" t="s">
        <v>206</v>
      </c>
      <c r="E10" s="168" t="s">
        <v>204</v>
      </c>
      <c r="F10" s="168" t="s">
        <v>222</v>
      </c>
      <c r="G10" s="79" t="s">
        <v>210</v>
      </c>
      <c r="H10" s="79" t="s">
        <v>173</v>
      </c>
      <c r="I10" s="166" t="s">
        <v>20</v>
      </c>
      <c r="J10" s="166" t="s">
        <v>54</v>
      </c>
      <c r="K10" s="166" t="s">
        <v>53</v>
      </c>
      <c r="L10" s="166" t="s">
        <v>53</v>
      </c>
      <c r="M10" s="166" t="s">
        <v>53</v>
      </c>
      <c r="N10" s="166" t="s">
        <v>54</v>
      </c>
      <c r="O10" s="166" t="s">
        <v>53</v>
      </c>
      <c r="P10" s="166" t="s">
        <v>53</v>
      </c>
      <c r="Q10" s="166" t="s">
        <v>53</v>
      </c>
      <c r="R10" s="166" t="s">
        <v>53</v>
      </c>
      <c r="S10" s="166" t="s">
        <v>54</v>
      </c>
      <c r="T10" s="166" t="s">
        <v>54</v>
      </c>
      <c r="U10" s="166" t="s">
        <v>54</v>
      </c>
      <c r="V10" s="166" t="s">
        <v>54</v>
      </c>
      <c r="W10" s="166" t="s">
        <v>54</v>
      </c>
      <c r="X10" s="166" t="s">
        <v>53</v>
      </c>
      <c r="Y10" s="166" t="s">
        <v>53</v>
      </c>
      <c r="Z10" s="166" t="s">
        <v>53</v>
      </c>
      <c r="AA10" s="166" t="s">
        <v>53</v>
      </c>
      <c r="AB10" s="166" t="s">
        <v>53</v>
      </c>
      <c r="AC10" s="364" t="str">
        <f t="shared" si="0"/>
        <v>2 - Baja</v>
      </c>
      <c r="AD10" s="320">
        <f t="shared" si="1"/>
        <v>0.4</v>
      </c>
      <c r="AE10" s="364" t="str">
        <f t="shared" si="2"/>
        <v>4 - Mayor</v>
      </c>
      <c r="AF10" s="320">
        <f t="shared" si="3"/>
        <v>0.8</v>
      </c>
      <c r="AG10" s="69" t="str">
        <f>IFERROR(INDEX(#REF!,MATCH(I10,#REF!,0),MATCH(AE10,#REF!,0)),"")</f>
        <v/>
      </c>
      <c r="AH10" s="320">
        <f t="shared" si="4"/>
        <v>0.32000000000000006</v>
      </c>
      <c r="AI10" s="77" t="s">
        <v>1176</v>
      </c>
      <c r="AJ10" s="165" t="s">
        <v>1175</v>
      </c>
      <c r="AK10" s="79" t="s">
        <v>1128</v>
      </c>
      <c r="AL10" s="168" t="s">
        <v>1127</v>
      </c>
      <c r="AM10" s="168" t="s">
        <v>35</v>
      </c>
      <c r="AN10" s="168" t="s">
        <v>45</v>
      </c>
      <c r="AO10" s="168" t="s">
        <v>50</v>
      </c>
      <c r="AP10" s="168" t="s">
        <v>52</v>
      </c>
      <c r="AQ10" s="168" t="s">
        <v>35</v>
      </c>
      <c r="AR10" s="168" t="s">
        <v>45</v>
      </c>
      <c r="AS10" s="168" t="s">
        <v>50</v>
      </c>
      <c r="AT10" s="168" t="s">
        <v>52</v>
      </c>
      <c r="AU10" s="168" t="s">
        <v>35</v>
      </c>
      <c r="AV10" s="168" t="s">
        <v>45</v>
      </c>
      <c r="AW10" s="168" t="s">
        <v>50</v>
      </c>
      <c r="AX10" s="168" t="s">
        <v>52</v>
      </c>
      <c r="AY10" s="168" t="s">
        <v>35</v>
      </c>
      <c r="AZ10" s="168" t="s">
        <v>45</v>
      </c>
      <c r="BA10" s="168" t="s">
        <v>50</v>
      </c>
      <c r="BB10" s="168" t="s">
        <v>52</v>
      </c>
      <c r="BC10" s="168" t="s">
        <v>35</v>
      </c>
      <c r="BD10" s="168" t="s">
        <v>45</v>
      </c>
      <c r="BE10" s="168" t="s">
        <v>49</v>
      </c>
      <c r="BF10" s="168" t="s">
        <v>52</v>
      </c>
      <c r="BG10" s="168" t="s">
        <v>35</v>
      </c>
      <c r="BH10" s="168" t="s">
        <v>45</v>
      </c>
      <c r="BI10" s="168" t="s">
        <v>50</v>
      </c>
      <c r="BJ10" s="168" t="s">
        <v>52</v>
      </c>
      <c r="BK10" s="168" t="s">
        <v>35</v>
      </c>
      <c r="BL10" s="168" t="s">
        <v>45</v>
      </c>
      <c r="BM10" s="168" t="s">
        <v>50</v>
      </c>
      <c r="BN10" s="168" t="s">
        <v>52</v>
      </c>
      <c r="BO10" s="168" t="s">
        <v>34</v>
      </c>
      <c r="BP10" s="168" t="s">
        <v>45</v>
      </c>
      <c r="BQ10" s="168" t="s">
        <v>48</v>
      </c>
      <c r="BR10" s="168" t="s">
        <v>52</v>
      </c>
      <c r="BS10" s="168"/>
      <c r="BT10" s="168"/>
      <c r="BU10" s="168"/>
      <c r="BV10" s="168"/>
      <c r="BW10" s="168"/>
      <c r="BX10" s="168"/>
      <c r="BY10" s="168"/>
      <c r="BZ10" s="168"/>
      <c r="CA10" s="168"/>
      <c r="CB10" s="168"/>
      <c r="CC10" s="168"/>
      <c r="CD10" s="168"/>
      <c r="CE10" s="168"/>
      <c r="CF10" s="168"/>
      <c r="CG10" s="168"/>
      <c r="CH10" s="168"/>
      <c r="CI10" s="168"/>
      <c r="CJ10" s="168"/>
      <c r="CK10" s="168"/>
      <c r="CL10" s="169" t="str">
        <f>IFERROR(IF(GE10&lt;=1,"1 - Muy Baja",VLOOKUP(GE10,'[7]EVAL CONT'!$BLR$690:$BLS$694,2,0)),"")</f>
        <v>1 - Muy Baja</v>
      </c>
      <c r="CM10" s="321">
        <f t="shared" si="5"/>
        <v>1.6329599999999996E-2</v>
      </c>
      <c r="CN10" s="66" t="str">
        <f>IFERROR(IF(GG10&lt;=1,"1 - Leve",HLOOKUP(GG10,#REF!,2,0)),"")</f>
        <v/>
      </c>
      <c r="CO10" s="321">
        <f t="shared" si="6"/>
        <v>0.8</v>
      </c>
      <c r="CP10" s="169" t="str">
        <f t="shared" si="7"/>
        <v>MODERADO</v>
      </c>
      <c r="CQ10" s="320">
        <f t="shared" si="8"/>
        <v>1.3063679999999998E-2</v>
      </c>
      <c r="CR10" s="77" t="s">
        <v>238</v>
      </c>
      <c r="CS10" s="169">
        <f t="shared" si="9"/>
        <v>3</v>
      </c>
      <c r="CT10" s="168"/>
      <c r="CU10" s="172" t="s">
        <v>1108</v>
      </c>
      <c r="CV10" s="76" t="s">
        <v>1125</v>
      </c>
      <c r="CW10" s="320"/>
      <c r="CX10" s="360">
        <f t="shared" si="10"/>
        <v>7</v>
      </c>
      <c r="CY10" s="362">
        <f t="shared" si="11"/>
        <v>4</v>
      </c>
      <c r="CZ10" s="360" t="str">
        <f t="shared" si="12"/>
        <v>Mayor</v>
      </c>
      <c r="DA10" s="324">
        <f t="shared" si="13"/>
        <v>0.8</v>
      </c>
      <c r="DB10" s="361">
        <f t="shared" si="14"/>
        <v>0.15</v>
      </c>
      <c r="DC10" s="361">
        <f t="shared" si="15"/>
        <v>0.25</v>
      </c>
      <c r="DD10" s="360">
        <f t="shared" si="16"/>
        <v>0.4</v>
      </c>
      <c r="DE10" s="359">
        <f t="shared" si="17"/>
        <v>2</v>
      </c>
      <c r="DF10" s="326">
        <f t="shared" si="18"/>
        <v>0.24</v>
      </c>
      <c r="DG10" s="359">
        <f t="shared" si="19"/>
        <v>4</v>
      </c>
      <c r="DH10" s="359"/>
      <c r="DI10" s="326">
        <f t="shared" si="20"/>
        <v>0.8</v>
      </c>
      <c r="DJ10" s="361">
        <f t="shared" si="21"/>
        <v>0.15</v>
      </c>
      <c r="DK10" s="361">
        <f t="shared" si="22"/>
        <v>0.25</v>
      </c>
      <c r="DL10" s="360">
        <f t="shared" si="23"/>
        <v>0.4</v>
      </c>
      <c r="DM10" s="359">
        <f t="shared" si="24"/>
        <v>1</v>
      </c>
      <c r="DN10" s="326">
        <f t="shared" si="25"/>
        <v>0.14399999999999999</v>
      </c>
      <c r="DO10" s="359">
        <f t="shared" si="26"/>
        <v>4</v>
      </c>
      <c r="DP10" s="326">
        <f t="shared" si="27"/>
        <v>0.8</v>
      </c>
      <c r="DQ10" s="361">
        <f t="shared" si="28"/>
        <v>0.15</v>
      </c>
      <c r="DR10" s="361">
        <f t="shared" si="29"/>
        <v>0.25</v>
      </c>
      <c r="DS10" s="360">
        <f t="shared" si="30"/>
        <v>0.4</v>
      </c>
      <c r="DT10" s="359">
        <f t="shared" si="31"/>
        <v>1</v>
      </c>
      <c r="DU10" s="326">
        <f t="shared" si="32"/>
        <v>8.6399999999999991E-2</v>
      </c>
      <c r="DV10" s="359">
        <f t="shared" si="33"/>
        <v>4</v>
      </c>
      <c r="DW10" s="326">
        <f t="shared" si="34"/>
        <v>0.8</v>
      </c>
      <c r="DX10" s="361">
        <f t="shared" si="35"/>
        <v>0.15</v>
      </c>
      <c r="DY10" s="361">
        <f>IF(BA10="",0,IF(BA10="Preventivo",0.25,IF(BA10="Detectivo",0.15,IF(#REF!="Correctivo",0.1,0))))</f>
        <v>0.25</v>
      </c>
      <c r="DZ10" s="360">
        <f t="shared" si="36"/>
        <v>0.4</v>
      </c>
      <c r="EA10" s="359">
        <f t="shared" si="37"/>
        <v>1</v>
      </c>
      <c r="EB10" s="326">
        <f t="shared" si="38"/>
        <v>5.183999999999999E-2</v>
      </c>
      <c r="EC10" s="359">
        <f t="shared" si="39"/>
        <v>4</v>
      </c>
      <c r="ED10" s="326">
        <f t="shared" si="40"/>
        <v>0.8</v>
      </c>
      <c r="EE10" s="361">
        <f t="shared" si="41"/>
        <v>0.15</v>
      </c>
      <c r="EF10" s="361">
        <f t="shared" si="42"/>
        <v>0.15</v>
      </c>
      <c r="EG10" s="360">
        <f t="shared" si="43"/>
        <v>0.3</v>
      </c>
      <c r="EH10" s="359">
        <f t="shared" si="44"/>
        <v>1</v>
      </c>
      <c r="EI10" s="326">
        <f t="shared" si="45"/>
        <v>3.6287999999999994E-2</v>
      </c>
      <c r="EJ10" s="359">
        <f t="shared" si="46"/>
        <v>4</v>
      </c>
      <c r="EK10" s="326">
        <f t="shared" si="47"/>
        <v>0.8</v>
      </c>
      <c r="EL10" s="361">
        <f t="shared" si="48"/>
        <v>0.15</v>
      </c>
      <c r="EM10" s="361">
        <f t="shared" si="49"/>
        <v>0.25</v>
      </c>
      <c r="EN10" s="360">
        <f t="shared" si="50"/>
        <v>0.4</v>
      </c>
      <c r="EO10" s="359">
        <f t="shared" si="51"/>
        <v>1</v>
      </c>
      <c r="EP10" s="326">
        <f t="shared" si="52"/>
        <v>2.1772799999999995E-2</v>
      </c>
      <c r="EQ10" s="359">
        <f t="shared" si="53"/>
        <v>4</v>
      </c>
      <c r="ER10" s="326">
        <f t="shared" si="54"/>
        <v>0.8</v>
      </c>
      <c r="ES10" s="361">
        <f t="shared" si="55"/>
        <v>0.15</v>
      </c>
      <c r="ET10" s="361">
        <f t="shared" si="56"/>
        <v>0.25</v>
      </c>
      <c r="EU10" s="360">
        <f t="shared" si="57"/>
        <v>0.4</v>
      </c>
      <c r="EV10" s="359">
        <f t="shared" si="58"/>
        <v>1</v>
      </c>
      <c r="EW10" s="326">
        <f t="shared" si="59"/>
        <v>2.1772799999999995E-2</v>
      </c>
      <c r="EX10" s="359">
        <f t="shared" si="60"/>
        <v>4</v>
      </c>
      <c r="EY10" s="326">
        <f t="shared" si="61"/>
        <v>0.8</v>
      </c>
      <c r="EZ10" s="361">
        <f t="shared" si="62"/>
        <v>0.15</v>
      </c>
      <c r="FA10" s="361">
        <f t="shared" si="63"/>
        <v>0.1</v>
      </c>
      <c r="FB10" s="360">
        <f t="shared" si="64"/>
        <v>0.25</v>
      </c>
      <c r="FC10" s="359">
        <f t="shared" si="65"/>
        <v>1</v>
      </c>
      <c r="FD10" s="326">
        <f t="shared" si="66"/>
        <v>1.6329599999999996E-2</v>
      </c>
      <c r="FE10" s="359">
        <f t="shared" si="67"/>
        <v>4</v>
      </c>
      <c r="FF10" s="326">
        <f t="shared" si="68"/>
        <v>0.8</v>
      </c>
      <c r="FG10" s="361">
        <f t="shared" si="69"/>
        <v>0</v>
      </c>
      <c r="FH10" s="361">
        <f t="shared" si="70"/>
        <v>0</v>
      </c>
      <c r="FI10" s="360">
        <f t="shared" si="71"/>
        <v>0</v>
      </c>
      <c r="FJ10" s="359">
        <f t="shared" si="72"/>
        <v>1</v>
      </c>
      <c r="FK10" s="326">
        <f t="shared" si="73"/>
        <v>1.6329599999999996E-2</v>
      </c>
      <c r="FL10" s="359">
        <f t="shared" si="74"/>
        <v>4</v>
      </c>
      <c r="FM10" s="326">
        <f t="shared" si="75"/>
        <v>0.8</v>
      </c>
      <c r="FN10" s="361">
        <f t="shared" si="76"/>
        <v>0</v>
      </c>
      <c r="FO10" s="361">
        <f t="shared" si="77"/>
        <v>0</v>
      </c>
      <c r="FP10" s="360">
        <f t="shared" si="78"/>
        <v>0</v>
      </c>
      <c r="FQ10" s="359">
        <f t="shared" si="79"/>
        <v>1</v>
      </c>
      <c r="FR10" s="326">
        <f t="shared" si="80"/>
        <v>1.6329599999999996E-2</v>
      </c>
      <c r="FS10" s="359">
        <f t="shared" si="81"/>
        <v>4</v>
      </c>
      <c r="FT10" s="326">
        <f t="shared" si="82"/>
        <v>0.8</v>
      </c>
      <c r="FU10" s="361">
        <f t="shared" si="83"/>
        <v>0</v>
      </c>
      <c r="FV10" s="361">
        <f t="shared" si="84"/>
        <v>0</v>
      </c>
      <c r="FW10" s="360">
        <f t="shared" si="85"/>
        <v>0</v>
      </c>
      <c r="FX10" s="359">
        <f t="shared" si="86"/>
        <v>1</v>
      </c>
      <c r="FY10" s="326">
        <f t="shared" si="87"/>
        <v>1.6329599999999996E-2</v>
      </c>
      <c r="FZ10" s="359">
        <f t="shared" si="88"/>
        <v>4</v>
      </c>
      <c r="GA10" s="326">
        <f t="shared" si="89"/>
        <v>0.8</v>
      </c>
      <c r="GB10" s="361">
        <f t="shared" si="90"/>
        <v>0</v>
      </c>
      <c r="GC10" s="361">
        <f t="shared" si="91"/>
        <v>0</v>
      </c>
      <c r="GD10" s="360">
        <f t="shared" si="92"/>
        <v>0</v>
      </c>
      <c r="GE10" s="359">
        <f t="shared" si="93"/>
        <v>1</v>
      </c>
      <c r="GF10" s="326">
        <f t="shared" si="94"/>
        <v>1.6329599999999996E-2</v>
      </c>
      <c r="GG10" s="359">
        <f t="shared" si="95"/>
        <v>4</v>
      </c>
      <c r="GH10" s="326">
        <f t="shared" si="96"/>
        <v>0.8</v>
      </c>
      <c r="GI10" s="326">
        <f t="shared" si="97"/>
        <v>0.8</v>
      </c>
    </row>
    <row r="11" spans="1:193 1680:1680" s="160" customFormat="1" ht="201.6" x14ac:dyDescent="0.2">
      <c r="A11" s="170">
        <v>3</v>
      </c>
      <c r="B11" s="169" t="s">
        <v>1163</v>
      </c>
      <c r="C11" s="77" t="s">
        <v>1174</v>
      </c>
      <c r="D11" s="166" t="s">
        <v>205</v>
      </c>
      <c r="E11" s="168" t="s">
        <v>1161</v>
      </c>
      <c r="F11" s="168" t="s">
        <v>1160</v>
      </c>
      <c r="G11" s="79" t="s">
        <v>220</v>
      </c>
      <c r="H11" s="79" t="s">
        <v>173</v>
      </c>
      <c r="I11" s="166" t="s">
        <v>22</v>
      </c>
      <c r="J11" s="166" t="s">
        <v>54</v>
      </c>
      <c r="K11" s="166" t="s">
        <v>54</v>
      </c>
      <c r="L11" s="166" t="s">
        <v>53</v>
      </c>
      <c r="M11" s="166" t="s">
        <v>53</v>
      </c>
      <c r="N11" s="166" t="s">
        <v>54</v>
      </c>
      <c r="O11" s="166" t="s">
        <v>53</v>
      </c>
      <c r="P11" s="166" t="s">
        <v>53</v>
      </c>
      <c r="Q11" s="166" t="s">
        <v>53</v>
      </c>
      <c r="R11" s="166" t="s">
        <v>54</v>
      </c>
      <c r="S11" s="166" t="s">
        <v>54</v>
      </c>
      <c r="T11" s="166" t="s">
        <v>54</v>
      </c>
      <c r="U11" s="166" t="s">
        <v>54</v>
      </c>
      <c r="V11" s="166" t="s">
        <v>53</v>
      </c>
      <c r="W11" s="166" t="s">
        <v>54</v>
      </c>
      <c r="X11" s="166" t="s">
        <v>53</v>
      </c>
      <c r="Y11" s="166" t="s">
        <v>53</v>
      </c>
      <c r="Z11" s="166" t="s">
        <v>53</v>
      </c>
      <c r="AA11" s="166" t="s">
        <v>53</v>
      </c>
      <c r="AB11" s="166" t="s">
        <v>53</v>
      </c>
      <c r="AC11" s="364" t="str">
        <f t="shared" si="0"/>
        <v>3 - Media</v>
      </c>
      <c r="AD11" s="320">
        <f t="shared" si="1"/>
        <v>0.6</v>
      </c>
      <c r="AE11" s="364" t="str">
        <f t="shared" si="2"/>
        <v>4 - Mayor</v>
      </c>
      <c r="AF11" s="320">
        <f t="shared" si="3"/>
        <v>0.8</v>
      </c>
      <c r="AG11" s="69" t="str">
        <f>IFERROR(INDEX(#REF!,MATCH(I11,#REF!,0),MATCH(AE11,#REF!,0)),"")</f>
        <v/>
      </c>
      <c r="AH11" s="320">
        <f t="shared" si="4"/>
        <v>0.48</v>
      </c>
      <c r="AI11" s="77" t="s">
        <v>1172</v>
      </c>
      <c r="AJ11" s="168" t="s">
        <v>1158</v>
      </c>
      <c r="AK11" s="165" t="s">
        <v>1171</v>
      </c>
      <c r="AL11" s="168" t="s">
        <v>1170</v>
      </c>
      <c r="AM11" s="168" t="s">
        <v>35</v>
      </c>
      <c r="AN11" s="168" t="s">
        <v>45</v>
      </c>
      <c r="AO11" s="168" t="s">
        <v>50</v>
      </c>
      <c r="AP11" s="168" t="s">
        <v>52</v>
      </c>
      <c r="AQ11" s="168" t="s">
        <v>35</v>
      </c>
      <c r="AR11" s="168" t="s">
        <v>45</v>
      </c>
      <c r="AS11" s="168" t="s">
        <v>50</v>
      </c>
      <c r="AT11" s="168" t="s">
        <v>52</v>
      </c>
      <c r="AU11" s="168" t="s">
        <v>35</v>
      </c>
      <c r="AV11" s="168" t="s">
        <v>46</v>
      </c>
      <c r="AW11" s="168" t="s">
        <v>50</v>
      </c>
      <c r="AX11" s="168" t="s">
        <v>52</v>
      </c>
      <c r="AY11" s="168" t="s">
        <v>35</v>
      </c>
      <c r="AZ11" s="168" t="s">
        <v>45</v>
      </c>
      <c r="BA11" s="168" t="s">
        <v>50</v>
      </c>
      <c r="BB11" s="168" t="s">
        <v>52</v>
      </c>
      <c r="BC11" s="168" t="s">
        <v>35</v>
      </c>
      <c r="BD11" s="168" t="s">
        <v>46</v>
      </c>
      <c r="BE11" s="168" t="s">
        <v>50</v>
      </c>
      <c r="BF11" s="168" t="s">
        <v>52</v>
      </c>
      <c r="BG11" s="168"/>
      <c r="BH11" s="168"/>
      <c r="BI11" s="168"/>
      <c r="BJ11" s="168"/>
      <c r="BK11" s="168"/>
      <c r="BL11" s="168"/>
      <c r="BM11" s="168"/>
      <c r="BN11" s="168"/>
      <c r="BO11" s="168"/>
      <c r="BP11" s="168"/>
      <c r="BQ11" s="168"/>
      <c r="BR11" s="168"/>
      <c r="BS11" s="168"/>
      <c r="BT11" s="168"/>
      <c r="BU11" s="168"/>
      <c r="BV11" s="168"/>
      <c r="BW11" s="168"/>
      <c r="BX11" s="168"/>
      <c r="BY11" s="168"/>
      <c r="BZ11" s="168"/>
      <c r="CA11" s="168"/>
      <c r="CB11" s="168"/>
      <c r="CC11" s="168"/>
      <c r="CD11" s="168"/>
      <c r="CE11" s="168"/>
      <c r="CF11" s="168"/>
      <c r="CG11" s="168"/>
      <c r="CH11" s="168"/>
      <c r="CI11" s="168"/>
      <c r="CJ11" s="168"/>
      <c r="CK11" s="168"/>
      <c r="CL11" s="169" t="str">
        <f>IFERROR(IF(GE11&lt;=1,"1 - Muy Baja",VLOOKUP(GE11,'[7]EVAL CONT'!$BLR$690:$BLS$694,2,0)),"")</f>
        <v>1 - Muy Baja</v>
      </c>
      <c r="CM11" s="321">
        <f t="shared" si="5"/>
        <v>3.2399999999999998E-2</v>
      </c>
      <c r="CN11" s="66" t="str">
        <f>IFERROR(IF(GG11&lt;=1,"1 - Leve",HLOOKUP(GG11,#REF!,2,0)),"")</f>
        <v/>
      </c>
      <c r="CO11" s="321">
        <f t="shared" si="6"/>
        <v>0.8</v>
      </c>
      <c r="CP11" s="169" t="str">
        <f t="shared" si="7"/>
        <v>MODERADO</v>
      </c>
      <c r="CQ11" s="320">
        <f t="shared" si="8"/>
        <v>2.5919999999999999E-2</v>
      </c>
      <c r="CR11" s="77" t="s">
        <v>475</v>
      </c>
      <c r="CS11" s="169">
        <f t="shared" si="9"/>
        <v>3</v>
      </c>
      <c r="CT11" s="168"/>
      <c r="CU11" s="172" t="s">
        <v>1164</v>
      </c>
      <c r="CV11" s="76" t="s">
        <v>1125</v>
      </c>
      <c r="CW11" s="320"/>
      <c r="CX11" s="360">
        <f t="shared" si="10"/>
        <v>8</v>
      </c>
      <c r="CY11" s="362">
        <f t="shared" si="11"/>
        <v>4</v>
      </c>
      <c r="CZ11" s="360" t="str">
        <f t="shared" si="12"/>
        <v>Mayor</v>
      </c>
      <c r="DA11" s="324">
        <f t="shared" si="13"/>
        <v>0.8</v>
      </c>
      <c r="DB11" s="361">
        <f t="shared" si="14"/>
        <v>0.15</v>
      </c>
      <c r="DC11" s="361">
        <f t="shared" si="15"/>
        <v>0.25</v>
      </c>
      <c r="DD11" s="360">
        <f t="shared" si="16"/>
        <v>0.4</v>
      </c>
      <c r="DE11" s="359">
        <f t="shared" si="17"/>
        <v>2</v>
      </c>
      <c r="DF11" s="326">
        <f t="shared" si="18"/>
        <v>0.36</v>
      </c>
      <c r="DG11" s="359">
        <f t="shared" si="19"/>
        <v>4</v>
      </c>
      <c r="DH11" s="359"/>
      <c r="DI11" s="326">
        <f t="shared" si="20"/>
        <v>0.8</v>
      </c>
      <c r="DJ11" s="361">
        <f t="shared" si="21"/>
        <v>0.15</v>
      </c>
      <c r="DK11" s="361">
        <f t="shared" si="22"/>
        <v>0.25</v>
      </c>
      <c r="DL11" s="360">
        <f t="shared" si="23"/>
        <v>0.4</v>
      </c>
      <c r="DM11" s="359">
        <f t="shared" si="24"/>
        <v>2</v>
      </c>
      <c r="DN11" s="326">
        <f t="shared" si="25"/>
        <v>0.216</v>
      </c>
      <c r="DO11" s="359">
        <f t="shared" si="26"/>
        <v>4</v>
      </c>
      <c r="DP11" s="326">
        <f t="shared" si="27"/>
        <v>0.8</v>
      </c>
      <c r="DQ11" s="361">
        <f t="shared" si="28"/>
        <v>0.25</v>
      </c>
      <c r="DR11" s="361">
        <f t="shared" si="29"/>
        <v>0.25</v>
      </c>
      <c r="DS11" s="360">
        <f t="shared" si="30"/>
        <v>0.5</v>
      </c>
      <c r="DT11" s="359">
        <f t="shared" si="31"/>
        <v>1</v>
      </c>
      <c r="DU11" s="326">
        <f t="shared" si="32"/>
        <v>0.108</v>
      </c>
      <c r="DV11" s="359">
        <f t="shared" si="33"/>
        <v>4</v>
      </c>
      <c r="DW11" s="326">
        <f t="shared" si="34"/>
        <v>0.8</v>
      </c>
      <c r="DX11" s="361">
        <f t="shared" si="35"/>
        <v>0.15</v>
      </c>
      <c r="DY11" s="361">
        <f>IF(BA11="",0,IF(BA11="Preventivo",0.25,IF(BA11="Detectivo",0.15,IF(BA12="Correctivo",0.1,0))))</f>
        <v>0.25</v>
      </c>
      <c r="DZ11" s="360">
        <f t="shared" si="36"/>
        <v>0.4</v>
      </c>
      <c r="EA11" s="359">
        <f t="shared" si="37"/>
        <v>1</v>
      </c>
      <c r="EB11" s="326">
        <f t="shared" si="38"/>
        <v>6.4799999999999996E-2</v>
      </c>
      <c r="EC11" s="359">
        <f t="shared" si="39"/>
        <v>4</v>
      </c>
      <c r="ED11" s="326">
        <f t="shared" si="40"/>
        <v>0.8</v>
      </c>
      <c r="EE11" s="361">
        <f t="shared" si="41"/>
        <v>0.25</v>
      </c>
      <c r="EF11" s="361">
        <f t="shared" si="42"/>
        <v>0.25</v>
      </c>
      <c r="EG11" s="360">
        <f t="shared" si="43"/>
        <v>0.5</v>
      </c>
      <c r="EH11" s="359">
        <f t="shared" si="44"/>
        <v>1</v>
      </c>
      <c r="EI11" s="326">
        <f t="shared" si="45"/>
        <v>3.2399999999999998E-2</v>
      </c>
      <c r="EJ11" s="359">
        <f t="shared" si="46"/>
        <v>4</v>
      </c>
      <c r="EK11" s="326">
        <f t="shared" si="47"/>
        <v>0.8</v>
      </c>
      <c r="EL11" s="361">
        <f t="shared" si="48"/>
        <v>0</v>
      </c>
      <c r="EM11" s="361">
        <f t="shared" si="49"/>
        <v>0</v>
      </c>
      <c r="EN11" s="360">
        <f t="shared" si="50"/>
        <v>0</v>
      </c>
      <c r="EO11" s="359">
        <f t="shared" si="51"/>
        <v>1</v>
      </c>
      <c r="EP11" s="326">
        <f t="shared" si="52"/>
        <v>3.2399999999999998E-2</v>
      </c>
      <c r="EQ11" s="359">
        <f t="shared" si="53"/>
        <v>4</v>
      </c>
      <c r="ER11" s="326">
        <f t="shared" si="54"/>
        <v>0.8</v>
      </c>
      <c r="ES11" s="361">
        <f t="shared" si="55"/>
        <v>0</v>
      </c>
      <c r="ET11" s="361">
        <f t="shared" si="56"/>
        <v>0</v>
      </c>
      <c r="EU11" s="360">
        <f t="shared" si="57"/>
        <v>0</v>
      </c>
      <c r="EV11" s="359">
        <f t="shared" si="58"/>
        <v>1</v>
      </c>
      <c r="EW11" s="326">
        <f t="shared" si="59"/>
        <v>3.2399999999999998E-2</v>
      </c>
      <c r="EX11" s="359">
        <f t="shared" si="60"/>
        <v>4</v>
      </c>
      <c r="EY11" s="326">
        <f t="shared" si="61"/>
        <v>0.8</v>
      </c>
      <c r="EZ11" s="361">
        <f t="shared" si="62"/>
        <v>0</v>
      </c>
      <c r="FA11" s="361">
        <f t="shared" si="63"/>
        <v>0</v>
      </c>
      <c r="FB11" s="360">
        <f t="shared" si="64"/>
        <v>0</v>
      </c>
      <c r="FC11" s="359">
        <f t="shared" si="65"/>
        <v>1</v>
      </c>
      <c r="FD11" s="326">
        <f t="shared" si="66"/>
        <v>3.2399999999999998E-2</v>
      </c>
      <c r="FE11" s="359">
        <f t="shared" si="67"/>
        <v>4</v>
      </c>
      <c r="FF11" s="326">
        <f t="shared" si="68"/>
        <v>0.8</v>
      </c>
      <c r="FG11" s="361">
        <f t="shared" si="69"/>
        <v>0</v>
      </c>
      <c r="FH11" s="361">
        <f t="shared" si="70"/>
        <v>0</v>
      </c>
      <c r="FI11" s="360">
        <f t="shared" si="71"/>
        <v>0</v>
      </c>
      <c r="FJ11" s="359">
        <f t="shared" si="72"/>
        <v>1</v>
      </c>
      <c r="FK11" s="326">
        <f t="shared" si="73"/>
        <v>3.2399999999999998E-2</v>
      </c>
      <c r="FL11" s="359">
        <f t="shared" si="74"/>
        <v>4</v>
      </c>
      <c r="FM11" s="326">
        <f t="shared" si="75"/>
        <v>0.8</v>
      </c>
      <c r="FN11" s="361">
        <f t="shared" si="76"/>
        <v>0</v>
      </c>
      <c r="FO11" s="361">
        <f t="shared" si="77"/>
        <v>0</v>
      </c>
      <c r="FP11" s="360">
        <f t="shared" si="78"/>
        <v>0</v>
      </c>
      <c r="FQ11" s="359">
        <f t="shared" si="79"/>
        <v>1</v>
      </c>
      <c r="FR11" s="326">
        <f t="shared" si="80"/>
        <v>3.2399999999999998E-2</v>
      </c>
      <c r="FS11" s="359">
        <f t="shared" si="81"/>
        <v>4</v>
      </c>
      <c r="FT11" s="326">
        <f t="shared" si="82"/>
        <v>0.8</v>
      </c>
      <c r="FU11" s="361">
        <f t="shared" si="83"/>
        <v>0</v>
      </c>
      <c r="FV11" s="361">
        <f t="shared" si="84"/>
        <v>0</v>
      </c>
      <c r="FW11" s="360">
        <f t="shared" si="85"/>
        <v>0</v>
      </c>
      <c r="FX11" s="359">
        <f t="shared" si="86"/>
        <v>1</v>
      </c>
      <c r="FY11" s="326">
        <f t="shared" si="87"/>
        <v>3.2399999999999998E-2</v>
      </c>
      <c r="FZ11" s="359">
        <f t="shared" si="88"/>
        <v>4</v>
      </c>
      <c r="GA11" s="326">
        <f t="shared" si="89"/>
        <v>0.8</v>
      </c>
      <c r="GB11" s="361">
        <f t="shared" si="90"/>
        <v>0</v>
      </c>
      <c r="GC11" s="361">
        <f t="shared" si="91"/>
        <v>0</v>
      </c>
      <c r="GD11" s="360">
        <f t="shared" si="92"/>
        <v>0</v>
      </c>
      <c r="GE11" s="359">
        <f t="shared" si="93"/>
        <v>1</v>
      </c>
      <c r="GF11" s="326">
        <f t="shared" si="94"/>
        <v>3.2399999999999998E-2</v>
      </c>
      <c r="GG11" s="359">
        <f t="shared" si="95"/>
        <v>4</v>
      </c>
      <c r="GH11" s="326">
        <f t="shared" si="96"/>
        <v>0.8</v>
      </c>
      <c r="GI11" s="326">
        <f t="shared" si="97"/>
        <v>0.8</v>
      </c>
    </row>
    <row r="12" spans="1:193 1680:1680" s="160" customFormat="1" ht="201.6" x14ac:dyDescent="0.2">
      <c r="A12" s="170">
        <v>4</v>
      </c>
      <c r="B12" s="169" t="s">
        <v>1163</v>
      </c>
      <c r="C12" s="77" t="s">
        <v>1173</v>
      </c>
      <c r="D12" s="166" t="s">
        <v>206</v>
      </c>
      <c r="E12" s="168" t="s">
        <v>1161</v>
      </c>
      <c r="F12" s="168" t="s">
        <v>1160</v>
      </c>
      <c r="G12" s="79" t="s">
        <v>220</v>
      </c>
      <c r="H12" s="79" t="s">
        <v>173</v>
      </c>
      <c r="I12" s="166" t="s">
        <v>22</v>
      </c>
      <c r="J12" s="166" t="s">
        <v>54</v>
      </c>
      <c r="K12" s="166" t="s">
        <v>54</v>
      </c>
      <c r="L12" s="166" t="s">
        <v>53</v>
      </c>
      <c r="M12" s="166" t="s">
        <v>53</v>
      </c>
      <c r="N12" s="166" t="s">
        <v>54</v>
      </c>
      <c r="O12" s="166" t="s">
        <v>53</v>
      </c>
      <c r="P12" s="166" t="s">
        <v>53</v>
      </c>
      <c r="Q12" s="166" t="s">
        <v>53</v>
      </c>
      <c r="R12" s="166" t="s">
        <v>54</v>
      </c>
      <c r="S12" s="166" t="s">
        <v>54</v>
      </c>
      <c r="T12" s="166" t="s">
        <v>54</v>
      </c>
      <c r="U12" s="166" t="s">
        <v>54</v>
      </c>
      <c r="V12" s="166" t="s">
        <v>53</v>
      </c>
      <c r="W12" s="166" t="s">
        <v>54</v>
      </c>
      <c r="X12" s="166" t="s">
        <v>53</v>
      </c>
      <c r="Y12" s="166" t="s">
        <v>53</v>
      </c>
      <c r="Z12" s="166" t="s">
        <v>53</v>
      </c>
      <c r="AA12" s="166" t="s">
        <v>53</v>
      </c>
      <c r="AB12" s="166" t="s">
        <v>53</v>
      </c>
      <c r="AC12" s="364" t="str">
        <f t="shared" si="0"/>
        <v>3 - Media</v>
      </c>
      <c r="AD12" s="320">
        <f t="shared" si="1"/>
        <v>0.6</v>
      </c>
      <c r="AE12" s="364" t="str">
        <f t="shared" si="2"/>
        <v>4 - Mayor</v>
      </c>
      <c r="AF12" s="320">
        <f t="shared" si="3"/>
        <v>0.8</v>
      </c>
      <c r="AG12" s="69" t="str">
        <f>IFERROR(INDEX(#REF!,MATCH(I12,#REF!,0),MATCH(AE12,#REF!,0)),"")</f>
        <v/>
      </c>
      <c r="AH12" s="320">
        <f t="shared" si="4"/>
        <v>0.48</v>
      </c>
      <c r="AI12" s="77" t="s">
        <v>1172</v>
      </c>
      <c r="AJ12" s="168" t="s">
        <v>1158</v>
      </c>
      <c r="AK12" s="165" t="s">
        <v>1171</v>
      </c>
      <c r="AL12" s="168" t="s">
        <v>1170</v>
      </c>
      <c r="AM12" s="168" t="s">
        <v>35</v>
      </c>
      <c r="AN12" s="168" t="s">
        <v>45</v>
      </c>
      <c r="AO12" s="168" t="s">
        <v>50</v>
      </c>
      <c r="AP12" s="168" t="s">
        <v>52</v>
      </c>
      <c r="AQ12" s="168" t="s">
        <v>35</v>
      </c>
      <c r="AR12" s="168" t="s">
        <v>45</v>
      </c>
      <c r="AS12" s="168" t="s">
        <v>50</v>
      </c>
      <c r="AT12" s="168" t="s">
        <v>52</v>
      </c>
      <c r="AU12" s="168" t="s">
        <v>35</v>
      </c>
      <c r="AV12" s="168" t="s">
        <v>46</v>
      </c>
      <c r="AW12" s="168" t="s">
        <v>50</v>
      </c>
      <c r="AX12" s="168" t="s">
        <v>52</v>
      </c>
      <c r="AY12" s="168" t="s">
        <v>35</v>
      </c>
      <c r="AZ12" s="168" t="s">
        <v>45</v>
      </c>
      <c r="BA12" s="168" t="s">
        <v>50</v>
      </c>
      <c r="BB12" s="168" t="s">
        <v>52</v>
      </c>
      <c r="BC12" s="168" t="s">
        <v>35</v>
      </c>
      <c r="BD12" s="168" t="s">
        <v>46</v>
      </c>
      <c r="BE12" s="168" t="s">
        <v>50</v>
      </c>
      <c r="BF12" s="168" t="s">
        <v>52</v>
      </c>
      <c r="BG12" s="168"/>
      <c r="BH12" s="168"/>
      <c r="BI12" s="168"/>
      <c r="BJ12" s="168"/>
      <c r="BK12" s="168"/>
      <c r="BL12" s="168"/>
      <c r="BM12" s="168"/>
      <c r="BN12" s="168"/>
      <c r="BO12" s="168"/>
      <c r="BP12" s="168"/>
      <c r="BQ12" s="168"/>
      <c r="BR12" s="168"/>
      <c r="BS12" s="168"/>
      <c r="BT12" s="168"/>
      <c r="BU12" s="168"/>
      <c r="BV12" s="168"/>
      <c r="BW12" s="168"/>
      <c r="BX12" s="168"/>
      <c r="BY12" s="168"/>
      <c r="BZ12" s="168"/>
      <c r="CA12" s="168"/>
      <c r="CB12" s="168"/>
      <c r="CC12" s="168"/>
      <c r="CD12" s="168"/>
      <c r="CE12" s="168"/>
      <c r="CF12" s="168"/>
      <c r="CG12" s="168"/>
      <c r="CH12" s="168"/>
      <c r="CI12" s="168"/>
      <c r="CJ12" s="168"/>
      <c r="CK12" s="168"/>
      <c r="CL12" s="169" t="str">
        <f>IFERROR(IF(GE12&lt;=1,"1 - Muy Baja",VLOOKUP(GE12,'[7]EVAL CONT'!$BLR$690:$BLS$694,2,0)),"")</f>
        <v>1 - Muy Baja</v>
      </c>
      <c r="CM12" s="321">
        <f t="shared" si="5"/>
        <v>3.2399999999999998E-2</v>
      </c>
      <c r="CN12" s="66" t="str">
        <f>IFERROR(IF(GG12&lt;=1,"1 - Leve",HLOOKUP(GG12,#REF!,2,0)),"")</f>
        <v/>
      </c>
      <c r="CO12" s="321">
        <f t="shared" si="6"/>
        <v>0.8</v>
      </c>
      <c r="CP12" s="169" t="str">
        <f t="shared" si="7"/>
        <v>MODERADO</v>
      </c>
      <c r="CQ12" s="320">
        <f t="shared" si="8"/>
        <v>2.5919999999999999E-2</v>
      </c>
      <c r="CR12" s="77" t="s">
        <v>238</v>
      </c>
      <c r="CS12" s="169">
        <f t="shared" si="9"/>
        <v>3</v>
      </c>
      <c r="CT12" s="168"/>
      <c r="CU12" s="172" t="s">
        <v>1164</v>
      </c>
      <c r="CV12" s="76" t="s">
        <v>1125</v>
      </c>
      <c r="CW12" s="320"/>
      <c r="CX12" s="360">
        <f t="shared" si="10"/>
        <v>8</v>
      </c>
      <c r="CY12" s="362">
        <f t="shared" si="11"/>
        <v>4</v>
      </c>
      <c r="CZ12" s="360" t="str">
        <f t="shared" si="12"/>
        <v>Mayor</v>
      </c>
      <c r="DA12" s="324">
        <f t="shared" si="13"/>
        <v>0.8</v>
      </c>
      <c r="DB12" s="361">
        <f t="shared" si="14"/>
        <v>0.15</v>
      </c>
      <c r="DC12" s="361">
        <f t="shared" si="15"/>
        <v>0.25</v>
      </c>
      <c r="DD12" s="360">
        <f t="shared" si="16"/>
        <v>0.4</v>
      </c>
      <c r="DE12" s="359">
        <f t="shared" si="17"/>
        <v>2</v>
      </c>
      <c r="DF12" s="326">
        <f t="shared" si="18"/>
        <v>0.36</v>
      </c>
      <c r="DG12" s="359">
        <f t="shared" si="19"/>
        <v>4</v>
      </c>
      <c r="DH12" s="359"/>
      <c r="DI12" s="326">
        <f t="shared" si="20"/>
        <v>0.8</v>
      </c>
      <c r="DJ12" s="361">
        <f t="shared" si="21"/>
        <v>0.15</v>
      </c>
      <c r="DK12" s="361">
        <f t="shared" si="22"/>
        <v>0.25</v>
      </c>
      <c r="DL12" s="360">
        <f t="shared" si="23"/>
        <v>0.4</v>
      </c>
      <c r="DM12" s="359">
        <f t="shared" si="24"/>
        <v>2</v>
      </c>
      <c r="DN12" s="326">
        <f t="shared" si="25"/>
        <v>0.216</v>
      </c>
      <c r="DO12" s="359">
        <f t="shared" si="26"/>
        <v>4</v>
      </c>
      <c r="DP12" s="326">
        <f t="shared" si="27"/>
        <v>0.8</v>
      </c>
      <c r="DQ12" s="361">
        <f t="shared" si="28"/>
        <v>0.25</v>
      </c>
      <c r="DR12" s="361">
        <f t="shared" si="29"/>
        <v>0.25</v>
      </c>
      <c r="DS12" s="360">
        <f t="shared" si="30"/>
        <v>0.5</v>
      </c>
      <c r="DT12" s="359">
        <f t="shared" si="31"/>
        <v>1</v>
      </c>
      <c r="DU12" s="326">
        <f t="shared" si="32"/>
        <v>0.108</v>
      </c>
      <c r="DV12" s="359">
        <f t="shared" si="33"/>
        <v>4</v>
      </c>
      <c r="DW12" s="326">
        <f t="shared" si="34"/>
        <v>0.8</v>
      </c>
      <c r="DX12" s="361">
        <f t="shared" si="35"/>
        <v>0.15</v>
      </c>
      <c r="DY12" s="361">
        <f>IF(BA12="",0,IF(BA12="Preventivo",0.25,IF(BA12="Detectivo",0.15,IF(BA13="Correctivo",0.1,0))))</f>
        <v>0.25</v>
      </c>
      <c r="DZ12" s="360">
        <f t="shared" si="36"/>
        <v>0.4</v>
      </c>
      <c r="EA12" s="359">
        <f t="shared" si="37"/>
        <v>1</v>
      </c>
      <c r="EB12" s="326">
        <f t="shared" si="38"/>
        <v>6.4799999999999996E-2</v>
      </c>
      <c r="EC12" s="359">
        <f t="shared" si="39"/>
        <v>4</v>
      </c>
      <c r="ED12" s="326">
        <f t="shared" si="40"/>
        <v>0.8</v>
      </c>
      <c r="EE12" s="361">
        <f t="shared" si="41"/>
        <v>0.25</v>
      </c>
      <c r="EF12" s="361">
        <f t="shared" si="42"/>
        <v>0.25</v>
      </c>
      <c r="EG12" s="360">
        <f t="shared" si="43"/>
        <v>0.5</v>
      </c>
      <c r="EH12" s="359">
        <f t="shared" si="44"/>
        <v>1</v>
      </c>
      <c r="EI12" s="326">
        <f t="shared" si="45"/>
        <v>3.2399999999999998E-2</v>
      </c>
      <c r="EJ12" s="359">
        <f t="shared" si="46"/>
        <v>4</v>
      </c>
      <c r="EK12" s="326">
        <f t="shared" si="47"/>
        <v>0.8</v>
      </c>
      <c r="EL12" s="361">
        <f t="shared" si="48"/>
        <v>0</v>
      </c>
      <c r="EM12" s="361">
        <f t="shared" si="49"/>
        <v>0</v>
      </c>
      <c r="EN12" s="360">
        <f t="shared" si="50"/>
        <v>0</v>
      </c>
      <c r="EO12" s="359">
        <f t="shared" si="51"/>
        <v>1</v>
      </c>
      <c r="EP12" s="326">
        <f t="shared" si="52"/>
        <v>3.2399999999999998E-2</v>
      </c>
      <c r="EQ12" s="359">
        <f t="shared" si="53"/>
        <v>4</v>
      </c>
      <c r="ER12" s="326">
        <f t="shared" si="54"/>
        <v>0.8</v>
      </c>
      <c r="ES12" s="361">
        <f t="shared" si="55"/>
        <v>0</v>
      </c>
      <c r="ET12" s="361">
        <f t="shared" si="56"/>
        <v>0</v>
      </c>
      <c r="EU12" s="360">
        <f t="shared" si="57"/>
        <v>0</v>
      </c>
      <c r="EV12" s="359">
        <f t="shared" si="58"/>
        <v>1</v>
      </c>
      <c r="EW12" s="326">
        <f t="shared" si="59"/>
        <v>3.2399999999999998E-2</v>
      </c>
      <c r="EX12" s="359">
        <f t="shared" si="60"/>
        <v>4</v>
      </c>
      <c r="EY12" s="326">
        <f t="shared" si="61"/>
        <v>0.8</v>
      </c>
      <c r="EZ12" s="361">
        <f t="shared" si="62"/>
        <v>0</v>
      </c>
      <c r="FA12" s="361">
        <f t="shared" si="63"/>
        <v>0</v>
      </c>
      <c r="FB12" s="360">
        <f t="shared" si="64"/>
        <v>0</v>
      </c>
      <c r="FC12" s="359">
        <f t="shared" si="65"/>
        <v>1</v>
      </c>
      <c r="FD12" s="326">
        <f t="shared" si="66"/>
        <v>3.2399999999999998E-2</v>
      </c>
      <c r="FE12" s="359">
        <f t="shared" si="67"/>
        <v>4</v>
      </c>
      <c r="FF12" s="326">
        <f t="shared" si="68"/>
        <v>0.8</v>
      </c>
      <c r="FG12" s="361">
        <f t="shared" si="69"/>
        <v>0</v>
      </c>
      <c r="FH12" s="361">
        <f t="shared" si="70"/>
        <v>0</v>
      </c>
      <c r="FI12" s="360">
        <f t="shared" si="71"/>
        <v>0</v>
      </c>
      <c r="FJ12" s="359">
        <f t="shared" si="72"/>
        <v>1</v>
      </c>
      <c r="FK12" s="326">
        <f t="shared" si="73"/>
        <v>3.2399999999999998E-2</v>
      </c>
      <c r="FL12" s="359">
        <f t="shared" si="74"/>
        <v>4</v>
      </c>
      <c r="FM12" s="326">
        <f t="shared" si="75"/>
        <v>0.8</v>
      </c>
      <c r="FN12" s="361">
        <f t="shared" si="76"/>
        <v>0</v>
      </c>
      <c r="FO12" s="361">
        <f t="shared" si="77"/>
        <v>0</v>
      </c>
      <c r="FP12" s="360">
        <f t="shared" si="78"/>
        <v>0</v>
      </c>
      <c r="FQ12" s="359">
        <f t="shared" si="79"/>
        <v>1</v>
      </c>
      <c r="FR12" s="326">
        <f t="shared" si="80"/>
        <v>3.2399999999999998E-2</v>
      </c>
      <c r="FS12" s="359">
        <f t="shared" si="81"/>
        <v>4</v>
      </c>
      <c r="FT12" s="326">
        <f t="shared" si="82"/>
        <v>0.8</v>
      </c>
      <c r="FU12" s="361">
        <f t="shared" si="83"/>
        <v>0</v>
      </c>
      <c r="FV12" s="361">
        <f t="shared" si="84"/>
        <v>0</v>
      </c>
      <c r="FW12" s="360">
        <f t="shared" si="85"/>
        <v>0</v>
      </c>
      <c r="FX12" s="359">
        <f t="shared" si="86"/>
        <v>1</v>
      </c>
      <c r="FY12" s="326">
        <f t="shared" si="87"/>
        <v>3.2399999999999998E-2</v>
      </c>
      <c r="FZ12" s="359">
        <f t="shared" si="88"/>
        <v>4</v>
      </c>
      <c r="GA12" s="326">
        <f t="shared" si="89"/>
        <v>0.8</v>
      </c>
      <c r="GB12" s="361">
        <f t="shared" si="90"/>
        <v>0</v>
      </c>
      <c r="GC12" s="361">
        <f t="shared" si="91"/>
        <v>0</v>
      </c>
      <c r="GD12" s="360">
        <f t="shared" si="92"/>
        <v>0</v>
      </c>
      <c r="GE12" s="359">
        <f t="shared" si="93"/>
        <v>1</v>
      </c>
      <c r="GF12" s="326">
        <f t="shared" si="94"/>
        <v>3.2399999999999998E-2</v>
      </c>
      <c r="GG12" s="359">
        <f t="shared" si="95"/>
        <v>4</v>
      </c>
      <c r="GH12" s="326">
        <f t="shared" si="96"/>
        <v>0.8</v>
      </c>
      <c r="GI12" s="326">
        <f t="shared" si="97"/>
        <v>0.8</v>
      </c>
    </row>
    <row r="13" spans="1:193 1680:1680" s="160" customFormat="1" ht="201.6" x14ac:dyDescent="0.2">
      <c r="A13" s="170">
        <v>5</v>
      </c>
      <c r="B13" s="169" t="s">
        <v>1163</v>
      </c>
      <c r="C13" s="77" t="s">
        <v>1169</v>
      </c>
      <c r="D13" s="166" t="s">
        <v>205</v>
      </c>
      <c r="E13" s="168" t="s">
        <v>1161</v>
      </c>
      <c r="F13" s="168" t="s">
        <v>1160</v>
      </c>
      <c r="G13" s="79" t="s">
        <v>1041</v>
      </c>
      <c r="H13" s="79" t="s">
        <v>173</v>
      </c>
      <c r="I13" s="166" t="s">
        <v>22</v>
      </c>
      <c r="J13" s="166" t="s">
        <v>54</v>
      </c>
      <c r="K13" s="166" t="s">
        <v>54</v>
      </c>
      <c r="L13" s="166" t="s">
        <v>53</v>
      </c>
      <c r="M13" s="166" t="s">
        <v>53</v>
      </c>
      <c r="N13" s="166" t="s">
        <v>54</v>
      </c>
      <c r="O13" s="166" t="s">
        <v>53</v>
      </c>
      <c r="P13" s="166" t="s">
        <v>53</v>
      </c>
      <c r="Q13" s="166" t="s">
        <v>53</v>
      </c>
      <c r="R13" s="166" t="s">
        <v>54</v>
      </c>
      <c r="S13" s="166" t="s">
        <v>54</v>
      </c>
      <c r="T13" s="166" t="s">
        <v>54</v>
      </c>
      <c r="U13" s="166" t="s">
        <v>54</v>
      </c>
      <c r="V13" s="166" t="s">
        <v>53</v>
      </c>
      <c r="W13" s="166" t="s">
        <v>54</v>
      </c>
      <c r="X13" s="166" t="s">
        <v>53</v>
      </c>
      <c r="Y13" s="166" t="s">
        <v>53</v>
      </c>
      <c r="Z13" s="166" t="s">
        <v>53</v>
      </c>
      <c r="AA13" s="166" t="s">
        <v>53</v>
      </c>
      <c r="AB13" s="166" t="s">
        <v>53</v>
      </c>
      <c r="AC13" s="364" t="str">
        <f t="shared" si="0"/>
        <v>3 - Media</v>
      </c>
      <c r="AD13" s="320">
        <f t="shared" si="1"/>
        <v>0.6</v>
      </c>
      <c r="AE13" s="364" t="str">
        <f t="shared" si="2"/>
        <v>4 - Mayor</v>
      </c>
      <c r="AF13" s="320">
        <f t="shared" si="3"/>
        <v>0.8</v>
      </c>
      <c r="AG13" s="69" t="str">
        <f>IFERROR(INDEX(#REF!,MATCH(I13,#REF!,0),MATCH(AE13,#REF!,0)),"")</f>
        <v/>
      </c>
      <c r="AH13" s="320">
        <f t="shared" si="4"/>
        <v>0.48</v>
      </c>
      <c r="AI13" s="77" t="s">
        <v>1168</v>
      </c>
      <c r="AJ13" s="168" t="s">
        <v>1158</v>
      </c>
      <c r="AK13" s="79" t="s">
        <v>1128</v>
      </c>
      <c r="AL13" s="168" t="s">
        <v>1127</v>
      </c>
      <c r="AM13" s="168" t="s">
        <v>35</v>
      </c>
      <c r="AN13" s="168" t="s">
        <v>45</v>
      </c>
      <c r="AO13" s="168" t="s">
        <v>50</v>
      </c>
      <c r="AP13" s="168" t="s">
        <v>52</v>
      </c>
      <c r="AQ13" s="168" t="s">
        <v>35</v>
      </c>
      <c r="AR13" s="168" t="s">
        <v>45</v>
      </c>
      <c r="AS13" s="168" t="s">
        <v>50</v>
      </c>
      <c r="AT13" s="168" t="s">
        <v>52</v>
      </c>
      <c r="AU13" s="168" t="s">
        <v>35</v>
      </c>
      <c r="AV13" s="168" t="s">
        <v>45</v>
      </c>
      <c r="AW13" s="168" t="s">
        <v>50</v>
      </c>
      <c r="AX13" s="168" t="s">
        <v>52</v>
      </c>
      <c r="AY13" s="168" t="s">
        <v>35</v>
      </c>
      <c r="AZ13" s="168" t="s">
        <v>46</v>
      </c>
      <c r="BA13" s="168" t="s">
        <v>50</v>
      </c>
      <c r="BB13" s="168" t="s">
        <v>52</v>
      </c>
      <c r="BC13" s="168"/>
      <c r="BD13" s="168"/>
      <c r="BE13" s="168"/>
      <c r="BF13" s="168"/>
      <c r="BG13" s="168"/>
      <c r="BH13" s="168"/>
      <c r="BI13" s="168"/>
      <c r="BJ13" s="168"/>
      <c r="BK13" s="168"/>
      <c r="BL13" s="168"/>
      <c r="BM13" s="168"/>
      <c r="BN13" s="168"/>
      <c r="BO13" s="168"/>
      <c r="BP13" s="168"/>
      <c r="BQ13" s="168"/>
      <c r="BR13" s="168"/>
      <c r="BS13" s="168"/>
      <c r="BT13" s="168"/>
      <c r="BU13" s="168"/>
      <c r="BV13" s="168"/>
      <c r="BW13" s="168"/>
      <c r="BX13" s="168"/>
      <c r="BY13" s="168"/>
      <c r="BZ13" s="168"/>
      <c r="CA13" s="168"/>
      <c r="CB13" s="168"/>
      <c r="CC13" s="168"/>
      <c r="CD13" s="168"/>
      <c r="CE13" s="168"/>
      <c r="CF13" s="168"/>
      <c r="CG13" s="168"/>
      <c r="CH13" s="168"/>
      <c r="CI13" s="168"/>
      <c r="CJ13" s="168"/>
      <c r="CK13" s="168"/>
      <c r="CL13" s="169" t="str">
        <f>IFERROR(IF(GE13&lt;=1,"1 - Muy Baja",VLOOKUP(GE13,'[7]EVAL CONT'!$BLR$690:$BLS$694,2,0)),"")</f>
        <v>1 - Muy Baja</v>
      </c>
      <c r="CM13" s="321">
        <f t="shared" si="5"/>
        <v>6.4799999999999996E-2</v>
      </c>
      <c r="CN13" s="66" t="str">
        <f>IFERROR(IF(GG13&lt;=1,"1 - Leve",HLOOKUP(GG13,#REF!,2,0)),"")</f>
        <v/>
      </c>
      <c r="CO13" s="321">
        <f t="shared" si="6"/>
        <v>0.8</v>
      </c>
      <c r="CP13" s="169" t="str">
        <f t="shared" si="7"/>
        <v>MODERADO</v>
      </c>
      <c r="CQ13" s="320">
        <f t="shared" si="8"/>
        <v>5.1839999999999997E-2</v>
      </c>
      <c r="CR13" s="77" t="s">
        <v>475</v>
      </c>
      <c r="CS13" s="169">
        <f t="shared" si="9"/>
        <v>3</v>
      </c>
      <c r="CT13" s="168"/>
      <c r="CU13" s="172" t="s">
        <v>1164</v>
      </c>
      <c r="CV13" s="76" t="s">
        <v>1125</v>
      </c>
      <c r="CW13" s="320"/>
      <c r="CX13" s="360">
        <f t="shared" si="10"/>
        <v>8</v>
      </c>
      <c r="CY13" s="362">
        <f t="shared" si="11"/>
        <v>4</v>
      </c>
      <c r="CZ13" s="360" t="str">
        <f t="shared" si="12"/>
        <v>Mayor</v>
      </c>
      <c r="DA13" s="324">
        <f t="shared" si="13"/>
        <v>0.8</v>
      </c>
      <c r="DB13" s="361">
        <f t="shared" si="14"/>
        <v>0.15</v>
      </c>
      <c r="DC13" s="361">
        <f t="shared" si="15"/>
        <v>0.25</v>
      </c>
      <c r="DD13" s="360">
        <f t="shared" si="16"/>
        <v>0.4</v>
      </c>
      <c r="DE13" s="359">
        <f t="shared" si="17"/>
        <v>2</v>
      </c>
      <c r="DF13" s="326">
        <f t="shared" si="18"/>
        <v>0.36</v>
      </c>
      <c r="DG13" s="359">
        <f t="shared" si="19"/>
        <v>4</v>
      </c>
      <c r="DH13" s="359"/>
      <c r="DI13" s="326">
        <f t="shared" si="20"/>
        <v>0.8</v>
      </c>
      <c r="DJ13" s="361">
        <f t="shared" si="21"/>
        <v>0.15</v>
      </c>
      <c r="DK13" s="361">
        <f t="shared" si="22"/>
        <v>0.25</v>
      </c>
      <c r="DL13" s="360">
        <f t="shared" si="23"/>
        <v>0.4</v>
      </c>
      <c r="DM13" s="359">
        <f t="shared" si="24"/>
        <v>2</v>
      </c>
      <c r="DN13" s="326">
        <f t="shared" si="25"/>
        <v>0.216</v>
      </c>
      <c r="DO13" s="359">
        <f t="shared" si="26"/>
        <v>4</v>
      </c>
      <c r="DP13" s="326">
        <f t="shared" si="27"/>
        <v>0.8</v>
      </c>
      <c r="DQ13" s="361">
        <f t="shared" si="28"/>
        <v>0.15</v>
      </c>
      <c r="DR13" s="361">
        <f t="shared" si="29"/>
        <v>0.25</v>
      </c>
      <c r="DS13" s="360">
        <f t="shared" si="30"/>
        <v>0.4</v>
      </c>
      <c r="DT13" s="359">
        <f t="shared" si="31"/>
        <v>1</v>
      </c>
      <c r="DU13" s="326">
        <f t="shared" si="32"/>
        <v>0.12959999999999999</v>
      </c>
      <c r="DV13" s="359">
        <f t="shared" si="33"/>
        <v>4</v>
      </c>
      <c r="DW13" s="326">
        <f t="shared" si="34"/>
        <v>0.8</v>
      </c>
      <c r="DX13" s="361">
        <f t="shared" si="35"/>
        <v>0.25</v>
      </c>
      <c r="DY13" s="361">
        <f>IF(BA13="",0,IF(BA13="Preventivo",0.25,IF(BA13="Detectivo",0.15,IF(BA14="Correctivo",0.1,0))))</f>
        <v>0.25</v>
      </c>
      <c r="DZ13" s="360">
        <f t="shared" si="36"/>
        <v>0.5</v>
      </c>
      <c r="EA13" s="359">
        <f t="shared" si="37"/>
        <v>1</v>
      </c>
      <c r="EB13" s="326">
        <f t="shared" si="38"/>
        <v>6.4799999999999996E-2</v>
      </c>
      <c r="EC13" s="359">
        <f t="shared" si="39"/>
        <v>4</v>
      </c>
      <c r="ED13" s="326">
        <f t="shared" si="40"/>
        <v>0.8</v>
      </c>
      <c r="EE13" s="361">
        <f t="shared" si="41"/>
        <v>0</v>
      </c>
      <c r="EF13" s="361">
        <f t="shared" si="42"/>
        <v>0</v>
      </c>
      <c r="EG13" s="360">
        <f t="shared" si="43"/>
        <v>0</v>
      </c>
      <c r="EH13" s="359">
        <f t="shared" si="44"/>
        <v>1</v>
      </c>
      <c r="EI13" s="326">
        <f t="shared" si="45"/>
        <v>6.4799999999999996E-2</v>
      </c>
      <c r="EJ13" s="359">
        <f t="shared" si="46"/>
        <v>4</v>
      </c>
      <c r="EK13" s="326">
        <f t="shared" si="47"/>
        <v>0.8</v>
      </c>
      <c r="EL13" s="361">
        <f t="shared" si="48"/>
        <v>0</v>
      </c>
      <c r="EM13" s="361">
        <f t="shared" si="49"/>
        <v>0</v>
      </c>
      <c r="EN13" s="360">
        <f t="shared" si="50"/>
        <v>0</v>
      </c>
      <c r="EO13" s="359">
        <f t="shared" si="51"/>
        <v>1</v>
      </c>
      <c r="EP13" s="326">
        <f t="shared" si="52"/>
        <v>6.4799999999999996E-2</v>
      </c>
      <c r="EQ13" s="359">
        <f t="shared" si="53"/>
        <v>4</v>
      </c>
      <c r="ER13" s="326">
        <f t="shared" si="54"/>
        <v>0.8</v>
      </c>
      <c r="ES13" s="361">
        <f t="shared" si="55"/>
        <v>0</v>
      </c>
      <c r="ET13" s="361">
        <f t="shared" si="56"/>
        <v>0</v>
      </c>
      <c r="EU13" s="360">
        <f t="shared" si="57"/>
        <v>0</v>
      </c>
      <c r="EV13" s="359">
        <f t="shared" si="58"/>
        <v>1</v>
      </c>
      <c r="EW13" s="326">
        <f t="shared" si="59"/>
        <v>6.4799999999999996E-2</v>
      </c>
      <c r="EX13" s="359">
        <f t="shared" si="60"/>
        <v>4</v>
      </c>
      <c r="EY13" s="326">
        <f t="shared" si="61"/>
        <v>0.8</v>
      </c>
      <c r="EZ13" s="361">
        <f t="shared" si="62"/>
        <v>0</v>
      </c>
      <c r="FA13" s="361">
        <f t="shared" si="63"/>
        <v>0</v>
      </c>
      <c r="FB13" s="360">
        <f t="shared" si="64"/>
        <v>0</v>
      </c>
      <c r="FC13" s="359">
        <f t="shared" si="65"/>
        <v>1</v>
      </c>
      <c r="FD13" s="326">
        <f t="shared" si="66"/>
        <v>6.4799999999999996E-2</v>
      </c>
      <c r="FE13" s="359">
        <f t="shared" si="67"/>
        <v>4</v>
      </c>
      <c r="FF13" s="326">
        <f t="shared" si="68"/>
        <v>0.8</v>
      </c>
      <c r="FG13" s="361">
        <f t="shared" si="69"/>
        <v>0</v>
      </c>
      <c r="FH13" s="361">
        <f t="shared" si="70"/>
        <v>0</v>
      </c>
      <c r="FI13" s="360">
        <f t="shared" si="71"/>
        <v>0</v>
      </c>
      <c r="FJ13" s="359">
        <f t="shared" si="72"/>
        <v>1</v>
      </c>
      <c r="FK13" s="326">
        <f t="shared" si="73"/>
        <v>6.4799999999999996E-2</v>
      </c>
      <c r="FL13" s="359">
        <f t="shared" si="74"/>
        <v>4</v>
      </c>
      <c r="FM13" s="326">
        <f t="shared" si="75"/>
        <v>0.8</v>
      </c>
      <c r="FN13" s="361">
        <f t="shared" si="76"/>
        <v>0</v>
      </c>
      <c r="FO13" s="361">
        <f t="shared" si="77"/>
        <v>0</v>
      </c>
      <c r="FP13" s="360">
        <f t="shared" si="78"/>
        <v>0</v>
      </c>
      <c r="FQ13" s="359">
        <f t="shared" si="79"/>
        <v>1</v>
      </c>
      <c r="FR13" s="326">
        <f t="shared" si="80"/>
        <v>6.4799999999999996E-2</v>
      </c>
      <c r="FS13" s="359">
        <f t="shared" si="81"/>
        <v>4</v>
      </c>
      <c r="FT13" s="326">
        <f t="shared" si="82"/>
        <v>0.8</v>
      </c>
      <c r="FU13" s="361">
        <f t="shared" si="83"/>
        <v>0</v>
      </c>
      <c r="FV13" s="361">
        <f t="shared" si="84"/>
        <v>0</v>
      </c>
      <c r="FW13" s="360">
        <f t="shared" si="85"/>
        <v>0</v>
      </c>
      <c r="FX13" s="359">
        <f t="shared" si="86"/>
        <v>1</v>
      </c>
      <c r="FY13" s="326">
        <f t="shared" si="87"/>
        <v>6.4799999999999996E-2</v>
      </c>
      <c r="FZ13" s="359">
        <f t="shared" si="88"/>
        <v>4</v>
      </c>
      <c r="GA13" s="326">
        <f t="shared" si="89"/>
        <v>0.8</v>
      </c>
      <c r="GB13" s="361">
        <f t="shared" si="90"/>
        <v>0</v>
      </c>
      <c r="GC13" s="361">
        <f t="shared" si="91"/>
        <v>0</v>
      </c>
      <c r="GD13" s="360">
        <f t="shared" si="92"/>
        <v>0</v>
      </c>
      <c r="GE13" s="359">
        <f t="shared" si="93"/>
        <v>1</v>
      </c>
      <c r="GF13" s="326">
        <f t="shared" si="94"/>
        <v>6.4799999999999996E-2</v>
      </c>
      <c r="GG13" s="359">
        <f t="shared" si="95"/>
        <v>4</v>
      </c>
      <c r="GH13" s="326">
        <f t="shared" si="96"/>
        <v>0.8</v>
      </c>
      <c r="GI13" s="326">
        <f t="shared" si="97"/>
        <v>0.8</v>
      </c>
    </row>
    <row r="14" spans="1:193 1680:1680" s="160" customFormat="1" ht="201.6" x14ac:dyDescent="0.2">
      <c r="A14" s="170">
        <v>6</v>
      </c>
      <c r="B14" s="169" t="s">
        <v>1163</v>
      </c>
      <c r="C14" s="77" t="s">
        <v>1167</v>
      </c>
      <c r="D14" s="166" t="s">
        <v>206</v>
      </c>
      <c r="E14" s="168" t="s">
        <v>1161</v>
      </c>
      <c r="F14" s="168" t="s">
        <v>1160</v>
      </c>
      <c r="G14" s="79" t="s">
        <v>1041</v>
      </c>
      <c r="H14" s="79" t="s">
        <v>173</v>
      </c>
      <c r="I14" s="166" t="s">
        <v>22</v>
      </c>
      <c r="J14" s="166" t="s">
        <v>54</v>
      </c>
      <c r="K14" s="166" t="s">
        <v>54</v>
      </c>
      <c r="L14" s="166" t="s">
        <v>53</v>
      </c>
      <c r="M14" s="166" t="s">
        <v>53</v>
      </c>
      <c r="N14" s="166" t="s">
        <v>54</v>
      </c>
      <c r="O14" s="166" t="s">
        <v>53</v>
      </c>
      <c r="P14" s="166" t="s">
        <v>53</v>
      </c>
      <c r="Q14" s="166" t="s">
        <v>53</v>
      </c>
      <c r="R14" s="166" t="s">
        <v>54</v>
      </c>
      <c r="S14" s="166" t="s">
        <v>54</v>
      </c>
      <c r="T14" s="166" t="s">
        <v>54</v>
      </c>
      <c r="U14" s="166" t="s">
        <v>54</v>
      </c>
      <c r="V14" s="166" t="s">
        <v>53</v>
      </c>
      <c r="W14" s="166" t="s">
        <v>54</v>
      </c>
      <c r="X14" s="166" t="s">
        <v>53</v>
      </c>
      <c r="Y14" s="166" t="s">
        <v>53</v>
      </c>
      <c r="Z14" s="166" t="s">
        <v>53</v>
      </c>
      <c r="AA14" s="166" t="s">
        <v>53</v>
      </c>
      <c r="AB14" s="166" t="s">
        <v>53</v>
      </c>
      <c r="AC14" s="364" t="str">
        <f t="shared" si="0"/>
        <v>3 - Media</v>
      </c>
      <c r="AD14" s="320">
        <f t="shared" si="1"/>
        <v>0.6</v>
      </c>
      <c r="AE14" s="364" t="str">
        <f t="shared" si="2"/>
        <v>4 - Mayor</v>
      </c>
      <c r="AF14" s="320">
        <f t="shared" si="3"/>
        <v>0.8</v>
      </c>
      <c r="AG14" s="69" t="str">
        <f>IFERROR(INDEX(#REF!,MATCH(I14,#REF!,0),MATCH(AE14,#REF!,0)),"")</f>
        <v/>
      </c>
      <c r="AH14" s="320">
        <f t="shared" si="4"/>
        <v>0.48</v>
      </c>
      <c r="AI14" s="77" t="s">
        <v>1166</v>
      </c>
      <c r="AJ14" s="168" t="s">
        <v>1158</v>
      </c>
      <c r="AK14" s="79" t="s">
        <v>1128</v>
      </c>
      <c r="AL14" s="168" t="s">
        <v>1127</v>
      </c>
      <c r="AM14" s="168" t="s">
        <v>35</v>
      </c>
      <c r="AN14" s="168" t="s">
        <v>45</v>
      </c>
      <c r="AO14" s="168" t="s">
        <v>50</v>
      </c>
      <c r="AP14" s="168" t="s">
        <v>52</v>
      </c>
      <c r="AQ14" s="168" t="s">
        <v>35</v>
      </c>
      <c r="AR14" s="168" t="s">
        <v>45</v>
      </c>
      <c r="AS14" s="168" t="s">
        <v>50</v>
      </c>
      <c r="AT14" s="168" t="s">
        <v>52</v>
      </c>
      <c r="AU14" s="168" t="s">
        <v>35</v>
      </c>
      <c r="AV14" s="168" t="s">
        <v>45</v>
      </c>
      <c r="AW14" s="168" t="s">
        <v>50</v>
      </c>
      <c r="AX14" s="168" t="s">
        <v>52</v>
      </c>
      <c r="AY14" s="168" t="s">
        <v>35</v>
      </c>
      <c r="AZ14" s="168" t="s">
        <v>46</v>
      </c>
      <c r="BA14" s="168" t="s">
        <v>50</v>
      </c>
      <c r="BB14" s="168" t="s">
        <v>52</v>
      </c>
      <c r="BC14" s="168"/>
      <c r="BD14" s="168"/>
      <c r="BE14" s="168"/>
      <c r="BF14" s="168"/>
      <c r="BG14" s="168"/>
      <c r="BH14" s="168"/>
      <c r="BI14" s="168"/>
      <c r="BJ14" s="168"/>
      <c r="BK14" s="168"/>
      <c r="BL14" s="168"/>
      <c r="BM14" s="168"/>
      <c r="BN14" s="168"/>
      <c r="BO14" s="168"/>
      <c r="BP14" s="168"/>
      <c r="BQ14" s="168"/>
      <c r="BR14" s="168"/>
      <c r="BS14" s="168"/>
      <c r="BT14" s="168"/>
      <c r="BU14" s="168"/>
      <c r="BV14" s="168"/>
      <c r="BW14" s="168"/>
      <c r="BX14" s="168"/>
      <c r="BY14" s="168"/>
      <c r="BZ14" s="168"/>
      <c r="CA14" s="168"/>
      <c r="CB14" s="168"/>
      <c r="CC14" s="168"/>
      <c r="CD14" s="168"/>
      <c r="CE14" s="168"/>
      <c r="CF14" s="168"/>
      <c r="CG14" s="168"/>
      <c r="CH14" s="168"/>
      <c r="CI14" s="168"/>
      <c r="CJ14" s="168"/>
      <c r="CK14" s="168"/>
      <c r="CL14" s="169" t="str">
        <f>IFERROR(IF(GE14&lt;=1,"1 - Muy Baja",VLOOKUP(GE14,'[7]EVAL CONT'!$BLR$690:$BLS$694,2,0)),"")</f>
        <v>1 - Muy Baja</v>
      </c>
      <c r="CM14" s="321">
        <f t="shared" si="5"/>
        <v>6.4799999999999996E-2</v>
      </c>
      <c r="CN14" s="66" t="str">
        <f>IFERROR(IF(GG14&lt;=1,"1 - Leve",HLOOKUP(GG14,#REF!,2,0)),"")</f>
        <v/>
      </c>
      <c r="CO14" s="321">
        <f t="shared" si="6"/>
        <v>0.8</v>
      </c>
      <c r="CP14" s="169" t="str">
        <f t="shared" si="7"/>
        <v>MODERADO</v>
      </c>
      <c r="CQ14" s="320">
        <f t="shared" si="8"/>
        <v>5.1839999999999997E-2</v>
      </c>
      <c r="CR14" s="77" t="s">
        <v>238</v>
      </c>
      <c r="CS14" s="169">
        <f t="shared" si="9"/>
        <v>3</v>
      </c>
      <c r="CT14" s="168"/>
      <c r="CU14" s="172" t="s">
        <v>1164</v>
      </c>
      <c r="CV14" s="76" t="s">
        <v>1125</v>
      </c>
      <c r="CW14" s="320"/>
      <c r="CX14" s="360">
        <f t="shared" si="10"/>
        <v>8</v>
      </c>
      <c r="CY14" s="362">
        <f t="shared" si="11"/>
        <v>4</v>
      </c>
      <c r="CZ14" s="360" t="str">
        <f t="shared" si="12"/>
        <v>Mayor</v>
      </c>
      <c r="DA14" s="324">
        <f t="shared" si="13"/>
        <v>0.8</v>
      </c>
      <c r="DB14" s="361">
        <f t="shared" si="14"/>
        <v>0.15</v>
      </c>
      <c r="DC14" s="361">
        <f t="shared" si="15"/>
        <v>0.25</v>
      </c>
      <c r="DD14" s="360">
        <f t="shared" si="16"/>
        <v>0.4</v>
      </c>
      <c r="DE14" s="359">
        <f t="shared" si="17"/>
        <v>2</v>
      </c>
      <c r="DF14" s="326">
        <f t="shared" si="18"/>
        <v>0.36</v>
      </c>
      <c r="DG14" s="359">
        <f t="shared" si="19"/>
        <v>4</v>
      </c>
      <c r="DH14" s="359"/>
      <c r="DI14" s="326">
        <f t="shared" si="20"/>
        <v>0.8</v>
      </c>
      <c r="DJ14" s="361">
        <f t="shared" si="21"/>
        <v>0.15</v>
      </c>
      <c r="DK14" s="361">
        <f t="shared" si="22"/>
        <v>0.25</v>
      </c>
      <c r="DL14" s="360">
        <f t="shared" si="23"/>
        <v>0.4</v>
      </c>
      <c r="DM14" s="359">
        <f t="shared" si="24"/>
        <v>2</v>
      </c>
      <c r="DN14" s="326">
        <f t="shared" si="25"/>
        <v>0.216</v>
      </c>
      <c r="DO14" s="359">
        <f t="shared" si="26"/>
        <v>4</v>
      </c>
      <c r="DP14" s="326">
        <f t="shared" si="27"/>
        <v>0.8</v>
      </c>
      <c r="DQ14" s="361">
        <f t="shared" si="28"/>
        <v>0.15</v>
      </c>
      <c r="DR14" s="361">
        <f t="shared" si="29"/>
        <v>0.25</v>
      </c>
      <c r="DS14" s="360">
        <f t="shared" si="30"/>
        <v>0.4</v>
      </c>
      <c r="DT14" s="359">
        <f t="shared" si="31"/>
        <v>1</v>
      </c>
      <c r="DU14" s="326">
        <f t="shared" si="32"/>
        <v>0.12959999999999999</v>
      </c>
      <c r="DV14" s="359">
        <f t="shared" si="33"/>
        <v>4</v>
      </c>
      <c r="DW14" s="326">
        <f t="shared" si="34"/>
        <v>0.8</v>
      </c>
      <c r="DX14" s="361">
        <f t="shared" si="35"/>
        <v>0.25</v>
      </c>
      <c r="DY14" s="361">
        <f>IF(BA14="",0,IF(BA14="Preventivo",0.25,IF(BA14="Detectivo",0.15,IF(BA15="Correctivo",0.1,0))))</f>
        <v>0.25</v>
      </c>
      <c r="DZ14" s="360">
        <f t="shared" si="36"/>
        <v>0.5</v>
      </c>
      <c r="EA14" s="359">
        <f t="shared" si="37"/>
        <v>1</v>
      </c>
      <c r="EB14" s="326">
        <f t="shared" si="38"/>
        <v>6.4799999999999996E-2</v>
      </c>
      <c r="EC14" s="359">
        <f t="shared" si="39"/>
        <v>4</v>
      </c>
      <c r="ED14" s="326">
        <f t="shared" si="40"/>
        <v>0.8</v>
      </c>
      <c r="EE14" s="361">
        <f t="shared" si="41"/>
        <v>0</v>
      </c>
      <c r="EF14" s="361">
        <f t="shared" si="42"/>
        <v>0</v>
      </c>
      <c r="EG14" s="360">
        <f t="shared" si="43"/>
        <v>0</v>
      </c>
      <c r="EH14" s="359">
        <f t="shared" si="44"/>
        <v>1</v>
      </c>
      <c r="EI14" s="326">
        <f t="shared" si="45"/>
        <v>6.4799999999999996E-2</v>
      </c>
      <c r="EJ14" s="359">
        <f t="shared" si="46"/>
        <v>4</v>
      </c>
      <c r="EK14" s="326">
        <f t="shared" si="47"/>
        <v>0.8</v>
      </c>
      <c r="EL14" s="361">
        <f t="shared" si="48"/>
        <v>0</v>
      </c>
      <c r="EM14" s="361">
        <f t="shared" si="49"/>
        <v>0</v>
      </c>
      <c r="EN14" s="360">
        <f t="shared" si="50"/>
        <v>0</v>
      </c>
      <c r="EO14" s="359">
        <f t="shared" si="51"/>
        <v>1</v>
      </c>
      <c r="EP14" s="326">
        <f t="shared" si="52"/>
        <v>6.4799999999999996E-2</v>
      </c>
      <c r="EQ14" s="359">
        <f t="shared" si="53"/>
        <v>4</v>
      </c>
      <c r="ER14" s="326">
        <f t="shared" si="54"/>
        <v>0.8</v>
      </c>
      <c r="ES14" s="361">
        <f t="shared" si="55"/>
        <v>0</v>
      </c>
      <c r="ET14" s="361">
        <f t="shared" si="56"/>
        <v>0</v>
      </c>
      <c r="EU14" s="360">
        <f t="shared" si="57"/>
        <v>0</v>
      </c>
      <c r="EV14" s="359">
        <f t="shared" si="58"/>
        <v>1</v>
      </c>
      <c r="EW14" s="326">
        <f t="shared" si="59"/>
        <v>6.4799999999999996E-2</v>
      </c>
      <c r="EX14" s="359">
        <f t="shared" si="60"/>
        <v>4</v>
      </c>
      <c r="EY14" s="326">
        <f t="shared" si="61"/>
        <v>0.8</v>
      </c>
      <c r="EZ14" s="361">
        <f t="shared" si="62"/>
        <v>0</v>
      </c>
      <c r="FA14" s="361">
        <f t="shared" si="63"/>
        <v>0</v>
      </c>
      <c r="FB14" s="360">
        <f t="shared" si="64"/>
        <v>0</v>
      </c>
      <c r="FC14" s="359">
        <f t="shared" si="65"/>
        <v>1</v>
      </c>
      <c r="FD14" s="326">
        <f t="shared" si="66"/>
        <v>6.4799999999999996E-2</v>
      </c>
      <c r="FE14" s="359">
        <f t="shared" si="67"/>
        <v>4</v>
      </c>
      <c r="FF14" s="326">
        <f t="shared" si="68"/>
        <v>0.8</v>
      </c>
      <c r="FG14" s="361">
        <f t="shared" si="69"/>
        <v>0</v>
      </c>
      <c r="FH14" s="361">
        <f t="shared" si="70"/>
        <v>0</v>
      </c>
      <c r="FI14" s="360">
        <f t="shared" si="71"/>
        <v>0</v>
      </c>
      <c r="FJ14" s="359">
        <f t="shared" si="72"/>
        <v>1</v>
      </c>
      <c r="FK14" s="326">
        <f t="shared" si="73"/>
        <v>6.4799999999999996E-2</v>
      </c>
      <c r="FL14" s="359">
        <f t="shared" si="74"/>
        <v>4</v>
      </c>
      <c r="FM14" s="326">
        <f t="shared" si="75"/>
        <v>0.8</v>
      </c>
      <c r="FN14" s="361">
        <f t="shared" si="76"/>
        <v>0</v>
      </c>
      <c r="FO14" s="361">
        <f t="shared" si="77"/>
        <v>0</v>
      </c>
      <c r="FP14" s="360">
        <f t="shared" si="78"/>
        <v>0</v>
      </c>
      <c r="FQ14" s="359">
        <f t="shared" si="79"/>
        <v>1</v>
      </c>
      <c r="FR14" s="326">
        <f t="shared" si="80"/>
        <v>6.4799999999999996E-2</v>
      </c>
      <c r="FS14" s="359">
        <f t="shared" si="81"/>
        <v>4</v>
      </c>
      <c r="FT14" s="326">
        <f t="shared" si="82"/>
        <v>0.8</v>
      </c>
      <c r="FU14" s="361">
        <f t="shared" si="83"/>
        <v>0</v>
      </c>
      <c r="FV14" s="361">
        <f t="shared" si="84"/>
        <v>0</v>
      </c>
      <c r="FW14" s="360">
        <f t="shared" si="85"/>
        <v>0</v>
      </c>
      <c r="FX14" s="359">
        <f t="shared" si="86"/>
        <v>1</v>
      </c>
      <c r="FY14" s="326">
        <f t="shared" si="87"/>
        <v>6.4799999999999996E-2</v>
      </c>
      <c r="FZ14" s="359">
        <f t="shared" si="88"/>
        <v>4</v>
      </c>
      <c r="GA14" s="326">
        <f t="shared" si="89"/>
        <v>0.8</v>
      </c>
      <c r="GB14" s="361">
        <f t="shared" si="90"/>
        <v>0</v>
      </c>
      <c r="GC14" s="361">
        <f t="shared" si="91"/>
        <v>0</v>
      </c>
      <c r="GD14" s="360">
        <f t="shared" si="92"/>
        <v>0</v>
      </c>
      <c r="GE14" s="359">
        <f t="shared" si="93"/>
        <v>1</v>
      </c>
      <c r="GF14" s="326">
        <f t="shared" si="94"/>
        <v>6.4799999999999996E-2</v>
      </c>
      <c r="GG14" s="359">
        <f t="shared" si="95"/>
        <v>4</v>
      </c>
      <c r="GH14" s="326">
        <f t="shared" si="96"/>
        <v>0.8</v>
      </c>
      <c r="GI14" s="326">
        <f t="shared" si="97"/>
        <v>0.8</v>
      </c>
    </row>
    <row r="15" spans="1:193 1680:1680" s="160" customFormat="1" ht="201.6" x14ac:dyDescent="0.2">
      <c r="A15" s="170">
        <v>7</v>
      </c>
      <c r="B15" s="169" t="s">
        <v>1163</v>
      </c>
      <c r="C15" s="77" t="s">
        <v>1165</v>
      </c>
      <c r="D15" s="166" t="s">
        <v>205</v>
      </c>
      <c r="E15" s="168" t="s">
        <v>1161</v>
      </c>
      <c r="F15" s="168" t="s">
        <v>1160</v>
      </c>
      <c r="G15" s="79" t="s">
        <v>1041</v>
      </c>
      <c r="H15" s="79" t="s">
        <v>173</v>
      </c>
      <c r="I15" s="166" t="s">
        <v>20</v>
      </c>
      <c r="J15" s="166" t="s">
        <v>54</v>
      </c>
      <c r="K15" s="166" t="s">
        <v>54</v>
      </c>
      <c r="L15" s="166" t="s">
        <v>53</v>
      </c>
      <c r="M15" s="166" t="s">
        <v>53</v>
      </c>
      <c r="N15" s="166" t="s">
        <v>54</v>
      </c>
      <c r="O15" s="166" t="s">
        <v>53</v>
      </c>
      <c r="P15" s="166" t="s">
        <v>53</v>
      </c>
      <c r="Q15" s="166" t="s">
        <v>53</v>
      </c>
      <c r="R15" s="166" t="s">
        <v>54</v>
      </c>
      <c r="S15" s="166" t="s">
        <v>54</v>
      </c>
      <c r="T15" s="166" t="s">
        <v>54</v>
      </c>
      <c r="U15" s="166" t="s">
        <v>54</v>
      </c>
      <c r="V15" s="166" t="s">
        <v>53</v>
      </c>
      <c r="W15" s="166" t="s">
        <v>54</v>
      </c>
      <c r="X15" s="166" t="s">
        <v>53</v>
      </c>
      <c r="Y15" s="166" t="s">
        <v>53</v>
      </c>
      <c r="Z15" s="166" t="s">
        <v>53</v>
      </c>
      <c r="AA15" s="166" t="s">
        <v>53</v>
      </c>
      <c r="AB15" s="166" t="s">
        <v>53</v>
      </c>
      <c r="AC15" s="364" t="str">
        <f t="shared" si="0"/>
        <v>2 - Baja</v>
      </c>
      <c r="AD15" s="320">
        <f t="shared" si="1"/>
        <v>0.4</v>
      </c>
      <c r="AE15" s="364" t="str">
        <f t="shared" si="2"/>
        <v>4 - Mayor</v>
      </c>
      <c r="AF15" s="320">
        <f t="shared" si="3"/>
        <v>0.8</v>
      </c>
      <c r="AG15" s="69" t="str">
        <f>IFERROR(INDEX(#REF!,MATCH(I15,#REF!,0),MATCH(AE15,#REF!,0)),"")</f>
        <v/>
      </c>
      <c r="AH15" s="320">
        <f t="shared" si="4"/>
        <v>0.32000000000000006</v>
      </c>
      <c r="AI15" s="77" t="s">
        <v>1159</v>
      </c>
      <c r="AJ15" s="168" t="s">
        <v>1158</v>
      </c>
      <c r="AK15" s="79" t="s">
        <v>1128</v>
      </c>
      <c r="AL15" s="168" t="s">
        <v>1127</v>
      </c>
      <c r="AM15" s="168" t="s">
        <v>35</v>
      </c>
      <c r="AN15" s="168" t="s">
        <v>45</v>
      </c>
      <c r="AO15" s="168" t="s">
        <v>50</v>
      </c>
      <c r="AP15" s="168" t="s">
        <v>52</v>
      </c>
      <c r="AQ15" s="168" t="s">
        <v>35</v>
      </c>
      <c r="AR15" s="168" t="s">
        <v>45</v>
      </c>
      <c r="AS15" s="168" t="s">
        <v>50</v>
      </c>
      <c r="AT15" s="168" t="s">
        <v>52</v>
      </c>
      <c r="AU15" s="168" t="s">
        <v>35</v>
      </c>
      <c r="AV15" s="168" t="s">
        <v>45</v>
      </c>
      <c r="AW15" s="168" t="s">
        <v>50</v>
      </c>
      <c r="AX15" s="168" t="s">
        <v>52</v>
      </c>
      <c r="AY15" s="168" t="s">
        <v>35</v>
      </c>
      <c r="AZ15" s="168" t="s">
        <v>46</v>
      </c>
      <c r="BA15" s="168" t="s">
        <v>50</v>
      </c>
      <c r="BB15" s="168" t="s">
        <v>52</v>
      </c>
      <c r="BC15" s="168" t="s">
        <v>35</v>
      </c>
      <c r="BD15" s="168" t="s">
        <v>46</v>
      </c>
      <c r="BE15" s="168" t="s">
        <v>50</v>
      </c>
      <c r="BF15" s="168" t="s">
        <v>52</v>
      </c>
      <c r="BG15" s="168"/>
      <c r="BH15" s="168"/>
      <c r="BI15" s="168"/>
      <c r="BJ15" s="168"/>
      <c r="BK15" s="168"/>
      <c r="BL15" s="168"/>
      <c r="BM15" s="168"/>
      <c r="BN15" s="168"/>
      <c r="BO15" s="168"/>
      <c r="BP15" s="168"/>
      <c r="BQ15" s="168"/>
      <c r="BR15" s="168"/>
      <c r="BS15" s="168"/>
      <c r="BT15" s="168"/>
      <c r="BU15" s="168"/>
      <c r="BV15" s="168"/>
      <c r="BW15" s="168"/>
      <c r="BX15" s="168"/>
      <c r="BY15" s="168"/>
      <c r="BZ15" s="168"/>
      <c r="CA15" s="168"/>
      <c r="CB15" s="168"/>
      <c r="CC15" s="168"/>
      <c r="CD15" s="168"/>
      <c r="CE15" s="168"/>
      <c r="CF15" s="168"/>
      <c r="CG15" s="168"/>
      <c r="CH15" s="168"/>
      <c r="CI15" s="168"/>
      <c r="CJ15" s="168"/>
      <c r="CK15" s="168"/>
      <c r="CL15" s="169" t="str">
        <f>IFERROR(IF(GE15&lt;=1,"1 - Muy Baja",VLOOKUP(GE15,'[7]EVAL CONT'!$BLR$690:$BLS$694,2,0)),"")</f>
        <v>1 - Muy Baja</v>
      </c>
      <c r="CM15" s="321">
        <f t="shared" si="5"/>
        <v>2.1599999999999998E-2</v>
      </c>
      <c r="CN15" s="66" t="str">
        <f>IFERROR(IF(GG15&lt;=1,"1 - Leve",HLOOKUP(GG15,#REF!,2,0)),"")</f>
        <v/>
      </c>
      <c r="CO15" s="321">
        <f t="shared" si="6"/>
        <v>0.8</v>
      </c>
      <c r="CP15" s="169" t="str">
        <f t="shared" si="7"/>
        <v>MODERADO</v>
      </c>
      <c r="CQ15" s="320">
        <f t="shared" si="8"/>
        <v>1.728E-2</v>
      </c>
      <c r="CR15" s="77" t="s">
        <v>475</v>
      </c>
      <c r="CS15" s="169">
        <f t="shared" si="9"/>
        <v>3</v>
      </c>
      <c r="CT15" s="168"/>
      <c r="CU15" s="172" t="s">
        <v>1164</v>
      </c>
      <c r="CV15" s="76" t="s">
        <v>1125</v>
      </c>
      <c r="CW15" s="320"/>
      <c r="CX15" s="360">
        <f t="shared" si="10"/>
        <v>8</v>
      </c>
      <c r="CY15" s="362">
        <f t="shared" si="11"/>
        <v>4</v>
      </c>
      <c r="CZ15" s="360" t="str">
        <f t="shared" si="12"/>
        <v>Mayor</v>
      </c>
      <c r="DA15" s="324">
        <f t="shared" si="13"/>
        <v>0.8</v>
      </c>
      <c r="DB15" s="361">
        <f t="shared" si="14"/>
        <v>0.15</v>
      </c>
      <c r="DC15" s="361">
        <f t="shared" si="15"/>
        <v>0.25</v>
      </c>
      <c r="DD15" s="360">
        <f t="shared" si="16"/>
        <v>0.4</v>
      </c>
      <c r="DE15" s="359">
        <f t="shared" si="17"/>
        <v>2</v>
      </c>
      <c r="DF15" s="326">
        <f t="shared" si="18"/>
        <v>0.24</v>
      </c>
      <c r="DG15" s="359">
        <f t="shared" si="19"/>
        <v>4</v>
      </c>
      <c r="DH15" s="359"/>
      <c r="DI15" s="326">
        <f t="shared" si="20"/>
        <v>0.8</v>
      </c>
      <c r="DJ15" s="361">
        <f t="shared" si="21"/>
        <v>0.15</v>
      </c>
      <c r="DK15" s="361">
        <f t="shared" si="22"/>
        <v>0.25</v>
      </c>
      <c r="DL15" s="360">
        <f t="shared" si="23"/>
        <v>0.4</v>
      </c>
      <c r="DM15" s="359">
        <f t="shared" si="24"/>
        <v>1</v>
      </c>
      <c r="DN15" s="326">
        <f t="shared" si="25"/>
        <v>0.14399999999999999</v>
      </c>
      <c r="DO15" s="359">
        <f t="shared" si="26"/>
        <v>4</v>
      </c>
      <c r="DP15" s="326">
        <f t="shared" si="27"/>
        <v>0.8</v>
      </c>
      <c r="DQ15" s="361">
        <f t="shared" si="28"/>
        <v>0.15</v>
      </c>
      <c r="DR15" s="361">
        <f t="shared" si="29"/>
        <v>0.25</v>
      </c>
      <c r="DS15" s="360">
        <f t="shared" si="30"/>
        <v>0.4</v>
      </c>
      <c r="DT15" s="359">
        <f t="shared" si="31"/>
        <v>1</v>
      </c>
      <c r="DU15" s="326">
        <f t="shared" si="32"/>
        <v>8.6399999999999991E-2</v>
      </c>
      <c r="DV15" s="359">
        <f t="shared" si="33"/>
        <v>4</v>
      </c>
      <c r="DW15" s="326">
        <f t="shared" si="34"/>
        <v>0.8</v>
      </c>
      <c r="DX15" s="361">
        <f t="shared" si="35"/>
        <v>0.25</v>
      </c>
      <c r="DY15" s="361">
        <f>IF(BA15="",0,IF(BA15="Preventivo",0.25,IF(BA15="Detectivo",0.15,IF(BA16="Correctivo",0.1,0))))</f>
        <v>0.25</v>
      </c>
      <c r="DZ15" s="360">
        <f t="shared" si="36"/>
        <v>0.5</v>
      </c>
      <c r="EA15" s="359">
        <f t="shared" si="37"/>
        <v>1</v>
      </c>
      <c r="EB15" s="326">
        <f t="shared" si="38"/>
        <v>4.3199999999999995E-2</v>
      </c>
      <c r="EC15" s="359">
        <f t="shared" si="39"/>
        <v>4</v>
      </c>
      <c r="ED15" s="326">
        <f t="shared" si="40"/>
        <v>0.8</v>
      </c>
      <c r="EE15" s="361">
        <f t="shared" si="41"/>
        <v>0.25</v>
      </c>
      <c r="EF15" s="361">
        <f t="shared" si="42"/>
        <v>0.25</v>
      </c>
      <c r="EG15" s="360">
        <f t="shared" si="43"/>
        <v>0.5</v>
      </c>
      <c r="EH15" s="359">
        <f t="shared" si="44"/>
        <v>1</v>
      </c>
      <c r="EI15" s="326">
        <f t="shared" si="45"/>
        <v>2.1599999999999998E-2</v>
      </c>
      <c r="EJ15" s="359">
        <f t="shared" si="46"/>
        <v>4</v>
      </c>
      <c r="EK15" s="326">
        <f t="shared" si="47"/>
        <v>0.8</v>
      </c>
      <c r="EL15" s="361">
        <f t="shared" si="48"/>
        <v>0</v>
      </c>
      <c r="EM15" s="361">
        <f t="shared" si="49"/>
        <v>0</v>
      </c>
      <c r="EN15" s="360">
        <f t="shared" si="50"/>
        <v>0</v>
      </c>
      <c r="EO15" s="359">
        <f t="shared" si="51"/>
        <v>1</v>
      </c>
      <c r="EP15" s="326">
        <f t="shared" si="52"/>
        <v>2.1599999999999998E-2</v>
      </c>
      <c r="EQ15" s="359">
        <f t="shared" si="53"/>
        <v>4</v>
      </c>
      <c r="ER15" s="326">
        <f t="shared" si="54"/>
        <v>0.8</v>
      </c>
      <c r="ES15" s="361">
        <f t="shared" si="55"/>
        <v>0</v>
      </c>
      <c r="ET15" s="361">
        <f t="shared" si="56"/>
        <v>0</v>
      </c>
      <c r="EU15" s="360">
        <f t="shared" si="57"/>
        <v>0</v>
      </c>
      <c r="EV15" s="359">
        <f t="shared" si="58"/>
        <v>1</v>
      </c>
      <c r="EW15" s="326">
        <f t="shared" si="59"/>
        <v>2.1599999999999998E-2</v>
      </c>
      <c r="EX15" s="359">
        <f t="shared" si="60"/>
        <v>4</v>
      </c>
      <c r="EY15" s="326">
        <f t="shared" si="61"/>
        <v>0.8</v>
      </c>
      <c r="EZ15" s="361">
        <f t="shared" si="62"/>
        <v>0</v>
      </c>
      <c r="FA15" s="361">
        <f t="shared" si="63"/>
        <v>0</v>
      </c>
      <c r="FB15" s="360">
        <f t="shared" si="64"/>
        <v>0</v>
      </c>
      <c r="FC15" s="359">
        <f t="shared" si="65"/>
        <v>1</v>
      </c>
      <c r="FD15" s="326">
        <f t="shared" si="66"/>
        <v>2.1599999999999998E-2</v>
      </c>
      <c r="FE15" s="359">
        <f t="shared" si="67"/>
        <v>4</v>
      </c>
      <c r="FF15" s="326">
        <f t="shared" si="68"/>
        <v>0.8</v>
      </c>
      <c r="FG15" s="361">
        <f t="shared" si="69"/>
        <v>0</v>
      </c>
      <c r="FH15" s="361">
        <f t="shared" si="70"/>
        <v>0</v>
      </c>
      <c r="FI15" s="360">
        <f t="shared" si="71"/>
        <v>0</v>
      </c>
      <c r="FJ15" s="359">
        <f t="shared" si="72"/>
        <v>1</v>
      </c>
      <c r="FK15" s="326">
        <f t="shared" si="73"/>
        <v>2.1599999999999998E-2</v>
      </c>
      <c r="FL15" s="359">
        <f t="shared" si="74"/>
        <v>4</v>
      </c>
      <c r="FM15" s="326">
        <f t="shared" si="75"/>
        <v>0.8</v>
      </c>
      <c r="FN15" s="361">
        <f t="shared" si="76"/>
        <v>0</v>
      </c>
      <c r="FO15" s="361">
        <f t="shared" si="77"/>
        <v>0</v>
      </c>
      <c r="FP15" s="360">
        <f t="shared" si="78"/>
        <v>0</v>
      </c>
      <c r="FQ15" s="359">
        <f t="shared" si="79"/>
        <v>1</v>
      </c>
      <c r="FR15" s="326">
        <f t="shared" si="80"/>
        <v>2.1599999999999998E-2</v>
      </c>
      <c r="FS15" s="359">
        <f t="shared" si="81"/>
        <v>4</v>
      </c>
      <c r="FT15" s="326">
        <f t="shared" si="82"/>
        <v>0.8</v>
      </c>
      <c r="FU15" s="361">
        <f t="shared" si="83"/>
        <v>0</v>
      </c>
      <c r="FV15" s="361">
        <f t="shared" si="84"/>
        <v>0</v>
      </c>
      <c r="FW15" s="360">
        <f t="shared" si="85"/>
        <v>0</v>
      </c>
      <c r="FX15" s="359">
        <f t="shared" si="86"/>
        <v>1</v>
      </c>
      <c r="FY15" s="326">
        <f t="shared" si="87"/>
        <v>2.1599999999999998E-2</v>
      </c>
      <c r="FZ15" s="359">
        <f t="shared" si="88"/>
        <v>4</v>
      </c>
      <c r="GA15" s="326">
        <f t="shared" si="89"/>
        <v>0.8</v>
      </c>
      <c r="GB15" s="361">
        <f t="shared" si="90"/>
        <v>0</v>
      </c>
      <c r="GC15" s="361">
        <f t="shared" si="91"/>
        <v>0</v>
      </c>
      <c r="GD15" s="360">
        <f t="shared" si="92"/>
        <v>0</v>
      </c>
      <c r="GE15" s="359">
        <f t="shared" si="93"/>
        <v>1</v>
      </c>
      <c r="GF15" s="326">
        <f t="shared" si="94"/>
        <v>2.1599999999999998E-2</v>
      </c>
      <c r="GG15" s="359">
        <f t="shared" si="95"/>
        <v>4</v>
      </c>
      <c r="GH15" s="326">
        <f t="shared" si="96"/>
        <v>0.8</v>
      </c>
      <c r="GI15" s="326">
        <f t="shared" si="97"/>
        <v>0.8</v>
      </c>
    </row>
    <row r="16" spans="1:193 1680:1680" s="160" customFormat="1" ht="201.6" x14ac:dyDescent="0.2">
      <c r="A16" s="170">
        <v>8</v>
      </c>
      <c r="B16" s="169" t="s">
        <v>1163</v>
      </c>
      <c r="C16" s="77" t="s">
        <v>1162</v>
      </c>
      <c r="D16" s="166" t="s">
        <v>206</v>
      </c>
      <c r="E16" s="168" t="s">
        <v>1161</v>
      </c>
      <c r="F16" s="168" t="s">
        <v>1160</v>
      </c>
      <c r="G16" s="79" t="s">
        <v>1041</v>
      </c>
      <c r="H16" s="79" t="s">
        <v>173</v>
      </c>
      <c r="I16" s="166" t="s">
        <v>20</v>
      </c>
      <c r="J16" s="166" t="s">
        <v>54</v>
      </c>
      <c r="K16" s="166" t="s">
        <v>54</v>
      </c>
      <c r="L16" s="166" t="s">
        <v>53</v>
      </c>
      <c r="M16" s="166" t="s">
        <v>53</v>
      </c>
      <c r="N16" s="166" t="s">
        <v>54</v>
      </c>
      <c r="O16" s="166" t="s">
        <v>53</v>
      </c>
      <c r="P16" s="166" t="s">
        <v>53</v>
      </c>
      <c r="Q16" s="166" t="s">
        <v>53</v>
      </c>
      <c r="R16" s="166" t="s">
        <v>54</v>
      </c>
      <c r="S16" s="166" t="s">
        <v>54</v>
      </c>
      <c r="T16" s="166" t="s">
        <v>54</v>
      </c>
      <c r="U16" s="166" t="s">
        <v>54</v>
      </c>
      <c r="V16" s="166" t="s">
        <v>53</v>
      </c>
      <c r="W16" s="166" t="s">
        <v>54</v>
      </c>
      <c r="X16" s="166" t="s">
        <v>53</v>
      </c>
      <c r="Y16" s="166" t="s">
        <v>53</v>
      </c>
      <c r="Z16" s="166" t="s">
        <v>53</v>
      </c>
      <c r="AA16" s="166" t="s">
        <v>53</v>
      </c>
      <c r="AB16" s="166" t="s">
        <v>53</v>
      </c>
      <c r="AC16" s="364" t="str">
        <f t="shared" si="0"/>
        <v>2 - Baja</v>
      </c>
      <c r="AD16" s="320">
        <f t="shared" si="1"/>
        <v>0.4</v>
      </c>
      <c r="AE16" s="364" t="str">
        <f t="shared" si="2"/>
        <v>4 - Mayor</v>
      </c>
      <c r="AF16" s="320">
        <f t="shared" si="3"/>
        <v>0.8</v>
      </c>
      <c r="AG16" s="69" t="str">
        <f>IFERROR(INDEX(#REF!,MATCH(I16,#REF!,0),MATCH(AE16,#REF!,0)),"")</f>
        <v/>
      </c>
      <c r="AH16" s="320">
        <f t="shared" si="4"/>
        <v>0.32000000000000006</v>
      </c>
      <c r="AI16" s="77" t="s">
        <v>1159</v>
      </c>
      <c r="AJ16" s="168" t="s">
        <v>1158</v>
      </c>
      <c r="AK16" s="79" t="s">
        <v>1128</v>
      </c>
      <c r="AL16" s="168" t="s">
        <v>1127</v>
      </c>
      <c r="AM16" s="168" t="s">
        <v>35</v>
      </c>
      <c r="AN16" s="168" t="s">
        <v>45</v>
      </c>
      <c r="AO16" s="168" t="s">
        <v>50</v>
      </c>
      <c r="AP16" s="168" t="s">
        <v>52</v>
      </c>
      <c r="AQ16" s="168" t="s">
        <v>35</v>
      </c>
      <c r="AR16" s="168" t="s">
        <v>45</v>
      </c>
      <c r="AS16" s="168" t="s">
        <v>50</v>
      </c>
      <c r="AT16" s="168" t="s">
        <v>52</v>
      </c>
      <c r="AU16" s="168" t="s">
        <v>35</v>
      </c>
      <c r="AV16" s="168" t="s">
        <v>45</v>
      </c>
      <c r="AW16" s="168" t="s">
        <v>50</v>
      </c>
      <c r="AX16" s="168" t="s">
        <v>52</v>
      </c>
      <c r="AY16" s="168" t="s">
        <v>35</v>
      </c>
      <c r="AZ16" s="168" t="s">
        <v>46</v>
      </c>
      <c r="BA16" s="168" t="s">
        <v>50</v>
      </c>
      <c r="BB16" s="168" t="s">
        <v>52</v>
      </c>
      <c r="BC16" s="168" t="s">
        <v>35</v>
      </c>
      <c r="BD16" s="168" t="s">
        <v>46</v>
      </c>
      <c r="BE16" s="168" t="s">
        <v>50</v>
      </c>
      <c r="BF16" s="168" t="s">
        <v>52</v>
      </c>
      <c r="BG16" s="168"/>
      <c r="BH16" s="168"/>
      <c r="BI16" s="168"/>
      <c r="BJ16" s="168"/>
      <c r="BK16" s="168"/>
      <c r="BL16" s="168"/>
      <c r="BM16" s="168"/>
      <c r="BN16" s="168"/>
      <c r="BO16" s="168"/>
      <c r="BP16" s="168"/>
      <c r="BQ16" s="168"/>
      <c r="BR16" s="168"/>
      <c r="BS16" s="168"/>
      <c r="BT16" s="168"/>
      <c r="BU16" s="168"/>
      <c r="BV16" s="168"/>
      <c r="BW16" s="168"/>
      <c r="BX16" s="168"/>
      <c r="BY16" s="168"/>
      <c r="BZ16" s="168"/>
      <c r="CA16" s="168"/>
      <c r="CB16" s="168"/>
      <c r="CC16" s="168"/>
      <c r="CD16" s="168"/>
      <c r="CE16" s="168"/>
      <c r="CF16" s="168"/>
      <c r="CG16" s="168"/>
      <c r="CH16" s="168"/>
      <c r="CI16" s="168"/>
      <c r="CJ16" s="168"/>
      <c r="CK16" s="168"/>
      <c r="CL16" s="169" t="str">
        <f>IFERROR(IF(GE16&lt;=1,"1 - Muy Baja",VLOOKUP(GE16,'[7]EVAL CONT'!$BLR$690:$BLS$694,2,0)),"")</f>
        <v>1 - Muy Baja</v>
      </c>
      <c r="CM16" s="321">
        <f t="shared" si="5"/>
        <v>2.1599999999999998E-2</v>
      </c>
      <c r="CN16" s="66" t="str">
        <f>IFERROR(IF(GG16&lt;=1,"1 - Leve",HLOOKUP(GG16,#REF!,2,0)),"")</f>
        <v/>
      </c>
      <c r="CO16" s="321">
        <f t="shared" si="6"/>
        <v>0.8</v>
      </c>
      <c r="CP16" s="169" t="str">
        <f t="shared" si="7"/>
        <v>MODERADO</v>
      </c>
      <c r="CQ16" s="320">
        <f t="shared" si="8"/>
        <v>1.728E-2</v>
      </c>
      <c r="CR16" s="77" t="s">
        <v>238</v>
      </c>
      <c r="CS16" s="169">
        <f t="shared" si="9"/>
        <v>3</v>
      </c>
      <c r="CT16" s="168"/>
      <c r="CU16" s="172" t="s">
        <v>1157</v>
      </c>
      <c r="CV16" s="76" t="s">
        <v>1125</v>
      </c>
      <c r="CW16" s="320"/>
      <c r="CX16" s="360">
        <f t="shared" si="10"/>
        <v>8</v>
      </c>
      <c r="CY16" s="362">
        <f t="shared" si="11"/>
        <v>4</v>
      </c>
      <c r="CZ16" s="360" t="str">
        <f t="shared" si="12"/>
        <v>Mayor</v>
      </c>
      <c r="DA16" s="324">
        <f t="shared" si="13"/>
        <v>0.8</v>
      </c>
      <c r="DB16" s="361">
        <f t="shared" si="14"/>
        <v>0.15</v>
      </c>
      <c r="DC16" s="361">
        <f t="shared" si="15"/>
        <v>0.25</v>
      </c>
      <c r="DD16" s="360">
        <f t="shared" si="16"/>
        <v>0.4</v>
      </c>
      <c r="DE16" s="359">
        <f t="shared" si="17"/>
        <v>2</v>
      </c>
      <c r="DF16" s="326">
        <f t="shared" si="18"/>
        <v>0.24</v>
      </c>
      <c r="DG16" s="359">
        <f t="shared" si="19"/>
        <v>4</v>
      </c>
      <c r="DH16" s="359"/>
      <c r="DI16" s="326">
        <f t="shared" si="20"/>
        <v>0.8</v>
      </c>
      <c r="DJ16" s="361">
        <f t="shared" si="21"/>
        <v>0.15</v>
      </c>
      <c r="DK16" s="361">
        <f t="shared" si="22"/>
        <v>0.25</v>
      </c>
      <c r="DL16" s="360">
        <f t="shared" si="23"/>
        <v>0.4</v>
      </c>
      <c r="DM16" s="359">
        <f t="shared" si="24"/>
        <v>1</v>
      </c>
      <c r="DN16" s="326">
        <f t="shared" si="25"/>
        <v>0.14399999999999999</v>
      </c>
      <c r="DO16" s="359">
        <f t="shared" si="26"/>
        <v>4</v>
      </c>
      <c r="DP16" s="326">
        <f t="shared" si="27"/>
        <v>0.8</v>
      </c>
      <c r="DQ16" s="361">
        <f t="shared" si="28"/>
        <v>0.15</v>
      </c>
      <c r="DR16" s="361">
        <f t="shared" si="29"/>
        <v>0.25</v>
      </c>
      <c r="DS16" s="360">
        <f t="shared" si="30"/>
        <v>0.4</v>
      </c>
      <c r="DT16" s="359">
        <f t="shared" si="31"/>
        <v>1</v>
      </c>
      <c r="DU16" s="326">
        <f t="shared" si="32"/>
        <v>8.6399999999999991E-2</v>
      </c>
      <c r="DV16" s="359">
        <f t="shared" si="33"/>
        <v>4</v>
      </c>
      <c r="DW16" s="326">
        <f t="shared" si="34"/>
        <v>0.8</v>
      </c>
      <c r="DX16" s="361">
        <f t="shared" si="35"/>
        <v>0.25</v>
      </c>
      <c r="DY16" s="361">
        <f>IF(BA16="",0,IF(BA16="Preventivo",0.25,IF(BA16="Detectivo",0.15,IF(#REF!="Correctivo",0.1,0))))</f>
        <v>0.25</v>
      </c>
      <c r="DZ16" s="360">
        <f t="shared" si="36"/>
        <v>0.5</v>
      </c>
      <c r="EA16" s="359">
        <f t="shared" si="37"/>
        <v>1</v>
      </c>
      <c r="EB16" s="326">
        <f t="shared" si="38"/>
        <v>4.3199999999999995E-2</v>
      </c>
      <c r="EC16" s="359">
        <f t="shared" si="39"/>
        <v>4</v>
      </c>
      <c r="ED16" s="326">
        <f t="shared" si="40"/>
        <v>0.8</v>
      </c>
      <c r="EE16" s="361">
        <f t="shared" si="41"/>
        <v>0.25</v>
      </c>
      <c r="EF16" s="361">
        <f t="shared" si="42"/>
        <v>0.25</v>
      </c>
      <c r="EG16" s="360">
        <f t="shared" si="43"/>
        <v>0.5</v>
      </c>
      <c r="EH16" s="359">
        <f t="shared" si="44"/>
        <v>1</v>
      </c>
      <c r="EI16" s="326">
        <f t="shared" si="45"/>
        <v>2.1599999999999998E-2</v>
      </c>
      <c r="EJ16" s="359">
        <f t="shared" si="46"/>
        <v>4</v>
      </c>
      <c r="EK16" s="326">
        <f t="shared" si="47"/>
        <v>0.8</v>
      </c>
      <c r="EL16" s="361">
        <f t="shared" si="48"/>
        <v>0</v>
      </c>
      <c r="EM16" s="361">
        <f t="shared" si="49"/>
        <v>0</v>
      </c>
      <c r="EN16" s="360">
        <f t="shared" si="50"/>
        <v>0</v>
      </c>
      <c r="EO16" s="359">
        <f t="shared" si="51"/>
        <v>1</v>
      </c>
      <c r="EP16" s="326">
        <f t="shared" si="52"/>
        <v>2.1599999999999998E-2</v>
      </c>
      <c r="EQ16" s="359">
        <f t="shared" si="53"/>
        <v>4</v>
      </c>
      <c r="ER16" s="326">
        <f t="shared" si="54"/>
        <v>0.8</v>
      </c>
      <c r="ES16" s="361">
        <f t="shared" si="55"/>
        <v>0</v>
      </c>
      <c r="ET16" s="361">
        <f t="shared" si="56"/>
        <v>0</v>
      </c>
      <c r="EU16" s="360">
        <f t="shared" si="57"/>
        <v>0</v>
      </c>
      <c r="EV16" s="359">
        <f t="shared" si="58"/>
        <v>1</v>
      </c>
      <c r="EW16" s="326">
        <f t="shared" si="59"/>
        <v>2.1599999999999998E-2</v>
      </c>
      <c r="EX16" s="359">
        <f t="shared" si="60"/>
        <v>4</v>
      </c>
      <c r="EY16" s="326">
        <f t="shared" si="61"/>
        <v>0.8</v>
      </c>
      <c r="EZ16" s="361">
        <f t="shared" si="62"/>
        <v>0</v>
      </c>
      <c r="FA16" s="361">
        <f t="shared" si="63"/>
        <v>0</v>
      </c>
      <c r="FB16" s="360">
        <f t="shared" si="64"/>
        <v>0</v>
      </c>
      <c r="FC16" s="359">
        <f t="shared" si="65"/>
        <v>1</v>
      </c>
      <c r="FD16" s="326">
        <f t="shared" si="66"/>
        <v>2.1599999999999998E-2</v>
      </c>
      <c r="FE16" s="359">
        <f t="shared" si="67"/>
        <v>4</v>
      </c>
      <c r="FF16" s="326">
        <f t="shared" si="68"/>
        <v>0.8</v>
      </c>
      <c r="FG16" s="361">
        <f t="shared" si="69"/>
        <v>0</v>
      </c>
      <c r="FH16" s="361">
        <f t="shared" si="70"/>
        <v>0</v>
      </c>
      <c r="FI16" s="360">
        <f t="shared" si="71"/>
        <v>0</v>
      </c>
      <c r="FJ16" s="359">
        <f t="shared" si="72"/>
        <v>1</v>
      </c>
      <c r="FK16" s="326">
        <f t="shared" si="73"/>
        <v>2.1599999999999998E-2</v>
      </c>
      <c r="FL16" s="359">
        <f t="shared" si="74"/>
        <v>4</v>
      </c>
      <c r="FM16" s="326">
        <f t="shared" si="75"/>
        <v>0.8</v>
      </c>
      <c r="FN16" s="361">
        <f t="shared" si="76"/>
        <v>0</v>
      </c>
      <c r="FO16" s="361">
        <f t="shared" si="77"/>
        <v>0</v>
      </c>
      <c r="FP16" s="360">
        <f t="shared" si="78"/>
        <v>0</v>
      </c>
      <c r="FQ16" s="359">
        <f t="shared" si="79"/>
        <v>1</v>
      </c>
      <c r="FR16" s="326">
        <f t="shared" si="80"/>
        <v>2.1599999999999998E-2</v>
      </c>
      <c r="FS16" s="359">
        <f t="shared" si="81"/>
        <v>4</v>
      </c>
      <c r="FT16" s="326">
        <f t="shared" si="82"/>
        <v>0.8</v>
      </c>
      <c r="FU16" s="361">
        <f t="shared" si="83"/>
        <v>0</v>
      </c>
      <c r="FV16" s="361">
        <f t="shared" si="84"/>
        <v>0</v>
      </c>
      <c r="FW16" s="360">
        <f t="shared" si="85"/>
        <v>0</v>
      </c>
      <c r="FX16" s="359">
        <f t="shared" si="86"/>
        <v>1</v>
      </c>
      <c r="FY16" s="326">
        <f t="shared" si="87"/>
        <v>2.1599999999999998E-2</v>
      </c>
      <c r="FZ16" s="359">
        <f t="shared" si="88"/>
        <v>4</v>
      </c>
      <c r="GA16" s="326">
        <f t="shared" si="89"/>
        <v>0.8</v>
      </c>
      <c r="GB16" s="361">
        <f t="shared" si="90"/>
        <v>0</v>
      </c>
      <c r="GC16" s="361">
        <f t="shared" si="91"/>
        <v>0</v>
      </c>
      <c r="GD16" s="360">
        <f t="shared" si="92"/>
        <v>0</v>
      </c>
      <c r="GE16" s="359">
        <f t="shared" si="93"/>
        <v>1</v>
      </c>
      <c r="GF16" s="326">
        <f t="shared" si="94"/>
        <v>2.1599999999999998E-2</v>
      </c>
      <c r="GG16" s="359">
        <f t="shared" si="95"/>
        <v>4</v>
      </c>
      <c r="GH16" s="326">
        <f t="shared" si="96"/>
        <v>0.8</v>
      </c>
      <c r="GI16" s="326">
        <f t="shared" si="97"/>
        <v>0.8</v>
      </c>
    </row>
    <row r="17" spans="1:191" s="160" customFormat="1" ht="201.6" x14ac:dyDescent="0.2">
      <c r="A17" s="170">
        <v>9</v>
      </c>
      <c r="B17" s="425" t="s">
        <v>1138</v>
      </c>
      <c r="C17" s="77" t="s">
        <v>1156</v>
      </c>
      <c r="D17" s="166" t="s">
        <v>205</v>
      </c>
      <c r="E17" s="168" t="s">
        <v>1130</v>
      </c>
      <c r="F17" s="168" t="s">
        <v>225</v>
      </c>
      <c r="G17" s="79" t="s">
        <v>1041</v>
      </c>
      <c r="H17" s="79" t="s">
        <v>173</v>
      </c>
      <c r="I17" s="166" t="s">
        <v>20</v>
      </c>
      <c r="J17" s="166" t="s">
        <v>54</v>
      </c>
      <c r="K17" s="166" t="s">
        <v>54</v>
      </c>
      <c r="L17" s="166" t="s">
        <v>53</v>
      </c>
      <c r="M17" s="166" t="s">
        <v>53</v>
      </c>
      <c r="N17" s="166" t="s">
        <v>54</v>
      </c>
      <c r="O17" s="166" t="s">
        <v>53</v>
      </c>
      <c r="P17" s="166" t="s">
        <v>53</v>
      </c>
      <c r="Q17" s="166" t="s">
        <v>53</v>
      </c>
      <c r="R17" s="166" t="s">
        <v>54</v>
      </c>
      <c r="S17" s="166" t="s">
        <v>54</v>
      </c>
      <c r="T17" s="166" t="s">
        <v>54</v>
      </c>
      <c r="U17" s="166" t="s">
        <v>54</v>
      </c>
      <c r="V17" s="166" t="s">
        <v>53</v>
      </c>
      <c r="W17" s="166" t="s">
        <v>54</v>
      </c>
      <c r="X17" s="166" t="s">
        <v>53</v>
      </c>
      <c r="Y17" s="166" t="s">
        <v>53</v>
      </c>
      <c r="Z17" s="166" t="s">
        <v>53</v>
      </c>
      <c r="AA17" s="166" t="s">
        <v>53</v>
      </c>
      <c r="AB17" s="166" t="s">
        <v>53</v>
      </c>
      <c r="AC17" s="364" t="str">
        <f t="shared" si="0"/>
        <v>2 - Baja</v>
      </c>
      <c r="AD17" s="320">
        <f t="shared" si="1"/>
        <v>0.4</v>
      </c>
      <c r="AE17" s="364" t="str">
        <f t="shared" si="2"/>
        <v>4 - Mayor</v>
      </c>
      <c r="AF17" s="320">
        <f t="shared" si="3"/>
        <v>0.8</v>
      </c>
      <c r="AG17" s="69" t="str">
        <f>IFERROR(INDEX(#REF!,MATCH(I17,#REF!,0),MATCH(AE17,#REF!,0)),"")</f>
        <v/>
      </c>
      <c r="AH17" s="320">
        <f t="shared" si="4"/>
        <v>0.32000000000000006</v>
      </c>
      <c r="AI17" s="77" t="s">
        <v>1155</v>
      </c>
      <c r="AJ17" s="422" t="s">
        <v>110</v>
      </c>
      <c r="AK17" s="79" t="s">
        <v>1128</v>
      </c>
      <c r="AL17" s="168" t="s">
        <v>1127</v>
      </c>
      <c r="AM17" s="168" t="s">
        <v>35</v>
      </c>
      <c r="AN17" s="168" t="s">
        <v>45</v>
      </c>
      <c r="AO17" s="168" t="s">
        <v>50</v>
      </c>
      <c r="AP17" s="168" t="s">
        <v>52</v>
      </c>
      <c r="AQ17" s="168" t="s">
        <v>34</v>
      </c>
      <c r="AR17" s="168" t="s">
        <v>45</v>
      </c>
      <c r="AS17" s="168" t="s">
        <v>50</v>
      </c>
      <c r="AT17" s="168" t="s">
        <v>52</v>
      </c>
      <c r="AU17" s="168" t="s">
        <v>34</v>
      </c>
      <c r="AV17" s="168" t="s">
        <v>45</v>
      </c>
      <c r="AW17" s="168" t="s">
        <v>50</v>
      </c>
      <c r="AX17" s="168" t="s">
        <v>52</v>
      </c>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c r="BZ17" s="168"/>
      <c r="CA17" s="168"/>
      <c r="CB17" s="168"/>
      <c r="CC17" s="168"/>
      <c r="CD17" s="168"/>
      <c r="CE17" s="168"/>
      <c r="CF17" s="168"/>
      <c r="CG17" s="168"/>
      <c r="CH17" s="168"/>
      <c r="CI17" s="168"/>
      <c r="CJ17" s="168"/>
      <c r="CK17" s="168"/>
      <c r="CL17" s="169" t="str">
        <f>IFERROR(IF(GE17&lt;=1,"1 - Muy Baja",VLOOKUP(GE17,'[7]EVAL CONT'!$BLR$690:$BLS$694,2,0)),"")</f>
        <v>1 - Muy Baja</v>
      </c>
      <c r="CM17" s="321">
        <f t="shared" si="5"/>
        <v>8.6399999999999991E-2</v>
      </c>
      <c r="CN17" s="66" t="str">
        <f>IFERROR(IF(GG17&lt;=1,"1 - Leve",HLOOKUP(GG17,#REF!,2,0)),"")</f>
        <v/>
      </c>
      <c r="CO17" s="321">
        <f t="shared" si="6"/>
        <v>0.8</v>
      </c>
      <c r="CP17" s="169" t="str">
        <f t="shared" si="7"/>
        <v>MODERADO</v>
      </c>
      <c r="CQ17" s="320">
        <f t="shared" si="8"/>
        <v>6.9120000000000001E-2</v>
      </c>
      <c r="CR17" s="77" t="s">
        <v>475</v>
      </c>
      <c r="CS17" s="169">
        <f t="shared" si="9"/>
        <v>3</v>
      </c>
      <c r="CT17" s="168"/>
      <c r="CU17" s="172" t="s">
        <v>1154</v>
      </c>
      <c r="CV17" s="76" t="s">
        <v>1125</v>
      </c>
      <c r="CW17" s="320"/>
      <c r="CX17" s="360">
        <f t="shared" si="10"/>
        <v>8</v>
      </c>
      <c r="CY17" s="362">
        <f t="shared" si="11"/>
        <v>4</v>
      </c>
      <c r="CZ17" s="360" t="str">
        <f t="shared" si="12"/>
        <v>Mayor</v>
      </c>
      <c r="DA17" s="324">
        <f t="shared" si="13"/>
        <v>0.8</v>
      </c>
      <c r="DB17" s="361">
        <f t="shared" si="14"/>
        <v>0.15</v>
      </c>
      <c r="DC17" s="361">
        <f t="shared" si="15"/>
        <v>0.25</v>
      </c>
      <c r="DD17" s="360">
        <f t="shared" si="16"/>
        <v>0.4</v>
      </c>
      <c r="DE17" s="359">
        <f t="shared" si="17"/>
        <v>2</v>
      </c>
      <c r="DF17" s="326">
        <f t="shared" si="18"/>
        <v>0.24</v>
      </c>
      <c r="DG17" s="359">
        <f t="shared" si="19"/>
        <v>4</v>
      </c>
      <c r="DH17" s="359"/>
      <c r="DI17" s="326">
        <f t="shared" si="20"/>
        <v>0.8</v>
      </c>
      <c r="DJ17" s="361">
        <f t="shared" si="21"/>
        <v>0.15</v>
      </c>
      <c r="DK17" s="361">
        <f t="shared" si="22"/>
        <v>0.25</v>
      </c>
      <c r="DL17" s="360">
        <f t="shared" si="23"/>
        <v>0.4</v>
      </c>
      <c r="DM17" s="359">
        <f t="shared" si="24"/>
        <v>1</v>
      </c>
      <c r="DN17" s="326">
        <f t="shared" si="25"/>
        <v>0.14399999999999999</v>
      </c>
      <c r="DO17" s="359">
        <f t="shared" si="26"/>
        <v>4</v>
      </c>
      <c r="DP17" s="326">
        <f t="shared" si="27"/>
        <v>0.8</v>
      </c>
      <c r="DQ17" s="361">
        <f t="shared" si="28"/>
        <v>0.15</v>
      </c>
      <c r="DR17" s="361">
        <f t="shared" si="29"/>
        <v>0.25</v>
      </c>
      <c r="DS17" s="360">
        <f t="shared" si="30"/>
        <v>0.4</v>
      </c>
      <c r="DT17" s="359">
        <f t="shared" si="31"/>
        <v>1</v>
      </c>
      <c r="DU17" s="326">
        <f t="shared" si="32"/>
        <v>8.6399999999999991E-2</v>
      </c>
      <c r="DV17" s="359">
        <f t="shared" si="33"/>
        <v>4</v>
      </c>
      <c r="DW17" s="326">
        <f t="shared" si="34"/>
        <v>0.8</v>
      </c>
      <c r="DX17" s="361">
        <f t="shared" si="35"/>
        <v>0</v>
      </c>
      <c r="DY17" s="361">
        <f t="shared" ref="DY17:DY24" si="98">IF(BA17="",0,IF(BA17="Preventivo",0.25,IF(BA17="Detectivo",0.15,IF(BA18="Correctivo",0.1,0))))</f>
        <v>0</v>
      </c>
      <c r="DZ17" s="360">
        <f t="shared" si="36"/>
        <v>0</v>
      </c>
      <c r="EA17" s="359">
        <f t="shared" si="37"/>
        <v>1</v>
      </c>
      <c r="EB17" s="326">
        <f t="shared" si="38"/>
        <v>8.6399999999999991E-2</v>
      </c>
      <c r="EC17" s="359">
        <f t="shared" si="39"/>
        <v>4</v>
      </c>
      <c r="ED17" s="326">
        <f t="shared" si="40"/>
        <v>0.8</v>
      </c>
      <c r="EE17" s="361">
        <f t="shared" si="41"/>
        <v>0</v>
      </c>
      <c r="EF17" s="361">
        <f t="shared" si="42"/>
        <v>0</v>
      </c>
      <c r="EG17" s="360">
        <f t="shared" si="43"/>
        <v>0</v>
      </c>
      <c r="EH17" s="359">
        <f t="shared" si="44"/>
        <v>1</v>
      </c>
      <c r="EI17" s="326">
        <f t="shared" si="45"/>
        <v>8.6399999999999991E-2</v>
      </c>
      <c r="EJ17" s="359">
        <f t="shared" si="46"/>
        <v>4</v>
      </c>
      <c r="EK17" s="326">
        <f t="shared" si="47"/>
        <v>0.8</v>
      </c>
      <c r="EL17" s="361">
        <f t="shared" si="48"/>
        <v>0</v>
      </c>
      <c r="EM17" s="361">
        <f t="shared" si="49"/>
        <v>0</v>
      </c>
      <c r="EN17" s="360">
        <f t="shared" si="50"/>
        <v>0</v>
      </c>
      <c r="EO17" s="359">
        <f t="shared" si="51"/>
        <v>1</v>
      </c>
      <c r="EP17" s="326">
        <f t="shared" si="52"/>
        <v>8.6399999999999991E-2</v>
      </c>
      <c r="EQ17" s="359">
        <f t="shared" si="53"/>
        <v>4</v>
      </c>
      <c r="ER17" s="326">
        <f t="shared" si="54"/>
        <v>0.8</v>
      </c>
      <c r="ES17" s="361">
        <f t="shared" si="55"/>
        <v>0</v>
      </c>
      <c r="ET17" s="361">
        <f t="shared" si="56"/>
        <v>0</v>
      </c>
      <c r="EU17" s="360">
        <f t="shared" si="57"/>
        <v>0</v>
      </c>
      <c r="EV17" s="359">
        <f t="shared" si="58"/>
        <v>1</v>
      </c>
      <c r="EW17" s="326">
        <f t="shared" si="59"/>
        <v>8.6399999999999991E-2</v>
      </c>
      <c r="EX17" s="359">
        <f t="shared" si="60"/>
        <v>4</v>
      </c>
      <c r="EY17" s="326">
        <f t="shared" si="61"/>
        <v>0.8</v>
      </c>
      <c r="EZ17" s="361">
        <f t="shared" si="62"/>
        <v>0</v>
      </c>
      <c r="FA17" s="361">
        <f t="shared" si="63"/>
        <v>0</v>
      </c>
      <c r="FB17" s="360">
        <f t="shared" si="64"/>
        <v>0</v>
      </c>
      <c r="FC17" s="359">
        <f t="shared" si="65"/>
        <v>1</v>
      </c>
      <c r="FD17" s="326">
        <f t="shared" si="66"/>
        <v>8.6399999999999991E-2</v>
      </c>
      <c r="FE17" s="359">
        <f t="shared" si="67"/>
        <v>4</v>
      </c>
      <c r="FF17" s="326">
        <f t="shared" si="68"/>
        <v>0.8</v>
      </c>
      <c r="FG17" s="361">
        <f t="shared" si="69"/>
        <v>0</v>
      </c>
      <c r="FH17" s="361">
        <f t="shared" si="70"/>
        <v>0</v>
      </c>
      <c r="FI17" s="360">
        <f t="shared" si="71"/>
        <v>0</v>
      </c>
      <c r="FJ17" s="359">
        <f t="shared" si="72"/>
        <v>1</v>
      </c>
      <c r="FK17" s="326">
        <f t="shared" si="73"/>
        <v>8.6399999999999991E-2</v>
      </c>
      <c r="FL17" s="359">
        <f t="shared" si="74"/>
        <v>4</v>
      </c>
      <c r="FM17" s="326">
        <f t="shared" si="75"/>
        <v>0.8</v>
      </c>
      <c r="FN17" s="361">
        <f t="shared" si="76"/>
        <v>0</v>
      </c>
      <c r="FO17" s="361">
        <f t="shared" si="77"/>
        <v>0</v>
      </c>
      <c r="FP17" s="360">
        <f t="shared" si="78"/>
        <v>0</v>
      </c>
      <c r="FQ17" s="359">
        <f t="shared" si="79"/>
        <v>1</v>
      </c>
      <c r="FR17" s="326">
        <f t="shared" si="80"/>
        <v>8.6399999999999991E-2</v>
      </c>
      <c r="FS17" s="359">
        <f t="shared" si="81"/>
        <v>4</v>
      </c>
      <c r="FT17" s="326">
        <f t="shared" si="82"/>
        <v>0.8</v>
      </c>
      <c r="FU17" s="361">
        <f t="shared" si="83"/>
        <v>0</v>
      </c>
      <c r="FV17" s="361">
        <f t="shared" si="84"/>
        <v>0</v>
      </c>
      <c r="FW17" s="360">
        <f t="shared" si="85"/>
        <v>0</v>
      </c>
      <c r="FX17" s="359">
        <f t="shared" si="86"/>
        <v>1</v>
      </c>
      <c r="FY17" s="326">
        <f t="shared" si="87"/>
        <v>8.6399999999999991E-2</v>
      </c>
      <c r="FZ17" s="359">
        <f t="shared" si="88"/>
        <v>4</v>
      </c>
      <c r="GA17" s="326">
        <f t="shared" si="89"/>
        <v>0.8</v>
      </c>
      <c r="GB17" s="361">
        <f t="shared" si="90"/>
        <v>0</v>
      </c>
      <c r="GC17" s="361">
        <f t="shared" si="91"/>
        <v>0</v>
      </c>
      <c r="GD17" s="360">
        <f t="shared" si="92"/>
        <v>0</v>
      </c>
      <c r="GE17" s="359">
        <f t="shared" si="93"/>
        <v>1</v>
      </c>
      <c r="GF17" s="326">
        <f t="shared" si="94"/>
        <v>8.6399999999999991E-2</v>
      </c>
      <c r="GG17" s="359">
        <f t="shared" si="95"/>
        <v>4</v>
      </c>
      <c r="GH17" s="326">
        <f t="shared" si="96"/>
        <v>0.8</v>
      </c>
      <c r="GI17" s="326">
        <f t="shared" si="97"/>
        <v>0.8</v>
      </c>
    </row>
    <row r="18" spans="1:191" s="160" customFormat="1" ht="201.6" x14ac:dyDescent="0.2">
      <c r="A18" s="170">
        <v>10</v>
      </c>
      <c r="B18" s="425" t="s">
        <v>1138</v>
      </c>
      <c r="C18" s="77" t="s">
        <v>1153</v>
      </c>
      <c r="D18" s="166" t="s">
        <v>206</v>
      </c>
      <c r="E18" s="168" t="s">
        <v>1130</v>
      </c>
      <c r="F18" s="168" t="s">
        <v>225</v>
      </c>
      <c r="G18" s="79" t="s">
        <v>1041</v>
      </c>
      <c r="H18" s="79" t="s">
        <v>173</v>
      </c>
      <c r="I18" s="166" t="s">
        <v>20</v>
      </c>
      <c r="J18" s="166" t="s">
        <v>54</v>
      </c>
      <c r="K18" s="166" t="s">
        <v>54</v>
      </c>
      <c r="L18" s="166" t="s">
        <v>53</v>
      </c>
      <c r="M18" s="166" t="s">
        <v>53</v>
      </c>
      <c r="N18" s="166" t="s">
        <v>54</v>
      </c>
      <c r="O18" s="166" t="s">
        <v>53</v>
      </c>
      <c r="P18" s="166" t="s">
        <v>53</v>
      </c>
      <c r="Q18" s="166" t="s">
        <v>53</v>
      </c>
      <c r="R18" s="166" t="s">
        <v>54</v>
      </c>
      <c r="S18" s="166" t="s">
        <v>54</v>
      </c>
      <c r="T18" s="166" t="s">
        <v>54</v>
      </c>
      <c r="U18" s="166" t="s">
        <v>54</v>
      </c>
      <c r="V18" s="166" t="s">
        <v>53</v>
      </c>
      <c r="W18" s="166" t="s">
        <v>54</v>
      </c>
      <c r="X18" s="166" t="s">
        <v>53</v>
      </c>
      <c r="Y18" s="166" t="s">
        <v>53</v>
      </c>
      <c r="Z18" s="166" t="s">
        <v>53</v>
      </c>
      <c r="AA18" s="166" t="s">
        <v>53</v>
      </c>
      <c r="AB18" s="166" t="s">
        <v>53</v>
      </c>
      <c r="AC18" s="364" t="str">
        <f t="shared" si="0"/>
        <v>2 - Baja</v>
      </c>
      <c r="AD18" s="320">
        <f t="shared" si="1"/>
        <v>0.4</v>
      </c>
      <c r="AE18" s="364" t="str">
        <f t="shared" si="2"/>
        <v>4 - Mayor</v>
      </c>
      <c r="AF18" s="320">
        <f t="shared" si="3"/>
        <v>0.8</v>
      </c>
      <c r="AG18" s="69" t="str">
        <f>IFERROR(INDEX(#REF!,MATCH(I18,#REF!,0),MATCH(AE18,#REF!,0)),"")</f>
        <v/>
      </c>
      <c r="AH18" s="320">
        <f t="shared" si="4"/>
        <v>0.32000000000000006</v>
      </c>
      <c r="AI18" s="77" t="s">
        <v>1152</v>
      </c>
      <c r="AJ18" s="422" t="s">
        <v>110</v>
      </c>
      <c r="AK18" s="79" t="s">
        <v>1128</v>
      </c>
      <c r="AL18" s="168" t="s">
        <v>1127</v>
      </c>
      <c r="AM18" s="168" t="s">
        <v>35</v>
      </c>
      <c r="AN18" s="168" t="s">
        <v>45</v>
      </c>
      <c r="AO18" s="168" t="s">
        <v>50</v>
      </c>
      <c r="AP18" s="168" t="s">
        <v>52</v>
      </c>
      <c r="AQ18" s="168" t="s">
        <v>34</v>
      </c>
      <c r="AR18" s="168" t="s">
        <v>45</v>
      </c>
      <c r="AS18" s="168" t="s">
        <v>50</v>
      </c>
      <c r="AT18" s="168" t="s">
        <v>52</v>
      </c>
      <c r="AU18" s="168" t="s">
        <v>34</v>
      </c>
      <c r="AV18" s="168" t="s">
        <v>45</v>
      </c>
      <c r="AW18" s="168" t="s">
        <v>50</v>
      </c>
      <c r="AX18" s="168" t="s">
        <v>52</v>
      </c>
      <c r="AY18" s="168"/>
      <c r="AZ18" s="168"/>
      <c r="BA18" s="168"/>
      <c r="BB18" s="168"/>
      <c r="BC18" s="168"/>
      <c r="BD18" s="168"/>
      <c r="BE18" s="168"/>
      <c r="BF18" s="168"/>
      <c r="BG18" s="168"/>
      <c r="BH18" s="168"/>
      <c r="BI18" s="168"/>
      <c r="BJ18" s="168"/>
      <c r="BK18" s="168"/>
      <c r="BL18" s="168"/>
      <c r="BM18" s="168"/>
      <c r="BN18" s="168"/>
      <c r="BO18" s="168"/>
      <c r="BP18" s="168"/>
      <c r="BQ18" s="168"/>
      <c r="BR18" s="168"/>
      <c r="BS18" s="168"/>
      <c r="BT18" s="168"/>
      <c r="BU18" s="168"/>
      <c r="BV18" s="168"/>
      <c r="BW18" s="168"/>
      <c r="BX18" s="168"/>
      <c r="BY18" s="168"/>
      <c r="BZ18" s="168"/>
      <c r="CA18" s="168"/>
      <c r="CB18" s="168"/>
      <c r="CC18" s="168"/>
      <c r="CD18" s="168"/>
      <c r="CE18" s="168"/>
      <c r="CF18" s="168"/>
      <c r="CG18" s="168"/>
      <c r="CH18" s="168"/>
      <c r="CI18" s="168"/>
      <c r="CJ18" s="168"/>
      <c r="CK18" s="168"/>
      <c r="CL18" s="169" t="str">
        <f>IFERROR(IF(GE18&lt;=1,"1 - Muy Baja",VLOOKUP(GE18,'[7]EVAL CONT'!$BLR$690:$BLS$694,2,0)),"")</f>
        <v>1 - Muy Baja</v>
      </c>
      <c r="CM18" s="321">
        <f t="shared" si="5"/>
        <v>8.6399999999999991E-2</v>
      </c>
      <c r="CN18" s="66" t="str">
        <f>IFERROR(IF(GG18&lt;=1,"1 - Leve",HLOOKUP(GG18,#REF!,2,0)),"")</f>
        <v/>
      </c>
      <c r="CO18" s="321">
        <f t="shared" si="6"/>
        <v>0.8</v>
      </c>
      <c r="CP18" s="169" t="str">
        <f t="shared" si="7"/>
        <v>MODERADO</v>
      </c>
      <c r="CQ18" s="320">
        <f t="shared" si="8"/>
        <v>6.9120000000000001E-2</v>
      </c>
      <c r="CR18" s="77" t="s">
        <v>238</v>
      </c>
      <c r="CS18" s="169">
        <f t="shared" si="9"/>
        <v>3</v>
      </c>
      <c r="CT18" s="168"/>
      <c r="CU18" s="172" t="s">
        <v>1135</v>
      </c>
      <c r="CV18" s="76" t="s">
        <v>1125</v>
      </c>
      <c r="CW18" s="320"/>
      <c r="CX18" s="360">
        <f t="shared" si="10"/>
        <v>8</v>
      </c>
      <c r="CY18" s="362">
        <f t="shared" si="11"/>
        <v>4</v>
      </c>
      <c r="CZ18" s="360" t="str">
        <f t="shared" si="12"/>
        <v>Mayor</v>
      </c>
      <c r="DA18" s="324">
        <f t="shared" si="13"/>
        <v>0.8</v>
      </c>
      <c r="DB18" s="361">
        <f t="shared" si="14"/>
        <v>0.15</v>
      </c>
      <c r="DC18" s="361">
        <f t="shared" si="15"/>
        <v>0.25</v>
      </c>
      <c r="DD18" s="360">
        <f t="shared" si="16"/>
        <v>0.4</v>
      </c>
      <c r="DE18" s="359">
        <f t="shared" si="17"/>
        <v>2</v>
      </c>
      <c r="DF18" s="326">
        <f t="shared" si="18"/>
        <v>0.24</v>
      </c>
      <c r="DG18" s="359">
        <f t="shared" si="19"/>
        <v>4</v>
      </c>
      <c r="DH18" s="359"/>
      <c r="DI18" s="326">
        <f t="shared" si="20"/>
        <v>0.8</v>
      </c>
      <c r="DJ18" s="361">
        <f t="shared" si="21"/>
        <v>0.15</v>
      </c>
      <c r="DK18" s="361">
        <f t="shared" si="22"/>
        <v>0.25</v>
      </c>
      <c r="DL18" s="360">
        <f t="shared" si="23"/>
        <v>0.4</v>
      </c>
      <c r="DM18" s="359">
        <f t="shared" si="24"/>
        <v>1</v>
      </c>
      <c r="DN18" s="326">
        <f t="shared" si="25"/>
        <v>0.14399999999999999</v>
      </c>
      <c r="DO18" s="359">
        <f t="shared" si="26"/>
        <v>4</v>
      </c>
      <c r="DP18" s="326">
        <f t="shared" si="27"/>
        <v>0.8</v>
      </c>
      <c r="DQ18" s="361">
        <f t="shared" si="28"/>
        <v>0.15</v>
      </c>
      <c r="DR18" s="361">
        <f t="shared" si="29"/>
        <v>0.25</v>
      </c>
      <c r="DS18" s="360">
        <f t="shared" si="30"/>
        <v>0.4</v>
      </c>
      <c r="DT18" s="359">
        <f t="shared" si="31"/>
        <v>1</v>
      </c>
      <c r="DU18" s="326">
        <f t="shared" si="32"/>
        <v>8.6399999999999991E-2</v>
      </c>
      <c r="DV18" s="359">
        <f t="shared" si="33"/>
        <v>4</v>
      </c>
      <c r="DW18" s="326">
        <f t="shared" si="34"/>
        <v>0.8</v>
      </c>
      <c r="DX18" s="361">
        <f t="shared" si="35"/>
        <v>0</v>
      </c>
      <c r="DY18" s="361">
        <f t="shared" si="98"/>
        <v>0</v>
      </c>
      <c r="DZ18" s="360">
        <f t="shared" si="36"/>
        <v>0</v>
      </c>
      <c r="EA18" s="359">
        <f t="shared" si="37"/>
        <v>1</v>
      </c>
      <c r="EB18" s="326">
        <f t="shared" si="38"/>
        <v>8.6399999999999991E-2</v>
      </c>
      <c r="EC18" s="359">
        <f t="shared" si="39"/>
        <v>4</v>
      </c>
      <c r="ED18" s="326">
        <f t="shared" si="40"/>
        <v>0.8</v>
      </c>
      <c r="EE18" s="361">
        <f t="shared" si="41"/>
        <v>0</v>
      </c>
      <c r="EF18" s="361">
        <f t="shared" si="42"/>
        <v>0</v>
      </c>
      <c r="EG18" s="360">
        <f t="shared" si="43"/>
        <v>0</v>
      </c>
      <c r="EH18" s="359">
        <f t="shared" si="44"/>
        <v>1</v>
      </c>
      <c r="EI18" s="326">
        <f t="shared" si="45"/>
        <v>8.6399999999999991E-2</v>
      </c>
      <c r="EJ18" s="359">
        <f t="shared" si="46"/>
        <v>4</v>
      </c>
      <c r="EK18" s="326">
        <f t="shared" si="47"/>
        <v>0.8</v>
      </c>
      <c r="EL18" s="361">
        <f t="shared" si="48"/>
        <v>0</v>
      </c>
      <c r="EM18" s="361">
        <f t="shared" si="49"/>
        <v>0</v>
      </c>
      <c r="EN18" s="360">
        <f t="shared" si="50"/>
        <v>0</v>
      </c>
      <c r="EO18" s="359">
        <f t="shared" si="51"/>
        <v>1</v>
      </c>
      <c r="EP18" s="326">
        <f t="shared" si="52"/>
        <v>8.6399999999999991E-2</v>
      </c>
      <c r="EQ18" s="359">
        <f t="shared" si="53"/>
        <v>4</v>
      </c>
      <c r="ER18" s="326">
        <f t="shared" si="54"/>
        <v>0.8</v>
      </c>
      <c r="ES18" s="361">
        <f t="shared" si="55"/>
        <v>0</v>
      </c>
      <c r="ET18" s="361">
        <f t="shared" si="56"/>
        <v>0</v>
      </c>
      <c r="EU18" s="360">
        <f t="shared" si="57"/>
        <v>0</v>
      </c>
      <c r="EV18" s="359">
        <f t="shared" si="58"/>
        <v>1</v>
      </c>
      <c r="EW18" s="326">
        <f t="shared" si="59"/>
        <v>8.6399999999999991E-2</v>
      </c>
      <c r="EX18" s="359">
        <f t="shared" si="60"/>
        <v>4</v>
      </c>
      <c r="EY18" s="326">
        <f t="shared" si="61"/>
        <v>0.8</v>
      </c>
      <c r="EZ18" s="361">
        <f t="shared" si="62"/>
        <v>0</v>
      </c>
      <c r="FA18" s="361">
        <f t="shared" si="63"/>
        <v>0</v>
      </c>
      <c r="FB18" s="360">
        <f t="shared" si="64"/>
        <v>0</v>
      </c>
      <c r="FC18" s="359">
        <f t="shared" si="65"/>
        <v>1</v>
      </c>
      <c r="FD18" s="326">
        <f t="shared" si="66"/>
        <v>8.6399999999999991E-2</v>
      </c>
      <c r="FE18" s="359">
        <f t="shared" si="67"/>
        <v>4</v>
      </c>
      <c r="FF18" s="326">
        <f t="shared" si="68"/>
        <v>0.8</v>
      </c>
      <c r="FG18" s="361">
        <f t="shared" si="69"/>
        <v>0</v>
      </c>
      <c r="FH18" s="361">
        <f t="shared" si="70"/>
        <v>0</v>
      </c>
      <c r="FI18" s="360">
        <f t="shared" si="71"/>
        <v>0</v>
      </c>
      <c r="FJ18" s="359">
        <f t="shared" si="72"/>
        <v>1</v>
      </c>
      <c r="FK18" s="326">
        <f t="shared" si="73"/>
        <v>8.6399999999999991E-2</v>
      </c>
      <c r="FL18" s="359">
        <f t="shared" si="74"/>
        <v>4</v>
      </c>
      <c r="FM18" s="326">
        <f t="shared" si="75"/>
        <v>0.8</v>
      </c>
      <c r="FN18" s="361">
        <f t="shared" si="76"/>
        <v>0</v>
      </c>
      <c r="FO18" s="361">
        <f t="shared" si="77"/>
        <v>0</v>
      </c>
      <c r="FP18" s="360">
        <f t="shared" si="78"/>
        <v>0</v>
      </c>
      <c r="FQ18" s="359">
        <f t="shared" si="79"/>
        <v>1</v>
      </c>
      <c r="FR18" s="326">
        <f t="shared" si="80"/>
        <v>8.6399999999999991E-2</v>
      </c>
      <c r="FS18" s="359">
        <f t="shared" si="81"/>
        <v>4</v>
      </c>
      <c r="FT18" s="326">
        <f t="shared" si="82"/>
        <v>0.8</v>
      </c>
      <c r="FU18" s="361">
        <f t="shared" si="83"/>
        <v>0</v>
      </c>
      <c r="FV18" s="361">
        <f t="shared" si="84"/>
        <v>0</v>
      </c>
      <c r="FW18" s="360">
        <f t="shared" si="85"/>
        <v>0</v>
      </c>
      <c r="FX18" s="359">
        <f t="shared" si="86"/>
        <v>1</v>
      </c>
      <c r="FY18" s="326">
        <f t="shared" si="87"/>
        <v>8.6399999999999991E-2</v>
      </c>
      <c r="FZ18" s="359">
        <f t="shared" si="88"/>
        <v>4</v>
      </c>
      <c r="GA18" s="326">
        <f t="shared" si="89"/>
        <v>0.8</v>
      </c>
      <c r="GB18" s="361">
        <f t="shared" si="90"/>
        <v>0</v>
      </c>
      <c r="GC18" s="361">
        <f t="shared" si="91"/>
        <v>0</v>
      </c>
      <c r="GD18" s="360">
        <f t="shared" si="92"/>
        <v>0</v>
      </c>
      <c r="GE18" s="359">
        <f t="shared" si="93"/>
        <v>1</v>
      </c>
      <c r="GF18" s="326">
        <f t="shared" si="94"/>
        <v>8.6399999999999991E-2</v>
      </c>
      <c r="GG18" s="359">
        <f t="shared" si="95"/>
        <v>4</v>
      </c>
      <c r="GH18" s="326">
        <f t="shared" si="96"/>
        <v>0.8</v>
      </c>
      <c r="GI18" s="326">
        <f t="shared" si="97"/>
        <v>0.8</v>
      </c>
    </row>
    <row r="19" spans="1:191" s="160" customFormat="1" ht="201.6" x14ac:dyDescent="0.2">
      <c r="A19" s="170">
        <v>11</v>
      </c>
      <c r="B19" s="425" t="s">
        <v>1138</v>
      </c>
      <c r="C19" s="77" t="s">
        <v>1151</v>
      </c>
      <c r="D19" s="166" t="s">
        <v>205</v>
      </c>
      <c r="E19" s="168" t="s">
        <v>1130</v>
      </c>
      <c r="F19" s="168" t="s">
        <v>225</v>
      </c>
      <c r="G19" s="79" t="s">
        <v>1041</v>
      </c>
      <c r="H19" s="79" t="s">
        <v>173</v>
      </c>
      <c r="I19" s="166" t="s">
        <v>20</v>
      </c>
      <c r="J19" s="166" t="s">
        <v>54</v>
      </c>
      <c r="K19" s="166" t="s">
        <v>54</v>
      </c>
      <c r="L19" s="166" t="s">
        <v>53</v>
      </c>
      <c r="M19" s="166" t="s">
        <v>53</v>
      </c>
      <c r="N19" s="166" t="s">
        <v>54</v>
      </c>
      <c r="O19" s="166" t="s">
        <v>53</v>
      </c>
      <c r="P19" s="166" t="s">
        <v>53</v>
      </c>
      <c r="Q19" s="166" t="s">
        <v>53</v>
      </c>
      <c r="R19" s="166" t="s">
        <v>54</v>
      </c>
      <c r="S19" s="166" t="s">
        <v>54</v>
      </c>
      <c r="T19" s="166" t="s">
        <v>54</v>
      </c>
      <c r="U19" s="166" t="s">
        <v>54</v>
      </c>
      <c r="V19" s="166" t="s">
        <v>53</v>
      </c>
      <c r="W19" s="166" t="s">
        <v>54</v>
      </c>
      <c r="X19" s="166" t="s">
        <v>53</v>
      </c>
      <c r="Y19" s="166" t="s">
        <v>53</v>
      </c>
      <c r="Z19" s="166" t="s">
        <v>53</v>
      </c>
      <c r="AA19" s="166" t="s">
        <v>53</v>
      </c>
      <c r="AB19" s="166" t="s">
        <v>53</v>
      </c>
      <c r="AC19" s="364" t="str">
        <f t="shared" si="0"/>
        <v>2 - Baja</v>
      </c>
      <c r="AD19" s="320">
        <f t="shared" si="1"/>
        <v>0.4</v>
      </c>
      <c r="AE19" s="364" t="str">
        <f t="shared" si="2"/>
        <v>4 - Mayor</v>
      </c>
      <c r="AF19" s="320">
        <f t="shared" si="3"/>
        <v>0.8</v>
      </c>
      <c r="AG19" s="69" t="str">
        <f>IFERROR(INDEX(#REF!,MATCH(I19,#REF!,0),MATCH(AE19,#REF!,0)),"")</f>
        <v/>
      </c>
      <c r="AH19" s="320">
        <f t="shared" si="4"/>
        <v>0.32000000000000006</v>
      </c>
      <c r="AI19" s="77" t="s">
        <v>1149</v>
      </c>
      <c r="AJ19" s="422" t="s">
        <v>110</v>
      </c>
      <c r="AK19" s="79" t="s">
        <v>1128</v>
      </c>
      <c r="AL19" s="168" t="s">
        <v>1127</v>
      </c>
      <c r="AM19" s="168" t="s">
        <v>35</v>
      </c>
      <c r="AN19" s="168" t="s">
        <v>46</v>
      </c>
      <c r="AO19" s="168" t="s">
        <v>50</v>
      </c>
      <c r="AP19" s="168" t="s">
        <v>52</v>
      </c>
      <c r="AQ19" s="168"/>
      <c r="AR19" s="168"/>
      <c r="AS19" s="168"/>
      <c r="AT19" s="168"/>
      <c r="AU19" s="168"/>
      <c r="AV19" s="168"/>
      <c r="AW19" s="168"/>
      <c r="AX19" s="168"/>
      <c r="AY19" s="168"/>
      <c r="AZ19" s="168"/>
      <c r="BA19" s="168"/>
      <c r="BB19" s="168"/>
      <c r="BC19" s="168"/>
      <c r="BD19" s="168"/>
      <c r="BE19" s="168"/>
      <c r="BF19" s="168"/>
      <c r="BG19" s="168"/>
      <c r="BH19" s="168"/>
      <c r="BI19" s="168"/>
      <c r="BJ19" s="168"/>
      <c r="BK19" s="168"/>
      <c r="BL19" s="168"/>
      <c r="BM19" s="168"/>
      <c r="BN19" s="168"/>
      <c r="BO19" s="168"/>
      <c r="BP19" s="168"/>
      <c r="BQ19" s="168"/>
      <c r="BR19" s="168"/>
      <c r="BS19" s="168"/>
      <c r="BT19" s="168"/>
      <c r="BU19" s="168"/>
      <c r="BV19" s="168"/>
      <c r="BW19" s="168"/>
      <c r="BX19" s="168"/>
      <c r="BY19" s="168"/>
      <c r="BZ19" s="168"/>
      <c r="CA19" s="168"/>
      <c r="CB19" s="168"/>
      <c r="CC19" s="168"/>
      <c r="CD19" s="168"/>
      <c r="CE19" s="168"/>
      <c r="CF19" s="168"/>
      <c r="CG19" s="168"/>
      <c r="CH19" s="168"/>
      <c r="CI19" s="168"/>
      <c r="CJ19" s="168"/>
      <c r="CK19" s="168"/>
      <c r="CL19" s="169" t="str">
        <f>IFERROR(IF(GE19&lt;=1,"1 - Muy Baja",VLOOKUP(GE19,'[7]EVAL CONT'!$BLR$690:$BLS$694,2,0)),"")</f>
        <v>1 - Muy Baja</v>
      </c>
      <c r="CM19" s="321">
        <f t="shared" si="5"/>
        <v>0.2</v>
      </c>
      <c r="CN19" s="66" t="str">
        <f>IFERROR(IF(GG19&lt;=1,"1 - Leve",HLOOKUP(GG19,#REF!,2,0)),"")</f>
        <v/>
      </c>
      <c r="CO19" s="321">
        <f t="shared" si="6"/>
        <v>0.8</v>
      </c>
      <c r="CP19" s="169" t="str">
        <f t="shared" si="7"/>
        <v>MODERADO</v>
      </c>
      <c r="CQ19" s="320">
        <f t="shared" si="8"/>
        <v>0.16000000000000003</v>
      </c>
      <c r="CR19" s="77" t="s">
        <v>475</v>
      </c>
      <c r="CS19" s="169">
        <f t="shared" si="9"/>
        <v>3</v>
      </c>
      <c r="CT19" s="168"/>
      <c r="CU19" s="172" t="s">
        <v>1135</v>
      </c>
      <c r="CV19" s="76" t="s">
        <v>1125</v>
      </c>
      <c r="CW19" s="320"/>
      <c r="CX19" s="360">
        <f t="shared" si="10"/>
        <v>8</v>
      </c>
      <c r="CY19" s="362">
        <f t="shared" si="11"/>
        <v>4</v>
      </c>
      <c r="CZ19" s="360" t="str">
        <f t="shared" si="12"/>
        <v>Mayor</v>
      </c>
      <c r="DA19" s="324">
        <f t="shared" si="13"/>
        <v>0.8</v>
      </c>
      <c r="DB19" s="361">
        <f t="shared" si="14"/>
        <v>0.25</v>
      </c>
      <c r="DC19" s="361">
        <f t="shared" si="15"/>
        <v>0.25</v>
      </c>
      <c r="DD19" s="360">
        <f t="shared" si="16"/>
        <v>0.5</v>
      </c>
      <c r="DE19" s="359">
        <f t="shared" si="17"/>
        <v>1</v>
      </c>
      <c r="DF19" s="326">
        <f t="shared" si="18"/>
        <v>0.2</v>
      </c>
      <c r="DG19" s="359">
        <f t="shared" si="19"/>
        <v>4</v>
      </c>
      <c r="DH19" s="359"/>
      <c r="DI19" s="326">
        <f t="shared" si="20"/>
        <v>0.8</v>
      </c>
      <c r="DJ19" s="361">
        <f t="shared" si="21"/>
        <v>0</v>
      </c>
      <c r="DK19" s="361">
        <f t="shared" si="22"/>
        <v>0</v>
      </c>
      <c r="DL19" s="360">
        <f t="shared" si="23"/>
        <v>0</v>
      </c>
      <c r="DM19" s="359">
        <f t="shared" si="24"/>
        <v>1</v>
      </c>
      <c r="DN19" s="326">
        <f t="shared" si="25"/>
        <v>0.2</v>
      </c>
      <c r="DO19" s="359">
        <f t="shared" si="26"/>
        <v>4</v>
      </c>
      <c r="DP19" s="326">
        <f t="shared" si="27"/>
        <v>0.8</v>
      </c>
      <c r="DQ19" s="361">
        <f t="shared" si="28"/>
        <v>0</v>
      </c>
      <c r="DR19" s="361">
        <f t="shared" si="29"/>
        <v>0</v>
      </c>
      <c r="DS19" s="360">
        <f t="shared" si="30"/>
        <v>0</v>
      </c>
      <c r="DT19" s="359">
        <f t="shared" si="31"/>
        <v>1</v>
      </c>
      <c r="DU19" s="326">
        <f t="shared" si="32"/>
        <v>0.2</v>
      </c>
      <c r="DV19" s="359">
        <f t="shared" si="33"/>
        <v>4</v>
      </c>
      <c r="DW19" s="326">
        <f t="shared" si="34"/>
        <v>0.8</v>
      </c>
      <c r="DX19" s="361">
        <f t="shared" si="35"/>
        <v>0</v>
      </c>
      <c r="DY19" s="361">
        <f t="shared" si="98"/>
        <v>0</v>
      </c>
      <c r="DZ19" s="360">
        <f t="shared" si="36"/>
        <v>0</v>
      </c>
      <c r="EA19" s="359">
        <f t="shared" si="37"/>
        <v>1</v>
      </c>
      <c r="EB19" s="326">
        <f t="shared" si="38"/>
        <v>0.2</v>
      </c>
      <c r="EC19" s="359">
        <f t="shared" si="39"/>
        <v>4</v>
      </c>
      <c r="ED19" s="326">
        <f t="shared" si="40"/>
        <v>0.8</v>
      </c>
      <c r="EE19" s="361">
        <f t="shared" si="41"/>
        <v>0</v>
      </c>
      <c r="EF19" s="361">
        <f t="shared" si="42"/>
        <v>0</v>
      </c>
      <c r="EG19" s="360">
        <f t="shared" si="43"/>
        <v>0</v>
      </c>
      <c r="EH19" s="359">
        <f t="shared" si="44"/>
        <v>1</v>
      </c>
      <c r="EI19" s="326">
        <f t="shared" si="45"/>
        <v>0.2</v>
      </c>
      <c r="EJ19" s="359">
        <f t="shared" si="46"/>
        <v>4</v>
      </c>
      <c r="EK19" s="326">
        <f t="shared" si="47"/>
        <v>0.8</v>
      </c>
      <c r="EL19" s="361">
        <f t="shared" si="48"/>
        <v>0</v>
      </c>
      <c r="EM19" s="361">
        <f t="shared" si="49"/>
        <v>0</v>
      </c>
      <c r="EN19" s="360">
        <f t="shared" si="50"/>
        <v>0</v>
      </c>
      <c r="EO19" s="359">
        <f t="shared" si="51"/>
        <v>1</v>
      </c>
      <c r="EP19" s="326">
        <f t="shared" si="52"/>
        <v>0.2</v>
      </c>
      <c r="EQ19" s="359">
        <f t="shared" si="53"/>
        <v>4</v>
      </c>
      <c r="ER19" s="326">
        <f t="shared" si="54"/>
        <v>0.8</v>
      </c>
      <c r="ES19" s="361">
        <f t="shared" si="55"/>
        <v>0</v>
      </c>
      <c r="ET19" s="361">
        <f t="shared" si="56"/>
        <v>0</v>
      </c>
      <c r="EU19" s="360">
        <f t="shared" si="57"/>
        <v>0</v>
      </c>
      <c r="EV19" s="359">
        <f t="shared" si="58"/>
        <v>1</v>
      </c>
      <c r="EW19" s="326">
        <f t="shared" si="59"/>
        <v>0.2</v>
      </c>
      <c r="EX19" s="359">
        <f t="shared" si="60"/>
        <v>4</v>
      </c>
      <c r="EY19" s="326">
        <f t="shared" si="61"/>
        <v>0.8</v>
      </c>
      <c r="EZ19" s="361">
        <f t="shared" si="62"/>
        <v>0</v>
      </c>
      <c r="FA19" s="361">
        <f t="shared" si="63"/>
        <v>0</v>
      </c>
      <c r="FB19" s="360">
        <f t="shared" si="64"/>
        <v>0</v>
      </c>
      <c r="FC19" s="359">
        <f t="shared" si="65"/>
        <v>1</v>
      </c>
      <c r="FD19" s="326">
        <f t="shared" si="66"/>
        <v>0.2</v>
      </c>
      <c r="FE19" s="359">
        <f t="shared" si="67"/>
        <v>4</v>
      </c>
      <c r="FF19" s="326">
        <f t="shared" si="68"/>
        <v>0.8</v>
      </c>
      <c r="FG19" s="361">
        <f t="shared" si="69"/>
        <v>0</v>
      </c>
      <c r="FH19" s="361">
        <f t="shared" si="70"/>
        <v>0</v>
      </c>
      <c r="FI19" s="360">
        <f t="shared" si="71"/>
        <v>0</v>
      </c>
      <c r="FJ19" s="359">
        <f t="shared" si="72"/>
        <v>1</v>
      </c>
      <c r="FK19" s="326">
        <f t="shared" si="73"/>
        <v>0.2</v>
      </c>
      <c r="FL19" s="359">
        <f t="shared" si="74"/>
        <v>4</v>
      </c>
      <c r="FM19" s="326">
        <f t="shared" si="75"/>
        <v>0.8</v>
      </c>
      <c r="FN19" s="361">
        <f t="shared" si="76"/>
        <v>0</v>
      </c>
      <c r="FO19" s="361">
        <f t="shared" si="77"/>
        <v>0</v>
      </c>
      <c r="FP19" s="360">
        <f t="shared" si="78"/>
        <v>0</v>
      </c>
      <c r="FQ19" s="359">
        <f t="shared" si="79"/>
        <v>1</v>
      </c>
      <c r="FR19" s="326">
        <f t="shared" si="80"/>
        <v>0.2</v>
      </c>
      <c r="FS19" s="359">
        <f t="shared" si="81"/>
        <v>4</v>
      </c>
      <c r="FT19" s="326">
        <f t="shared" si="82"/>
        <v>0.8</v>
      </c>
      <c r="FU19" s="361">
        <f t="shared" si="83"/>
        <v>0</v>
      </c>
      <c r="FV19" s="361">
        <f t="shared" si="84"/>
        <v>0</v>
      </c>
      <c r="FW19" s="360">
        <f t="shared" si="85"/>
        <v>0</v>
      </c>
      <c r="FX19" s="359">
        <f t="shared" si="86"/>
        <v>1</v>
      </c>
      <c r="FY19" s="326">
        <f t="shared" si="87"/>
        <v>0.2</v>
      </c>
      <c r="FZ19" s="359">
        <f t="shared" si="88"/>
        <v>4</v>
      </c>
      <c r="GA19" s="326">
        <f t="shared" si="89"/>
        <v>0.8</v>
      </c>
      <c r="GB19" s="361">
        <f t="shared" si="90"/>
        <v>0</v>
      </c>
      <c r="GC19" s="361">
        <f t="shared" si="91"/>
        <v>0</v>
      </c>
      <c r="GD19" s="360">
        <f t="shared" si="92"/>
        <v>0</v>
      </c>
      <c r="GE19" s="359">
        <f t="shared" si="93"/>
        <v>1</v>
      </c>
      <c r="GF19" s="326">
        <f t="shared" si="94"/>
        <v>0.2</v>
      </c>
      <c r="GG19" s="359">
        <f t="shared" si="95"/>
        <v>4</v>
      </c>
      <c r="GH19" s="326">
        <f t="shared" si="96"/>
        <v>0.8</v>
      </c>
      <c r="GI19" s="326">
        <f t="shared" si="97"/>
        <v>0.8</v>
      </c>
    </row>
    <row r="20" spans="1:191" s="160" customFormat="1" ht="201.6" x14ac:dyDescent="0.2">
      <c r="A20" s="170">
        <v>12</v>
      </c>
      <c r="B20" s="425" t="s">
        <v>1138</v>
      </c>
      <c r="C20" s="77" t="s">
        <v>1150</v>
      </c>
      <c r="D20" s="166" t="s">
        <v>206</v>
      </c>
      <c r="E20" s="168" t="s">
        <v>1130</v>
      </c>
      <c r="F20" s="168" t="s">
        <v>225</v>
      </c>
      <c r="G20" s="79" t="s">
        <v>1041</v>
      </c>
      <c r="H20" s="79" t="s">
        <v>173</v>
      </c>
      <c r="I20" s="166" t="s">
        <v>20</v>
      </c>
      <c r="J20" s="166" t="s">
        <v>54</v>
      </c>
      <c r="K20" s="166" t="s">
        <v>54</v>
      </c>
      <c r="L20" s="166" t="s">
        <v>53</v>
      </c>
      <c r="M20" s="166" t="s">
        <v>53</v>
      </c>
      <c r="N20" s="166" t="s">
        <v>54</v>
      </c>
      <c r="O20" s="166" t="s">
        <v>53</v>
      </c>
      <c r="P20" s="166" t="s">
        <v>53</v>
      </c>
      <c r="Q20" s="166" t="s">
        <v>53</v>
      </c>
      <c r="R20" s="166" t="s">
        <v>54</v>
      </c>
      <c r="S20" s="166" t="s">
        <v>54</v>
      </c>
      <c r="T20" s="166" t="s">
        <v>54</v>
      </c>
      <c r="U20" s="166" t="s">
        <v>54</v>
      </c>
      <c r="V20" s="166" t="s">
        <v>53</v>
      </c>
      <c r="W20" s="166" t="s">
        <v>54</v>
      </c>
      <c r="X20" s="166" t="s">
        <v>53</v>
      </c>
      <c r="Y20" s="166" t="s">
        <v>53</v>
      </c>
      <c r="Z20" s="166" t="s">
        <v>53</v>
      </c>
      <c r="AA20" s="166" t="s">
        <v>53</v>
      </c>
      <c r="AB20" s="166" t="s">
        <v>53</v>
      </c>
      <c r="AC20" s="364" t="str">
        <f t="shared" si="0"/>
        <v>2 - Baja</v>
      </c>
      <c r="AD20" s="320">
        <f t="shared" si="1"/>
        <v>0.4</v>
      </c>
      <c r="AE20" s="364" t="str">
        <f t="shared" si="2"/>
        <v>4 - Mayor</v>
      </c>
      <c r="AF20" s="320">
        <f t="shared" si="3"/>
        <v>0.8</v>
      </c>
      <c r="AG20" s="69" t="str">
        <f>IFERROR(INDEX(#REF!,MATCH(I20,#REF!,0),MATCH(AE20,#REF!,0)),"")</f>
        <v/>
      </c>
      <c r="AH20" s="320">
        <f t="shared" si="4"/>
        <v>0.32000000000000006</v>
      </c>
      <c r="AI20" s="77" t="s">
        <v>1149</v>
      </c>
      <c r="AJ20" s="422" t="s">
        <v>110</v>
      </c>
      <c r="AK20" s="79" t="s">
        <v>1128</v>
      </c>
      <c r="AL20" s="168" t="s">
        <v>1127</v>
      </c>
      <c r="AM20" s="168" t="s">
        <v>35</v>
      </c>
      <c r="AN20" s="168" t="s">
        <v>46</v>
      </c>
      <c r="AO20" s="168" t="s">
        <v>50</v>
      </c>
      <c r="AP20" s="168" t="s">
        <v>52</v>
      </c>
      <c r="AQ20" s="168" t="s">
        <v>35</v>
      </c>
      <c r="AR20" s="168" t="s">
        <v>46</v>
      </c>
      <c r="AS20" s="168" t="s">
        <v>50</v>
      </c>
      <c r="AT20" s="168" t="s">
        <v>52</v>
      </c>
      <c r="AU20" s="168"/>
      <c r="AV20" s="168"/>
      <c r="AW20" s="168"/>
      <c r="AX20" s="168"/>
      <c r="AY20" s="168"/>
      <c r="AZ20" s="168"/>
      <c r="BA20" s="168"/>
      <c r="BB20" s="168"/>
      <c r="BC20" s="168"/>
      <c r="BD20" s="168"/>
      <c r="BE20" s="168"/>
      <c r="BF20" s="168"/>
      <c r="BG20" s="168"/>
      <c r="BH20" s="168"/>
      <c r="BI20" s="168"/>
      <c r="BJ20" s="168"/>
      <c r="BK20" s="168"/>
      <c r="BL20" s="168"/>
      <c r="BM20" s="168"/>
      <c r="BN20" s="168"/>
      <c r="BO20" s="168"/>
      <c r="BP20" s="168"/>
      <c r="BQ20" s="168"/>
      <c r="BR20" s="168"/>
      <c r="BS20" s="168"/>
      <c r="BT20" s="168"/>
      <c r="BU20" s="168"/>
      <c r="BV20" s="168"/>
      <c r="BW20" s="168"/>
      <c r="BX20" s="168"/>
      <c r="BY20" s="168"/>
      <c r="BZ20" s="168"/>
      <c r="CA20" s="168"/>
      <c r="CB20" s="168"/>
      <c r="CC20" s="168"/>
      <c r="CD20" s="168"/>
      <c r="CE20" s="168"/>
      <c r="CF20" s="168"/>
      <c r="CG20" s="168"/>
      <c r="CH20" s="168"/>
      <c r="CI20" s="168"/>
      <c r="CJ20" s="168"/>
      <c r="CK20" s="168"/>
      <c r="CL20" s="169" t="str">
        <f>IFERROR(IF(GE20&lt;=1,"1 - Muy Baja",VLOOKUP(GE20,'[7]EVAL CONT'!$BLR$690:$BLS$694,2,0)),"")</f>
        <v>1 - Muy Baja</v>
      </c>
      <c r="CM20" s="321">
        <f t="shared" si="5"/>
        <v>0.1</v>
      </c>
      <c r="CN20" s="66" t="str">
        <f>IFERROR(IF(GG20&lt;=1,"1 - Leve",HLOOKUP(GG20,#REF!,2,0)),"")</f>
        <v/>
      </c>
      <c r="CO20" s="321">
        <f t="shared" si="6"/>
        <v>0.8</v>
      </c>
      <c r="CP20" s="169" t="str">
        <f t="shared" si="7"/>
        <v>MODERADO</v>
      </c>
      <c r="CQ20" s="320">
        <f t="shared" si="8"/>
        <v>8.0000000000000016E-2</v>
      </c>
      <c r="CR20" s="77" t="s">
        <v>238</v>
      </c>
      <c r="CS20" s="169">
        <f t="shared" si="9"/>
        <v>3</v>
      </c>
      <c r="CT20" s="168"/>
      <c r="CU20" s="172" t="s">
        <v>1135</v>
      </c>
      <c r="CV20" s="76" t="s">
        <v>1125</v>
      </c>
      <c r="CW20" s="320"/>
      <c r="CX20" s="360">
        <f t="shared" si="10"/>
        <v>8</v>
      </c>
      <c r="CY20" s="362">
        <f t="shared" si="11"/>
        <v>4</v>
      </c>
      <c r="CZ20" s="360" t="str">
        <f t="shared" si="12"/>
        <v>Mayor</v>
      </c>
      <c r="DA20" s="324">
        <f t="shared" si="13"/>
        <v>0.8</v>
      </c>
      <c r="DB20" s="361">
        <f t="shared" si="14"/>
        <v>0.25</v>
      </c>
      <c r="DC20" s="361">
        <f t="shared" si="15"/>
        <v>0.25</v>
      </c>
      <c r="DD20" s="360">
        <f t="shared" si="16"/>
        <v>0.5</v>
      </c>
      <c r="DE20" s="359">
        <f t="shared" si="17"/>
        <v>1</v>
      </c>
      <c r="DF20" s="326">
        <f t="shared" si="18"/>
        <v>0.2</v>
      </c>
      <c r="DG20" s="359">
        <f t="shared" si="19"/>
        <v>4</v>
      </c>
      <c r="DH20" s="359"/>
      <c r="DI20" s="326">
        <f t="shared" si="20"/>
        <v>0.8</v>
      </c>
      <c r="DJ20" s="361">
        <f t="shared" si="21"/>
        <v>0.25</v>
      </c>
      <c r="DK20" s="361">
        <f t="shared" si="22"/>
        <v>0.25</v>
      </c>
      <c r="DL20" s="360">
        <f t="shared" si="23"/>
        <v>0.5</v>
      </c>
      <c r="DM20" s="359">
        <f t="shared" si="24"/>
        <v>1</v>
      </c>
      <c r="DN20" s="326">
        <f t="shared" si="25"/>
        <v>0.1</v>
      </c>
      <c r="DO20" s="359">
        <f t="shared" si="26"/>
        <v>4</v>
      </c>
      <c r="DP20" s="326">
        <f t="shared" si="27"/>
        <v>0.8</v>
      </c>
      <c r="DQ20" s="361">
        <f t="shared" si="28"/>
        <v>0</v>
      </c>
      <c r="DR20" s="361">
        <f t="shared" si="29"/>
        <v>0</v>
      </c>
      <c r="DS20" s="360">
        <f t="shared" si="30"/>
        <v>0</v>
      </c>
      <c r="DT20" s="359">
        <f t="shared" si="31"/>
        <v>1</v>
      </c>
      <c r="DU20" s="326">
        <f t="shared" si="32"/>
        <v>0.1</v>
      </c>
      <c r="DV20" s="359">
        <f t="shared" si="33"/>
        <v>4</v>
      </c>
      <c r="DW20" s="326">
        <f t="shared" si="34"/>
        <v>0.8</v>
      </c>
      <c r="DX20" s="361">
        <f t="shared" si="35"/>
        <v>0</v>
      </c>
      <c r="DY20" s="361">
        <f t="shared" si="98"/>
        <v>0</v>
      </c>
      <c r="DZ20" s="360">
        <f t="shared" si="36"/>
        <v>0</v>
      </c>
      <c r="EA20" s="359">
        <f t="shared" si="37"/>
        <v>1</v>
      </c>
      <c r="EB20" s="326">
        <f t="shared" si="38"/>
        <v>0.1</v>
      </c>
      <c r="EC20" s="359">
        <f t="shared" si="39"/>
        <v>4</v>
      </c>
      <c r="ED20" s="326">
        <f t="shared" si="40"/>
        <v>0.8</v>
      </c>
      <c r="EE20" s="361">
        <f t="shared" si="41"/>
        <v>0</v>
      </c>
      <c r="EF20" s="361">
        <f t="shared" si="42"/>
        <v>0</v>
      </c>
      <c r="EG20" s="360">
        <f t="shared" si="43"/>
        <v>0</v>
      </c>
      <c r="EH20" s="359">
        <f t="shared" si="44"/>
        <v>1</v>
      </c>
      <c r="EI20" s="326">
        <f t="shared" si="45"/>
        <v>0.1</v>
      </c>
      <c r="EJ20" s="359">
        <f t="shared" si="46"/>
        <v>4</v>
      </c>
      <c r="EK20" s="326">
        <f t="shared" si="47"/>
        <v>0.8</v>
      </c>
      <c r="EL20" s="361">
        <f t="shared" si="48"/>
        <v>0</v>
      </c>
      <c r="EM20" s="361">
        <f t="shared" si="49"/>
        <v>0</v>
      </c>
      <c r="EN20" s="360">
        <f t="shared" si="50"/>
        <v>0</v>
      </c>
      <c r="EO20" s="359">
        <f t="shared" si="51"/>
        <v>1</v>
      </c>
      <c r="EP20" s="326">
        <f t="shared" si="52"/>
        <v>0.1</v>
      </c>
      <c r="EQ20" s="359">
        <f t="shared" si="53"/>
        <v>4</v>
      </c>
      <c r="ER20" s="326">
        <f t="shared" si="54"/>
        <v>0.8</v>
      </c>
      <c r="ES20" s="361">
        <f t="shared" si="55"/>
        <v>0</v>
      </c>
      <c r="ET20" s="361">
        <f t="shared" si="56"/>
        <v>0</v>
      </c>
      <c r="EU20" s="360">
        <f t="shared" si="57"/>
        <v>0</v>
      </c>
      <c r="EV20" s="359">
        <f t="shared" si="58"/>
        <v>1</v>
      </c>
      <c r="EW20" s="326">
        <f t="shared" si="59"/>
        <v>0.1</v>
      </c>
      <c r="EX20" s="359">
        <f t="shared" si="60"/>
        <v>4</v>
      </c>
      <c r="EY20" s="326">
        <f t="shared" si="61"/>
        <v>0.8</v>
      </c>
      <c r="EZ20" s="361">
        <f t="shared" si="62"/>
        <v>0</v>
      </c>
      <c r="FA20" s="361">
        <f t="shared" si="63"/>
        <v>0</v>
      </c>
      <c r="FB20" s="360">
        <f t="shared" si="64"/>
        <v>0</v>
      </c>
      <c r="FC20" s="359">
        <f t="shared" si="65"/>
        <v>1</v>
      </c>
      <c r="FD20" s="326">
        <f t="shared" si="66"/>
        <v>0.1</v>
      </c>
      <c r="FE20" s="359">
        <f t="shared" si="67"/>
        <v>4</v>
      </c>
      <c r="FF20" s="326">
        <f t="shared" si="68"/>
        <v>0.8</v>
      </c>
      <c r="FG20" s="361">
        <f t="shared" si="69"/>
        <v>0</v>
      </c>
      <c r="FH20" s="361">
        <f t="shared" si="70"/>
        <v>0</v>
      </c>
      <c r="FI20" s="360">
        <f t="shared" si="71"/>
        <v>0</v>
      </c>
      <c r="FJ20" s="359">
        <f t="shared" si="72"/>
        <v>1</v>
      </c>
      <c r="FK20" s="326">
        <f t="shared" si="73"/>
        <v>0.1</v>
      </c>
      <c r="FL20" s="359">
        <f t="shared" si="74"/>
        <v>4</v>
      </c>
      <c r="FM20" s="326">
        <f t="shared" si="75"/>
        <v>0.8</v>
      </c>
      <c r="FN20" s="361">
        <f t="shared" si="76"/>
        <v>0</v>
      </c>
      <c r="FO20" s="361">
        <f t="shared" si="77"/>
        <v>0</v>
      </c>
      <c r="FP20" s="360">
        <f t="shared" si="78"/>
        <v>0</v>
      </c>
      <c r="FQ20" s="359">
        <f t="shared" si="79"/>
        <v>1</v>
      </c>
      <c r="FR20" s="326">
        <f t="shared" si="80"/>
        <v>0.1</v>
      </c>
      <c r="FS20" s="359">
        <f t="shared" si="81"/>
        <v>4</v>
      </c>
      <c r="FT20" s="326">
        <f t="shared" si="82"/>
        <v>0.8</v>
      </c>
      <c r="FU20" s="361">
        <f t="shared" si="83"/>
        <v>0</v>
      </c>
      <c r="FV20" s="361">
        <f t="shared" si="84"/>
        <v>0</v>
      </c>
      <c r="FW20" s="360">
        <f t="shared" si="85"/>
        <v>0</v>
      </c>
      <c r="FX20" s="359">
        <f t="shared" si="86"/>
        <v>1</v>
      </c>
      <c r="FY20" s="326">
        <f t="shared" si="87"/>
        <v>0.1</v>
      </c>
      <c r="FZ20" s="359">
        <f t="shared" si="88"/>
        <v>4</v>
      </c>
      <c r="GA20" s="326">
        <f t="shared" si="89"/>
        <v>0.8</v>
      </c>
      <c r="GB20" s="361">
        <f t="shared" si="90"/>
        <v>0</v>
      </c>
      <c r="GC20" s="361">
        <f t="shared" si="91"/>
        <v>0</v>
      </c>
      <c r="GD20" s="360">
        <f t="shared" si="92"/>
        <v>0</v>
      </c>
      <c r="GE20" s="359">
        <f t="shared" si="93"/>
        <v>1</v>
      </c>
      <c r="GF20" s="326">
        <f t="shared" si="94"/>
        <v>0.1</v>
      </c>
      <c r="GG20" s="359">
        <f t="shared" si="95"/>
        <v>4</v>
      </c>
      <c r="GH20" s="326">
        <f t="shared" si="96"/>
        <v>0.8</v>
      </c>
      <c r="GI20" s="326">
        <f t="shared" si="97"/>
        <v>0.8</v>
      </c>
    </row>
    <row r="21" spans="1:191" s="160" customFormat="1" ht="201.6" x14ac:dyDescent="0.2">
      <c r="A21" s="170">
        <v>13</v>
      </c>
      <c r="B21" s="425" t="s">
        <v>1138</v>
      </c>
      <c r="C21" s="77" t="s">
        <v>1148</v>
      </c>
      <c r="D21" s="166" t="s">
        <v>205</v>
      </c>
      <c r="E21" s="168" t="s">
        <v>1130</v>
      </c>
      <c r="F21" s="168" t="s">
        <v>225</v>
      </c>
      <c r="G21" s="79" t="s">
        <v>1041</v>
      </c>
      <c r="H21" s="79" t="s">
        <v>173</v>
      </c>
      <c r="I21" s="166" t="s">
        <v>20</v>
      </c>
      <c r="J21" s="166" t="s">
        <v>54</v>
      </c>
      <c r="K21" s="166" t="s">
        <v>54</v>
      </c>
      <c r="L21" s="166" t="s">
        <v>53</v>
      </c>
      <c r="M21" s="166" t="s">
        <v>53</v>
      </c>
      <c r="N21" s="166" t="s">
        <v>54</v>
      </c>
      <c r="O21" s="166" t="s">
        <v>53</v>
      </c>
      <c r="P21" s="166" t="s">
        <v>53</v>
      </c>
      <c r="Q21" s="166" t="s">
        <v>53</v>
      </c>
      <c r="R21" s="166" t="s">
        <v>54</v>
      </c>
      <c r="S21" s="166" t="s">
        <v>54</v>
      </c>
      <c r="T21" s="166" t="s">
        <v>54</v>
      </c>
      <c r="U21" s="166" t="s">
        <v>54</v>
      </c>
      <c r="V21" s="166" t="s">
        <v>53</v>
      </c>
      <c r="W21" s="166" t="s">
        <v>54</v>
      </c>
      <c r="X21" s="166" t="s">
        <v>53</v>
      </c>
      <c r="Y21" s="166" t="s">
        <v>53</v>
      </c>
      <c r="Z21" s="166" t="s">
        <v>53</v>
      </c>
      <c r="AA21" s="166" t="s">
        <v>53</v>
      </c>
      <c r="AB21" s="166" t="s">
        <v>53</v>
      </c>
      <c r="AC21" s="364" t="str">
        <f t="shared" si="0"/>
        <v>2 - Baja</v>
      </c>
      <c r="AD21" s="320">
        <f t="shared" si="1"/>
        <v>0.4</v>
      </c>
      <c r="AE21" s="364" t="str">
        <f t="shared" si="2"/>
        <v>4 - Mayor</v>
      </c>
      <c r="AF21" s="320">
        <f t="shared" si="3"/>
        <v>0.8</v>
      </c>
      <c r="AG21" s="69" t="str">
        <f>IFERROR(INDEX(#REF!,MATCH(I21,#REF!,0),MATCH(AE21,#REF!,0)),"")</f>
        <v/>
      </c>
      <c r="AH21" s="320">
        <f t="shared" si="4"/>
        <v>0.32000000000000006</v>
      </c>
      <c r="AI21" s="77" t="s">
        <v>1146</v>
      </c>
      <c r="AJ21" s="422" t="s">
        <v>110</v>
      </c>
      <c r="AK21" s="79" t="s">
        <v>1128</v>
      </c>
      <c r="AL21" s="168" t="s">
        <v>1127</v>
      </c>
      <c r="AM21" s="168" t="s">
        <v>35</v>
      </c>
      <c r="AN21" s="168" t="s">
        <v>45</v>
      </c>
      <c r="AO21" s="168" t="s">
        <v>50</v>
      </c>
      <c r="AP21" s="168" t="s">
        <v>52</v>
      </c>
      <c r="AQ21" s="168"/>
      <c r="AR21" s="168"/>
      <c r="AS21" s="168"/>
      <c r="AT21" s="168"/>
      <c r="AU21" s="168"/>
      <c r="AV21" s="168"/>
      <c r="AW21" s="168"/>
      <c r="AX21" s="168"/>
      <c r="AY21" s="168"/>
      <c r="AZ21" s="168"/>
      <c r="BA21" s="168"/>
      <c r="BB21" s="168"/>
      <c r="BC21" s="168"/>
      <c r="BD21" s="168"/>
      <c r="BE21" s="168"/>
      <c r="BF21" s="168"/>
      <c r="BG21" s="168"/>
      <c r="BH21" s="168"/>
      <c r="BI21" s="168"/>
      <c r="BJ21" s="168"/>
      <c r="BK21" s="168"/>
      <c r="BL21" s="168"/>
      <c r="BM21" s="168"/>
      <c r="BN21" s="168"/>
      <c r="BO21" s="168"/>
      <c r="BP21" s="168"/>
      <c r="BQ21" s="168"/>
      <c r="BR21" s="168"/>
      <c r="BS21" s="168"/>
      <c r="BT21" s="168"/>
      <c r="BU21" s="168"/>
      <c r="BV21" s="168"/>
      <c r="BW21" s="168"/>
      <c r="BX21" s="168"/>
      <c r="BY21" s="168"/>
      <c r="BZ21" s="168"/>
      <c r="CA21" s="168"/>
      <c r="CB21" s="168"/>
      <c r="CC21" s="168"/>
      <c r="CD21" s="168"/>
      <c r="CE21" s="168"/>
      <c r="CF21" s="168"/>
      <c r="CG21" s="168"/>
      <c r="CH21" s="168"/>
      <c r="CI21" s="168"/>
      <c r="CJ21" s="168"/>
      <c r="CK21" s="168"/>
      <c r="CL21" s="169" t="str">
        <f>IFERROR(IF(GE21&lt;=1,"1 - Muy Baja",VLOOKUP(GE21,'[7]EVAL CONT'!$BLR$690:$BLS$694,2,0)),"")</f>
        <v/>
      </c>
      <c r="CM21" s="321">
        <f t="shared" si="5"/>
        <v>0.24</v>
      </c>
      <c r="CN21" s="66" t="str">
        <f>IFERROR(IF(GG21&lt;=1,"1 - Leve",HLOOKUP(GG21,#REF!,2,0)),"")</f>
        <v/>
      </c>
      <c r="CO21" s="321">
        <f t="shared" si="6"/>
        <v>0.8</v>
      </c>
      <c r="CP21" s="169" t="str">
        <f t="shared" si="7"/>
        <v>MODERADO</v>
      </c>
      <c r="CQ21" s="320">
        <f t="shared" si="8"/>
        <v>0.192</v>
      </c>
      <c r="CR21" s="77" t="s">
        <v>475</v>
      </c>
      <c r="CS21" s="169">
        <f t="shared" si="9"/>
        <v>3</v>
      </c>
      <c r="CT21" s="168"/>
      <c r="CU21" s="172" t="s">
        <v>1135</v>
      </c>
      <c r="CV21" s="76" t="s">
        <v>1125</v>
      </c>
      <c r="CW21" s="320"/>
      <c r="CX21" s="360">
        <f t="shared" si="10"/>
        <v>8</v>
      </c>
      <c r="CY21" s="362">
        <f t="shared" si="11"/>
        <v>4</v>
      </c>
      <c r="CZ21" s="360" t="str">
        <f t="shared" si="12"/>
        <v>Mayor</v>
      </c>
      <c r="DA21" s="324">
        <f t="shared" si="13"/>
        <v>0.8</v>
      </c>
      <c r="DB21" s="361">
        <f t="shared" si="14"/>
        <v>0.15</v>
      </c>
      <c r="DC21" s="361">
        <f t="shared" si="15"/>
        <v>0.25</v>
      </c>
      <c r="DD21" s="360">
        <f t="shared" si="16"/>
        <v>0.4</v>
      </c>
      <c r="DE21" s="359">
        <f t="shared" si="17"/>
        <v>2</v>
      </c>
      <c r="DF21" s="326">
        <f t="shared" si="18"/>
        <v>0.24</v>
      </c>
      <c r="DG21" s="359">
        <f t="shared" si="19"/>
        <v>4</v>
      </c>
      <c r="DH21" s="359"/>
      <c r="DI21" s="326">
        <f t="shared" si="20"/>
        <v>0.8</v>
      </c>
      <c r="DJ21" s="361">
        <f t="shared" si="21"/>
        <v>0</v>
      </c>
      <c r="DK21" s="361">
        <f t="shared" si="22"/>
        <v>0</v>
      </c>
      <c r="DL21" s="360">
        <f t="shared" si="23"/>
        <v>0</v>
      </c>
      <c r="DM21" s="359">
        <f t="shared" si="24"/>
        <v>2</v>
      </c>
      <c r="DN21" s="326">
        <f t="shared" si="25"/>
        <v>0.24</v>
      </c>
      <c r="DO21" s="359">
        <f t="shared" si="26"/>
        <v>4</v>
      </c>
      <c r="DP21" s="326">
        <f t="shared" si="27"/>
        <v>0.8</v>
      </c>
      <c r="DQ21" s="361">
        <f t="shared" si="28"/>
        <v>0</v>
      </c>
      <c r="DR21" s="361">
        <f t="shared" si="29"/>
        <v>0</v>
      </c>
      <c r="DS21" s="360">
        <f t="shared" si="30"/>
        <v>0</v>
      </c>
      <c r="DT21" s="359">
        <f t="shared" si="31"/>
        <v>2</v>
      </c>
      <c r="DU21" s="326">
        <f t="shared" si="32"/>
        <v>0.24</v>
      </c>
      <c r="DV21" s="359">
        <f t="shared" si="33"/>
        <v>4</v>
      </c>
      <c r="DW21" s="326">
        <f t="shared" si="34"/>
        <v>0.8</v>
      </c>
      <c r="DX21" s="361">
        <f t="shared" si="35"/>
        <v>0</v>
      </c>
      <c r="DY21" s="361">
        <f t="shared" si="98"/>
        <v>0</v>
      </c>
      <c r="DZ21" s="360">
        <f t="shared" si="36"/>
        <v>0</v>
      </c>
      <c r="EA21" s="359">
        <f t="shared" si="37"/>
        <v>2</v>
      </c>
      <c r="EB21" s="326">
        <f t="shared" si="38"/>
        <v>0.24</v>
      </c>
      <c r="EC21" s="359">
        <f t="shared" si="39"/>
        <v>4</v>
      </c>
      <c r="ED21" s="326">
        <f t="shared" si="40"/>
        <v>0.8</v>
      </c>
      <c r="EE21" s="361">
        <f t="shared" si="41"/>
        <v>0</v>
      </c>
      <c r="EF21" s="361">
        <f t="shared" si="42"/>
        <v>0</v>
      </c>
      <c r="EG21" s="360">
        <f t="shared" si="43"/>
        <v>0</v>
      </c>
      <c r="EH21" s="359">
        <f t="shared" si="44"/>
        <v>2</v>
      </c>
      <c r="EI21" s="326">
        <f t="shared" si="45"/>
        <v>0.24</v>
      </c>
      <c r="EJ21" s="359">
        <f t="shared" si="46"/>
        <v>4</v>
      </c>
      <c r="EK21" s="326">
        <f t="shared" si="47"/>
        <v>0.8</v>
      </c>
      <c r="EL21" s="361">
        <f t="shared" si="48"/>
        <v>0</v>
      </c>
      <c r="EM21" s="361">
        <f t="shared" si="49"/>
        <v>0</v>
      </c>
      <c r="EN21" s="360">
        <f t="shared" si="50"/>
        <v>0</v>
      </c>
      <c r="EO21" s="359">
        <f t="shared" si="51"/>
        <v>2</v>
      </c>
      <c r="EP21" s="326">
        <f t="shared" si="52"/>
        <v>0.24</v>
      </c>
      <c r="EQ21" s="359">
        <f t="shared" si="53"/>
        <v>4</v>
      </c>
      <c r="ER21" s="326">
        <f t="shared" si="54"/>
        <v>0.8</v>
      </c>
      <c r="ES21" s="361">
        <f t="shared" si="55"/>
        <v>0</v>
      </c>
      <c r="ET21" s="361">
        <f t="shared" si="56"/>
        <v>0</v>
      </c>
      <c r="EU21" s="360">
        <f t="shared" si="57"/>
        <v>0</v>
      </c>
      <c r="EV21" s="359">
        <f t="shared" si="58"/>
        <v>2</v>
      </c>
      <c r="EW21" s="326">
        <f t="shared" si="59"/>
        <v>0.24</v>
      </c>
      <c r="EX21" s="359">
        <f t="shared" si="60"/>
        <v>4</v>
      </c>
      <c r="EY21" s="326">
        <f t="shared" si="61"/>
        <v>0.8</v>
      </c>
      <c r="EZ21" s="361">
        <f t="shared" si="62"/>
        <v>0</v>
      </c>
      <c r="FA21" s="361">
        <f t="shared" si="63"/>
        <v>0</v>
      </c>
      <c r="FB21" s="360">
        <f t="shared" si="64"/>
        <v>0</v>
      </c>
      <c r="FC21" s="359">
        <f t="shared" si="65"/>
        <v>2</v>
      </c>
      <c r="FD21" s="326">
        <f t="shared" si="66"/>
        <v>0.24</v>
      </c>
      <c r="FE21" s="359">
        <f t="shared" si="67"/>
        <v>4</v>
      </c>
      <c r="FF21" s="326">
        <f t="shared" si="68"/>
        <v>0.8</v>
      </c>
      <c r="FG21" s="361">
        <f t="shared" si="69"/>
        <v>0</v>
      </c>
      <c r="FH21" s="361">
        <f t="shared" si="70"/>
        <v>0</v>
      </c>
      <c r="FI21" s="360">
        <f t="shared" si="71"/>
        <v>0</v>
      </c>
      <c r="FJ21" s="359">
        <f t="shared" si="72"/>
        <v>2</v>
      </c>
      <c r="FK21" s="326">
        <f t="shared" si="73"/>
        <v>0.24</v>
      </c>
      <c r="FL21" s="359">
        <f t="shared" si="74"/>
        <v>4</v>
      </c>
      <c r="FM21" s="326">
        <f t="shared" si="75"/>
        <v>0.8</v>
      </c>
      <c r="FN21" s="361">
        <f t="shared" si="76"/>
        <v>0</v>
      </c>
      <c r="FO21" s="361">
        <f t="shared" si="77"/>
        <v>0</v>
      </c>
      <c r="FP21" s="360">
        <f t="shared" si="78"/>
        <v>0</v>
      </c>
      <c r="FQ21" s="359">
        <f t="shared" si="79"/>
        <v>2</v>
      </c>
      <c r="FR21" s="326">
        <f t="shared" si="80"/>
        <v>0.24</v>
      </c>
      <c r="FS21" s="359">
        <f t="shared" si="81"/>
        <v>4</v>
      </c>
      <c r="FT21" s="326">
        <f t="shared" si="82"/>
        <v>0.8</v>
      </c>
      <c r="FU21" s="361">
        <f t="shared" si="83"/>
        <v>0</v>
      </c>
      <c r="FV21" s="361">
        <f t="shared" si="84"/>
        <v>0</v>
      </c>
      <c r="FW21" s="360">
        <f t="shared" si="85"/>
        <v>0</v>
      </c>
      <c r="FX21" s="359">
        <f t="shared" si="86"/>
        <v>2</v>
      </c>
      <c r="FY21" s="326">
        <f t="shared" si="87"/>
        <v>0.24</v>
      </c>
      <c r="FZ21" s="359">
        <f t="shared" si="88"/>
        <v>4</v>
      </c>
      <c r="GA21" s="326">
        <f t="shared" si="89"/>
        <v>0.8</v>
      </c>
      <c r="GB21" s="361">
        <f t="shared" si="90"/>
        <v>0</v>
      </c>
      <c r="GC21" s="361">
        <f t="shared" si="91"/>
        <v>0</v>
      </c>
      <c r="GD21" s="360">
        <f t="shared" si="92"/>
        <v>0</v>
      </c>
      <c r="GE21" s="359">
        <f t="shared" si="93"/>
        <v>2</v>
      </c>
      <c r="GF21" s="326">
        <f t="shared" si="94"/>
        <v>0.24</v>
      </c>
      <c r="GG21" s="359">
        <f t="shared" si="95"/>
        <v>4</v>
      </c>
      <c r="GH21" s="326">
        <f t="shared" si="96"/>
        <v>0.8</v>
      </c>
      <c r="GI21" s="326">
        <f t="shared" si="97"/>
        <v>0.8</v>
      </c>
    </row>
    <row r="22" spans="1:191" s="160" customFormat="1" ht="201.6" x14ac:dyDescent="0.2">
      <c r="A22" s="170">
        <v>14</v>
      </c>
      <c r="B22" s="425" t="s">
        <v>1138</v>
      </c>
      <c r="C22" s="77" t="s">
        <v>1147</v>
      </c>
      <c r="D22" s="166" t="s">
        <v>206</v>
      </c>
      <c r="E22" s="168" t="s">
        <v>1130</v>
      </c>
      <c r="F22" s="168" t="s">
        <v>225</v>
      </c>
      <c r="G22" s="79" t="s">
        <v>1041</v>
      </c>
      <c r="H22" s="79" t="s">
        <v>173</v>
      </c>
      <c r="I22" s="166" t="s">
        <v>20</v>
      </c>
      <c r="J22" s="166" t="s">
        <v>54</v>
      </c>
      <c r="K22" s="166" t="s">
        <v>54</v>
      </c>
      <c r="L22" s="166" t="s">
        <v>53</v>
      </c>
      <c r="M22" s="166" t="s">
        <v>53</v>
      </c>
      <c r="N22" s="166" t="s">
        <v>54</v>
      </c>
      <c r="O22" s="166" t="s">
        <v>53</v>
      </c>
      <c r="P22" s="166" t="s">
        <v>53</v>
      </c>
      <c r="Q22" s="166" t="s">
        <v>53</v>
      </c>
      <c r="R22" s="166" t="s">
        <v>54</v>
      </c>
      <c r="S22" s="166" t="s">
        <v>54</v>
      </c>
      <c r="T22" s="166" t="s">
        <v>54</v>
      </c>
      <c r="U22" s="166" t="s">
        <v>54</v>
      </c>
      <c r="V22" s="166" t="s">
        <v>53</v>
      </c>
      <c r="W22" s="166" t="s">
        <v>54</v>
      </c>
      <c r="X22" s="166" t="s">
        <v>53</v>
      </c>
      <c r="Y22" s="166" t="s">
        <v>53</v>
      </c>
      <c r="Z22" s="166" t="s">
        <v>53</v>
      </c>
      <c r="AA22" s="166" t="s">
        <v>53</v>
      </c>
      <c r="AB22" s="166" t="s">
        <v>53</v>
      </c>
      <c r="AC22" s="364" t="str">
        <f t="shared" si="0"/>
        <v>2 - Baja</v>
      </c>
      <c r="AD22" s="320">
        <f t="shared" si="1"/>
        <v>0.4</v>
      </c>
      <c r="AE22" s="364" t="str">
        <f t="shared" si="2"/>
        <v>4 - Mayor</v>
      </c>
      <c r="AF22" s="320">
        <f t="shared" si="3"/>
        <v>0.8</v>
      </c>
      <c r="AG22" s="69" t="str">
        <f>IFERROR(INDEX(#REF!,MATCH(I22,#REF!,0),MATCH(AE22,#REF!,0)),"")</f>
        <v/>
      </c>
      <c r="AH22" s="320">
        <f t="shared" si="4"/>
        <v>0.32000000000000006</v>
      </c>
      <c r="AI22" s="77" t="s">
        <v>1146</v>
      </c>
      <c r="AJ22" s="422" t="s">
        <v>110</v>
      </c>
      <c r="AK22" s="79" t="s">
        <v>1128</v>
      </c>
      <c r="AL22" s="168" t="s">
        <v>1127</v>
      </c>
      <c r="AM22" s="168" t="s">
        <v>35</v>
      </c>
      <c r="AN22" s="168" t="s">
        <v>45</v>
      </c>
      <c r="AO22" s="168" t="s">
        <v>50</v>
      </c>
      <c r="AP22" s="168" t="s">
        <v>52</v>
      </c>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8"/>
      <c r="CB22" s="168"/>
      <c r="CC22" s="168"/>
      <c r="CD22" s="168"/>
      <c r="CE22" s="168"/>
      <c r="CF22" s="168"/>
      <c r="CG22" s="168"/>
      <c r="CH22" s="168"/>
      <c r="CI22" s="168"/>
      <c r="CJ22" s="168"/>
      <c r="CK22" s="168"/>
      <c r="CL22" s="169" t="str">
        <f>IFERROR(IF(GE22&lt;=1,"1 - Muy Baja",VLOOKUP(GE22,'[7]EVAL CONT'!$BLR$690:$BLS$694,2,0)),"")</f>
        <v/>
      </c>
      <c r="CM22" s="321">
        <f t="shared" si="5"/>
        <v>0.24</v>
      </c>
      <c r="CN22" s="66" t="str">
        <f>IFERROR(IF(GG22&lt;=1,"1 - Leve",HLOOKUP(GG22,#REF!,2,0)),"")</f>
        <v/>
      </c>
      <c r="CO22" s="321">
        <f t="shared" si="6"/>
        <v>0.8</v>
      </c>
      <c r="CP22" s="169" t="str">
        <f t="shared" si="7"/>
        <v>MODERADO</v>
      </c>
      <c r="CQ22" s="320">
        <f t="shared" si="8"/>
        <v>0.192</v>
      </c>
      <c r="CR22" s="77" t="s">
        <v>238</v>
      </c>
      <c r="CS22" s="169">
        <f t="shared" si="9"/>
        <v>3</v>
      </c>
      <c r="CT22" s="168"/>
      <c r="CU22" s="172" t="s">
        <v>1135</v>
      </c>
      <c r="CV22" s="76" t="s">
        <v>1125</v>
      </c>
      <c r="CW22" s="320"/>
      <c r="CX22" s="360">
        <f t="shared" si="10"/>
        <v>8</v>
      </c>
      <c r="CY22" s="362">
        <f t="shared" si="11"/>
        <v>4</v>
      </c>
      <c r="CZ22" s="360" t="str">
        <f t="shared" si="12"/>
        <v>Mayor</v>
      </c>
      <c r="DA22" s="324">
        <f t="shared" si="13"/>
        <v>0.8</v>
      </c>
      <c r="DB22" s="361">
        <f t="shared" si="14"/>
        <v>0.15</v>
      </c>
      <c r="DC22" s="361">
        <f t="shared" si="15"/>
        <v>0.25</v>
      </c>
      <c r="DD22" s="360">
        <f t="shared" si="16"/>
        <v>0.4</v>
      </c>
      <c r="DE22" s="359">
        <f t="shared" si="17"/>
        <v>2</v>
      </c>
      <c r="DF22" s="326">
        <f t="shared" si="18"/>
        <v>0.24</v>
      </c>
      <c r="DG22" s="359">
        <f t="shared" si="19"/>
        <v>4</v>
      </c>
      <c r="DH22" s="359"/>
      <c r="DI22" s="326">
        <f t="shared" si="20"/>
        <v>0.8</v>
      </c>
      <c r="DJ22" s="361">
        <f t="shared" si="21"/>
        <v>0</v>
      </c>
      <c r="DK22" s="361">
        <f t="shared" si="22"/>
        <v>0</v>
      </c>
      <c r="DL22" s="360">
        <f t="shared" si="23"/>
        <v>0</v>
      </c>
      <c r="DM22" s="359">
        <f t="shared" si="24"/>
        <v>2</v>
      </c>
      <c r="DN22" s="326">
        <f t="shared" si="25"/>
        <v>0.24</v>
      </c>
      <c r="DO22" s="359">
        <f t="shared" si="26"/>
        <v>4</v>
      </c>
      <c r="DP22" s="326">
        <f t="shared" si="27"/>
        <v>0.8</v>
      </c>
      <c r="DQ22" s="361">
        <f t="shared" si="28"/>
        <v>0</v>
      </c>
      <c r="DR22" s="361">
        <f t="shared" si="29"/>
        <v>0</v>
      </c>
      <c r="DS22" s="360">
        <f t="shared" si="30"/>
        <v>0</v>
      </c>
      <c r="DT22" s="359">
        <f t="shared" si="31"/>
        <v>2</v>
      </c>
      <c r="DU22" s="326">
        <f t="shared" si="32"/>
        <v>0.24</v>
      </c>
      <c r="DV22" s="359">
        <f t="shared" si="33"/>
        <v>4</v>
      </c>
      <c r="DW22" s="326">
        <f t="shared" si="34"/>
        <v>0.8</v>
      </c>
      <c r="DX22" s="361">
        <f t="shared" si="35"/>
        <v>0</v>
      </c>
      <c r="DY22" s="361">
        <f t="shared" si="98"/>
        <v>0</v>
      </c>
      <c r="DZ22" s="360">
        <f t="shared" si="36"/>
        <v>0</v>
      </c>
      <c r="EA22" s="359">
        <f t="shared" si="37"/>
        <v>2</v>
      </c>
      <c r="EB22" s="326">
        <f t="shared" si="38"/>
        <v>0.24</v>
      </c>
      <c r="EC22" s="359">
        <f t="shared" si="39"/>
        <v>4</v>
      </c>
      <c r="ED22" s="326">
        <f t="shared" si="40"/>
        <v>0.8</v>
      </c>
      <c r="EE22" s="361">
        <f t="shared" si="41"/>
        <v>0</v>
      </c>
      <c r="EF22" s="361">
        <f t="shared" si="42"/>
        <v>0</v>
      </c>
      <c r="EG22" s="360">
        <f t="shared" si="43"/>
        <v>0</v>
      </c>
      <c r="EH22" s="359">
        <f t="shared" si="44"/>
        <v>2</v>
      </c>
      <c r="EI22" s="326">
        <f t="shared" si="45"/>
        <v>0.24</v>
      </c>
      <c r="EJ22" s="359">
        <f t="shared" si="46"/>
        <v>4</v>
      </c>
      <c r="EK22" s="326">
        <f t="shared" si="47"/>
        <v>0.8</v>
      </c>
      <c r="EL22" s="361">
        <f t="shared" si="48"/>
        <v>0</v>
      </c>
      <c r="EM22" s="361">
        <f t="shared" si="49"/>
        <v>0</v>
      </c>
      <c r="EN22" s="360">
        <f t="shared" si="50"/>
        <v>0</v>
      </c>
      <c r="EO22" s="359">
        <f t="shared" si="51"/>
        <v>2</v>
      </c>
      <c r="EP22" s="326">
        <f t="shared" si="52"/>
        <v>0.24</v>
      </c>
      <c r="EQ22" s="359">
        <f t="shared" si="53"/>
        <v>4</v>
      </c>
      <c r="ER22" s="326">
        <f t="shared" si="54"/>
        <v>0.8</v>
      </c>
      <c r="ES22" s="361">
        <f t="shared" si="55"/>
        <v>0</v>
      </c>
      <c r="ET22" s="361">
        <f t="shared" si="56"/>
        <v>0</v>
      </c>
      <c r="EU22" s="360">
        <f t="shared" si="57"/>
        <v>0</v>
      </c>
      <c r="EV22" s="359">
        <f t="shared" si="58"/>
        <v>2</v>
      </c>
      <c r="EW22" s="326">
        <f t="shared" si="59"/>
        <v>0.24</v>
      </c>
      <c r="EX22" s="359">
        <f t="shared" si="60"/>
        <v>4</v>
      </c>
      <c r="EY22" s="326">
        <f t="shared" si="61"/>
        <v>0.8</v>
      </c>
      <c r="EZ22" s="361">
        <f t="shared" si="62"/>
        <v>0</v>
      </c>
      <c r="FA22" s="361">
        <f t="shared" si="63"/>
        <v>0</v>
      </c>
      <c r="FB22" s="360">
        <f t="shared" si="64"/>
        <v>0</v>
      </c>
      <c r="FC22" s="359">
        <f t="shared" si="65"/>
        <v>2</v>
      </c>
      <c r="FD22" s="326">
        <f t="shared" si="66"/>
        <v>0.24</v>
      </c>
      <c r="FE22" s="359">
        <f t="shared" si="67"/>
        <v>4</v>
      </c>
      <c r="FF22" s="326">
        <f t="shared" si="68"/>
        <v>0.8</v>
      </c>
      <c r="FG22" s="361">
        <f t="shared" si="69"/>
        <v>0</v>
      </c>
      <c r="FH22" s="361">
        <f t="shared" si="70"/>
        <v>0</v>
      </c>
      <c r="FI22" s="360">
        <f t="shared" si="71"/>
        <v>0</v>
      </c>
      <c r="FJ22" s="359">
        <f t="shared" si="72"/>
        <v>2</v>
      </c>
      <c r="FK22" s="326">
        <f t="shared" si="73"/>
        <v>0.24</v>
      </c>
      <c r="FL22" s="359">
        <f t="shared" si="74"/>
        <v>4</v>
      </c>
      <c r="FM22" s="326">
        <f t="shared" si="75"/>
        <v>0.8</v>
      </c>
      <c r="FN22" s="361">
        <f t="shared" si="76"/>
        <v>0</v>
      </c>
      <c r="FO22" s="361">
        <f t="shared" si="77"/>
        <v>0</v>
      </c>
      <c r="FP22" s="360">
        <f t="shared" si="78"/>
        <v>0</v>
      </c>
      <c r="FQ22" s="359">
        <f t="shared" si="79"/>
        <v>2</v>
      </c>
      <c r="FR22" s="326">
        <f t="shared" si="80"/>
        <v>0.24</v>
      </c>
      <c r="FS22" s="359">
        <f t="shared" si="81"/>
        <v>4</v>
      </c>
      <c r="FT22" s="326">
        <f t="shared" si="82"/>
        <v>0.8</v>
      </c>
      <c r="FU22" s="361">
        <f t="shared" si="83"/>
        <v>0</v>
      </c>
      <c r="FV22" s="361">
        <f t="shared" si="84"/>
        <v>0</v>
      </c>
      <c r="FW22" s="360">
        <f t="shared" si="85"/>
        <v>0</v>
      </c>
      <c r="FX22" s="359">
        <f t="shared" si="86"/>
        <v>2</v>
      </c>
      <c r="FY22" s="326">
        <f t="shared" si="87"/>
        <v>0.24</v>
      </c>
      <c r="FZ22" s="359">
        <f t="shared" si="88"/>
        <v>4</v>
      </c>
      <c r="GA22" s="326">
        <f t="shared" si="89"/>
        <v>0.8</v>
      </c>
      <c r="GB22" s="361">
        <f t="shared" si="90"/>
        <v>0</v>
      </c>
      <c r="GC22" s="361">
        <f t="shared" si="91"/>
        <v>0</v>
      </c>
      <c r="GD22" s="360">
        <f t="shared" si="92"/>
        <v>0</v>
      </c>
      <c r="GE22" s="359">
        <f t="shared" si="93"/>
        <v>2</v>
      </c>
      <c r="GF22" s="326">
        <f t="shared" si="94"/>
        <v>0.24</v>
      </c>
      <c r="GG22" s="359">
        <f t="shared" si="95"/>
        <v>4</v>
      </c>
      <c r="GH22" s="326">
        <f t="shared" si="96"/>
        <v>0.8</v>
      </c>
      <c r="GI22" s="326">
        <f t="shared" si="97"/>
        <v>0.8</v>
      </c>
    </row>
    <row r="23" spans="1:191" s="160" customFormat="1" ht="201.6" x14ac:dyDescent="0.2">
      <c r="A23" s="170">
        <v>15</v>
      </c>
      <c r="B23" s="425" t="s">
        <v>1138</v>
      </c>
      <c r="C23" s="77" t="s">
        <v>1145</v>
      </c>
      <c r="D23" s="166" t="s">
        <v>205</v>
      </c>
      <c r="E23" s="168" t="s">
        <v>1130</v>
      </c>
      <c r="F23" s="168" t="s">
        <v>225</v>
      </c>
      <c r="G23" s="79" t="s">
        <v>1041</v>
      </c>
      <c r="H23" s="79" t="s">
        <v>173</v>
      </c>
      <c r="I23" s="166" t="s">
        <v>20</v>
      </c>
      <c r="J23" s="166" t="s">
        <v>54</v>
      </c>
      <c r="K23" s="166" t="s">
        <v>54</v>
      </c>
      <c r="L23" s="166" t="s">
        <v>53</v>
      </c>
      <c r="M23" s="166" t="s">
        <v>53</v>
      </c>
      <c r="N23" s="166" t="s">
        <v>54</v>
      </c>
      <c r="O23" s="166" t="s">
        <v>53</v>
      </c>
      <c r="P23" s="166" t="s">
        <v>53</v>
      </c>
      <c r="Q23" s="166" t="s">
        <v>53</v>
      </c>
      <c r="R23" s="166" t="s">
        <v>54</v>
      </c>
      <c r="S23" s="166" t="s">
        <v>54</v>
      </c>
      <c r="T23" s="166" t="s">
        <v>54</v>
      </c>
      <c r="U23" s="166" t="s">
        <v>54</v>
      </c>
      <c r="V23" s="166" t="s">
        <v>53</v>
      </c>
      <c r="W23" s="166" t="s">
        <v>54</v>
      </c>
      <c r="X23" s="166" t="s">
        <v>53</v>
      </c>
      <c r="Y23" s="166" t="s">
        <v>53</v>
      </c>
      <c r="Z23" s="166" t="s">
        <v>53</v>
      </c>
      <c r="AA23" s="166" t="s">
        <v>53</v>
      </c>
      <c r="AB23" s="166" t="s">
        <v>53</v>
      </c>
      <c r="AC23" s="364" t="str">
        <f t="shared" si="0"/>
        <v>2 - Baja</v>
      </c>
      <c r="AD23" s="320">
        <f t="shared" si="1"/>
        <v>0.4</v>
      </c>
      <c r="AE23" s="364" t="str">
        <f t="shared" si="2"/>
        <v>4 - Mayor</v>
      </c>
      <c r="AF23" s="320">
        <f t="shared" si="3"/>
        <v>0.8</v>
      </c>
      <c r="AG23" s="69" t="str">
        <f>IFERROR(INDEX(#REF!,MATCH(I23,#REF!,0),MATCH(AE23,#REF!,0)),"")</f>
        <v/>
      </c>
      <c r="AH23" s="320">
        <f t="shared" si="4"/>
        <v>0.32000000000000006</v>
      </c>
      <c r="AI23" s="77" t="s">
        <v>1143</v>
      </c>
      <c r="AJ23" s="422" t="s">
        <v>110</v>
      </c>
      <c r="AK23" s="79" t="s">
        <v>1128</v>
      </c>
      <c r="AL23" s="168" t="s">
        <v>1127</v>
      </c>
      <c r="AM23" s="168" t="s">
        <v>35</v>
      </c>
      <c r="AN23" s="168" t="s">
        <v>45</v>
      </c>
      <c r="AO23" s="168" t="s">
        <v>50</v>
      </c>
      <c r="AP23" s="168" t="s">
        <v>52</v>
      </c>
      <c r="AQ23" s="168" t="s">
        <v>35</v>
      </c>
      <c r="AR23" s="168" t="s">
        <v>45</v>
      </c>
      <c r="AS23" s="168" t="s">
        <v>50</v>
      </c>
      <c r="AT23" s="168" t="s">
        <v>52</v>
      </c>
      <c r="AU23" s="168"/>
      <c r="AV23" s="168"/>
      <c r="AW23" s="168"/>
      <c r="AX23" s="168"/>
      <c r="AY23" s="168"/>
      <c r="AZ23" s="168"/>
      <c r="BA23" s="168"/>
      <c r="BB23" s="168"/>
      <c r="BC23" s="168"/>
      <c r="BD23" s="168"/>
      <c r="BE23" s="168"/>
      <c r="BF23" s="168"/>
      <c r="BG23" s="168"/>
      <c r="BH23" s="168"/>
      <c r="BI23" s="168"/>
      <c r="BJ23" s="168"/>
      <c r="BK23" s="168"/>
      <c r="BL23" s="168"/>
      <c r="BM23" s="168"/>
      <c r="BN23" s="168"/>
      <c r="BO23" s="168"/>
      <c r="BP23" s="168"/>
      <c r="BQ23" s="168"/>
      <c r="BR23" s="168"/>
      <c r="BS23" s="168"/>
      <c r="BT23" s="168"/>
      <c r="BU23" s="168"/>
      <c r="BV23" s="168"/>
      <c r="BW23" s="168"/>
      <c r="BX23" s="168"/>
      <c r="BY23" s="168"/>
      <c r="BZ23" s="168"/>
      <c r="CA23" s="168"/>
      <c r="CB23" s="168"/>
      <c r="CC23" s="168"/>
      <c r="CD23" s="168"/>
      <c r="CE23" s="168"/>
      <c r="CF23" s="168"/>
      <c r="CG23" s="168"/>
      <c r="CH23" s="168"/>
      <c r="CI23" s="168"/>
      <c r="CJ23" s="168"/>
      <c r="CK23" s="168"/>
      <c r="CL23" s="169" t="str">
        <f>IFERROR(IF(GE23&lt;=1,"1 - Muy Baja",VLOOKUP(GE23,'[7]EVAL CONT'!$BLR$690:$BLS$694,2,0)),"")</f>
        <v>1 - Muy Baja</v>
      </c>
      <c r="CM23" s="321">
        <f t="shared" si="5"/>
        <v>0.14399999999999999</v>
      </c>
      <c r="CN23" s="66" t="str">
        <f>IFERROR(IF(GG23&lt;=1,"1 - Leve",HLOOKUP(GG23,#REF!,2,0)),"")</f>
        <v/>
      </c>
      <c r="CO23" s="321">
        <f t="shared" si="6"/>
        <v>0.8</v>
      </c>
      <c r="CP23" s="169" t="str">
        <f t="shared" si="7"/>
        <v>MODERADO</v>
      </c>
      <c r="CQ23" s="320">
        <f t="shared" si="8"/>
        <v>0.1152</v>
      </c>
      <c r="CR23" s="77" t="s">
        <v>475</v>
      </c>
      <c r="CS23" s="169">
        <f t="shared" si="9"/>
        <v>3</v>
      </c>
      <c r="CT23" s="168"/>
      <c r="CU23" s="172" t="s">
        <v>1135</v>
      </c>
      <c r="CV23" s="76" t="s">
        <v>1125</v>
      </c>
      <c r="CW23" s="320"/>
      <c r="CX23" s="360">
        <f t="shared" si="10"/>
        <v>8</v>
      </c>
      <c r="CY23" s="362">
        <f t="shared" si="11"/>
        <v>4</v>
      </c>
      <c r="CZ23" s="360" t="str">
        <f t="shared" si="12"/>
        <v>Mayor</v>
      </c>
      <c r="DA23" s="324">
        <f t="shared" si="13"/>
        <v>0.8</v>
      </c>
      <c r="DB23" s="361">
        <f t="shared" si="14"/>
        <v>0.15</v>
      </c>
      <c r="DC23" s="361">
        <f t="shared" si="15"/>
        <v>0.25</v>
      </c>
      <c r="DD23" s="360">
        <f t="shared" si="16"/>
        <v>0.4</v>
      </c>
      <c r="DE23" s="359">
        <f t="shared" si="17"/>
        <v>2</v>
      </c>
      <c r="DF23" s="326">
        <f t="shared" si="18"/>
        <v>0.24</v>
      </c>
      <c r="DG23" s="359">
        <f t="shared" si="19"/>
        <v>4</v>
      </c>
      <c r="DH23" s="359"/>
      <c r="DI23" s="326">
        <f t="shared" si="20"/>
        <v>0.8</v>
      </c>
      <c r="DJ23" s="361">
        <f t="shared" si="21"/>
        <v>0.15</v>
      </c>
      <c r="DK23" s="361">
        <f t="shared" si="22"/>
        <v>0.25</v>
      </c>
      <c r="DL23" s="360">
        <f t="shared" si="23"/>
        <v>0.4</v>
      </c>
      <c r="DM23" s="359">
        <f t="shared" si="24"/>
        <v>1</v>
      </c>
      <c r="DN23" s="326">
        <f t="shared" si="25"/>
        <v>0.14399999999999999</v>
      </c>
      <c r="DO23" s="359">
        <f t="shared" si="26"/>
        <v>4</v>
      </c>
      <c r="DP23" s="326">
        <f t="shared" si="27"/>
        <v>0.8</v>
      </c>
      <c r="DQ23" s="361">
        <f t="shared" si="28"/>
        <v>0</v>
      </c>
      <c r="DR23" s="361">
        <f t="shared" si="29"/>
        <v>0</v>
      </c>
      <c r="DS23" s="360">
        <f t="shared" si="30"/>
        <v>0</v>
      </c>
      <c r="DT23" s="359">
        <f t="shared" si="31"/>
        <v>1</v>
      </c>
      <c r="DU23" s="326">
        <f t="shared" si="32"/>
        <v>0.14399999999999999</v>
      </c>
      <c r="DV23" s="359">
        <f t="shared" si="33"/>
        <v>4</v>
      </c>
      <c r="DW23" s="326">
        <f t="shared" si="34"/>
        <v>0.8</v>
      </c>
      <c r="DX23" s="361">
        <f t="shared" si="35"/>
        <v>0</v>
      </c>
      <c r="DY23" s="361">
        <f t="shared" si="98"/>
        <v>0</v>
      </c>
      <c r="DZ23" s="360">
        <f t="shared" si="36"/>
        <v>0</v>
      </c>
      <c r="EA23" s="359">
        <f t="shared" si="37"/>
        <v>1</v>
      </c>
      <c r="EB23" s="326">
        <f t="shared" si="38"/>
        <v>0.14399999999999999</v>
      </c>
      <c r="EC23" s="359">
        <f t="shared" si="39"/>
        <v>4</v>
      </c>
      <c r="ED23" s="326">
        <f t="shared" si="40"/>
        <v>0.8</v>
      </c>
      <c r="EE23" s="361">
        <f t="shared" si="41"/>
        <v>0</v>
      </c>
      <c r="EF23" s="361">
        <f t="shared" si="42"/>
        <v>0</v>
      </c>
      <c r="EG23" s="360">
        <f t="shared" si="43"/>
        <v>0</v>
      </c>
      <c r="EH23" s="359">
        <f t="shared" si="44"/>
        <v>1</v>
      </c>
      <c r="EI23" s="326">
        <f t="shared" si="45"/>
        <v>0.14399999999999999</v>
      </c>
      <c r="EJ23" s="359">
        <f t="shared" si="46"/>
        <v>4</v>
      </c>
      <c r="EK23" s="326">
        <f t="shared" si="47"/>
        <v>0.8</v>
      </c>
      <c r="EL23" s="361">
        <f t="shared" si="48"/>
        <v>0</v>
      </c>
      <c r="EM23" s="361">
        <f t="shared" si="49"/>
        <v>0</v>
      </c>
      <c r="EN23" s="360">
        <f t="shared" si="50"/>
        <v>0</v>
      </c>
      <c r="EO23" s="359">
        <f t="shared" si="51"/>
        <v>1</v>
      </c>
      <c r="EP23" s="326">
        <f t="shared" si="52"/>
        <v>0.14399999999999999</v>
      </c>
      <c r="EQ23" s="359">
        <f t="shared" si="53"/>
        <v>4</v>
      </c>
      <c r="ER23" s="326">
        <f t="shared" si="54"/>
        <v>0.8</v>
      </c>
      <c r="ES23" s="361">
        <f t="shared" si="55"/>
        <v>0</v>
      </c>
      <c r="ET23" s="361">
        <f t="shared" si="56"/>
        <v>0</v>
      </c>
      <c r="EU23" s="360">
        <f t="shared" si="57"/>
        <v>0</v>
      </c>
      <c r="EV23" s="359">
        <f t="shared" si="58"/>
        <v>1</v>
      </c>
      <c r="EW23" s="326">
        <f t="shared" si="59"/>
        <v>0.14399999999999999</v>
      </c>
      <c r="EX23" s="359">
        <f t="shared" si="60"/>
        <v>4</v>
      </c>
      <c r="EY23" s="326">
        <f t="shared" si="61"/>
        <v>0.8</v>
      </c>
      <c r="EZ23" s="361">
        <f t="shared" si="62"/>
        <v>0</v>
      </c>
      <c r="FA23" s="361">
        <f t="shared" si="63"/>
        <v>0</v>
      </c>
      <c r="FB23" s="360">
        <f t="shared" si="64"/>
        <v>0</v>
      </c>
      <c r="FC23" s="359">
        <f t="shared" si="65"/>
        <v>1</v>
      </c>
      <c r="FD23" s="326">
        <f t="shared" si="66"/>
        <v>0.14399999999999999</v>
      </c>
      <c r="FE23" s="359">
        <f t="shared" si="67"/>
        <v>4</v>
      </c>
      <c r="FF23" s="326">
        <f t="shared" si="68"/>
        <v>0.8</v>
      </c>
      <c r="FG23" s="361">
        <f t="shared" si="69"/>
        <v>0</v>
      </c>
      <c r="FH23" s="361">
        <f t="shared" si="70"/>
        <v>0</v>
      </c>
      <c r="FI23" s="360">
        <f t="shared" si="71"/>
        <v>0</v>
      </c>
      <c r="FJ23" s="359">
        <f t="shared" si="72"/>
        <v>1</v>
      </c>
      <c r="FK23" s="326">
        <f t="shared" si="73"/>
        <v>0.14399999999999999</v>
      </c>
      <c r="FL23" s="359">
        <f t="shared" si="74"/>
        <v>4</v>
      </c>
      <c r="FM23" s="326">
        <f t="shared" si="75"/>
        <v>0.8</v>
      </c>
      <c r="FN23" s="361">
        <f t="shared" si="76"/>
        <v>0</v>
      </c>
      <c r="FO23" s="361">
        <f t="shared" si="77"/>
        <v>0</v>
      </c>
      <c r="FP23" s="360">
        <f t="shared" si="78"/>
        <v>0</v>
      </c>
      <c r="FQ23" s="359">
        <f t="shared" si="79"/>
        <v>1</v>
      </c>
      <c r="FR23" s="326">
        <f t="shared" si="80"/>
        <v>0.14399999999999999</v>
      </c>
      <c r="FS23" s="359">
        <f t="shared" si="81"/>
        <v>4</v>
      </c>
      <c r="FT23" s="326">
        <f t="shared" si="82"/>
        <v>0.8</v>
      </c>
      <c r="FU23" s="361">
        <f t="shared" si="83"/>
        <v>0</v>
      </c>
      <c r="FV23" s="361">
        <f t="shared" si="84"/>
        <v>0</v>
      </c>
      <c r="FW23" s="360">
        <f t="shared" si="85"/>
        <v>0</v>
      </c>
      <c r="FX23" s="359">
        <f t="shared" si="86"/>
        <v>1</v>
      </c>
      <c r="FY23" s="326">
        <f t="shared" si="87"/>
        <v>0.14399999999999999</v>
      </c>
      <c r="FZ23" s="359">
        <f t="shared" si="88"/>
        <v>4</v>
      </c>
      <c r="GA23" s="326">
        <f t="shared" si="89"/>
        <v>0.8</v>
      </c>
      <c r="GB23" s="361">
        <f t="shared" si="90"/>
        <v>0</v>
      </c>
      <c r="GC23" s="361">
        <f t="shared" si="91"/>
        <v>0</v>
      </c>
      <c r="GD23" s="360">
        <f t="shared" si="92"/>
        <v>0</v>
      </c>
      <c r="GE23" s="359">
        <f t="shared" si="93"/>
        <v>1</v>
      </c>
      <c r="GF23" s="326">
        <f t="shared" si="94"/>
        <v>0.14399999999999999</v>
      </c>
      <c r="GG23" s="359">
        <f t="shared" si="95"/>
        <v>4</v>
      </c>
      <c r="GH23" s="326">
        <f t="shared" si="96"/>
        <v>0.8</v>
      </c>
      <c r="GI23" s="326">
        <f t="shared" si="97"/>
        <v>0.8</v>
      </c>
    </row>
    <row r="24" spans="1:191" s="160" customFormat="1" ht="201.6" x14ac:dyDescent="0.2">
      <c r="A24" s="170">
        <v>16</v>
      </c>
      <c r="B24" s="425" t="s">
        <v>1138</v>
      </c>
      <c r="C24" s="77" t="s">
        <v>1145</v>
      </c>
      <c r="D24" s="166" t="s">
        <v>206</v>
      </c>
      <c r="E24" s="168" t="s">
        <v>1130</v>
      </c>
      <c r="F24" s="168" t="s">
        <v>225</v>
      </c>
      <c r="G24" s="79" t="s">
        <v>1041</v>
      </c>
      <c r="H24" s="79" t="s">
        <v>173</v>
      </c>
      <c r="I24" s="166" t="s">
        <v>20</v>
      </c>
      <c r="J24" s="166" t="s">
        <v>54</v>
      </c>
      <c r="K24" s="166" t="s">
        <v>54</v>
      </c>
      <c r="L24" s="166" t="s">
        <v>53</v>
      </c>
      <c r="M24" s="166" t="s">
        <v>53</v>
      </c>
      <c r="N24" s="166" t="s">
        <v>54</v>
      </c>
      <c r="O24" s="166" t="s">
        <v>53</v>
      </c>
      <c r="P24" s="166" t="s">
        <v>53</v>
      </c>
      <c r="Q24" s="166" t="s">
        <v>53</v>
      </c>
      <c r="R24" s="166" t="s">
        <v>54</v>
      </c>
      <c r="S24" s="166" t="s">
        <v>54</v>
      </c>
      <c r="T24" s="166" t="s">
        <v>54</v>
      </c>
      <c r="U24" s="166" t="s">
        <v>54</v>
      </c>
      <c r="V24" s="166" t="s">
        <v>53</v>
      </c>
      <c r="W24" s="166" t="s">
        <v>54</v>
      </c>
      <c r="X24" s="166" t="s">
        <v>53</v>
      </c>
      <c r="Y24" s="166" t="s">
        <v>53</v>
      </c>
      <c r="Z24" s="166" t="s">
        <v>53</v>
      </c>
      <c r="AA24" s="166" t="s">
        <v>53</v>
      </c>
      <c r="AB24" s="166" t="s">
        <v>53</v>
      </c>
      <c r="AC24" s="364" t="str">
        <f t="shared" si="0"/>
        <v>2 - Baja</v>
      </c>
      <c r="AD24" s="320">
        <f t="shared" si="1"/>
        <v>0.4</v>
      </c>
      <c r="AE24" s="364" t="str">
        <f t="shared" si="2"/>
        <v>4 - Mayor</v>
      </c>
      <c r="AF24" s="320">
        <f t="shared" si="3"/>
        <v>0.8</v>
      </c>
      <c r="AG24" s="69" t="str">
        <f>IFERROR(INDEX(#REF!,MATCH(I24,#REF!,0),MATCH(AE24,#REF!,0)),"")</f>
        <v/>
      </c>
      <c r="AH24" s="320">
        <f t="shared" si="4"/>
        <v>0.32000000000000006</v>
      </c>
      <c r="AI24" s="77" t="s">
        <v>1143</v>
      </c>
      <c r="AJ24" s="422" t="s">
        <v>110</v>
      </c>
      <c r="AK24" s="79" t="s">
        <v>1128</v>
      </c>
      <c r="AL24" s="168" t="s">
        <v>1127</v>
      </c>
      <c r="AM24" s="168" t="s">
        <v>35</v>
      </c>
      <c r="AN24" s="168" t="s">
        <v>45</v>
      </c>
      <c r="AO24" s="168" t="s">
        <v>50</v>
      </c>
      <c r="AP24" s="168" t="s">
        <v>52</v>
      </c>
      <c r="AQ24" s="168" t="s">
        <v>35</v>
      </c>
      <c r="AR24" s="168" t="s">
        <v>45</v>
      </c>
      <c r="AS24" s="168" t="s">
        <v>50</v>
      </c>
      <c r="AT24" s="168" t="s">
        <v>52</v>
      </c>
      <c r="AU24" s="168"/>
      <c r="AV24" s="168"/>
      <c r="AW24" s="168"/>
      <c r="AX24" s="168"/>
      <c r="AY24" s="168"/>
      <c r="AZ24" s="168"/>
      <c r="BA24" s="168"/>
      <c r="BB24" s="168"/>
      <c r="BC24" s="168"/>
      <c r="BD24" s="168"/>
      <c r="BE24" s="168"/>
      <c r="BF24" s="168"/>
      <c r="BG24" s="168"/>
      <c r="BH24" s="168"/>
      <c r="BI24" s="168"/>
      <c r="BJ24" s="168"/>
      <c r="BK24" s="168"/>
      <c r="BL24" s="168"/>
      <c r="BM24" s="168"/>
      <c r="BN24" s="168"/>
      <c r="BO24" s="168"/>
      <c r="BP24" s="168"/>
      <c r="BQ24" s="168"/>
      <c r="BR24" s="168"/>
      <c r="BS24" s="168"/>
      <c r="BT24" s="168"/>
      <c r="BU24" s="168"/>
      <c r="BV24" s="168"/>
      <c r="BW24" s="168"/>
      <c r="BX24" s="168"/>
      <c r="BY24" s="168"/>
      <c r="BZ24" s="168"/>
      <c r="CA24" s="168"/>
      <c r="CB24" s="168"/>
      <c r="CC24" s="168"/>
      <c r="CD24" s="168"/>
      <c r="CE24" s="168"/>
      <c r="CF24" s="168"/>
      <c r="CG24" s="168"/>
      <c r="CH24" s="168"/>
      <c r="CI24" s="168"/>
      <c r="CJ24" s="168"/>
      <c r="CK24" s="168"/>
      <c r="CL24" s="169" t="str">
        <f>IFERROR(IF(GE24&lt;=1,"1 - Muy Baja",VLOOKUP(GE24,'[7]EVAL CONT'!$BLR$690:$BLS$694,2,0)),"")</f>
        <v>1 - Muy Baja</v>
      </c>
      <c r="CM24" s="321">
        <f t="shared" si="5"/>
        <v>0.14399999999999999</v>
      </c>
      <c r="CN24" s="66" t="str">
        <f>IFERROR(IF(GG24&lt;=1,"1 - Leve",HLOOKUP(GG24,#REF!,2,0)),"")</f>
        <v/>
      </c>
      <c r="CO24" s="321">
        <f t="shared" si="6"/>
        <v>0.8</v>
      </c>
      <c r="CP24" s="169" t="str">
        <f t="shared" si="7"/>
        <v>MODERADO</v>
      </c>
      <c r="CQ24" s="320">
        <f t="shared" si="8"/>
        <v>0.1152</v>
      </c>
      <c r="CR24" s="77" t="s">
        <v>238</v>
      </c>
      <c r="CS24" s="169">
        <f t="shared" si="9"/>
        <v>3</v>
      </c>
      <c r="CT24" s="168"/>
      <c r="CU24" s="172" t="s">
        <v>1135</v>
      </c>
      <c r="CV24" s="76" t="s">
        <v>1125</v>
      </c>
      <c r="CW24" s="320"/>
      <c r="CX24" s="360">
        <f t="shared" si="10"/>
        <v>8</v>
      </c>
      <c r="CY24" s="362">
        <f t="shared" si="11"/>
        <v>4</v>
      </c>
      <c r="CZ24" s="360" t="str">
        <f t="shared" si="12"/>
        <v>Mayor</v>
      </c>
      <c r="DA24" s="324">
        <f t="shared" si="13"/>
        <v>0.8</v>
      </c>
      <c r="DB24" s="361">
        <f t="shared" si="14"/>
        <v>0.15</v>
      </c>
      <c r="DC24" s="361">
        <f t="shared" si="15"/>
        <v>0.25</v>
      </c>
      <c r="DD24" s="360">
        <f t="shared" si="16"/>
        <v>0.4</v>
      </c>
      <c r="DE24" s="359">
        <f t="shared" si="17"/>
        <v>2</v>
      </c>
      <c r="DF24" s="326">
        <f t="shared" si="18"/>
        <v>0.24</v>
      </c>
      <c r="DG24" s="359">
        <f t="shared" si="19"/>
        <v>4</v>
      </c>
      <c r="DH24" s="359"/>
      <c r="DI24" s="326">
        <f t="shared" si="20"/>
        <v>0.8</v>
      </c>
      <c r="DJ24" s="361">
        <f t="shared" si="21"/>
        <v>0.15</v>
      </c>
      <c r="DK24" s="361">
        <f t="shared" si="22"/>
        <v>0.25</v>
      </c>
      <c r="DL24" s="360">
        <f t="shared" si="23"/>
        <v>0.4</v>
      </c>
      <c r="DM24" s="359">
        <f t="shared" si="24"/>
        <v>1</v>
      </c>
      <c r="DN24" s="326">
        <f t="shared" si="25"/>
        <v>0.14399999999999999</v>
      </c>
      <c r="DO24" s="359">
        <f t="shared" si="26"/>
        <v>4</v>
      </c>
      <c r="DP24" s="326">
        <f t="shared" si="27"/>
        <v>0.8</v>
      </c>
      <c r="DQ24" s="361">
        <f t="shared" si="28"/>
        <v>0</v>
      </c>
      <c r="DR24" s="361">
        <f t="shared" si="29"/>
        <v>0</v>
      </c>
      <c r="DS24" s="360">
        <f t="shared" si="30"/>
        <v>0</v>
      </c>
      <c r="DT24" s="359">
        <f t="shared" si="31"/>
        <v>1</v>
      </c>
      <c r="DU24" s="326">
        <f t="shared" si="32"/>
        <v>0.14399999999999999</v>
      </c>
      <c r="DV24" s="359">
        <f t="shared" si="33"/>
        <v>4</v>
      </c>
      <c r="DW24" s="326">
        <f t="shared" si="34"/>
        <v>0.8</v>
      </c>
      <c r="DX24" s="361">
        <f t="shared" si="35"/>
        <v>0</v>
      </c>
      <c r="DY24" s="361">
        <f t="shared" si="98"/>
        <v>0</v>
      </c>
      <c r="DZ24" s="360">
        <f t="shared" si="36"/>
        <v>0</v>
      </c>
      <c r="EA24" s="359">
        <f t="shared" si="37"/>
        <v>1</v>
      </c>
      <c r="EB24" s="326">
        <f t="shared" si="38"/>
        <v>0.14399999999999999</v>
      </c>
      <c r="EC24" s="359">
        <f t="shared" si="39"/>
        <v>4</v>
      </c>
      <c r="ED24" s="326">
        <f t="shared" si="40"/>
        <v>0.8</v>
      </c>
      <c r="EE24" s="361">
        <f t="shared" si="41"/>
        <v>0</v>
      </c>
      <c r="EF24" s="361">
        <f t="shared" si="42"/>
        <v>0</v>
      </c>
      <c r="EG24" s="360">
        <f t="shared" si="43"/>
        <v>0</v>
      </c>
      <c r="EH24" s="359">
        <f t="shared" si="44"/>
        <v>1</v>
      </c>
      <c r="EI24" s="326">
        <f t="shared" si="45"/>
        <v>0.14399999999999999</v>
      </c>
      <c r="EJ24" s="359">
        <f t="shared" si="46"/>
        <v>4</v>
      </c>
      <c r="EK24" s="326">
        <f t="shared" si="47"/>
        <v>0.8</v>
      </c>
      <c r="EL24" s="361">
        <f t="shared" si="48"/>
        <v>0</v>
      </c>
      <c r="EM24" s="361">
        <f t="shared" si="49"/>
        <v>0</v>
      </c>
      <c r="EN24" s="360">
        <f t="shared" si="50"/>
        <v>0</v>
      </c>
      <c r="EO24" s="359">
        <f t="shared" si="51"/>
        <v>1</v>
      </c>
      <c r="EP24" s="326">
        <f t="shared" si="52"/>
        <v>0.14399999999999999</v>
      </c>
      <c r="EQ24" s="359">
        <f t="shared" si="53"/>
        <v>4</v>
      </c>
      <c r="ER24" s="326">
        <f t="shared" si="54"/>
        <v>0.8</v>
      </c>
      <c r="ES24" s="361">
        <f t="shared" si="55"/>
        <v>0</v>
      </c>
      <c r="ET24" s="361">
        <f t="shared" si="56"/>
        <v>0</v>
      </c>
      <c r="EU24" s="360">
        <f t="shared" si="57"/>
        <v>0</v>
      </c>
      <c r="EV24" s="359">
        <f t="shared" si="58"/>
        <v>1</v>
      </c>
      <c r="EW24" s="326">
        <f t="shared" si="59"/>
        <v>0.14399999999999999</v>
      </c>
      <c r="EX24" s="359">
        <f t="shared" si="60"/>
        <v>4</v>
      </c>
      <c r="EY24" s="326">
        <f t="shared" si="61"/>
        <v>0.8</v>
      </c>
      <c r="EZ24" s="361">
        <f t="shared" si="62"/>
        <v>0</v>
      </c>
      <c r="FA24" s="361">
        <f t="shared" si="63"/>
        <v>0</v>
      </c>
      <c r="FB24" s="360">
        <f t="shared" si="64"/>
        <v>0</v>
      </c>
      <c r="FC24" s="359">
        <f t="shared" si="65"/>
        <v>1</v>
      </c>
      <c r="FD24" s="326">
        <f t="shared" si="66"/>
        <v>0.14399999999999999</v>
      </c>
      <c r="FE24" s="359">
        <f t="shared" si="67"/>
        <v>4</v>
      </c>
      <c r="FF24" s="326">
        <f t="shared" si="68"/>
        <v>0.8</v>
      </c>
      <c r="FG24" s="361">
        <f t="shared" si="69"/>
        <v>0</v>
      </c>
      <c r="FH24" s="361">
        <f t="shared" si="70"/>
        <v>0</v>
      </c>
      <c r="FI24" s="360">
        <f t="shared" si="71"/>
        <v>0</v>
      </c>
      <c r="FJ24" s="359">
        <f t="shared" si="72"/>
        <v>1</v>
      </c>
      <c r="FK24" s="326">
        <f t="shared" si="73"/>
        <v>0.14399999999999999</v>
      </c>
      <c r="FL24" s="359">
        <f t="shared" si="74"/>
        <v>4</v>
      </c>
      <c r="FM24" s="326">
        <f t="shared" si="75"/>
        <v>0.8</v>
      </c>
      <c r="FN24" s="361">
        <f t="shared" si="76"/>
        <v>0</v>
      </c>
      <c r="FO24" s="361">
        <f t="shared" si="77"/>
        <v>0</v>
      </c>
      <c r="FP24" s="360">
        <f t="shared" si="78"/>
        <v>0</v>
      </c>
      <c r="FQ24" s="359">
        <f t="shared" si="79"/>
        <v>1</v>
      </c>
      <c r="FR24" s="326">
        <f t="shared" si="80"/>
        <v>0.14399999999999999</v>
      </c>
      <c r="FS24" s="359">
        <f t="shared" si="81"/>
        <v>4</v>
      </c>
      <c r="FT24" s="326">
        <f t="shared" si="82"/>
        <v>0.8</v>
      </c>
      <c r="FU24" s="361">
        <f t="shared" si="83"/>
        <v>0</v>
      </c>
      <c r="FV24" s="361">
        <f t="shared" si="84"/>
        <v>0</v>
      </c>
      <c r="FW24" s="360">
        <f t="shared" si="85"/>
        <v>0</v>
      </c>
      <c r="FX24" s="359">
        <f t="shared" si="86"/>
        <v>1</v>
      </c>
      <c r="FY24" s="326">
        <f t="shared" si="87"/>
        <v>0.14399999999999999</v>
      </c>
      <c r="FZ24" s="359">
        <f t="shared" si="88"/>
        <v>4</v>
      </c>
      <c r="GA24" s="326">
        <f t="shared" si="89"/>
        <v>0.8</v>
      </c>
      <c r="GB24" s="361">
        <f t="shared" si="90"/>
        <v>0</v>
      </c>
      <c r="GC24" s="361">
        <f t="shared" si="91"/>
        <v>0</v>
      </c>
      <c r="GD24" s="360">
        <f t="shared" si="92"/>
        <v>0</v>
      </c>
      <c r="GE24" s="359">
        <f t="shared" si="93"/>
        <v>1</v>
      </c>
      <c r="GF24" s="326">
        <f t="shared" si="94"/>
        <v>0.14399999999999999</v>
      </c>
      <c r="GG24" s="359">
        <f t="shared" si="95"/>
        <v>4</v>
      </c>
      <c r="GH24" s="326">
        <f t="shared" si="96"/>
        <v>0.8</v>
      </c>
      <c r="GI24" s="326">
        <f t="shared" si="97"/>
        <v>0.8</v>
      </c>
    </row>
    <row r="25" spans="1:191" s="160" customFormat="1" ht="201.6" x14ac:dyDescent="0.2">
      <c r="A25" s="170">
        <v>17</v>
      </c>
      <c r="B25" s="425" t="s">
        <v>1138</v>
      </c>
      <c r="C25" s="77" t="s">
        <v>1144</v>
      </c>
      <c r="D25" s="166" t="s">
        <v>205</v>
      </c>
      <c r="E25" s="168" t="s">
        <v>1130</v>
      </c>
      <c r="F25" s="168" t="s">
        <v>225</v>
      </c>
      <c r="G25" s="79" t="s">
        <v>1041</v>
      </c>
      <c r="H25" s="79" t="s">
        <v>173</v>
      </c>
      <c r="I25" s="166" t="s">
        <v>20</v>
      </c>
      <c r="J25" s="166" t="s">
        <v>54</v>
      </c>
      <c r="K25" s="166" t="s">
        <v>54</v>
      </c>
      <c r="L25" s="166" t="s">
        <v>53</v>
      </c>
      <c r="M25" s="166" t="s">
        <v>53</v>
      </c>
      <c r="N25" s="166" t="s">
        <v>54</v>
      </c>
      <c r="O25" s="166" t="s">
        <v>53</v>
      </c>
      <c r="P25" s="166" t="s">
        <v>53</v>
      </c>
      <c r="Q25" s="166" t="s">
        <v>53</v>
      </c>
      <c r="R25" s="166" t="s">
        <v>54</v>
      </c>
      <c r="S25" s="166" t="s">
        <v>54</v>
      </c>
      <c r="T25" s="166" t="s">
        <v>54</v>
      </c>
      <c r="U25" s="166" t="s">
        <v>54</v>
      </c>
      <c r="V25" s="166" t="s">
        <v>53</v>
      </c>
      <c r="W25" s="166" t="s">
        <v>54</v>
      </c>
      <c r="X25" s="166" t="s">
        <v>53</v>
      </c>
      <c r="Y25" s="166" t="s">
        <v>53</v>
      </c>
      <c r="Z25" s="166" t="s">
        <v>53</v>
      </c>
      <c r="AA25" s="166" t="s">
        <v>53</v>
      </c>
      <c r="AB25" s="166" t="s">
        <v>53</v>
      </c>
      <c r="AC25" s="364" t="str">
        <f t="shared" si="0"/>
        <v>2 - Baja</v>
      </c>
      <c r="AD25" s="320">
        <f t="shared" si="1"/>
        <v>0.4</v>
      </c>
      <c r="AE25" s="364" t="str">
        <f t="shared" si="2"/>
        <v>4 - Mayor</v>
      </c>
      <c r="AF25" s="320">
        <f t="shared" si="3"/>
        <v>0.8</v>
      </c>
      <c r="AG25" s="69" t="str">
        <f>IFERROR(INDEX(#REF!,MATCH(I25,#REF!,0),MATCH(AE25,#REF!,0)),"")</f>
        <v/>
      </c>
      <c r="AH25" s="320">
        <f t="shared" si="4"/>
        <v>0.32000000000000006</v>
      </c>
      <c r="AI25" s="77" t="s">
        <v>1143</v>
      </c>
      <c r="AJ25" s="422" t="s">
        <v>110</v>
      </c>
      <c r="AK25" s="79" t="s">
        <v>1128</v>
      </c>
      <c r="AL25" s="168" t="s">
        <v>1127</v>
      </c>
      <c r="AM25" s="168" t="s">
        <v>35</v>
      </c>
      <c r="AN25" s="168" t="s">
        <v>46</v>
      </c>
      <c r="AO25" s="168" t="s">
        <v>50</v>
      </c>
      <c r="AP25" s="168" t="s">
        <v>52</v>
      </c>
      <c r="AQ25" s="168" t="s">
        <v>35</v>
      </c>
      <c r="AR25" s="168" t="s">
        <v>46</v>
      </c>
      <c r="AS25" s="168" t="s">
        <v>50</v>
      </c>
      <c r="AT25" s="168" t="s">
        <v>52</v>
      </c>
      <c r="AU25" s="168" t="s">
        <v>35</v>
      </c>
      <c r="AV25" s="168" t="s">
        <v>46</v>
      </c>
      <c r="AW25" s="168" t="s">
        <v>50</v>
      </c>
      <c r="AX25" s="168" t="s">
        <v>52</v>
      </c>
      <c r="AY25" s="168"/>
      <c r="AZ25" s="168"/>
      <c r="BA25" s="168"/>
      <c r="BB25" s="168"/>
      <c r="BC25" s="168"/>
      <c r="BD25" s="168"/>
      <c r="BE25" s="168"/>
      <c r="BF25" s="168"/>
      <c r="BG25" s="168"/>
      <c r="BH25" s="168"/>
      <c r="BI25" s="168"/>
      <c r="BJ25" s="168"/>
      <c r="BK25" s="168"/>
      <c r="BL25" s="168"/>
      <c r="BM25" s="168"/>
      <c r="BN25" s="168"/>
      <c r="BO25" s="168"/>
      <c r="BP25" s="168"/>
      <c r="BQ25" s="168"/>
      <c r="BR25" s="168"/>
      <c r="BS25" s="168"/>
      <c r="BT25" s="168"/>
      <c r="BU25" s="168"/>
      <c r="BV25" s="168"/>
      <c r="BW25" s="168"/>
      <c r="BX25" s="168"/>
      <c r="BY25" s="168"/>
      <c r="BZ25" s="168"/>
      <c r="CA25" s="168"/>
      <c r="CB25" s="168"/>
      <c r="CC25" s="168"/>
      <c r="CD25" s="168"/>
      <c r="CE25" s="168"/>
      <c r="CF25" s="168"/>
      <c r="CG25" s="168"/>
      <c r="CH25" s="168"/>
      <c r="CI25" s="168"/>
      <c r="CJ25" s="168"/>
      <c r="CK25" s="168"/>
      <c r="CL25" s="169" t="str">
        <f>IFERROR(IF(GE25&lt;=1,"1 - Muy Baja",VLOOKUP(GE25,'[7]EVAL CONT'!$BLR$690:$BLS$694,2,0)),"")</f>
        <v>1 - Muy Baja</v>
      </c>
      <c r="CM25" s="321">
        <f t="shared" si="5"/>
        <v>0.05</v>
      </c>
      <c r="CN25" s="66" t="str">
        <f>IFERROR(IF(GG25&lt;=1,"1 - Leve",HLOOKUP(GG25,#REF!,2,0)),"")</f>
        <v/>
      </c>
      <c r="CO25" s="321">
        <f t="shared" si="6"/>
        <v>0.8</v>
      </c>
      <c r="CP25" s="169" t="str">
        <f t="shared" si="7"/>
        <v>MODERADO</v>
      </c>
      <c r="CQ25" s="320">
        <f t="shared" si="8"/>
        <v>4.0000000000000008E-2</v>
      </c>
      <c r="CR25" s="77" t="s">
        <v>475</v>
      </c>
      <c r="CS25" s="169">
        <f t="shared" si="9"/>
        <v>3</v>
      </c>
      <c r="CT25" s="168"/>
      <c r="CU25" s="172" t="s">
        <v>1135</v>
      </c>
      <c r="CV25" s="76" t="s">
        <v>1125</v>
      </c>
      <c r="CW25" s="320"/>
      <c r="CX25" s="360">
        <f t="shared" si="10"/>
        <v>8</v>
      </c>
      <c r="CY25" s="362">
        <f t="shared" si="11"/>
        <v>4</v>
      </c>
      <c r="CZ25" s="360" t="str">
        <f t="shared" si="12"/>
        <v>Mayor</v>
      </c>
      <c r="DA25" s="324">
        <f t="shared" si="13"/>
        <v>0.8</v>
      </c>
      <c r="DB25" s="361">
        <f t="shared" si="14"/>
        <v>0.25</v>
      </c>
      <c r="DC25" s="361">
        <f t="shared" si="15"/>
        <v>0.25</v>
      </c>
      <c r="DD25" s="360">
        <f t="shared" si="16"/>
        <v>0.5</v>
      </c>
      <c r="DE25" s="359">
        <f t="shared" si="17"/>
        <v>1</v>
      </c>
      <c r="DF25" s="326">
        <f t="shared" si="18"/>
        <v>0.2</v>
      </c>
      <c r="DG25" s="359">
        <f t="shared" si="19"/>
        <v>4</v>
      </c>
      <c r="DH25" s="359"/>
      <c r="DI25" s="326">
        <f t="shared" si="20"/>
        <v>0.8</v>
      </c>
      <c r="DJ25" s="361">
        <f t="shared" si="21"/>
        <v>0.25</v>
      </c>
      <c r="DK25" s="361">
        <f t="shared" si="22"/>
        <v>0.25</v>
      </c>
      <c r="DL25" s="360">
        <f t="shared" si="23"/>
        <v>0.5</v>
      </c>
      <c r="DM25" s="359">
        <f t="shared" si="24"/>
        <v>1</v>
      </c>
      <c r="DN25" s="326">
        <f t="shared" si="25"/>
        <v>0.1</v>
      </c>
      <c r="DO25" s="359">
        <f t="shared" si="26"/>
        <v>4</v>
      </c>
      <c r="DP25" s="326">
        <f t="shared" si="27"/>
        <v>0.8</v>
      </c>
      <c r="DQ25" s="361">
        <f t="shared" si="28"/>
        <v>0.25</v>
      </c>
      <c r="DR25" s="361">
        <f t="shared" si="29"/>
        <v>0.25</v>
      </c>
      <c r="DS25" s="360">
        <f t="shared" si="30"/>
        <v>0.5</v>
      </c>
      <c r="DT25" s="359">
        <f t="shared" si="31"/>
        <v>1</v>
      </c>
      <c r="DU25" s="326">
        <f t="shared" si="32"/>
        <v>0.05</v>
      </c>
      <c r="DV25" s="359">
        <f t="shared" si="33"/>
        <v>4</v>
      </c>
      <c r="DW25" s="326">
        <f t="shared" si="34"/>
        <v>0.8</v>
      </c>
      <c r="DX25" s="361">
        <f t="shared" si="35"/>
        <v>0</v>
      </c>
      <c r="DY25" s="361">
        <f>IF(BA25="",0,IF(BA25="Preventivo",0.25,IF(BA25="Detectivo",0.15,IF(BA27="Correctivo",0.1,0))))</f>
        <v>0</v>
      </c>
      <c r="DZ25" s="360">
        <f t="shared" si="36"/>
        <v>0</v>
      </c>
      <c r="EA25" s="359">
        <f t="shared" si="37"/>
        <v>1</v>
      </c>
      <c r="EB25" s="326">
        <f t="shared" si="38"/>
        <v>0.05</v>
      </c>
      <c r="EC25" s="359">
        <f t="shared" si="39"/>
        <v>4</v>
      </c>
      <c r="ED25" s="326">
        <f t="shared" si="40"/>
        <v>0.8</v>
      </c>
      <c r="EE25" s="361">
        <f t="shared" si="41"/>
        <v>0</v>
      </c>
      <c r="EF25" s="361">
        <f t="shared" si="42"/>
        <v>0</v>
      </c>
      <c r="EG25" s="360">
        <f t="shared" si="43"/>
        <v>0</v>
      </c>
      <c r="EH25" s="359">
        <f t="shared" si="44"/>
        <v>1</v>
      </c>
      <c r="EI25" s="326">
        <f t="shared" si="45"/>
        <v>0.05</v>
      </c>
      <c r="EJ25" s="359">
        <f t="shared" si="46"/>
        <v>4</v>
      </c>
      <c r="EK25" s="326">
        <f t="shared" si="47"/>
        <v>0.8</v>
      </c>
      <c r="EL25" s="361">
        <f t="shared" si="48"/>
        <v>0</v>
      </c>
      <c r="EM25" s="361">
        <f t="shared" si="49"/>
        <v>0</v>
      </c>
      <c r="EN25" s="360">
        <f t="shared" si="50"/>
        <v>0</v>
      </c>
      <c r="EO25" s="359">
        <f t="shared" si="51"/>
        <v>1</v>
      </c>
      <c r="EP25" s="326">
        <f t="shared" si="52"/>
        <v>0.05</v>
      </c>
      <c r="EQ25" s="359">
        <f t="shared" si="53"/>
        <v>4</v>
      </c>
      <c r="ER25" s="326">
        <f t="shared" si="54"/>
        <v>0.8</v>
      </c>
      <c r="ES25" s="361">
        <f t="shared" si="55"/>
        <v>0</v>
      </c>
      <c r="ET25" s="361">
        <f t="shared" si="56"/>
        <v>0</v>
      </c>
      <c r="EU25" s="360">
        <f t="shared" si="57"/>
        <v>0</v>
      </c>
      <c r="EV25" s="359">
        <f t="shared" si="58"/>
        <v>1</v>
      </c>
      <c r="EW25" s="326">
        <f t="shared" si="59"/>
        <v>0.05</v>
      </c>
      <c r="EX25" s="359">
        <f t="shared" si="60"/>
        <v>4</v>
      </c>
      <c r="EY25" s="326">
        <f t="shared" si="61"/>
        <v>0.8</v>
      </c>
      <c r="EZ25" s="361">
        <f t="shared" si="62"/>
        <v>0</v>
      </c>
      <c r="FA25" s="361">
        <f t="shared" si="63"/>
        <v>0</v>
      </c>
      <c r="FB25" s="360">
        <f t="shared" si="64"/>
        <v>0</v>
      </c>
      <c r="FC25" s="359">
        <f t="shared" si="65"/>
        <v>1</v>
      </c>
      <c r="FD25" s="326">
        <f t="shared" si="66"/>
        <v>0.05</v>
      </c>
      <c r="FE25" s="359">
        <f t="shared" si="67"/>
        <v>4</v>
      </c>
      <c r="FF25" s="326">
        <f t="shared" si="68"/>
        <v>0.8</v>
      </c>
      <c r="FG25" s="361">
        <f t="shared" si="69"/>
        <v>0</v>
      </c>
      <c r="FH25" s="361">
        <f t="shared" si="70"/>
        <v>0</v>
      </c>
      <c r="FI25" s="360">
        <f t="shared" si="71"/>
        <v>0</v>
      </c>
      <c r="FJ25" s="359">
        <f t="shared" si="72"/>
        <v>1</v>
      </c>
      <c r="FK25" s="326">
        <f t="shared" si="73"/>
        <v>0.05</v>
      </c>
      <c r="FL25" s="359">
        <f t="shared" si="74"/>
        <v>4</v>
      </c>
      <c r="FM25" s="326">
        <f t="shared" si="75"/>
        <v>0.8</v>
      </c>
      <c r="FN25" s="361">
        <f t="shared" si="76"/>
        <v>0</v>
      </c>
      <c r="FO25" s="361">
        <f t="shared" si="77"/>
        <v>0</v>
      </c>
      <c r="FP25" s="360">
        <f t="shared" si="78"/>
        <v>0</v>
      </c>
      <c r="FQ25" s="359">
        <f t="shared" si="79"/>
        <v>1</v>
      </c>
      <c r="FR25" s="326">
        <f t="shared" si="80"/>
        <v>0.05</v>
      </c>
      <c r="FS25" s="359">
        <f t="shared" si="81"/>
        <v>4</v>
      </c>
      <c r="FT25" s="326">
        <f t="shared" si="82"/>
        <v>0.8</v>
      </c>
      <c r="FU25" s="361">
        <f t="shared" si="83"/>
        <v>0</v>
      </c>
      <c r="FV25" s="361">
        <f t="shared" si="84"/>
        <v>0</v>
      </c>
      <c r="FW25" s="360">
        <f t="shared" si="85"/>
        <v>0</v>
      </c>
      <c r="FX25" s="359">
        <f t="shared" si="86"/>
        <v>1</v>
      </c>
      <c r="FY25" s="326">
        <f t="shared" si="87"/>
        <v>0.05</v>
      </c>
      <c r="FZ25" s="359">
        <f t="shared" si="88"/>
        <v>4</v>
      </c>
      <c r="GA25" s="326">
        <f t="shared" si="89"/>
        <v>0.8</v>
      </c>
      <c r="GB25" s="361">
        <f t="shared" si="90"/>
        <v>0</v>
      </c>
      <c r="GC25" s="361">
        <f t="shared" si="91"/>
        <v>0</v>
      </c>
      <c r="GD25" s="360">
        <f t="shared" si="92"/>
        <v>0</v>
      </c>
      <c r="GE25" s="359">
        <f t="shared" si="93"/>
        <v>1</v>
      </c>
      <c r="GF25" s="326">
        <f t="shared" si="94"/>
        <v>0.05</v>
      </c>
      <c r="GG25" s="359">
        <f t="shared" si="95"/>
        <v>4</v>
      </c>
      <c r="GH25" s="326">
        <f t="shared" si="96"/>
        <v>0.8</v>
      </c>
      <c r="GI25" s="326">
        <f t="shared" si="97"/>
        <v>0.8</v>
      </c>
    </row>
    <row r="26" spans="1:191" s="160" customFormat="1" ht="201.6" x14ac:dyDescent="0.2">
      <c r="A26" s="170">
        <v>18</v>
      </c>
      <c r="B26" s="425" t="s">
        <v>1138</v>
      </c>
      <c r="C26" s="77" t="s">
        <v>1142</v>
      </c>
      <c r="D26" s="166" t="s">
        <v>205</v>
      </c>
      <c r="E26" s="168" t="s">
        <v>1130</v>
      </c>
      <c r="F26" s="168" t="s">
        <v>225</v>
      </c>
      <c r="G26" s="79" t="s">
        <v>1041</v>
      </c>
      <c r="H26" s="79" t="s">
        <v>173</v>
      </c>
      <c r="I26" s="166" t="s">
        <v>20</v>
      </c>
      <c r="J26" s="166" t="s">
        <v>54</v>
      </c>
      <c r="K26" s="166" t="s">
        <v>54</v>
      </c>
      <c r="L26" s="166" t="s">
        <v>53</v>
      </c>
      <c r="M26" s="166" t="s">
        <v>53</v>
      </c>
      <c r="N26" s="166" t="s">
        <v>54</v>
      </c>
      <c r="O26" s="166" t="s">
        <v>53</v>
      </c>
      <c r="P26" s="166" t="s">
        <v>53</v>
      </c>
      <c r="Q26" s="166" t="s">
        <v>53</v>
      </c>
      <c r="R26" s="166" t="s">
        <v>54</v>
      </c>
      <c r="S26" s="166" t="s">
        <v>54</v>
      </c>
      <c r="T26" s="166" t="s">
        <v>54</v>
      </c>
      <c r="U26" s="166" t="s">
        <v>54</v>
      </c>
      <c r="V26" s="166" t="s">
        <v>53</v>
      </c>
      <c r="W26" s="166" t="s">
        <v>54</v>
      </c>
      <c r="X26" s="166" t="s">
        <v>53</v>
      </c>
      <c r="Y26" s="166" t="s">
        <v>53</v>
      </c>
      <c r="Z26" s="166" t="s">
        <v>53</v>
      </c>
      <c r="AA26" s="166" t="s">
        <v>53</v>
      </c>
      <c r="AB26" s="166" t="s">
        <v>53</v>
      </c>
      <c r="AC26" s="364" t="str">
        <f t="shared" si="0"/>
        <v>2 - Baja</v>
      </c>
      <c r="AD26" s="320">
        <f t="shared" si="1"/>
        <v>0.4</v>
      </c>
      <c r="AE26" s="364" t="str">
        <f t="shared" si="2"/>
        <v>4 - Mayor</v>
      </c>
      <c r="AF26" s="320">
        <f t="shared" si="3"/>
        <v>0.8</v>
      </c>
      <c r="AG26" s="69" t="str">
        <f>IFERROR(INDEX(#REF!,MATCH(I26,#REF!,0),MATCH(AE26,#REF!,0)),"")</f>
        <v/>
      </c>
      <c r="AH26" s="320">
        <f t="shared" si="4"/>
        <v>0.32000000000000006</v>
      </c>
      <c r="AI26" s="77" t="s">
        <v>1140</v>
      </c>
      <c r="AJ26" s="422" t="s">
        <v>110</v>
      </c>
      <c r="AK26" s="79" t="s">
        <v>1128</v>
      </c>
      <c r="AL26" s="168" t="s">
        <v>1127</v>
      </c>
      <c r="AM26" s="168" t="s">
        <v>35</v>
      </c>
      <c r="AN26" s="168" t="s">
        <v>45</v>
      </c>
      <c r="AO26" s="168" t="s">
        <v>50</v>
      </c>
      <c r="AP26" s="168" t="s">
        <v>52</v>
      </c>
      <c r="AQ26" s="168" t="s">
        <v>35</v>
      </c>
      <c r="AR26" s="168" t="s">
        <v>45</v>
      </c>
      <c r="AS26" s="168" t="s">
        <v>50</v>
      </c>
      <c r="AT26" s="168" t="s">
        <v>52</v>
      </c>
      <c r="AU26" s="168" t="s">
        <v>35</v>
      </c>
      <c r="AV26" s="168" t="s">
        <v>45</v>
      </c>
      <c r="AW26" s="168" t="s">
        <v>50</v>
      </c>
      <c r="AX26" s="168" t="s">
        <v>52</v>
      </c>
      <c r="AY26" s="168"/>
      <c r="AZ26" s="168"/>
      <c r="BA26" s="168"/>
      <c r="BB26" s="168"/>
      <c r="BC26" s="168"/>
      <c r="BD26" s="168"/>
      <c r="BE26" s="168"/>
      <c r="BF26" s="168"/>
      <c r="BG26" s="168"/>
      <c r="BH26" s="168"/>
      <c r="BI26" s="168"/>
      <c r="BJ26" s="168"/>
      <c r="BK26" s="168"/>
      <c r="BL26" s="168"/>
      <c r="BM26" s="168"/>
      <c r="BN26" s="168"/>
      <c r="BO26" s="168"/>
      <c r="BP26" s="168"/>
      <c r="BQ26" s="168"/>
      <c r="BR26" s="168"/>
      <c r="BS26" s="168"/>
      <c r="BT26" s="168"/>
      <c r="BU26" s="168"/>
      <c r="BV26" s="168"/>
      <c r="BW26" s="168"/>
      <c r="BX26" s="168"/>
      <c r="BY26" s="168"/>
      <c r="BZ26" s="168"/>
      <c r="CA26" s="168"/>
      <c r="CB26" s="168"/>
      <c r="CC26" s="168"/>
      <c r="CD26" s="168"/>
      <c r="CE26" s="168"/>
      <c r="CF26" s="168"/>
      <c r="CG26" s="168"/>
      <c r="CH26" s="168"/>
      <c r="CI26" s="168"/>
      <c r="CJ26" s="168"/>
      <c r="CK26" s="168"/>
      <c r="CL26" s="169" t="str">
        <f>IFERROR(IF(GE26&lt;=1,"1 - Muy Baja",VLOOKUP(GE26,'[7]EVAL CONT'!$BLR$690:$BLS$694,2,0)),"")</f>
        <v>1 - Muy Baja</v>
      </c>
      <c r="CM26" s="321">
        <f t="shared" si="5"/>
        <v>8.6399999999999991E-2</v>
      </c>
      <c r="CN26" s="66" t="str">
        <f>IFERROR(IF(GG26&lt;=1,"1 - Leve",HLOOKUP(GG26,#REF!,2,0)),"")</f>
        <v/>
      </c>
      <c r="CO26" s="321">
        <f t="shared" si="6"/>
        <v>0.8</v>
      </c>
      <c r="CP26" s="169" t="str">
        <f t="shared" si="7"/>
        <v>MODERADO</v>
      </c>
      <c r="CQ26" s="320">
        <f t="shared" si="8"/>
        <v>6.9120000000000001E-2</v>
      </c>
      <c r="CR26" s="77" t="s">
        <v>475</v>
      </c>
      <c r="CS26" s="169">
        <f t="shared" si="9"/>
        <v>3</v>
      </c>
      <c r="CT26" s="168"/>
      <c r="CU26" s="172" t="s">
        <v>1135</v>
      </c>
      <c r="CV26" s="76" t="s">
        <v>1125</v>
      </c>
      <c r="CW26" s="320"/>
      <c r="CX26" s="360">
        <f t="shared" si="10"/>
        <v>8</v>
      </c>
      <c r="CY26" s="362">
        <f t="shared" si="11"/>
        <v>4</v>
      </c>
      <c r="CZ26" s="360" t="str">
        <f t="shared" si="12"/>
        <v>Mayor</v>
      </c>
      <c r="DA26" s="324">
        <f t="shared" si="13"/>
        <v>0.8</v>
      </c>
      <c r="DB26" s="361">
        <f t="shared" si="14"/>
        <v>0.15</v>
      </c>
      <c r="DC26" s="361">
        <f t="shared" si="15"/>
        <v>0.25</v>
      </c>
      <c r="DD26" s="360">
        <f t="shared" si="16"/>
        <v>0.4</v>
      </c>
      <c r="DE26" s="359">
        <f t="shared" si="17"/>
        <v>2</v>
      </c>
      <c r="DF26" s="326">
        <f t="shared" si="18"/>
        <v>0.24</v>
      </c>
      <c r="DG26" s="359">
        <f t="shared" si="19"/>
        <v>4</v>
      </c>
      <c r="DH26" s="359"/>
      <c r="DI26" s="326">
        <f t="shared" si="20"/>
        <v>0.8</v>
      </c>
      <c r="DJ26" s="361">
        <f t="shared" si="21"/>
        <v>0.15</v>
      </c>
      <c r="DK26" s="361">
        <f t="shared" si="22"/>
        <v>0.25</v>
      </c>
      <c r="DL26" s="360">
        <f t="shared" si="23"/>
        <v>0.4</v>
      </c>
      <c r="DM26" s="359">
        <f t="shared" si="24"/>
        <v>1</v>
      </c>
      <c r="DN26" s="326">
        <f t="shared" si="25"/>
        <v>0.14399999999999999</v>
      </c>
      <c r="DO26" s="359">
        <f t="shared" si="26"/>
        <v>4</v>
      </c>
      <c r="DP26" s="326">
        <f t="shared" si="27"/>
        <v>0.8</v>
      </c>
      <c r="DQ26" s="361">
        <f t="shared" si="28"/>
        <v>0.15</v>
      </c>
      <c r="DR26" s="361">
        <f t="shared" si="29"/>
        <v>0.25</v>
      </c>
      <c r="DS26" s="360">
        <f t="shared" si="30"/>
        <v>0.4</v>
      </c>
      <c r="DT26" s="359">
        <f t="shared" si="31"/>
        <v>1</v>
      </c>
      <c r="DU26" s="326">
        <f t="shared" si="32"/>
        <v>8.6399999999999991E-2</v>
      </c>
      <c r="DV26" s="359">
        <f t="shared" si="33"/>
        <v>4</v>
      </c>
      <c r="DW26" s="326">
        <f t="shared" si="34"/>
        <v>0.8</v>
      </c>
      <c r="DX26" s="361">
        <f t="shared" si="35"/>
        <v>0</v>
      </c>
      <c r="DY26" s="361">
        <f>IF(BA26="",0,IF(BA26="Preventivo",0.25,IF(BA26="Detectivo",0.15,IF(BA28="Correctivo",0.1,0))))</f>
        <v>0</v>
      </c>
      <c r="DZ26" s="360">
        <f t="shared" si="36"/>
        <v>0</v>
      </c>
      <c r="EA26" s="359">
        <f t="shared" si="37"/>
        <v>1</v>
      </c>
      <c r="EB26" s="326">
        <f t="shared" si="38"/>
        <v>8.6399999999999991E-2</v>
      </c>
      <c r="EC26" s="359">
        <f t="shared" si="39"/>
        <v>4</v>
      </c>
      <c r="ED26" s="326">
        <f t="shared" si="40"/>
        <v>0.8</v>
      </c>
      <c r="EE26" s="361">
        <f t="shared" si="41"/>
        <v>0</v>
      </c>
      <c r="EF26" s="361">
        <f t="shared" si="42"/>
        <v>0</v>
      </c>
      <c r="EG26" s="360">
        <f t="shared" si="43"/>
        <v>0</v>
      </c>
      <c r="EH26" s="359">
        <f t="shared" si="44"/>
        <v>1</v>
      </c>
      <c r="EI26" s="326">
        <f t="shared" si="45"/>
        <v>8.6399999999999991E-2</v>
      </c>
      <c r="EJ26" s="359">
        <f t="shared" si="46"/>
        <v>4</v>
      </c>
      <c r="EK26" s="326">
        <f t="shared" si="47"/>
        <v>0.8</v>
      </c>
      <c r="EL26" s="361">
        <f t="shared" si="48"/>
        <v>0</v>
      </c>
      <c r="EM26" s="361">
        <f t="shared" si="49"/>
        <v>0</v>
      </c>
      <c r="EN26" s="360">
        <f t="shared" si="50"/>
        <v>0</v>
      </c>
      <c r="EO26" s="359">
        <f t="shared" si="51"/>
        <v>1</v>
      </c>
      <c r="EP26" s="326">
        <f t="shared" si="52"/>
        <v>8.6399999999999991E-2</v>
      </c>
      <c r="EQ26" s="359">
        <f t="shared" si="53"/>
        <v>4</v>
      </c>
      <c r="ER26" s="326">
        <f t="shared" si="54"/>
        <v>0.8</v>
      </c>
      <c r="ES26" s="361">
        <f t="shared" si="55"/>
        <v>0</v>
      </c>
      <c r="ET26" s="361">
        <f t="shared" si="56"/>
        <v>0</v>
      </c>
      <c r="EU26" s="360">
        <f t="shared" si="57"/>
        <v>0</v>
      </c>
      <c r="EV26" s="359">
        <f t="shared" si="58"/>
        <v>1</v>
      </c>
      <c r="EW26" s="326">
        <f t="shared" si="59"/>
        <v>8.6399999999999991E-2</v>
      </c>
      <c r="EX26" s="359">
        <f t="shared" si="60"/>
        <v>4</v>
      </c>
      <c r="EY26" s="326">
        <f t="shared" si="61"/>
        <v>0.8</v>
      </c>
      <c r="EZ26" s="361">
        <f t="shared" si="62"/>
        <v>0</v>
      </c>
      <c r="FA26" s="361">
        <f t="shared" si="63"/>
        <v>0</v>
      </c>
      <c r="FB26" s="360">
        <f t="shared" si="64"/>
        <v>0</v>
      </c>
      <c r="FC26" s="359">
        <f t="shared" si="65"/>
        <v>1</v>
      </c>
      <c r="FD26" s="326">
        <f t="shared" si="66"/>
        <v>8.6399999999999991E-2</v>
      </c>
      <c r="FE26" s="359">
        <f t="shared" si="67"/>
        <v>4</v>
      </c>
      <c r="FF26" s="326">
        <f t="shared" si="68"/>
        <v>0.8</v>
      </c>
      <c r="FG26" s="361">
        <f t="shared" si="69"/>
        <v>0</v>
      </c>
      <c r="FH26" s="361">
        <f t="shared" si="70"/>
        <v>0</v>
      </c>
      <c r="FI26" s="360">
        <f t="shared" si="71"/>
        <v>0</v>
      </c>
      <c r="FJ26" s="359">
        <f t="shared" si="72"/>
        <v>1</v>
      </c>
      <c r="FK26" s="326">
        <f t="shared" si="73"/>
        <v>8.6399999999999991E-2</v>
      </c>
      <c r="FL26" s="359">
        <f t="shared" si="74"/>
        <v>4</v>
      </c>
      <c r="FM26" s="326">
        <f t="shared" si="75"/>
        <v>0.8</v>
      </c>
      <c r="FN26" s="361">
        <f t="shared" si="76"/>
        <v>0</v>
      </c>
      <c r="FO26" s="361">
        <f t="shared" si="77"/>
        <v>0</v>
      </c>
      <c r="FP26" s="360">
        <f t="shared" si="78"/>
        <v>0</v>
      </c>
      <c r="FQ26" s="359">
        <f t="shared" si="79"/>
        <v>1</v>
      </c>
      <c r="FR26" s="326">
        <f t="shared" si="80"/>
        <v>8.6399999999999991E-2</v>
      </c>
      <c r="FS26" s="359">
        <f t="shared" si="81"/>
        <v>4</v>
      </c>
      <c r="FT26" s="326">
        <f t="shared" si="82"/>
        <v>0.8</v>
      </c>
      <c r="FU26" s="361">
        <f t="shared" si="83"/>
        <v>0</v>
      </c>
      <c r="FV26" s="361">
        <f t="shared" si="84"/>
        <v>0</v>
      </c>
      <c r="FW26" s="360">
        <f t="shared" si="85"/>
        <v>0</v>
      </c>
      <c r="FX26" s="359">
        <f t="shared" si="86"/>
        <v>1</v>
      </c>
      <c r="FY26" s="326">
        <f t="shared" si="87"/>
        <v>8.6399999999999991E-2</v>
      </c>
      <c r="FZ26" s="359">
        <f t="shared" si="88"/>
        <v>4</v>
      </c>
      <c r="GA26" s="326">
        <f t="shared" si="89"/>
        <v>0.8</v>
      </c>
      <c r="GB26" s="361">
        <f t="shared" si="90"/>
        <v>0</v>
      </c>
      <c r="GC26" s="361">
        <f t="shared" si="91"/>
        <v>0</v>
      </c>
      <c r="GD26" s="360">
        <f t="shared" si="92"/>
        <v>0</v>
      </c>
      <c r="GE26" s="359">
        <f t="shared" si="93"/>
        <v>1</v>
      </c>
      <c r="GF26" s="326">
        <f t="shared" si="94"/>
        <v>8.6399999999999991E-2</v>
      </c>
      <c r="GG26" s="359">
        <f t="shared" si="95"/>
        <v>4</v>
      </c>
      <c r="GH26" s="326">
        <f t="shared" si="96"/>
        <v>0.8</v>
      </c>
      <c r="GI26" s="326">
        <f t="shared" si="97"/>
        <v>0.8</v>
      </c>
    </row>
    <row r="27" spans="1:191" s="160" customFormat="1" ht="201.6" x14ac:dyDescent="0.2">
      <c r="A27" s="170">
        <v>19</v>
      </c>
      <c r="B27" s="425" t="s">
        <v>1138</v>
      </c>
      <c r="C27" s="77" t="s">
        <v>1141</v>
      </c>
      <c r="D27" s="166" t="s">
        <v>206</v>
      </c>
      <c r="E27" s="168" t="s">
        <v>1130</v>
      </c>
      <c r="F27" s="168" t="s">
        <v>225</v>
      </c>
      <c r="G27" s="79" t="s">
        <v>1041</v>
      </c>
      <c r="H27" s="79" t="s">
        <v>173</v>
      </c>
      <c r="I27" s="166" t="s">
        <v>20</v>
      </c>
      <c r="J27" s="166" t="s">
        <v>54</v>
      </c>
      <c r="K27" s="166" t="s">
        <v>54</v>
      </c>
      <c r="L27" s="166" t="s">
        <v>53</v>
      </c>
      <c r="M27" s="166" t="s">
        <v>53</v>
      </c>
      <c r="N27" s="166" t="s">
        <v>54</v>
      </c>
      <c r="O27" s="166" t="s">
        <v>53</v>
      </c>
      <c r="P27" s="166" t="s">
        <v>53</v>
      </c>
      <c r="Q27" s="166" t="s">
        <v>53</v>
      </c>
      <c r="R27" s="166" t="s">
        <v>54</v>
      </c>
      <c r="S27" s="166" t="s">
        <v>54</v>
      </c>
      <c r="T27" s="166" t="s">
        <v>54</v>
      </c>
      <c r="U27" s="166" t="s">
        <v>54</v>
      </c>
      <c r="V27" s="166" t="s">
        <v>53</v>
      </c>
      <c r="W27" s="166" t="s">
        <v>54</v>
      </c>
      <c r="X27" s="166" t="s">
        <v>53</v>
      </c>
      <c r="Y27" s="166" t="s">
        <v>53</v>
      </c>
      <c r="Z27" s="166" t="s">
        <v>53</v>
      </c>
      <c r="AA27" s="166" t="s">
        <v>53</v>
      </c>
      <c r="AB27" s="166" t="s">
        <v>53</v>
      </c>
      <c r="AC27" s="364" t="str">
        <f t="shared" si="0"/>
        <v>2 - Baja</v>
      </c>
      <c r="AD27" s="320">
        <f t="shared" si="1"/>
        <v>0.4</v>
      </c>
      <c r="AE27" s="364" t="str">
        <f t="shared" si="2"/>
        <v>4 - Mayor</v>
      </c>
      <c r="AF27" s="320">
        <f t="shared" si="3"/>
        <v>0.8</v>
      </c>
      <c r="AG27" s="69" t="str">
        <f>IFERROR(INDEX(#REF!,MATCH(I27,#REF!,0),MATCH(AE27,#REF!,0)),"")</f>
        <v/>
      </c>
      <c r="AH27" s="320">
        <f t="shared" si="4"/>
        <v>0.32000000000000006</v>
      </c>
      <c r="AI27" s="77" t="s">
        <v>1140</v>
      </c>
      <c r="AJ27" s="422" t="s">
        <v>110</v>
      </c>
      <c r="AK27" s="79" t="s">
        <v>1128</v>
      </c>
      <c r="AL27" s="168" t="s">
        <v>1127</v>
      </c>
      <c r="AM27" s="168" t="s">
        <v>35</v>
      </c>
      <c r="AN27" s="168" t="s">
        <v>45</v>
      </c>
      <c r="AO27" s="168" t="s">
        <v>50</v>
      </c>
      <c r="AP27" s="168" t="s">
        <v>52</v>
      </c>
      <c r="AQ27" s="168" t="s">
        <v>35</v>
      </c>
      <c r="AR27" s="168" t="s">
        <v>45</v>
      </c>
      <c r="AS27" s="168" t="s">
        <v>50</v>
      </c>
      <c r="AT27" s="168" t="s">
        <v>52</v>
      </c>
      <c r="AU27" s="168" t="s">
        <v>35</v>
      </c>
      <c r="AV27" s="168" t="s">
        <v>45</v>
      </c>
      <c r="AW27" s="168" t="s">
        <v>50</v>
      </c>
      <c r="AX27" s="168" t="s">
        <v>52</v>
      </c>
      <c r="AY27" s="168"/>
      <c r="AZ27" s="168"/>
      <c r="BA27" s="168"/>
      <c r="BB27" s="168"/>
      <c r="BC27" s="168"/>
      <c r="BD27" s="168"/>
      <c r="BE27" s="168"/>
      <c r="BF27" s="168"/>
      <c r="BG27" s="168"/>
      <c r="BH27" s="168"/>
      <c r="BI27" s="168"/>
      <c r="BJ27" s="168"/>
      <c r="BK27" s="168"/>
      <c r="BL27" s="168"/>
      <c r="BM27" s="168"/>
      <c r="BN27" s="168"/>
      <c r="BO27" s="168"/>
      <c r="BP27" s="168"/>
      <c r="BQ27" s="168"/>
      <c r="BR27" s="168"/>
      <c r="BS27" s="168"/>
      <c r="BT27" s="168"/>
      <c r="BU27" s="168"/>
      <c r="BV27" s="168"/>
      <c r="BW27" s="168"/>
      <c r="BX27" s="168"/>
      <c r="BY27" s="168"/>
      <c r="BZ27" s="168"/>
      <c r="CA27" s="168"/>
      <c r="CB27" s="168"/>
      <c r="CC27" s="168"/>
      <c r="CD27" s="168"/>
      <c r="CE27" s="168"/>
      <c r="CF27" s="168"/>
      <c r="CG27" s="168"/>
      <c r="CH27" s="168"/>
      <c r="CI27" s="168"/>
      <c r="CJ27" s="168"/>
      <c r="CK27" s="168"/>
      <c r="CL27" s="169" t="str">
        <f>IFERROR(IF(GE27&lt;=1,"1 - Muy Baja",VLOOKUP(GE27,'[7]EVAL CONT'!$BLR$690:$BLS$694,2,0)),"")</f>
        <v>1 - Muy Baja</v>
      </c>
      <c r="CM27" s="321">
        <f t="shared" si="5"/>
        <v>8.6399999999999991E-2</v>
      </c>
      <c r="CN27" s="66" t="str">
        <f>IFERROR(IF(GG27&lt;=1,"1 - Leve",HLOOKUP(GG27,#REF!,2,0)),"")</f>
        <v/>
      </c>
      <c r="CO27" s="321">
        <f t="shared" si="6"/>
        <v>0.8</v>
      </c>
      <c r="CP27" s="169" t="str">
        <f t="shared" si="7"/>
        <v>MODERADO</v>
      </c>
      <c r="CQ27" s="320">
        <f t="shared" si="8"/>
        <v>6.9120000000000001E-2</v>
      </c>
      <c r="CR27" s="77" t="s">
        <v>238</v>
      </c>
      <c r="CS27" s="169">
        <f t="shared" si="9"/>
        <v>3</v>
      </c>
      <c r="CT27" s="168"/>
      <c r="CU27" s="172" t="s">
        <v>1135</v>
      </c>
      <c r="CV27" s="76" t="s">
        <v>1125</v>
      </c>
      <c r="CW27" s="320"/>
      <c r="CX27" s="360">
        <f t="shared" si="10"/>
        <v>8</v>
      </c>
      <c r="CY27" s="362">
        <f t="shared" si="11"/>
        <v>4</v>
      </c>
      <c r="CZ27" s="360" t="str">
        <f t="shared" si="12"/>
        <v>Mayor</v>
      </c>
      <c r="DA27" s="324">
        <f t="shared" si="13"/>
        <v>0.8</v>
      </c>
      <c r="DB27" s="361">
        <f t="shared" si="14"/>
        <v>0.15</v>
      </c>
      <c r="DC27" s="361">
        <f t="shared" si="15"/>
        <v>0.25</v>
      </c>
      <c r="DD27" s="360">
        <f t="shared" si="16"/>
        <v>0.4</v>
      </c>
      <c r="DE27" s="359">
        <f t="shared" si="17"/>
        <v>2</v>
      </c>
      <c r="DF27" s="326">
        <f t="shared" si="18"/>
        <v>0.24</v>
      </c>
      <c r="DG27" s="359">
        <f t="shared" si="19"/>
        <v>4</v>
      </c>
      <c r="DH27" s="359"/>
      <c r="DI27" s="326">
        <f t="shared" si="20"/>
        <v>0.8</v>
      </c>
      <c r="DJ27" s="361">
        <f t="shared" si="21"/>
        <v>0.15</v>
      </c>
      <c r="DK27" s="361">
        <f t="shared" si="22"/>
        <v>0.25</v>
      </c>
      <c r="DL27" s="360">
        <f t="shared" si="23"/>
        <v>0.4</v>
      </c>
      <c r="DM27" s="359">
        <f t="shared" si="24"/>
        <v>1</v>
      </c>
      <c r="DN27" s="326">
        <f t="shared" si="25"/>
        <v>0.14399999999999999</v>
      </c>
      <c r="DO27" s="359">
        <f t="shared" si="26"/>
        <v>4</v>
      </c>
      <c r="DP27" s="326">
        <f t="shared" si="27"/>
        <v>0.8</v>
      </c>
      <c r="DQ27" s="361">
        <f t="shared" si="28"/>
        <v>0.15</v>
      </c>
      <c r="DR27" s="361">
        <f t="shared" si="29"/>
        <v>0.25</v>
      </c>
      <c r="DS27" s="360">
        <f t="shared" si="30"/>
        <v>0.4</v>
      </c>
      <c r="DT27" s="359">
        <f t="shared" si="31"/>
        <v>1</v>
      </c>
      <c r="DU27" s="326">
        <f t="shared" si="32"/>
        <v>8.6399999999999991E-2</v>
      </c>
      <c r="DV27" s="359">
        <f t="shared" si="33"/>
        <v>4</v>
      </c>
      <c r="DW27" s="326">
        <f t="shared" si="34"/>
        <v>0.8</v>
      </c>
      <c r="DX27" s="361">
        <f t="shared" si="35"/>
        <v>0</v>
      </c>
      <c r="DY27" s="361">
        <f>IF(BA27="",0,IF(BA27="Preventivo",0.25,IF(BA27="Detectivo",0.15,IF(BA28="Correctivo",0.1,0))))</f>
        <v>0</v>
      </c>
      <c r="DZ27" s="360">
        <f t="shared" si="36"/>
        <v>0</v>
      </c>
      <c r="EA27" s="359">
        <f t="shared" si="37"/>
        <v>1</v>
      </c>
      <c r="EB27" s="326">
        <f t="shared" si="38"/>
        <v>8.6399999999999991E-2</v>
      </c>
      <c r="EC27" s="359">
        <f t="shared" si="39"/>
        <v>4</v>
      </c>
      <c r="ED27" s="326">
        <f t="shared" si="40"/>
        <v>0.8</v>
      </c>
      <c r="EE27" s="361">
        <f t="shared" si="41"/>
        <v>0</v>
      </c>
      <c r="EF27" s="361">
        <f t="shared" si="42"/>
        <v>0</v>
      </c>
      <c r="EG27" s="360">
        <f t="shared" si="43"/>
        <v>0</v>
      </c>
      <c r="EH27" s="359">
        <f t="shared" si="44"/>
        <v>1</v>
      </c>
      <c r="EI27" s="326">
        <f t="shared" si="45"/>
        <v>8.6399999999999991E-2</v>
      </c>
      <c r="EJ27" s="359">
        <f t="shared" si="46"/>
        <v>4</v>
      </c>
      <c r="EK27" s="326">
        <f t="shared" si="47"/>
        <v>0.8</v>
      </c>
      <c r="EL27" s="361">
        <f t="shared" si="48"/>
        <v>0</v>
      </c>
      <c r="EM27" s="361">
        <f t="shared" si="49"/>
        <v>0</v>
      </c>
      <c r="EN27" s="360">
        <f t="shared" si="50"/>
        <v>0</v>
      </c>
      <c r="EO27" s="359">
        <f t="shared" si="51"/>
        <v>1</v>
      </c>
      <c r="EP27" s="326">
        <f t="shared" si="52"/>
        <v>8.6399999999999991E-2</v>
      </c>
      <c r="EQ27" s="359">
        <f t="shared" si="53"/>
        <v>4</v>
      </c>
      <c r="ER27" s="326">
        <f t="shared" si="54"/>
        <v>0.8</v>
      </c>
      <c r="ES27" s="361">
        <f t="shared" si="55"/>
        <v>0</v>
      </c>
      <c r="ET27" s="361">
        <f t="shared" si="56"/>
        <v>0</v>
      </c>
      <c r="EU27" s="360">
        <f t="shared" si="57"/>
        <v>0</v>
      </c>
      <c r="EV27" s="359">
        <f t="shared" si="58"/>
        <v>1</v>
      </c>
      <c r="EW27" s="326">
        <f t="shared" si="59"/>
        <v>8.6399999999999991E-2</v>
      </c>
      <c r="EX27" s="359">
        <f t="shared" si="60"/>
        <v>4</v>
      </c>
      <c r="EY27" s="326">
        <f t="shared" si="61"/>
        <v>0.8</v>
      </c>
      <c r="EZ27" s="361">
        <f t="shared" si="62"/>
        <v>0</v>
      </c>
      <c r="FA27" s="361">
        <f t="shared" si="63"/>
        <v>0</v>
      </c>
      <c r="FB27" s="360">
        <f t="shared" si="64"/>
        <v>0</v>
      </c>
      <c r="FC27" s="359">
        <f t="shared" si="65"/>
        <v>1</v>
      </c>
      <c r="FD27" s="326">
        <f t="shared" si="66"/>
        <v>8.6399999999999991E-2</v>
      </c>
      <c r="FE27" s="359">
        <f t="shared" si="67"/>
        <v>4</v>
      </c>
      <c r="FF27" s="326">
        <f t="shared" si="68"/>
        <v>0.8</v>
      </c>
      <c r="FG27" s="361">
        <f t="shared" si="69"/>
        <v>0</v>
      </c>
      <c r="FH27" s="361">
        <f t="shared" si="70"/>
        <v>0</v>
      </c>
      <c r="FI27" s="360">
        <f t="shared" si="71"/>
        <v>0</v>
      </c>
      <c r="FJ27" s="359">
        <f t="shared" si="72"/>
        <v>1</v>
      </c>
      <c r="FK27" s="326">
        <f t="shared" si="73"/>
        <v>8.6399999999999991E-2</v>
      </c>
      <c r="FL27" s="359">
        <f t="shared" si="74"/>
        <v>4</v>
      </c>
      <c r="FM27" s="326">
        <f t="shared" si="75"/>
        <v>0.8</v>
      </c>
      <c r="FN27" s="361">
        <f t="shared" si="76"/>
        <v>0</v>
      </c>
      <c r="FO27" s="361">
        <f t="shared" si="77"/>
        <v>0</v>
      </c>
      <c r="FP27" s="360">
        <f t="shared" si="78"/>
        <v>0</v>
      </c>
      <c r="FQ27" s="359">
        <f t="shared" si="79"/>
        <v>1</v>
      </c>
      <c r="FR27" s="326">
        <f t="shared" si="80"/>
        <v>8.6399999999999991E-2</v>
      </c>
      <c r="FS27" s="359">
        <f t="shared" si="81"/>
        <v>4</v>
      </c>
      <c r="FT27" s="326">
        <f t="shared" si="82"/>
        <v>0.8</v>
      </c>
      <c r="FU27" s="361">
        <f t="shared" si="83"/>
        <v>0</v>
      </c>
      <c r="FV27" s="361">
        <f t="shared" si="84"/>
        <v>0</v>
      </c>
      <c r="FW27" s="360">
        <f t="shared" si="85"/>
        <v>0</v>
      </c>
      <c r="FX27" s="359">
        <f t="shared" si="86"/>
        <v>1</v>
      </c>
      <c r="FY27" s="326">
        <f t="shared" si="87"/>
        <v>8.6399999999999991E-2</v>
      </c>
      <c r="FZ27" s="359">
        <f t="shared" si="88"/>
        <v>4</v>
      </c>
      <c r="GA27" s="326">
        <f t="shared" si="89"/>
        <v>0.8</v>
      </c>
      <c r="GB27" s="361">
        <f t="shared" si="90"/>
        <v>0</v>
      </c>
      <c r="GC27" s="361">
        <f t="shared" si="91"/>
        <v>0</v>
      </c>
      <c r="GD27" s="360">
        <f t="shared" si="92"/>
        <v>0</v>
      </c>
      <c r="GE27" s="359">
        <f t="shared" si="93"/>
        <v>1</v>
      </c>
      <c r="GF27" s="326">
        <f t="shared" si="94"/>
        <v>8.6399999999999991E-2</v>
      </c>
      <c r="GG27" s="359">
        <f t="shared" si="95"/>
        <v>4</v>
      </c>
      <c r="GH27" s="326">
        <f t="shared" si="96"/>
        <v>0.8</v>
      </c>
      <c r="GI27" s="326">
        <f t="shared" si="97"/>
        <v>0.8</v>
      </c>
    </row>
    <row r="28" spans="1:191" s="160" customFormat="1" ht="201.6" x14ac:dyDescent="0.2">
      <c r="A28" s="170">
        <v>20</v>
      </c>
      <c r="B28" s="425" t="s">
        <v>1138</v>
      </c>
      <c r="C28" s="77" t="s">
        <v>1139</v>
      </c>
      <c r="D28" s="166" t="s">
        <v>205</v>
      </c>
      <c r="E28" s="168" t="s">
        <v>1130</v>
      </c>
      <c r="F28" s="168" t="s">
        <v>225</v>
      </c>
      <c r="G28" s="79" t="s">
        <v>1041</v>
      </c>
      <c r="H28" s="79" t="s">
        <v>173</v>
      </c>
      <c r="I28" s="166" t="s">
        <v>20</v>
      </c>
      <c r="J28" s="166" t="s">
        <v>54</v>
      </c>
      <c r="K28" s="166" t="s">
        <v>54</v>
      </c>
      <c r="L28" s="166" t="s">
        <v>53</v>
      </c>
      <c r="M28" s="166" t="s">
        <v>53</v>
      </c>
      <c r="N28" s="166" t="s">
        <v>54</v>
      </c>
      <c r="O28" s="166" t="s">
        <v>53</v>
      </c>
      <c r="P28" s="166" t="s">
        <v>53</v>
      </c>
      <c r="Q28" s="166" t="s">
        <v>53</v>
      </c>
      <c r="R28" s="166" t="s">
        <v>54</v>
      </c>
      <c r="S28" s="166" t="s">
        <v>54</v>
      </c>
      <c r="T28" s="166" t="s">
        <v>54</v>
      </c>
      <c r="U28" s="166" t="s">
        <v>54</v>
      </c>
      <c r="V28" s="166" t="s">
        <v>53</v>
      </c>
      <c r="W28" s="166" t="s">
        <v>54</v>
      </c>
      <c r="X28" s="166" t="s">
        <v>53</v>
      </c>
      <c r="Y28" s="166" t="s">
        <v>53</v>
      </c>
      <c r="Z28" s="166" t="s">
        <v>53</v>
      </c>
      <c r="AA28" s="166" t="s">
        <v>53</v>
      </c>
      <c r="AB28" s="166" t="s">
        <v>53</v>
      </c>
      <c r="AC28" s="364" t="str">
        <f t="shared" si="0"/>
        <v>2 - Baja</v>
      </c>
      <c r="AD28" s="320">
        <f t="shared" si="1"/>
        <v>0.4</v>
      </c>
      <c r="AE28" s="364" t="str">
        <f t="shared" si="2"/>
        <v>4 - Mayor</v>
      </c>
      <c r="AF28" s="320">
        <f t="shared" si="3"/>
        <v>0.8</v>
      </c>
      <c r="AG28" s="69" t="str">
        <f>IFERROR(INDEX(#REF!,MATCH(I28,#REF!,0),MATCH(AE28,#REF!,0)),"")</f>
        <v/>
      </c>
      <c r="AH28" s="320">
        <f t="shared" si="4"/>
        <v>0.32000000000000006</v>
      </c>
      <c r="AI28" s="77" t="s">
        <v>1136</v>
      </c>
      <c r="AJ28" s="422" t="s">
        <v>110</v>
      </c>
      <c r="AK28" s="79" t="s">
        <v>1128</v>
      </c>
      <c r="AL28" s="168" t="s">
        <v>1127</v>
      </c>
      <c r="AM28" s="168" t="s">
        <v>34</v>
      </c>
      <c r="AN28" s="168" t="s">
        <v>45</v>
      </c>
      <c r="AO28" s="168" t="s">
        <v>50</v>
      </c>
      <c r="AP28" s="168" t="s">
        <v>52</v>
      </c>
      <c r="AQ28" s="168" t="s">
        <v>35</v>
      </c>
      <c r="AR28" s="168" t="s">
        <v>45</v>
      </c>
      <c r="AS28" s="168" t="s">
        <v>50</v>
      </c>
      <c r="AT28" s="168" t="s">
        <v>52</v>
      </c>
      <c r="AU28" s="168"/>
      <c r="AV28" s="168"/>
      <c r="AW28" s="168"/>
      <c r="AX28" s="168"/>
      <c r="AY28" s="168"/>
      <c r="AZ28" s="168"/>
      <c r="BA28" s="168"/>
      <c r="BB28" s="168"/>
      <c r="BC28" s="168"/>
      <c r="BD28" s="168"/>
      <c r="BE28" s="168"/>
      <c r="BF28" s="168"/>
      <c r="BG28" s="168"/>
      <c r="BH28" s="168"/>
      <c r="BI28" s="168"/>
      <c r="BJ28" s="168"/>
      <c r="BK28" s="168"/>
      <c r="BL28" s="168"/>
      <c r="BM28" s="168"/>
      <c r="BN28" s="168"/>
      <c r="BO28" s="168"/>
      <c r="BP28" s="168"/>
      <c r="BQ28" s="168"/>
      <c r="BR28" s="168"/>
      <c r="BS28" s="168"/>
      <c r="BT28" s="168"/>
      <c r="BU28" s="168"/>
      <c r="BV28" s="168"/>
      <c r="BW28" s="168"/>
      <c r="BX28" s="168"/>
      <c r="BY28" s="168"/>
      <c r="BZ28" s="168"/>
      <c r="CA28" s="168"/>
      <c r="CB28" s="168"/>
      <c r="CC28" s="168"/>
      <c r="CD28" s="168"/>
      <c r="CE28" s="168"/>
      <c r="CF28" s="168"/>
      <c r="CG28" s="168"/>
      <c r="CH28" s="168"/>
      <c r="CI28" s="168"/>
      <c r="CJ28" s="168"/>
      <c r="CK28" s="168"/>
      <c r="CL28" s="169" t="str">
        <f>IFERROR(IF(GE28&lt;=1,"1 - Muy Baja",VLOOKUP(GE28,'[7]EVAL CONT'!$BLR$690:$BLS$694,2,0)),"")</f>
        <v>1 - Muy Baja</v>
      </c>
      <c r="CM28" s="321">
        <f t="shared" si="5"/>
        <v>0.14399999999999999</v>
      </c>
      <c r="CN28" s="66" t="str">
        <f>IFERROR(IF(GG28&lt;=1,"1 - Leve",HLOOKUP(GG28,#REF!,2,0)),"")</f>
        <v/>
      </c>
      <c r="CO28" s="321">
        <f t="shared" si="6"/>
        <v>0.8</v>
      </c>
      <c r="CP28" s="169" t="str">
        <f t="shared" si="7"/>
        <v>MODERADO</v>
      </c>
      <c r="CQ28" s="320">
        <f t="shared" si="8"/>
        <v>0.1152</v>
      </c>
      <c r="CR28" s="77" t="s">
        <v>475</v>
      </c>
      <c r="CS28" s="169">
        <f t="shared" si="9"/>
        <v>3</v>
      </c>
      <c r="CT28" s="168"/>
      <c r="CU28" s="172" t="s">
        <v>1135</v>
      </c>
      <c r="CV28" s="76" t="s">
        <v>1125</v>
      </c>
      <c r="CW28" s="320"/>
      <c r="CX28" s="360">
        <f t="shared" si="10"/>
        <v>8</v>
      </c>
      <c r="CY28" s="362">
        <f t="shared" si="11"/>
        <v>4</v>
      </c>
      <c r="CZ28" s="360" t="str">
        <f t="shared" si="12"/>
        <v>Mayor</v>
      </c>
      <c r="DA28" s="324">
        <f t="shared" si="13"/>
        <v>0.8</v>
      </c>
      <c r="DB28" s="361">
        <f t="shared" si="14"/>
        <v>0.15</v>
      </c>
      <c r="DC28" s="361">
        <f t="shared" si="15"/>
        <v>0.25</v>
      </c>
      <c r="DD28" s="360">
        <f t="shared" si="16"/>
        <v>0.4</v>
      </c>
      <c r="DE28" s="359">
        <f t="shared" si="17"/>
        <v>2</v>
      </c>
      <c r="DF28" s="326">
        <f t="shared" si="18"/>
        <v>0.24</v>
      </c>
      <c r="DG28" s="359">
        <f t="shared" si="19"/>
        <v>4</v>
      </c>
      <c r="DH28" s="359"/>
      <c r="DI28" s="326">
        <f t="shared" si="20"/>
        <v>0.8</v>
      </c>
      <c r="DJ28" s="361">
        <f t="shared" si="21"/>
        <v>0.15</v>
      </c>
      <c r="DK28" s="361">
        <f t="shared" si="22"/>
        <v>0.25</v>
      </c>
      <c r="DL28" s="360">
        <f t="shared" si="23"/>
        <v>0.4</v>
      </c>
      <c r="DM28" s="359">
        <f t="shared" si="24"/>
        <v>1</v>
      </c>
      <c r="DN28" s="326">
        <f t="shared" si="25"/>
        <v>0.14399999999999999</v>
      </c>
      <c r="DO28" s="359">
        <f t="shared" si="26"/>
        <v>4</v>
      </c>
      <c r="DP28" s="326">
        <f t="shared" si="27"/>
        <v>0.8</v>
      </c>
      <c r="DQ28" s="361">
        <f t="shared" si="28"/>
        <v>0</v>
      </c>
      <c r="DR28" s="361">
        <f t="shared" si="29"/>
        <v>0</v>
      </c>
      <c r="DS28" s="360">
        <f t="shared" si="30"/>
        <v>0</v>
      </c>
      <c r="DT28" s="359">
        <f t="shared" si="31"/>
        <v>1</v>
      </c>
      <c r="DU28" s="326">
        <f t="shared" si="32"/>
        <v>0.14399999999999999</v>
      </c>
      <c r="DV28" s="359">
        <f t="shared" si="33"/>
        <v>4</v>
      </c>
      <c r="DW28" s="326">
        <f t="shared" si="34"/>
        <v>0.8</v>
      </c>
      <c r="DX28" s="361">
        <f t="shared" si="35"/>
        <v>0</v>
      </c>
      <c r="DY28" s="361">
        <f>IF(BA28="",0,IF(BA28="Preventivo",0.25,IF(BA28="Detectivo",0.15,IF(BA29="Correctivo",0.1,0))))</f>
        <v>0</v>
      </c>
      <c r="DZ28" s="360">
        <f t="shared" si="36"/>
        <v>0</v>
      </c>
      <c r="EA28" s="359">
        <f t="shared" si="37"/>
        <v>1</v>
      </c>
      <c r="EB28" s="326">
        <f t="shared" si="38"/>
        <v>0.14399999999999999</v>
      </c>
      <c r="EC28" s="359">
        <f t="shared" si="39"/>
        <v>4</v>
      </c>
      <c r="ED28" s="326">
        <f t="shared" si="40"/>
        <v>0.8</v>
      </c>
      <c r="EE28" s="361">
        <f t="shared" si="41"/>
        <v>0</v>
      </c>
      <c r="EF28" s="361">
        <f t="shared" si="42"/>
        <v>0</v>
      </c>
      <c r="EG28" s="360">
        <f t="shared" si="43"/>
        <v>0</v>
      </c>
      <c r="EH28" s="359">
        <f t="shared" si="44"/>
        <v>1</v>
      </c>
      <c r="EI28" s="326">
        <f t="shared" si="45"/>
        <v>0.14399999999999999</v>
      </c>
      <c r="EJ28" s="359">
        <f t="shared" si="46"/>
        <v>4</v>
      </c>
      <c r="EK28" s="326">
        <f t="shared" si="47"/>
        <v>0.8</v>
      </c>
      <c r="EL28" s="361">
        <f t="shared" si="48"/>
        <v>0</v>
      </c>
      <c r="EM28" s="361">
        <f t="shared" si="49"/>
        <v>0</v>
      </c>
      <c r="EN28" s="360">
        <f t="shared" si="50"/>
        <v>0</v>
      </c>
      <c r="EO28" s="359">
        <f t="shared" si="51"/>
        <v>1</v>
      </c>
      <c r="EP28" s="326">
        <f t="shared" si="52"/>
        <v>0.14399999999999999</v>
      </c>
      <c r="EQ28" s="359">
        <f t="shared" si="53"/>
        <v>4</v>
      </c>
      <c r="ER28" s="326">
        <f t="shared" si="54"/>
        <v>0.8</v>
      </c>
      <c r="ES28" s="361">
        <f t="shared" si="55"/>
        <v>0</v>
      </c>
      <c r="ET28" s="361">
        <f t="shared" si="56"/>
        <v>0</v>
      </c>
      <c r="EU28" s="360">
        <f t="shared" si="57"/>
        <v>0</v>
      </c>
      <c r="EV28" s="359">
        <f t="shared" si="58"/>
        <v>1</v>
      </c>
      <c r="EW28" s="326">
        <f t="shared" si="59"/>
        <v>0.14399999999999999</v>
      </c>
      <c r="EX28" s="359">
        <f t="shared" si="60"/>
        <v>4</v>
      </c>
      <c r="EY28" s="326">
        <f t="shared" si="61"/>
        <v>0.8</v>
      </c>
      <c r="EZ28" s="361">
        <f t="shared" si="62"/>
        <v>0</v>
      </c>
      <c r="FA28" s="361">
        <f t="shared" si="63"/>
        <v>0</v>
      </c>
      <c r="FB28" s="360">
        <f t="shared" si="64"/>
        <v>0</v>
      </c>
      <c r="FC28" s="359">
        <f t="shared" si="65"/>
        <v>1</v>
      </c>
      <c r="FD28" s="326">
        <f t="shared" si="66"/>
        <v>0.14399999999999999</v>
      </c>
      <c r="FE28" s="359">
        <f t="shared" si="67"/>
        <v>4</v>
      </c>
      <c r="FF28" s="326">
        <f t="shared" si="68"/>
        <v>0.8</v>
      </c>
      <c r="FG28" s="361">
        <f t="shared" si="69"/>
        <v>0</v>
      </c>
      <c r="FH28" s="361">
        <f t="shared" si="70"/>
        <v>0</v>
      </c>
      <c r="FI28" s="360">
        <f t="shared" si="71"/>
        <v>0</v>
      </c>
      <c r="FJ28" s="359">
        <f t="shared" si="72"/>
        <v>1</v>
      </c>
      <c r="FK28" s="326">
        <f t="shared" si="73"/>
        <v>0.14399999999999999</v>
      </c>
      <c r="FL28" s="359">
        <f t="shared" si="74"/>
        <v>4</v>
      </c>
      <c r="FM28" s="326">
        <f t="shared" si="75"/>
        <v>0.8</v>
      </c>
      <c r="FN28" s="361">
        <f t="shared" si="76"/>
        <v>0</v>
      </c>
      <c r="FO28" s="361">
        <f t="shared" si="77"/>
        <v>0</v>
      </c>
      <c r="FP28" s="360">
        <f t="shared" si="78"/>
        <v>0</v>
      </c>
      <c r="FQ28" s="359">
        <f t="shared" si="79"/>
        <v>1</v>
      </c>
      <c r="FR28" s="326">
        <f t="shared" si="80"/>
        <v>0.14399999999999999</v>
      </c>
      <c r="FS28" s="359">
        <f t="shared" si="81"/>
        <v>4</v>
      </c>
      <c r="FT28" s="326">
        <f t="shared" si="82"/>
        <v>0.8</v>
      </c>
      <c r="FU28" s="361">
        <f t="shared" si="83"/>
        <v>0</v>
      </c>
      <c r="FV28" s="361">
        <f t="shared" si="84"/>
        <v>0</v>
      </c>
      <c r="FW28" s="360">
        <f t="shared" si="85"/>
        <v>0</v>
      </c>
      <c r="FX28" s="359">
        <f t="shared" si="86"/>
        <v>1</v>
      </c>
      <c r="FY28" s="326">
        <f t="shared" si="87"/>
        <v>0.14399999999999999</v>
      </c>
      <c r="FZ28" s="359">
        <f t="shared" si="88"/>
        <v>4</v>
      </c>
      <c r="GA28" s="326">
        <f t="shared" si="89"/>
        <v>0.8</v>
      </c>
      <c r="GB28" s="361">
        <f t="shared" si="90"/>
        <v>0</v>
      </c>
      <c r="GC28" s="361">
        <f t="shared" si="91"/>
        <v>0</v>
      </c>
      <c r="GD28" s="360">
        <f t="shared" si="92"/>
        <v>0</v>
      </c>
      <c r="GE28" s="359">
        <f t="shared" si="93"/>
        <v>1</v>
      </c>
      <c r="GF28" s="326">
        <f t="shared" si="94"/>
        <v>0.14399999999999999</v>
      </c>
      <c r="GG28" s="359">
        <f t="shared" si="95"/>
        <v>4</v>
      </c>
      <c r="GH28" s="326">
        <f t="shared" si="96"/>
        <v>0.8</v>
      </c>
      <c r="GI28" s="326">
        <f t="shared" si="97"/>
        <v>0.8</v>
      </c>
    </row>
    <row r="29" spans="1:191" s="160" customFormat="1" ht="201.6" x14ac:dyDescent="0.2">
      <c r="A29" s="170">
        <v>21</v>
      </c>
      <c r="B29" s="425" t="s">
        <v>1138</v>
      </c>
      <c r="C29" s="77" t="s">
        <v>1137</v>
      </c>
      <c r="D29" s="166" t="s">
        <v>206</v>
      </c>
      <c r="E29" s="168" t="s">
        <v>1130</v>
      </c>
      <c r="F29" s="168" t="s">
        <v>225</v>
      </c>
      <c r="G29" s="79" t="s">
        <v>1041</v>
      </c>
      <c r="H29" s="79" t="s">
        <v>173</v>
      </c>
      <c r="I29" s="166" t="s">
        <v>20</v>
      </c>
      <c r="J29" s="166" t="s">
        <v>54</v>
      </c>
      <c r="K29" s="166" t="s">
        <v>54</v>
      </c>
      <c r="L29" s="166" t="s">
        <v>53</v>
      </c>
      <c r="M29" s="166" t="s">
        <v>53</v>
      </c>
      <c r="N29" s="166" t="s">
        <v>54</v>
      </c>
      <c r="O29" s="166" t="s">
        <v>53</v>
      </c>
      <c r="P29" s="166" t="s">
        <v>53</v>
      </c>
      <c r="Q29" s="166" t="s">
        <v>53</v>
      </c>
      <c r="R29" s="166" t="s">
        <v>54</v>
      </c>
      <c r="S29" s="166" t="s">
        <v>54</v>
      </c>
      <c r="T29" s="166" t="s">
        <v>54</v>
      </c>
      <c r="U29" s="166" t="s">
        <v>54</v>
      </c>
      <c r="V29" s="166" t="s">
        <v>53</v>
      </c>
      <c r="W29" s="166" t="s">
        <v>54</v>
      </c>
      <c r="X29" s="166" t="s">
        <v>53</v>
      </c>
      <c r="Y29" s="166" t="s">
        <v>53</v>
      </c>
      <c r="Z29" s="166" t="s">
        <v>53</v>
      </c>
      <c r="AA29" s="166" t="s">
        <v>53</v>
      </c>
      <c r="AB29" s="166" t="s">
        <v>53</v>
      </c>
      <c r="AC29" s="364" t="str">
        <f t="shared" si="0"/>
        <v>2 - Baja</v>
      </c>
      <c r="AD29" s="320">
        <f t="shared" si="1"/>
        <v>0.4</v>
      </c>
      <c r="AE29" s="364" t="str">
        <f t="shared" si="2"/>
        <v>4 - Mayor</v>
      </c>
      <c r="AF29" s="320">
        <f t="shared" si="3"/>
        <v>0.8</v>
      </c>
      <c r="AG29" s="69" t="str">
        <f>IFERROR(INDEX(#REF!,MATCH(I29,#REF!,0),MATCH(AE29,#REF!,0)),"")</f>
        <v/>
      </c>
      <c r="AH29" s="320">
        <f t="shared" si="4"/>
        <v>0.32000000000000006</v>
      </c>
      <c r="AI29" s="77" t="s">
        <v>1136</v>
      </c>
      <c r="AJ29" s="422" t="s">
        <v>110</v>
      </c>
      <c r="AK29" s="79" t="s">
        <v>1128</v>
      </c>
      <c r="AL29" s="168" t="s">
        <v>1127</v>
      </c>
      <c r="AM29" s="168" t="s">
        <v>34</v>
      </c>
      <c r="AN29" s="168" t="s">
        <v>45</v>
      </c>
      <c r="AO29" s="168" t="s">
        <v>50</v>
      </c>
      <c r="AP29" s="168" t="s">
        <v>52</v>
      </c>
      <c r="AQ29" s="168" t="s">
        <v>35</v>
      </c>
      <c r="AR29" s="168" t="s">
        <v>45</v>
      </c>
      <c r="AS29" s="168" t="s">
        <v>50</v>
      </c>
      <c r="AT29" s="168" t="s">
        <v>52</v>
      </c>
      <c r="AU29" s="168"/>
      <c r="AV29" s="168"/>
      <c r="AW29" s="168"/>
      <c r="AX29" s="168"/>
      <c r="AY29" s="168"/>
      <c r="AZ29" s="168"/>
      <c r="BA29" s="168"/>
      <c r="BB29" s="168"/>
      <c r="BC29" s="168"/>
      <c r="BD29" s="168"/>
      <c r="BE29" s="168"/>
      <c r="BF29" s="168"/>
      <c r="BG29" s="168"/>
      <c r="BH29" s="168"/>
      <c r="BI29" s="168"/>
      <c r="BJ29" s="168"/>
      <c r="BK29" s="168"/>
      <c r="BL29" s="168"/>
      <c r="BM29" s="168"/>
      <c r="BN29" s="168"/>
      <c r="BO29" s="168"/>
      <c r="BP29" s="168"/>
      <c r="BQ29" s="168"/>
      <c r="BR29" s="168"/>
      <c r="BS29" s="168"/>
      <c r="BT29" s="168"/>
      <c r="BU29" s="168"/>
      <c r="BV29" s="168"/>
      <c r="BW29" s="168"/>
      <c r="BX29" s="168"/>
      <c r="BY29" s="168"/>
      <c r="BZ29" s="168"/>
      <c r="CA29" s="168"/>
      <c r="CB29" s="168"/>
      <c r="CC29" s="168"/>
      <c r="CD29" s="168"/>
      <c r="CE29" s="168"/>
      <c r="CF29" s="168"/>
      <c r="CG29" s="168"/>
      <c r="CH29" s="168"/>
      <c r="CI29" s="168"/>
      <c r="CJ29" s="168"/>
      <c r="CK29" s="168"/>
      <c r="CL29" s="169" t="str">
        <f>IFERROR(IF(GE29&lt;=1,"1 - Muy Baja",VLOOKUP(GE29,'[7]EVAL CONT'!$BLR$690:$BLS$694,2,0)),"")</f>
        <v>1 - Muy Baja</v>
      </c>
      <c r="CM29" s="321">
        <f t="shared" si="5"/>
        <v>0.14399999999999999</v>
      </c>
      <c r="CN29" s="66" t="str">
        <f>IFERROR(IF(GG29&lt;=1,"1 - Leve",HLOOKUP(GG29,#REF!,2,0)),"")</f>
        <v/>
      </c>
      <c r="CO29" s="321">
        <f t="shared" si="6"/>
        <v>0.8</v>
      </c>
      <c r="CP29" s="169" t="str">
        <f t="shared" si="7"/>
        <v>MODERADO</v>
      </c>
      <c r="CQ29" s="320">
        <f t="shared" si="8"/>
        <v>0.1152</v>
      </c>
      <c r="CR29" s="77" t="s">
        <v>238</v>
      </c>
      <c r="CS29" s="169">
        <f t="shared" si="9"/>
        <v>3</v>
      </c>
      <c r="CT29" s="168"/>
      <c r="CU29" s="172" t="s">
        <v>1135</v>
      </c>
      <c r="CV29" s="76" t="s">
        <v>1125</v>
      </c>
      <c r="CW29" s="320"/>
      <c r="CX29" s="360">
        <f t="shared" si="10"/>
        <v>8</v>
      </c>
      <c r="CY29" s="362">
        <f t="shared" si="11"/>
        <v>4</v>
      </c>
      <c r="CZ29" s="360" t="str">
        <f t="shared" si="12"/>
        <v>Mayor</v>
      </c>
      <c r="DA29" s="324">
        <f t="shared" si="13"/>
        <v>0.8</v>
      </c>
      <c r="DB29" s="361">
        <f t="shared" si="14"/>
        <v>0.15</v>
      </c>
      <c r="DC29" s="361">
        <f t="shared" si="15"/>
        <v>0.25</v>
      </c>
      <c r="DD29" s="360">
        <f t="shared" si="16"/>
        <v>0.4</v>
      </c>
      <c r="DE29" s="359">
        <f t="shared" si="17"/>
        <v>2</v>
      </c>
      <c r="DF29" s="326">
        <f t="shared" si="18"/>
        <v>0.24</v>
      </c>
      <c r="DG29" s="359">
        <f t="shared" si="19"/>
        <v>4</v>
      </c>
      <c r="DH29" s="359"/>
      <c r="DI29" s="326">
        <f t="shared" si="20"/>
        <v>0.8</v>
      </c>
      <c r="DJ29" s="361">
        <f t="shared" si="21"/>
        <v>0.15</v>
      </c>
      <c r="DK29" s="361">
        <f t="shared" si="22"/>
        <v>0.25</v>
      </c>
      <c r="DL29" s="360">
        <f t="shared" si="23"/>
        <v>0.4</v>
      </c>
      <c r="DM29" s="359">
        <f t="shared" si="24"/>
        <v>1</v>
      </c>
      <c r="DN29" s="326">
        <f t="shared" si="25"/>
        <v>0.14399999999999999</v>
      </c>
      <c r="DO29" s="359">
        <f t="shared" si="26"/>
        <v>4</v>
      </c>
      <c r="DP29" s="326">
        <f t="shared" si="27"/>
        <v>0.8</v>
      </c>
      <c r="DQ29" s="361">
        <f t="shared" si="28"/>
        <v>0</v>
      </c>
      <c r="DR29" s="361">
        <f t="shared" si="29"/>
        <v>0</v>
      </c>
      <c r="DS29" s="360">
        <f t="shared" si="30"/>
        <v>0</v>
      </c>
      <c r="DT29" s="359">
        <f t="shared" si="31"/>
        <v>1</v>
      </c>
      <c r="DU29" s="326">
        <f t="shared" si="32"/>
        <v>0.14399999999999999</v>
      </c>
      <c r="DV29" s="359">
        <f t="shared" si="33"/>
        <v>4</v>
      </c>
      <c r="DW29" s="326">
        <f t="shared" si="34"/>
        <v>0.8</v>
      </c>
      <c r="DX29" s="361">
        <f t="shared" si="35"/>
        <v>0</v>
      </c>
      <c r="DY29" s="361">
        <f>IF(BA29="",0,IF(BA29="Preventivo",0.25,IF(BA29="Detectivo",0.15,IF(#REF!="Correctivo",0.1,0))))</f>
        <v>0</v>
      </c>
      <c r="DZ29" s="360">
        <f t="shared" si="36"/>
        <v>0</v>
      </c>
      <c r="EA29" s="359">
        <f t="shared" si="37"/>
        <v>1</v>
      </c>
      <c r="EB29" s="326">
        <f t="shared" si="38"/>
        <v>0.14399999999999999</v>
      </c>
      <c r="EC29" s="359">
        <f t="shared" si="39"/>
        <v>4</v>
      </c>
      <c r="ED29" s="326">
        <f t="shared" si="40"/>
        <v>0.8</v>
      </c>
      <c r="EE29" s="361">
        <f t="shared" si="41"/>
        <v>0</v>
      </c>
      <c r="EF29" s="361">
        <f t="shared" si="42"/>
        <v>0</v>
      </c>
      <c r="EG29" s="360">
        <f t="shared" si="43"/>
        <v>0</v>
      </c>
      <c r="EH29" s="359">
        <f t="shared" si="44"/>
        <v>1</v>
      </c>
      <c r="EI29" s="326">
        <f t="shared" si="45"/>
        <v>0.14399999999999999</v>
      </c>
      <c r="EJ29" s="359">
        <f t="shared" si="46"/>
        <v>4</v>
      </c>
      <c r="EK29" s="326">
        <f t="shared" si="47"/>
        <v>0.8</v>
      </c>
      <c r="EL29" s="361">
        <f t="shared" si="48"/>
        <v>0</v>
      </c>
      <c r="EM29" s="361">
        <f t="shared" si="49"/>
        <v>0</v>
      </c>
      <c r="EN29" s="360">
        <f t="shared" si="50"/>
        <v>0</v>
      </c>
      <c r="EO29" s="359">
        <f t="shared" si="51"/>
        <v>1</v>
      </c>
      <c r="EP29" s="326">
        <f t="shared" si="52"/>
        <v>0.14399999999999999</v>
      </c>
      <c r="EQ29" s="359">
        <f t="shared" si="53"/>
        <v>4</v>
      </c>
      <c r="ER29" s="326">
        <f t="shared" si="54"/>
        <v>0.8</v>
      </c>
      <c r="ES29" s="361">
        <f t="shared" si="55"/>
        <v>0</v>
      </c>
      <c r="ET29" s="361">
        <f t="shared" si="56"/>
        <v>0</v>
      </c>
      <c r="EU29" s="360">
        <f t="shared" si="57"/>
        <v>0</v>
      </c>
      <c r="EV29" s="359">
        <f t="shared" si="58"/>
        <v>1</v>
      </c>
      <c r="EW29" s="326">
        <f t="shared" si="59"/>
        <v>0.14399999999999999</v>
      </c>
      <c r="EX29" s="359">
        <f t="shared" si="60"/>
        <v>4</v>
      </c>
      <c r="EY29" s="326">
        <f t="shared" si="61"/>
        <v>0.8</v>
      </c>
      <c r="EZ29" s="361">
        <f t="shared" si="62"/>
        <v>0</v>
      </c>
      <c r="FA29" s="361">
        <f t="shared" si="63"/>
        <v>0</v>
      </c>
      <c r="FB29" s="360">
        <f t="shared" si="64"/>
        <v>0</v>
      </c>
      <c r="FC29" s="359">
        <f t="shared" si="65"/>
        <v>1</v>
      </c>
      <c r="FD29" s="326">
        <f t="shared" si="66"/>
        <v>0.14399999999999999</v>
      </c>
      <c r="FE29" s="359">
        <f t="shared" si="67"/>
        <v>4</v>
      </c>
      <c r="FF29" s="326">
        <f t="shared" si="68"/>
        <v>0.8</v>
      </c>
      <c r="FG29" s="361">
        <f t="shared" si="69"/>
        <v>0</v>
      </c>
      <c r="FH29" s="361">
        <f t="shared" si="70"/>
        <v>0</v>
      </c>
      <c r="FI29" s="360">
        <f t="shared" si="71"/>
        <v>0</v>
      </c>
      <c r="FJ29" s="359">
        <f t="shared" si="72"/>
        <v>1</v>
      </c>
      <c r="FK29" s="326">
        <f t="shared" si="73"/>
        <v>0.14399999999999999</v>
      </c>
      <c r="FL29" s="359">
        <f t="shared" si="74"/>
        <v>4</v>
      </c>
      <c r="FM29" s="326">
        <f t="shared" si="75"/>
        <v>0.8</v>
      </c>
      <c r="FN29" s="361">
        <f t="shared" si="76"/>
        <v>0</v>
      </c>
      <c r="FO29" s="361">
        <f t="shared" si="77"/>
        <v>0</v>
      </c>
      <c r="FP29" s="360">
        <f t="shared" si="78"/>
        <v>0</v>
      </c>
      <c r="FQ29" s="359">
        <f t="shared" si="79"/>
        <v>1</v>
      </c>
      <c r="FR29" s="326">
        <f t="shared" si="80"/>
        <v>0.14399999999999999</v>
      </c>
      <c r="FS29" s="359">
        <f t="shared" si="81"/>
        <v>4</v>
      </c>
      <c r="FT29" s="326">
        <f t="shared" si="82"/>
        <v>0.8</v>
      </c>
      <c r="FU29" s="361">
        <f t="shared" si="83"/>
        <v>0</v>
      </c>
      <c r="FV29" s="361">
        <f t="shared" si="84"/>
        <v>0</v>
      </c>
      <c r="FW29" s="360">
        <f t="shared" si="85"/>
        <v>0</v>
      </c>
      <c r="FX29" s="359">
        <f t="shared" si="86"/>
        <v>1</v>
      </c>
      <c r="FY29" s="326">
        <f t="shared" si="87"/>
        <v>0.14399999999999999</v>
      </c>
      <c r="FZ29" s="359">
        <f t="shared" si="88"/>
        <v>4</v>
      </c>
      <c r="GA29" s="326">
        <f t="shared" si="89"/>
        <v>0.8</v>
      </c>
      <c r="GB29" s="361">
        <f t="shared" si="90"/>
        <v>0</v>
      </c>
      <c r="GC29" s="361">
        <f t="shared" si="91"/>
        <v>0</v>
      </c>
      <c r="GD29" s="360">
        <f t="shared" si="92"/>
        <v>0</v>
      </c>
      <c r="GE29" s="359">
        <f t="shared" si="93"/>
        <v>1</v>
      </c>
      <c r="GF29" s="326">
        <f t="shared" si="94"/>
        <v>0.14399999999999999</v>
      </c>
      <c r="GG29" s="359">
        <f t="shared" si="95"/>
        <v>4</v>
      </c>
      <c r="GH29" s="326">
        <f t="shared" si="96"/>
        <v>0.8</v>
      </c>
      <c r="GI29" s="326">
        <f t="shared" si="97"/>
        <v>0.8</v>
      </c>
    </row>
    <row r="30" spans="1:191" s="160" customFormat="1" ht="201.6" x14ac:dyDescent="0.2">
      <c r="A30" s="424">
        <v>22</v>
      </c>
      <c r="B30" s="423" t="s">
        <v>1133</v>
      </c>
      <c r="C30" s="346" t="s">
        <v>1134</v>
      </c>
      <c r="D30" s="166" t="s">
        <v>205</v>
      </c>
      <c r="E30" s="168" t="s">
        <v>1130</v>
      </c>
      <c r="F30" s="168" t="s">
        <v>225</v>
      </c>
      <c r="G30" s="79" t="s">
        <v>1041</v>
      </c>
      <c r="H30" s="79" t="s">
        <v>173</v>
      </c>
      <c r="I30" s="166" t="s">
        <v>20</v>
      </c>
      <c r="J30" s="166" t="s">
        <v>54</v>
      </c>
      <c r="K30" s="166" t="s">
        <v>54</v>
      </c>
      <c r="L30" s="166" t="s">
        <v>53</v>
      </c>
      <c r="M30" s="166" t="s">
        <v>53</v>
      </c>
      <c r="N30" s="166" t="s">
        <v>54</v>
      </c>
      <c r="O30" s="166" t="s">
        <v>53</v>
      </c>
      <c r="P30" s="166" t="s">
        <v>53</v>
      </c>
      <c r="Q30" s="166" t="s">
        <v>53</v>
      </c>
      <c r="R30" s="166" t="s">
        <v>54</v>
      </c>
      <c r="S30" s="166" t="s">
        <v>54</v>
      </c>
      <c r="T30" s="166" t="s">
        <v>54</v>
      </c>
      <c r="U30" s="166" t="s">
        <v>54</v>
      </c>
      <c r="V30" s="166" t="s">
        <v>53</v>
      </c>
      <c r="W30" s="166" t="s">
        <v>54</v>
      </c>
      <c r="X30" s="166" t="s">
        <v>53</v>
      </c>
      <c r="Y30" s="166" t="s">
        <v>53</v>
      </c>
      <c r="Z30" s="166" t="s">
        <v>53</v>
      </c>
      <c r="AA30" s="166" t="s">
        <v>53</v>
      </c>
      <c r="AB30" s="166" t="s">
        <v>53</v>
      </c>
      <c r="AC30" s="364" t="str">
        <f t="shared" si="0"/>
        <v>2 - Baja</v>
      </c>
      <c r="AD30" s="320">
        <f t="shared" si="1"/>
        <v>0.4</v>
      </c>
      <c r="AE30" s="364" t="str">
        <f t="shared" si="2"/>
        <v>4 - Mayor</v>
      </c>
      <c r="AF30" s="320">
        <f t="shared" si="3"/>
        <v>0.8</v>
      </c>
      <c r="AG30" s="69" t="str">
        <f>IFERROR(INDEX(#REF!,MATCH(I30,#REF!,0),MATCH(AE30,#REF!,0)),"")</f>
        <v/>
      </c>
      <c r="AH30" s="320">
        <f t="shared" si="4"/>
        <v>0.32000000000000006</v>
      </c>
      <c r="AI30" s="80" t="s">
        <v>1129</v>
      </c>
      <c r="AJ30" s="422" t="s">
        <v>146</v>
      </c>
      <c r="AK30" s="79" t="s">
        <v>1128</v>
      </c>
      <c r="AL30" s="168" t="s">
        <v>1127</v>
      </c>
      <c r="AM30" s="168" t="s">
        <v>35</v>
      </c>
      <c r="AN30" s="168" t="s">
        <v>45</v>
      </c>
      <c r="AO30" s="168" t="s">
        <v>50</v>
      </c>
      <c r="AP30" s="168" t="s">
        <v>52</v>
      </c>
      <c r="AQ30" s="168" t="s">
        <v>35</v>
      </c>
      <c r="AR30" s="168" t="s">
        <v>45</v>
      </c>
      <c r="AS30" s="168" t="s">
        <v>50</v>
      </c>
      <c r="AT30" s="168" t="s">
        <v>52</v>
      </c>
      <c r="AU30" s="168" t="s">
        <v>35</v>
      </c>
      <c r="AV30" s="168" t="s">
        <v>45</v>
      </c>
      <c r="AW30" s="168" t="s">
        <v>50</v>
      </c>
      <c r="AX30" s="168" t="s">
        <v>52</v>
      </c>
      <c r="AY30" s="168"/>
      <c r="AZ30" s="168"/>
      <c r="BA30" s="168"/>
      <c r="BB30" s="168"/>
      <c r="BC30" s="168"/>
      <c r="BD30" s="168"/>
      <c r="BE30" s="168"/>
      <c r="BF30" s="168"/>
      <c r="BG30" s="168"/>
      <c r="BH30" s="168"/>
      <c r="BI30" s="168"/>
      <c r="BJ30" s="168"/>
      <c r="BK30" s="168"/>
      <c r="BL30" s="168"/>
      <c r="BM30" s="168"/>
      <c r="BN30" s="168"/>
      <c r="BO30" s="168"/>
      <c r="BP30" s="168"/>
      <c r="BQ30" s="168"/>
      <c r="BR30" s="168"/>
      <c r="BS30" s="168"/>
      <c r="BT30" s="168"/>
      <c r="BU30" s="168"/>
      <c r="BV30" s="168"/>
      <c r="BW30" s="168"/>
      <c r="BX30" s="168"/>
      <c r="BY30" s="168"/>
      <c r="BZ30" s="168"/>
      <c r="CA30" s="168"/>
      <c r="CB30" s="168"/>
      <c r="CC30" s="168"/>
      <c r="CD30" s="168"/>
      <c r="CE30" s="168"/>
      <c r="CF30" s="168"/>
      <c r="CG30" s="168"/>
      <c r="CH30" s="168"/>
      <c r="CI30" s="168"/>
      <c r="CJ30" s="168"/>
      <c r="CK30" s="168"/>
      <c r="CL30" s="169" t="str">
        <f>IFERROR(IF(GE30&lt;=1,"1 - Muy Baja",VLOOKUP(GE30,'[7]EVAL CONT'!$BLR$690:$BLS$694,2,0)),"")</f>
        <v>1 - Muy Baja</v>
      </c>
      <c r="CM30" s="321">
        <f t="shared" si="5"/>
        <v>8.6399999999999991E-2</v>
      </c>
      <c r="CN30" s="66" t="str">
        <f>IFERROR(IF(GG30&lt;=1,"1 - Leve",HLOOKUP(GG30,#REF!,2,0)),"")</f>
        <v/>
      </c>
      <c r="CO30" s="321">
        <f t="shared" si="6"/>
        <v>0.8</v>
      </c>
      <c r="CP30" s="169" t="str">
        <f t="shared" si="7"/>
        <v>MODERADO</v>
      </c>
      <c r="CQ30" s="320">
        <f t="shared" si="8"/>
        <v>6.9120000000000001E-2</v>
      </c>
      <c r="CR30" s="77" t="s">
        <v>238</v>
      </c>
      <c r="CS30" s="169">
        <f t="shared" si="9"/>
        <v>3</v>
      </c>
      <c r="CT30" s="168"/>
      <c r="CU30" s="172" t="s">
        <v>1126</v>
      </c>
      <c r="CV30" s="76" t="s">
        <v>1125</v>
      </c>
      <c r="CW30" s="320"/>
      <c r="CX30" s="360">
        <f t="shared" si="10"/>
        <v>8</v>
      </c>
      <c r="CY30" s="362">
        <f t="shared" si="11"/>
        <v>4</v>
      </c>
      <c r="CZ30" s="360" t="str">
        <f t="shared" si="12"/>
        <v>Mayor</v>
      </c>
      <c r="DA30" s="324">
        <f t="shared" si="13"/>
        <v>0.8</v>
      </c>
      <c r="DB30" s="361">
        <f t="shared" si="14"/>
        <v>0.15</v>
      </c>
      <c r="DC30" s="361">
        <f t="shared" si="15"/>
        <v>0.25</v>
      </c>
      <c r="DD30" s="360">
        <f t="shared" si="16"/>
        <v>0.4</v>
      </c>
      <c r="DE30" s="359">
        <f t="shared" si="17"/>
        <v>2</v>
      </c>
      <c r="DF30" s="326">
        <f t="shared" si="18"/>
        <v>0.24</v>
      </c>
      <c r="DG30" s="359">
        <f t="shared" si="19"/>
        <v>4</v>
      </c>
      <c r="DH30" s="359"/>
      <c r="DI30" s="326">
        <f t="shared" si="20"/>
        <v>0.8</v>
      </c>
      <c r="DJ30" s="361">
        <f t="shared" si="21"/>
        <v>0.15</v>
      </c>
      <c r="DK30" s="361">
        <f t="shared" si="22"/>
        <v>0.25</v>
      </c>
      <c r="DL30" s="360">
        <f t="shared" si="23"/>
        <v>0.4</v>
      </c>
      <c r="DM30" s="359">
        <f t="shared" si="24"/>
        <v>1</v>
      </c>
      <c r="DN30" s="326">
        <f t="shared" si="25"/>
        <v>0.14399999999999999</v>
      </c>
      <c r="DO30" s="359">
        <f t="shared" si="26"/>
        <v>4</v>
      </c>
      <c r="DP30" s="326">
        <f t="shared" si="27"/>
        <v>0.8</v>
      </c>
      <c r="DQ30" s="361">
        <f t="shared" si="28"/>
        <v>0.15</v>
      </c>
      <c r="DR30" s="361">
        <f t="shared" si="29"/>
        <v>0.25</v>
      </c>
      <c r="DS30" s="360">
        <f t="shared" si="30"/>
        <v>0.4</v>
      </c>
      <c r="DT30" s="359">
        <f t="shared" si="31"/>
        <v>1</v>
      </c>
      <c r="DU30" s="326">
        <f t="shared" si="32"/>
        <v>8.6399999999999991E-2</v>
      </c>
      <c r="DV30" s="359">
        <f t="shared" si="33"/>
        <v>4</v>
      </c>
      <c r="DW30" s="326">
        <f t="shared" si="34"/>
        <v>0.8</v>
      </c>
      <c r="DX30" s="361">
        <f t="shared" si="35"/>
        <v>0</v>
      </c>
      <c r="DY30" s="361">
        <f>IF(BA30="",0,IF(BA30="Preventivo",0.25,IF(BA30="Detectivo",0.15,IF(#REF!="Correctivo",0.1,0))))</f>
        <v>0</v>
      </c>
      <c r="DZ30" s="360">
        <f t="shared" si="36"/>
        <v>0</v>
      </c>
      <c r="EA30" s="359">
        <f t="shared" si="37"/>
        <v>1</v>
      </c>
      <c r="EB30" s="326">
        <f t="shared" si="38"/>
        <v>8.6399999999999991E-2</v>
      </c>
      <c r="EC30" s="359">
        <f t="shared" si="39"/>
        <v>4</v>
      </c>
      <c r="ED30" s="326">
        <f t="shared" si="40"/>
        <v>0.8</v>
      </c>
      <c r="EE30" s="361">
        <f t="shared" si="41"/>
        <v>0</v>
      </c>
      <c r="EF30" s="361">
        <f t="shared" si="42"/>
        <v>0</v>
      </c>
      <c r="EG30" s="360">
        <f t="shared" si="43"/>
        <v>0</v>
      </c>
      <c r="EH30" s="359">
        <f t="shared" si="44"/>
        <v>1</v>
      </c>
      <c r="EI30" s="326">
        <f t="shared" si="45"/>
        <v>8.6399999999999991E-2</v>
      </c>
      <c r="EJ30" s="359">
        <f t="shared" si="46"/>
        <v>4</v>
      </c>
      <c r="EK30" s="326">
        <f t="shared" si="47"/>
        <v>0.8</v>
      </c>
      <c r="EL30" s="361">
        <f t="shared" si="48"/>
        <v>0</v>
      </c>
      <c r="EM30" s="361">
        <f t="shared" si="49"/>
        <v>0</v>
      </c>
      <c r="EN30" s="360">
        <f t="shared" si="50"/>
        <v>0</v>
      </c>
      <c r="EO30" s="359">
        <f t="shared" si="51"/>
        <v>1</v>
      </c>
      <c r="EP30" s="326">
        <f t="shared" si="52"/>
        <v>8.6399999999999991E-2</v>
      </c>
      <c r="EQ30" s="359">
        <f t="shared" si="53"/>
        <v>4</v>
      </c>
      <c r="ER30" s="326">
        <f t="shared" si="54"/>
        <v>0.8</v>
      </c>
      <c r="ES30" s="361">
        <f t="shared" si="55"/>
        <v>0</v>
      </c>
      <c r="ET30" s="361">
        <f t="shared" si="56"/>
        <v>0</v>
      </c>
      <c r="EU30" s="360">
        <f t="shared" si="57"/>
        <v>0</v>
      </c>
      <c r="EV30" s="359">
        <f t="shared" si="58"/>
        <v>1</v>
      </c>
      <c r="EW30" s="326">
        <f t="shared" si="59"/>
        <v>8.6399999999999991E-2</v>
      </c>
      <c r="EX30" s="359">
        <f t="shared" si="60"/>
        <v>4</v>
      </c>
      <c r="EY30" s="326">
        <f t="shared" si="61"/>
        <v>0.8</v>
      </c>
      <c r="EZ30" s="361">
        <f t="shared" si="62"/>
        <v>0</v>
      </c>
      <c r="FA30" s="361">
        <f t="shared" si="63"/>
        <v>0</v>
      </c>
      <c r="FB30" s="360">
        <f t="shared" si="64"/>
        <v>0</v>
      </c>
      <c r="FC30" s="359">
        <f t="shared" si="65"/>
        <v>1</v>
      </c>
      <c r="FD30" s="326">
        <f t="shared" si="66"/>
        <v>8.6399999999999991E-2</v>
      </c>
      <c r="FE30" s="359">
        <f t="shared" si="67"/>
        <v>4</v>
      </c>
      <c r="FF30" s="326">
        <f t="shared" si="68"/>
        <v>0.8</v>
      </c>
      <c r="FG30" s="361">
        <f t="shared" si="69"/>
        <v>0</v>
      </c>
      <c r="FH30" s="361">
        <f t="shared" si="70"/>
        <v>0</v>
      </c>
      <c r="FI30" s="360">
        <f t="shared" si="71"/>
        <v>0</v>
      </c>
      <c r="FJ30" s="359">
        <f t="shared" si="72"/>
        <v>1</v>
      </c>
      <c r="FK30" s="326">
        <f t="shared" si="73"/>
        <v>8.6399999999999991E-2</v>
      </c>
      <c r="FL30" s="359">
        <f t="shared" si="74"/>
        <v>4</v>
      </c>
      <c r="FM30" s="326">
        <f t="shared" si="75"/>
        <v>0.8</v>
      </c>
      <c r="FN30" s="361">
        <f t="shared" si="76"/>
        <v>0</v>
      </c>
      <c r="FO30" s="361">
        <f t="shared" si="77"/>
        <v>0</v>
      </c>
      <c r="FP30" s="360">
        <f t="shared" si="78"/>
        <v>0</v>
      </c>
      <c r="FQ30" s="359">
        <f t="shared" si="79"/>
        <v>1</v>
      </c>
      <c r="FR30" s="326">
        <f t="shared" si="80"/>
        <v>8.6399999999999991E-2</v>
      </c>
      <c r="FS30" s="359">
        <f t="shared" si="81"/>
        <v>4</v>
      </c>
      <c r="FT30" s="326">
        <f t="shared" si="82"/>
        <v>0.8</v>
      </c>
      <c r="FU30" s="361">
        <f t="shared" si="83"/>
        <v>0</v>
      </c>
      <c r="FV30" s="361">
        <f t="shared" si="84"/>
        <v>0</v>
      </c>
      <c r="FW30" s="360">
        <f t="shared" si="85"/>
        <v>0</v>
      </c>
      <c r="FX30" s="359">
        <f t="shared" si="86"/>
        <v>1</v>
      </c>
      <c r="FY30" s="326">
        <f t="shared" si="87"/>
        <v>8.6399999999999991E-2</v>
      </c>
      <c r="FZ30" s="359">
        <f t="shared" si="88"/>
        <v>4</v>
      </c>
      <c r="GA30" s="326">
        <f t="shared" si="89"/>
        <v>0.8</v>
      </c>
      <c r="GB30" s="361">
        <f t="shared" si="90"/>
        <v>0</v>
      </c>
      <c r="GC30" s="361">
        <f t="shared" si="91"/>
        <v>0</v>
      </c>
      <c r="GD30" s="360">
        <f t="shared" si="92"/>
        <v>0</v>
      </c>
      <c r="GE30" s="359">
        <f t="shared" si="93"/>
        <v>1</v>
      </c>
      <c r="GF30" s="326">
        <f t="shared" si="94"/>
        <v>8.6399999999999991E-2</v>
      </c>
      <c r="GG30" s="359">
        <f t="shared" si="95"/>
        <v>4</v>
      </c>
      <c r="GH30" s="326">
        <f t="shared" si="96"/>
        <v>0.8</v>
      </c>
      <c r="GI30" s="326">
        <f t="shared" si="97"/>
        <v>0.8</v>
      </c>
    </row>
    <row r="31" spans="1:191" s="160" customFormat="1" ht="201.6" x14ac:dyDescent="0.2">
      <c r="A31" s="424">
        <v>23</v>
      </c>
      <c r="B31" s="423" t="s">
        <v>1133</v>
      </c>
      <c r="C31" s="346" t="s">
        <v>1132</v>
      </c>
      <c r="D31" s="166" t="s">
        <v>1131</v>
      </c>
      <c r="E31" s="168" t="s">
        <v>1130</v>
      </c>
      <c r="F31" s="168" t="s">
        <v>225</v>
      </c>
      <c r="G31" s="79" t="s">
        <v>1041</v>
      </c>
      <c r="H31" s="79" t="s">
        <v>173</v>
      </c>
      <c r="I31" s="166" t="s">
        <v>20</v>
      </c>
      <c r="J31" s="166" t="s">
        <v>54</v>
      </c>
      <c r="K31" s="166" t="s">
        <v>54</v>
      </c>
      <c r="L31" s="166" t="s">
        <v>53</v>
      </c>
      <c r="M31" s="166" t="s">
        <v>53</v>
      </c>
      <c r="N31" s="166" t="s">
        <v>54</v>
      </c>
      <c r="O31" s="166" t="s">
        <v>53</v>
      </c>
      <c r="P31" s="166" t="s">
        <v>53</v>
      </c>
      <c r="Q31" s="166" t="s">
        <v>53</v>
      </c>
      <c r="R31" s="166" t="s">
        <v>54</v>
      </c>
      <c r="S31" s="166" t="s">
        <v>54</v>
      </c>
      <c r="T31" s="166" t="s">
        <v>54</v>
      </c>
      <c r="U31" s="166" t="s">
        <v>54</v>
      </c>
      <c r="V31" s="166" t="s">
        <v>53</v>
      </c>
      <c r="W31" s="166" t="s">
        <v>54</v>
      </c>
      <c r="X31" s="166" t="s">
        <v>53</v>
      </c>
      <c r="Y31" s="166" t="s">
        <v>53</v>
      </c>
      <c r="Z31" s="166" t="s">
        <v>53</v>
      </c>
      <c r="AA31" s="166" t="s">
        <v>53</v>
      </c>
      <c r="AB31" s="166" t="s">
        <v>53</v>
      </c>
      <c r="AC31" s="364" t="str">
        <f t="shared" si="0"/>
        <v>2 - Baja</v>
      </c>
      <c r="AD31" s="320">
        <f t="shared" si="1"/>
        <v>0.4</v>
      </c>
      <c r="AE31" s="364" t="str">
        <f t="shared" si="2"/>
        <v>4 - Mayor</v>
      </c>
      <c r="AF31" s="320">
        <f t="shared" si="3"/>
        <v>0.8</v>
      </c>
      <c r="AG31" s="69" t="str">
        <f>IFERROR(INDEX(#REF!,MATCH(I31,#REF!,0),MATCH(AE31,#REF!,0)),"")</f>
        <v/>
      </c>
      <c r="AH31" s="320">
        <f t="shared" si="4"/>
        <v>0.32000000000000006</v>
      </c>
      <c r="AI31" s="77" t="s">
        <v>1129</v>
      </c>
      <c r="AJ31" s="422" t="s">
        <v>146</v>
      </c>
      <c r="AK31" s="79" t="s">
        <v>1128</v>
      </c>
      <c r="AL31" s="168" t="s">
        <v>1127</v>
      </c>
      <c r="AM31" s="168" t="s">
        <v>35</v>
      </c>
      <c r="AN31" s="168" t="s">
        <v>45</v>
      </c>
      <c r="AO31" s="168" t="s">
        <v>50</v>
      </c>
      <c r="AP31" s="168" t="s">
        <v>52</v>
      </c>
      <c r="AQ31" s="168" t="s">
        <v>35</v>
      </c>
      <c r="AR31" s="168" t="s">
        <v>45</v>
      </c>
      <c r="AS31" s="168" t="s">
        <v>50</v>
      </c>
      <c r="AT31" s="168" t="s">
        <v>52</v>
      </c>
      <c r="AU31" s="168" t="s">
        <v>35</v>
      </c>
      <c r="AV31" s="168" t="s">
        <v>45</v>
      </c>
      <c r="AW31" s="168" t="s">
        <v>50</v>
      </c>
      <c r="AX31" s="168" t="s">
        <v>52</v>
      </c>
      <c r="AY31" s="168"/>
      <c r="AZ31" s="168"/>
      <c r="BA31" s="168"/>
      <c r="BB31" s="168"/>
      <c r="BC31" s="168"/>
      <c r="BD31" s="168"/>
      <c r="BE31" s="168"/>
      <c r="BF31" s="168"/>
      <c r="BG31" s="168"/>
      <c r="BH31" s="168"/>
      <c r="BI31" s="168"/>
      <c r="BJ31" s="168"/>
      <c r="BK31" s="168"/>
      <c r="BL31" s="168"/>
      <c r="BM31" s="168"/>
      <c r="BN31" s="168"/>
      <c r="BO31" s="168"/>
      <c r="BP31" s="168"/>
      <c r="BQ31" s="168"/>
      <c r="BR31" s="168"/>
      <c r="BS31" s="168"/>
      <c r="BT31" s="168"/>
      <c r="BU31" s="168"/>
      <c r="BV31" s="168"/>
      <c r="BW31" s="168"/>
      <c r="BX31" s="168"/>
      <c r="BY31" s="168"/>
      <c r="BZ31" s="168"/>
      <c r="CA31" s="168"/>
      <c r="CB31" s="168"/>
      <c r="CC31" s="168"/>
      <c r="CD31" s="168"/>
      <c r="CE31" s="168"/>
      <c r="CF31" s="168"/>
      <c r="CG31" s="168"/>
      <c r="CH31" s="168"/>
      <c r="CI31" s="168"/>
      <c r="CJ31" s="168"/>
      <c r="CK31" s="168"/>
      <c r="CL31" s="169" t="str">
        <f>IFERROR(IF(GE31&lt;=1,"1 - Muy Baja",VLOOKUP(GE31,'[7]EVAL CONT'!$BLR$690:$BLS$694,2,0)),"")</f>
        <v>1 - Muy Baja</v>
      </c>
      <c r="CM31" s="321">
        <f t="shared" si="5"/>
        <v>8.6399999999999991E-2</v>
      </c>
      <c r="CN31" s="66" t="str">
        <f>IFERROR(IF(GG31&lt;=1,"1 - Leve",HLOOKUP(GG31,#REF!,2,0)),"")</f>
        <v/>
      </c>
      <c r="CO31" s="321">
        <f t="shared" si="6"/>
        <v>0.8</v>
      </c>
      <c r="CP31" s="169" t="str">
        <f t="shared" si="7"/>
        <v>MODERADO</v>
      </c>
      <c r="CQ31" s="320">
        <f t="shared" si="8"/>
        <v>6.9120000000000001E-2</v>
      </c>
      <c r="CR31" s="77" t="s">
        <v>238</v>
      </c>
      <c r="CS31" s="169">
        <f t="shared" si="9"/>
        <v>3</v>
      </c>
      <c r="CT31" s="168"/>
      <c r="CU31" s="172" t="s">
        <v>1126</v>
      </c>
      <c r="CV31" s="76" t="s">
        <v>1125</v>
      </c>
      <c r="CW31" s="320"/>
      <c r="CX31" s="360">
        <f t="shared" si="10"/>
        <v>8</v>
      </c>
      <c r="CY31" s="362">
        <f t="shared" si="11"/>
        <v>4</v>
      </c>
      <c r="CZ31" s="360" t="str">
        <f t="shared" si="12"/>
        <v>Mayor</v>
      </c>
      <c r="DA31" s="324">
        <f t="shared" si="13"/>
        <v>0.8</v>
      </c>
      <c r="DB31" s="361">
        <f t="shared" si="14"/>
        <v>0.15</v>
      </c>
      <c r="DC31" s="361">
        <f t="shared" si="15"/>
        <v>0.25</v>
      </c>
      <c r="DD31" s="360">
        <f t="shared" si="16"/>
        <v>0.4</v>
      </c>
      <c r="DE31" s="359">
        <f t="shared" si="17"/>
        <v>2</v>
      </c>
      <c r="DF31" s="326">
        <f t="shared" si="18"/>
        <v>0.24</v>
      </c>
      <c r="DG31" s="359">
        <f t="shared" si="19"/>
        <v>4</v>
      </c>
      <c r="DH31" s="359"/>
      <c r="DI31" s="326">
        <f t="shared" si="20"/>
        <v>0.8</v>
      </c>
      <c r="DJ31" s="361">
        <f t="shared" si="21"/>
        <v>0.15</v>
      </c>
      <c r="DK31" s="361">
        <f t="shared" si="22"/>
        <v>0.25</v>
      </c>
      <c r="DL31" s="360">
        <f t="shared" si="23"/>
        <v>0.4</v>
      </c>
      <c r="DM31" s="359">
        <f t="shared" si="24"/>
        <v>1</v>
      </c>
      <c r="DN31" s="326">
        <f t="shared" si="25"/>
        <v>0.14399999999999999</v>
      </c>
      <c r="DO31" s="359">
        <f t="shared" si="26"/>
        <v>4</v>
      </c>
      <c r="DP31" s="326">
        <f t="shared" si="27"/>
        <v>0.8</v>
      </c>
      <c r="DQ31" s="361">
        <f t="shared" si="28"/>
        <v>0.15</v>
      </c>
      <c r="DR31" s="361">
        <f t="shared" si="29"/>
        <v>0.25</v>
      </c>
      <c r="DS31" s="360">
        <f t="shared" si="30"/>
        <v>0.4</v>
      </c>
      <c r="DT31" s="359">
        <f t="shared" si="31"/>
        <v>1</v>
      </c>
      <c r="DU31" s="326">
        <f t="shared" si="32"/>
        <v>8.6399999999999991E-2</v>
      </c>
      <c r="DV31" s="359">
        <f t="shared" si="33"/>
        <v>4</v>
      </c>
      <c r="DW31" s="326">
        <f t="shared" si="34"/>
        <v>0.8</v>
      </c>
      <c r="DX31" s="361">
        <f t="shared" si="35"/>
        <v>0</v>
      </c>
      <c r="DY31" s="361">
        <f>IF(BA31="",0,IF(BA31="Preventivo",0.25,IF(BA31="Detectivo",0.15,IF(#REF!="Correctivo",0.1,0))))</f>
        <v>0</v>
      </c>
      <c r="DZ31" s="360">
        <f t="shared" si="36"/>
        <v>0</v>
      </c>
      <c r="EA31" s="359">
        <f t="shared" si="37"/>
        <v>1</v>
      </c>
      <c r="EB31" s="326">
        <f t="shared" si="38"/>
        <v>8.6399999999999991E-2</v>
      </c>
      <c r="EC31" s="359">
        <f t="shared" si="39"/>
        <v>4</v>
      </c>
      <c r="ED31" s="326">
        <f t="shared" si="40"/>
        <v>0.8</v>
      </c>
      <c r="EE31" s="361">
        <f t="shared" si="41"/>
        <v>0</v>
      </c>
      <c r="EF31" s="361">
        <f t="shared" si="42"/>
        <v>0</v>
      </c>
      <c r="EG31" s="360">
        <f t="shared" si="43"/>
        <v>0</v>
      </c>
      <c r="EH31" s="359">
        <f t="shared" si="44"/>
        <v>1</v>
      </c>
      <c r="EI31" s="326">
        <f t="shared" si="45"/>
        <v>8.6399999999999991E-2</v>
      </c>
      <c r="EJ31" s="359">
        <f t="shared" si="46"/>
        <v>4</v>
      </c>
      <c r="EK31" s="326">
        <f t="shared" si="47"/>
        <v>0.8</v>
      </c>
      <c r="EL31" s="361">
        <f t="shared" si="48"/>
        <v>0</v>
      </c>
      <c r="EM31" s="361">
        <f t="shared" si="49"/>
        <v>0</v>
      </c>
      <c r="EN31" s="360">
        <f t="shared" si="50"/>
        <v>0</v>
      </c>
      <c r="EO31" s="359">
        <f t="shared" si="51"/>
        <v>1</v>
      </c>
      <c r="EP31" s="326">
        <f t="shared" si="52"/>
        <v>8.6399999999999991E-2</v>
      </c>
      <c r="EQ31" s="359">
        <f t="shared" si="53"/>
        <v>4</v>
      </c>
      <c r="ER31" s="326">
        <f t="shared" si="54"/>
        <v>0.8</v>
      </c>
      <c r="ES31" s="361">
        <f t="shared" si="55"/>
        <v>0</v>
      </c>
      <c r="ET31" s="361">
        <f t="shared" si="56"/>
        <v>0</v>
      </c>
      <c r="EU31" s="360">
        <f t="shared" si="57"/>
        <v>0</v>
      </c>
      <c r="EV31" s="359">
        <f t="shared" si="58"/>
        <v>1</v>
      </c>
      <c r="EW31" s="326">
        <f t="shared" si="59"/>
        <v>8.6399999999999991E-2</v>
      </c>
      <c r="EX31" s="359">
        <f t="shared" si="60"/>
        <v>4</v>
      </c>
      <c r="EY31" s="326">
        <f t="shared" si="61"/>
        <v>0.8</v>
      </c>
      <c r="EZ31" s="361">
        <f t="shared" si="62"/>
        <v>0</v>
      </c>
      <c r="FA31" s="361">
        <f t="shared" si="63"/>
        <v>0</v>
      </c>
      <c r="FB31" s="360">
        <f t="shared" si="64"/>
        <v>0</v>
      </c>
      <c r="FC31" s="359">
        <f t="shared" si="65"/>
        <v>1</v>
      </c>
      <c r="FD31" s="326">
        <f t="shared" si="66"/>
        <v>8.6399999999999991E-2</v>
      </c>
      <c r="FE31" s="359">
        <f t="shared" si="67"/>
        <v>4</v>
      </c>
      <c r="FF31" s="326">
        <f t="shared" si="68"/>
        <v>0.8</v>
      </c>
      <c r="FG31" s="361">
        <f t="shared" si="69"/>
        <v>0</v>
      </c>
      <c r="FH31" s="361">
        <f t="shared" si="70"/>
        <v>0</v>
      </c>
      <c r="FI31" s="360">
        <f t="shared" si="71"/>
        <v>0</v>
      </c>
      <c r="FJ31" s="359">
        <f t="shared" si="72"/>
        <v>1</v>
      </c>
      <c r="FK31" s="326">
        <f t="shared" si="73"/>
        <v>8.6399999999999991E-2</v>
      </c>
      <c r="FL31" s="359">
        <f t="shared" si="74"/>
        <v>4</v>
      </c>
      <c r="FM31" s="326">
        <f t="shared" si="75"/>
        <v>0.8</v>
      </c>
      <c r="FN31" s="361">
        <f t="shared" si="76"/>
        <v>0</v>
      </c>
      <c r="FO31" s="361">
        <f t="shared" si="77"/>
        <v>0</v>
      </c>
      <c r="FP31" s="360">
        <f t="shared" si="78"/>
        <v>0</v>
      </c>
      <c r="FQ31" s="359">
        <f t="shared" si="79"/>
        <v>1</v>
      </c>
      <c r="FR31" s="326">
        <f t="shared" si="80"/>
        <v>8.6399999999999991E-2</v>
      </c>
      <c r="FS31" s="359">
        <f t="shared" si="81"/>
        <v>4</v>
      </c>
      <c r="FT31" s="326">
        <f t="shared" si="82"/>
        <v>0.8</v>
      </c>
      <c r="FU31" s="361">
        <f t="shared" si="83"/>
        <v>0</v>
      </c>
      <c r="FV31" s="361">
        <f t="shared" si="84"/>
        <v>0</v>
      </c>
      <c r="FW31" s="360">
        <f t="shared" si="85"/>
        <v>0</v>
      </c>
      <c r="FX31" s="359">
        <f t="shared" si="86"/>
        <v>1</v>
      </c>
      <c r="FY31" s="326">
        <f t="shared" si="87"/>
        <v>8.6399999999999991E-2</v>
      </c>
      <c r="FZ31" s="359">
        <f t="shared" si="88"/>
        <v>4</v>
      </c>
      <c r="GA31" s="326">
        <f t="shared" si="89"/>
        <v>0.8</v>
      </c>
      <c r="GB31" s="361">
        <f t="shared" si="90"/>
        <v>0</v>
      </c>
      <c r="GC31" s="361">
        <f t="shared" si="91"/>
        <v>0</v>
      </c>
      <c r="GD31" s="360">
        <f t="shared" si="92"/>
        <v>0</v>
      </c>
      <c r="GE31" s="359">
        <f t="shared" si="93"/>
        <v>1</v>
      </c>
      <c r="GF31" s="326">
        <f t="shared" si="94"/>
        <v>8.6399999999999991E-2</v>
      </c>
      <c r="GG31" s="359">
        <f t="shared" si="95"/>
        <v>4</v>
      </c>
      <c r="GH31" s="326">
        <f t="shared" si="96"/>
        <v>0.8</v>
      </c>
      <c r="GI31" s="326">
        <f t="shared" si="97"/>
        <v>0.8</v>
      </c>
    </row>
    <row r="32" spans="1:191" s="160" customFormat="1" x14ac:dyDescent="0.2">
      <c r="I32" s="161"/>
      <c r="J32" s="161"/>
      <c r="K32" s="161"/>
      <c r="L32" s="161"/>
      <c r="M32" s="161"/>
      <c r="N32" s="161"/>
      <c r="O32" s="161"/>
      <c r="P32" s="161"/>
      <c r="Q32" s="161"/>
      <c r="R32" s="161"/>
      <c r="S32" s="161"/>
      <c r="T32" s="161"/>
      <c r="U32" s="161"/>
      <c r="V32" s="161"/>
      <c r="W32" s="161"/>
      <c r="X32" s="161"/>
      <c r="Y32" s="161"/>
      <c r="Z32" s="161"/>
      <c r="AA32" s="161"/>
      <c r="AB32" s="161"/>
      <c r="AC32" s="161"/>
      <c r="AD32" s="161"/>
      <c r="AE32" s="161"/>
      <c r="AG32" s="161"/>
      <c r="AK32" s="374"/>
      <c r="AL32" s="374"/>
      <c r="AM32" s="374"/>
      <c r="AP32" s="374"/>
      <c r="AQ32" s="374"/>
      <c r="AT32" s="374"/>
      <c r="AU32" s="374"/>
      <c r="AX32" s="374"/>
      <c r="AY32" s="374"/>
      <c r="BB32" s="374"/>
      <c r="BC32" s="374"/>
      <c r="BF32" s="374"/>
      <c r="BG32" s="374"/>
      <c r="BJ32" s="374"/>
      <c r="BK32" s="374"/>
      <c r="BN32" s="374"/>
      <c r="BO32" s="374"/>
      <c r="BR32" s="374"/>
      <c r="BS32" s="374"/>
      <c r="BV32" s="374"/>
      <c r="BW32" s="374"/>
      <c r="BZ32" s="374"/>
      <c r="CA32" s="374"/>
      <c r="CD32" s="374"/>
      <c r="CE32" s="374"/>
      <c r="CH32" s="374"/>
      <c r="CI32" s="374"/>
      <c r="CJ32" s="374"/>
      <c r="CK32" s="374"/>
      <c r="CL32" s="374"/>
      <c r="CM32" s="374"/>
      <c r="CN32" s="374"/>
      <c r="CO32" s="374"/>
      <c r="CP32" s="374"/>
      <c r="CQ32" s="374"/>
      <c r="CR32" s="374"/>
      <c r="CS32" s="374">
        <f>SUM(CS9:CS31)</f>
        <v>69</v>
      </c>
      <c r="CT32" s="374"/>
      <c r="CU32" s="161"/>
      <c r="CV32" s="161"/>
      <c r="CW32" s="374"/>
      <c r="CX32" s="374"/>
      <c r="CY32" s="374"/>
      <c r="CZ32" s="374"/>
      <c r="DA32" s="374"/>
      <c r="DE32" s="374"/>
      <c r="DG32" s="374"/>
      <c r="DH32" s="374"/>
      <c r="DM32" s="374"/>
      <c r="DO32" s="374"/>
    </row>
    <row r="613" spans="1:1 1680:1689" ht="13.2" x14ac:dyDescent="0.25">
      <c r="A613" s="51" t="s">
        <v>227</v>
      </c>
      <c r="BLP613" s="51" t="s">
        <v>227</v>
      </c>
      <c r="BLQ613" s="22"/>
      <c r="BLR613" s="22"/>
      <c r="BLS613" s="22"/>
      <c r="BLT613" s="22"/>
      <c r="BLU613" s="22"/>
      <c r="BLV613" s="22"/>
      <c r="BLW613" s="22"/>
      <c r="BLX613" s="22"/>
      <c r="BLY613" s="22"/>
    </row>
    <row r="614" spans="1:1 1680:1689" ht="13.2" x14ac:dyDescent="0.25">
      <c r="BLP614" s="22"/>
      <c r="BLQ614" s="22"/>
      <c r="BLR614" s="22"/>
      <c r="BLS614" s="22"/>
      <c r="BLT614" s="22"/>
      <c r="BLU614" s="22"/>
      <c r="BLV614" s="22"/>
      <c r="BLW614" s="540" t="s">
        <v>33</v>
      </c>
      <c r="BLX614" s="540"/>
      <c r="BLY614" s="540"/>
    </row>
    <row r="615" spans="1:1 1680:1689" ht="13.2" x14ac:dyDescent="0.25">
      <c r="BLP615" s="22"/>
      <c r="BLQ615" s="22"/>
      <c r="BLR615" s="22"/>
      <c r="BLS615" s="22"/>
      <c r="BLT615" s="22"/>
      <c r="BLU615" s="49">
        <v>1</v>
      </c>
      <c r="BLV615" s="49">
        <v>2</v>
      </c>
      <c r="BLW615" s="49">
        <v>3</v>
      </c>
      <c r="BLX615" s="48">
        <v>4</v>
      </c>
      <c r="BLY615" s="48">
        <v>5</v>
      </c>
    </row>
    <row r="616" spans="1:1 1680:1689" ht="13.2" x14ac:dyDescent="0.25">
      <c r="BLP616" s="22"/>
      <c r="BLQ616" s="22"/>
      <c r="BLR616" s="22"/>
      <c r="BLS616" s="22"/>
      <c r="BLT616" s="22"/>
      <c r="BLU616" s="26" t="s">
        <v>32</v>
      </c>
      <c r="BLV616" s="26" t="s">
        <v>31</v>
      </c>
      <c r="BLW616" s="26" t="s">
        <v>30</v>
      </c>
      <c r="BLX616" s="26" t="s">
        <v>29</v>
      </c>
      <c r="BLY616" s="26" t="s">
        <v>28</v>
      </c>
    </row>
    <row r="617" spans="1:1 1680:1689" ht="13.2" x14ac:dyDescent="0.25">
      <c r="BLP617" s="22"/>
      <c r="BLQ617" s="22"/>
      <c r="BLR617" s="22"/>
      <c r="BLS617" s="22"/>
      <c r="BLT617" s="22"/>
      <c r="BLU617" s="49">
        <v>1</v>
      </c>
      <c r="BLV617" s="49">
        <v>2</v>
      </c>
      <c r="BLW617" s="49">
        <v>3</v>
      </c>
      <c r="BLX617" s="48">
        <v>4</v>
      </c>
      <c r="BLY617" s="48">
        <v>5</v>
      </c>
    </row>
    <row r="618" spans="1:1 1680:1689" ht="13.2" x14ac:dyDescent="0.25">
      <c r="BLP618" s="22"/>
      <c r="BLQ618" s="541" t="s">
        <v>27</v>
      </c>
      <c r="BLR618" s="23">
        <v>5</v>
      </c>
      <c r="BLS618" s="26" t="s">
        <v>26</v>
      </c>
      <c r="BLT618" s="23">
        <v>5</v>
      </c>
      <c r="BLU618" s="43" t="s">
        <v>15</v>
      </c>
      <c r="BLV618" s="46" t="s">
        <v>14</v>
      </c>
      <c r="BLW618" s="46" t="s">
        <v>14</v>
      </c>
      <c r="BLX618" s="47" t="s">
        <v>13</v>
      </c>
      <c r="BLY618" s="47" t="s">
        <v>13</v>
      </c>
    </row>
    <row r="619" spans="1:1 1680:1689" ht="13.2" x14ac:dyDescent="0.25">
      <c r="BLP619" s="22"/>
      <c r="BLQ619" s="541"/>
      <c r="BLR619" s="23">
        <v>4</v>
      </c>
      <c r="BLS619" s="26" t="s">
        <v>24</v>
      </c>
      <c r="BLT619" s="23">
        <v>4</v>
      </c>
      <c r="BLU619" s="43" t="s">
        <v>15</v>
      </c>
      <c r="BLV619" s="43" t="s">
        <v>15</v>
      </c>
      <c r="BLW619" s="46" t="s">
        <v>14</v>
      </c>
      <c r="BLX619" s="47" t="s">
        <v>13</v>
      </c>
      <c r="BLY619" s="47" t="s">
        <v>13</v>
      </c>
    </row>
    <row r="620" spans="1:1 1680:1689" ht="13.2" x14ac:dyDescent="0.25">
      <c r="BLP620" s="22"/>
      <c r="BLQ620" s="541"/>
      <c r="BLR620" s="23">
        <v>3</v>
      </c>
      <c r="BLS620" s="26" t="s">
        <v>22</v>
      </c>
      <c r="BLT620" s="23">
        <v>3</v>
      </c>
      <c r="BLU620" s="43" t="s">
        <v>15</v>
      </c>
      <c r="BLV620" s="43" t="s">
        <v>15</v>
      </c>
      <c r="BLW620" s="46" t="s">
        <v>14</v>
      </c>
      <c r="BLX620" s="46" t="s">
        <v>14</v>
      </c>
      <c r="BLY620" s="46" t="s">
        <v>14</v>
      </c>
    </row>
    <row r="621" spans="1:1 1680:1689" ht="13.2" x14ac:dyDescent="0.25">
      <c r="BLP621" s="22"/>
      <c r="BLQ621" s="541"/>
      <c r="BLR621" s="23">
        <v>2</v>
      </c>
      <c r="BLS621" s="26" t="s">
        <v>20</v>
      </c>
      <c r="BLT621" s="23">
        <v>2</v>
      </c>
      <c r="BLU621" s="44" t="s">
        <v>16</v>
      </c>
      <c r="BLV621" s="43" t="s">
        <v>15</v>
      </c>
      <c r="BLW621" s="43" t="s">
        <v>15</v>
      </c>
      <c r="BLX621" s="43" t="s">
        <v>15</v>
      </c>
      <c r="BLY621" s="46" t="s">
        <v>14</v>
      </c>
    </row>
    <row r="622" spans="1:1 1680:1689" ht="13.2" x14ac:dyDescent="0.25">
      <c r="BLP622" s="22"/>
      <c r="BLQ622" s="541"/>
      <c r="BLR622" s="23">
        <v>1</v>
      </c>
      <c r="BLS622" s="26" t="s">
        <v>18</v>
      </c>
      <c r="BLT622" s="23">
        <v>1</v>
      </c>
      <c r="BLU622" s="44" t="s">
        <v>16</v>
      </c>
      <c r="BLV622" s="44" t="s">
        <v>16</v>
      </c>
      <c r="BLW622" s="43" t="s">
        <v>15</v>
      </c>
      <c r="BLX622" s="43" t="s">
        <v>15</v>
      </c>
      <c r="BLY622" s="43" t="s">
        <v>15</v>
      </c>
    </row>
    <row r="625" spans="1691:1693" ht="13.2" x14ac:dyDescent="0.25">
      <c r="BMA625" s="22" t="s">
        <v>226</v>
      </c>
      <c r="BMB625" s="22"/>
      <c r="BMC625" s="22"/>
    </row>
    <row r="626" spans="1691:1693" ht="20.399999999999999" x14ac:dyDescent="0.25">
      <c r="BMA626" s="41" t="s">
        <v>225</v>
      </c>
      <c r="BMB626" s="22"/>
      <c r="BMC626" s="22"/>
    </row>
    <row r="627" spans="1691:1693" ht="30.6" x14ac:dyDescent="0.25">
      <c r="BMA627" s="41" t="s">
        <v>224</v>
      </c>
      <c r="BMB627" s="22"/>
      <c r="BMC627" s="22"/>
    </row>
    <row r="628" spans="1691:1693" ht="13.2" x14ac:dyDescent="0.25">
      <c r="BMA628" s="41" t="s">
        <v>223</v>
      </c>
      <c r="BMB628" s="22"/>
      <c r="BMC628" s="22"/>
    </row>
    <row r="629" spans="1691:1693" ht="13.2" x14ac:dyDescent="0.25">
      <c r="BMA629" s="41" t="s">
        <v>222</v>
      </c>
      <c r="BMB629" s="22"/>
      <c r="BMC629" s="22"/>
    </row>
    <row r="630" spans="1691:1693" ht="13.2" x14ac:dyDescent="0.25">
      <c r="BMA630" s="24"/>
      <c r="BMB630" s="22"/>
      <c r="BMC630" s="22"/>
    </row>
    <row r="631" spans="1691:1693" ht="13.2" x14ac:dyDescent="0.25">
      <c r="BMA631" s="22"/>
      <c r="BMB631" s="22"/>
      <c r="BMC631" s="22" t="s">
        <v>221</v>
      </c>
    </row>
    <row r="632" spans="1691:1693" ht="13.2" x14ac:dyDescent="0.25">
      <c r="BMA632" s="22"/>
      <c r="BMB632" s="22"/>
      <c r="BMC632" s="40" t="s">
        <v>220</v>
      </c>
    </row>
    <row r="633" spans="1691:1693" ht="13.2" x14ac:dyDescent="0.25">
      <c r="BMA633" s="22"/>
      <c r="BMB633" s="22"/>
      <c r="BMC633" s="40" t="s">
        <v>219</v>
      </c>
    </row>
    <row r="634" spans="1691:1693" ht="13.2" x14ac:dyDescent="0.25">
      <c r="BMA634" s="22"/>
      <c r="BMB634" s="22"/>
      <c r="BMC634" s="40" t="s">
        <v>218</v>
      </c>
    </row>
    <row r="635" spans="1691:1693" ht="13.2" x14ac:dyDescent="0.25">
      <c r="BMA635" s="22"/>
      <c r="BMB635" s="22"/>
      <c r="BMC635" s="40" t="s">
        <v>217</v>
      </c>
    </row>
    <row r="636" spans="1691:1693" ht="20.399999999999999" x14ac:dyDescent="0.25">
      <c r="BMA636" s="22"/>
      <c r="BMB636" s="22"/>
      <c r="BMC636" s="40" t="s">
        <v>216</v>
      </c>
    </row>
    <row r="637" spans="1691:1693" ht="20.399999999999999" x14ac:dyDescent="0.25">
      <c r="BMA637" s="22"/>
      <c r="BMB637" s="22"/>
      <c r="BMC637" s="40" t="s">
        <v>527</v>
      </c>
    </row>
    <row r="638" spans="1691:1693" ht="13.2" x14ac:dyDescent="0.25">
      <c r="BMA638" s="22"/>
      <c r="BMB638" s="22"/>
      <c r="BMC638" s="40" t="s">
        <v>214</v>
      </c>
    </row>
    <row r="639" spans="1691:1693" ht="13.2" x14ac:dyDescent="0.25">
      <c r="BMA639" s="22"/>
      <c r="BMB639" s="22"/>
      <c r="BMC639" s="40" t="s">
        <v>213</v>
      </c>
    </row>
    <row r="640" spans="1691:1693" ht="13.2" x14ac:dyDescent="0.25">
      <c r="BMA640" s="22"/>
      <c r="BMB640" s="22"/>
      <c r="BMC640" s="40" t="s">
        <v>212</v>
      </c>
    </row>
    <row r="641" spans="1693:1698" ht="13.2" x14ac:dyDescent="0.25">
      <c r="BMC641" s="40" t="s">
        <v>211</v>
      </c>
      <c r="BMD641" s="22"/>
      <c r="BME641" s="22"/>
      <c r="BMF641" s="25"/>
      <c r="BMG641" s="22"/>
      <c r="BMH641" s="23"/>
    </row>
    <row r="642" spans="1693:1698" ht="13.2" x14ac:dyDescent="0.25">
      <c r="BMC642" s="40" t="s">
        <v>210</v>
      </c>
      <c r="BMD642" s="22"/>
      <c r="BME642" s="22"/>
      <c r="BMF642" s="25"/>
      <c r="BMG642" s="22"/>
      <c r="BMH642" s="23"/>
    </row>
    <row r="643" spans="1693:1698" ht="20.399999999999999" x14ac:dyDescent="0.25">
      <c r="BMC643" s="40" t="s">
        <v>468</v>
      </c>
      <c r="BMD643" s="22"/>
      <c r="BME643" s="22"/>
      <c r="BMF643" s="25"/>
      <c r="BMG643" s="22"/>
      <c r="BMH643" s="23"/>
    </row>
    <row r="644" spans="1693:1698" ht="13.2" x14ac:dyDescent="0.25">
      <c r="BMC644" s="22"/>
      <c r="BMD644" s="22"/>
      <c r="BME644" s="40"/>
      <c r="BMF644" s="25"/>
      <c r="BMG644" s="22"/>
      <c r="BMH644" s="23"/>
    </row>
    <row r="645" spans="1693:1698" ht="13.2" x14ac:dyDescent="0.25">
      <c r="BMC645" s="22"/>
      <c r="BMD645" s="22"/>
      <c r="BME645" s="22"/>
      <c r="BMF645" s="25"/>
      <c r="BMG645" s="22"/>
      <c r="BMH645" s="23"/>
    </row>
    <row r="646" spans="1693:1698" ht="13.2" x14ac:dyDescent="0.25">
      <c r="BMC646" s="22"/>
      <c r="BMD646" s="22"/>
      <c r="BME646" s="22"/>
      <c r="BMF646" s="25" t="s">
        <v>207</v>
      </c>
      <c r="BMG646" s="22"/>
      <c r="BMH646" s="23"/>
    </row>
    <row r="647" spans="1693:1698" ht="13.2" x14ac:dyDescent="0.25">
      <c r="BMC647" s="22"/>
      <c r="BMD647" s="22"/>
      <c r="BME647" s="22"/>
      <c r="BMF647" s="6" t="s">
        <v>206</v>
      </c>
      <c r="BMG647" s="22"/>
      <c r="BMH647" s="23"/>
    </row>
    <row r="648" spans="1693:1698" ht="20.399999999999999" x14ac:dyDescent="0.25">
      <c r="BMC648" s="22"/>
      <c r="BMD648" s="22"/>
      <c r="BME648" s="22"/>
      <c r="BMF648" s="6" t="s">
        <v>205</v>
      </c>
      <c r="BMG648" s="22"/>
      <c r="BMH648" s="23"/>
    </row>
    <row r="649" spans="1693:1698" ht="13.2" x14ac:dyDescent="0.25">
      <c r="BMC649" s="22"/>
      <c r="BMD649" s="22"/>
      <c r="BME649" s="22"/>
      <c r="BMF649" s="6"/>
      <c r="BMG649" s="22"/>
      <c r="BMH649" s="23"/>
    </row>
    <row r="650" spans="1693:1698" ht="13.2" x14ac:dyDescent="0.25">
      <c r="BMC650" s="22"/>
      <c r="BMD650" s="22"/>
      <c r="BME650" s="22"/>
      <c r="BMF650" s="25"/>
      <c r="BMG650" s="22"/>
      <c r="BMH650" s="23"/>
    </row>
    <row r="651" spans="1693:1698" ht="13.2" x14ac:dyDescent="0.25">
      <c r="BMC651" s="22"/>
      <c r="BMD651" s="22"/>
      <c r="BME651" s="22"/>
      <c r="BMF651" s="25"/>
      <c r="BMG651" s="22"/>
      <c r="BMH651" s="23"/>
    </row>
    <row r="652" spans="1693:1698" ht="13.2" x14ac:dyDescent="0.25">
      <c r="BMC652" s="22"/>
      <c r="BMD652" s="22"/>
      <c r="BME652" s="22"/>
      <c r="BMF652" s="25"/>
      <c r="BMG652" s="22"/>
      <c r="BMH652" s="23" t="s">
        <v>123</v>
      </c>
    </row>
    <row r="653" spans="1693:1698" ht="13.2" x14ac:dyDescent="0.25">
      <c r="BMC653" s="22"/>
      <c r="BMD653" s="22"/>
      <c r="BME653" s="22"/>
      <c r="BMF653" s="25"/>
      <c r="BMG653" s="22"/>
      <c r="BMH653" s="39" t="s">
        <v>204</v>
      </c>
    </row>
    <row r="654" spans="1693:1698" ht="13.2" x14ac:dyDescent="0.25">
      <c r="BMC654" s="22"/>
      <c r="BMD654" s="22"/>
      <c r="BME654" s="22"/>
      <c r="BMF654" s="25"/>
      <c r="BMG654" s="22"/>
      <c r="BMH654" s="39" t="s">
        <v>203</v>
      </c>
    </row>
    <row r="655" spans="1693:1698" ht="13.2" x14ac:dyDescent="0.25">
      <c r="BMC655" s="22"/>
      <c r="BMD655" s="22"/>
      <c r="BME655" s="22"/>
      <c r="BMF655" s="25"/>
      <c r="BMG655" s="22"/>
      <c r="BMH655" s="39" t="s">
        <v>202</v>
      </c>
    </row>
    <row r="656" spans="1693:1698" ht="13.2" x14ac:dyDescent="0.25">
      <c r="BMC656" s="22"/>
      <c r="BMD656" s="22"/>
      <c r="BME656" s="22"/>
      <c r="BMF656" s="25"/>
      <c r="BMG656" s="22"/>
      <c r="BMH656" s="39" t="s">
        <v>201</v>
      </c>
    </row>
    <row r="657" spans="1698:1701" ht="13.2" x14ac:dyDescent="0.25">
      <c r="BMH657" s="39" t="s">
        <v>200</v>
      </c>
      <c r="BMI657" s="22"/>
      <c r="BMJ657" s="22"/>
      <c r="BMK657" s="22"/>
    </row>
    <row r="658" spans="1698:1701" ht="13.2" x14ac:dyDescent="0.25">
      <c r="BMH658" s="39" t="s">
        <v>199</v>
      </c>
      <c r="BMI658" s="22"/>
      <c r="BMJ658" s="22"/>
      <c r="BMK658" s="22"/>
    </row>
    <row r="659" spans="1698:1701" ht="13.2" x14ac:dyDescent="0.25">
      <c r="BMH659" s="39" t="s">
        <v>198</v>
      </c>
      <c r="BMI659" s="22"/>
      <c r="BMJ659" s="22"/>
      <c r="BMK659" s="22"/>
    </row>
    <row r="660" spans="1698:1701" ht="13.2" x14ac:dyDescent="0.25">
      <c r="BMH660" s="39" t="s">
        <v>197</v>
      </c>
      <c r="BMI660" s="22"/>
      <c r="BMJ660" s="22"/>
      <c r="BMK660" s="22"/>
    </row>
    <row r="661" spans="1698:1701" ht="13.2" x14ac:dyDescent="0.25">
      <c r="BMH661" s="39" t="s">
        <v>196</v>
      </c>
      <c r="BMI661" s="22"/>
      <c r="BMJ661" s="22"/>
      <c r="BMK661" s="22"/>
    </row>
    <row r="662" spans="1698:1701" ht="13.2" x14ac:dyDescent="0.25">
      <c r="BMH662" s="25"/>
      <c r="BMI662" s="22"/>
      <c r="BMJ662" s="22"/>
      <c r="BMK662" s="22" t="s">
        <v>195</v>
      </c>
    </row>
    <row r="663" spans="1698:1701" ht="13.2" x14ac:dyDescent="0.25">
      <c r="BMH663" s="23"/>
      <c r="BMI663" s="22"/>
      <c r="BMJ663" s="22"/>
      <c r="BMK663" s="22" t="s">
        <v>168</v>
      </c>
    </row>
    <row r="664" spans="1698:1701" ht="13.2" x14ac:dyDescent="0.25">
      <c r="BMH664" s="23"/>
      <c r="BMI664" s="22"/>
      <c r="BMJ664" s="22"/>
      <c r="BMK664" s="22" t="s">
        <v>136</v>
      </c>
    </row>
    <row r="665" spans="1698:1701" ht="13.2" x14ac:dyDescent="0.25">
      <c r="BMH665" s="23"/>
      <c r="BMI665" s="22"/>
      <c r="BMJ665" s="22"/>
      <c r="BMK665" s="22" t="s">
        <v>194</v>
      </c>
    </row>
    <row r="666" spans="1698:1701" ht="13.2" x14ac:dyDescent="0.25">
      <c r="BMH666" s="23"/>
      <c r="BMI666" s="22"/>
      <c r="BMJ666" s="22"/>
      <c r="BMK666" s="22" t="s">
        <v>193</v>
      </c>
    </row>
    <row r="667" spans="1698:1701" ht="13.2" x14ac:dyDescent="0.25">
      <c r="BMH667" s="23"/>
      <c r="BMI667" s="22"/>
      <c r="BMJ667" s="22"/>
      <c r="BMK667" s="22" t="s">
        <v>192</v>
      </c>
    </row>
    <row r="668" spans="1698:1701" ht="13.2" x14ac:dyDescent="0.25">
      <c r="BMH668" s="23"/>
      <c r="BMI668" s="22"/>
      <c r="BMJ668" s="22"/>
      <c r="BMK668" s="22" t="s">
        <v>191</v>
      </c>
    </row>
    <row r="669" spans="1698:1701" ht="13.2" x14ac:dyDescent="0.25">
      <c r="BMH669" s="23"/>
      <c r="BMI669" s="22"/>
      <c r="BMJ669" s="22"/>
      <c r="BMK669" s="22" t="s">
        <v>190</v>
      </c>
    </row>
    <row r="670" spans="1698:1701" ht="13.2" x14ac:dyDescent="0.25">
      <c r="BMH670" s="23"/>
      <c r="BMI670" s="22"/>
      <c r="BMJ670" s="22"/>
      <c r="BMK670" s="22" t="s">
        <v>189</v>
      </c>
    </row>
    <row r="673" spans="1703:1703" ht="13.2" x14ac:dyDescent="0.25">
      <c r="BMM673" s="22" t="s">
        <v>188</v>
      </c>
    </row>
    <row r="674" spans="1703:1703" ht="20.399999999999999" x14ac:dyDescent="0.25">
      <c r="BMM674" s="37" t="s">
        <v>187</v>
      </c>
    </row>
    <row r="675" spans="1703:1703" ht="13.2" x14ac:dyDescent="0.25">
      <c r="BMM675" s="37" t="s">
        <v>186</v>
      </c>
    </row>
    <row r="676" spans="1703:1703" ht="13.2" x14ac:dyDescent="0.25">
      <c r="BMM676" s="37" t="s">
        <v>185</v>
      </c>
    </row>
    <row r="677" spans="1703:1703" ht="20.399999999999999" x14ac:dyDescent="0.25">
      <c r="BMM677" s="37" t="s">
        <v>184</v>
      </c>
    </row>
    <row r="678" spans="1703:1703" ht="13.2" x14ac:dyDescent="0.25">
      <c r="BMM678" s="37" t="s">
        <v>183</v>
      </c>
    </row>
    <row r="679" spans="1703:1703" ht="20.399999999999999" x14ac:dyDescent="0.25">
      <c r="BMM679" s="38" t="s">
        <v>182</v>
      </c>
    </row>
    <row r="680" spans="1703:1703" ht="13.2" x14ac:dyDescent="0.25">
      <c r="BMM680" s="37" t="s">
        <v>181</v>
      </c>
    </row>
    <row r="681" spans="1703:1703" ht="20.399999999999999" x14ac:dyDescent="0.25">
      <c r="BMM681" s="37" t="s">
        <v>180</v>
      </c>
    </row>
    <row r="682" spans="1703:1703" ht="20.399999999999999" x14ac:dyDescent="0.25">
      <c r="BMM682" s="37" t="s">
        <v>179</v>
      </c>
    </row>
    <row r="683" spans="1703:1703" ht="20.399999999999999" x14ac:dyDescent="0.25">
      <c r="BMM683" s="37" t="s">
        <v>178</v>
      </c>
    </row>
    <row r="684" spans="1703:1703" ht="30.6" x14ac:dyDescent="0.25">
      <c r="BMM684" s="37" t="s">
        <v>177</v>
      </c>
    </row>
    <row r="685" spans="1703:1703" ht="20.399999999999999" x14ac:dyDescent="0.25">
      <c r="BMM685" s="37" t="s">
        <v>176</v>
      </c>
    </row>
    <row r="686" spans="1703:1703" ht="20.399999999999999" x14ac:dyDescent="0.25">
      <c r="BMM686" s="37" t="s">
        <v>175</v>
      </c>
    </row>
    <row r="687" spans="1703:1703" ht="13.2" x14ac:dyDescent="0.25">
      <c r="BMM687" s="37" t="s">
        <v>174</v>
      </c>
    </row>
    <row r="688" spans="1703:1703" ht="13.2" x14ac:dyDescent="0.25">
      <c r="BMM688" s="37" t="s">
        <v>173</v>
      </c>
    </row>
    <row r="689" spans="1703:1706" ht="13.2" x14ac:dyDescent="0.25">
      <c r="BMM689" s="37" t="s">
        <v>172</v>
      </c>
      <c r="BMN689" s="37"/>
      <c r="BMO689" s="37"/>
      <c r="BMP689" s="37"/>
    </row>
    <row r="690" spans="1703:1706" ht="13.2" x14ac:dyDescent="0.25">
      <c r="BMM690" s="37" t="s">
        <v>171</v>
      </c>
      <c r="BMN690" s="37"/>
      <c r="BMO690" s="37"/>
      <c r="BMP690" s="37"/>
    </row>
    <row r="691" spans="1703:1706" ht="13.2" x14ac:dyDescent="0.25">
      <c r="BMM691" s="37" t="s">
        <v>170</v>
      </c>
      <c r="BMN691" s="37"/>
      <c r="BMO691" s="37"/>
      <c r="BMP691" s="37"/>
    </row>
    <row r="692" spans="1703:1706" ht="13.2" x14ac:dyDescent="0.25">
      <c r="BMM692" s="37" t="s">
        <v>169</v>
      </c>
      <c r="BMN692" s="37"/>
      <c r="BMO692" s="37"/>
      <c r="BMP692" s="37"/>
    </row>
    <row r="693" spans="1703:1706" ht="13.2" x14ac:dyDescent="0.25">
      <c r="BMM693" s="37"/>
      <c r="BMN693" s="37"/>
      <c r="BMO693" s="37"/>
      <c r="BMP693" s="37"/>
    </row>
    <row r="694" spans="1703:1706" ht="13.2" x14ac:dyDescent="0.25">
      <c r="BMM694" s="37"/>
      <c r="BMN694" s="37"/>
      <c r="BMO694" s="37"/>
      <c r="BMP694" s="37"/>
    </row>
    <row r="695" spans="1703:1706" ht="13.2" x14ac:dyDescent="0.25">
      <c r="BMM695" s="37"/>
      <c r="BMN695" s="37"/>
      <c r="BMO695" s="37"/>
      <c r="BMP695" s="37"/>
    </row>
    <row r="696" spans="1703:1706" ht="13.2" x14ac:dyDescent="0.25">
      <c r="BMN696" s="37"/>
      <c r="BMO696" s="37"/>
      <c r="BMP696" s="37"/>
    </row>
    <row r="697" spans="1703:1706" ht="13.2" x14ac:dyDescent="0.25">
      <c r="BMN697" s="22"/>
      <c r="BMO697" s="22"/>
      <c r="BMP697" s="22"/>
    </row>
    <row r="698" spans="1703:1706" ht="13.2" x14ac:dyDescent="0.25">
      <c r="BMM698" s="22"/>
      <c r="BMN698" s="22"/>
      <c r="BMO698" s="22"/>
      <c r="BMP698" s="22"/>
    </row>
    <row r="699" spans="1703:1706" ht="13.2" x14ac:dyDescent="0.25">
      <c r="BMM699" s="22"/>
      <c r="BMN699" s="22"/>
      <c r="BMO699" s="22"/>
      <c r="BMP699" s="22"/>
    </row>
    <row r="700" spans="1703:1706" ht="13.2" x14ac:dyDescent="0.25">
      <c r="BMM700" s="22"/>
      <c r="BMN700" s="22"/>
      <c r="BMO700" s="22"/>
      <c r="BMP700" s="22" t="s">
        <v>168</v>
      </c>
    </row>
    <row r="701" spans="1703:1706" ht="13.2" x14ac:dyDescent="0.25">
      <c r="BMM701" s="22"/>
      <c r="BMN701" s="22"/>
      <c r="BMO701" s="22"/>
      <c r="BMP701" s="22" t="s">
        <v>167</v>
      </c>
    </row>
    <row r="702" spans="1703:1706" ht="13.2" x14ac:dyDescent="0.25">
      <c r="BMM702" s="22"/>
      <c r="BMN702" s="22"/>
      <c r="BMO702" s="22"/>
      <c r="BMP702" s="22" t="s">
        <v>166</v>
      </c>
    </row>
    <row r="703" spans="1703:1706" ht="13.2" x14ac:dyDescent="0.25">
      <c r="BMM703" s="22"/>
      <c r="BMN703" s="22"/>
      <c r="BMO703" s="22"/>
      <c r="BMP703" s="22" t="s">
        <v>165</v>
      </c>
    </row>
    <row r="704" spans="1703:1706" ht="13.2" x14ac:dyDescent="0.25">
      <c r="BMM704" s="22"/>
      <c r="BMN704" s="22"/>
      <c r="BMO704" s="22"/>
      <c r="BMP704" s="22" t="s">
        <v>164</v>
      </c>
    </row>
    <row r="705" spans="1706:1710" ht="13.2" x14ac:dyDescent="0.25">
      <c r="BMP705" s="22" t="s">
        <v>163</v>
      </c>
      <c r="BMQ705" s="22"/>
      <c r="BMR705" s="22"/>
      <c r="BMS705" s="22"/>
      <c r="BMT705" s="22"/>
    </row>
    <row r="706" spans="1706:1710" ht="13.2" x14ac:dyDescent="0.25">
      <c r="BMP706" s="22"/>
      <c r="BMQ706" s="22"/>
      <c r="BMR706" s="22"/>
      <c r="BMS706" s="22"/>
      <c r="BMT706" s="22"/>
    </row>
    <row r="707" spans="1706:1710" ht="13.2" x14ac:dyDescent="0.25">
      <c r="BMP707" s="22"/>
      <c r="BMQ707" s="22"/>
      <c r="BMR707" s="22"/>
      <c r="BMS707" s="22"/>
      <c r="BMT707" s="22"/>
    </row>
    <row r="708" spans="1706:1710" ht="13.2" x14ac:dyDescent="0.25">
      <c r="BMP708" s="22"/>
      <c r="BMQ708" s="22"/>
      <c r="BMR708" s="22"/>
      <c r="BMS708" s="22"/>
      <c r="BMT708" s="22"/>
    </row>
    <row r="709" spans="1706:1710" ht="14.4" x14ac:dyDescent="0.25">
      <c r="BMP709" s="22"/>
      <c r="BMQ709" s="22"/>
      <c r="BMR709" s="36" t="s">
        <v>52</v>
      </c>
      <c r="BMS709" s="22"/>
      <c r="BMT709" s="22"/>
    </row>
    <row r="710" spans="1706:1710" ht="13.2" x14ac:dyDescent="0.25">
      <c r="BMP710" s="22"/>
      <c r="BMQ710" s="22"/>
      <c r="BMR710" s="26" t="s">
        <v>26</v>
      </c>
      <c r="BMS710" s="22"/>
      <c r="BMT710" s="22"/>
    </row>
    <row r="711" spans="1706:1710" ht="13.2" x14ac:dyDescent="0.25">
      <c r="BMP711" s="22"/>
      <c r="BMQ711" s="22"/>
      <c r="BMR711" s="26" t="s">
        <v>24</v>
      </c>
      <c r="BMS711" s="22"/>
      <c r="BMT711" s="22"/>
    </row>
    <row r="712" spans="1706:1710" ht="13.2" x14ac:dyDescent="0.25">
      <c r="BMP712" s="22"/>
      <c r="BMQ712" s="22"/>
      <c r="BMR712" s="26" t="s">
        <v>22</v>
      </c>
      <c r="BMS712" s="22"/>
      <c r="BMT712" s="22"/>
    </row>
    <row r="713" spans="1706:1710" ht="13.2" x14ac:dyDescent="0.25">
      <c r="BMP713" s="22"/>
      <c r="BMQ713" s="22"/>
      <c r="BMR713" s="26" t="s">
        <v>20</v>
      </c>
      <c r="BMS713" s="22"/>
      <c r="BMT713" s="26"/>
    </row>
    <row r="714" spans="1706:1710" ht="13.2" x14ac:dyDescent="0.25">
      <c r="BMP714" s="22"/>
      <c r="BMQ714" s="22"/>
      <c r="BMR714" s="26" t="s">
        <v>18</v>
      </c>
      <c r="BMS714" s="22"/>
      <c r="BMT714" s="22"/>
    </row>
    <row r="715" spans="1706:1710" ht="13.2" x14ac:dyDescent="0.25">
      <c r="BMP715" s="22"/>
      <c r="BMQ715" s="22"/>
      <c r="BMR715" s="26"/>
      <c r="BMS715" s="22"/>
      <c r="BMT715" s="22"/>
    </row>
    <row r="716" spans="1706:1710" ht="14.4" x14ac:dyDescent="0.25">
      <c r="BMP716" s="22"/>
      <c r="BMQ716" s="22"/>
      <c r="BMR716" s="26"/>
      <c r="BMS716" s="22"/>
      <c r="BMT716" s="36" t="s">
        <v>51</v>
      </c>
    </row>
    <row r="717" spans="1706:1710" ht="13.2" x14ac:dyDescent="0.25">
      <c r="BMP717" s="22"/>
      <c r="BMQ717" s="22"/>
      <c r="BMR717" s="26"/>
      <c r="BMS717" s="22"/>
      <c r="BMT717" s="26" t="s">
        <v>28</v>
      </c>
    </row>
    <row r="718" spans="1706:1710" ht="13.2" x14ac:dyDescent="0.25">
      <c r="BMP718" s="22"/>
      <c r="BMQ718" s="22"/>
      <c r="BMR718" s="26"/>
      <c r="BMS718" s="22"/>
      <c r="BMT718" s="26" t="s">
        <v>29</v>
      </c>
    </row>
    <row r="719" spans="1706:1710" ht="13.2" x14ac:dyDescent="0.25">
      <c r="BMP719" s="22"/>
      <c r="BMQ719" s="22"/>
      <c r="BMR719" s="26"/>
      <c r="BMS719" s="22"/>
      <c r="BMT719" s="26" t="s">
        <v>30</v>
      </c>
    </row>
    <row r="720" spans="1706:1710" ht="13.2" x14ac:dyDescent="0.25">
      <c r="BMP720" s="22"/>
      <c r="BMQ720" s="22"/>
      <c r="BMR720" s="26"/>
      <c r="BMS720" s="22"/>
      <c r="BMT720" s="26" t="s">
        <v>31</v>
      </c>
    </row>
    <row r="721" spans="1683:1719" ht="13.2" x14ac:dyDescent="0.25">
      <c r="BLS721" s="22"/>
      <c r="BLT721" s="22"/>
      <c r="BLU721" s="22"/>
      <c r="BLV721" s="22"/>
      <c r="BLW721" s="22"/>
      <c r="BLX721" s="22"/>
      <c r="BLY721" s="22"/>
      <c r="BLZ721" s="22"/>
      <c r="BMA721" s="22"/>
      <c r="BMB721" s="22"/>
      <c r="BMC721" s="22"/>
      <c r="BMD721" s="22"/>
      <c r="BME721" s="22"/>
      <c r="BMF721" s="25"/>
      <c r="BMG721" s="22"/>
      <c r="BMH721" s="23"/>
      <c r="BMI721" s="22"/>
      <c r="BMJ721" s="22"/>
      <c r="BMK721" s="22"/>
      <c r="BML721" s="22"/>
      <c r="BMM721" s="22"/>
      <c r="BMN721" s="22"/>
      <c r="BMO721" s="22"/>
      <c r="BMP721" s="22"/>
      <c r="BMQ721" s="22"/>
      <c r="BMR721" s="26"/>
      <c r="BMS721" s="22"/>
      <c r="BMT721" s="26" t="s">
        <v>32</v>
      </c>
      <c r="BMU721" s="22"/>
      <c r="BMV721" s="22"/>
      <c r="BMW721" s="22"/>
      <c r="BMX721" s="22"/>
      <c r="BMY721" s="22"/>
      <c r="BMZ721" s="22"/>
      <c r="BNA721" s="22"/>
      <c r="BNB721" s="22"/>
      <c r="BNC721" s="22"/>
    </row>
    <row r="722" spans="1683:1719" ht="13.2" x14ac:dyDescent="0.25">
      <c r="BLS722" s="22"/>
      <c r="BLT722" s="22"/>
      <c r="BLU722" s="22"/>
      <c r="BLV722" s="22"/>
      <c r="BLW722" s="22"/>
      <c r="BLX722" s="22"/>
      <c r="BLY722" s="22"/>
      <c r="BLZ722" s="22"/>
      <c r="BMA722" s="22"/>
      <c r="BMB722" s="22"/>
      <c r="BMC722" s="22"/>
      <c r="BMD722" s="22"/>
      <c r="BME722" s="22"/>
      <c r="BMF722" s="25"/>
      <c r="BMG722" s="22"/>
      <c r="BMH722" s="23"/>
      <c r="BMI722" s="22"/>
      <c r="BMJ722" s="22"/>
      <c r="BMK722" s="22"/>
      <c r="BML722" s="22"/>
      <c r="BMM722" s="22"/>
      <c r="BMN722" s="22"/>
      <c r="BMO722" s="22"/>
      <c r="BMP722" s="22"/>
      <c r="BMQ722" s="22"/>
      <c r="BMR722" s="26"/>
      <c r="BMS722" s="22"/>
      <c r="BMT722" s="22"/>
      <c r="BMU722" s="22"/>
      <c r="BMV722" s="22"/>
      <c r="BMW722" s="22"/>
      <c r="BMX722" s="22"/>
      <c r="BMY722" s="22"/>
      <c r="BMZ722" s="22"/>
      <c r="BNA722" s="22"/>
      <c r="BNB722" s="22"/>
      <c r="BNC722" s="22"/>
    </row>
    <row r="723" spans="1683:1719" ht="13.2" x14ac:dyDescent="0.25">
      <c r="BLS723" s="22" t="s">
        <v>162</v>
      </c>
      <c r="BLT723" s="23"/>
      <c r="BLU723" s="22"/>
      <c r="BLV723" s="22"/>
      <c r="BLW723" s="22"/>
      <c r="BLX723" s="22"/>
      <c r="BLY723" s="22"/>
      <c r="BLZ723" s="22"/>
      <c r="BMA723" s="22"/>
      <c r="BMB723" s="22"/>
      <c r="BMC723" s="22"/>
      <c r="BMD723" s="22"/>
      <c r="BME723" s="22"/>
      <c r="BMF723" s="25"/>
      <c r="BMG723" s="22"/>
      <c r="BMH723" s="23"/>
      <c r="BMI723" s="22"/>
      <c r="BMJ723" s="22"/>
      <c r="BMK723" s="22"/>
      <c r="BML723" s="22"/>
      <c r="BMM723" s="22"/>
      <c r="BMN723" s="22"/>
      <c r="BMO723" s="22"/>
      <c r="BMP723" s="22" t="s">
        <v>77</v>
      </c>
      <c r="BMQ723" s="22"/>
      <c r="BMR723" s="26"/>
      <c r="BMS723" s="22"/>
      <c r="BMT723" s="22"/>
      <c r="BMU723" s="22"/>
      <c r="BMV723" s="22"/>
      <c r="BMW723" s="22"/>
      <c r="BMX723" s="22"/>
      <c r="BMY723" s="22"/>
      <c r="BMZ723" s="22"/>
      <c r="BNA723" s="22"/>
      <c r="BNB723" s="22"/>
      <c r="BNC723" s="22"/>
    </row>
    <row r="724" spans="1683:1719" ht="13.2" x14ac:dyDescent="0.25">
      <c r="BLS724" s="22" t="s">
        <v>161</v>
      </c>
      <c r="BLT724" s="23">
        <v>0</v>
      </c>
      <c r="BLU724" s="22" t="s">
        <v>160</v>
      </c>
      <c r="BLV724" s="22"/>
      <c r="BLW724" s="22"/>
      <c r="BLX724" s="22"/>
      <c r="BLY724" s="22"/>
      <c r="BLZ724" s="22"/>
      <c r="BMA724" s="22"/>
      <c r="BMB724" s="22"/>
      <c r="BMC724" s="22"/>
      <c r="BMD724" s="22"/>
      <c r="BME724" s="22"/>
      <c r="BMF724" s="25"/>
      <c r="BMG724" s="22"/>
      <c r="BMH724" s="23"/>
      <c r="BMI724" s="22"/>
      <c r="BMJ724" s="22"/>
      <c r="BMK724" s="22"/>
      <c r="BML724" s="22"/>
      <c r="BMM724" s="22"/>
      <c r="BMN724" s="22"/>
      <c r="BMO724" s="22"/>
      <c r="BMP724" s="22" t="s">
        <v>76</v>
      </c>
      <c r="BMQ724" s="22"/>
      <c r="BMR724" s="26"/>
      <c r="BMS724" s="22"/>
      <c r="BMT724" s="22"/>
      <c r="BMU724" s="22"/>
      <c r="BMV724" s="22"/>
      <c r="BMW724" s="22"/>
      <c r="BMX724" s="22"/>
      <c r="BMY724" s="22"/>
      <c r="BMZ724" s="22"/>
      <c r="BNA724" s="22"/>
      <c r="BNB724" s="22"/>
      <c r="BNC724" s="22"/>
    </row>
    <row r="725" spans="1683:1719" ht="13.2" x14ac:dyDescent="0.25">
      <c r="BLS725" s="22" t="s">
        <v>159</v>
      </c>
      <c r="BLT725" s="23">
        <v>1</v>
      </c>
      <c r="BLU725" s="22" t="s">
        <v>158</v>
      </c>
      <c r="BLV725" s="22"/>
      <c r="BLW725" s="22"/>
      <c r="BLX725" s="22"/>
      <c r="BLY725" s="22"/>
      <c r="BLZ725" s="22"/>
      <c r="BMA725" s="22"/>
      <c r="BMB725" s="22"/>
      <c r="BMC725" s="22"/>
      <c r="BMD725" s="22"/>
      <c r="BME725" s="22"/>
      <c r="BMF725" s="25"/>
      <c r="BMG725" s="22"/>
      <c r="BMH725" s="23"/>
      <c r="BMI725" s="22"/>
      <c r="BMJ725" s="22"/>
      <c r="BMK725" s="22"/>
      <c r="BML725" s="22"/>
      <c r="BMM725" s="22"/>
      <c r="BMN725" s="22"/>
      <c r="BMO725" s="22"/>
      <c r="BMP725" s="22" t="s">
        <v>75</v>
      </c>
      <c r="BMQ725" s="22"/>
      <c r="BMR725" s="26"/>
      <c r="BMS725" s="22"/>
      <c r="BMT725" s="22"/>
      <c r="BMU725" s="22"/>
      <c r="BMV725" s="22"/>
      <c r="BMW725" s="22"/>
      <c r="BMX725" s="22"/>
      <c r="BMY725" s="22"/>
      <c r="BMZ725" s="22"/>
      <c r="BNA725" s="22"/>
      <c r="BNB725" s="22"/>
      <c r="BNC725" s="22"/>
    </row>
    <row r="726" spans="1683:1719" ht="13.2" x14ac:dyDescent="0.25">
      <c r="BLS726" s="22" t="s">
        <v>157</v>
      </c>
      <c r="BLT726" s="23">
        <v>2</v>
      </c>
      <c r="BLU726" s="22" t="s">
        <v>156</v>
      </c>
      <c r="BLV726" s="22"/>
      <c r="BLW726" s="22"/>
      <c r="BLX726" s="22"/>
      <c r="BLY726" s="22"/>
      <c r="BLZ726" s="22"/>
      <c r="BMA726" s="22"/>
      <c r="BMB726" s="22"/>
      <c r="BMC726" s="22"/>
      <c r="BMD726" s="22"/>
      <c r="BME726" s="22"/>
      <c r="BMF726" s="25"/>
      <c r="BMG726" s="22"/>
      <c r="BMH726" s="23"/>
      <c r="BMI726" s="22"/>
      <c r="BMJ726" s="22"/>
      <c r="BMK726" s="22"/>
      <c r="BML726" s="22"/>
      <c r="BMM726" s="22"/>
      <c r="BMN726" s="22"/>
      <c r="BMO726" s="22"/>
      <c r="BMP726" s="22" t="s">
        <v>74</v>
      </c>
      <c r="BMQ726" s="22"/>
      <c r="BMR726" s="22"/>
      <c r="BMS726" s="22"/>
      <c r="BMT726" s="22"/>
      <c r="BMU726" s="22"/>
      <c r="BMV726" s="22"/>
      <c r="BMW726" s="22"/>
      <c r="BMX726" s="22"/>
      <c r="BMY726" s="22"/>
      <c r="BMZ726" s="22"/>
      <c r="BNA726" s="22"/>
      <c r="BNB726" s="22"/>
      <c r="BNC726" s="22"/>
    </row>
    <row r="727" spans="1683:1719" ht="14.4" x14ac:dyDescent="0.25">
      <c r="BLS727" s="22"/>
      <c r="BLT727" s="22"/>
      <c r="BLU727" s="22"/>
      <c r="BLV727" s="22"/>
      <c r="BLW727" s="22"/>
      <c r="BLX727" s="22"/>
      <c r="BLY727" s="22"/>
      <c r="BLZ727" s="22"/>
      <c r="BMA727" s="22"/>
      <c r="BMB727" s="22"/>
      <c r="BMC727" s="22"/>
      <c r="BMD727" s="22"/>
      <c r="BME727" s="22"/>
      <c r="BMF727" s="25"/>
      <c r="BMG727" s="22"/>
      <c r="BMH727" s="23"/>
      <c r="BMI727" s="22"/>
      <c r="BMJ727" s="22"/>
      <c r="BMK727" s="22"/>
      <c r="BML727" s="22"/>
      <c r="BMM727" s="22"/>
      <c r="BMN727" s="22"/>
      <c r="BMO727" s="22"/>
      <c r="BMP727" s="22" t="s">
        <v>73</v>
      </c>
      <c r="BMQ727" s="22"/>
      <c r="BMR727" s="22"/>
      <c r="BMS727" s="22"/>
      <c r="BMT727" s="36"/>
      <c r="BMU727" s="22"/>
      <c r="BMV727" s="22"/>
      <c r="BMW727" s="22"/>
      <c r="BMX727" s="22"/>
      <c r="BMY727" s="22"/>
      <c r="BMZ727" s="22"/>
      <c r="BNA727" s="22"/>
      <c r="BNB727" s="22"/>
      <c r="BNC727" s="22"/>
    </row>
    <row r="728" spans="1683:1719" ht="13.2" x14ac:dyDescent="0.25">
      <c r="BLS728" s="31"/>
      <c r="BLT728" s="31"/>
      <c r="BLU728" s="31"/>
      <c r="BLV728" s="31"/>
      <c r="BLW728" s="31"/>
      <c r="BLX728" s="31"/>
      <c r="BLY728" s="22"/>
      <c r="BLZ728" s="22"/>
      <c r="BMA728" s="22"/>
      <c r="BMB728" s="22"/>
      <c r="BMC728" s="22"/>
      <c r="BMD728" s="22"/>
      <c r="BME728" s="22"/>
      <c r="BMF728" s="25"/>
      <c r="BMG728" s="22"/>
      <c r="BMH728" s="23"/>
      <c r="BMI728" s="22"/>
      <c r="BMJ728" s="22"/>
      <c r="BMK728" s="22"/>
      <c r="BML728" s="22"/>
      <c r="BMM728" s="22"/>
      <c r="BMN728" s="22"/>
      <c r="BMO728" s="22"/>
      <c r="BMP728" s="22" t="s">
        <v>72</v>
      </c>
      <c r="BMQ728" s="22"/>
      <c r="BMR728" s="22"/>
      <c r="BMS728" s="22"/>
      <c r="BMT728" s="26"/>
      <c r="BMU728" s="22"/>
      <c r="BMV728" s="22"/>
      <c r="BMW728" s="27" t="s">
        <v>155</v>
      </c>
      <c r="BMX728" s="542" t="s">
        <v>154</v>
      </c>
      <c r="BMY728" s="542"/>
      <c r="BMZ728" s="542"/>
      <c r="BNA728" s="27" t="s">
        <v>153</v>
      </c>
      <c r="BNB728" s="22"/>
      <c r="BNC728" s="34" t="s">
        <v>152</v>
      </c>
    </row>
    <row r="729" spans="1683:1719" ht="13.2" x14ac:dyDescent="0.25">
      <c r="BLS729" s="31"/>
      <c r="BLT729" s="31"/>
      <c r="BLU729" s="31"/>
      <c r="BLV729" s="31"/>
      <c r="BLW729" s="31"/>
      <c r="BLX729" s="31"/>
      <c r="BLY729" s="22"/>
      <c r="BLZ729" s="22"/>
      <c r="BMA729" s="22"/>
      <c r="BMB729" s="22"/>
      <c r="BMC729" s="22"/>
      <c r="BMD729" s="22"/>
      <c r="BME729" s="22"/>
      <c r="BMF729" s="25"/>
      <c r="BMG729" s="22"/>
      <c r="BMH729" s="23"/>
      <c r="BMI729" s="22"/>
      <c r="BMJ729" s="22"/>
      <c r="BMK729" s="22"/>
      <c r="BML729" s="22"/>
      <c r="BMM729" s="22"/>
      <c r="BMN729" s="22"/>
      <c r="BMO729" s="22"/>
      <c r="BMP729" s="22" t="s">
        <v>71</v>
      </c>
      <c r="BMQ729" s="22"/>
      <c r="BMR729" s="22"/>
      <c r="BMS729" s="22"/>
      <c r="BMT729" s="26"/>
      <c r="BMU729" s="22"/>
      <c r="BMV729" s="22"/>
      <c r="BMW729" s="33" t="s">
        <v>151</v>
      </c>
      <c r="BMX729" s="33" t="s">
        <v>150</v>
      </c>
      <c r="BMY729" s="33" t="s">
        <v>149</v>
      </c>
      <c r="BMZ729" s="33" t="s">
        <v>148</v>
      </c>
      <c r="BNA729" s="33" t="s">
        <v>147</v>
      </c>
      <c r="BNB729" s="22"/>
      <c r="BNC729" s="32" t="s">
        <v>146</v>
      </c>
    </row>
    <row r="730" spans="1683:1719" ht="13.2" x14ac:dyDescent="0.25">
      <c r="BLS730" s="31"/>
      <c r="BLT730" s="31"/>
      <c r="BLU730" s="31"/>
      <c r="BLV730" s="31"/>
      <c r="BLW730" s="31"/>
      <c r="BLX730" s="31"/>
      <c r="BLY730" s="22"/>
      <c r="BLZ730" s="22"/>
      <c r="BMA730" s="22"/>
      <c r="BMB730" s="22"/>
      <c r="BMC730" s="22"/>
      <c r="BMD730" s="22"/>
      <c r="BME730" s="22"/>
      <c r="BMF730" s="25"/>
      <c r="BMG730" s="22"/>
      <c r="BMH730" s="23"/>
      <c r="BMI730" s="22"/>
      <c r="BMJ730" s="22"/>
      <c r="BMK730" s="22"/>
      <c r="BML730" s="22"/>
      <c r="BMM730" s="22"/>
      <c r="BMN730" s="22"/>
      <c r="BMO730" s="22"/>
      <c r="BMP730" s="22" t="s">
        <v>70</v>
      </c>
      <c r="BMQ730" s="22"/>
      <c r="BMR730" s="22"/>
      <c r="BMS730" s="22"/>
      <c r="BMT730" s="26"/>
      <c r="BMU730" s="22"/>
      <c r="BMV730" s="22"/>
      <c r="BMW730" s="31" t="s">
        <v>145</v>
      </c>
      <c r="BMX730" s="31" t="s">
        <v>144</v>
      </c>
      <c r="BMY730" s="31" t="s">
        <v>143</v>
      </c>
      <c r="BMZ730" s="31" t="s">
        <v>52</v>
      </c>
      <c r="BNA730" s="31" t="s">
        <v>142</v>
      </c>
      <c r="BNB730" s="22"/>
      <c r="BNC730" s="29" t="s">
        <v>141</v>
      </c>
    </row>
    <row r="731" spans="1683:1719" ht="13.2" x14ac:dyDescent="0.25">
      <c r="BLS731" s="31"/>
      <c r="BLT731" s="31"/>
      <c r="BLU731" s="31"/>
      <c r="BLV731" s="31"/>
      <c r="BLW731" s="31"/>
      <c r="BLX731" s="31"/>
      <c r="BLY731" s="22"/>
      <c r="BLZ731" s="22"/>
      <c r="BMA731" s="22"/>
      <c r="BMB731" s="22"/>
      <c r="BMC731" s="22"/>
      <c r="BMD731" s="22"/>
      <c r="BME731" s="22"/>
      <c r="BMF731" s="25"/>
      <c r="BMG731" s="22"/>
      <c r="BMH731" s="23"/>
      <c r="BMI731" s="22"/>
      <c r="BMJ731" s="22"/>
      <c r="BMK731" s="22"/>
      <c r="BML731" s="22"/>
      <c r="BMM731" s="22"/>
      <c r="BMN731" s="22"/>
      <c r="BMO731" s="22"/>
      <c r="BMP731" s="22" t="s">
        <v>69</v>
      </c>
      <c r="BMQ731" s="22"/>
      <c r="BMR731" s="22"/>
      <c r="BMS731" s="22"/>
      <c r="BMT731" s="22"/>
      <c r="BMU731" s="22"/>
      <c r="BMV731" s="22"/>
      <c r="BMW731" s="31" t="s">
        <v>140</v>
      </c>
      <c r="BMX731" s="31" t="s">
        <v>139</v>
      </c>
      <c r="BMY731" s="31" t="s">
        <v>138</v>
      </c>
      <c r="BMZ731" s="31" t="s">
        <v>51</v>
      </c>
      <c r="BNA731" s="31" t="s">
        <v>40</v>
      </c>
      <c r="BNB731" s="22"/>
      <c r="BNC731" s="29" t="s">
        <v>137</v>
      </c>
    </row>
    <row r="732" spans="1683:1719" ht="13.2" x14ac:dyDescent="0.25">
      <c r="BLS732" s="31"/>
      <c r="BLT732" s="31"/>
      <c r="BLU732" s="31"/>
      <c r="BLV732" s="31"/>
      <c r="BLW732" s="31"/>
      <c r="BLX732" s="31"/>
      <c r="BLY732" s="22"/>
      <c r="BLZ732" s="22"/>
      <c r="BMA732" s="22"/>
      <c r="BMB732" s="22"/>
      <c r="BMC732" s="22"/>
      <c r="BMD732" s="22"/>
      <c r="BME732" s="22"/>
      <c r="BMF732" s="25"/>
      <c r="BMG732" s="22"/>
      <c r="BMH732" s="23"/>
      <c r="BMI732" s="22"/>
      <c r="BMJ732" s="22"/>
      <c r="BMK732" s="22"/>
      <c r="BML732" s="22"/>
      <c r="BMM732" s="22"/>
      <c r="BMN732" s="22"/>
      <c r="BMO732" s="22"/>
      <c r="BMP732" s="22" t="s">
        <v>68</v>
      </c>
      <c r="BMQ732" s="22"/>
      <c r="BMR732" s="22"/>
      <c r="BMS732" s="22"/>
      <c r="BMT732" s="22"/>
      <c r="BMU732" s="22"/>
      <c r="BMV732" s="22"/>
      <c r="BMW732" s="31" t="s">
        <v>136</v>
      </c>
      <c r="BMX732" s="31" t="s">
        <v>135</v>
      </c>
      <c r="BMY732" s="31" t="s">
        <v>41</v>
      </c>
      <c r="BMZ732" s="31"/>
      <c r="BNA732" s="31" t="s">
        <v>134</v>
      </c>
      <c r="BNB732" s="22"/>
      <c r="BNC732" s="29" t="s">
        <v>133</v>
      </c>
    </row>
    <row r="733" spans="1683:1719" ht="13.2" x14ac:dyDescent="0.25">
      <c r="BLS733" s="31"/>
      <c r="BLT733" s="31"/>
      <c r="BLU733" s="31"/>
      <c r="BLV733" s="31"/>
      <c r="BLW733" s="31"/>
      <c r="BLX733" s="31"/>
      <c r="BLY733" s="22"/>
      <c r="BLZ733" s="22"/>
      <c r="BMA733" s="22"/>
      <c r="BMB733" s="22"/>
      <c r="BMC733" s="22"/>
      <c r="BMD733" s="22"/>
      <c r="BME733" s="22"/>
      <c r="BMF733" s="25"/>
      <c r="BMG733" s="22"/>
      <c r="BMH733" s="23"/>
      <c r="BMI733" s="22"/>
      <c r="BMJ733" s="22"/>
      <c r="BMK733" s="22"/>
      <c r="BML733" s="22"/>
      <c r="BMM733" s="22"/>
      <c r="BMN733" s="22"/>
      <c r="BMO733" s="22"/>
      <c r="BMP733" s="22" t="s">
        <v>0</v>
      </c>
      <c r="BMQ733" s="22"/>
      <c r="BMR733" s="22"/>
      <c r="BMS733" s="22"/>
      <c r="BMT733" s="22"/>
      <c r="BMU733" s="22"/>
      <c r="BMV733" s="22"/>
      <c r="BMW733" s="31" t="s">
        <v>75</v>
      </c>
      <c r="BMX733" s="31"/>
      <c r="BMY733" s="31"/>
      <c r="BMZ733" s="31"/>
      <c r="BNA733" s="31" t="s">
        <v>132</v>
      </c>
      <c r="BNB733" s="22"/>
      <c r="BNC733" s="29" t="s">
        <v>131</v>
      </c>
    </row>
    <row r="734" spans="1683:1719" ht="13.2" x14ac:dyDescent="0.25">
      <c r="BLS734" s="31"/>
      <c r="BLT734" s="31"/>
      <c r="BLU734" s="31"/>
      <c r="BLV734" s="31"/>
      <c r="BLW734" s="31"/>
      <c r="BLX734" s="31"/>
      <c r="BLY734" s="22"/>
      <c r="BLZ734" s="22"/>
      <c r="BMA734" s="22"/>
      <c r="BMB734" s="22"/>
      <c r="BMC734" s="22"/>
      <c r="BMD734" s="22"/>
      <c r="BME734" s="22"/>
      <c r="BMF734" s="25"/>
      <c r="BMG734" s="22"/>
      <c r="BMH734" s="23"/>
      <c r="BMI734" s="22"/>
      <c r="BMJ734" s="22"/>
      <c r="BMK734" s="22"/>
      <c r="BML734" s="22"/>
      <c r="BMM734" s="22"/>
      <c r="BMN734" s="22"/>
      <c r="BMO734" s="22"/>
      <c r="BMP734" s="22"/>
      <c r="BMQ734" s="22"/>
      <c r="BMR734" s="22"/>
      <c r="BMS734" s="22"/>
      <c r="BMT734" s="22"/>
      <c r="BMU734" s="22"/>
      <c r="BMV734" s="22"/>
      <c r="BMW734" s="31" t="s">
        <v>74</v>
      </c>
      <c r="BMX734" s="31"/>
      <c r="BMY734" s="31"/>
      <c r="BMZ734" s="31"/>
      <c r="BNA734" s="31"/>
      <c r="BNB734" s="22"/>
      <c r="BNC734" s="29" t="s">
        <v>130</v>
      </c>
    </row>
    <row r="735" spans="1683:1719" ht="13.2" x14ac:dyDescent="0.25">
      <c r="BLS735" s="31"/>
      <c r="BLT735" s="31"/>
      <c r="BLU735" s="31"/>
      <c r="BLV735" s="31"/>
      <c r="BLW735" s="31"/>
      <c r="BLX735" s="31"/>
      <c r="BLY735" s="22"/>
      <c r="BLZ735" s="22"/>
      <c r="BMA735" s="22"/>
      <c r="BMB735" s="22"/>
      <c r="BMC735" s="22"/>
      <c r="BMD735" s="22"/>
      <c r="BME735" s="22"/>
      <c r="BMF735" s="25"/>
      <c r="BMG735" s="22"/>
      <c r="BMH735" s="23"/>
      <c r="BMI735" s="22"/>
      <c r="BMJ735" s="22"/>
      <c r="BMK735" s="22"/>
      <c r="BML735" s="22"/>
      <c r="BMM735" s="22"/>
      <c r="BMN735" s="22"/>
      <c r="BMO735" s="22"/>
      <c r="BMP735" s="22"/>
      <c r="BMQ735" s="22"/>
      <c r="BMR735" s="22"/>
      <c r="BMS735" s="22"/>
      <c r="BMT735" s="22"/>
      <c r="BMU735" s="22"/>
      <c r="BMV735" s="22"/>
      <c r="BMW735" s="31" t="s">
        <v>129</v>
      </c>
      <c r="BMX735" s="31"/>
      <c r="BMY735" s="31"/>
      <c r="BMZ735" s="31"/>
      <c r="BNA735" s="31"/>
      <c r="BNB735" s="22"/>
      <c r="BNC735" s="29" t="s">
        <v>128</v>
      </c>
    </row>
    <row r="736" spans="1683:1719" ht="13.2" x14ac:dyDescent="0.25">
      <c r="BLS736" s="22"/>
      <c r="BLT736" s="22"/>
      <c r="BLU736" s="22"/>
      <c r="BLV736" s="22"/>
      <c r="BLW736" s="22"/>
      <c r="BLX736" s="22"/>
      <c r="BLY736" s="22"/>
      <c r="BLZ736" s="22"/>
      <c r="BMA736" s="22"/>
      <c r="BMB736" s="22"/>
      <c r="BMC736" s="22"/>
      <c r="BMD736" s="22"/>
      <c r="BME736" s="22"/>
      <c r="BMF736" s="25"/>
      <c r="BMG736" s="22"/>
      <c r="BMH736" s="23"/>
      <c r="BMI736" s="22"/>
      <c r="BMJ736" s="22"/>
      <c r="BMK736" s="22"/>
      <c r="BML736" s="22"/>
      <c r="BMM736" s="22"/>
      <c r="BMN736" s="22"/>
      <c r="BMO736" s="22"/>
      <c r="BMP736" s="22"/>
      <c r="BMQ736" s="22"/>
      <c r="BMR736" s="22"/>
      <c r="BMS736" s="22"/>
      <c r="BMT736" s="22"/>
      <c r="BMU736" s="22"/>
      <c r="BMV736" s="22"/>
      <c r="BMW736" s="31" t="s">
        <v>127</v>
      </c>
      <c r="BMX736" s="31"/>
      <c r="BMY736" s="31"/>
      <c r="BMZ736" s="31"/>
      <c r="BNA736" s="31"/>
      <c r="BNB736" s="22"/>
      <c r="BNC736" s="29" t="s">
        <v>126</v>
      </c>
    </row>
    <row r="737" spans="1713:1719" ht="13.2" x14ac:dyDescent="0.25">
      <c r="BMW737" s="31" t="s">
        <v>125</v>
      </c>
      <c r="BMX737" s="31"/>
      <c r="BMY737" s="31"/>
      <c r="BMZ737" s="31"/>
      <c r="BNA737" s="31"/>
      <c r="BNB737" s="22"/>
      <c r="BNC737" s="29" t="s">
        <v>124</v>
      </c>
    </row>
    <row r="738" spans="1713:1719" ht="13.2" x14ac:dyDescent="0.25">
      <c r="BMW738" s="31" t="s">
        <v>123</v>
      </c>
      <c r="BMX738" s="31"/>
      <c r="BMY738" s="31"/>
      <c r="BMZ738" s="31"/>
      <c r="BNA738" s="31"/>
      <c r="BNB738" s="22"/>
      <c r="BNC738" s="29" t="s">
        <v>122</v>
      </c>
    </row>
    <row r="739" spans="1713:1719" ht="13.2" x14ac:dyDescent="0.25">
      <c r="BMW739" s="22" t="s">
        <v>72</v>
      </c>
      <c r="BMX739" s="22"/>
      <c r="BMY739" s="31"/>
      <c r="BMZ739" s="31"/>
      <c r="BNA739" s="24"/>
      <c r="BNB739" s="22"/>
      <c r="BNC739" s="29" t="s">
        <v>121</v>
      </c>
    </row>
    <row r="740" spans="1713:1719" ht="13.2" x14ac:dyDescent="0.25">
      <c r="BMW740" s="22" t="s">
        <v>71</v>
      </c>
      <c r="BMX740" s="22"/>
      <c r="BMY740" s="31"/>
      <c r="BMZ740" s="31"/>
      <c r="BNA740" s="24"/>
      <c r="BNB740" s="22"/>
      <c r="BNC740" s="29" t="s">
        <v>120</v>
      </c>
    </row>
    <row r="741" spans="1713:1719" ht="13.2" x14ac:dyDescent="0.25">
      <c r="BMW741" s="22" t="s">
        <v>70</v>
      </c>
      <c r="BMX741" s="31"/>
      <c r="BMY741" s="31"/>
      <c r="BMZ741" s="31"/>
      <c r="BNA741" s="24"/>
      <c r="BNB741" s="22"/>
      <c r="BNC741" s="29" t="s">
        <v>119</v>
      </c>
    </row>
    <row r="742" spans="1713:1719" ht="13.2" x14ac:dyDescent="0.25">
      <c r="BMW742" s="22" t="s">
        <v>69</v>
      </c>
      <c r="BMX742" s="31"/>
      <c r="BMY742" s="31"/>
      <c r="BMZ742" s="31"/>
      <c r="BNA742" s="24"/>
      <c r="BNB742" s="22"/>
      <c r="BNC742" s="29" t="s">
        <v>118</v>
      </c>
    </row>
    <row r="743" spans="1713:1719" ht="13.2" x14ac:dyDescent="0.25">
      <c r="BMW743" s="22" t="s">
        <v>68</v>
      </c>
      <c r="BMX743" s="31"/>
      <c r="BMY743" s="31"/>
      <c r="BMZ743" s="31"/>
      <c r="BNA743" s="24"/>
      <c r="BNB743" s="22"/>
      <c r="BNC743" s="29" t="s">
        <v>117</v>
      </c>
    </row>
    <row r="744" spans="1713:1719" ht="13.2" x14ac:dyDescent="0.25">
      <c r="BMW744" s="22" t="s">
        <v>0</v>
      </c>
      <c r="BMX744" s="31"/>
      <c r="BMY744" s="31"/>
      <c r="BMZ744" s="31"/>
      <c r="BNA744" s="24"/>
      <c r="BNB744" s="22"/>
      <c r="BNC744" s="29" t="s">
        <v>116</v>
      </c>
    </row>
    <row r="745" spans="1713:1719" ht="13.2" x14ac:dyDescent="0.25">
      <c r="BMW745" s="22"/>
      <c r="BMX745" s="31"/>
      <c r="BMY745" s="31"/>
      <c r="BMZ745" s="31"/>
      <c r="BNA745" s="31"/>
      <c r="BNB745" s="22"/>
      <c r="BNC745" s="29" t="s">
        <v>115</v>
      </c>
    </row>
    <row r="746" spans="1713:1719" ht="13.2" x14ac:dyDescent="0.25">
      <c r="BMW746" s="22"/>
      <c r="BMX746" s="22"/>
      <c r="BMY746" s="22"/>
      <c r="BMZ746" s="22"/>
      <c r="BNA746" s="22"/>
      <c r="BNB746" s="22"/>
      <c r="BNC746" s="29" t="s">
        <v>114</v>
      </c>
    </row>
    <row r="747" spans="1713:1719" ht="13.2" x14ac:dyDescent="0.25">
      <c r="BMW747" s="22"/>
      <c r="BMX747" s="22"/>
      <c r="BMY747" s="22"/>
      <c r="BMZ747" s="22"/>
      <c r="BNA747" s="22"/>
      <c r="BNB747" s="22"/>
      <c r="BNC747" s="29" t="s">
        <v>113</v>
      </c>
    </row>
    <row r="748" spans="1713:1719" ht="13.2" x14ac:dyDescent="0.25">
      <c r="BMW748" s="22"/>
      <c r="BMX748" s="22"/>
      <c r="BMY748" s="22"/>
      <c r="BMZ748" s="22"/>
      <c r="BNA748" s="22"/>
      <c r="BNB748" s="22"/>
      <c r="BNC748" s="29" t="s">
        <v>112</v>
      </c>
    </row>
    <row r="749" spans="1713:1719" ht="13.2" x14ac:dyDescent="0.25">
      <c r="BMW749" s="22"/>
      <c r="BMX749" s="22"/>
      <c r="BMY749" s="22"/>
      <c r="BMZ749" s="22"/>
      <c r="BNA749" s="22"/>
      <c r="BNB749" s="22"/>
      <c r="BNC749" s="29" t="s">
        <v>111</v>
      </c>
    </row>
    <row r="750" spans="1713:1719" ht="13.2" x14ac:dyDescent="0.25">
      <c r="BMW750" s="22"/>
      <c r="BMX750" s="22"/>
      <c r="BMY750" s="22"/>
      <c r="BMZ750" s="22"/>
      <c r="BNA750" s="22"/>
      <c r="BNB750" s="22"/>
      <c r="BNC750" s="29" t="s">
        <v>110</v>
      </c>
    </row>
    <row r="751" spans="1713:1719" ht="13.2" x14ac:dyDescent="0.25">
      <c r="BMW751" s="22"/>
      <c r="BMX751" s="22"/>
      <c r="BMY751" s="22"/>
      <c r="BMZ751" s="22"/>
      <c r="BNA751" s="22"/>
      <c r="BNB751" s="22"/>
      <c r="BNC751" s="29" t="s">
        <v>109</v>
      </c>
    </row>
    <row r="752" spans="1713:1719" ht="13.2" x14ac:dyDescent="0.25">
      <c r="BMW752" s="22"/>
      <c r="BMX752" s="22"/>
      <c r="BMY752" s="22"/>
      <c r="BMZ752" s="22"/>
      <c r="BNA752" s="22"/>
      <c r="BNB752" s="22"/>
      <c r="BNC752" s="29" t="s">
        <v>108</v>
      </c>
    </row>
    <row r="753" spans="1719:1721" ht="13.2" x14ac:dyDescent="0.25">
      <c r="BNC753" s="29" t="s">
        <v>107</v>
      </c>
      <c r="BND753" s="22"/>
      <c r="BNE753" s="22"/>
    </row>
    <row r="754" spans="1719:1721" ht="13.2" x14ac:dyDescent="0.25">
      <c r="BNC754" s="29" t="s">
        <v>106</v>
      </c>
      <c r="BND754" s="22"/>
      <c r="BNE754" s="22"/>
    </row>
    <row r="755" spans="1719:1721" ht="13.2" x14ac:dyDescent="0.25">
      <c r="BNC755" s="29" t="s">
        <v>105</v>
      </c>
      <c r="BND755" s="22"/>
      <c r="BNE755" s="22"/>
    </row>
    <row r="756" spans="1719:1721" ht="13.2" x14ac:dyDescent="0.25">
      <c r="BNC756" s="29" t="s">
        <v>104</v>
      </c>
      <c r="BND756" s="22"/>
      <c r="BNE756" s="22"/>
    </row>
    <row r="757" spans="1719:1721" ht="13.2" x14ac:dyDescent="0.25">
      <c r="BNC757" s="29" t="s">
        <v>103</v>
      </c>
      <c r="BND757" s="22"/>
      <c r="BNE757" s="22"/>
    </row>
    <row r="758" spans="1719:1721" ht="13.2" x14ac:dyDescent="0.25">
      <c r="BNC758" s="29" t="s">
        <v>102</v>
      </c>
      <c r="BND758" s="22"/>
      <c r="BNE758" s="22"/>
    </row>
    <row r="759" spans="1719:1721" ht="13.2" x14ac:dyDescent="0.25">
      <c r="BNC759" s="30" t="s">
        <v>101</v>
      </c>
      <c r="BND759" s="22"/>
      <c r="BNE759" s="22"/>
    </row>
    <row r="760" spans="1719:1721" ht="13.2" x14ac:dyDescent="0.25">
      <c r="BNC760" s="29" t="s">
        <v>100</v>
      </c>
      <c r="BND760" s="22"/>
      <c r="BNE760" s="22"/>
    </row>
    <row r="761" spans="1719:1721" ht="13.2" x14ac:dyDescent="0.25">
      <c r="BNC761" s="29" t="s">
        <v>99</v>
      </c>
      <c r="BND761" s="22"/>
      <c r="BNE761" s="22"/>
    </row>
    <row r="762" spans="1719:1721" ht="13.2" x14ac:dyDescent="0.25">
      <c r="BNC762" s="29" t="s">
        <v>98</v>
      </c>
      <c r="BND762" s="22"/>
      <c r="BNE762" s="22"/>
    </row>
    <row r="763" spans="1719:1721" ht="13.2" x14ac:dyDescent="0.25">
      <c r="BNC763" s="29" t="s">
        <v>97</v>
      </c>
      <c r="BND763" s="22"/>
      <c r="BNE763" s="22"/>
    </row>
    <row r="764" spans="1719:1721" ht="13.2" x14ac:dyDescent="0.25">
      <c r="BNC764" s="22"/>
      <c r="BND764" s="22"/>
      <c r="BNE764" s="22"/>
    </row>
    <row r="765" spans="1719:1721" ht="13.2" x14ac:dyDescent="0.25">
      <c r="BNC765" s="22"/>
      <c r="BND765" s="22"/>
      <c r="BNE765" s="22"/>
    </row>
    <row r="766" spans="1719:1721" ht="13.2" x14ac:dyDescent="0.25">
      <c r="BNC766" s="22"/>
      <c r="BND766" s="22"/>
      <c r="BNE766" s="22" t="s">
        <v>54</v>
      </c>
    </row>
    <row r="767" spans="1719:1721" ht="13.2" x14ac:dyDescent="0.25">
      <c r="BNC767" s="22"/>
      <c r="BND767" s="22"/>
      <c r="BNE767" s="22" t="s">
        <v>53</v>
      </c>
    </row>
    <row r="769" spans="1723:1728" ht="13.2" x14ac:dyDescent="0.25">
      <c r="BNG769" s="22" t="s">
        <v>66</v>
      </c>
      <c r="BNH769" s="22"/>
      <c r="BNI769" s="22"/>
      <c r="BNJ769" s="22"/>
      <c r="BNK769" s="22"/>
      <c r="BNL769" s="22"/>
    </row>
    <row r="770" spans="1723:1728" ht="13.2" x14ac:dyDescent="0.25">
      <c r="BNG770" s="22" t="s">
        <v>65</v>
      </c>
      <c r="BNH770" s="22"/>
      <c r="BNI770" s="22"/>
      <c r="BNJ770" s="22"/>
      <c r="BNK770" s="22"/>
      <c r="BNL770" s="22"/>
    </row>
    <row r="771" spans="1723:1728" ht="13.2" x14ac:dyDescent="0.25">
      <c r="BNG771" s="22" t="s">
        <v>64</v>
      </c>
      <c r="BNH771" s="22"/>
      <c r="BNI771" s="22"/>
      <c r="BNJ771" s="22"/>
      <c r="BNK771" s="22"/>
      <c r="BNL771" s="22"/>
    </row>
    <row r="772" spans="1723:1728" ht="13.2" x14ac:dyDescent="0.25">
      <c r="BNG772" s="22" t="s">
        <v>63</v>
      </c>
      <c r="BNH772" s="22"/>
      <c r="BNI772" s="22"/>
      <c r="BNJ772" s="22"/>
      <c r="BNK772" s="22"/>
      <c r="BNL772" s="22"/>
    </row>
    <row r="773" spans="1723:1728" ht="13.2" x14ac:dyDescent="0.25">
      <c r="BNG773" s="22"/>
      <c r="BNH773" s="22"/>
      <c r="BNI773" s="22"/>
      <c r="BNJ773" s="22"/>
      <c r="BNK773" s="22"/>
      <c r="BNL773" s="22"/>
    </row>
    <row r="774" spans="1723:1728" ht="13.2" x14ac:dyDescent="0.25">
      <c r="BNG774" s="22"/>
      <c r="BNH774" s="22"/>
      <c r="BNI774" s="22" t="s">
        <v>96</v>
      </c>
      <c r="BNJ774" s="22"/>
      <c r="BNK774" s="22"/>
      <c r="BNL774" s="22"/>
    </row>
    <row r="775" spans="1723:1728" ht="13.2" x14ac:dyDescent="0.25">
      <c r="BNG775" s="22"/>
      <c r="BNH775" s="22"/>
      <c r="BNI775" s="22" t="s">
        <v>95</v>
      </c>
      <c r="BNJ775" s="22"/>
      <c r="BNK775" s="22"/>
      <c r="BNL775" s="22"/>
    </row>
    <row r="776" spans="1723:1728" ht="13.2" x14ac:dyDescent="0.25">
      <c r="BNG776" s="22"/>
      <c r="BNH776" s="22"/>
      <c r="BNI776" s="22" t="s">
        <v>94</v>
      </c>
      <c r="BNJ776" s="22"/>
      <c r="BNK776" s="22"/>
      <c r="BNL776" s="22"/>
    </row>
    <row r="777" spans="1723:1728" ht="13.2" x14ac:dyDescent="0.25">
      <c r="BNG777" s="22"/>
      <c r="BNH777" s="22"/>
      <c r="BNI777" s="22"/>
      <c r="BNJ777" s="22"/>
      <c r="BNK777" s="22"/>
      <c r="BNL777" s="22"/>
    </row>
    <row r="778" spans="1723:1728" ht="13.2" x14ac:dyDescent="0.25">
      <c r="BNG778" s="22"/>
      <c r="BNH778" s="22"/>
      <c r="BNI778" s="22"/>
      <c r="BNJ778" s="22"/>
      <c r="BNK778" s="22"/>
      <c r="BNL778" s="22"/>
    </row>
    <row r="779" spans="1723:1728" ht="13.2" x14ac:dyDescent="0.25">
      <c r="BNG779" s="22"/>
      <c r="BNH779" s="22"/>
      <c r="BNI779" s="22"/>
      <c r="BNJ779" s="22"/>
      <c r="BNK779" s="22"/>
      <c r="BNL779" s="8" t="s">
        <v>93</v>
      </c>
    </row>
    <row r="780" spans="1723:1728" ht="13.2" x14ac:dyDescent="0.25">
      <c r="BNG780" s="22"/>
      <c r="BNH780" s="22"/>
      <c r="BNI780" s="22"/>
      <c r="BNJ780" s="22"/>
      <c r="BNK780" s="22"/>
      <c r="BNL780" s="11" t="s">
        <v>92</v>
      </c>
    </row>
    <row r="781" spans="1723:1728" ht="13.2" x14ac:dyDescent="0.25">
      <c r="BNG781" s="22"/>
      <c r="BNH781" s="22"/>
      <c r="BNI781" s="22"/>
      <c r="BNJ781" s="22"/>
      <c r="BNK781" s="22"/>
      <c r="BNL781" s="11" t="s">
        <v>91</v>
      </c>
    </row>
    <row r="782" spans="1723:1728" ht="13.2" x14ac:dyDescent="0.25">
      <c r="BNG782" s="22"/>
      <c r="BNH782" s="22"/>
      <c r="BNI782" s="22"/>
      <c r="BNJ782" s="22"/>
      <c r="BNK782" s="22"/>
      <c r="BNL782" s="11" t="s">
        <v>90</v>
      </c>
    </row>
    <row r="783" spans="1723:1728" ht="13.2" x14ac:dyDescent="0.25">
      <c r="BNG783" s="22"/>
      <c r="BNH783" s="22"/>
      <c r="BNI783" s="22"/>
      <c r="BNJ783" s="22"/>
      <c r="BNK783" s="22"/>
      <c r="BNL783" s="11" t="s">
        <v>89</v>
      </c>
    </row>
    <row r="784" spans="1723:1728" ht="13.2" x14ac:dyDescent="0.25">
      <c r="BNG784" s="22"/>
      <c r="BNH784" s="22"/>
      <c r="BNI784" s="22"/>
      <c r="BNJ784" s="22"/>
      <c r="BNK784" s="22"/>
      <c r="BNL784" s="11" t="s">
        <v>88</v>
      </c>
    </row>
    <row r="785" spans="1728:1732" ht="13.2" x14ac:dyDescent="0.25">
      <c r="BNL785" s="11" t="s">
        <v>87</v>
      </c>
      <c r="BNM785" s="8"/>
      <c r="BNN785" s="8"/>
      <c r="BNO785" s="8"/>
      <c r="BNP785" s="8"/>
    </row>
    <row r="786" spans="1728:1732" ht="13.2" x14ac:dyDescent="0.25">
      <c r="BNL786" s="11" t="s">
        <v>86</v>
      </c>
      <c r="BNM786" s="8"/>
      <c r="BNN786" s="8"/>
      <c r="BNO786" s="8"/>
      <c r="BNP786" s="8"/>
    </row>
    <row r="787" spans="1728:1732" ht="13.2" x14ac:dyDescent="0.25">
      <c r="BNL787" s="11" t="s">
        <v>85</v>
      </c>
      <c r="BNM787" s="8"/>
      <c r="BNN787" s="8"/>
      <c r="BNO787" s="8"/>
      <c r="BNP787" s="8"/>
    </row>
    <row r="788" spans="1728:1732" ht="13.2" x14ac:dyDescent="0.25">
      <c r="BNL788" s="11" t="s">
        <v>84</v>
      </c>
      <c r="BNM788" s="8"/>
      <c r="BNN788" s="8"/>
      <c r="BNO788" s="8"/>
      <c r="BNP788" s="8"/>
    </row>
    <row r="789" spans="1728:1732" ht="13.2" x14ac:dyDescent="0.25">
      <c r="BNL789" s="11" t="s">
        <v>83</v>
      </c>
      <c r="BNM789" s="8"/>
      <c r="BNN789" s="8"/>
      <c r="BNO789" s="8"/>
      <c r="BNP789" s="8"/>
    </row>
    <row r="790" spans="1728:1732" x14ac:dyDescent="0.2">
      <c r="BNL790" s="8"/>
      <c r="BNM790" s="8"/>
      <c r="BNN790" s="8"/>
      <c r="BNO790" s="8"/>
      <c r="BNP790" s="8"/>
    </row>
    <row r="791" spans="1728:1732" x14ac:dyDescent="0.2">
      <c r="BNL791" s="8"/>
      <c r="BNM791" s="8"/>
      <c r="BNN791" s="8" t="s">
        <v>82</v>
      </c>
      <c r="BNO791" s="8"/>
      <c r="BNP791" s="8"/>
    </row>
    <row r="792" spans="1728:1732" x14ac:dyDescent="0.2">
      <c r="BNL792" s="8"/>
      <c r="BNM792" s="8"/>
      <c r="BNN792" s="8" t="s">
        <v>81</v>
      </c>
      <c r="BNO792" s="8"/>
      <c r="BNP792" s="8"/>
    </row>
    <row r="793" spans="1728:1732" x14ac:dyDescent="0.2">
      <c r="BNL793" s="8"/>
      <c r="BNM793" s="8"/>
      <c r="BNN793" s="8" t="s">
        <v>80</v>
      </c>
      <c r="BNO793" s="8"/>
      <c r="BNP793" s="8"/>
    </row>
    <row r="794" spans="1728:1732" x14ac:dyDescent="0.2">
      <c r="BNL794" s="8"/>
      <c r="BNM794" s="8"/>
      <c r="BNN794" s="8" t="s">
        <v>79</v>
      </c>
      <c r="BNO794" s="8"/>
      <c r="BNP794" s="8"/>
    </row>
    <row r="795" spans="1728:1732" x14ac:dyDescent="0.2">
      <c r="BNL795" s="8"/>
      <c r="BNM795" s="8"/>
      <c r="BNN795" s="8"/>
      <c r="BNO795" s="8"/>
      <c r="BNP795" s="8"/>
    </row>
    <row r="796" spans="1728:1732" x14ac:dyDescent="0.2">
      <c r="BNL796" s="8"/>
      <c r="BNM796" s="8"/>
      <c r="BNN796" s="8" t="s">
        <v>7</v>
      </c>
      <c r="BNO796" s="8"/>
      <c r="BNP796" s="8"/>
    </row>
    <row r="797" spans="1728:1732" ht="13.2" x14ac:dyDescent="0.25">
      <c r="BNL797" s="8"/>
      <c r="BNM797" s="8"/>
      <c r="BNN797" s="8"/>
      <c r="BNO797" s="8"/>
      <c r="BNP797" s="21" t="s">
        <v>78</v>
      </c>
    </row>
    <row r="798" spans="1728:1732" ht="13.2" x14ac:dyDescent="0.25">
      <c r="BNL798" s="8"/>
      <c r="BNM798" s="8"/>
      <c r="BNN798" s="8"/>
      <c r="BNO798" s="8"/>
      <c r="BNP798" s="11" t="s">
        <v>77</v>
      </c>
    </row>
    <row r="799" spans="1728:1732" ht="13.2" x14ac:dyDescent="0.25">
      <c r="BNL799" s="8"/>
      <c r="BNM799" s="8"/>
      <c r="BNN799" s="8"/>
      <c r="BNO799" s="8"/>
      <c r="BNP799" s="11" t="s">
        <v>76</v>
      </c>
    </row>
    <row r="800" spans="1728:1732" ht="13.2" x14ac:dyDescent="0.25">
      <c r="BNL800" s="8"/>
      <c r="BNM800" s="8"/>
      <c r="BNN800" s="8"/>
      <c r="BNO800" s="8"/>
      <c r="BNP800" s="11" t="s">
        <v>75</v>
      </c>
    </row>
    <row r="801" spans="1732:1736" ht="13.2" x14ac:dyDescent="0.25">
      <c r="BNP801" s="11" t="s">
        <v>74</v>
      </c>
      <c r="BNQ801" s="8"/>
      <c r="BNR801" s="8"/>
      <c r="BNS801" s="8"/>
      <c r="BNT801" s="8"/>
    </row>
    <row r="802" spans="1732:1736" ht="13.2" x14ac:dyDescent="0.25">
      <c r="BNP802" s="11" t="s">
        <v>73</v>
      </c>
      <c r="BNQ802" s="8"/>
      <c r="BNR802" s="8"/>
      <c r="BNS802" s="8"/>
      <c r="BNT802" s="8"/>
    </row>
    <row r="803" spans="1732:1736" ht="13.2" x14ac:dyDescent="0.25">
      <c r="BNP803" s="11" t="s">
        <v>72</v>
      </c>
      <c r="BNQ803" s="8"/>
      <c r="BNR803" s="8"/>
      <c r="BNS803" s="8"/>
      <c r="BNT803" s="8"/>
    </row>
    <row r="804" spans="1732:1736" ht="13.2" x14ac:dyDescent="0.25">
      <c r="BNP804" s="11" t="s">
        <v>71</v>
      </c>
      <c r="BNQ804" s="8"/>
      <c r="BNR804" s="8"/>
      <c r="BNS804" s="8"/>
      <c r="BNT804" s="8"/>
    </row>
    <row r="805" spans="1732:1736" ht="13.2" x14ac:dyDescent="0.25">
      <c r="BNP805" s="11" t="s">
        <v>70</v>
      </c>
      <c r="BNQ805" s="8"/>
      <c r="BNR805" s="8"/>
      <c r="BNS805" s="8"/>
      <c r="BNT805" s="8"/>
    </row>
    <row r="806" spans="1732:1736" ht="13.2" x14ac:dyDescent="0.25">
      <c r="BNP806" s="11" t="s">
        <v>69</v>
      </c>
      <c r="BNQ806" s="8"/>
      <c r="BNR806" s="8"/>
      <c r="BNS806" s="8"/>
      <c r="BNT806" s="8"/>
    </row>
    <row r="807" spans="1732:1736" ht="13.2" x14ac:dyDescent="0.25">
      <c r="BNP807" s="11" t="s">
        <v>68</v>
      </c>
      <c r="BNQ807" s="8"/>
      <c r="BNR807" s="8"/>
      <c r="BNS807" s="8"/>
      <c r="BNT807" s="8"/>
    </row>
    <row r="808" spans="1732:1736" ht="13.2" x14ac:dyDescent="0.25">
      <c r="BNP808" s="11" t="s">
        <v>0</v>
      </c>
      <c r="BNQ808" s="8"/>
      <c r="BNR808" s="8" t="s">
        <v>67</v>
      </c>
      <c r="BNS808" s="8"/>
      <c r="BNT808" s="8"/>
    </row>
    <row r="809" spans="1732:1736" ht="13.2" x14ac:dyDescent="0.25">
      <c r="BNP809" s="8"/>
      <c r="BNQ809" s="8"/>
      <c r="BNR809" s="11" t="s">
        <v>66</v>
      </c>
      <c r="BNS809" s="8"/>
      <c r="BNT809" s="8"/>
    </row>
    <row r="810" spans="1732:1736" ht="13.2" x14ac:dyDescent="0.25">
      <c r="BNP810" s="8"/>
      <c r="BNQ810" s="8"/>
      <c r="BNR810" s="11" t="s">
        <v>65</v>
      </c>
      <c r="BNS810" s="8"/>
      <c r="BNT810" s="8"/>
    </row>
    <row r="811" spans="1732:1736" ht="13.2" x14ac:dyDescent="0.25">
      <c r="BNP811" s="8"/>
      <c r="BNQ811" s="8"/>
      <c r="BNR811" s="11" t="s">
        <v>64</v>
      </c>
      <c r="BNS811" s="8"/>
      <c r="BNT811" s="8"/>
    </row>
    <row r="812" spans="1732:1736" ht="13.2" x14ac:dyDescent="0.25">
      <c r="BNP812" s="8"/>
      <c r="BNQ812" s="8"/>
      <c r="BNR812" s="11" t="s">
        <v>63</v>
      </c>
      <c r="BNS812" s="8"/>
      <c r="BNT812" s="8"/>
    </row>
    <row r="813" spans="1732:1736" x14ac:dyDescent="0.2">
      <c r="BNP813" s="8"/>
      <c r="BNQ813" s="8"/>
      <c r="BNR813" s="8"/>
      <c r="BNS813" s="8"/>
      <c r="BNT813" s="8"/>
    </row>
    <row r="814" spans="1732:1736" x14ac:dyDescent="0.2">
      <c r="BNP814" s="8"/>
      <c r="BNQ814" s="8"/>
      <c r="BNR814" s="8"/>
      <c r="BNS814" s="8"/>
      <c r="BNT814" s="8" t="s">
        <v>62</v>
      </c>
    </row>
    <row r="815" spans="1732:1736" ht="79.2" x14ac:dyDescent="0.2">
      <c r="BNP815" s="8"/>
      <c r="BNQ815" s="8"/>
      <c r="BNR815" s="8"/>
      <c r="BNS815" s="8"/>
      <c r="BNT815" s="20" t="s">
        <v>61</v>
      </c>
    </row>
    <row r="816" spans="1732:1736" ht="13.2" x14ac:dyDescent="0.2">
      <c r="BNP816" s="8"/>
      <c r="BNQ816" s="8"/>
      <c r="BNR816" s="8"/>
      <c r="BNS816" s="8"/>
      <c r="BNT816" s="19" t="s">
        <v>60</v>
      </c>
    </row>
    <row r="817" spans="1736:1739" ht="13.2" x14ac:dyDescent="0.2">
      <c r="BNT817" s="19" t="s">
        <v>59</v>
      </c>
      <c r="BNU817" s="8"/>
      <c r="BNV817" s="8"/>
      <c r="BNW817" s="8"/>
    </row>
    <row r="818" spans="1736:1739" ht="13.2" x14ac:dyDescent="0.2">
      <c r="BNT818" s="19" t="s">
        <v>58</v>
      </c>
      <c r="BNU818" s="8"/>
      <c r="BNV818" s="8"/>
      <c r="BNW818" s="8"/>
    </row>
    <row r="819" spans="1736:1739" ht="13.2" x14ac:dyDescent="0.2">
      <c r="BNT819" s="19" t="s">
        <v>57</v>
      </c>
      <c r="BNU819" s="8"/>
      <c r="BNV819" s="8"/>
      <c r="BNW819" s="8"/>
    </row>
    <row r="820" spans="1736:1739" ht="79.2" x14ac:dyDescent="0.2">
      <c r="BNT820" s="20" t="s">
        <v>56</v>
      </c>
      <c r="BNU820" s="8"/>
      <c r="BNV820" s="8"/>
      <c r="BNW820" s="8"/>
    </row>
    <row r="821" spans="1736:1739" ht="13.2" x14ac:dyDescent="0.2">
      <c r="BNT821" s="19" t="s">
        <v>55</v>
      </c>
      <c r="BNU821" s="8"/>
      <c r="BNV821" s="8"/>
      <c r="BNW821" s="8"/>
    </row>
    <row r="822" spans="1736:1739" ht="13.2" x14ac:dyDescent="0.2">
      <c r="BNT822" s="20" t="s">
        <v>0</v>
      </c>
      <c r="BNU822" s="8"/>
      <c r="BNV822" s="8"/>
      <c r="BNW822" s="8"/>
    </row>
    <row r="823" spans="1736:1739" ht="13.2" x14ac:dyDescent="0.2">
      <c r="BNT823" s="19" t="s">
        <v>7</v>
      </c>
      <c r="BNU823" s="8"/>
      <c r="BNV823" s="8"/>
      <c r="BNW823" s="8"/>
    </row>
    <row r="824" spans="1736:1739" ht="13.2" x14ac:dyDescent="0.2">
      <c r="BNT824" s="19"/>
      <c r="BNU824" s="8"/>
      <c r="BNV824" s="8"/>
      <c r="BNW824" s="8"/>
    </row>
    <row r="825" spans="1736:1739" ht="13.2" x14ac:dyDescent="0.25">
      <c r="BNT825" s="8"/>
      <c r="BNU825" s="8"/>
      <c r="BNV825" s="11" t="s">
        <v>54</v>
      </c>
      <c r="BNW825" s="11"/>
    </row>
    <row r="826" spans="1736:1739" ht="13.2" x14ac:dyDescent="0.25">
      <c r="BNT826" s="8"/>
      <c r="BNU826" s="8"/>
      <c r="BNV826" s="11" t="s">
        <v>53</v>
      </c>
      <c r="BNW826" s="11"/>
    </row>
    <row r="827" spans="1736:1739" ht="13.2" x14ac:dyDescent="0.25">
      <c r="BNT827" s="8"/>
      <c r="BNU827" s="8"/>
      <c r="BNV827" s="11"/>
      <c r="BNW827" s="11"/>
    </row>
    <row r="828" spans="1736:1739" ht="13.2" x14ac:dyDescent="0.25">
      <c r="BNT828" s="8"/>
      <c r="BNU828" s="8"/>
      <c r="BNV828" s="11"/>
      <c r="BNW828" s="11" t="s">
        <v>52</v>
      </c>
    </row>
    <row r="829" spans="1736:1739" ht="13.2" x14ac:dyDescent="0.25">
      <c r="BNT829" s="8"/>
      <c r="BNU829" s="8"/>
      <c r="BNV829" s="11"/>
      <c r="BNW829" s="11" t="s">
        <v>51</v>
      </c>
    </row>
    <row r="835" spans="1741:1744" ht="13.2" x14ac:dyDescent="0.25">
      <c r="BNY835" s="11" t="s">
        <v>50</v>
      </c>
      <c r="BNZ835" s="11"/>
      <c r="BOA835" s="11"/>
      <c r="BOB835" s="11"/>
    </row>
    <row r="836" spans="1741:1744" ht="13.2" x14ac:dyDescent="0.25">
      <c r="BNY836" s="11" t="s">
        <v>49</v>
      </c>
      <c r="BNZ836" s="11"/>
      <c r="BOA836" s="11"/>
      <c r="BOB836" s="11"/>
    </row>
    <row r="837" spans="1741:1744" ht="13.2" x14ac:dyDescent="0.25">
      <c r="BNY837" s="11" t="s">
        <v>48</v>
      </c>
      <c r="BNZ837" s="11"/>
      <c r="BOA837" s="11"/>
      <c r="BOB837" s="11"/>
    </row>
    <row r="838" spans="1741:1744" ht="13.2" x14ac:dyDescent="0.25">
      <c r="BNY838" s="11"/>
      <c r="BNZ838" s="11"/>
      <c r="BOA838" s="11"/>
      <c r="BOB838" s="11"/>
    </row>
    <row r="839" spans="1741:1744" ht="13.2" x14ac:dyDescent="0.25">
      <c r="BNY839" s="11"/>
      <c r="BNZ839" s="11"/>
      <c r="BOA839" s="11"/>
      <c r="BOB839" s="11"/>
    </row>
    <row r="840" spans="1741:1744" ht="13.2" x14ac:dyDescent="0.25">
      <c r="BNY840" s="11"/>
      <c r="BNZ840" s="11"/>
      <c r="BOA840" s="11"/>
      <c r="BOB840" s="11"/>
    </row>
    <row r="841" spans="1741:1744" ht="13.2" x14ac:dyDescent="0.25">
      <c r="BNY841" s="11"/>
      <c r="BNZ841" s="11" t="s">
        <v>47</v>
      </c>
      <c r="BOA841" s="11"/>
      <c r="BOB841" s="11"/>
    </row>
    <row r="842" spans="1741:1744" ht="13.2" x14ac:dyDescent="0.25">
      <c r="BNY842" s="11"/>
      <c r="BNZ842" s="11" t="s">
        <v>46</v>
      </c>
      <c r="BOA842" s="11"/>
      <c r="BOB842" s="11"/>
    </row>
    <row r="843" spans="1741:1744" ht="13.2" x14ac:dyDescent="0.25">
      <c r="BNY843" s="11"/>
      <c r="BNZ843" s="11" t="s">
        <v>45</v>
      </c>
      <c r="BOA843" s="11"/>
      <c r="BOB843" s="11"/>
    </row>
    <row r="844" spans="1741:1744" ht="13.2" x14ac:dyDescent="0.25">
      <c r="BNY844" s="11"/>
      <c r="BNZ844" s="11"/>
      <c r="BOA844" s="11"/>
      <c r="BOB844" s="11"/>
    </row>
    <row r="845" spans="1741:1744" ht="13.2" x14ac:dyDescent="0.25">
      <c r="BNY845" s="11"/>
      <c r="BNZ845" s="11"/>
      <c r="BOA845" s="11"/>
      <c r="BOB845" s="11"/>
    </row>
    <row r="846" spans="1741:1744" ht="13.2" x14ac:dyDescent="0.25">
      <c r="BNY846" s="11"/>
      <c r="BNZ846" s="11"/>
      <c r="BOA846" s="11"/>
      <c r="BOB846" s="11"/>
    </row>
    <row r="847" spans="1741:1744" ht="13.2" x14ac:dyDescent="0.25">
      <c r="BNY847" s="11"/>
      <c r="BNZ847" s="11"/>
      <c r="BOA847" s="11"/>
      <c r="BOB847" s="11" t="s">
        <v>44</v>
      </c>
    </row>
    <row r="848" spans="1741:1744" ht="13.2" x14ac:dyDescent="0.25">
      <c r="BNY848" s="11"/>
      <c r="BNZ848" s="11"/>
      <c r="BOA848" s="11"/>
      <c r="BOB848" s="11" t="s">
        <v>43</v>
      </c>
    </row>
    <row r="849" spans="1744:1759" ht="13.2" x14ac:dyDescent="0.25">
      <c r="BOB849" s="11" t="s">
        <v>42</v>
      </c>
      <c r="BOC849" s="11"/>
      <c r="BOD849" s="11"/>
      <c r="BOE849" s="11"/>
      <c r="BOF849" s="8"/>
      <c r="BOG849" s="8"/>
      <c r="BOH849" s="8"/>
      <c r="BOI849" s="8"/>
      <c r="BOJ849" s="8"/>
      <c r="BOK849" s="8"/>
      <c r="BOL849" s="8"/>
      <c r="BOM849" s="8"/>
      <c r="BON849" s="8"/>
      <c r="BOO849" s="8"/>
      <c r="BOP849" s="8"/>
      <c r="BOQ849" s="8"/>
    </row>
    <row r="850" spans="1744:1759" ht="13.2" x14ac:dyDescent="0.25">
      <c r="BOB850" s="11"/>
      <c r="BOC850" s="11"/>
      <c r="BOD850" s="11"/>
      <c r="BOE850" s="11"/>
      <c r="BOF850" s="8"/>
      <c r="BOG850" s="8"/>
      <c r="BOH850" s="8"/>
      <c r="BOI850" s="8"/>
      <c r="BOJ850" s="8"/>
      <c r="BOK850" s="8"/>
      <c r="BOL850" s="8"/>
      <c r="BOM850" s="8"/>
      <c r="BON850" s="8"/>
      <c r="BOO850" s="8"/>
      <c r="BOP850" s="8"/>
      <c r="BOQ850" s="8"/>
    </row>
    <row r="851" spans="1744:1759" ht="13.2" x14ac:dyDescent="0.25">
      <c r="BOB851" s="11"/>
      <c r="BOC851" s="11" t="s">
        <v>41</v>
      </c>
      <c r="BOD851" s="11"/>
      <c r="BOE851" s="11"/>
      <c r="BOF851" s="8"/>
      <c r="BOG851" s="8"/>
      <c r="BOH851" s="8"/>
      <c r="BOI851" s="8"/>
      <c r="BOJ851" s="8"/>
      <c r="BOK851" s="8"/>
      <c r="BOL851" s="8"/>
      <c r="BOM851" s="8"/>
      <c r="BON851" s="8"/>
      <c r="BOO851" s="8"/>
      <c r="BOP851" s="8"/>
      <c r="BOQ851" s="8"/>
    </row>
    <row r="852" spans="1744:1759" ht="13.2" x14ac:dyDescent="0.25">
      <c r="BOB852" s="11"/>
      <c r="BOC852" s="11" t="s">
        <v>40</v>
      </c>
      <c r="BOD852" s="11"/>
      <c r="BOE852" s="11"/>
      <c r="BOF852" s="8"/>
      <c r="BOG852" s="8"/>
      <c r="BOH852" s="8"/>
      <c r="BOI852" s="8"/>
      <c r="BOJ852" s="8"/>
      <c r="BOK852" s="8"/>
      <c r="BOL852" s="8"/>
      <c r="BOM852" s="8"/>
      <c r="BON852" s="8"/>
      <c r="BOO852" s="8"/>
      <c r="BOP852" s="8"/>
      <c r="BOQ852" s="8"/>
    </row>
    <row r="853" spans="1744:1759" ht="13.2" x14ac:dyDescent="0.25">
      <c r="BOB853" s="11"/>
      <c r="BOC853" s="11" t="s">
        <v>39</v>
      </c>
      <c r="BOD853" s="11"/>
      <c r="BOE853" s="11"/>
      <c r="BOF853" s="8"/>
      <c r="BOG853" s="8"/>
      <c r="BOH853" s="8"/>
      <c r="BOI853" s="8"/>
      <c r="BOJ853" s="8"/>
      <c r="BOK853" s="8"/>
      <c r="BOL853" s="8"/>
      <c r="BOM853" s="8"/>
      <c r="BON853" s="8"/>
      <c r="BOO853" s="8"/>
      <c r="BOP853" s="8"/>
      <c r="BOQ853" s="8"/>
    </row>
    <row r="854" spans="1744:1759" ht="13.2" x14ac:dyDescent="0.25">
      <c r="BOB854" s="11"/>
      <c r="BOC854" s="11"/>
      <c r="BOD854" s="11"/>
      <c r="BOE854" s="11"/>
      <c r="BOF854" s="8"/>
      <c r="BOG854" s="8"/>
      <c r="BOH854" s="8"/>
      <c r="BOI854" s="8"/>
      <c r="BOJ854" s="8"/>
      <c r="BOK854" s="8"/>
      <c r="BOL854" s="8"/>
      <c r="BOM854" s="8"/>
      <c r="BON854" s="8"/>
      <c r="BOO854" s="8"/>
      <c r="BOP854" s="8"/>
      <c r="BOQ854" s="8"/>
    </row>
    <row r="855" spans="1744:1759" ht="13.2" x14ac:dyDescent="0.25">
      <c r="BOB855" s="11"/>
      <c r="BOC855" s="11"/>
      <c r="BOD855" s="11" t="s">
        <v>38</v>
      </c>
      <c r="BOE855" s="11"/>
      <c r="BOF855" s="8"/>
      <c r="BOG855" s="8"/>
      <c r="BOH855" s="8"/>
      <c r="BOI855" s="8"/>
      <c r="BOJ855" s="8"/>
      <c r="BOK855" s="8"/>
      <c r="BOL855" s="8"/>
      <c r="BOM855" s="8"/>
      <c r="BON855" s="8"/>
      <c r="BOO855" s="8"/>
      <c r="BOP855" s="8"/>
      <c r="BOQ855" s="8"/>
    </row>
    <row r="856" spans="1744:1759" ht="13.2" x14ac:dyDescent="0.25">
      <c r="BOB856" s="11"/>
      <c r="BOC856" s="11"/>
      <c r="BOD856" s="11" t="s">
        <v>37</v>
      </c>
      <c r="BOE856" s="11"/>
      <c r="BOF856" s="8"/>
      <c r="BOG856" s="8"/>
      <c r="BOH856" s="8"/>
      <c r="BOI856" s="8"/>
      <c r="BOJ856" s="8"/>
      <c r="BOK856" s="8"/>
      <c r="BOL856" s="8"/>
      <c r="BOM856" s="8"/>
      <c r="BON856" s="8"/>
      <c r="BOO856" s="8"/>
      <c r="BOP856" s="8"/>
      <c r="BOQ856" s="8"/>
    </row>
    <row r="857" spans="1744:1759" ht="13.2" x14ac:dyDescent="0.25">
      <c r="BOB857" s="11"/>
      <c r="BOC857" s="11"/>
      <c r="BOD857" s="11" t="s">
        <v>36</v>
      </c>
      <c r="BOE857" s="11"/>
      <c r="BOF857" s="8"/>
      <c r="BOG857" s="8"/>
      <c r="BOH857" s="8"/>
      <c r="BOI857" s="8"/>
      <c r="BOJ857" s="8"/>
      <c r="BOK857" s="8"/>
      <c r="BOL857" s="8"/>
      <c r="BOM857" s="8"/>
      <c r="BON857" s="8"/>
      <c r="BOO857" s="8"/>
      <c r="BOP857" s="8"/>
      <c r="BOQ857" s="8"/>
    </row>
    <row r="858" spans="1744:1759" ht="13.2" x14ac:dyDescent="0.25">
      <c r="BOB858" s="11"/>
      <c r="BOC858" s="11"/>
      <c r="BOD858" s="11"/>
      <c r="BOE858" s="11"/>
      <c r="BOF858" s="8"/>
      <c r="BOG858" s="8"/>
      <c r="BOH858" s="8"/>
      <c r="BOI858" s="8"/>
      <c r="BOJ858" s="8"/>
      <c r="BOK858" s="8"/>
      <c r="BOL858" s="8"/>
      <c r="BOM858" s="8"/>
      <c r="BON858" s="8"/>
      <c r="BOO858" s="8"/>
      <c r="BOP858" s="8"/>
      <c r="BOQ858" s="8"/>
    </row>
    <row r="859" spans="1744:1759" ht="13.2" x14ac:dyDescent="0.25">
      <c r="BOB859" s="11"/>
      <c r="BOC859" s="11"/>
      <c r="BOD859" s="11"/>
      <c r="BOE859" s="13" t="s">
        <v>35</v>
      </c>
      <c r="BOF859" s="8"/>
      <c r="BOG859" s="8"/>
      <c r="BOH859" s="8"/>
      <c r="BOI859" s="8"/>
      <c r="BOJ859" s="8"/>
      <c r="BOK859" s="8"/>
      <c r="BOL859" s="8"/>
      <c r="BOM859" s="8"/>
      <c r="BON859" s="8"/>
      <c r="BOO859" s="8"/>
      <c r="BOP859" s="8"/>
      <c r="BOQ859" s="8"/>
    </row>
    <row r="860" spans="1744:1759" ht="13.2" x14ac:dyDescent="0.25">
      <c r="BOB860" s="11"/>
      <c r="BOC860" s="11"/>
      <c r="BOD860" s="11"/>
      <c r="BOE860" s="13" t="s">
        <v>34</v>
      </c>
      <c r="BOF860" s="8"/>
      <c r="BOG860" s="8"/>
      <c r="BOH860" s="8"/>
      <c r="BOI860" s="8"/>
      <c r="BOJ860" s="8"/>
      <c r="BOK860" s="8"/>
      <c r="BOL860" s="8"/>
      <c r="BOM860" s="8"/>
      <c r="BON860" s="8"/>
      <c r="BOO860" s="8"/>
      <c r="BOP860" s="8"/>
      <c r="BOQ860" s="8"/>
    </row>
    <row r="861" spans="1744:1759" ht="13.2" x14ac:dyDescent="0.25">
      <c r="BOB861" s="11"/>
      <c r="BOC861" s="11"/>
      <c r="BOD861" s="11"/>
      <c r="BOE861" s="13"/>
      <c r="BOF861" s="8"/>
      <c r="BOG861" s="8"/>
      <c r="BOH861" s="8"/>
      <c r="BOI861" s="8"/>
      <c r="BOJ861" s="8"/>
      <c r="BOK861" s="8"/>
      <c r="BOL861" s="8"/>
      <c r="BOM861" s="8"/>
      <c r="BON861" s="8"/>
      <c r="BOO861" s="8"/>
      <c r="BOP861" s="8"/>
      <c r="BOQ861" s="8"/>
    </row>
    <row r="862" spans="1744:1759" x14ac:dyDescent="0.2">
      <c r="BOB862" s="8"/>
      <c r="BOC862" s="8"/>
      <c r="BOD862" s="8"/>
      <c r="BOE862" s="8"/>
      <c r="BOF862" s="8"/>
      <c r="BOG862" s="8"/>
      <c r="BOH862" s="8"/>
      <c r="BOI862" s="8"/>
      <c r="BOJ862" s="8"/>
      <c r="BOK862" s="8"/>
      <c r="BOL862" s="8"/>
      <c r="BOM862" s="8"/>
      <c r="BON862" s="8"/>
      <c r="BOO862" s="8"/>
      <c r="BOP862" s="8"/>
      <c r="BOQ862" s="8"/>
    </row>
    <row r="863" spans="1744:1759" x14ac:dyDescent="0.2">
      <c r="BOB863" s="8"/>
      <c r="BOC863" s="8"/>
      <c r="BOD863" s="8"/>
      <c r="BOE863" s="8"/>
      <c r="BOF863" s="8"/>
      <c r="BOG863" s="8"/>
      <c r="BOH863" s="8"/>
      <c r="BOI863" s="8"/>
      <c r="BOJ863" s="8"/>
      <c r="BOK863" s="8"/>
      <c r="BOL863" s="8"/>
      <c r="BOM863" s="8"/>
      <c r="BON863" s="8"/>
      <c r="BOO863" s="8"/>
      <c r="BOP863" s="8"/>
      <c r="BOQ863" s="8"/>
    </row>
    <row r="864" spans="1744:1759" ht="13.2" x14ac:dyDescent="0.25">
      <c r="BOB864" s="8"/>
      <c r="BOC864" s="8"/>
      <c r="BOD864" s="8"/>
      <c r="BOE864" s="8"/>
      <c r="BOF864" s="8"/>
      <c r="BOG864" s="11"/>
      <c r="BOH864" s="11"/>
      <c r="BOI864" s="11"/>
      <c r="BOJ864" s="11"/>
      <c r="BOK864" s="11"/>
      <c r="BOL864" s="11"/>
      <c r="BOM864" s="11"/>
      <c r="BON864" s="11"/>
      <c r="BOO864" s="529" t="s">
        <v>33</v>
      </c>
      <c r="BOP864" s="529"/>
      <c r="BOQ864" s="529"/>
    </row>
    <row r="865" spans="1749:1761" ht="13.2" x14ac:dyDescent="0.25">
      <c r="BOG865" s="11"/>
      <c r="BOH865" s="11"/>
      <c r="BOI865" s="11"/>
      <c r="BOJ865" s="11"/>
      <c r="BOK865" s="11"/>
      <c r="BOL865" s="11"/>
      <c r="BOM865" s="9">
        <v>1</v>
      </c>
      <c r="BON865" s="9">
        <v>2</v>
      </c>
      <c r="BOO865" s="9">
        <v>3</v>
      </c>
      <c r="BOP865" s="16">
        <v>4</v>
      </c>
      <c r="BOQ865" s="16">
        <v>5</v>
      </c>
      <c r="BOR865" s="8"/>
      <c r="BOS865" s="8"/>
    </row>
    <row r="866" spans="1749:1761" ht="13.2" x14ac:dyDescent="0.25">
      <c r="BOG866" s="11"/>
      <c r="BOH866" s="11"/>
      <c r="BOI866" s="11"/>
      <c r="BOJ866" s="11"/>
      <c r="BOK866" s="11"/>
      <c r="BOL866" s="11"/>
      <c r="BOM866" s="13" t="s">
        <v>32</v>
      </c>
      <c r="BON866" s="13" t="s">
        <v>31</v>
      </c>
      <c r="BOO866" s="13" t="s">
        <v>30</v>
      </c>
      <c r="BOP866" s="13" t="s">
        <v>29</v>
      </c>
      <c r="BOQ866" s="13" t="s">
        <v>28</v>
      </c>
      <c r="BOR866" s="8"/>
      <c r="BOS866" s="8"/>
    </row>
    <row r="867" spans="1749:1761" ht="13.2" x14ac:dyDescent="0.25">
      <c r="BOG867" s="11"/>
      <c r="BOH867" s="11"/>
      <c r="BOI867" s="11"/>
      <c r="BOJ867" s="11"/>
      <c r="BOK867" s="11"/>
      <c r="BOL867" s="11"/>
      <c r="BOM867" s="284">
        <v>0.2</v>
      </c>
      <c r="BON867" s="284">
        <v>0.4</v>
      </c>
      <c r="BOO867" s="284">
        <v>0.6</v>
      </c>
      <c r="BOP867" s="284">
        <v>0.8</v>
      </c>
      <c r="BOQ867" s="284">
        <v>1</v>
      </c>
      <c r="BOR867" s="8"/>
      <c r="BOS867" s="8"/>
    </row>
    <row r="868" spans="1749:1761" ht="13.2" x14ac:dyDescent="0.25">
      <c r="BOG868" s="11"/>
      <c r="BOH868" s="11"/>
      <c r="BOI868" s="11"/>
      <c r="BOJ868" s="11"/>
      <c r="BOK868" s="11"/>
      <c r="BOL868" s="11"/>
      <c r="BOM868" s="9"/>
      <c r="BON868" s="9"/>
      <c r="BOO868" s="9"/>
      <c r="BOP868" s="16"/>
      <c r="BOQ868" s="16"/>
      <c r="BOR868" s="8"/>
      <c r="BOS868" s="8"/>
    </row>
    <row r="869" spans="1749:1761" ht="13.2" x14ac:dyDescent="0.25">
      <c r="BOG869" s="537" t="s">
        <v>27</v>
      </c>
      <c r="BOH869" s="14">
        <v>5</v>
      </c>
      <c r="BOI869" s="13" t="s">
        <v>26</v>
      </c>
      <c r="BOJ869" s="284">
        <v>1</v>
      </c>
      <c r="BOK869" s="11" t="s">
        <v>25</v>
      </c>
      <c r="BOL869" s="285">
        <v>1</v>
      </c>
      <c r="BOM869" s="9" t="s">
        <v>14</v>
      </c>
      <c r="BON869" s="9" t="s">
        <v>14</v>
      </c>
      <c r="BOO869" s="9" t="s">
        <v>14</v>
      </c>
      <c r="BOP869" s="9" t="s">
        <v>14</v>
      </c>
      <c r="BOQ869" s="9" t="s">
        <v>13</v>
      </c>
      <c r="BOR869" s="8"/>
      <c r="BOS869" s="8"/>
    </row>
    <row r="870" spans="1749:1761" ht="13.2" x14ac:dyDescent="0.25">
      <c r="BOG870" s="537"/>
      <c r="BOH870" s="14">
        <v>4</v>
      </c>
      <c r="BOI870" s="13" t="s">
        <v>24</v>
      </c>
      <c r="BOJ870" s="284">
        <v>0.8</v>
      </c>
      <c r="BOK870" s="11" t="s">
        <v>23</v>
      </c>
      <c r="BOL870" s="285">
        <v>0.8</v>
      </c>
      <c r="BOM870" s="9" t="s">
        <v>15</v>
      </c>
      <c r="BON870" s="9" t="s">
        <v>15</v>
      </c>
      <c r="BOO870" s="9" t="s">
        <v>14</v>
      </c>
      <c r="BOP870" s="9" t="s">
        <v>14</v>
      </c>
      <c r="BOQ870" s="9" t="s">
        <v>13</v>
      </c>
      <c r="BOR870" s="8"/>
      <c r="BOS870" s="8"/>
    </row>
    <row r="871" spans="1749:1761" ht="13.2" x14ac:dyDescent="0.25">
      <c r="BOG871" s="537"/>
      <c r="BOH871" s="14">
        <v>3</v>
      </c>
      <c r="BOI871" s="13" t="s">
        <v>22</v>
      </c>
      <c r="BOJ871" s="284">
        <v>0.6</v>
      </c>
      <c r="BOK871" s="11" t="s">
        <v>21</v>
      </c>
      <c r="BOL871" s="285">
        <v>0.6</v>
      </c>
      <c r="BOM871" s="9" t="s">
        <v>15</v>
      </c>
      <c r="BON871" s="9" t="s">
        <v>15</v>
      </c>
      <c r="BOO871" s="9" t="s">
        <v>15</v>
      </c>
      <c r="BOP871" s="9" t="s">
        <v>14</v>
      </c>
      <c r="BOQ871" s="9" t="s">
        <v>13</v>
      </c>
      <c r="BOR871" s="8"/>
      <c r="BOS871" s="8"/>
    </row>
    <row r="872" spans="1749:1761" ht="13.2" x14ac:dyDescent="0.25">
      <c r="BOG872" s="537"/>
      <c r="BOH872" s="14">
        <v>2</v>
      </c>
      <c r="BOI872" s="13" t="s">
        <v>20</v>
      </c>
      <c r="BOJ872" s="284">
        <v>0.4</v>
      </c>
      <c r="BOK872" s="11" t="s">
        <v>19</v>
      </c>
      <c r="BOL872" s="285">
        <v>0.4</v>
      </c>
      <c r="BOM872" s="9" t="s">
        <v>16</v>
      </c>
      <c r="BON872" s="9" t="s">
        <v>15</v>
      </c>
      <c r="BOO872" s="9" t="s">
        <v>15</v>
      </c>
      <c r="BOP872" s="9" t="s">
        <v>14</v>
      </c>
      <c r="BOQ872" s="9" t="s">
        <v>13</v>
      </c>
      <c r="BOR872" s="8"/>
      <c r="BOS872" s="8"/>
    </row>
    <row r="873" spans="1749:1761" ht="13.2" x14ac:dyDescent="0.25">
      <c r="BOG873" s="537"/>
      <c r="BOH873" s="14">
        <v>1</v>
      </c>
      <c r="BOI873" s="13" t="s">
        <v>18</v>
      </c>
      <c r="BOJ873" s="284">
        <v>0.2</v>
      </c>
      <c r="BOK873" s="11" t="s">
        <v>17</v>
      </c>
      <c r="BOL873" s="285">
        <v>0.2</v>
      </c>
      <c r="BOM873" s="9" t="s">
        <v>16</v>
      </c>
      <c r="BON873" s="9" t="s">
        <v>16</v>
      </c>
      <c r="BOO873" s="9" t="s">
        <v>15</v>
      </c>
      <c r="BOP873" s="9" t="s">
        <v>14</v>
      </c>
      <c r="BOQ873" s="9" t="s">
        <v>13</v>
      </c>
      <c r="BOR873" s="8"/>
      <c r="BOS873" s="8"/>
    </row>
    <row r="874" spans="1749:1761" x14ac:dyDescent="0.2">
      <c r="BOG874" s="8"/>
      <c r="BOH874" s="8"/>
      <c r="BOI874" s="8"/>
      <c r="BOJ874" s="8"/>
      <c r="BOK874" s="8"/>
      <c r="BOL874" s="8"/>
      <c r="BOM874" s="8"/>
      <c r="BON874" s="8"/>
      <c r="BOO874" s="8"/>
      <c r="BOP874" s="8"/>
      <c r="BOQ874" s="8"/>
      <c r="BOR874" s="8"/>
      <c r="BOS874" s="8"/>
    </row>
    <row r="875" spans="1749:1761" x14ac:dyDescent="0.2">
      <c r="BOG875" s="8"/>
      <c r="BOH875" s="8"/>
      <c r="BOI875" s="8"/>
      <c r="BOJ875" s="8"/>
      <c r="BOK875" s="8"/>
      <c r="BOL875" s="8"/>
      <c r="BOM875" s="8"/>
      <c r="BON875" s="8"/>
      <c r="BOO875" s="8"/>
      <c r="BOP875" s="8"/>
      <c r="BOQ875" s="8"/>
      <c r="BOR875" s="8"/>
      <c r="BOS875" s="8"/>
    </row>
    <row r="876" spans="1749:1761" x14ac:dyDescent="0.2">
      <c r="BOG876" s="8"/>
      <c r="BOH876" s="8"/>
      <c r="BOI876" s="8"/>
      <c r="BOJ876" s="8"/>
      <c r="BOK876" s="8"/>
      <c r="BOL876" s="8"/>
      <c r="BOM876" s="8"/>
      <c r="BON876" s="8"/>
      <c r="BOO876" s="8"/>
      <c r="BOP876" s="8"/>
      <c r="BOQ876" s="8"/>
      <c r="BOR876" s="8"/>
      <c r="BOS876" s="8" t="s">
        <v>12</v>
      </c>
    </row>
    <row r="877" spans="1749:1761" x14ac:dyDescent="0.2">
      <c r="BOG877" s="8"/>
      <c r="BOH877" s="8"/>
      <c r="BOI877" s="8"/>
      <c r="BOJ877" s="8"/>
      <c r="BOK877" s="8"/>
      <c r="BOL877" s="8"/>
      <c r="BOM877" s="8"/>
      <c r="BON877" s="8"/>
      <c r="BOO877" s="8"/>
      <c r="BOP877" s="8"/>
      <c r="BOQ877" s="8"/>
      <c r="BOR877" s="8"/>
      <c r="BOS877" s="8" t="s">
        <v>11</v>
      </c>
    </row>
    <row r="878" spans="1749:1761" x14ac:dyDescent="0.2">
      <c r="BOG878" s="8"/>
      <c r="BOH878" s="8"/>
      <c r="BOI878" s="8"/>
      <c r="BOJ878" s="8"/>
      <c r="BOK878" s="8"/>
      <c r="BOL878" s="8"/>
      <c r="BOM878" s="8"/>
      <c r="BON878" s="8"/>
      <c r="BOO878" s="8"/>
      <c r="BOP878" s="8"/>
      <c r="BOQ878" s="8"/>
      <c r="BOR878" s="8"/>
      <c r="BOS878" s="8" t="s">
        <v>10</v>
      </c>
    </row>
    <row r="879" spans="1749:1761" x14ac:dyDescent="0.2">
      <c r="BOG879" s="8"/>
      <c r="BOH879" s="8"/>
      <c r="BOI879" s="8"/>
      <c r="BOJ879" s="8"/>
      <c r="BOK879" s="8"/>
      <c r="BOL879" s="8"/>
      <c r="BOM879" s="8"/>
      <c r="BON879" s="8"/>
      <c r="BOO879" s="8"/>
      <c r="BOP879" s="8"/>
      <c r="BOQ879" s="8"/>
      <c r="BOR879" s="8"/>
      <c r="BOS879" s="8" t="s">
        <v>9</v>
      </c>
    </row>
    <row r="880" spans="1749:1761" x14ac:dyDescent="0.2">
      <c r="BOG880" s="8"/>
      <c r="BOH880" s="8"/>
      <c r="BOI880" s="8"/>
      <c r="BOJ880" s="8"/>
      <c r="BOK880" s="8"/>
      <c r="BOL880" s="8"/>
      <c r="BOM880" s="8"/>
      <c r="BON880" s="8"/>
      <c r="BOO880" s="8"/>
      <c r="BOP880" s="8"/>
      <c r="BOQ880" s="8"/>
      <c r="BOR880" s="8"/>
      <c r="BOS880" s="8" t="s">
        <v>8</v>
      </c>
    </row>
    <row r="881" spans="1761:1763" x14ac:dyDescent="0.2">
      <c r="BOS881" s="8" t="s">
        <v>7</v>
      </c>
    </row>
    <row r="884" spans="1761:1763" x14ac:dyDescent="0.2">
      <c r="BOU884" s="7" t="s">
        <v>6</v>
      </c>
    </row>
    <row r="885" spans="1761:1763" x14ac:dyDescent="0.2">
      <c r="BOU885" s="6" t="s">
        <v>5</v>
      </c>
    </row>
    <row r="886" spans="1761:1763" ht="20.399999999999999" x14ac:dyDescent="0.2">
      <c r="BOU886" s="6" t="s">
        <v>4</v>
      </c>
    </row>
    <row r="887" spans="1761:1763" x14ac:dyDescent="0.2">
      <c r="BOU887" s="6" t="s">
        <v>3</v>
      </c>
    </row>
    <row r="888" spans="1761:1763" x14ac:dyDescent="0.2">
      <c r="BOU888" s="6" t="s">
        <v>2</v>
      </c>
    </row>
    <row r="889" spans="1761:1763" x14ac:dyDescent="0.2">
      <c r="BOU889" s="6" t="s">
        <v>1</v>
      </c>
    </row>
    <row r="890" spans="1761:1763" x14ac:dyDescent="0.2">
      <c r="BOU890" s="1" t="s">
        <v>0</v>
      </c>
    </row>
  </sheetData>
  <mergeCells count="20">
    <mergeCell ref="B1:I1"/>
    <mergeCell ref="J1:K4"/>
    <mergeCell ref="B2:I2"/>
    <mergeCell ref="C3:H3"/>
    <mergeCell ref="C4:H4"/>
    <mergeCell ref="Q5:R5"/>
    <mergeCell ref="U5:V5"/>
    <mergeCell ref="W5:X5"/>
    <mergeCell ref="B7:H7"/>
    <mergeCell ref="J7:AB7"/>
    <mergeCell ref="E5:G5"/>
    <mergeCell ref="I5:N5"/>
    <mergeCell ref="O5:P5"/>
    <mergeCell ref="BOO864:BOQ864"/>
    <mergeCell ref="BOG869:BOG873"/>
    <mergeCell ref="AC7:AH7"/>
    <mergeCell ref="AI7:AL7"/>
    <mergeCell ref="BLW614:BLY614"/>
    <mergeCell ref="BLQ618:BLQ622"/>
    <mergeCell ref="BMX728:BMZ728"/>
  </mergeCells>
  <conditionalFormatting sqref="AG9:AG31">
    <cfRule type="containsText" dxfId="365" priority="1" operator="containsText" text="BAJO">
      <formula>NOT(ISERROR(SEARCH("BAJO",AG9)))</formula>
    </cfRule>
    <cfRule type="containsText" dxfId="364" priority="2" operator="containsText" text="MODERADO">
      <formula>NOT(ISERROR(SEARCH("MODERADO",AG9)))</formula>
    </cfRule>
    <cfRule type="containsText" dxfId="363" priority="3" operator="containsText" text="ALTO">
      <formula>NOT(ISERROR(SEARCH("ALTO",AG9)))</formula>
    </cfRule>
    <cfRule type="containsText" dxfId="362" priority="4" operator="containsText" text="EXTREMO">
      <formula>NOT(ISERROR(SEARCH("EXTREMO",AG9)))</formula>
    </cfRule>
  </conditionalFormatting>
  <conditionalFormatting sqref="CL9:CN31">
    <cfRule type="containsText" dxfId="361" priority="5" operator="containsText" text="BAJO">
      <formula>NOT(ISERROR(SEARCH("BAJO",CL9)))</formula>
    </cfRule>
  </conditionalFormatting>
  <conditionalFormatting sqref="CO9:CP31">
    <cfRule type="containsText" dxfId="360" priority="11" operator="containsText" text="BAJO">
      <formula>NOT(ISERROR(SEARCH("BAJO",CO9)))</formula>
    </cfRule>
  </conditionalFormatting>
  <conditionalFormatting sqref="CP9:CP31 DJ9:DK31 DQ9:DR31 DX9:DY31 EE9:EF31 EL9:EM31 DB10:DC31 ES30:ET31 EZ30:FA31 FG30:FH31 FN30:FO31 FU30:FV31 GB30:GC31">
    <cfRule type="containsText" dxfId="359" priority="6" operator="containsText" text="MODERADO">
      <formula>NOT(ISERROR(SEARCH("MODERADO",CP9)))</formula>
    </cfRule>
    <cfRule type="containsText" dxfId="358" priority="7" operator="containsText" text="ALTO">
      <formula>NOT(ISERROR(SEARCH("ALTO",CP9)))</formula>
    </cfRule>
    <cfRule type="containsText" dxfId="357" priority="8" operator="containsText" text="EXTREMO">
      <formula>NOT(ISERROR(SEARCH("EXTREMO",CP9)))</formula>
    </cfRule>
  </conditionalFormatting>
  <conditionalFormatting sqref="DB9:DC9">
    <cfRule type="containsText" dxfId="356" priority="54" operator="containsText" text="ALTO">
      <formula>NOT(ISERROR(SEARCH("ALTO",DB9)))</formula>
    </cfRule>
    <cfRule type="containsText" dxfId="355" priority="53" operator="containsText" text="MODERADO">
      <formula>NOT(ISERROR(SEARCH("MODERADO",DB9)))</formula>
    </cfRule>
    <cfRule type="containsText" dxfId="354" priority="55" operator="containsText" text="EXTREMO">
      <formula>NOT(ISERROR(SEARCH("EXTREMO",DB9)))</formula>
    </cfRule>
  </conditionalFormatting>
  <conditionalFormatting sqref="DB9:DD31 DI9:DL31 DP9:DS31 DF9:DF31 DN9:DN31 DU9:DU31">
    <cfRule type="containsText" dxfId="353" priority="10" operator="containsText" text="BAJO">
      <formula>NOT(ISERROR(SEARCH("BAJO",DB9)))</formula>
    </cfRule>
  </conditionalFormatting>
  <conditionalFormatting sqref="DW9:DZ31 ED9:EG31 EK9:EN31 ER30:EU31 EY30:FB31 FF30:FI31 FM30:FP31 FT30:FW31 GA30:GD31 EB9:EB31 EI9:EI31 EP9:EP31 EW9:EW31 FD9:FD31 FK9:FK31 FR9:FR31 FY9:FY31 GF9:GF31 GH9:GI31">
    <cfRule type="containsText" dxfId="352" priority="9" operator="containsText" text="BAJO">
      <formula>NOT(ISERROR(SEARCH("BAJO",DW9)))</formula>
    </cfRule>
  </conditionalFormatting>
  <conditionalFormatting sqref="ER9:EU25 EY9:FB25 FF9:FI25 FM9:FP25 FT9:FW25 GA9:GD25">
    <cfRule type="containsText" dxfId="351" priority="52" operator="containsText" text="BAJO">
      <formula>NOT(ISERROR(SEARCH("BAJO",ER9)))</formula>
    </cfRule>
  </conditionalFormatting>
  <conditionalFormatting sqref="ER26:EU29 EY26:FB29 FF26:FI29 FM26:FP29 FT26:FW29 GA26:GD29">
    <cfRule type="containsText" dxfId="350" priority="33" operator="containsText" text="BAJO">
      <formula>NOT(ISERROR(SEARCH("BAJO",ER26)))</formula>
    </cfRule>
  </conditionalFormatting>
  <conditionalFormatting sqref="ES9:ET9">
    <cfRule type="containsText" dxfId="349" priority="50" operator="containsText" text="ALTO">
      <formula>NOT(ISERROR(SEARCH("ALTO",ES9)))</formula>
    </cfRule>
    <cfRule type="containsText" dxfId="348" priority="51" operator="containsText" text="EXTREMO">
      <formula>NOT(ISERROR(SEARCH("EXTREMO",ES9)))</formula>
    </cfRule>
    <cfRule type="containsText" dxfId="347" priority="49" operator="containsText" text="MODERADO">
      <formula>NOT(ISERROR(SEARCH("MODERADO",ES9)))</formula>
    </cfRule>
  </conditionalFormatting>
  <conditionalFormatting sqref="ES9:ET29 EZ9:FA29 FG9:FH29 FN9:FO29 FU9:FV29 GB9:GC29">
    <cfRule type="containsText" dxfId="346" priority="31" operator="containsText" text="ALTO">
      <formula>NOT(ISERROR(SEARCH("ALTO",ES9)))</formula>
    </cfRule>
    <cfRule type="containsText" dxfId="345" priority="32" operator="containsText" text="EXTREMO">
      <formula>NOT(ISERROR(SEARCH("EXTREMO",ES9)))</formula>
    </cfRule>
    <cfRule type="containsText" dxfId="344" priority="30" operator="containsText" text="MODERADO">
      <formula>NOT(ISERROR(SEARCH("MODERADO",ES9)))</formula>
    </cfRule>
  </conditionalFormatting>
  <conditionalFormatting sqref="ES26:ET26">
    <cfRule type="containsText" dxfId="343" priority="28" operator="containsText" text="ALTO">
      <formula>NOT(ISERROR(SEARCH("ALTO",ES26)))</formula>
    </cfRule>
    <cfRule type="containsText" dxfId="342" priority="27" operator="containsText" text="MODERADO">
      <formula>NOT(ISERROR(SEARCH("MODERADO",ES26)))</formula>
    </cfRule>
    <cfRule type="containsText" dxfId="341" priority="29" operator="containsText" text="EXTREMO">
      <formula>NOT(ISERROR(SEARCH("EXTREMO",ES26)))</formula>
    </cfRule>
  </conditionalFormatting>
  <conditionalFormatting sqref="EZ9:FA9">
    <cfRule type="containsText" dxfId="340" priority="47" operator="containsText" text="ALTO">
      <formula>NOT(ISERROR(SEARCH("ALTO",EZ9)))</formula>
    </cfRule>
    <cfRule type="containsText" dxfId="339" priority="46" operator="containsText" text="MODERADO">
      <formula>NOT(ISERROR(SEARCH("MODERADO",EZ9)))</formula>
    </cfRule>
    <cfRule type="containsText" dxfId="338" priority="48" operator="containsText" text="EXTREMO">
      <formula>NOT(ISERROR(SEARCH("EXTREMO",EZ9)))</formula>
    </cfRule>
  </conditionalFormatting>
  <conditionalFormatting sqref="EZ26:FA26">
    <cfRule type="containsText" dxfId="337" priority="26" operator="containsText" text="EXTREMO">
      <formula>NOT(ISERROR(SEARCH("EXTREMO",EZ26)))</formula>
    </cfRule>
    <cfRule type="containsText" dxfId="336" priority="25" operator="containsText" text="ALTO">
      <formula>NOT(ISERROR(SEARCH("ALTO",EZ26)))</formula>
    </cfRule>
    <cfRule type="containsText" dxfId="335" priority="24" operator="containsText" text="MODERADO">
      <formula>NOT(ISERROR(SEARCH("MODERADO",EZ26)))</formula>
    </cfRule>
  </conditionalFormatting>
  <conditionalFormatting sqref="FG9:FH9">
    <cfRule type="containsText" dxfId="334" priority="43" operator="containsText" text="MODERADO">
      <formula>NOT(ISERROR(SEARCH("MODERADO",FG9)))</formula>
    </cfRule>
    <cfRule type="containsText" dxfId="333" priority="45" operator="containsText" text="EXTREMO">
      <formula>NOT(ISERROR(SEARCH("EXTREMO",FG9)))</formula>
    </cfRule>
    <cfRule type="containsText" dxfId="332" priority="44" operator="containsText" text="ALTO">
      <formula>NOT(ISERROR(SEARCH("ALTO",FG9)))</formula>
    </cfRule>
  </conditionalFormatting>
  <conditionalFormatting sqref="FG26:FH26">
    <cfRule type="containsText" dxfId="331" priority="21" operator="containsText" text="MODERADO">
      <formula>NOT(ISERROR(SEARCH("MODERADO",FG26)))</formula>
    </cfRule>
    <cfRule type="containsText" dxfId="330" priority="22" operator="containsText" text="ALTO">
      <formula>NOT(ISERROR(SEARCH("ALTO",FG26)))</formula>
    </cfRule>
    <cfRule type="containsText" dxfId="329" priority="23" operator="containsText" text="EXTREMO">
      <formula>NOT(ISERROR(SEARCH("EXTREMO",FG26)))</formula>
    </cfRule>
  </conditionalFormatting>
  <conditionalFormatting sqref="FN9:FO9">
    <cfRule type="containsText" dxfId="328" priority="42" operator="containsText" text="EXTREMO">
      <formula>NOT(ISERROR(SEARCH("EXTREMO",FN9)))</formula>
    </cfRule>
    <cfRule type="containsText" dxfId="327" priority="41" operator="containsText" text="ALTO">
      <formula>NOT(ISERROR(SEARCH("ALTO",FN9)))</formula>
    </cfRule>
    <cfRule type="containsText" dxfId="326" priority="40" operator="containsText" text="MODERADO">
      <formula>NOT(ISERROR(SEARCH("MODERADO",FN9)))</formula>
    </cfRule>
  </conditionalFormatting>
  <conditionalFormatting sqref="FN26:FO26">
    <cfRule type="containsText" dxfId="325" priority="18" operator="containsText" text="MODERADO">
      <formula>NOT(ISERROR(SEARCH("MODERADO",FN26)))</formula>
    </cfRule>
    <cfRule type="containsText" dxfId="324" priority="19" operator="containsText" text="ALTO">
      <formula>NOT(ISERROR(SEARCH("ALTO",FN26)))</formula>
    </cfRule>
    <cfRule type="containsText" dxfId="323" priority="20" operator="containsText" text="EXTREMO">
      <formula>NOT(ISERROR(SEARCH("EXTREMO",FN26)))</formula>
    </cfRule>
  </conditionalFormatting>
  <conditionalFormatting sqref="FU9:FV9">
    <cfRule type="containsText" dxfId="322" priority="38" operator="containsText" text="ALTO">
      <formula>NOT(ISERROR(SEARCH("ALTO",FU9)))</formula>
    </cfRule>
    <cfRule type="containsText" dxfId="321" priority="39" operator="containsText" text="EXTREMO">
      <formula>NOT(ISERROR(SEARCH("EXTREMO",FU9)))</formula>
    </cfRule>
    <cfRule type="containsText" dxfId="320" priority="37" operator="containsText" text="MODERADO">
      <formula>NOT(ISERROR(SEARCH("MODERADO",FU9)))</formula>
    </cfRule>
  </conditionalFormatting>
  <conditionalFormatting sqref="FU26:FV26">
    <cfRule type="containsText" dxfId="319" priority="17" operator="containsText" text="EXTREMO">
      <formula>NOT(ISERROR(SEARCH("EXTREMO",FU26)))</formula>
    </cfRule>
    <cfRule type="containsText" dxfId="318" priority="16" operator="containsText" text="ALTO">
      <formula>NOT(ISERROR(SEARCH("ALTO",FU26)))</formula>
    </cfRule>
    <cfRule type="containsText" dxfId="317" priority="15" operator="containsText" text="MODERADO">
      <formula>NOT(ISERROR(SEARCH("MODERADO",FU26)))</formula>
    </cfRule>
  </conditionalFormatting>
  <conditionalFormatting sqref="GB9:GC9">
    <cfRule type="containsText" dxfId="316" priority="36" operator="containsText" text="EXTREMO">
      <formula>NOT(ISERROR(SEARCH("EXTREMO",GB9)))</formula>
    </cfRule>
    <cfRule type="containsText" dxfId="315" priority="35" operator="containsText" text="ALTO">
      <formula>NOT(ISERROR(SEARCH("ALTO",GB9)))</formula>
    </cfRule>
    <cfRule type="containsText" dxfId="314" priority="34" operator="containsText" text="MODERADO">
      <formula>NOT(ISERROR(SEARCH("MODERADO",GB9)))</formula>
    </cfRule>
  </conditionalFormatting>
  <conditionalFormatting sqref="GB26:GC26">
    <cfRule type="containsText" dxfId="313" priority="13" operator="containsText" text="ALTO">
      <formula>NOT(ISERROR(SEARCH("ALTO",GB26)))</formula>
    </cfRule>
    <cfRule type="containsText" dxfId="312" priority="14" operator="containsText" text="EXTREMO">
      <formula>NOT(ISERROR(SEARCH("EXTREMO",GB26)))</formula>
    </cfRule>
    <cfRule type="containsText" dxfId="311" priority="12" operator="containsText" text="MODERADO">
      <formula>NOT(ISERROR(SEARCH("MODERADO",GB26)))</formula>
    </cfRule>
  </conditionalFormatting>
  <dataValidations count="17">
    <dataValidation type="list" showInputMessage="1" showErrorMessage="1" sqref="AW9:AW31 CC9:CC31 BY9:BY31 CG9:CG31 CJ9:CJ31 BQ9:BQ31 BU9:BU31 BI9:BI31 BM9:BM31 BA9:BA31 AS9:AS31 AO9:AO31 BE9:BE31" xr:uid="{00000000-0002-0000-0200-000010000000}">
      <formula1>TIP_CONTROL</formula1>
    </dataValidation>
    <dataValidation type="list" allowBlank="1" showInputMessage="1" sqref="F9:F31" xr:uid="{00000000-0002-0000-0200-00000F000000}">
      <formula1>TipoCau</formula1>
    </dataValidation>
    <dataValidation type="list" allowBlank="1" showInputMessage="1" sqref="D9:D31" xr:uid="{00000000-0002-0000-0200-00000E000000}">
      <formula1>InternoExp</formula1>
    </dataValidation>
    <dataValidation type="list" allowBlank="1" showInputMessage="1" sqref="H9:H31" xr:uid="{00000000-0002-0000-0200-00000D000000}">
      <formula1>TramitesSer</formula1>
    </dataValidation>
    <dataValidation type="list" allowBlank="1" showInputMessage="1" showErrorMessage="1" sqref="G9:G31" xr:uid="{00000000-0002-0000-0200-00000C000000}">
      <formula1>consecuencias</formula1>
    </dataValidation>
    <dataValidation type="list" showInputMessage="1" showErrorMessage="1" errorTitle="Rechazado" error="Solo son validadas las opciones de la lista" sqref="AU9:AU31 BW9:BW31 CA9:CA31 CE9:CE31 BO9:BO31 BS9:BS31 BG9:BG31 BK9:BK31 AY9:AY31 AQ9:AQ31 AM9:AM31 BC9:BC31" xr:uid="{00000000-0002-0000-0200-00000B000000}">
      <formula1>FRECUENCY</formula1>
    </dataValidation>
    <dataValidation type="list" showErrorMessage="1" sqref="AV11:AV31 BT9:BT31 BX9:BX31 CB9:CB31 BP9:BP31 BL11:BL31 BH11:BH31 CF9:CF31 AZ11:AZ31 AR11:AR31 AN11:AN31 BD11:BD31" xr:uid="{00000000-0002-0000-0200-00000A000000}">
      <formula1>IMPLEMENT</formula1>
    </dataValidation>
    <dataValidation type="list" allowBlank="1" showInputMessage="1" sqref="E9:E31" xr:uid="{00000000-0002-0000-0200-000009000000}">
      <formula1>$BMH$638:$BMH$649</formula1>
    </dataValidation>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9:AB31" xr:uid="{00000000-0002-0000-0200-000008000000}">
      <formula1>SINO</formula1>
    </dataValidation>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xr:uid="{00000000-0002-0000-0200-000007000000}">
      <formula1>0</formula1>
      <formula2>100</formula2>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CL9:CO31" xr:uid="{00000000-0002-0000-0200-000006000000}"/>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AX9:AX31 BZ9:BZ31 CH9:CH31 CD9:CD31 BF9:BF31 CW9:CW31 CT9:CT31 BR9:BR31 BN9:BN31 CK9:CO31 BJ9:BJ31 BB9:BB31 AT9:AT31 AP9:AP31 BV9:BV31" xr:uid="{00000000-0002-0000-0200-000005000000}">
      <formula1>Efecto</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xr:uid="{00000000-0002-0000-0200-000004000000}">
      <formula1>IMPACTO</formula1>
    </dataValidation>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31" xr:uid="{00000000-0002-0000-0200-000003000000}">
      <formula1>PROBAB</formula1>
    </dataValidation>
    <dataValidation type="list" sqref="BL9:BL10 BH9:BH10 BD9:BD10 AZ9:AZ10 AV9:AV10 AR9:AR10 AN9:AN10 CI9:CI31" xr:uid="{00000000-0002-0000-0200-000002000000}">
      <formula1>IMPLEMENT</formula1>
    </dataValidation>
    <dataValidation showInputMessage="1" showErrorMessage="1" errorTitle="Rechazado" error="Solo son validadas las opciones de la lista" sqref="AK9:AK31 CP9:CQ31 CS9:CS31 CU9:CU31" xr:uid="{00000000-0002-0000-0200-000001000000}"/>
    <dataValidation type="list" allowBlank="1" showInputMessage="1" showErrorMessage="1" sqref="BMA626:BMA630" xr:uid="{00000000-0002-0000-0200-000000000000}">
      <formula1>TipoCausa</formula1>
    </dataValidation>
  </dataValidations>
  <pageMargins left="0.7" right="0.7" top="0.75" bottom="0.75" header="0.3" footer="0.3"/>
  <drawing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E8C21-0E4E-4412-AF2D-6145B0DB26E8}">
  <dimension ref="A1:BOU864"/>
  <sheetViews>
    <sheetView topLeftCell="A16" workbookViewId="0">
      <selection activeCell="CS20" sqref="CS20"/>
    </sheetView>
  </sheetViews>
  <sheetFormatPr baseColWidth="10" defaultRowHeight="10.199999999999999" x14ac:dyDescent="0.2"/>
  <cols>
    <col min="1" max="1" width="4.77734375" style="1" customWidth="1"/>
    <col min="2" max="2" width="23.21875" style="1" customWidth="1"/>
    <col min="3" max="3" width="41.21875" style="1" customWidth="1"/>
    <col min="4" max="4" width="23.77734375" style="3" customWidth="1"/>
    <col min="5" max="5" width="20" style="3" customWidth="1"/>
    <col min="6" max="6" width="21.44140625" style="3" customWidth="1"/>
    <col min="7" max="7" width="23.77734375" style="3" customWidth="1"/>
    <col min="8" max="8" width="29.44140625" style="3" bestFit="1" customWidth="1"/>
    <col min="9" max="9" width="20.21875" style="2" bestFit="1" customWidth="1"/>
    <col min="10" max="10" width="16.21875" style="2" bestFit="1" customWidth="1"/>
    <col min="11" max="11" width="17.21875" style="2" bestFit="1" customWidth="1"/>
    <col min="12" max="12" width="17.44140625" style="2" bestFit="1" customWidth="1"/>
    <col min="13" max="13" width="16.44140625" style="2" bestFit="1" customWidth="1"/>
    <col min="14" max="14" width="17.44140625" style="2" bestFit="1" customWidth="1"/>
    <col min="15" max="16" width="16.77734375" style="2" bestFit="1" customWidth="1"/>
    <col min="17" max="17" width="17.21875" style="2" bestFit="1" customWidth="1"/>
    <col min="18" max="18" width="16.77734375" style="2" bestFit="1" customWidth="1"/>
    <col min="19" max="19" width="15.77734375" style="2" bestFit="1" customWidth="1"/>
    <col min="20" max="20" width="17" style="2" bestFit="1" customWidth="1"/>
    <col min="21" max="23" width="17.44140625" style="2" bestFit="1" customWidth="1"/>
    <col min="24" max="25" width="17.21875" style="2" bestFit="1" customWidth="1"/>
    <col min="26" max="27" width="16.77734375" style="2" bestFit="1" customWidth="1"/>
    <col min="28" max="28" width="15.44140625" style="2" bestFit="1" customWidth="1"/>
    <col min="29" max="29" width="19" style="2" bestFit="1" customWidth="1"/>
    <col min="30" max="30" width="12.77734375" style="2" bestFit="1" customWidth="1"/>
    <col min="31" max="31" width="16.21875" style="2" bestFit="1" customWidth="1"/>
    <col min="32" max="32" width="11.44140625" style="3" bestFit="1" customWidth="1"/>
    <col min="33" max="33" width="18.21875" style="2" bestFit="1" customWidth="1"/>
    <col min="34" max="34" width="12.44140625" style="106" bestFit="1" customWidth="1"/>
    <col min="35" max="35" width="86.77734375" style="3" bestFit="1" customWidth="1"/>
    <col min="36" max="36" width="17.77734375" style="1" customWidth="1"/>
    <col min="37" max="37" width="23" style="4" customWidth="1"/>
    <col min="38" max="38" width="18" style="4" customWidth="1"/>
    <col min="39" max="39" width="14.44140625" style="4" customWidth="1"/>
    <col min="40" max="40" width="16" style="1" customWidth="1"/>
    <col min="41" max="41" width="12.44140625" style="1" customWidth="1"/>
    <col min="42" max="42" width="13.77734375" style="4" customWidth="1"/>
    <col min="43" max="43" width="14.21875" style="4" customWidth="1"/>
    <col min="44" max="44" width="17.21875" style="1" customWidth="1"/>
    <col min="45" max="45" width="11.21875" style="1" customWidth="1"/>
    <col min="46" max="46" width="16.21875" style="4" customWidth="1"/>
    <col min="47" max="47" width="15.44140625" style="4" customWidth="1"/>
    <col min="48" max="48" width="12.21875" style="1" customWidth="1"/>
    <col min="49" max="49" width="16.21875" style="1" bestFit="1" customWidth="1"/>
    <col min="50" max="50" width="16.21875" style="4" bestFit="1" customWidth="1"/>
    <col min="51" max="51" width="8.77734375" style="4" customWidth="1"/>
    <col min="52" max="52" width="12.21875" style="1" customWidth="1"/>
    <col min="53" max="53" width="11.21875" style="1" customWidth="1"/>
    <col min="54" max="54" width="12.44140625" style="4" customWidth="1"/>
    <col min="55" max="55" width="8.77734375" style="4" customWidth="1"/>
    <col min="56" max="56" width="12.21875" style="1" customWidth="1"/>
    <col min="57" max="57" width="8.77734375" style="1" customWidth="1"/>
    <col min="58" max="58" width="12.44140625" style="4" customWidth="1"/>
    <col min="59" max="59" width="8.77734375" style="4" customWidth="1"/>
    <col min="60" max="60" width="12.21875" style="1" customWidth="1"/>
    <col min="61" max="61" width="8.77734375" style="1" customWidth="1"/>
    <col min="62" max="62" width="12.44140625" style="4" customWidth="1"/>
    <col min="63" max="63" width="8.77734375" style="4" customWidth="1"/>
    <col min="64" max="64" width="12.21875" style="1" customWidth="1"/>
    <col min="65" max="65" width="8.77734375" style="1" customWidth="1"/>
    <col min="66" max="66" width="9.21875" style="4" customWidth="1"/>
    <col min="67" max="67" width="8.77734375" style="4" customWidth="1"/>
    <col min="68" max="68" width="12.21875" style="1" customWidth="1"/>
    <col min="69" max="69" width="8.77734375" style="1" customWidth="1"/>
    <col min="70" max="70" width="9.21875" style="4" customWidth="1"/>
    <col min="71" max="71" width="8.77734375" style="4" hidden="1" customWidth="1"/>
    <col min="72" max="72" width="12.21875" style="1" hidden="1" customWidth="1"/>
    <col min="73" max="73" width="8.77734375" style="1" hidden="1" customWidth="1"/>
    <col min="74" max="74" width="9.21875" style="4" hidden="1" customWidth="1"/>
    <col min="75" max="75" width="8.77734375" style="4" hidden="1" customWidth="1"/>
    <col min="76" max="76" width="12.21875" style="1" hidden="1" customWidth="1"/>
    <col min="77" max="77" width="8.77734375" style="1" hidden="1" customWidth="1"/>
    <col min="78" max="78" width="9.21875" style="4" hidden="1" customWidth="1"/>
    <col min="79" max="79" width="8.77734375" style="4" hidden="1" customWidth="1"/>
    <col min="80" max="80" width="12.21875" style="1" hidden="1" customWidth="1"/>
    <col min="81" max="81" width="8.77734375" style="1" hidden="1" customWidth="1"/>
    <col min="82" max="82" width="9.21875" style="4" hidden="1" customWidth="1"/>
    <col min="83" max="83" width="8.77734375" style="4" hidden="1" customWidth="1"/>
    <col min="84" max="84" width="12.21875" style="1" hidden="1" customWidth="1"/>
    <col min="85" max="85" width="8.77734375" style="1" hidden="1" customWidth="1"/>
    <col min="86" max="86" width="9.21875" style="4" hidden="1" customWidth="1"/>
    <col min="87" max="89" width="2.21875" style="4" hidden="1" customWidth="1"/>
    <col min="90" max="90" width="9.77734375" style="4" customWidth="1"/>
    <col min="91" max="91" width="6.77734375" style="4" customWidth="1"/>
    <col min="92" max="92" width="9.77734375" style="4" customWidth="1"/>
    <col min="93" max="93" width="6.77734375" style="4" customWidth="1"/>
    <col min="94" max="94" width="14.21875" style="4" customWidth="1"/>
    <col min="95" max="95" width="6.77734375" style="4" customWidth="1"/>
    <col min="96" max="96" width="52" style="4" customWidth="1"/>
    <col min="97" max="97" width="8.21875" style="4" customWidth="1"/>
    <col min="98" max="98" width="4.77734375" style="4" customWidth="1"/>
    <col min="99" max="99" width="29.21875" style="2" customWidth="1"/>
    <col min="100" max="100" width="39.44140625" style="4" customWidth="1"/>
    <col min="101" max="101" width="1.44140625" style="4" customWidth="1"/>
    <col min="102" max="102" width="5.5546875" style="4" hidden="1" customWidth="1"/>
    <col min="103" max="103" width="5.21875" style="4" hidden="1" customWidth="1"/>
    <col min="104" max="105" width="5.44140625" style="4" hidden="1" customWidth="1"/>
    <col min="106" max="107" width="4.21875" style="1" hidden="1" customWidth="1"/>
    <col min="108" max="108" width="4" style="1" hidden="1" customWidth="1"/>
    <col min="109" max="109" width="4.5546875" style="4" hidden="1" customWidth="1"/>
    <col min="110" max="110" width="6.21875" style="1" hidden="1" customWidth="1"/>
    <col min="111" max="111" width="5" style="4" hidden="1" customWidth="1"/>
    <col min="112" max="112" width="6.44140625" style="4" hidden="1" customWidth="1"/>
    <col min="113" max="113" width="5.77734375" style="1" hidden="1" customWidth="1"/>
    <col min="114" max="115" width="4.21875" style="1" hidden="1" customWidth="1"/>
    <col min="116" max="116" width="4" style="1" hidden="1" customWidth="1"/>
    <col min="117" max="117" width="4.5546875" style="4" hidden="1" customWidth="1"/>
    <col min="118" max="118" width="6.21875" style="1" hidden="1" customWidth="1"/>
    <col min="119" max="119" width="5" style="4" hidden="1" customWidth="1"/>
    <col min="120" max="120" width="5.77734375" style="1" hidden="1" customWidth="1"/>
    <col min="121" max="122" width="4.21875" style="1" hidden="1" customWidth="1"/>
    <col min="123" max="123" width="4" style="1" hidden="1" customWidth="1"/>
    <col min="124" max="125" width="5.21875" style="1" hidden="1" customWidth="1"/>
    <col min="126" max="126" width="5" style="1" hidden="1" customWidth="1"/>
    <col min="127" max="127" width="5.77734375" style="1" hidden="1" customWidth="1"/>
    <col min="128" max="129" width="4.21875" style="1" hidden="1" customWidth="1"/>
    <col min="130" max="130" width="4" style="1" hidden="1" customWidth="1"/>
    <col min="131" max="132" width="5.21875" style="1" hidden="1" customWidth="1"/>
    <col min="133" max="133" width="5" style="1" hidden="1" customWidth="1"/>
    <col min="134" max="134" width="5.77734375" style="1" hidden="1" customWidth="1"/>
    <col min="135" max="136" width="4.21875" style="1" hidden="1" customWidth="1"/>
    <col min="137" max="137" width="4" style="1" hidden="1" customWidth="1"/>
    <col min="138" max="139" width="5.21875" style="1" hidden="1" customWidth="1"/>
    <col min="140" max="140" width="5" style="1" hidden="1" customWidth="1"/>
    <col min="141" max="141" width="5.77734375" style="1" hidden="1" customWidth="1"/>
    <col min="142" max="143" width="4.21875" style="1" hidden="1" customWidth="1"/>
    <col min="144" max="144" width="4" style="1" hidden="1" customWidth="1"/>
    <col min="145" max="146" width="5.21875" style="1" hidden="1" customWidth="1"/>
    <col min="147" max="147" width="5" style="1" hidden="1" customWidth="1"/>
    <col min="148" max="148" width="5.77734375" style="1" hidden="1" customWidth="1"/>
    <col min="149" max="150" width="4.21875" style="1" hidden="1" customWidth="1"/>
    <col min="151" max="151" width="4" style="1" hidden="1" customWidth="1"/>
    <col min="152" max="153" width="5.21875" style="1" hidden="1" customWidth="1"/>
    <col min="154" max="154" width="5" style="1" hidden="1" customWidth="1"/>
    <col min="155" max="155" width="5.77734375" style="1" hidden="1" customWidth="1"/>
    <col min="156" max="157" width="4.21875" style="1" hidden="1" customWidth="1"/>
    <col min="158" max="158" width="4" style="1" hidden="1" customWidth="1"/>
    <col min="159" max="160" width="5.21875" style="1" hidden="1" customWidth="1"/>
    <col min="161" max="161" width="5" style="1" hidden="1" customWidth="1"/>
    <col min="162" max="162" width="5.77734375" style="1" hidden="1" customWidth="1"/>
    <col min="163" max="164" width="4.21875" style="1" hidden="1" customWidth="1"/>
    <col min="165" max="165" width="4" style="1" hidden="1" customWidth="1"/>
    <col min="166" max="167" width="5.21875" style="1" hidden="1" customWidth="1"/>
    <col min="168" max="168" width="5" style="1" hidden="1" customWidth="1"/>
    <col min="169" max="169" width="5.77734375" style="1" hidden="1" customWidth="1"/>
    <col min="170" max="171" width="4.21875" style="1" hidden="1" customWidth="1"/>
    <col min="172" max="172" width="4" style="1" hidden="1" customWidth="1"/>
    <col min="173" max="174" width="5.21875" style="1" hidden="1" customWidth="1"/>
    <col min="175" max="175" width="5" style="1" hidden="1" customWidth="1"/>
    <col min="176" max="176" width="5.77734375" style="1" hidden="1" customWidth="1"/>
    <col min="177" max="178" width="4.21875" style="1" hidden="1" customWidth="1"/>
    <col min="179" max="179" width="4" style="1" hidden="1" customWidth="1"/>
    <col min="180" max="181" width="5.21875" style="1" hidden="1" customWidth="1"/>
    <col min="182" max="182" width="5" style="1" hidden="1" customWidth="1"/>
    <col min="183" max="183" width="5.77734375" style="1" hidden="1" customWidth="1"/>
    <col min="184" max="185" width="4.21875" style="1" hidden="1" customWidth="1"/>
    <col min="186" max="186" width="4" style="1" hidden="1" customWidth="1"/>
    <col min="187" max="188" width="5.21875" style="1" hidden="1" customWidth="1"/>
    <col min="189" max="189" width="5" style="1" hidden="1" customWidth="1"/>
    <col min="190" max="191" width="5.77734375" style="1" hidden="1" customWidth="1"/>
    <col min="192" max="192" width="7.44140625" style="1" hidden="1" customWidth="1"/>
    <col min="193" max="197" width="8" style="1" customWidth="1"/>
    <col min="198" max="198" width="32.77734375" style="1" customWidth="1"/>
    <col min="199" max="224" width="8" style="1" customWidth="1"/>
    <col min="225" max="1677" width="2.21875" style="1" customWidth="1"/>
    <col min="1678" max="1680" width="10.88671875" style="1"/>
    <col min="1681" max="1681" width="4.21875" style="1" customWidth="1"/>
    <col min="1682" max="1683" width="10.88671875" style="1"/>
    <col min="1684" max="1684" width="4.77734375" style="1" customWidth="1"/>
    <col min="1685" max="1690" width="10.88671875" style="1"/>
    <col min="1691" max="1691" width="36.21875" style="1" customWidth="1"/>
    <col min="1692" max="1692" width="10.88671875" style="1"/>
    <col min="1693" max="1693" width="45.44140625" style="1" customWidth="1"/>
    <col min="1694" max="1695" width="10.88671875" style="1"/>
    <col min="1696" max="1696" width="10.88671875" style="3"/>
    <col min="1697" max="1697" width="10.88671875" style="1"/>
    <col min="1698" max="1698" width="32.44140625" style="2" customWidth="1"/>
    <col min="1699" max="1702" width="10.88671875" style="1"/>
    <col min="1703" max="1703" width="35.44140625" style="1" customWidth="1"/>
    <col min="1704" max="1762" width="10.88671875" style="1"/>
    <col min="1763" max="1763" width="26.44140625" style="1" customWidth="1"/>
    <col min="1764" max="1766" width="10.88671875" style="1"/>
    <col min="1767" max="1767" width="17.44140625" style="1" customWidth="1"/>
    <col min="1768" max="1892" width="10.88671875" style="1"/>
    <col min="1893" max="1893" width="12" style="1" customWidth="1"/>
    <col min="1894" max="1894" width="2.77734375" style="1" customWidth="1"/>
    <col min="1895" max="1896" width="6.44140625" style="1" customWidth="1"/>
    <col min="1897" max="1897" width="5.77734375" style="1" customWidth="1"/>
    <col min="1898" max="1898" width="6.44140625" style="1" customWidth="1"/>
    <col min="1899" max="1899" width="13.77734375" style="1" customWidth="1"/>
    <col min="1900" max="1901" width="9" style="1" customWidth="1"/>
    <col min="1902" max="1902" width="2.44140625" style="1" customWidth="1"/>
    <col min="1903" max="1903" width="8.77734375" style="1" customWidth="1"/>
    <col min="1904" max="1904" width="7.44140625" style="1" customWidth="1"/>
    <col min="1905" max="1907" width="3.77734375" style="1" customWidth="1"/>
    <col min="1908" max="1908" width="3.44140625" style="1" customWidth="1"/>
    <col min="1909" max="1909" width="2.77734375" style="1" customWidth="1"/>
    <col min="1910" max="1910" width="3" style="1" customWidth="1"/>
    <col min="1911" max="1913" width="0" style="1" hidden="1" customWidth="1"/>
    <col min="1914" max="1914" width="4.44140625" style="1" customWidth="1"/>
    <col min="1915" max="1915" width="0" style="1" hidden="1" customWidth="1"/>
    <col min="1916" max="1917" width="14.77734375" style="1" customWidth="1"/>
    <col min="1918" max="1918" width="15.21875" style="1" customWidth="1"/>
    <col min="1919" max="1919" width="6.44140625" style="1" customWidth="1"/>
    <col min="1920" max="1920" width="15.21875" style="1" customWidth="1"/>
    <col min="1921" max="1921" width="4.21875" style="1" customWidth="1"/>
    <col min="1922" max="1922" width="3" style="1" customWidth="1"/>
    <col min="1923" max="1925" width="0" style="1" hidden="1" customWidth="1"/>
    <col min="1926" max="1926" width="3" style="1" customWidth="1"/>
    <col min="1927" max="1927" width="0" style="1" hidden="1" customWidth="1"/>
    <col min="1928" max="1928" width="3" style="1" customWidth="1"/>
    <col min="1929" max="1929" width="0" style="1" hidden="1" customWidth="1"/>
    <col min="1930" max="1930" width="4.44140625" style="1" customWidth="1"/>
    <col min="1931" max="1931" width="34.21875" style="1" customWidth="1"/>
    <col min="1932" max="1932" width="23.44140625" style="1" customWidth="1"/>
    <col min="1933" max="1933" width="9.21875" style="1" customWidth="1"/>
    <col min="1934" max="1934" width="19.44140625" style="1" customWidth="1"/>
    <col min="1935" max="1935" width="42.77734375" style="1" customWidth="1"/>
    <col min="1936" max="1936" width="5.77734375" style="1" customWidth="1"/>
    <col min="1937" max="1937" width="31.44140625" style="1" customWidth="1"/>
    <col min="1938" max="1938" width="16.21875" style="1" customWidth="1"/>
    <col min="1939" max="1940" width="9.21875" style="1" customWidth="1"/>
    <col min="1941" max="1941" width="11.21875" style="1" customWidth="1"/>
    <col min="1942" max="1942" width="2.21875" style="1" customWidth="1"/>
    <col min="1943" max="2148" width="10.88671875" style="1"/>
    <col min="2149" max="2149" width="12" style="1" customWidth="1"/>
    <col min="2150" max="2150" width="2.77734375" style="1" customWidth="1"/>
    <col min="2151" max="2152" width="6.44140625" style="1" customWidth="1"/>
    <col min="2153" max="2153" width="5.77734375" style="1" customWidth="1"/>
    <col min="2154" max="2154" width="6.44140625" style="1" customWidth="1"/>
    <col min="2155" max="2155" width="13.77734375" style="1" customWidth="1"/>
    <col min="2156" max="2157" width="9" style="1" customWidth="1"/>
    <col min="2158" max="2158" width="2.44140625" style="1" customWidth="1"/>
    <col min="2159" max="2159" width="8.77734375" style="1" customWidth="1"/>
    <col min="2160" max="2160" width="7.44140625" style="1" customWidth="1"/>
    <col min="2161" max="2163" width="3.77734375" style="1" customWidth="1"/>
    <col min="2164" max="2164" width="3.44140625" style="1" customWidth="1"/>
    <col min="2165" max="2165" width="2.77734375" style="1" customWidth="1"/>
    <col min="2166" max="2166" width="3" style="1" customWidth="1"/>
    <col min="2167" max="2169" width="0" style="1" hidden="1" customWidth="1"/>
    <col min="2170" max="2170" width="4.44140625" style="1" customWidth="1"/>
    <col min="2171" max="2171" width="0" style="1" hidden="1" customWidth="1"/>
    <col min="2172" max="2173" width="14.77734375" style="1" customWidth="1"/>
    <col min="2174" max="2174" width="15.21875" style="1" customWidth="1"/>
    <col min="2175" max="2175" width="6.44140625" style="1" customWidth="1"/>
    <col min="2176" max="2176" width="15.21875" style="1" customWidth="1"/>
    <col min="2177" max="2177" width="4.21875" style="1" customWidth="1"/>
    <col min="2178" max="2178" width="3" style="1" customWidth="1"/>
    <col min="2179" max="2181" width="0" style="1" hidden="1" customWidth="1"/>
    <col min="2182" max="2182" width="3" style="1" customWidth="1"/>
    <col min="2183" max="2183" width="0" style="1" hidden="1" customWidth="1"/>
    <col min="2184" max="2184" width="3" style="1" customWidth="1"/>
    <col min="2185" max="2185" width="0" style="1" hidden="1" customWidth="1"/>
    <col min="2186" max="2186" width="4.44140625" style="1" customWidth="1"/>
    <col min="2187" max="2187" width="34.21875" style="1" customWidth="1"/>
    <col min="2188" max="2188" width="23.44140625" style="1" customWidth="1"/>
    <col min="2189" max="2189" width="9.21875" style="1" customWidth="1"/>
    <col min="2190" max="2190" width="19.44140625" style="1" customWidth="1"/>
    <col min="2191" max="2191" width="42.77734375" style="1" customWidth="1"/>
    <col min="2192" max="2192" width="5.77734375" style="1" customWidth="1"/>
    <col min="2193" max="2193" width="31.44140625" style="1" customWidth="1"/>
    <col min="2194" max="2194" width="16.21875" style="1" customWidth="1"/>
    <col min="2195" max="2196" width="9.21875" style="1" customWidth="1"/>
    <col min="2197" max="2197" width="11.21875" style="1" customWidth="1"/>
    <col min="2198" max="2198" width="2.21875" style="1" customWidth="1"/>
    <col min="2199" max="2404" width="10.88671875" style="1"/>
    <col min="2405" max="2405" width="12" style="1" customWidth="1"/>
    <col min="2406" max="2406" width="2.77734375" style="1" customWidth="1"/>
    <col min="2407" max="2408" width="6.44140625" style="1" customWidth="1"/>
    <col min="2409" max="2409" width="5.77734375" style="1" customWidth="1"/>
    <col min="2410" max="2410" width="6.44140625" style="1" customWidth="1"/>
    <col min="2411" max="2411" width="13.77734375" style="1" customWidth="1"/>
    <col min="2412" max="2413" width="9" style="1" customWidth="1"/>
    <col min="2414" max="2414" width="2.44140625" style="1" customWidth="1"/>
    <col min="2415" max="2415" width="8.77734375" style="1" customWidth="1"/>
    <col min="2416" max="2416" width="7.44140625" style="1" customWidth="1"/>
    <col min="2417" max="2419" width="3.77734375" style="1" customWidth="1"/>
    <col min="2420" max="2420" width="3.44140625" style="1" customWidth="1"/>
    <col min="2421" max="2421" width="2.77734375" style="1" customWidth="1"/>
    <col min="2422" max="2422" width="3" style="1" customWidth="1"/>
    <col min="2423" max="2425" width="0" style="1" hidden="1" customWidth="1"/>
    <col min="2426" max="2426" width="4.44140625" style="1" customWidth="1"/>
    <col min="2427" max="2427" width="0" style="1" hidden="1" customWidth="1"/>
    <col min="2428" max="2429" width="14.77734375" style="1" customWidth="1"/>
    <col min="2430" max="2430" width="15.21875" style="1" customWidth="1"/>
    <col min="2431" max="2431" width="6.44140625" style="1" customWidth="1"/>
    <col min="2432" max="2432" width="15.21875" style="1" customWidth="1"/>
    <col min="2433" max="2433" width="4.21875" style="1" customWidth="1"/>
    <col min="2434" max="2434" width="3" style="1" customWidth="1"/>
    <col min="2435" max="2437" width="0" style="1" hidden="1" customWidth="1"/>
    <col min="2438" max="2438" width="3" style="1" customWidth="1"/>
    <col min="2439" max="2439" width="0" style="1" hidden="1" customWidth="1"/>
    <col min="2440" max="2440" width="3" style="1" customWidth="1"/>
    <col min="2441" max="2441" width="0" style="1" hidden="1" customWidth="1"/>
    <col min="2442" max="2442" width="4.44140625" style="1" customWidth="1"/>
    <col min="2443" max="2443" width="34.21875" style="1" customWidth="1"/>
    <col min="2444" max="2444" width="23.44140625" style="1" customWidth="1"/>
    <col min="2445" max="2445" width="9.21875" style="1" customWidth="1"/>
    <col min="2446" max="2446" width="19.44140625" style="1" customWidth="1"/>
    <col min="2447" max="2447" width="42.77734375" style="1" customWidth="1"/>
    <col min="2448" max="2448" width="5.77734375" style="1" customWidth="1"/>
    <col min="2449" max="2449" width="31.44140625" style="1" customWidth="1"/>
    <col min="2450" max="2450" width="16.21875" style="1" customWidth="1"/>
    <col min="2451" max="2452" width="9.21875" style="1" customWidth="1"/>
    <col min="2453" max="2453" width="11.21875" style="1" customWidth="1"/>
    <col min="2454" max="2454" width="2.21875" style="1" customWidth="1"/>
    <col min="2455" max="2660" width="10.88671875" style="1"/>
    <col min="2661" max="2661" width="12" style="1" customWidth="1"/>
    <col min="2662" max="2662" width="2.77734375" style="1" customWidth="1"/>
    <col min="2663" max="2664" width="6.44140625" style="1" customWidth="1"/>
    <col min="2665" max="2665" width="5.77734375" style="1" customWidth="1"/>
    <col min="2666" max="2666" width="6.44140625" style="1" customWidth="1"/>
    <col min="2667" max="2667" width="13.77734375" style="1" customWidth="1"/>
    <col min="2668" max="2669" width="9" style="1" customWidth="1"/>
    <col min="2670" max="2670" width="2.44140625" style="1" customWidth="1"/>
    <col min="2671" max="2671" width="8.77734375" style="1" customWidth="1"/>
    <col min="2672" max="2672" width="7.44140625" style="1" customWidth="1"/>
    <col min="2673" max="2675" width="3.77734375" style="1" customWidth="1"/>
    <col min="2676" max="2676" width="3.44140625" style="1" customWidth="1"/>
    <col min="2677" max="2677" width="2.77734375" style="1" customWidth="1"/>
    <col min="2678" max="2678" width="3" style="1" customWidth="1"/>
    <col min="2679" max="2681" width="0" style="1" hidden="1" customWidth="1"/>
    <col min="2682" max="2682" width="4.44140625" style="1" customWidth="1"/>
    <col min="2683" max="2683" width="0" style="1" hidden="1" customWidth="1"/>
    <col min="2684" max="2685" width="14.77734375" style="1" customWidth="1"/>
    <col min="2686" max="2686" width="15.21875" style="1" customWidth="1"/>
    <col min="2687" max="2687" width="6.44140625" style="1" customWidth="1"/>
    <col min="2688" max="2688" width="15.21875" style="1" customWidth="1"/>
    <col min="2689" max="2689" width="4.21875" style="1" customWidth="1"/>
    <col min="2690" max="2690" width="3" style="1" customWidth="1"/>
    <col min="2691" max="2693" width="0" style="1" hidden="1" customWidth="1"/>
    <col min="2694" max="2694" width="3" style="1" customWidth="1"/>
    <col min="2695" max="2695" width="0" style="1" hidden="1" customWidth="1"/>
    <col min="2696" max="2696" width="3" style="1" customWidth="1"/>
    <col min="2697" max="2697" width="0" style="1" hidden="1" customWidth="1"/>
    <col min="2698" max="2698" width="4.44140625" style="1" customWidth="1"/>
    <col min="2699" max="2699" width="34.21875" style="1" customWidth="1"/>
    <col min="2700" max="2700" width="23.44140625" style="1" customWidth="1"/>
    <col min="2701" max="2701" width="9.21875" style="1" customWidth="1"/>
    <col min="2702" max="2702" width="19.44140625" style="1" customWidth="1"/>
    <col min="2703" max="2703" width="42.77734375" style="1" customWidth="1"/>
    <col min="2704" max="2704" width="5.77734375" style="1" customWidth="1"/>
    <col min="2705" max="2705" width="31.44140625" style="1" customWidth="1"/>
    <col min="2706" max="2706" width="16.21875" style="1" customWidth="1"/>
    <col min="2707" max="2708" width="9.21875" style="1" customWidth="1"/>
    <col min="2709" max="2709" width="11.21875" style="1" customWidth="1"/>
    <col min="2710" max="2710" width="2.21875" style="1" customWidth="1"/>
    <col min="2711" max="2916" width="10.88671875" style="1"/>
    <col min="2917" max="2917" width="12" style="1" customWidth="1"/>
    <col min="2918" max="2918" width="2.77734375" style="1" customWidth="1"/>
    <col min="2919" max="2920" width="6.44140625" style="1" customWidth="1"/>
    <col min="2921" max="2921" width="5.77734375" style="1" customWidth="1"/>
    <col min="2922" max="2922" width="6.44140625" style="1" customWidth="1"/>
    <col min="2923" max="2923" width="13.77734375" style="1" customWidth="1"/>
    <col min="2924" max="2925" width="9" style="1" customWidth="1"/>
    <col min="2926" max="2926" width="2.44140625" style="1" customWidth="1"/>
    <col min="2927" max="2927" width="8.77734375" style="1" customWidth="1"/>
    <col min="2928" max="2928" width="7.44140625" style="1" customWidth="1"/>
    <col min="2929" max="2931" width="3.77734375" style="1" customWidth="1"/>
    <col min="2932" max="2932" width="3.44140625" style="1" customWidth="1"/>
    <col min="2933" max="2933" width="2.77734375" style="1" customWidth="1"/>
    <col min="2934" max="2934" width="3" style="1" customWidth="1"/>
    <col min="2935" max="2937" width="0" style="1" hidden="1" customWidth="1"/>
    <col min="2938" max="2938" width="4.44140625" style="1" customWidth="1"/>
    <col min="2939" max="2939" width="0" style="1" hidden="1" customWidth="1"/>
    <col min="2940" max="2941" width="14.77734375" style="1" customWidth="1"/>
    <col min="2942" max="2942" width="15.21875" style="1" customWidth="1"/>
    <col min="2943" max="2943" width="6.44140625" style="1" customWidth="1"/>
    <col min="2944" max="2944" width="15.21875" style="1" customWidth="1"/>
    <col min="2945" max="2945" width="4.21875" style="1" customWidth="1"/>
    <col min="2946" max="2946" width="3" style="1" customWidth="1"/>
    <col min="2947" max="2949" width="0" style="1" hidden="1" customWidth="1"/>
    <col min="2950" max="2950" width="3" style="1" customWidth="1"/>
    <col min="2951" max="2951" width="0" style="1" hidden="1" customWidth="1"/>
    <col min="2952" max="2952" width="3" style="1" customWidth="1"/>
    <col min="2953" max="2953" width="0" style="1" hidden="1" customWidth="1"/>
    <col min="2954" max="2954" width="4.44140625" style="1" customWidth="1"/>
    <col min="2955" max="2955" width="34.21875" style="1" customWidth="1"/>
    <col min="2956" max="2956" width="23.44140625" style="1" customWidth="1"/>
    <col min="2957" max="2957" width="9.21875" style="1" customWidth="1"/>
    <col min="2958" max="2958" width="19.44140625" style="1" customWidth="1"/>
    <col min="2959" max="2959" width="42.77734375" style="1" customWidth="1"/>
    <col min="2960" max="2960" width="5.77734375" style="1" customWidth="1"/>
    <col min="2961" max="2961" width="31.44140625" style="1" customWidth="1"/>
    <col min="2962" max="2962" width="16.21875" style="1" customWidth="1"/>
    <col min="2963" max="2964" width="9.21875" style="1" customWidth="1"/>
    <col min="2965" max="2965" width="11.21875" style="1" customWidth="1"/>
    <col min="2966" max="2966" width="2.21875" style="1" customWidth="1"/>
    <col min="2967" max="3172" width="10.88671875" style="1"/>
    <col min="3173" max="3173" width="12" style="1" customWidth="1"/>
    <col min="3174" max="3174" width="2.77734375" style="1" customWidth="1"/>
    <col min="3175" max="3176" width="6.44140625" style="1" customWidth="1"/>
    <col min="3177" max="3177" width="5.77734375" style="1" customWidth="1"/>
    <col min="3178" max="3178" width="6.44140625" style="1" customWidth="1"/>
    <col min="3179" max="3179" width="13.77734375" style="1" customWidth="1"/>
    <col min="3180" max="3181" width="9" style="1" customWidth="1"/>
    <col min="3182" max="3182" width="2.44140625" style="1" customWidth="1"/>
    <col min="3183" max="3183" width="8.77734375" style="1" customWidth="1"/>
    <col min="3184" max="3184" width="7.44140625" style="1" customWidth="1"/>
    <col min="3185" max="3187" width="3.77734375" style="1" customWidth="1"/>
    <col min="3188" max="3188" width="3.44140625" style="1" customWidth="1"/>
    <col min="3189" max="3189" width="2.77734375" style="1" customWidth="1"/>
    <col min="3190" max="3190" width="3" style="1" customWidth="1"/>
    <col min="3191" max="3193" width="0" style="1" hidden="1" customWidth="1"/>
    <col min="3194" max="3194" width="4.44140625" style="1" customWidth="1"/>
    <col min="3195" max="3195" width="0" style="1" hidden="1" customWidth="1"/>
    <col min="3196" max="3197" width="14.77734375" style="1" customWidth="1"/>
    <col min="3198" max="3198" width="15.21875" style="1" customWidth="1"/>
    <col min="3199" max="3199" width="6.44140625" style="1" customWidth="1"/>
    <col min="3200" max="3200" width="15.21875" style="1" customWidth="1"/>
    <col min="3201" max="3201" width="4.21875" style="1" customWidth="1"/>
    <col min="3202" max="3202" width="3" style="1" customWidth="1"/>
    <col min="3203" max="3205" width="0" style="1" hidden="1" customWidth="1"/>
    <col min="3206" max="3206" width="3" style="1" customWidth="1"/>
    <col min="3207" max="3207" width="0" style="1" hidden="1" customWidth="1"/>
    <col min="3208" max="3208" width="3" style="1" customWidth="1"/>
    <col min="3209" max="3209" width="0" style="1" hidden="1" customWidth="1"/>
    <col min="3210" max="3210" width="4.44140625" style="1" customWidth="1"/>
    <col min="3211" max="3211" width="34.21875" style="1" customWidth="1"/>
    <col min="3212" max="3212" width="23.44140625" style="1" customWidth="1"/>
    <col min="3213" max="3213" width="9.21875" style="1" customWidth="1"/>
    <col min="3214" max="3214" width="19.44140625" style="1" customWidth="1"/>
    <col min="3215" max="3215" width="42.77734375" style="1" customWidth="1"/>
    <col min="3216" max="3216" width="5.77734375" style="1" customWidth="1"/>
    <col min="3217" max="3217" width="31.44140625" style="1" customWidth="1"/>
    <col min="3218" max="3218" width="16.21875" style="1" customWidth="1"/>
    <col min="3219" max="3220" width="9.21875" style="1" customWidth="1"/>
    <col min="3221" max="3221" width="11.21875" style="1" customWidth="1"/>
    <col min="3222" max="3222" width="2.21875" style="1" customWidth="1"/>
    <col min="3223" max="3428" width="10.88671875" style="1"/>
    <col min="3429" max="3429" width="12" style="1" customWidth="1"/>
    <col min="3430" max="3430" width="2.77734375" style="1" customWidth="1"/>
    <col min="3431" max="3432" width="6.44140625" style="1" customWidth="1"/>
    <col min="3433" max="3433" width="5.77734375" style="1" customWidth="1"/>
    <col min="3434" max="3434" width="6.44140625" style="1" customWidth="1"/>
    <col min="3435" max="3435" width="13.77734375" style="1" customWidth="1"/>
    <col min="3436" max="3437" width="9" style="1" customWidth="1"/>
    <col min="3438" max="3438" width="2.44140625" style="1" customWidth="1"/>
    <col min="3439" max="3439" width="8.77734375" style="1" customWidth="1"/>
    <col min="3440" max="3440" width="7.44140625" style="1" customWidth="1"/>
    <col min="3441" max="3443" width="3.77734375" style="1" customWidth="1"/>
    <col min="3444" max="3444" width="3.44140625" style="1" customWidth="1"/>
    <col min="3445" max="3445" width="2.77734375" style="1" customWidth="1"/>
    <col min="3446" max="3446" width="3" style="1" customWidth="1"/>
    <col min="3447" max="3449" width="0" style="1" hidden="1" customWidth="1"/>
    <col min="3450" max="3450" width="4.44140625" style="1" customWidth="1"/>
    <col min="3451" max="3451" width="0" style="1" hidden="1" customWidth="1"/>
    <col min="3452" max="3453" width="14.77734375" style="1" customWidth="1"/>
    <col min="3454" max="3454" width="15.21875" style="1" customWidth="1"/>
    <col min="3455" max="3455" width="6.44140625" style="1" customWidth="1"/>
    <col min="3456" max="3456" width="15.21875" style="1" customWidth="1"/>
    <col min="3457" max="3457" width="4.21875" style="1" customWidth="1"/>
    <col min="3458" max="3458" width="3" style="1" customWidth="1"/>
    <col min="3459" max="3461" width="0" style="1" hidden="1" customWidth="1"/>
    <col min="3462" max="3462" width="3" style="1" customWidth="1"/>
    <col min="3463" max="3463" width="0" style="1" hidden="1" customWidth="1"/>
    <col min="3464" max="3464" width="3" style="1" customWidth="1"/>
    <col min="3465" max="3465" width="0" style="1" hidden="1" customWidth="1"/>
    <col min="3466" max="3466" width="4.44140625" style="1" customWidth="1"/>
    <col min="3467" max="3467" width="34.21875" style="1" customWidth="1"/>
    <col min="3468" max="3468" width="23.44140625" style="1" customWidth="1"/>
    <col min="3469" max="3469" width="9.21875" style="1" customWidth="1"/>
    <col min="3470" max="3470" width="19.44140625" style="1" customWidth="1"/>
    <col min="3471" max="3471" width="42.77734375" style="1" customWidth="1"/>
    <col min="3472" max="3472" width="5.77734375" style="1" customWidth="1"/>
    <col min="3473" max="3473" width="31.44140625" style="1" customWidth="1"/>
    <col min="3474" max="3474" width="16.21875" style="1" customWidth="1"/>
    <col min="3475" max="3476" width="9.21875" style="1" customWidth="1"/>
    <col min="3477" max="3477" width="11.21875" style="1" customWidth="1"/>
    <col min="3478" max="3478" width="2.21875" style="1" customWidth="1"/>
    <col min="3479" max="3684" width="10.88671875" style="1"/>
    <col min="3685" max="3685" width="12" style="1" customWidth="1"/>
    <col min="3686" max="3686" width="2.77734375" style="1" customWidth="1"/>
    <col min="3687" max="3688" width="6.44140625" style="1" customWidth="1"/>
    <col min="3689" max="3689" width="5.77734375" style="1" customWidth="1"/>
    <col min="3690" max="3690" width="6.44140625" style="1" customWidth="1"/>
    <col min="3691" max="3691" width="13.77734375" style="1" customWidth="1"/>
    <col min="3692" max="3693" width="9" style="1" customWidth="1"/>
    <col min="3694" max="3694" width="2.44140625" style="1" customWidth="1"/>
    <col min="3695" max="3695" width="8.77734375" style="1" customWidth="1"/>
    <col min="3696" max="3696" width="7.44140625" style="1" customWidth="1"/>
    <col min="3697" max="3699" width="3.77734375" style="1" customWidth="1"/>
    <col min="3700" max="3700" width="3.44140625" style="1" customWidth="1"/>
    <col min="3701" max="3701" width="2.77734375" style="1" customWidth="1"/>
    <col min="3702" max="3702" width="3" style="1" customWidth="1"/>
    <col min="3703" max="3705" width="0" style="1" hidden="1" customWidth="1"/>
    <col min="3706" max="3706" width="4.44140625" style="1" customWidth="1"/>
    <col min="3707" max="3707" width="0" style="1" hidden="1" customWidth="1"/>
    <col min="3708" max="3709" width="14.77734375" style="1" customWidth="1"/>
    <col min="3710" max="3710" width="15.21875" style="1" customWidth="1"/>
    <col min="3711" max="3711" width="6.44140625" style="1" customWidth="1"/>
    <col min="3712" max="3712" width="15.21875" style="1" customWidth="1"/>
    <col min="3713" max="3713" width="4.21875" style="1" customWidth="1"/>
    <col min="3714" max="3714" width="3" style="1" customWidth="1"/>
    <col min="3715" max="3717" width="0" style="1" hidden="1" customWidth="1"/>
    <col min="3718" max="3718" width="3" style="1" customWidth="1"/>
    <col min="3719" max="3719" width="0" style="1" hidden="1" customWidth="1"/>
    <col min="3720" max="3720" width="3" style="1" customWidth="1"/>
    <col min="3721" max="3721" width="0" style="1" hidden="1" customWidth="1"/>
    <col min="3722" max="3722" width="4.44140625" style="1" customWidth="1"/>
    <col min="3723" max="3723" width="34.21875" style="1" customWidth="1"/>
    <col min="3724" max="3724" width="23.44140625" style="1" customWidth="1"/>
    <col min="3725" max="3725" width="9.21875" style="1" customWidth="1"/>
    <col min="3726" max="3726" width="19.44140625" style="1" customWidth="1"/>
    <col min="3727" max="3727" width="42.77734375" style="1" customWidth="1"/>
    <col min="3728" max="3728" width="5.77734375" style="1" customWidth="1"/>
    <col min="3729" max="3729" width="31.44140625" style="1" customWidth="1"/>
    <col min="3730" max="3730" width="16.21875" style="1" customWidth="1"/>
    <col min="3731" max="3732" width="9.21875" style="1" customWidth="1"/>
    <col min="3733" max="3733" width="11.21875" style="1" customWidth="1"/>
    <col min="3734" max="3734" width="2.21875" style="1" customWidth="1"/>
    <col min="3735" max="3940" width="10.88671875" style="1"/>
    <col min="3941" max="3941" width="12" style="1" customWidth="1"/>
    <col min="3942" max="3942" width="2.77734375" style="1" customWidth="1"/>
    <col min="3943" max="3944" width="6.44140625" style="1" customWidth="1"/>
    <col min="3945" max="3945" width="5.77734375" style="1" customWidth="1"/>
    <col min="3946" max="3946" width="6.44140625" style="1" customWidth="1"/>
    <col min="3947" max="3947" width="13.77734375" style="1" customWidth="1"/>
    <col min="3948" max="3949" width="9" style="1" customWidth="1"/>
    <col min="3950" max="3950" width="2.44140625" style="1" customWidth="1"/>
    <col min="3951" max="3951" width="8.77734375" style="1" customWidth="1"/>
    <col min="3952" max="3952" width="7.44140625" style="1" customWidth="1"/>
    <col min="3953" max="3955" width="3.77734375" style="1" customWidth="1"/>
    <col min="3956" max="3956" width="3.44140625" style="1" customWidth="1"/>
    <col min="3957" max="3957" width="2.77734375" style="1" customWidth="1"/>
    <col min="3958" max="3958" width="3" style="1" customWidth="1"/>
    <col min="3959" max="3961" width="0" style="1" hidden="1" customWidth="1"/>
    <col min="3962" max="3962" width="4.44140625" style="1" customWidth="1"/>
    <col min="3963" max="3963" width="0" style="1" hidden="1" customWidth="1"/>
    <col min="3964" max="3965" width="14.77734375" style="1" customWidth="1"/>
    <col min="3966" max="3966" width="15.21875" style="1" customWidth="1"/>
    <col min="3967" max="3967" width="6.44140625" style="1" customWidth="1"/>
    <col min="3968" max="3968" width="15.21875" style="1" customWidth="1"/>
    <col min="3969" max="3969" width="4.21875" style="1" customWidth="1"/>
    <col min="3970" max="3970" width="3" style="1" customWidth="1"/>
    <col min="3971" max="3973" width="0" style="1" hidden="1" customWidth="1"/>
    <col min="3974" max="3974" width="3" style="1" customWidth="1"/>
    <col min="3975" max="3975" width="0" style="1" hidden="1" customWidth="1"/>
    <col min="3976" max="3976" width="3" style="1" customWidth="1"/>
    <col min="3977" max="3977" width="0" style="1" hidden="1" customWidth="1"/>
    <col min="3978" max="3978" width="4.44140625" style="1" customWidth="1"/>
    <col min="3979" max="3979" width="34.21875" style="1" customWidth="1"/>
    <col min="3980" max="3980" width="23.44140625" style="1" customWidth="1"/>
    <col min="3981" max="3981" width="9.21875" style="1" customWidth="1"/>
    <col min="3982" max="3982" width="19.44140625" style="1" customWidth="1"/>
    <col min="3983" max="3983" width="42.77734375" style="1" customWidth="1"/>
    <col min="3984" max="3984" width="5.77734375" style="1" customWidth="1"/>
    <col min="3985" max="3985" width="31.44140625" style="1" customWidth="1"/>
    <col min="3986" max="3986" width="16.21875" style="1" customWidth="1"/>
    <col min="3987" max="3988" width="9.21875" style="1" customWidth="1"/>
    <col min="3989" max="3989" width="11.21875" style="1" customWidth="1"/>
    <col min="3990" max="3990" width="2.21875" style="1" customWidth="1"/>
    <col min="3991" max="4196" width="10.88671875" style="1"/>
    <col min="4197" max="4197" width="12" style="1" customWidth="1"/>
    <col min="4198" max="4198" width="2.77734375" style="1" customWidth="1"/>
    <col min="4199" max="4200" width="6.44140625" style="1" customWidth="1"/>
    <col min="4201" max="4201" width="5.77734375" style="1" customWidth="1"/>
    <col min="4202" max="4202" width="6.44140625" style="1" customWidth="1"/>
    <col min="4203" max="4203" width="13.77734375" style="1" customWidth="1"/>
    <col min="4204" max="4205" width="9" style="1" customWidth="1"/>
    <col min="4206" max="4206" width="2.44140625" style="1" customWidth="1"/>
    <col min="4207" max="4207" width="8.77734375" style="1" customWidth="1"/>
    <col min="4208" max="4208" width="7.44140625" style="1" customWidth="1"/>
    <col min="4209" max="4211" width="3.77734375" style="1" customWidth="1"/>
    <col min="4212" max="4212" width="3.44140625" style="1" customWidth="1"/>
    <col min="4213" max="4213" width="2.77734375" style="1" customWidth="1"/>
    <col min="4214" max="4214" width="3" style="1" customWidth="1"/>
    <col min="4215" max="4217" width="0" style="1" hidden="1" customWidth="1"/>
    <col min="4218" max="4218" width="4.44140625" style="1" customWidth="1"/>
    <col min="4219" max="4219" width="0" style="1" hidden="1" customWidth="1"/>
    <col min="4220" max="4221" width="14.77734375" style="1" customWidth="1"/>
    <col min="4222" max="4222" width="15.21875" style="1" customWidth="1"/>
    <col min="4223" max="4223" width="6.44140625" style="1" customWidth="1"/>
    <col min="4224" max="4224" width="15.21875" style="1" customWidth="1"/>
    <col min="4225" max="4225" width="4.21875" style="1" customWidth="1"/>
    <col min="4226" max="4226" width="3" style="1" customWidth="1"/>
    <col min="4227" max="4229" width="0" style="1" hidden="1" customWidth="1"/>
    <col min="4230" max="4230" width="3" style="1" customWidth="1"/>
    <col min="4231" max="4231" width="0" style="1" hidden="1" customWidth="1"/>
    <col min="4232" max="4232" width="3" style="1" customWidth="1"/>
    <col min="4233" max="4233" width="0" style="1" hidden="1" customWidth="1"/>
    <col min="4234" max="4234" width="4.44140625" style="1" customWidth="1"/>
    <col min="4235" max="4235" width="34.21875" style="1" customWidth="1"/>
    <col min="4236" max="4236" width="23.44140625" style="1" customWidth="1"/>
    <col min="4237" max="4237" width="9.21875" style="1" customWidth="1"/>
    <col min="4238" max="4238" width="19.44140625" style="1" customWidth="1"/>
    <col min="4239" max="4239" width="42.77734375" style="1" customWidth="1"/>
    <col min="4240" max="4240" width="5.77734375" style="1" customWidth="1"/>
    <col min="4241" max="4241" width="31.44140625" style="1" customWidth="1"/>
    <col min="4242" max="4242" width="16.21875" style="1" customWidth="1"/>
    <col min="4243" max="4244" width="9.21875" style="1" customWidth="1"/>
    <col min="4245" max="4245" width="11.21875" style="1" customWidth="1"/>
    <col min="4246" max="4246" width="2.21875" style="1" customWidth="1"/>
    <col min="4247" max="4452" width="10.88671875" style="1"/>
    <col min="4453" max="4453" width="12" style="1" customWidth="1"/>
    <col min="4454" max="4454" width="2.77734375" style="1" customWidth="1"/>
    <col min="4455" max="4456" width="6.44140625" style="1" customWidth="1"/>
    <col min="4457" max="4457" width="5.77734375" style="1" customWidth="1"/>
    <col min="4458" max="4458" width="6.44140625" style="1" customWidth="1"/>
    <col min="4459" max="4459" width="13.77734375" style="1" customWidth="1"/>
    <col min="4460" max="4461" width="9" style="1" customWidth="1"/>
    <col min="4462" max="4462" width="2.44140625" style="1" customWidth="1"/>
    <col min="4463" max="4463" width="8.77734375" style="1" customWidth="1"/>
    <col min="4464" max="4464" width="7.44140625" style="1" customWidth="1"/>
    <col min="4465" max="4467" width="3.77734375" style="1" customWidth="1"/>
    <col min="4468" max="4468" width="3.44140625" style="1" customWidth="1"/>
    <col min="4469" max="4469" width="2.77734375" style="1" customWidth="1"/>
    <col min="4470" max="4470" width="3" style="1" customWidth="1"/>
    <col min="4471" max="4473" width="0" style="1" hidden="1" customWidth="1"/>
    <col min="4474" max="4474" width="4.44140625" style="1" customWidth="1"/>
    <col min="4475" max="4475" width="0" style="1" hidden="1" customWidth="1"/>
    <col min="4476" max="4477" width="14.77734375" style="1" customWidth="1"/>
    <col min="4478" max="4478" width="15.21875" style="1" customWidth="1"/>
    <col min="4479" max="4479" width="6.44140625" style="1" customWidth="1"/>
    <col min="4480" max="4480" width="15.21875" style="1" customWidth="1"/>
    <col min="4481" max="4481" width="4.21875" style="1" customWidth="1"/>
    <col min="4482" max="4482" width="3" style="1" customWidth="1"/>
    <col min="4483" max="4485" width="0" style="1" hidden="1" customWidth="1"/>
    <col min="4486" max="4486" width="3" style="1" customWidth="1"/>
    <col min="4487" max="4487" width="0" style="1" hidden="1" customWidth="1"/>
    <col min="4488" max="4488" width="3" style="1" customWidth="1"/>
    <col min="4489" max="4489" width="0" style="1" hidden="1" customWidth="1"/>
    <col min="4490" max="4490" width="4.44140625" style="1" customWidth="1"/>
    <col min="4491" max="4491" width="34.21875" style="1" customWidth="1"/>
    <col min="4492" max="4492" width="23.44140625" style="1" customWidth="1"/>
    <col min="4493" max="4493" width="9.21875" style="1" customWidth="1"/>
    <col min="4494" max="4494" width="19.44140625" style="1" customWidth="1"/>
    <col min="4495" max="4495" width="42.77734375" style="1" customWidth="1"/>
    <col min="4496" max="4496" width="5.77734375" style="1" customWidth="1"/>
    <col min="4497" max="4497" width="31.44140625" style="1" customWidth="1"/>
    <col min="4498" max="4498" width="16.21875" style="1" customWidth="1"/>
    <col min="4499" max="4500" width="9.21875" style="1" customWidth="1"/>
    <col min="4501" max="4501" width="11.21875" style="1" customWidth="1"/>
    <col min="4502" max="4502" width="2.21875" style="1" customWidth="1"/>
    <col min="4503" max="4708" width="10.88671875" style="1"/>
    <col min="4709" max="4709" width="12" style="1" customWidth="1"/>
    <col min="4710" max="4710" width="2.77734375" style="1" customWidth="1"/>
    <col min="4711" max="4712" width="6.44140625" style="1" customWidth="1"/>
    <col min="4713" max="4713" width="5.77734375" style="1" customWidth="1"/>
    <col min="4714" max="4714" width="6.44140625" style="1" customWidth="1"/>
    <col min="4715" max="4715" width="13.77734375" style="1" customWidth="1"/>
    <col min="4716" max="4717" width="9" style="1" customWidth="1"/>
    <col min="4718" max="4718" width="2.44140625" style="1" customWidth="1"/>
    <col min="4719" max="4719" width="8.77734375" style="1" customWidth="1"/>
    <col min="4720" max="4720" width="7.44140625" style="1" customWidth="1"/>
    <col min="4721" max="4723" width="3.77734375" style="1" customWidth="1"/>
    <col min="4724" max="4724" width="3.44140625" style="1" customWidth="1"/>
    <col min="4725" max="4725" width="2.77734375" style="1" customWidth="1"/>
    <col min="4726" max="4726" width="3" style="1" customWidth="1"/>
    <col min="4727" max="4729" width="0" style="1" hidden="1" customWidth="1"/>
    <col min="4730" max="4730" width="4.44140625" style="1" customWidth="1"/>
    <col min="4731" max="4731" width="0" style="1" hidden="1" customWidth="1"/>
    <col min="4732" max="4733" width="14.77734375" style="1" customWidth="1"/>
    <col min="4734" max="4734" width="15.21875" style="1" customWidth="1"/>
    <col min="4735" max="4735" width="6.44140625" style="1" customWidth="1"/>
    <col min="4736" max="4736" width="15.21875" style="1" customWidth="1"/>
    <col min="4737" max="4737" width="4.21875" style="1" customWidth="1"/>
    <col min="4738" max="4738" width="3" style="1" customWidth="1"/>
    <col min="4739" max="4741" width="0" style="1" hidden="1" customWidth="1"/>
    <col min="4742" max="4742" width="3" style="1" customWidth="1"/>
    <col min="4743" max="4743" width="0" style="1" hidden="1" customWidth="1"/>
    <col min="4744" max="4744" width="3" style="1" customWidth="1"/>
    <col min="4745" max="4745" width="0" style="1" hidden="1" customWidth="1"/>
    <col min="4746" max="4746" width="4.44140625" style="1" customWidth="1"/>
    <col min="4747" max="4747" width="34.21875" style="1" customWidth="1"/>
    <col min="4748" max="4748" width="23.44140625" style="1" customWidth="1"/>
    <col min="4749" max="4749" width="9.21875" style="1" customWidth="1"/>
    <col min="4750" max="4750" width="19.44140625" style="1" customWidth="1"/>
    <col min="4751" max="4751" width="42.77734375" style="1" customWidth="1"/>
    <col min="4752" max="4752" width="5.77734375" style="1" customWidth="1"/>
    <col min="4753" max="4753" width="31.44140625" style="1" customWidth="1"/>
    <col min="4754" max="4754" width="16.21875" style="1" customWidth="1"/>
    <col min="4755" max="4756" width="9.21875" style="1" customWidth="1"/>
    <col min="4757" max="4757" width="11.21875" style="1" customWidth="1"/>
    <col min="4758" max="4758" width="2.21875" style="1" customWidth="1"/>
    <col min="4759" max="4964" width="10.88671875" style="1"/>
    <col min="4965" max="4965" width="12" style="1" customWidth="1"/>
    <col min="4966" max="4966" width="2.77734375" style="1" customWidth="1"/>
    <col min="4967" max="4968" width="6.44140625" style="1" customWidth="1"/>
    <col min="4969" max="4969" width="5.77734375" style="1" customWidth="1"/>
    <col min="4970" max="4970" width="6.44140625" style="1" customWidth="1"/>
    <col min="4971" max="4971" width="13.77734375" style="1" customWidth="1"/>
    <col min="4972" max="4973" width="9" style="1" customWidth="1"/>
    <col min="4974" max="4974" width="2.44140625" style="1" customWidth="1"/>
    <col min="4975" max="4975" width="8.77734375" style="1" customWidth="1"/>
    <col min="4976" max="4976" width="7.44140625" style="1" customWidth="1"/>
    <col min="4977" max="4979" width="3.77734375" style="1" customWidth="1"/>
    <col min="4980" max="4980" width="3.44140625" style="1" customWidth="1"/>
    <col min="4981" max="4981" width="2.77734375" style="1" customWidth="1"/>
    <col min="4982" max="4982" width="3" style="1" customWidth="1"/>
    <col min="4983" max="4985" width="0" style="1" hidden="1" customWidth="1"/>
    <col min="4986" max="4986" width="4.44140625" style="1" customWidth="1"/>
    <col min="4987" max="4987" width="0" style="1" hidden="1" customWidth="1"/>
    <col min="4988" max="4989" width="14.77734375" style="1" customWidth="1"/>
    <col min="4990" max="4990" width="15.21875" style="1" customWidth="1"/>
    <col min="4991" max="4991" width="6.44140625" style="1" customWidth="1"/>
    <col min="4992" max="4992" width="15.21875" style="1" customWidth="1"/>
    <col min="4993" max="4993" width="4.21875" style="1" customWidth="1"/>
    <col min="4994" max="4994" width="3" style="1" customWidth="1"/>
    <col min="4995" max="4997" width="0" style="1" hidden="1" customWidth="1"/>
    <col min="4998" max="4998" width="3" style="1" customWidth="1"/>
    <col min="4999" max="4999" width="0" style="1" hidden="1" customWidth="1"/>
    <col min="5000" max="5000" width="3" style="1" customWidth="1"/>
    <col min="5001" max="5001" width="0" style="1" hidden="1" customWidth="1"/>
    <col min="5002" max="5002" width="4.44140625" style="1" customWidth="1"/>
    <col min="5003" max="5003" width="34.21875" style="1" customWidth="1"/>
    <col min="5004" max="5004" width="23.44140625" style="1" customWidth="1"/>
    <col min="5005" max="5005" width="9.21875" style="1" customWidth="1"/>
    <col min="5006" max="5006" width="19.44140625" style="1" customWidth="1"/>
    <col min="5007" max="5007" width="42.77734375" style="1" customWidth="1"/>
    <col min="5008" max="5008" width="5.77734375" style="1" customWidth="1"/>
    <col min="5009" max="5009" width="31.44140625" style="1" customWidth="1"/>
    <col min="5010" max="5010" width="16.21875" style="1" customWidth="1"/>
    <col min="5011" max="5012" width="9.21875" style="1" customWidth="1"/>
    <col min="5013" max="5013" width="11.21875" style="1" customWidth="1"/>
    <col min="5014" max="5014" width="2.21875" style="1" customWidth="1"/>
    <col min="5015" max="5220" width="10.88671875" style="1"/>
    <col min="5221" max="5221" width="12" style="1" customWidth="1"/>
    <col min="5222" max="5222" width="2.77734375" style="1" customWidth="1"/>
    <col min="5223" max="5224" width="6.44140625" style="1" customWidth="1"/>
    <col min="5225" max="5225" width="5.77734375" style="1" customWidth="1"/>
    <col min="5226" max="5226" width="6.44140625" style="1" customWidth="1"/>
    <col min="5227" max="5227" width="13.77734375" style="1" customWidth="1"/>
    <col min="5228" max="5229" width="9" style="1" customWidth="1"/>
    <col min="5230" max="5230" width="2.44140625" style="1" customWidth="1"/>
    <col min="5231" max="5231" width="8.77734375" style="1" customWidth="1"/>
    <col min="5232" max="5232" width="7.44140625" style="1" customWidth="1"/>
    <col min="5233" max="5235" width="3.77734375" style="1" customWidth="1"/>
    <col min="5236" max="5236" width="3.44140625" style="1" customWidth="1"/>
    <col min="5237" max="5237" width="2.77734375" style="1" customWidth="1"/>
    <col min="5238" max="5238" width="3" style="1" customWidth="1"/>
    <col min="5239" max="5241" width="0" style="1" hidden="1" customWidth="1"/>
    <col min="5242" max="5242" width="4.44140625" style="1" customWidth="1"/>
    <col min="5243" max="5243" width="0" style="1" hidden="1" customWidth="1"/>
    <col min="5244" max="5245" width="14.77734375" style="1" customWidth="1"/>
    <col min="5246" max="5246" width="15.21875" style="1" customWidth="1"/>
    <col min="5247" max="5247" width="6.44140625" style="1" customWidth="1"/>
    <col min="5248" max="5248" width="15.21875" style="1" customWidth="1"/>
    <col min="5249" max="5249" width="4.21875" style="1" customWidth="1"/>
    <col min="5250" max="5250" width="3" style="1" customWidth="1"/>
    <col min="5251" max="5253" width="0" style="1" hidden="1" customWidth="1"/>
    <col min="5254" max="5254" width="3" style="1" customWidth="1"/>
    <col min="5255" max="5255" width="0" style="1" hidden="1" customWidth="1"/>
    <col min="5256" max="5256" width="3" style="1" customWidth="1"/>
    <col min="5257" max="5257" width="0" style="1" hidden="1" customWidth="1"/>
    <col min="5258" max="5258" width="4.44140625" style="1" customWidth="1"/>
    <col min="5259" max="5259" width="34.21875" style="1" customWidth="1"/>
    <col min="5260" max="5260" width="23.44140625" style="1" customWidth="1"/>
    <col min="5261" max="5261" width="9.21875" style="1" customWidth="1"/>
    <col min="5262" max="5262" width="19.44140625" style="1" customWidth="1"/>
    <col min="5263" max="5263" width="42.77734375" style="1" customWidth="1"/>
    <col min="5264" max="5264" width="5.77734375" style="1" customWidth="1"/>
    <col min="5265" max="5265" width="31.44140625" style="1" customWidth="1"/>
    <col min="5266" max="5266" width="16.21875" style="1" customWidth="1"/>
    <col min="5267" max="5268" width="9.21875" style="1" customWidth="1"/>
    <col min="5269" max="5269" width="11.21875" style="1" customWidth="1"/>
    <col min="5270" max="5270" width="2.21875" style="1" customWidth="1"/>
    <col min="5271" max="5476" width="10.88671875" style="1"/>
    <col min="5477" max="5477" width="12" style="1" customWidth="1"/>
    <col min="5478" max="5478" width="2.77734375" style="1" customWidth="1"/>
    <col min="5479" max="5480" width="6.44140625" style="1" customWidth="1"/>
    <col min="5481" max="5481" width="5.77734375" style="1" customWidth="1"/>
    <col min="5482" max="5482" width="6.44140625" style="1" customWidth="1"/>
    <col min="5483" max="5483" width="13.77734375" style="1" customWidth="1"/>
    <col min="5484" max="5485" width="9" style="1" customWidth="1"/>
    <col min="5486" max="5486" width="2.44140625" style="1" customWidth="1"/>
    <col min="5487" max="5487" width="8.77734375" style="1" customWidth="1"/>
    <col min="5488" max="5488" width="7.44140625" style="1" customWidth="1"/>
    <col min="5489" max="5491" width="3.77734375" style="1" customWidth="1"/>
    <col min="5492" max="5492" width="3.44140625" style="1" customWidth="1"/>
    <col min="5493" max="5493" width="2.77734375" style="1" customWidth="1"/>
    <col min="5494" max="5494" width="3" style="1" customWidth="1"/>
    <col min="5495" max="5497" width="0" style="1" hidden="1" customWidth="1"/>
    <col min="5498" max="5498" width="4.44140625" style="1" customWidth="1"/>
    <col min="5499" max="5499" width="0" style="1" hidden="1" customWidth="1"/>
    <col min="5500" max="5501" width="14.77734375" style="1" customWidth="1"/>
    <col min="5502" max="5502" width="15.21875" style="1" customWidth="1"/>
    <col min="5503" max="5503" width="6.44140625" style="1" customWidth="1"/>
    <col min="5504" max="5504" width="15.21875" style="1" customWidth="1"/>
    <col min="5505" max="5505" width="4.21875" style="1" customWidth="1"/>
    <col min="5506" max="5506" width="3" style="1" customWidth="1"/>
    <col min="5507" max="5509" width="0" style="1" hidden="1" customWidth="1"/>
    <col min="5510" max="5510" width="3" style="1" customWidth="1"/>
    <col min="5511" max="5511" width="0" style="1" hidden="1" customWidth="1"/>
    <col min="5512" max="5512" width="3" style="1" customWidth="1"/>
    <col min="5513" max="5513" width="0" style="1" hidden="1" customWidth="1"/>
    <col min="5514" max="5514" width="4.44140625" style="1" customWidth="1"/>
    <col min="5515" max="5515" width="34.21875" style="1" customWidth="1"/>
    <col min="5516" max="5516" width="23.44140625" style="1" customWidth="1"/>
    <col min="5517" max="5517" width="9.21875" style="1" customWidth="1"/>
    <col min="5518" max="5518" width="19.44140625" style="1" customWidth="1"/>
    <col min="5519" max="5519" width="42.77734375" style="1" customWidth="1"/>
    <col min="5520" max="5520" width="5.77734375" style="1" customWidth="1"/>
    <col min="5521" max="5521" width="31.44140625" style="1" customWidth="1"/>
    <col min="5522" max="5522" width="16.21875" style="1" customWidth="1"/>
    <col min="5523" max="5524" width="9.21875" style="1" customWidth="1"/>
    <col min="5525" max="5525" width="11.21875" style="1" customWidth="1"/>
    <col min="5526" max="5526" width="2.21875" style="1" customWidth="1"/>
    <col min="5527" max="5732" width="10.88671875" style="1"/>
    <col min="5733" max="5733" width="12" style="1" customWidth="1"/>
    <col min="5734" max="5734" width="2.77734375" style="1" customWidth="1"/>
    <col min="5735" max="5736" width="6.44140625" style="1" customWidth="1"/>
    <col min="5737" max="5737" width="5.77734375" style="1" customWidth="1"/>
    <col min="5738" max="5738" width="6.44140625" style="1" customWidth="1"/>
    <col min="5739" max="5739" width="13.77734375" style="1" customWidth="1"/>
    <col min="5740" max="5741" width="9" style="1" customWidth="1"/>
    <col min="5742" max="5742" width="2.44140625" style="1" customWidth="1"/>
    <col min="5743" max="5743" width="8.77734375" style="1" customWidth="1"/>
    <col min="5744" max="5744" width="7.44140625" style="1" customWidth="1"/>
    <col min="5745" max="5747" width="3.77734375" style="1" customWidth="1"/>
    <col min="5748" max="5748" width="3.44140625" style="1" customWidth="1"/>
    <col min="5749" max="5749" width="2.77734375" style="1" customWidth="1"/>
    <col min="5750" max="5750" width="3" style="1" customWidth="1"/>
    <col min="5751" max="5753" width="0" style="1" hidden="1" customWidth="1"/>
    <col min="5754" max="5754" width="4.44140625" style="1" customWidth="1"/>
    <col min="5755" max="5755" width="0" style="1" hidden="1" customWidth="1"/>
    <col min="5756" max="5757" width="14.77734375" style="1" customWidth="1"/>
    <col min="5758" max="5758" width="15.21875" style="1" customWidth="1"/>
    <col min="5759" max="5759" width="6.44140625" style="1" customWidth="1"/>
    <col min="5760" max="5760" width="15.21875" style="1" customWidth="1"/>
    <col min="5761" max="5761" width="4.21875" style="1" customWidth="1"/>
    <col min="5762" max="5762" width="3" style="1" customWidth="1"/>
    <col min="5763" max="5765" width="0" style="1" hidden="1" customWidth="1"/>
    <col min="5766" max="5766" width="3" style="1" customWidth="1"/>
    <col min="5767" max="5767" width="0" style="1" hidden="1" customWidth="1"/>
    <col min="5768" max="5768" width="3" style="1" customWidth="1"/>
    <col min="5769" max="5769" width="0" style="1" hidden="1" customWidth="1"/>
    <col min="5770" max="5770" width="4.44140625" style="1" customWidth="1"/>
    <col min="5771" max="5771" width="34.21875" style="1" customWidth="1"/>
    <col min="5772" max="5772" width="23.44140625" style="1" customWidth="1"/>
    <col min="5773" max="5773" width="9.21875" style="1" customWidth="1"/>
    <col min="5774" max="5774" width="19.44140625" style="1" customWidth="1"/>
    <col min="5775" max="5775" width="42.77734375" style="1" customWidth="1"/>
    <col min="5776" max="5776" width="5.77734375" style="1" customWidth="1"/>
    <col min="5777" max="5777" width="31.44140625" style="1" customWidth="1"/>
    <col min="5778" max="5778" width="16.21875" style="1" customWidth="1"/>
    <col min="5779" max="5780" width="9.21875" style="1" customWidth="1"/>
    <col min="5781" max="5781" width="11.21875" style="1" customWidth="1"/>
    <col min="5782" max="5782" width="2.21875" style="1" customWidth="1"/>
    <col min="5783" max="5988" width="10.88671875" style="1"/>
    <col min="5989" max="5989" width="12" style="1" customWidth="1"/>
    <col min="5990" max="5990" width="2.77734375" style="1" customWidth="1"/>
    <col min="5991" max="5992" width="6.44140625" style="1" customWidth="1"/>
    <col min="5993" max="5993" width="5.77734375" style="1" customWidth="1"/>
    <col min="5994" max="5994" width="6.44140625" style="1" customWidth="1"/>
    <col min="5995" max="5995" width="13.77734375" style="1" customWidth="1"/>
    <col min="5996" max="5997" width="9" style="1" customWidth="1"/>
    <col min="5998" max="5998" width="2.44140625" style="1" customWidth="1"/>
    <col min="5999" max="5999" width="8.77734375" style="1" customWidth="1"/>
    <col min="6000" max="6000" width="7.44140625" style="1" customWidth="1"/>
    <col min="6001" max="6003" width="3.77734375" style="1" customWidth="1"/>
    <col min="6004" max="6004" width="3.44140625" style="1" customWidth="1"/>
    <col min="6005" max="6005" width="2.77734375" style="1" customWidth="1"/>
    <col min="6006" max="6006" width="3" style="1" customWidth="1"/>
    <col min="6007" max="6009" width="0" style="1" hidden="1" customWidth="1"/>
    <col min="6010" max="6010" width="4.44140625" style="1" customWidth="1"/>
    <col min="6011" max="6011" width="0" style="1" hidden="1" customWidth="1"/>
    <col min="6012" max="6013" width="14.77734375" style="1" customWidth="1"/>
    <col min="6014" max="6014" width="15.21875" style="1" customWidth="1"/>
    <col min="6015" max="6015" width="6.44140625" style="1" customWidth="1"/>
    <col min="6016" max="6016" width="15.21875" style="1" customWidth="1"/>
    <col min="6017" max="6017" width="4.21875" style="1" customWidth="1"/>
    <col min="6018" max="6018" width="3" style="1" customWidth="1"/>
    <col min="6019" max="6021" width="0" style="1" hidden="1" customWidth="1"/>
    <col min="6022" max="6022" width="3" style="1" customWidth="1"/>
    <col min="6023" max="6023" width="0" style="1" hidden="1" customWidth="1"/>
    <col min="6024" max="6024" width="3" style="1" customWidth="1"/>
    <col min="6025" max="6025" width="0" style="1" hidden="1" customWidth="1"/>
    <col min="6026" max="6026" width="4.44140625" style="1" customWidth="1"/>
    <col min="6027" max="6027" width="34.21875" style="1" customWidth="1"/>
    <col min="6028" max="6028" width="23.44140625" style="1" customWidth="1"/>
    <col min="6029" max="6029" width="9.21875" style="1" customWidth="1"/>
    <col min="6030" max="6030" width="19.44140625" style="1" customWidth="1"/>
    <col min="6031" max="6031" width="42.77734375" style="1" customWidth="1"/>
    <col min="6032" max="6032" width="5.77734375" style="1" customWidth="1"/>
    <col min="6033" max="6033" width="31.44140625" style="1" customWidth="1"/>
    <col min="6034" max="6034" width="16.21875" style="1" customWidth="1"/>
    <col min="6035" max="6036" width="9.21875" style="1" customWidth="1"/>
    <col min="6037" max="6037" width="11.21875" style="1" customWidth="1"/>
    <col min="6038" max="6038" width="2.21875" style="1" customWidth="1"/>
    <col min="6039" max="6244" width="10.88671875" style="1"/>
    <col min="6245" max="6245" width="12" style="1" customWidth="1"/>
    <col min="6246" max="6246" width="2.77734375" style="1" customWidth="1"/>
    <col min="6247" max="6248" width="6.44140625" style="1" customWidth="1"/>
    <col min="6249" max="6249" width="5.77734375" style="1" customWidth="1"/>
    <col min="6250" max="6250" width="6.44140625" style="1" customWidth="1"/>
    <col min="6251" max="6251" width="13.77734375" style="1" customWidth="1"/>
    <col min="6252" max="6253" width="9" style="1" customWidth="1"/>
    <col min="6254" max="6254" width="2.44140625" style="1" customWidth="1"/>
    <col min="6255" max="6255" width="8.77734375" style="1" customWidth="1"/>
    <col min="6256" max="6256" width="7.44140625" style="1" customWidth="1"/>
    <col min="6257" max="6259" width="3.77734375" style="1" customWidth="1"/>
    <col min="6260" max="6260" width="3.44140625" style="1" customWidth="1"/>
    <col min="6261" max="6261" width="2.77734375" style="1" customWidth="1"/>
    <col min="6262" max="6262" width="3" style="1" customWidth="1"/>
    <col min="6263" max="6265" width="0" style="1" hidden="1" customWidth="1"/>
    <col min="6266" max="6266" width="4.44140625" style="1" customWidth="1"/>
    <col min="6267" max="6267" width="0" style="1" hidden="1" customWidth="1"/>
    <col min="6268" max="6269" width="14.77734375" style="1" customWidth="1"/>
    <col min="6270" max="6270" width="15.21875" style="1" customWidth="1"/>
    <col min="6271" max="6271" width="6.44140625" style="1" customWidth="1"/>
    <col min="6272" max="6272" width="15.21875" style="1" customWidth="1"/>
    <col min="6273" max="6273" width="4.21875" style="1" customWidth="1"/>
    <col min="6274" max="6274" width="3" style="1" customWidth="1"/>
    <col min="6275" max="6277" width="0" style="1" hidden="1" customWidth="1"/>
    <col min="6278" max="6278" width="3" style="1" customWidth="1"/>
    <col min="6279" max="6279" width="0" style="1" hidden="1" customWidth="1"/>
    <col min="6280" max="6280" width="3" style="1" customWidth="1"/>
    <col min="6281" max="6281" width="0" style="1" hidden="1" customWidth="1"/>
    <col min="6282" max="6282" width="4.44140625" style="1" customWidth="1"/>
    <col min="6283" max="6283" width="34.21875" style="1" customWidth="1"/>
    <col min="6284" max="6284" width="23.44140625" style="1" customWidth="1"/>
    <col min="6285" max="6285" width="9.21875" style="1" customWidth="1"/>
    <col min="6286" max="6286" width="19.44140625" style="1" customWidth="1"/>
    <col min="6287" max="6287" width="42.77734375" style="1" customWidth="1"/>
    <col min="6288" max="6288" width="5.77734375" style="1" customWidth="1"/>
    <col min="6289" max="6289" width="31.44140625" style="1" customWidth="1"/>
    <col min="6290" max="6290" width="16.21875" style="1" customWidth="1"/>
    <col min="6291" max="6292" width="9.21875" style="1" customWidth="1"/>
    <col min="6293" max="6293" width="11.21875" style="1" customWidth="1"/>
    <col min="6294" max="6294" width="2.21875" style="1" customWidth="1"/>
    <col min="6295" max="6500" width="10.88671875" style="1"/>
    <col min="6501" max="6501" width="12" style="1" customWidth="1"/>
    <col min="6502" max="6502" width="2.77734375" style="1" customWidth="1"/>
    <col min="6503" max="6504" width="6.44140625" style="1" customWidth="1"/>
    <col min="6505" max="6505" width="5.77734375" style="1" customWidth="1"/>
    <col min="6506" max="6506" width="6.44140625" style="1" customWidth="1"/>
    <col min="6507" max="6507" width="13.77734375" style="1" customWidth="1"/>
    <col min="6508" max="6509" width="9" style="1" customWidth="1"/>
    <col min="6510" max="6510" width="2.44140625" style="1" customWidth="1"/>
    <col min="6511" max="6511" width="8.77734375" style="1" customWidth="1"/>
    <col min="6512" max="6512" width="7.44140625" style="1" customWidth="1"/>
    <col min="6513" max="6515" width="3.77734375" style="1" customWidth="1"/>
    <col min="6516" max="6516" width="3.44140625" style="1" customWidth="1"/>
    <col min="6517" max="6517" width="2.77734375" style="1" customWidth="1"/>
    <col min="6518" max="6518" width="3" style="1" customWidth="1"/>
    <col min="6519" max="6521" width="0" style="1" hidden="1" customWidth="1"/>
    <col min="6522" max="6522" width="4.44140625" style="1" customWidth="1"/>
    <col min="6523" max="6523" width="0" style="1" hidden="1" customWidth="1"/>
    <col min="6524" max="6525" width="14.77734375" style="1" customWidth="1"/>
    <col min="6526" max="6526" width="15.21875" style="1" customWidth="1"/>
    <col min="6527" max="6527" width="6.44140625" style="1" customWidth="1"/>
    <col min="6528" max="6528" width="15.21875" style="1" customWidth="1"/>
    <col min="6529" max="6529" width="4.21875" style="1" customWidth="1"/>
    <col min="6530" max="6530" width="3" style="1" customWidth="1"/>
    <col min="6531" max="6533" width="0" style="1" hidden="1" customWidth="1"/>
    <col min="6534" max="6534" width="3" style="1" customWidth="1"/>
    <col min="6535" max="6535" width="0" style="1" hidden="1" customWidth="1"/>
    <col min="6536" max="6536" width="3" style="1" customWidth="1"/>
    <col min="6537" max="6537" width="0" style="1" hidden="1" customWidth="1"/>
    <col min="6538" max="6538" width="4.44140625" style="1" customWidth="1"/>
    <col min="6539" max="6539" width="34.21875" style="1" customWidth="1"/>
    <col min="6540" max="6540" width="23.44140625" style="1" customWidth="1"/>
    <col min="6541" max="6541" width="9.21875" style="1" customWidth="1"/>
    <col min="6542" max="6542" width="19.44140625" style="1" customWidth="1"/>
    <col min="6543" max="6543" width="42.77734375" style="1" customWidth="1"/>
    <col min="6544" max="6544" width="5.77734375" style="1" customWidth="1"/>
    <col min="6545" max="6545" width="31.44140625" style="1" customWidth="1"/>
    <col min="6546" max="6546" width="16.21875" style="1" customWidth="1"/>
    <col min="6547" max="6548" width="9.21875" style="1" customWidth="1"/>
    <col min="6549" max="6549" width="11.21875" style="1" customWidth="1"/>
    <col min="6550" max="6550" width="2.21875" style="1" customWidth="1"/>
    <col min="6551" max="6756" width="10.88671875" style="1"/>
    <col min="6757" max="6757" width="12" style="1" customWidth="1"/>
    <col min="6758" max="6758" width="2.77734375" style="1" customWidth="1"/>
    <col min="6759" max="6760" width="6.44140625" style="1" customWidth="1"/>
    <col min="6761" max="6761" width="5.77734375" style="1" customWidth="1"/>
    <col min="6762" max="6762" width="6.44140625" style="1" customWidth="1"/>
    <col min="6763" max="6763" width="13.77734375" style="1" customWidth="1"/>
    <col min="6764" max="6765" width="9" style="1" customWidth="1"/>
    <col min="6766" max="6766" width="2.44140625" style="1" customWidth="1"/>
    <col min="6767" max="6767" width="8.77734375" style="1" customWidth="1"/>
    <col min="6768" max="6768" width="7.44140625" style="1" customWidth="1"/>
    <col min="6769" max="6771" width="3.77734375" style="1" customWidth="1"/>
    <col min="6772" max="6772" width="3.44140625" style="1" customWidth="1"/>
    <col min="6773" max="6773" width="2.77734375" style="1" customWidth="1"/>
    <col min="6774" max="6774" width="3" style="1" customWidth="1"/>
    <col min="6775" max="6777" width="0" style="1" hidden="1" customWidth="1"/>
    <col min="6778" max="6778" width="4.44140625" style="1" customWidth="1"/>
    <col min="6779" max="6779" width="0" style="1" hidden="1" customWidth="1"/>
    <col min="6780" max="6781" width="14.77734375" style="1" customWidth="1"/>
    <col min="6782" max="6782" width="15.21875" style="1" customWidth="1"/>
    <col min="6783" max="6783" width="6.44140625" style="1" customWidth="1"/>
    <col min="6784" max="6784" width="15.21875" style="1" customWidth="1"/>
    <col min="6785" max="6785" width="4.21875" style="1" customWidth="1"/>
    <col min="6786" max="6786" width="3" style="1" customWidth="1"/>
    <col min="6787" max="6789" width="0" style="1" hidden="1" customWidth="1"/>
    <col min="6790" max="6790" width="3" style="1" customWidth="1"/>
    <col min="6791" max="6791" width="0" style="1" hidden="1" customWidth="1"/>
    <col min="6792" max="6792" width="3" style="1" customWidth="1"/>
    <col min="6793" max="6793" width="0" style="1" hidden="1" customWidth="1"/>
    <col min="6794" max="6794" width="4.44140625" style="1" customWidth="1"/>
    <col min="6795" max="6795" width="34.21875" style="1" customWidth="1"/>
    <col min="6796" max="6796" width="23.44140625" style="1" customWidth="1"/>
    <col min="6797" max="6797" width="9.21875" style="1" customWidth="1"/>
    <col min="6798" max="6798" width="19.44140625" style="1" customWidth="1"/>
    <col min="6799" max="6799" width="42.77734375" style="1" customWidth="1"/>
    <col min="6800" max="6800" width="5.77734375" style="1" customWidth="1"/>
    <col min="6801" max="6801" width="31.44140625" style="1" customWidth="1"/>
    <col min="6802" max="6802" width="16.21875" style="1" customWidth="1"/>
    <col min="6803" max="6804" width="9.21875" style="1" customWidth="1"/>
    <col min="6805" max="6805" width="11.21875" style="1" customWidth="1"/>
    <col min="6806" max="6806" width="2.21875" style="1" customWidth="1"/>
    <col min="6807" max="7012" width="10.88671875" style="1"/>
    <col min="7013" max="7013" width="12" style="1" customWidth="1"/>
    <col min="7014" max="7014" width="2.77734375" style="1" customWidth="1"/>
    <col min="7015" max="7016" width="6.44140625" style="1" customWidth="1"/>
    <col min="7017" max="7017" width="5.77734375" style="1" customWidth="1"/>
    <col min="7018" max="7018" width="6.44140625" style="1" customWidth="1"/>
    <col min="7019" max="7019" width="13.77734375" style="1" customWidth="1"/>
    <col min="7020" max="7021" width="9" style="1" customWidth="1"/>
    <col min="7022" max="7022" width="2.44140625" style="1" customWidth="1"/>
    <col min="7023" max="7023" width="8.77734375" style="1" customWidth="1"/>
    <col min="7024" max="7024" width="7.44140625" style="1" customWidth="1"/>
    <col min="7025" max="7027" width="3.77734375" style="1" customWidth="1"/>
    <col min="7028" max="7028" width="3.44140625" style="1" customWidth="1"/>
    <col min="7029" max="7029" width="2.77734375" style="1" customWidth="1"/>
    <col min="7030" max="7030" width="3" style="1" customWidth="1"/>
    <col min="7031" max="7033" width="0" style="1" hidden="1" customWidth="1"/>
    <col min="7034" max="7034" width="4.44140625" style="1" customWidth="1"/>
    <col min="7035" max="7035" width="0" style="1" hidden="1" customWidth="1"/>
    <col min="7036" max="7037" width="14.77734375" style="1" customWidth="1"/>
    <col min="7038" max="7038" width="15.21875" style="1" customWidth="1"/>
    <col min="7039" max="7039" width="6.44140625" style="1" customWidth="1"/>
    <col min="7040" max="7040" width="15.21875" style="1" customWidth="1"/>
    <col min="7041" max="7041" width="4.21875" style="1" customWidth="1"/>
    <col min="7042" max="7042" width="3" style="1" customWidth="1"/>
    <col min="7043" max="7045" width="0" style="1" hidden="1" customWidth="1"/>
    <col min="7046" max="7046" width="3" style="1" customWidth="1"/>
    <col min="7047" max="7047" width="0" style="1" hidden="1" customWidth="1"/>
    <col min="7048" max="7048" width="3" style="1" customWidth="1"/>
    <col min="7049" max="7049" width="0" style="1" hidden="1" customWidth="1"/>
    <col min="7050" max="7050" width="4.44140625" style="1" customWidth="1"/>
    <col min="7051" max="7051" width="34.21875" style="1" customWidth="1"/>
    <col min="7052" max="7052" width="23.44140625" style="1" customWidth="1"/>
    <col min="7053" max="7053" width="9.21875" style="1" customWidth="1"/>
    <col min="7054" max="7054" width="19.44140625" style="1" customWidth="1"/>
    <col min="7055" max="7055" width="42.77734375" style="1" customWidth="1"/>
    <col min="7056" max="7056" width="5.77734375" style="1" customWidth="1"/>
    <col min="7057" max="7057" width="31.44140625" style="1" customWidth="1"/>
    <col min="7058" max="7058" width="16.21875" style="1" customWidth="1"/>
    <col min="7059" max="7060" width="9.21875" style="1" customWidth="1"/>
    <col min="7061" max="7061" width="11.21875" style="1" customWidth="1"/>
    <col min="7062" max="7062" width="2.21875" style="1" customWidth="1"/>
    <col min="7063" max="7268" width="10.88671875" style="1"/>
    <col min="7269" max="7269" width="12" style="1" customWidth="1"/>
    <col min="7270" max="7270" width="2.77734375" style="1" customWidth="1"/>
    <col min="7271" max="7272" width="6.44140625" style="1" customWidth="1"/>
    <col min="7273" max="7273" width="5.77734375" style="1" customWidth="1"/>
    <col min="7274" max="7274" width="6.44140625" style="1" customWidth="1"/>
    <col min="7275" max="7275" width="13.77734375" style="1" customWidth="1"/>
    <col min="7276" max="7277" width="9" style="1" customWidth="1"/>
    <col min="7278" max="7278" width="2.44140625" style="1" customWidth="1"/>
    <col min="7279" max="7279" width="8.77734375" style="1" customWidth="1"/>
    <col min="7280" max="7280" width="7.44140625" style="1" customWidth="1"/>
    <col min="7281" max="7283" width="3.77734375" style="1" customWidth="1"/>
    <col min="7284" max="7284" width="3.44140625" style="1" customWidth="1"/>
    <col min="7285" max="7285" width="2.77734375" style="1" customWidth="1"/>
    <col min="7286" max="7286" width="3" style="1" customWidth="1"/>
    <col min="7287" max="7289" width="0" style="1" hidden="1" customWidth="1"/>
    <col min="7290" max="7290" width="4.44140625" style="1" customWidth="1"/>
    <col min="7291" max="7291" width="0" style="1" hidden="1" customWidth="1"/>
    <col min="7292" max="7293" width="14.77734375" style="1" customWidth="1"/>
    <col min="7294" max="7294" width="15.21875" style="1" customWidth="1"/>
    <col min="7295" max="7295" width="6.44140625" style="1" customWidth="1"/>
    <col min="7296" max="7296" width="15.21875" style="1" customWidth="1"/>
    <col min="7297" max="7297" width="4.21875" style="1" customWidth="1"/>
    <col min="7298" max="7298" width="3" style="1" customWidth="1"/>
    <col min="7299" max="7301" width="0" style="1" hidden="1" customWidth="1"/>
    <col min="7302" max="7302" width="3" style="1" customWidth="1"/>
    <col min="7303" max="7303" width="0" style="1" hidden="1" customWidth="1"/>
    <col min="7304" max="7304" width="3" style="1" customWidth="1"/>
    <col min="7305" max="7305" width="0" style="1" hidden="1" customWidth="1"/>
    <col min="7306" max="7306" width="4.44140625" style="1" customWidth="1"/>
    <col min="7307" max="7307" width="34.21875" style="1" customWidth="1"/>
    <col min="7308" max="7308" width="23.44140625" style="1" customWidth="1"/>
    <col min="7309" max="7309" width="9.21875" style="1" customWidth="1"/>
    <col min="7310" max="7310" width="19.44140625" style="1" customWidth="1"/>
    <col min="7311" max="7311" width="42.77734375" style="1" customWidth="1"/>
    <col min="7312" max="7312" width="5.77734375" style="1" customWidth="1"/>
    <col min="7313" max="7313" width="31.44140625" style="1" customWidth="1"/>
    <col min="7314" max="7314" width="16.21875" style="1" customWidth="1"/>
    <col min="7315" max="7316" width="9.21875" style="1" customWidth="1"/>
    <col min="7317" max="7317" width="11.21875" style="1" customWidth="1"/>
    <col min="7318" max="7318" width="2.21875" style="1" customWidth="1"/>
    <col min="7319" max="7524" width="10.88671875" style="1"/>
    <col min="7525" max="7525" width="12" style="1" customWidth="1"/>
    <col min="7526" max="7526" width="2.77734375" style="1" customWidth="1"/>
    <col min="7527" max="7528" width="6.44140625" style="1" customWidth="1"/>
    <col min="7529" max="7529" width="5.77734375" style="1" customWidth="1"/>
    <col min="7530" max="7530" width="6.44140625" style="1" customWidth="1"/>
    <col min="7531" max="7531" width="13.77734375" style="1" customWidth="1"/>
    <col min="7532" max="7533" width="9" style="1" customWidth="1"/>
    <col min="7534" max="7534" width="2.44140625" style="1" customWidth="1"/>
    <col min="7535" max="7535" width="8.77734375" style="1" customWidth="1"/>
    <col min="7536" max="7536" width="7.44140625" style="1" customWidth="1"/>
    <col min="7537" max="7539" width="3.77734375" style="1" customWidth="1"/>
    <col min="7540" max="7540" width="3.44140625" style="1" customWidth="1"/>
    <col min="7541" max="7541" width="2.77734375" style="1" customWidth="1"/>
    <col min="7542" max="7542" width="3" style="1" customWidth="1"/>
    <col min="7543" max="7545" width="0" style="1" hidden="1" customWidth="1"/>
    <col min="7546" max="7546" width="4.44140625" style="1" customWidth="1"/>
    <col min="7547" max="7547" width="0" style="1" hidden="1" customWidth="1"/>
    <col min="7548" max="7549" width="14.77734375" style="1" customWidth="1"/>
    <col min="7550" max="7550" width="15.21875" style="1" customWidth="1"/>
    <col min="7551" max="7551" width="6.44140625" style="1" customWidth="1"/>
    <col min="7552" max="7552" width="15.21875" style="1" customWidth="1"/>
    <col min="7553" max="7553" width="4.21875" style="1" customWidth="1"/>
    <col min="7554" max="7554" width="3" style="1" customWidth="1"/>
    <col min="7555" max="7557" width="0" style="1" hidden="1" customWidth="1"/>
    <col min="7558" max="7558" width="3" style="1" customWidth="1"/>
    <col min="7559" max="7559" width="0" style="1" hidden="1" customWidth="1"/>
    <col min="7560" max="7560" width="3" style="1" customWidth="1"/>
    <col min="7561" max="7561" width="0" style="1" hidden="1" customWidth="1"/>
    <col min="7562" max="7562" width="4.44140625" style="1" customWidth="1"/>
    <col min="7563" max="7563" width="34.21875" style="1" customWidth="1"/>
    <col min="7564" max="7564" width="23.44140625" style="1" customWidth="1"/>
    <col min="7565" max="7565" width="9.21875" style="1" customWidth="1"/>
    <col min="7566" max="7566" width="19.44140625" style="1" customWidth="1"/>
    <col min="7567" max="7567" width="42.77734375" style="1" customWidth="1"/>
    <col min="7568" max="7568" width="5.77734375" style="1" customWidth="1"/>
    <col min="7569" max="7569" width="31.44140625" style="1" customWidth="1"/>
    <col min="7570" max="7570" width="16.21875" style="1" customWidth="1"/>
    <col min="7571" max="7572" width="9.21875" style="1" customWidth="1"/>
    <col min="7573" max="7573" width="11.21875" style="1" customWidth="1"/>
    <col min="7574" max="7574" width="2.21875" style="1" customWidth="1"/>
    <col min="7575" max="7780" width="10.88671875" style="1"/>
    <col min="7781" max="7781" width="12" style="1" customWidth="1"/>
    <col min="7782" max="7782" width="2.77734375" style="1" customWidth="1"/>
    <col min="7783" max="7784" width="6.44140625" style="1" customWidth="1"/>
    <col min="7785" max="7785" width="5.77734375" style="1" customWidth="1"/>
    <col min="7786" max="7786" width="6.44140625" style="1" customWidth="1"/>
    <col min="7787" max="7787" width="13.77734375" style="1" customWidth="1"/>
    <col min="7788" max="7789" width="9" style="1" customWidth="1"/>
    <col min="7790" max="7790" width="2.44140625" style="1" customWidth="1"/>
    <col min="7791" max="7791" width="8.77734375" style="1" customWidth="1"/>
    <col min="7792" max="7792" width="7.44140625" style="1" customWidth="1"/>
    <col min="7793" max="7795" width="3.77734375" style="1" customWidth="1"/>
    <col min="7796" max="7796" width="3.44140625" style="1" customWidth="1"/>
    <col min="7797" max="7797" width="2.77734375" style="1" customWidth="1"/>
    <col min="7798" max="7798" width="3" style="1" customWidth="1"/>
    <col min="7799" max="7801" width="0" style="1" hidden="1" customWidth="1"/>
    <col min="7802" max="7802" width="4.44140625" style="1" customWidth="1"/>
    <col min="7803" max="7803" width="0" style="1" hidden="1" customWidth="1"/>
    <col min="7804" max="7805" width="14.77734375" style="1" customWidth="1"/>
    <col min="7806" max="7806" width="15.21875" style="1" customWidth="1"/>
    <col min="7807" max="7807" width="6.44140625" style="1" customWidth="1"/>
    <col min="7808" max="7808" width="15.21875" style="1" customWidth="1"/>
    <col min="7809" max="7809" width="4.21875" style="1" customWidth="1"/>
    <col min="7810" max="7810" width="3" style="1" customWidth="1"/>
    <col min="7811" max="7813" width="0" style="1" hidden="1" customWidth="1"/>
    <col min="7814" max="7814" width="3" style="1" customWidth="1"/>
    <col min="7815" max="7815" width="0" style="1" hidden="1" customWidth="1"/>
    <col min="7816" max="7816" width="3" style="1" customWidth="1"/>
    <col min="7817" max="7817" width="0" style="1" hidden="1" customWidth="1"/>
    <col min="7818" max="7818" width="4.44140625" style="1" customWidth="1"/>
    <col min="7819" max="7819" width="34.21875" style="1" customWidth="1"/>
    <col min="7820" max="7820" width="23.44140625" style="1" customWidth="1"/>
    <col min="7821" max="7821" width="9.21875" style="1" customWidth="1"/>
    <col min="7822" max="7822" width="19.44140625" style="1" customWidth="1"/>
    <col min="7823" max="7823" width="42.77734375" style="1" customWidth="1"/>
    <col min="7824" max="7824" width="5.77734375" style="1" customWidth="1"/>
    <col min="7825" max="7825" width="31.44140625" style="1" customWidth="1"/>
    <col min="7826" max="7826" width="16.21875" style="1" customWidth="1"/>
    <col min="7827" max="7828" width="9.21875" style="1" customWidth="1"/>
    <col min="7829" max="7829" width="11.21875" style="1" customWidth="1"/>
    <col min="7830" max="7830" width="2.21875" style="1" customWidth="1"/>
    <col min="7831" max="8036" width="10.88671875" style="1"/>
    <col min="8037" max="8037" width="12" style="1" customWidth="1"/>
    <col min="8038" max="8038" width="2.77734375" style="1" customWidth="1"/>
    <col min="8039" max="8040" width="6.44140625" style="1" customWidth="1"/>
    <col min="8041" max="8041" width="5.77734375" style="1" customWidth="1"/>
    <col min="8042" max="8042" width="6.44140625" style="1" customWidth="1"/>
    <col min="8043" max="8043" width="13.77734375" style="1" customWidth="1"/>
    <col min="8044" max="8045" width="9" style="1" customWidth="1"/>
    <col min="8046" max="8046" width="2.44140625" style="1" customWidth="1"/>
    <col min="8047" max="8047" width="8.77734375" style="1" customWidth="1"/>
    <col min="8048" max="8048" width="7.44140625" style="1" customWidth="1"/>
    <col min="8049" max="8051" width="3.77734375" style="1" customWidth="1"/>
    <col min="8052" max="8052" width="3.44140625" style="1" customWidth="1"/>
    <col min="8053" max="8053" width="2.77734375" style="1" customWidth="1"/>
    <col min="8054" max="8054" width="3" style="1" customWidth="1"/>
    <col min="8055" max="8057" width="0" style="1" hidden="1" customWidth="1"/>
    <col min="8058" max="8058" width="4.44140625" style="1" customWidth="1"/>
    <col min="8059" max="8059" width="0" style="1" hidden="1" customWidth="1"/>
    <col min="8060" max="8061" width="14.77734375" style="1" customWidth="1"/>
    <col min="8062" max="8062" width="15.21875" style="1" customWidth="1"/>
    <col min="8063" max="8063" width="6.44140625" style="1" customWidth="1"/>
    <col min="8064" max="8064" width="15.21875" style="1" customWidth="1"/>
    <col min="8065" max="8065" width="4.21875" style="1" customWidth="1"/>
    <col min="8066" max="8066" width="3" style="1" customWidth="1"/>
    <col min="8067" max="8069" width="0" style="1" hidden="1" customWidth="1"/>
    <col min="8070" max="8070" width="3" style="1" customWidth="1"/>
    <col min="8071" max="8071" width="0" style="1" hidden="1" customWidth="1"/>
    <col min="8072" max="8072" width="3" style="1" customWidth="1"/>
    <col min="8073" max="8073" width="0" style="1" hidden="1" customWidth="1"/>
    <col min="8074" max="8074" width="4.44140625" style="1" customWidth="1"/>
    <col min="8075" max="8075" width="34.21875" style="1" customWidth="1"/>
    <col min="8076" max="8076" width="23.44140625" style="1" customWidth="1"/>
    <col min="8077" max="8077" width="9.21875" style="1" customWidth="1"/>
    <col min="8078" max="8078" width="19.44140625" style="1" customWidth="1"/>
    <col min="8079" max="8079" width="42.77734375" style="1" customWidth="1"/>
    <col min="8080" max="8080" width="5.77734375" style="1" customWidth="1"/>
    <col min="8081" max="8081" width="31.44140625" style="1" customWidth="1"/>
    <col min="8082" max="8082" width="16.21875" style="1" customWidth="1"/>
    <col min="8083" max="8084" width="9.21875" style="1" customWidth="1"/>
    <col min="8085" max="8085" width="11.21875" style="1" customWidth="1"/>
    <col min="8086" max="8086" width="2.21875" style="1" customWidth="1"/>
    <col min="8087" max="8292" width="10.88671875" style="1"/>
    <col min="8293" max="8293" width="12" style="1" customWidth="1"/>
    <col min="8294" max="8294" width="2.77734375" style="1" customWidth="1"/>
    <col min="8295" max="8296" width="6.44140625" style="1" customWidth="1"/>
    <col min="8297" max="8297" width="5.77734375" style="1" customWidth="1"/>
    <col min="8298" max="8298" width="6.44140625" style="1" customWidth="1"/>
    <col min="8299" max="8299" width="13.77734375" style="1" customWidth="1"/>
    <col min="8300" max="8301" width="9" style="1" customWidth="1"/>
    <col min="8302" max="8302" width="2.44140625" style="1" customWidth="1"/>
    <col min="8303" max="8303" width="8.77734375" style="1" customWidth="1"/>
    <col min="8304" max="8304" width="7.44140625" style="1" customWidth="1"/>
    <col min="8305" max="8307" width="3.77734375" style="1" customWidth="1"/>
    <col min="8308" max="8308" width="3.44140625" style="1" customWidth="1"/>
    <col min="8309" max="8309" width="2.77734375" style="1" customWidth="1"/>
    <col min="8310" max="8310" width="3" style="1" customWidth="1"/>
    <col min="8311" max="8313" width="0" style="1" hidden="1" customWidth="1"/>
    <col min="8314" max="8314" width="4.44140625" style="1" customWidth="1"/>
    <col min="8315" max="8315" width="0" style="1" hidden="1" customWidth="1"/>
    <col min="8316" max="8317" width="14.77734375" style="1" customWidth="1"/>
    <col min="8318" max="8318" width="15.21875" style="1" customWidth="1"/>
    <col min="8319" max="8319" width="6.44140625" style="1" customWidth="1"/>
    <col min="8320" max="8320" width="15.21875" style="1" customWidth="1"/>
    <col min="8321" max="8321" width="4.21875" style="1" customWidth="1"/>
    <col min="8322" max="8322" width="3" style="1" customWidth="1"/>
    <col min="8323" max="8325" width="0" style="1" hidden="1" customWidth="1"/>
    <col min="8326" max="8326" width="3" style="1" customWidth="1"/>
    <col min="8327" max="8327" width="0" style="1" hidden="1" customWidth="1"/>
    <col min="8328" max="8328" width="3" style="1" customWidth="1"/>
    <col min="8329" max="8329" width="0" style="1" hidden="1" customWidth="1"/>
    <col min="8330" max="8330" width="4.44140625" style="1" customWidth="1"/>
    <col min="8331" max="8331" width="34.21875" style="1" customWidth="1"/>
    <col min="8332" max="8332" width="23.44140625" style="1" customWidth="1"/>
    <col min="8333" max="8333" width="9.21875" style="1" customWidth="1"/>
    <col min="8334" max="8334" width="19.44140625" style="1" customWidth="1"/>
    <col min="8335" max="8335" width="42.77734375" style="1" customWidth="1"/>
    <col min="8336" max="8336" width="5.77734375" style="1" customWidth="1"/>
    <col min="8337" max="8337" width="31.44140625" style="1" customWidth="1"/>
    <col min="8338" max="8338" width="16.21875" style="1" customWidth="1"/>
    <col min="8339" max="8340" width="9.21875" style="1" customWidth="1"/>
    <col min="8341" max="8341" width="11.21875" style="1" customWidth="1"/>
    <col min="8342" max="8342" width="2.21875" style="1" customWidth="1"/>
    <col min="8343" max="8548" width="10.88671875" style="1"/>
    <col min="8549" max="8549" width="12" style="1" customWidth="1"/>
    <col min="8550" max="8550" width="2.77734375" style="1" customWidth="1"/>
    <col min="8551" max="8552" width="6.44140625" style="1" customWidth="1"/>
    <col min="8553" max="8553" width="5.77734375" style="1" customWidth="1"/>
    <col min="8554" max="8554" width="6.44140625" style="1" customWidth="1"/>
    <col min="8555" max="8555" width="13.77734375" style="1" customWidth="1"/>
    <col min="8556" max="8557" width="9" style="1" customWidth="1"/>
    <col min="8558" max="8558" width="2.44140625" style="1" customWidth="1"/>
    <col min="8559" max="8559" width="8.77734375" style="1" customWidth="1"/>
    <col min="8560" max="8560" width="7.44140625" style="1" customWidth="1"/>
    <col min="8561" max="8563" width="3.77734375" style="1" customWidth="1"/>
    <col min="8564" max="8564" width="3.44140625" style="1" customWidth="1"/>
    <col min="8565" max="8565" width="2.77734375" style="1" customWidth="1"/>
    <col min="8566" max="8566" width="3" style="1" customWidth="1"/>
    <col min="8567" max="8569" width="0" style="1" hidden="1" customWidth="1"/>
    <col min="8570" max="8570" width="4.44140625" style="1" customWidth="1"/>
    <col min="8571" max="8571" width="0" style="1" hidden="1" customWidth="1"/>
    <col min="8572" max="8573" width="14.77734375" style="1" customWidth="1"/>
    <col min="8574" max="8574" width="15.21875" style="1" customWidth="1"/>
    <col min="8575" max="8575" width="6.44140625" style="1" customWidth="1"/>
    <col min="8576" max="8576" width="15.21875" style="1" customWidth="1"/>
    <col min="8577" max="8577" width="4.21875" style="1" customWidth="1"/>
    <col min="8578" max="8578" width="3" style="1" customWidth="1"/>
    <col min="8579" max="8581" width="0" style="1" hidden="1" customWidth="1"/>
    <col min="8582" max="8582" width="3" style="1" customWidth="1"/>
    <col min="8583" max="8583" width="0" style="1" hidden="1" customWidth="1"/>
    <col min="8584" max="8584" width="3" style="1" customWidth="1"/>
    <col min="8585" max="8585" width="0" style="1" hidden="1" customWidth="1"/>
    <col min="8586" max="8586" width="4.44140625" style="1" customWidth="1"/>
    <col min="8587" max="8587" width="34.21875" style="1" customWidth="1"/>
    <col min="8588" max="8588" width="23.44140625" style="1" customWidth="1"/>
    <col min="8589" max="8589" width="9.21875" style="1" customWidth="1"/>
    <col min="8590" max="8590" width="19.44140625" style="1" customWidth="1"/>
    <col min="8591" max="8591" width="42.77734375" style="1" customWidth="1"/>
    <col min="8592" max="8592" width="5.77734375" style="1" customWidth="1"/>
    <col min="8593" max="8593" width="31.44140625" style="1" customWidth="1"/>
    <col min="8594" max="8594" width="16.21875" style="1" customWidth="1"/>
    <col min="8595" max="8596" width="9.21875" style="1" customWidth="1"/>
    <col min="8597" max="8597" width="11.21875" style="1" customWidth="1"/>
    <col min="8598" max="8598" width="2.21875" style="1" customWidth="1"/>
    <col min="8599" max="8804" width="10.88671875" style="1"/>
    <col min="8805" max="8805" width="12" style="1" customWidth="1"/>
    <col min="8806" max="8806" width="2.77734375" style="1" customWidth="1"/>
    <col min="8807" max="8808" width="6.44140625" style="1" customWidth="1"/>
    <col min="8809" max="8809" width="5.77734375" style="1" customWidth="1"/>
    <col min="8810" max="8810" width="6.44140625" style="1" customWidth="1"/>
    <col min="8811" max="8811" width="13.77734375" style="1" customWidth="1"/>
    <col min="8812" max="8813" width="9" style="1" customWidth="1"/>
    <col min="8814" max="8814" width="2.44140625" style="1" customWidth="1"/>
    <col min="8815" max="8815" width="8.77734375" style="1" customWidth="1"/>
    <col min="8816" max="8816" width="7.44140625" style="1" customWidth="1"/>
    <col min="8817" max="8819" width="3.77734375" style="1" customWidth="1"/>
    <col min="8820" max="8820" width="3.44140625" style="1" customWidth="1"/>
    <col min="8821" max="8821" width="2.77734375" style="1" customWidth="1"/>
    <col min="8822" max="8822" width="3" style="1" customWidth="1"/>
    <col min="8823" max="8825" width="0" style="1" hidden="1" customWidth="1"/>
    <col min="8826" max="8826" width="4.44140625" style="1" customWidth="1"/>
    <col min="8827" max="8827" width="0" style="1" hidden="1" customWidth="1"/>
    <col min="8828" max="8829" width="14.77734375" style="1" customWidth="1"/>
    <col min="8830" max="8830" width="15.21875" style="1" customWidth="1"/>
    <col min="8831" max="8831" width="6.44140625" style="1" customWidth="1"/>
    <col min="8832" max="8832" width="15.21875" style="1" customWidth="1"/>
    <col min="8833" max="8833" width="4.21875" style="1" customWidth="1"/>
    <col min="8834" max="8834" width="3" style="1" customWidth="1"/>
    <col min="8835" max="8837" width="0" style="1" hidden="1" customWidth="1"/>
    <col min="8838" max="8838" width="3" style="1" customWidth="1"/>
    <col min="8839" max="8839" width="0" style="1" hidden="1" customWidth="1"/>
    <col min="8840" max="8840" width="3" style="1" customWidth="1"/>
    <col min="8841" max="8841" width="0" style="1" hidden="1" customWidth="1"/>
    <col min="8842" max="8842" width="4.44140625" style="1" customWidth="1"/>
    <col min="8843" max="8843" width="34.21875" style="1" customWidth="1"/>
    <col min="8844" max="8844" width="23.44140625" style="1" customWidth="1"/>
    <col min="8845" max="8845" width="9.21875" style="1" customWidth="1"/>
    <col min="8846" max="8846" width="19.44140625" style="1" customWidth="1"/>
    <col min="8847" max="8847" width="42.77734375" style="1" customWidth="1"/>
    <col min="8848" max="8848" width="5.77734375" style="1" customWidth="1"/>
    <col min="8849" max="8849" width="31.44140625" style="1" customWidth="1"/>
    <col min="8850" max="8850" width="16.21875" style="1" customWidth="1"/>
    <col min="8851" max="8852" width="9.21875" style="1" customWidth="1"/>
    <col min="8853" max="8853" width="11.21875" style="1" customWidth="1"/>
    <col min="8854" max="8854" width="2.21875" style="1" customWidth="1"/>
    <col min="8855" max="9060" width="10.88671875" style="1"/>
    <col min="9061" max="9061" width="12" style="1" customWidth="1"/>
    <col min="9062" max="9062" width="2.77734375" style="1" customWidth="1"/>
    <col min="9063" max="9064" width="6.44140625" style="1" customWidth="1"/>
    <col min="9065" max="9065" width="5.77734375" style="1" customWidth="1"/>
    <col min="9066" max="9066" width="6.44140625" style="1" customWidth="1"/>
    <col min="9067" max="9067" width="13.77734375" style="1" customWidth="1"/>
    <col min="9068" max="9069" width="9" style="1" customWidth="1"/>
    <col min="9070" max="9070" width="2.44140625" style="1" customWidth="1"/>
    <col min="9071" max="9071" width="8.77734375" style="1" customWidth="1"/>
    <col min="9072" max="9072" width="7.44140625" style="1" customWidth="1"/>
    <col min="9073" max="9075" width="3.77734375" style="1" customWidth="1"/>
    <col min="9076" max="9076" width="3.44140625" style="1" customWidth="1"/>
    <col min="9077" max="9077" width="2.77734375" style="1" customWidth="1"/>
    <col min="9078" max="9078" width="3" style="1" customWidth="1"/>
    <col min="9079" max="9081" width="0" style="1" hidden="1" customWidth="1"/>
    <col min="9082" max="9082" width="4.44140625" style="1" customWidth="1"/>
    <col min="9083" max="9083" width="0" style="1" hidden="1" customWidth="1"/>
    <col min="9084" max="9085" width="14.77734375" style="1" customWidth="1"/>
    <col min="9086" max="9086" width="15.21875" style="1" customWidth="1"/>
    <col min="9087" max="9087" width="6.44140625" style="1" customWidth="1"/>
    <col min="9088" max="9088" width="15.21875" style="1" customWidth="1"/>
    <col min="9089" max="9089" width="4.21875" style="1" customWidth="1"/>
    <col min="9090" max="9090" width="3" style="1" customWidth="1"/>
    <col min="9091" max="9093" width="0" style="1" hidden="1" customWidth="1"/>
    <col min="9094" max="9094" width="3" style="1" customWidth="1"/>
    <col min="9095" max="9095" width="0" style="1" hidden="1" customWidth="1"/>
    <col min="9096" max="9096" width="3" style="1" customWidth="1"/>
    <col min="9097" max="9097" width="0" style="1" hidden="1" customWidth="1"/>
    <col min="9098" max="9098" width="4.44140625" style="1" customWidth="1"/>
    <col min="9099" max="9099" width="34.21875" style="1" customWidth="1"/>
    <col min="9100" max="9100" width="23.44140625" style="1" customWidth="1"/>
    <col min="9101" max="9101" width="9.21875" style="1" customWidth="1"/>
    <col min="9102" max="9102" width="19.44140625" style="1" customWidth="1"/>
    <col min="9103" max="9103" width="42.77734375" style="1" customWidth="1"/>
    <col min="9104" max="9104" width="5.77734375" style="1" customWidth="1"/>
    <col min="9105" max="9105" width="31.44140625" style="1" customWidth="1"/>
    <col min="9106" max="9106" width="16.21875" style="1" customWidth="1"/>
    <col min="9107" max="9108" width="9.21875" style="1" customWidth="1"/>
    <col min="9109" max="9109" width="11.21875" style="1" customWidth="1"/>
    <col min="9110" max="9110" width="2.21875" style="1" customWidth="1"/>
    <col min="9111" max="9316" width="10.88671875" style="1"/>
    <col min="9317" max="9317" width="12" style="1" customWidth="1"/>
    <col min="9318" max="9318" width="2.77734375" style="1" customWidth="1"/>
    <col min="9319" max="9320" width="6.44140625" style="1" customWidth="1"/>
    <col min="9321" max="9321" width="5.77734375" style="1" customWidth="1"/>
    <col min="9322" max="9322" width="6.44140625" style="1" customWidth="1"/>
    <col min="9323" max="9323" width="13.77734375" style="1" customWidth="1"/>
    <col min="9324" max="9325" width="9" style="1" customWidth="1"/>
    <col min="9326" max="9326" width="2.44140625" style="1" customWidth="1"/>
    <col min="9327" max="9327" width="8.77734375" style="1" customWidth="1"/>
    <col min="9328" max="9328" width="7.44140625" style="1" customWidth="1"/>
    <col min="9329" max="9331" width="3.77734375" style="1" customWidth="1"/>
    <col min="9332" max="9332" width="3.44140625" style="1" customWidth="1"/>
    <col min="9333" max="9333" width="2.77734375" style="1" customWidth="1"/>
    <col min="9334" max="9334" width="3" style="1" customWidth="1"/>
    <col min="9335" max="9337" width="0" style="1" hidden="1" customWidth="1"/>
    <col min="9338" max="9338" width="4.44140625" style="1" customWidth="1"/>
    <col min="9339" max="9339" width="0" style="1" hidden="1" customWidth="1"/>
    <col min="9340" max="9341" width="14.77734375" style="1" customWidth="1"/>
    <col min="9342" max="9342" width="15.21875" style="1" customWidth="1"/>
    <col min="9343" max="9343" width="6.44140625" style="1" customWidth="1"/>
    <col min="9344" max="9344" width="15.21875" style="1" customWidth="1"/>
    <col min="9345" max="9345" width="4.21875" style="1" customWidth="1"/>
    <col min="9346" max="9346" width="3" style="1" customWidth="1"/>
    <col min="9347" max="9349" width="0" style="1" hidden="1" customWidth="1"/>
    <col min="9350" max="9350" width="3" style="1" customWidth="1"/>
    <col min="9351" max="9351" width="0" style="1" hidden="1" customWidth="1"/>
    <col min="9352" max="9352" width="3" style="1" customWidth="1"/>
    <col min="9353" max="9353" width="0" style="1" hidden="1" customWidth="1"/>
    <col min="9354" max="9354" width="4.44140625" style="1" customWidth="1"/>
    <col min="9355" max="9355" width="34.21875" style="1" customWidth="1"/>
    <col min="9356" max="9356" width="23.44140625" style="1" customWidth="1"/>
    <col min="9357" max="9357" width="9.21875" style="1" customWidth="1"/>
    <col min="9358" max="9358" width="19.44140625" style="1" customWidth="1"/>
    <col min="9359" max="9359" width="42.77734375" style="1" customWidth="1"/>
    <col min="9360" max="9360" width="5.77734375" style="1" customWidth="1"/>
    <col min="9361" max="9361" width="31.44140625" style="1" customWidth="1"/>
    <col min="9362" max="9362" width="16.21875" style="1" customWidth="1"/>
    <col min="9363" max="9364" width="9.21875" style="1" customWidth="1"/>
    <col min="9365" max="9365" width="11.21875" style="1" customWidth="1"/>
    <col min="9366" max="9366" width="2.21875" style="1" customWidth="1"/>
    <col min="9367" max="9572" width="10.88671875" style="1"/>
    <col min="9573" max="9573" width="12" style="1" customWidth="1"/>
    <col min="9574" max="9574" width="2.77734375" style="1" customWidth="1"/>
    <col min="9575" max="9576" width="6.44140625" style="1" customWidth="1"/>
    <col min="9577" max="9577" width="5.77734375" style="1" customWidth="1"/>
    <col min="9578" max="9578" width="6.44140625" style="1" customWidth="1"/>
    <col min="9579" max="9579" width="13.77734375" style="1" customWidth="1"/>
    <col min="9580" max="9581" width="9" style="1" customWidth="1"/>
    <col min="9582" max="9582" width="2.44140625" style="1" customWidth="1"/>
    <col min="9583" max="9583" width="8.77734375" style="1" customWidth="1"/>
    <col min="9584" max="9584" width="7.44140625" style="1" customWidth="1"/>
    <col min="9585" max="9587" width="3.77734375" style="1" customWidth="1"/>
    <col min="9588" max="9588" width="3.44140625" style="1" customWidth="1"/>
    <col min="9589" max="9589" width="2.77734375" style="1" customWidth="1"/>
    <col min="9590" max="9590" width="3" style="1" customWidth="1"/>
    <col min="9591" max="9593" width="0" style="1" hidden="1" customWidth="1"/>
    <col min="9594" max="9594" width="4.44140625" style="1" customWidth="1"/>
    <col min="9595" max="9595" width="0" style="1" hidden="1" customWidth="1"/>
    <col min="9596" max="9597" width="14.77734375" style="1" customWidth="1"/>
    <col min="9598" max="9598" width="15.21875" style="1" customWidth="1"/>
    <col min="9599" max="9599" width="6.44140625" style="1" customWidth="1"/>
    <col min="9600" max="9600" width="15.21875" style="1" customWidth="1"/>
    <col min="9601" max="9601" width="4.21875" style="1" customWidth="1"/>
    <col min="9602" max="9602" width="3" style="1" customWidth="1"/>
    <col min="9603" max="9605" width="0" style="1" hidden="1" customWidth="1"/>
    <col min="9606" max="9606" width="3" style="1" customWidth="1"/>
    <col min="9607" max="9607" width="0" style="1" hidden="1" customWidth="1"/>
    <col min="9608" max="9608" width="3" style="1" customWidth="1"/>
    <col min="9609" max="9609" width="0" style="1" hidden="1" customWidth="1"/>
    <col min="9610" max="9610" width="4.44140625" style="1" customWidth="1"/>
    <col min="9611" max="9611" width="34.21875" style="1" customWidth="1"/>
    <col min="9612" max="9612" width="23.44140625" style="1" customWidth="1"/>
    <col min="9613" max="9613" width="9.21875" style="1" customWidth="1"/>
    <col min="9614" max="9614" width="19.44140625" style="1" customWidth="1"/>
    <col min="9615" max="9615" width="42.77734375" style="1" customWidth="1"/>
    <col min="9616" max="9616" width="5.77734375" style="1" customWidth="1"/>
    <col min="9617" max="9617" width="31.44140625" style="1" customWidth="1"/>
    <col min="9618" max="9618" width="16.21875" style="1" customWidth="1"/>
    <col min="9619" max="9620" width="9.21875" style="1" customWidth="1"/>
    <col min="9621" max="9621" width="11.21875" style="1" customWidth="1"/>
    <col min="9622" max="9622" width="2.21875" style="1" customWidth="1"/>
    <col min="9623" max="9828" width="10.88671875" style="1"/>
    <col min="9829" max="9829" width="12" style="1" customWidth="1"/>
    <col min="9830" max="9830" width="2.77734375" style="1" customWidth="1"/>
    <col min="9831" max="9832" width="6.44140625" style="1" customWidth="1"/>
    <col min="9833" max="9833" width="5.77734375" style="1" customWidth="1"/>
    <col min="9834" max="9834" width="6.44140625" style="1" customWidth="1"/>
    <col min="9835" max="9835" width="13.77734375" style="1" customWidth="1"/>
    <col min="9836" max="9837" width="9" style="1" customWidth="1"/>
    <col min="9838" max="9838" width="2.44140625" style="1" customWidth="1"/>
    <col min="9839" max="9839" width="8.77734375" style="1" customWidth="1"/>
    <col min="9840" max="9840" width="7.44140625" style="1" customWidth="1"/>
    <col min="9841" max="9843" width="3.77734375" style="1" customWidth="1"/>
    <col min="9844" max="9844" width="3.44140625" style="1" customWidth="1"/>
    <col min="9845" max="9845" width="2.77734375" style="1" customWidth="1"/>
    <col min="9846" max="9846" width="3" style="1" customWidth="1"/>
    <col min="9847" max="9849" width="0" style="1" hidden="1" customWidth="1"/>
    <col min="9850" max="9850" width="4.44140625" style="1" customWidth="1"/>
    <col min="9851" max="9851" width="0" style="1" hidden="1" customWidth="1"/>
    <col min="9852" max="9853" width="14.77734375" style="1" customWidth="1"/>
    <col min="9854" max="9854" width="15.21875" style="1" customWidth="1"/>
    <col min="9855" max="9855" width="6.44140625" style="1" customWidth="1"/>
    <col min="9856" max="9856" width="15.21875" style="1" customWidth="1"/>
    <col min="9857" max="9857" width="4.21875" style="1" customWidth="1"/>
    <col min="9858" max="9858" width="3" style="1" customWidth="1"/>
    <col min="9859" max="9861" width="0" style="1" hidden="1" customWidth="1"/>
    <col min="9862" max="9862" width="3" style="1" customWidth="1"/>
    <col min="9863" max="9863" width="0" style="1" hidden="1" customWidth="1"/>
    <col min="9864" max="9864" width="3" style="1" customWidth="1"/>
    <col min="9865" max="9865" width="0" style="1" hidden="1" customWidth="1"/>
    <col min="9866" max="9866" width="4.44140625" style="1" customWidth="1"/>
    <col min="9867" max="9867" width="34.21875" style="1" customWidth="1"/>
    <col min="9868" max="9868" width="23.44140625" style="1" customWidth="1"/>
    <col min="9869" max="9869" width="9.21875" style="1" customWidth="1"/>
    <col min="9870" max="9870" width="19.44140625" style="1" customWidth="1"/>
    <col min="9871" max="9871" width="42.77734375" style="1" customWidth="1"/>
    <col min="9872" max="9872" width="5.77734375" style="1" customWidth="1"/>
    <col min="9873" max="9873" width="31.44140625" style="1" customWidth="1"/>
    <col min="9874" max="9874" width="16.21875" style="1" customWidth="1"/>
    <col min="9875" max="9876" width="9.21875" style="1" customWidth="1"/>
    <col min="9877" max="9877" width="11.21875" style="1" customWidth="1"/>
    <col min="9878" max="9878" width="2.21875" style="1" customWidth="1"/>
    <col min="9879" max="10084" width="10.88671875" style="1"/>
    <col min="10085" max="10085" width="12" style="1" customWidth="1"/>
    <col min="10086" max="10086" width="2.77734375" style="1" customWidth="1"/>
    <col min="10087" max="10088" width="6.44140625" style="1" customWidth="1"/>
    <col min="10089" max="10089" width="5.77734375" style="1" customWidth="1"/>
    <col min="10090" max="10090" width="6.44140625" style="1" customWidth="1"/>
    <col min="10091" max="10091" width="13.77734375" style="1" customWidth="1"/>
    <col min="10092" max="10093" width="9" style="1" customWidth="1"/>
    <col min="10094" max="10094" width="2.44140625" style="1" customWidth="1"/>
    <col min="10095" max="10095" width="8.77734375" style="1" customWidth="1"/>
    <col min="10096" max="10096" width="7.44140625" style="1" customWidth="1"/>
    <col min="10097" max="10099" width="3.77734375" style="1" customWidth="1"/>
    <col min="10100" max="10100" width="3.44140625" style="1" customWidth="1"/>
    <col min="10101" max="10101" width="2.77734375" style="1" customWidth="1"/>
    <col min="10102" max="10102" width="3" style="1" customWidth="1"/>
    <col min="10103" max="10105" width="0" style="1" hidden="1" customWidth="1"/>
    <col min="10106" max="10106" width="4.44140625" style="1" customWidth="1"/>
    <col min="10107" max="10107" width="0" style="1" hidden="1" customWidth="1"/>
    <col min="10108" max="10109" width="14.77734375" style="1" customWidth="1"/>
    <col min="10110" max="10110" width="15.21875" style="1" customWidth="1"/>
    <col min="10111" max="10111" width="6.44140625" style="1" customWidth="1"/>
    <col min="10112" max="10112" width="15.21875" style="1" customWidth="1"/>
    <col min="10113" max="10113" width="4.21875" style="1" customWidth="1"/>
    <col min="10114" max="10114" width="3" style="1" customWidth="1"/>
    <col min="10115" max="10117" width="0" style="1" hidden="1" customWidth="1"/>
    <col min="10118" max="10118" width="3" style="1" customWidth="1"/>
    <col min="10119" max="10119" width="0" style="1" hidden="1" customWidth="1"/>
    <col min="10120" max="10120" width="3" style="1" customWidth="1"/>
    <col min="10121" max="10121" width="0" style="1" hidden="1" customWidth="1"/>
    <col min="10122" max="10122" width="4.44140625" style="1" customWidth="1"/>
    <col min="10123" max="10123" width="34.21875" style="1" customWidth="1"/>
    <col min="10124" max="10124" width="23.44140625" style="1" customWidth="1"/>
    <col min="10125" max="10125" width="9.21875" style="1" customWidth="1"/>
    <col min="10126" max="10126" width="19.44140625" style="1" customWidth="1"/>
    <col min="10127" max="10127" width="42.77734375" style="1" customWidth="1"/>
    <col min="10128" max="10128" width="5.77734375" style="1" customWidth="1"/>
    <col min="10129" max="10129" width="31.44140625" style="1" customWidth="1"/>
    <col min="10130" max="10130" width="16.21875" style="1" customWidth="1"/>
    <col min="10131" max="10132" width="9.21875" style="1" customWidth="1"/>
    <col min="10133" max="10133" width="11.21875" style="1" customWidth="1"/>
    <col min="10134" max="10134" width="2.21875" style="1" customWidth="1"/>
    <col min="10135" max="10340" width="10.88671875" style="1"/>
    <col min="10341" max="10341" width="12" style="1" customWidth="1"/>
    <col min="10342" max="10342" width="2.77734375" style="1" customWidth="1"/>
    <col min="10343" max="10344" width="6.44140625" style="1" customWidth="1"/>
    <col min="10345" max="10345" width="5.77734375" style="1" customWidth="1"/>
    <col min="10346" max="10346" width="6.44140625" style="1" customWidth="1"/>
    <col min="10347" max="10347" width="13.77734375" style="1" customWidth="1"/>
    <col min="10348" max="10349" width="9" style="1" customWidth="1"/>
    <col min="10350" max="10350" width="2.44140625" style="1" customWidth="1"/>
    <col min="10351" max="10351" width="8.77734375" style="1" customWidth="1"/>
    <col min="10352" max="10352" width="7.44140625" style="1" customWidth="1"/>
    <col min="10353" max="10355" width="3.77734375" style="1" customWidth="1"/>
    <col min="10356" max="10356" width="3.44140625" style="1" customWidth="1"/>
    <col min="10357" max="10357" width="2.77734375" style="1" customWidth="1"/>
    <col min="10358" max="10358" width="3" style="1" customWidth="1"/>
    <col min="10359" max="10361" width="0" style="1" hidden="1" customWidth="1"/>
    <col min="10362" max="10362" width="4.44140625" style="1" customWidth="1"/>
    <col min="10363" max="10363" width="0" style="1" hidden="1" customWidth="1"/>
    <col min="10364" max="10365" width="14.77734375" style="1" customWidth="1"/>
    <col min="10366" max="10366" width="15.21875" style="1" customWidth="1"/>
    <col min="10367" max="10367" width="6.44140625" style="1" customWidth="1"/>
    <col min="10368" max="10368" width="15.21875" style="1" customWidth="1"/>
    <col min="10369" max="10369" width="4.21875" style="1" customWidth="1"/>
    <col min="10370" max="10370" width="3" style="1" customWidth="1"/>
    <col min="10371" max="10373" width="0" style="1" hidden="1" customWidth="1"/>
    <col min="10374" max="10374" width="3" style="1" customWidth="1"/>
    <col min="10375" max="10375" width="0" style="1" hidden="1" customWidth="1"/>
    <col min="10376" max="10376" width="3" style="1" customWidth="1"/>
    <col min="10377" max="10377" width="0" style="1" hidden="1" customWidth="1"/>
    <col min="10378" max="10378" width="4.44140625" style="1" customWidth="1"/>
    <col min="10379" max="10379" width="34.21875" style="1" customWidth="1"/>
    <col min="10380" max="10380" width="23.44140625" style="1" customWidth="1"/>
    <col min="10381" max="10381" width="9.21875" style="1" customWidth="1"/>
    <col min="10382" max="10382" width="19.44140625" style="1" customWidth="1"/>
    <col min="10383" max="10383" width="42.77734375" style="1" customWidth="1"/>
    <col min="10384" max="10384" width="5.77734375" style="1" customWidth="1"/>
    <col min="10385" max="10385" width="31.44140625" style="1" customWidth="1"/>
    <col min="10386" max="10386" width="16.21875" style="1" customWidth="1"/>
    <col min="10387" max="10388" width="9.21875" style="1" customWidth="1"/>
    <col min="10389" max="10389" width="11.21875" style="1" customWidth="1"/>
    <col min="10390" max="10390" width="2.21875" style="1" customWidth="1"/>
    <col min="10391" max="10596" width="10.88671875" style="1"/>
    <col min="10597" max="10597" width="12" style="1" customWidth="1"/>
    <col min="10598" max="10598" width="2.77734375" style="1" customWidth="1"/>
    <col min="10599" max="10600" width="6.44140625" style="1" customWidth="1"/>
    <col min="10601" max="10601" width="5.77734375" style="1" customWidth="1"/>
    <col min="10602" max="10602" width="6.44140625" style="1" customWidth="1"/>
    <col min="10603" max="10603" width="13.77734375" style="1" customWidth="1"/>
    <col min="10604" max="10605" width="9" style="1" customWidth="1"/>
    <col min="10606" max="10606" width="2.44140625" style="1" customWidth="1"/>
    <col min="10607" max="10607" width="8.77734375" style="1" customWidth="1"/>
    <col min="10608" max="10608" width="7.44140625" style="1" customWidth="1"/>
    <col min="10609" max="10611" width="3.77734375" style="1" customWidth="1"/>
    <col min="10612" max="10612" width="3.44140625" style="1" customWidth="1"/>
    <col min="10613" max="10613" width="2.77734375" style="1" customWidth="1"/>
    <col min="10614" max="10614" width="3" style="1" customWidth="1"/>
    <col min="10615" max="10617" width="0" style="1" hidden="1" customWidth="1"/>
    <col min="10618" max="10618" width="4.44140625" style="1" customWidth="1"/>
    <col min="10619" max="10619" width="0" style="1" hidden="1" customWidth="1"/>
    <col min="10620" max="10621" width="14.77734375" style="1" customWidth="1"/>
    <col min="10622" max="10622" width="15.21875" style="1" customWidth="1"/>
    <col min="10623" max="10623" width="6.44140625" style="1" customWidth="1"/>
    <col min="10624" max="10624" width="15.21875" style="1" customWidth="1"/>
    <col min="10625" max="10625" width="4.21875" style="1" customWidth="1"/>
    <col min="10626" max="10626" width="3" style="1" customWidth="1"/>
    <col min="10627" max="10629" width="0" style="1" hidden="1" customWidth="1"/>
    <col min="10630" max="10630" width="3" style="1" customWidth="1"/>
    <col min="10631" max="10631" width="0" style="1" hidden="1" customWidth="1"/>
    <col min="10632" max="10632" width="3" style="1" customWidth="1"/>
    <col min="10633" max="10633" width="0" style="1" hidden="1" customWidth="1"/>
    <col min="10634" max="10634" width="4.44140625" style="1" customWidth="1"/>
    <col min="10635" max="10635" width="34.21875" style="1" customWidth="1"/>
    <col min="10636" max="10636" width="23.44140625" style="1" customWidth="1"/>
    <col min="10637" max="10637" width="9.21875" style="1" customWidth="1"/>
    <col min="10638" max="10638" width="19.44140625" style="1" customWidth="1"/>
    <col min="10639" max="10639" width="42.77734375" style="1" customWidth="1"/>
    <col min="10640" max="10640" width="5.77734375" style="1" customWidth="1"/>
    <col min="10641" max="10641" width="31.44140625" style="1" customWidth="1"/>
    <col min="10642" max="10642" width="16.21875" style="1" customWidth="1"/>
    <col min="10643" max="10644" width="9.21875" style="1" customWidth="1"/>
    <col min="10645" max="10645" width="11.21875" style="1" customWidth="1"/>
    <col min="10646" max="10646" width="2.21875" style="1" customWidth="1"/>
    <col min="10647" max="10852" width="10.88671875" style="1"/>
    <col min="10853" max="10853" width="12" style="1" customWidth="1"/>
    <col min="10854" max="10854" width="2.77734375" style="1" customWidth="1"/>
    <col min="10855" max="10856" width="6.44140625" style="1" customWidth="1"/>
    <col min="10857" max="10857" width="5.77734375" style="1" customWidth="1"/>
    <col min="10858" max="10858" width="6.44140625" style="1" customWidth="1"/>
    <col min="10859" max="10859" width="13.77734375" style="1" customWidth="1"/>
    <col min="10860" max="10861" width="9" style="1" customWidth="1"/>
    <col min="10862" max="10862" width="2.44140625" style="1" customWidth="1"/>
    <col min="10863" max="10863" width="8.77734375" style="1" customWidth="1"/>
    <col min="10864" max="10864" width="7.44140625" style="1" customWidth="1"/>
    <col min="10865" max="10867" width="3.77734375" style="1" customWidth="1"/>
    <col min="10868" max="10868" width="3.44140625" style="1" customWidth="1"/>
    <col min="10869" max="10869" width="2.77734375" style="1" customWidth="1"/>
    <col min="10870" max="10870" width="3" style="1" customWidth="1"/>
    <col min="10871" max="10873" width="0" style="1" hidden="1" customWidth="1"/>
    <col min="10874" max="10874" width="4.44140625" style="1" customWidth="1"/>
    <col min="10875" max="10875" width="0" style="1" hidden="1" customWidth="1"/>
    <col min="10876" max="10877" width="14.77734375" style="1" customWidth="1"/>
    <col min="10878" max="10878" width="15.21875" style="1" customWidth="1"/>
    <col min="10879" max="10879" width="6.44140625" style="1" customWidth="1"/>
    <col min="10880" max="10880" width="15.21875" style="1" customWidth="1"/>
    <col min="10881" max="10881" width="4.21875" style="1" customWidth="1"/>
    <col min="10882" max="10882" width="3" style="1" customWidth="1"/>
    <col min="10883" max="10885" width="0" style="1" hidden="1" customWidth="1"/>
    <col min="10886" max="10886" width="3" style="1" customWidth="1"/>
    <col min="10887" max="10887" width="0" style="1" hidden="1" customWidth="1"/>
    <col min="10888" max="10888" width="3" style="1" customWidth="1"/>
    <col min="10889" max="10889" width="0" style="1" hidden="1" customWidth="1"/>
    <col min="10890" max="10890" width="4.44140625" style="1" customWidth="1"/>
    <col min="10891" max="10891" width="34.21875" style="1" customWidth="1"/>
    <col min="10892" max="10892" width="23.44140625" style="1" customWidth="1"/>
    <col min="10893" max="10893" width="9.21875" style="1" customWidth="1"/>
    <col min="10894" max="10894" width="19.44140625" style="1" customWidth="1"/>
    <col min="10895" max="10895" width="42.77734375" style="1" customWidth="1"/>
    <col min="10896" max="10896" width="5.77734375" style="1" customWidth="1"/>
    <col min="10897" max="10897" width="31.44140625" style="1" customWidth="1"/>
    <col min="10898" max="10898" width="16.21875" style="1" customWidth="1"/>
    <col min="10899" max="10900" width="9.21875" style="1" customWidth="1"/>
    <col min="10901" max="10901" width="11.21875" style="1" customWidth="1"/>
    <col min="10902" max="10902" width="2.21875" style="1" customWidth="1"/>
    <col min="10903" max="11108" width="10.88671875" style="1"/>
    <col min="11109" max="11109" width="12" style="1" customWidth="1"/>
    <col min="11110" max="11110" width="2.77734375" style="1" customWidth="1"/>
    <col min="11111" max="11112" width="6.44140625" style="1" customWidth="1"/>
    <col min="11113" max="11113" width="5.77734375" style="1" customWidth="1"/>
    <col min="11114" max="11114" width="6.44140625" style="1" customWidth="1"/>
    <col min="11115" max="11115" width="13.77734375" style="1" customWidth="1"/>
    <col min="11116" max="11117" width="9" style="1" customWidth="1"/>
    <col min="11118" max="11118" width="2.44140625" style="1" customWidth="1"/>
    <col min="11119" max="11119" width="8.77734375" style="1" customWidth="1"/>
    <col min="11120" max="11120" width="7.44140625" style="1" customWidth="1"/>
    <col min="11121" max="11123" width="3.77734375" style="1" customWidth="1"/>
    <col min="11124" max="11124" width="3.44140625" style="1" customWidth="1"/>
    <col min="11125" max="11125" width="2.77734375" style="1" customWidth="1"/>
    <col min="11126" max="11126" width="3" style="1" customWidth="1"/>
    <col min="11127" max="11129" width="0" style="1" hidden="1" customWidth="1"/>
    <col min="11130" max="11130" width="4.44140625" style="1" customWidth="1"/>
    <col min="11131" max="11131" width="0" style="1" hidden="1" customWidth="1"/>
    <col min="11132" max="11133" width="14.77734375" style="1" customWidth="1"/>
    <col min="11134" max="11134" width="15.21875" style="1" customWidth="1"/>
    <col min="11135" max="11135" width="6.44140625" style="1" customWidth="1"/>
    <col min="11136" max="11136" width="15.21875" style="1" customWidth="1"/>
    <col min="11137" max="11137" width="4.21875" style="1" customWidth="1"/>
    <col min="11138" max="11138" width="3" style="1" customWidth="1"/>
    <col min="11139" max="11141" width="0" style="1" hidden="1" customWidth="1"/>
    <col min="11142" max="11142" width="3" style="1" customWidth="1"/>
    <col min="11143" max="11143" width="0" style="1" hidden="1" customWidth="1"/>
    <col min="11144" max="11144" width="3" style="1" customWidth="1"/>
    <col min="11145" max="11145" width="0" style="1" hidden="1" customWidth="1"/>
    <col min="11146" max="11146" width="4.44140625" style="1" customWidth="1"/>
    <col min="11147" max="11147" width="34.21875" style="1" customWidth="1"/>
    <col min="11148" max="11148" width="23.44140625" style="1" customWidth="1"/>
    <col min="11149" max="11149" width="9.21875" style="1" customWidth="1"/>
    <col min="11150" max="11150" width="19.44140625" style="1" customWidth="1"/>
    <col min="11151" max="11151" width="42.77734375" style="1" customWidth="1"/>
    <col min="11152" max="11152" width="5.77734375" style="1" customWidth="1"/>
    <col min="11153" max="11153" width="31.44140625" style="1" customWidth="1"/>
    <col min="11154" max="11154" width="16.21875" style="1" customWidth="1"/>
    <col min="11155" max="11156" width="9.21875" style="1" customWidth="1"/>
    <col min="11157" max="11157" width="11.21875" style="1" customWidth="1"/>
    <col min="11158" max="11158" width="2.21875" style="1" customWidth="1"/>
    <col min="11159" max="11364" width="10.88671875" style="1"/>
    <col min="11365" max="11365" width="12" style="1" customWidth="1"/>
    <col min="11366" max="11366" width="2.77734375" style="1" customWidth="1"/>
    <col min="11367" max="11368" width="6.44140625" style="1" customWidth="1"/>
    <col min="11369" max="11369" width="5.77734375" style="1" customWidth="1"/>
    <col min="11370" max="11370" width="6.44140625" style="1" customWidth="1"/>
    <col min="11371" max="11371" width="13.77734375" style="1" customWidth="1"/>
    <col min="11372" max="11373" width="9" style="1" customWidth="1"/>
    <col min="11374" max="11374" width="2.44140625" style="1" customWidth="1"/>
    <col min="11375" max="11375" width="8.77734375" style="1" customWidth="1"/>
    <col min="11376" max="11376" width="7.44140625" style="1" customWidth="1"/>
    <col min="11377" max="11379" width="3.77734375" style="1" customWidth="1"/>
    <col min="11380" max="11380" width="3.44140625" style="1" customWidth="1"/>
    <col min="11381" max="11381" width="2.77734375" style="1" customWidth="1"/>
    <col min="11382" max="11382" width="3" style="1" customWidth="1"/>
    <col min="11383" max="11385" width="0" style="1" hidden="1" customWidth="1"/>
    <col min="11386" max="11386" width="4.44140625" style="1" customWidth="1"/>
    <col min="11387" max="11387" width="0" style="1" hidden="1" customWidth="1"/>
    <col min="11388" max="11389" width="14.77734375" style="1" customWidth="1"/>
    <col min="11390" max="11390" width="15.21875" style="1" customWidth="1"/>
    <col min="11391" max="11391" width="6.44140625" style="1" customWidth="1"/>
    <col min="11392" max="11392" width="15.21875" style="1" customWidth="1"/>
    <col min="11393" max="11393" width="4.21875" style="1" customWidth="1"/>
    <col min="11394" max="11394" width="3" style="1" customWidth="1"/>
    <col min="11395" max="11397" width="0" style="1" hidden="1" customWidth="1"/>
    <col min="11398" max="11398" width="3" style="1" customWidth="1"/>
    <col min="11399" max="11399" width="0" style="1" hidden="1" customWidth="1"/>
    <col min="11400" max="11400" width="3" style="1" customWidth="1"/>
    <col min="11401" max="11401" width="0" style="1" hidden="1" customWidth="1"/>
    <col min="11402" max="11402" width="4.44140625" style="1" customWidth="1"/>
    <col min="11403" max="11403" width="34.21875" style="1" customWidth="1"/>
    <col min="11404" max="11404" width="23.44140625" style="1" customWidth="1"/>
    <col min="11405" max="11405" width="9.21875" style="1" customWidth="1"/>
    <col min="11406" max="11406" width="19.44140625" style="1" customWidth="1"/>
    <col min="11407" max="11407" width="42.77734375" style="1" customWidth="1"/>
    <col min="11408" max="11408" width="5.77734375" style="1" customWidth="1"/>
    <col min="11409" max="11409" width="31.44140625" style="1" customWidth="1"/>
    <col min="11410" max="11410" width="16.21875" style="1" customWidth="1"/>
    <col min="11411" max="11412" width="9.21875" style="1" customWidth="1"/>
    <col min="11413" max="11413" width="11.21875" style="1" customWidth="1"/>
    <col min="11414" max="11414" width="2.21875" style="1" customWidth="1"/>
    <col min="11415" max="11620" width="10.88671875" style="1"/>
    <col min="11621" max="11621" width="12" style="1" customWidth="1"/>
    <col min="11622" max="11622" width="2.77734375" style="1" customWidth="1"/>
    <col min="11623" max="11624" width="6.44140625" style="1" customWidth="1"/>
    <col min="11625" max="11625" width="5.77734375" style="1" customWidth="1"/>
    <col min="11626" max="11626" width="6.44140625" style="1" customWidth="1"/>
    <col min="11627" max="11627" width="13.77734375" style="1" customWidth="1"/>
    <col min="11628" max="11629" width="9" style="1" customWidth="1"/>
    <col min="11630" max="11630" width="2.44140625" style="1" customWidth="1"/>
    <col min="11631" max="11631" width="8.77734375" style="1" customWidth="1"/>
    <col min="11632" max="11632" width="7.44140625" style="1" customWidth="1"/>
    <col min="11633" max="11635" width="3.77734375" style="1" customWidth="1"/>
    <col min="11636" max="11636" width="3.44140625" style="1" customWidth="1"/>
    <col min="11637" max="11637" width="2.77734375" style="1" customWidth="1"/>
    <col min="11638" max="11638" width="3" style="1" customWidth="1"/>
    <col min="11639" max="11641" width="0" style="1" hidden="1" customWidth="1"/>
    <col min="11642" max="11642" width="4.44140625" style="1" customWidth="1"/>
    <col min="11643" max="11643" width="0" style="1" hidden="1" customWidth="1"/>
    <col min="11644" max="11645" width="14.77734375" style="1" customWidth="1"/>
    <col min="11646" max="11646" width="15.21875" style="1" customWidth="1"/>
    <col min="11647" max="11647" width="6.44140625" style="1" customWidth="1"/>
    <col min="11648" max="11648" width="15.21875" style="1" customWidth="1"/>
    <col min="11649" max="11649" width="4.21875" style="1" customWidth="1"/>
    <col min="11650" max="11650" width="3" style="1" customWidth="1"/>
    <col min="11651" max="11653" width="0" style="1" hidden="1" customWidth="1"/>
    <col min="11654" max="11654" width="3" style="1" customWidth="1"/>
    <col min="11655" max="11655" width="0" style="1" hidden="1" customWidth="1"/>
    <col min="11656" max="11656" width="3" style="1" customWidth="1"/>
    <col min="11657" max="11657" width="0" style="1" hidden="1" customWidth="1"/>
    <col min="11658" max="11658" width="4.44140625" style="1" customWidth="1"/>
    <col min="11659" max="11659" width="34.21875" style="1" customWidth="1"/>
    <col min="11660" max="11660" width="23.44140625" style="1" customWidth="1"/>
    <col min="11661" max="11661" width="9.21875" style="1" customWidth="1"/>
    <col min="11662" max="11662" width="19.44140625" style="1" customWidth="1"/>
    <col min="11663" max="11663" width="42.77734375" style="1" customWidth="1"/>
    <col min="11664" max="11664" width="5.77734375" style="1" customWidth="1"/>
    <col min="11665" max="11665" width="31.44140625" style="1" customWidth="1"/>
    <col min="11666" max="11666" width="16.21875" style="1" customWidth="1"/>
    <col min="11667" max="11668" width="9.21875" style="1" customWidth="1"/>
    <col min="11669" max="11669" width="11.21875" style="1" customWidth="1"/>
    <col min="11670" max="11670" width="2.21875" style="1" customWidth="1"/>
    <col min="11671" max="11876" width="10.88671875" style="1"/>
    <col min="11877" max="11877" width="12" style="1" customWidth="1"/>
    <col min="11878" max="11878" width="2.77734375" style="1" customWidth="1"/>
    <col min="11879" max="11880" width="6.44140625" style="1" customWidth="1"/>
    <col min="11881" max="11881" width="5.77734375" style="1" customWidth="1"/>
    <col min="11882" max="11882" width="6.44140625" style="1" customWidth="1"/>
    <col min="11883" max="11883" width="13.77734375" style="1" customWidth="1"/>
    <col min="11884" max="11885" width="9" style="1" customWidth="1"/>
    <col min="11886" max="11886" width="2.44140625" style="1" customWidth="1"/>
    <col min="11887" max="11887" width="8.77734375" style="1" customWidth="1"/>
    <col min="11888" max="11888" width="7.44140625" style="1" customWidth="1"/>
    <col min="11889" max="11891" width="3.77734375" style="1" customWidth="1"/>
    <col min="11892" max="11892" width="3.44140625" style="1" customWidth="1"/>
    <col min="11893" max="11893" width="2.77734375" style="1" customWidth="1"/>
    <col min="11894" max="11894" width="3" style="1" customWidth="1"/>
    <col min="11895" max="11897" width="0" style="1" hidden="1" customWidth="1"/>
    <col min="11898" max="11898" width="4.44140625" style="1" customWidth="1"/>
    <col min="11899" max="11899" width="0" style="1" hidden="1" customWidth="1"/>
    <col min="11900" max="11901" width="14.77734375" style="1" customWidth="1"/>
    <col min="11902" max="11902" width="15.21875" style="1" customWidth="1"/>
    <col min="11903" max="11903" width="6.44140625" style="1" customWidth="1"/>
    <col min="11904" max="11904" width="15.21875" style="1" customWidth="1"/>
    <col min="11905" max="11905" width="4.21875" style="1" customWidth="1"/>
    <col min="11906" max="11906" width="3" style="1" customWidth="1"/>
    <col min="11907" max="11909" width="0" style="1" hidden="1" customWidth="1"/>
    <col min="11910" max="11910" width="3" style="1" customWidth="1"/>
    <col min="11911" max="11911" width="0" style="1" hidden="1" customWidth="1"/>
    <col min="11912" max="11912" width="3" style="1" customWidth="1"/>
    <col min="11913" max="11913" width="0" style="1" hidden="1" customWidth="1"/>
    <col min="11914" max="11914" width="4.44140625" style="1" customWidth="1"/>
    <col min="11915" max="11915" width="34.21875" style="1" customWidth="1"/>
    <col min="11916" max="11916" width="23.44140625" style="1" customWidth="1"/>
    <col min="11917" max="11917" width="9.21875" style="1" customWidth="1"/>
    <col min="11918" max="11918" width="19.44140625" style="1" customWidth="1"/>
    <col min="11919" max="11919" width="42.77734375" style="1" customWidth="1"/>
    <col min="11920" max="11920" width="5.77734375" style="1" customWidth="1"/>
    <col min="11921" max="11921" width="31.44140625" style="1" customWidth="1"/>
    <col min="11922" max="11922" width="16.21875" style="1" customWidth="1"/>
    <col min="11923" max="11924" width="9.21875" style="1" customWidth="1"/>
    <col min="11925" max="11925" width="11.21875" style="1" customWidth="1"/>
    <col min="11926" max="11926" width="2.21875" style="1" customWidth="1"/>
    <col min="11927" max="12132" width="10.88671875" style="1"/>
    <col min="12133" max="12133" width="12" style="1" customWidth="1"/>
    <col min="12134" max="12134" width="2.77734375" style="1" customWidth="1"/>
    <col min="12135" max="12136" width="6.44140625" style="1" customWidth="1"/>
    <col min="12137" max="12137" width="5.77734375" style="1" customWidth="1"/>
    <col min="12138" max="12138" width="6.44140625" style="1" customWidth="1"/>
    <col min="12139" max="12139" width="13.77734375" style="1" customWidth="1"/>
    <col min="12140" max="12141" width="9" style="1" customWidth="1"/>
    <col min="12142" max="12142" width="2.44140625" style="1" customWidth="1"/>
    <col min="12143" max="12143" width="8.77734375" style="1" customWidth="1"/>
    <col min="12144" max="12144" width="7.44140625" style="1" customWidth="1"/>
    <col min="12145" max="12147" width="3.77734375" style="1" customWidth="1"/>
    <col min="12148" max="12148" width="3.44140625" style="1" customWidth="1"/>
    <col min="12149" max="12149" width="2.77734375" style="1" customWidth="1"/>
    <col min="12150" max="12150" width="3" style="1" customWidth="1"/>
    <col min="12151" max="12153" width="0" style="1" hidden="1" customWidth="1"/>
    <col min="12154" max="12154" width="4.44140625" style="1" customWidth="1"/>
    <col min="12155" max="12155" width="0" style="1" hidden="1" customWidth="1"/>
    <col min="12156" max="12157" width="14.77734375" style="1" customWidth="1"/>
    <col min="12158" max="12158" width="15.21875" style="1" customWidth="1"/>
    <col min="12159" max="12159" width="6.44140625" style="1" customWidth="1"/>
    <col min="12160" max="12160" width="15.21875" style="1" customWidth="1"/>
    <col min="12161" max="12161" width="4.21875" style="1" customWidth="1"/>
    <col min="12162" max="12162" width="3" style="1" customWidth="1"/>
    <col min="12163" max="12165" width="0" style="1" hidden="1" customWidth="1"/>
    <col min="12166" max="12166" width="3" style="1" customWidth="1"/>
    <col min="12167" max="12167" width="0" style="1" hidden="1" customWidth="1"/>
    <col min="12168" max="12168" width="3" style="1" customWidth="1"/>
    <col min="12169" max="12169" width="0" style="1" hidden="1" customWidth="1"/>
    <col min="12170" max="12170" width="4.44140625" style="1" customWidth="1"/>
    <col min="12171" max="12171" width="34.21875" style="1" customWidth="1"/>
    <col min="12172" max="12172" width="23.44140625" style="1" customWidth="1"/>
    <col min="12173" max="12173" width="9.21875" style="1" customWidth="1"/>
    <col min="12174" max="12174" width="19.44140625" style="1" customWidth="1"/>
    <col min="12175" max="12175" width="42.77734375" style="1" customWidth="1"/>
    <col min="12176" max="12176" width="5.77734375" style="1" customWidth="1"/>
    <col min="12177" max="12177" width="31.44140625" style="1" customWidth="1"/>
    <col min="12178" max="12178" width="16.21875" style="1" customWidth="1"/>
    <col min="12179" max="12180" width="9.21875" style="1" customWidth="1"/>
    <col min="12181" max="12181" width="11.21875" style="1" customWidth="1"/>
    <col min="12182" max="12182" width="2.21875" style="1" customWidth="1"/>
    <col min="12183" max="12388" width="10.88671875" style="1"/>
    <col min="12389" max="12389" width="12" style="1" customWidth="1"/>
    <col min="12390" max="12390" width="2.77734375" style="1" customWidth="1"/>
    <col min="12391" max="12392" width="6.44140625" style="1" customWidth="1"/>
    <col min="12393" max="12393" width="5.77734375" style="1" customWidth="1"/>
    <col min="12394" max="12394" width="6.44140625" style="1" customWidth="1"/>
    <col min="12395" max="12395" width="13.77734375" style="1" customWidth="1"/>
    <col min="12396" max="12397" width="9" style="1" customWidth="1"/>
    <col min="12398" max="12398" width="2.44140625" style="1" customWidth="1"/>
    <col min="12399" max="12399" width="8.77734375" style="1" customWidth="1"/>
    <col min="12400" max="12400" width="7.44140625" style="1" customWidth="1"/>
    <col min="12401" max="12403" width="3.77734375" style="1" customWidth="1"/>
    <col min="12404" max="12404" width="3.44140625" style="1" customWidth="1"/>
    <col min="12405" max="12405" width="2.77734375" style="1" customWidth="1"/>
    <col min="12406" max="12406" width="3" style="1" customWidth="1"/>
    <col min="12407" max="12409" width="0" style="1" hidden="1" customWidth="1"/>
    <col min="12410" max="12410" width="4.44140625" style="1" customWidth="1"/>
    <col min="12411" max="12411" width="0" style="1" hidden="1" customWidth="1"/>
    <col min="12412" max="12413" width="14.77734375" style="1" customWidth="1"/>
    <col min="12414" max="12414" width="15.21875" style="1" customWidth="1"/>
    <col min="12415" max="12415" width="6.44140625" style="1" customWidth="1"/>
    <col min="12416" max="12416" width="15.21875" style="1" customWidth="1"/>
    <col min="12417" max="12417" width="4.21875" style="1" customWidth="1"/>
    <col min="12418" max="12418" width="3" style="1" customWidth="1"/>
    <col min="12419" max="12421" width="0" style="1" hidden="1" customWidth="1"/>
    <col min="12422" max="12422" width="3" style="1" customWidth="1"/>
    <col min="12423" max="12423" width="0" style="1" hidden="1" customWidth="1"/>
    <col min="12424" max="12424" width="3" style="1" customWidth="1"/>
    <col min="12425" max="12425" width="0" style="1" hidden="1" customWidth="1"/>
    <col min="12426" max="12426" width="4.44140625" style="1" customWidth="1"/>
    <col min="12427" max="12427" width="34.21875" style="1" customWidth="1"/>
    <col min="12428" max="12428" width="23.44140625" style="1" customWidth="1"/>
    <col min="12429" max="12429" width="9.21875" style="1" customWidth="1"/>
    <col min="12430" max="12430" width="19.44140625" style="1" customWidth="1"/>
    <col min="12431" max="12431" width="42.77734375" style="1" customWidth="1"/>
    <col min="12432" max="12432" width="5.77734375" style="1" customWidth="1"/>
    <col min="12433" max="12433" width="31.44140625" style="1" customWidth="1"/>
    <col min="12434" max="12434" width="16.21875" style="1" customWidth="1"/>
    <col min="12435" max="12436" width="9.21875" style="1" customWidth="1"/>
    <col min="12437" max="12437" width="11.21875" style="1" customWidth="1"/>
    <col min="12438" max="12438" width="2.21875" style="1" customWidth="1"/>
    <col min="12439" max="12644" width="10.88671875" style="1"/>
    <col min="12645" max="12645" width="12" style="1" customWidth="1"/>
    <col min="12646" max="12646" width="2.77734375" style="1" customWidth="1"/>
    <col min="12647" max="12648" width="6.44140625" style="1" customWidth="1"/>
    <col min="12649" max="12649" width="5.77734375" style="1" customWidth="1"/>
    <col min="12650" max="12650" width="6.44140625" style="1" customWidth="1"/>
    <col min="12651" max="12651" width="13.77734375" style="1" customWidth="1"/>
    <col min="12652" max="12653" width="9" style="1" customWidth="1"/>
    <col min="12654" max="12654" width="2.44140625" style="1" customWidth="1"/>
    <col min="12655" max="12655" width="8.77734375" style="1" customWidth="1"/>
    <col min="12656" max="12656" width="7.44140625" style="1" customWidth="1"/>
    <col min="12657" max="12659" width="3.77734375" style="1" customWidth="1"/>
    <col min="12660" max="12660" width="3.44140625" style="1" customWidth="1"/>
    <col min="12661" max="12661" width="2.77734375" style="1" customWidth="1"/>
    <col min="12662" max="12662" width="3" style="1" customWidth="1"/>
    <col min="12663" max="12665" width="0" style="1" hidden="1" customWidth="1"/>
    <col min="12666" max="12666" width="4.44140625" style="1" customWidth="1"/>
    <col min="12667" max="12667" width="0" style="1" hidden="1" customWidth="1"/>
    <col min="12668" max="12669" width="14.77734375" style="1" customWidth="1"/>
    <col min="12670" max="12670" width="15.21875" style="1" customWidth="1"/>
    <col min="12671" max="12671" width="6.44140625" style="1" customWidth="1"/>
    <col min="12672" max="12672" width="15.21875" style="1" customWidth="1"/>
    <col min="12673" max="12673" width="4.21875" style="1" customWidth="1"/>
    <col min="12674" max="12674" width="3" style="1" customWidth="1"/>
    <col min="12675" max="12677" width="0" style="1" hidden="1" customWidth="1"/>
    <col min="12678" max="12678" width="3" style="1" customWidth="1"/>
    <col min="12679" max="12679" width="0" style="1" hidden="1" customWidth="1"/>
    <col min="12680" max="12680" width="3" style="1" customWidth="1"/>
    <col min="12681" max="12681" width="0" style="1" hidden="1" customWidth="1"/>
    <col min="12682" max="12682" width="4.44140625" style="1" customWidth="1"/>
    <col min="12683" max="12683" width="34.21875" style="1" customWidth="1"/>
    <col min="12684" max="12684" width="23.44140625" style="1" customWidth="1"/>
    <col min="12685" max="12685" width="9.21875" style="1" customWidth="1"/>
    <col min="12686" max="12686" width="19.44140625" style="1" customWidth="1"/>
    <col min="12687" max="12687" width="42.77734375" style="1" customWidth="1"/>
    <col min="12688" max="12688" width="5.77734375" style="1" customWidth="1"/>
    <col min="12689" max="12689" width="31.44140625" style="1" customWidth="1"/>
    <col min="12690" max="12690" width="16.21875" style="1" customWidth="1"/>
    <col min="12691" max="12692" width="9.21875" style="1" customWidth="1"/>
    <col min="12693" max="12693" width="11.21875" style="1" customWidth="1"/>
    <col min="12694" max="12694" width="2.21875" style="1" customWidth="1"/>
    <col min="12695" max="12900" width="10.88671875" style="1"/>
    <col min="12901" max="12901" width="12" style="1" customWidth="1"/>
    <col min="12902" max="12902" width="2.77734375" style="1" customWidth="1"/>
    <col min="12903" max="12904" width="6.44140625" style="1" customWidth="1"/>
    <col min="12905" max="12905" width="5.77734375" style="1" customWidth="1"/>
    <col min="12906" max="12906" width="6.44140625" style="1" customWidth="1"/>
    <col min="12907" max="12907" width="13.77734375" style="1" customWidth="1"/>
    <col min="12908" max="12909" width="9" style="1" customWidth="1"/>
    <col min="12910" max="12910" width="2.44140625" style="1" customWidth="1"/>
    <col min="12911" max="12911" width="8.77734375" style="1" customWidth="1"/>
    <col min="12912" max="12912" width="7.44140625" style="1" customWidth="1"/>
    <col min="12913" max="12915" width="3.77734375" style="1" customWidth="1"/>
    <col min="12916" max="12916" width="3.44140625" style="1" customWidth="1"/>
    <col min="12917" max="12917" width="2.77734375" style="1" customWidth="1"/>
    <col min="12918" max="12918" width="3" style="1" customWidth="1"/>
    <col min="12919" max="12921" width="0" style="1" hidden="1" customWidth="1"/>
    <col min="12922" max="12922" width="4.44140625" style="1" customWidth="1"/>
    <col min="12923" max="12923" width="0" style="1" hidden="1" customWidth="1"/>
    <col min="12924" max="12925" width="14.77734375" style="1" customWidth="1"/>
    <col min="12926" max="12926" width="15.21875" style="1" customWidth="1"/>
    <col min="12927" max="12927" width="6.44140625" style="1" customWidth="1"/>
    <col min="12928" max="12928" width="15.21875" style="1" customWidth="1"/>
    <col min="12929" max="12929" width="4.21875" style="1" customWidth="1"/>
    <col min="12930" max="12930" width="3" style="1" customWidth="1"/>
    <col min="12931" max="12933" width="0" style="1" hidden="1" customWidth="1"/>
    <col min="12934" max="12934" width="3" style="1" customWidth="1"/>
    <col min="12935" max="12935" width="0" style="1" hidden="1" customWidth="1"/>
    <col min="12936" max="12936" width="3" style="1" customWidth="1"/>
    <col min="12937" max="12937" width="0" style="1" hidden="1" customWidth="1"/>
    <col min="12938" max="12938" width="4.44140625" style="1" customWidth="1"/>
    <col min="12939" max="12939" width="34.21875" style="1" customWidth="1"/>
    <col min="12940" max="12940" width="23.44140625" style="1" customWidth="1"/>
    <col min="12941" max="12941" width="9.21875" style="1" customWidth="1"/>
    <col min="12942" max="12942" width="19.44140625" style="1" customWidth="1"/>
    <col min="12943" max="12943" width="42.77734375" style="1" customWidth="1"/>
    <col min="12944" max="12944" width="5.77734375" style="1" customWidth="1"/>
    <col min="12945" max="12945" width="31.44140625" style="1" customWidth="1"/>
    <col min="12946" max="12946" width="16.21875" style="1" customWidth="1"/>
    <col min="12947" max="12948" width="9.21875" style="1" customWidth="1"/>
    <col min="12949" max="12949" width="11.21875" style="1" customWidth="1"/>
    <col min="12950" max="12950" width="2.21875" style="1" customWidth="1"/>
    <col min="12951" max="13156" width="10.88671875" style="1"/>
    <col min="13157" max="13157" width="12" style="1" customWidth="1"/>
    <col min="13158" max="13158" width="2.77734375" style="1" customWidth="1"/>
    <col min="13159" max="13160" width="6.44140625" style="1" customWidth="1"/>
    <col min="13161" max="13161" width="5.77734375" style="1" customWidth="1"/>
    <col min="13162" max="13162" width="6.44140625" style="1" customWidth="1"/>
    <col min="13163" max="13163" width="13.77734375" style="1" customWidth="1"/>
    <col min="13164" max="13165" width="9" style="1" customWidth="1"/>
    <col min="13166" max="13166" width="2.44140625" style="1" customWidth="1"/>
    <col min="13167" max="13167" width="8.77734375" style="1" customWidth="1"/>
    <col min="13168" max="13168" width="7.44140625" style="1" customWidth="1"/>
    <col min="13169" max="13171" width="3.77734375" style="1" customWidth="1"/>
    <col min="13172" max="13172" width="3.44140625" style="1" customWidth="1"/>
    <col min="13173" max="13173" width="2.77734375" style="1" customWidth="1"/>
    <col min="13174" max="13174" width="3" style="1" customWidth="1"/>
    <col min="13175" max="13177" width="0" style="1" hidden="1" customWidth="1"/>
    <col min="13178" max="13178" width="4.44140625" style="1" customWidth="1"/>
    <col min="13179" max="13179" width="0" style="1" hidden="1" customWidth="1"/>
    <col min="13180" max="13181" width="14.77734375" style="1" customWidth="1"/>
    <col min="13182" max="13182" width="15.21875" style="1" customWidth="1"/>
    <col min="13183" max="13183" width="6.44140625" style="1" customWidth="1"/>
    <col min="13184" max="13184" width="15.21875" style="1" customWidth="1"/>
    <col min="13185" max="13185" width="4.21875" style="1" customWidth="1"/>
    <col min="13186" max="13186" width="3" style="1" customWidth="1"/>
    <col min="13187" max="13189" width="0" style="1" hidden="1" customWidth="1"/>
    <col min="13190" max="13190" width="3" style="1" customWidth="1"/>
    <col min="13191" max="13191" width="0" style="1" hidden="1" customWidth="1"/>
    <col min="13192" max="13192" width="3" style="1" customWidth="1"/>
    <col min="13193" max="13193" width="0" style="1" hidden="1" customWidth="1"/>
    <col min="13194" max="13194" width="4.44140625" style="1" customWidth="1"/>
    <col min="13195" max="13195" width="34.21875" style="1" customWidth="1"/>
    <col min="13196" max="13196" width="23.44140625" style="1" customWidth="1"/>
    <col min="13197" max="13197" width="9.21875" style="1" customWidth="1"/>
    <col min="13198" max="13198" width="19.44140625" style="1" customWidth="1"/>
    <col min="13199" max="13199" width="42.77734375" style="1" customWidth="1"/>
    <col min="13200" max="13200" width="5.77734375" style="1" customWidth="1"/>
    <col min="13201" max="13201" width="31.44140625" style="1" customWidth="1"/>
    <col min="13202" max="13202" width="16.21875" style="1" customWidth="1"/>
    <col min="13203" max="13204" width="9.21875" style="1" customWidth="1"/>
    <col min="13205" max="13205" width="11.21875" style="1" customWidth="1"/>
    <col min="13206" max="13206" width="2.21875" style="1" customWidth="1"/>
    <col min="13207" max="13412" width="10.88671875" style="1"/>
    <col min="13413" max="13413" width="12" style="1" customWidth="1"/>
    <col min="13414" max="13414" width="2.77734375" style="1" customWidth="1"/>
    <col min="13415" max="13416" width="6.44140625" style="1" customWidth="1"/>
    <col min="13417" max="13417" width="5.77734375" style="1" customWidth="1"/>
    <col min="13418" max="13418" width="6.44140625" style="1" customWidth="1"/>
    <col min="13419" max="13419" width="13.77734375" style="1" customWidth="1"/>
    <col min="13420" max="13421" width="9" style="1" customWidth="1"/>
    <col min="13422" max="13422" width="2.44140625" style="1" customWidth="1"/>
    <col min="13423" max="13423" width="8.77734375" style="1" customWidth="1"/>
    <col min="13424" max="13424" width="7.44140625" style="1" customWidth="1"/>
    <col min="13425" max="13427" width="3.77734375" style="1" customWidth="1"/>
    <col min="13428" max="13428" width="3.44140625" style="1" customWidth="1"/>
    <col min="13429" max="13429" width="2.77734375" style="1" customWidth="1"/>
    <col min="13430" max="13430" width="3" style="1" customWidth="1"/>
    <col min="13431" max="13433" width="0" style="1" hidden="1" customWidth="1"/>
    <col min="13434" max="13434" width="4.44140625" style="1" customWidth="1"/>
    <col min="13435" max="13435" width="0" style="1" hidden="1" customWidth="1"/>
    <col min="13436" max="13437" width="14.77734375" style="1" customWidth="1"/>
    <col min="13438" max="13438" width="15.21875" style="1" customWidth="1"/>
    <col min="13439" max="13439" width="6.44140625" style="1" customWidth="1"/>
    <col min="13440" max="13440" width="15.21875" style="1" customWidth="1"/>
    <col min="13441" max="13441" width="4.21875" style="1" customWidth="1"/>
    <col min="13442" max="13442" width="3" style="1" customWidth="1"/>
    <col min="13443" max="13445" width="0" style="1" hidden="1" customWidth="1"/>
    <col min="13446" max="13446" width="3" style="1" customWidth="1"/>
    <col min="13447" max="13447" width="0" style="1" hidden="1" customWidth="1"/>
    <col min="13448" max="13448" width="3" style="1" customWidth="1"/>
    <col min="13449" max="13449" width="0" style="1" hidden="1" customWidth="1"/>
    <col min="13450" max="13450" width="4.44140625" style="1" customWidth="1"/>
    <col min="13451" max="13451" width="34.21875" style="1" customWidth="1"/>
    <col min="13452" max="13452" width="23.44140625" style="1" customWidth="1"/>
    <col min="13453" max="13453" width="9.21875" style="1" customWidth="1"/>
    <col min="13454" max="13454" width="19.44140625" style="1" customWidth="1"/>
    <col min="13455" max="13455" width="42.77734375" style="1" customWidth="1"/>
    <col min="13456" max="13456" width="5.77734375" style="1" customWidth="1"/>
    <col min="13457" max="13457" width="31.44140625" style="1" customWidth="1"/>
    <col min="13458" max="13458" width="16.21875" style="1" customWidth="1"/>
    <col min="13459" max="13460" width="9.21875" style="1" customWidth="1"/>
    <col min="13461" max="13461" width="11.21875" style="1" customWidth="1"/>
    <col min="13462" max="13462" width="2.21875" style="1" customWidth="1"/>
    <col min="13463" max="13668" width="10.88671875" style="1"/>
    <col min="13669" max="13669" width="12" style="1" customWidth="1"/>
    <col min="13670" max="13670" width="2.77734375" style="1" customWidth="1"/>
    <col min="13671" max="13672" width="6.44140625" style="1" customWidth="1"/>
    <col min="13673" max="13673" width="5.77734375" style="1" customWidth="1"/>
    <col min="13674" max="13674" width="6.44140625" style="1" customWidth="1"/>
    <col min="13675" max="13675" width="13.77734375" style="1" customWidth="1"/>
    <col min="13676" max="13677" width="9" style="1" customWidth="1"/>
    <col min="13678" max="13678" width="2.44140625" style="1" customWidth="1"/>
    <col min="13679" max="13679" width="8.77734375" style="1" customWidth="1"/>
    <col min="13680" max="13680" width="7.44140625" style="1" customWidth="1"/>
    <col min="13681" max="13683" width="3.77734375" style="1" customWidth="1"/>
    <col min="13684" max="13684" width="3.44140625" style="1" customWidth="1"/>
    <col min="13685" max="13685" width="2.77734375" style="1" customWidth="1"/>
    <col min="13686" max="13686" width="3" style="1" customWidth="1"/>
    <col min="13687" max="13689" width="0" style="1" hidden="1" customWidth="1"/>
    <col min="13690" max="13690" width="4.44140625" style="1" customWidth="1"/>
    <col min="13691" max="13691" width="0" style="1" hidden="1" customWidth="1"/>
    <col min="13692" max="13693" width="14.77734375" style="1" customWidth="1"/>
    <col min="13694" max="13694" width="15.21875" style="1" customWidth="1"/>
    <col min="13695" max="13695" width="6.44140625" style="1" customWidth="1"/>
    <col min="13696" max="13696" width="15.21875" style="1" customWidth="1"/>
    <col min="13697" max="13697" width="4.21875" style="1" customWidth="1"/>
    <col min="13698" max="13698" width="3" style="1" customWidth="1"/>
    <col min="13699" max="13701" width="0" style="1" hidden="1" customWidth="1"/>
    <col min="13702" max="13702" width="3" style="1" customWidth="1"/>
    <col min="13703" max="13703" width="0" style="1" hidden="1" customWidth="1"/>
    <col min="13704" max="13704" width="3" style="1" customWidth="1"/>
    <col min="13705" max="13705" width="0" style="1" hidden="1" customWidth="1"/>
    <col min="13706" max="13706" width="4.44140625" style="1" customWidth="1"/>
    <col min="13707" max="13707" width="34.21875" style="1" customWidth="1"/>
    <col min="13708" max="13708" width="23.44140625" style="1" customWidth="1"/>
    <col min="13709" max="13709" width="9.21875" style="1" customWidth="1"/>
    <col min="13710" max="13710" width="19.44140625" style="1" customWidth="1"/>
    <col min="13711" max="13711" width="42.77734375" style="1" customWidth="1"/>
    <col min="13712" max="13712" width="5.77734375" style="1" customWidth="1"/>
    <col min="13713" max="13713" width="31.44140625" style="1" customWidth="1"/>
    <col min="13714" max="13714" width="16.21875" style="1" customWidth="1"/>
    <col min="13715" max="13716" width="9.21875" style="1" customWidth="1"/>
    <col min="13717" max="13717" width="11.21875" style="1" customWidth="1"/>
    <col min="13718" max="13718" width="2.21875" style="1" customWidth="1"/>
    <col min="13719" max="13924" width="10.88671875" style="1"/>
    <col min="13925" max="13925" width="12" style="1" customWidth="1"/>
    <col min="13926" max="13926" width="2.77734375" style="1" customWidth="1"/>
    <col min="13927" max="13928" width="6.44140625" style="1" customWidth="1"/>
    <col min="13929" max="13929" width="5.77734375" style="1" customWidth="1"/>
    <col min="13930" max="13930" width="6.44140625" style="1" customWidth="1"/>
    <col min="13931" max="13931" width="13.77734375" style="1" customWidth="1"/>
    <col min="13932" max="13933" width="9" style="1" customWidth="1"/>
    <col min="13934" max="13934" width="2.44140625" style="1" customWidth="1"/>
    <col min="13935" max="13935" width="8.77734375" style="1" customWidth="1"/>
    <col min="13936" max="13936" width="7.44140625" style="1" customWidth="1"/>
    <col min="13937" max="13939" width="3.77734375" style="1" customWidth="1"/>
    <col min="13940" max="13940" width="3.44140625" style="1" customWidth="1"/>
    <col min="13941" max="13941" width="2.77734375" style="1" customWidth="1"/>
    <col min="13942" max="13942" width="3" style="1" customWidth="1"/>
    <col min="13943" max="13945" width="0" style="1" hidden="1" customWidth="1"/>
    <col min="13946" max="13946" width="4.44140625" style="1" customWidth="1"/>
    <col min="13947" max="13947" width="0" style="1" hidden="1" customWidth="1"/>
    <col min="13948" max="13949" width="14.77734375" style="1" customWidth="1"/>
    <col min="13950" max="13950" width="15.21875" style="1" customWidth="1"/>
    <col min="13951" max="13951" width="6.44140625" style="1" customWidth="1"/>
    <col min="13952" max="13952" width="15.21875" style="1" customWidth="1"/>
    <col min="13953" max="13953" width="4.21875" style="1" customWidth="1"/>
    <col min="13954" max="13954" width="3" style="1" customWidth="1"/>
    <col min="13955" max="13957" width="0" style="1" hidden="1" customWidth="1"/>
    <col min="13958" max="13958" width="3" style="1" customWidth="1"/>
    <col min="13959" max="13959" width="0" style="1" hidden="1" customWidth="1"/>
    <col min="13960" max="13960" width="3" style="1" customWidth="1"/>
    <col min="13961" max="13961" width="0" style="1" hidden="1" customWidth="1"/>
    <col min="13962" max="13962" width="4.44140625" style="1" customWidth="1"/>
    <col min="13963" max="13963" width="34.21875" style="1" customWidth="1"/>
    <col min="13964" max="13964" width="23.44140625" style="1" customWidth="1"/>
    <col min="13965" max="13965" width="9.21875" style="1" customWidth="1"/>
    <col min="13966" max="13966" width="19.44140625" style="1" customWidth="1"/>
    <col min="13967" max="13967" width="42.77734375" style="1" customWidth="1"/>
    <col min="13968" max="13968" width="5.77734375" style="1" customWidth="1"/>
    <col min="13969" max="13969" width="31.44140625" style="1" customWidth="1"/>
    <col min="13970" max="13970" width="16.21875" style="1" customWidth="1"/>
    <col min="13971" max="13972" width="9.21875" style="1" customWidth="1"/>
    <col min="13973" max="13973" width="11.21875" style="1" customWidth="1"/>
    <col min="13974" max="13974" width="2.21875" style="1" customWidth="1"/>
    <col min="13975" max="14180" width="10.88671875" style="1"/>
    <col min="14181" max="14181" width="12" style="1" customWidth="1"/>
    <col min="14182" max="14182" width="2.77734375" style="1" customWidth="1"/>
    <col min="14183" max="14184" width="6.44140625" style="1" customWidth="1"/>
    <col min="14185" max="14185" width="5.77734375" style="1" customWidth="1"/>
    <col min="14186" max="14186" width="6.44140625" style="1" customWidth="1"/>
    <col min="14187" max="14187" width="13.77734375" style="1" customWidth="1"/>
    <col min="14188" max="14189" width="9" style="1" customWidth="1"/>
    <col min="14190" max="14190" width="2.44140625" style="1" customWidth="1"/>
    <col min="14191" max="14191" width="8.77734375" style="1" customWidth="1"/>
    <col min="14192" max="14192" width="7.44140625" style="1" customWidth="1"/>
    <col min="14193" max="14195" width="3.77734375" style="1" customWidth="1"/>
    <col min="14196" max="14196" width="3.44140625" style="1" customWidth="1"/>
    <col min="14197" max="14197" width="2.77734375" style="1" customWidth="1"/>
    <col min="14198" max="14198" width="3" style="1" customWidth="1"/>
    <col min="14199" max="14201" width="0" style="1" hidden="1" customWidth="1"/>
    <col min="14202" max="14202" width="4.44140625" style="1" customWidth="1"/>
    <col min="14203" max="14203" width="0" style="1" hidden="1" customWidth="1"/>
    <col min="14204" max="14205" width="14.77734375" style="1" customWidth="1"/>
    <col min="14206" max="14206" width="15.21875" style="1" customWidth="1"/>
    <col min="14207" max="14207" width="6.44140625" style="1" customWidth="1"/>
    <col min="14208" max="14208" width="15.21875" style="1" customWidth="1"/>
    <col min="14209" max="14209" width="4.21875" style="1" customWidth="1"/>
    <col min="14210" max="14210" width="3" style="1" customWidth="1"/>
    <col min="14211" max="14213" width="0" style="1" hidden="1" customWidth="1"/>
    <col min="14214" max="14214" width="3" style="1" customWidth="1"/>
    <col min="14215" max="14215" width="0" style="1" hidden="1" customWidth="1"/>
    <col min="14216" max="14216" width="3" style="1" customWidth="1"/>
    <col min="14217" max="14217" width="0" style="1" hidden="1" customWidth="1"/>
    <col min="14218" max="14218" width="4.44140625" style="1" customWidth="1"/>
    <col min="14219" max="14219" width="34.21875" style="1" customWidth="1"/>
    <col min="14220" max="14220" width="23.44140625" style="1" customWidth="1"/>
    <col min="14221" max="14221" width="9.21875" style="1" customWidth="1"/>
    <col min="14222" max="14222" width="19.44140625" style="1" customWidth="1"/>
    <col min="14223" max="14223" width="42.77734375" style="1" customWidth="1"/>
    <col min="14224" max="14224" width="5.77734375" style="1" customWidth="1"/>
    <col min="14225" max="14225" width="31.44140625" style="1" customWidth="1"/>
    <col min="14226" max="14226" width="16.21875" style="1" customWidth="1"/>
    <col min="14227" max="14228" width="9.21875" style="1" customWidth="1"/>
    <col min="14229" max="14229" width="11.21875" style="1" customWidth="1"/>
    <col min="14230" max="14230" width="2.21875" style="1" customWidth="1"/>
    <col min="14231" max="14436" width="10.88671875" style="1"/>
    <col min="14437" max="14437" width="12" style="1" customWidth="1"/>
    <col min="14438" max="14438" width="2.77734375" style="1" customWidth="1"/>
    <col min="14439" max="14440" width="6.44140625" style="1" customWidth="1"/>
    <col min="14441" max="14441" width="5.77734375" style="1" customWidth="1"/>
    <col min="14442" max="14442" width="6.44140625" style="1" customWidth="1"/>
    <col min="14443" max="14443" width="13.77734375" style="1" customWidth="1"/>
    <col min="14444" max="14445" width="9" style="1" customWidth="1"/>
    <col min="14446" max="14446" width="2.44140625" style="1" customWidth="1"/>
    <col min="14447" max="14447" width="8.77734375" style="1" customWidth="1"/>
    <col min="14448" max="14448" width="7.44140625" style="1" customWidth="1"/>
    <col min="14449" max="14451" width="3.77734375" style="1" customWidth="1"/>
    <col min="14452" max="14452" width="3.44140625" style="1" customWidth="1"/>
    <col min="14453" max="14453" width="2.77734375" style="1" customWidth="1"/>
    <col min="14454" max="14454" width="3" style="1" customWidth="1"/>
    <col min="14455" max="14457" width="0" style="1" hidden="1" customWidth="1"/>
    <col min="14458" max="14458" width="4.44140625" style="1" customWidth="1"/>
    <col min="14459" max="14459" width="0" style="1" hidden="1" customWidth="1"/>
    <col min="14460" max="14461" width="14.77734375" style="1" customWidth="1"/>
    <col min="14462" max="14462" width="15.21875" style="1" customWidth="1"/>
    <col min="14463" max="14463" width="6.44140625" style="1" customWidth="1"/>
    <col min="14464" max="14464" width="15.21875" style="1" customWidth="1"/>
    <col min="14465" max="14465" width="4.21875" style="1" customWidth="1"/>
    <col min="14466" max="14466" width="3" style="1" customWidth="1"/>
    <col min="14467" max="14469" width="0" style="1" hidden="1" customWidth="1"/>
    <col min="14470" max="14470" width="3" style="1" customWidth="1"/>
    <col min="14471" max="14471" width="0" style="1" hidden="1" customWidth="1"/>
    <col min="14472" max="14472" width="3" style="1" customWidth="1"/>
    <col min="14473" max="14473" width="0" style="1" hidden="1" customWidth="1"/>
    <col min="14474" max="14474" width="4.44140625" style="1" customWidth="1"/>
    <col min="14475" max="14475" width="34.21875" style="1" customWidth="1"/>
    <col min="14476" max="14476" width="23.44140625" style="1" customWidth="1"/>
    <col min="14477" max="14477" width="9.21875" style="1" customWidth="1"/>
    <col min="14478" max="14478" width="19.44140625" style="1" customWidth="1"/>
    <col min="14479" max="14479" width="42.77734375" style="1" customWidth="1"/>
    <col min="14480" max="14480" width="5.77734375" style="1" customWidth="1"/>
    <col min="14481" max="14481" width="31.44140625" style="1" customWidth="1"/>
    <col min="14482" max="14482" width="16.21875" style="1" customWidth="1"/>
    <col min="14483" max="14484" width="9.21875" style="1" customWidth="1"/>
    <col min="14485" max="14485" width="11.21875" style="1" customWidth="1"/>
    <col min="14486" max="14486" width="2.21875" style="1" customWidth="1"/>
    <col min="14487" max="14692" width="10.88671875" style="1"/>
    <col min="14693" max="14693" width="12" style="1" customWidth="1"/>
    <col min="14694" max="14694" width="2.77734375" style="1" customWidth="1"/>
    <col min="14695" max="14696" width="6.44140625" style="1" customWidth="1"/>
    <col min="14697" max="14697" width="5.77734375" style="1" customWidth="1"/>
    <col min="14698" max="14698" width="6.44140625" style="1" customWidth="1"/>
    <col min="14699" max="14699" width="13.77734375" style="1" customWidth="1"/>
    <col min="14700" max="14701" width="9" style="1" customWidth="1"/>
    <col min="14702" max="14702" width="2.44140625" style="1" customWidth="1"/>
    <col min="14703" max="14703" width="8.77734375" style="1" customWidth="1"/>
    <col min="14704" max="14704" width="7.44140625" style="1" customWidth="1"/>
    <col min="14705" max="14707" width="3.77734375" style="1" customWidth="1"/>
    <col min="14708" max="14708" width="3.44140625" style="1" customWidth="1"/>
    <col min="14709" max="14709" width="2.77734375" style="1" customWidth="1"/>
    <col min="14710" max="14710" width="3" style="1" customWidth="1"/>
    <col min="14711" max="14713" width="0" style="1" hidden="1" customWidth="1"/>
    <col min="14714" max="14714" width="4.44140625" style="1" customWidth="1"/>
    <col min="14715" max="14715" width="0" style="1" hidden="1" customWidth="1"/>
    <col min="14716" max="14717" width="14.77734375" style="1" customWidth="1"/>
    <col min="14718" max="14718" width="15.21875" style="1" customWidth="1"/>
    <col min="14719" max="14719" width="6.44140625" style="1" customWidth="1"/>
    <col min="14720" max="14720" width="15.21875" style="1" customWidth="1"/>
    <col min="14721" max="14721" width="4.21875" style="1" customWidth="1"/>
    <col min="14722" max="14722" width="3" style="1" customWidth="1"/>
    <col min="14723" max="14725" width="0" style="1" hidden="1" customWidth="1"/>
    <col min="14726" max="14726" width="3" style="1" customWidth="1"/>
    <col min="14727" max="14727" width="0" style="1" hidden="1" customWidth="1"/>
    <col min="14728" max="14728" width="3" style="1" customWidth="1"/>
    <col min="14729" max="14729" width="0" style="1" hidden="1" customWidth="1"/>
    <col min="14730" max="14730" width="4.44140625" style="1" customWidth="1"/>
    <col min="14731" max="14731" width="34.21875" style="1" customWidth="1"/>
    <col min="14732" max="14732" width="23.44140625" style="1" customWidth="1"/>
    <col min="14733" max="14733" width="9.21875" style="1" customWidth="1"/>
    <col min="14734" max="14734" width="19.44140625" style="1" customWidth="1"/>
    <col min="14735" max="14735" width="42.77734375" style="1" customWidth="1"/>
    <col min="14736" max="14736" width="5.77734375" style="1" customWidth="1"/>
    <col min="14737" max="14737" width="31.44140625" style="1" customWidth="1"/>
    <col min="14738" max="14738" width="16.21875" style="1" customWidth="1"/>
    <col min="14739" max="14740" width="9.21875" style="1" customWidth="1"/>
    <col min="14741" max="14741" width="11.21875" style="1" customWidth="1"/>
    <col min="14742" max="14742" width="2.21875" style="1" customWidth="1"/>
    <col min="14743" max="14948" width="10.88671875" style="1"/>
    <col min="14949" max="14949" width="12" style="1" customWidth="1"/>
    <col min="14950" max="14950" width="2.77734375" style="1" customWidth="1"/>
    <col min="14951" max="14952" width="6.44140625" style="1" customWidth="1"/>
    <col min="14953" max="14953" width="5.77734375" style="1" customWidth="1"/>
    <col min="14954" max="14954" width="6.44140625" style="1" customWidth="1"/>
    <col min="14955" max="14955" width="13.77734375" style="1" customWidth="1"/>
    <col min="14956" max="14957" width="9" style="1" customWidth="1"/>
    <col min="14958" max="14958" width="2.44140625" style="1" customWidth="1"/>
    <col min="14959" max="14959" width="8.77734375" style="1" customWidth="1"/>
    <col min="14960" max="14960" width="7.44140625" style="1" customWidth="1"/>
    <col min="14961" max="14963" width="3.77734375" style="1" customWidth="1"/>
    <col min="14964" max="14964" width="3.44140625" style="1" customWidth="1"/>
    <col min="14965" max="14965" width="2.77734375" style="1" customWidth="1"/>
    <col min="14966" max="14966" width="3" style="1" customWidth="1"/>
    <col min="14967" max="14969" width="0" style="1" hidden="1" customWidth="1"/>
    <col min="14970" max="14970" width="4.44140625" style="1" customWidth="1"/>
    <col min="14971" max="14971" width="0" style="1" hidden="1" customWidth="1"/>
    <col min="14972" max="14973" width="14.77734375" style="1" customWidth="1"/>
    <col min="14974" max="14974" width="15.21875" style="1" customWidth="1"/>
    <col min="14975" max="14975" width="6.44140625" style="1" customWidth="1"/>
    <col min="14976" max="14976" width="15.21875" style="1" customWidth="1"/>
    <col min="14977" max="14977" width="4.21875" style="1" customWidth="1"/>
    <col min="14978" max="14978" width="3" style="1" customWidth="1"/>
    <col min="14979" max="14981" width="0" style="1" hidden="1" customWidth="1"/>
    <col min="14982" max="14982" width="3" style="1" customWidth="1"/>
    <col min="14983" max="14983" width="0" style="1" hidden="1" customWidth="1"/>
    <col min="14984" max="14984" width="3" style="1" customWidth="1"/>
    <col min="14985" max="14985" width="0" style="1" hidden="1" customWidth="1"/>
    <col min="14986" max="14986" width="4.44140625" style="1" customWidth="1"/>
    <col min="14987" max="14987" width="34.21875" style="1" customWidth="1"/>
    <col min="14988" max="14988" width="23.44140625" style="1" customWidth="1"/>
    <col min="14989" max="14989" width="9.21875" style="1" customWidth="1"/>
    <col min="14990" max="14990" width="19.44140625" style="1" customWidth="1"/>
    <col min="14991" max="14991" width="42.77734375" style="1" customWidth="1"/>
    <col min="14992" max="14992" width="5.77734375" style="1" customWidth="1"/>
    <col min="14993" max="14993" width="31.44140625" style="1" customWidth="1"/>
    <col min="14994" max="14994" width="16.21875" style="1" customWidth="1"/>
    <col min="14995" max="14996" width="9.21875" style="1" customWidth="1"/>
    <col min="14997" max="14997" width="11.21875" style="1" customWidth="1"/>
    <col min="14998" max="14998" width="2.21875" style="1" customWidth="1"/>
    <col min="14999" max="15204" width="10.88671875" style="1"/>
    <col min="15205" max="15205" width="12" style="1" customWidth="1"/>
    <col min="15206" max="15206" width="2.77734375" style="1" customWidth="1"/>
    <col min="15207" max="15208" width="6.44140625" style="1" customWidth="1"/>
    <col min="15209" max="15209" width="5.77734375" style="1" customWidth="1"/>
    <col min="15210" max="15210" width="6.44140625" style="1" customWidth="1"/>
    <col min="15211" max="15211" width="13.77734375" style="1" customWidth="1"/>
    <col min="15212" max="15213" width="9" style="1" customWidth="1"/>
    <col min="15214" max="15214" width="2.44140625" style="1" customWidth="1"/>
    <col min="15215" max="15215" width="8.77734375" style="1" customWidth="1"/>
    <col min="15216" max="15216" width="7.44140625" style="1" customWidth="1"/>
    <col min="15217" max="15219" width="3.77734375" style="1" customWidth="1"/>
    <col min="15220" max="15220" width="3.44140625" style="1" customWidth="1"/>
    <col min="15221" max="15221" width="2.77734375" style="1" customWidth="1"/>
    <col min="15222" max="15222" width="3" style="1" customWidth="1"/>
    <col min="15223" max="15225" width="0" style="1" hidden="1" customWidth="1"/>
    <col min="15226" max="15226" width="4.44140625" style="1" customWidth="1"/>
    <col min="15227" max="15227" width="0" style="1" hidden="1" customWidth="1"/>
    <col min="15228" max="15229" width="14.77734375" style="1" customWidth="1"/>
    <col min="15230" max="15230" width="15.21875" style="1" customWidth="1"/>
    <col min="15231" max="15231" width="6.44140625" style="1" customWidth="1"/>
    <col min="15232" max="15232" width="15.21875" style="1" customWidth="1"/>
    <col min="15233" max="15233" width="4.21875" style="1" customWidth="1"/>
    <col min="15234" max="15234" width="3" style="1" customWidth="1"/>
    <col min="15235" max="15237" width="0" style="1" hidden="1" customWidth="1"/>
    <col min="15238" max="15238" width="3" style="1" customWidth="1"/>
    <col min="15239" max="15239" width="0" style="1" hidden="1" customWidth="1"/>
    <col min="15240" max="15240" width="3" style="1" customWidth="1"/>
    <col min="15241" max="15241" width="0" style="1" hidden="1" customWidth="1"/>
    <col min="15242" max="15242" width="4.44140625" style="1" customWidth="1"/>
    <col min="15243" max="15243" width="34.21875" style="1" customWidth="1"/>
    <col min="15244" max="15244" width="23.44140625" style="1" customWidth="1"/>
    <col min="15245" max="15245" width="9.21875" style="1" customWidth="1"/>
    <col min="15246" max="15246" width="19.44140625" style="1" customWidth="1"/>
    <col min="15247" max="15247" width="42.77734375" style="1" customWidth="1"/>
    <col min="15248" max="15248" width="5.77734375" style="1" customWidth="1"/>
    <col min="15249" max="15249" width="31.44140625" style="1" customWidth="1"/>
    <col min="15250" max="15250" width="16.21875" style="1" customWidth="1"/>
    <col min="15251" max="15252" width="9.21875" style="1" customWidth="1"/>
    <col min="15253" max="15253" width="11.21875" style="1" customWidth="1"/>
    <col min="15254" max="15254" width="2.21875" style="1" customWidth="1"/>
    <col min="15255" max="15460" width="10.88671875" style="1"/>
    <col min="15461" max="15461" width="12" style="1" customWidth="1"/>
    <col min="15462" max="15462" width="2.77734375" style="1" customWidth="1"/>
    <col min="15463" max="15464" width="6.44140625" style="1" customWidth="1"/>
    <col min="15465" max="15465" width="5.77734375" style="1" customWidth="1"/>
    <col min="15466" max="15466" width="6.44140625" style="1" customWidth="1"/>
    <col min="15467" max="15467" width="13.77734375" style="1" customWidth="1"/>
    <col min="15468" max="15469" width="9" style="1" customWidth="1"/>
    <col min="15470" max="15470" width="2.44140625" style="1" customWidth="1"/>
    <col min="15471" max="15471" width="8.77734375" style="1" customWidth="1"/>
    <col min="15472" max="15472" width="7.44140625" style="1" customWidth="1"/>
    <col min="15473" max="15475" width="3.77734375" style="1" customWidth="1"/>
    <col min="15476" max="15476" width="3.44140625" style="1" customWidth="1"/>
    <col min="15477" max="15477" width="2.77734375" style="1" customWidth="1"/>
    <col min="15478" max="15478" width="3" style="1" customWidth="1"/>
    <col min="15479" max="15481" width="0" style="1" hidden="1" customWidth="1"/>
    <col min="15482" max="15482" width="4.44140625" style="1" customWidth="1"/>
    <col min="15483" max="15483" width="0" style="1" hidden="1" customWidth="1"/>
    <col min="15484" max="15485" width="14.77734375" style="1" customWidth="1"/>
    <col min="15486" max="15486" width="15.21875" style="1" customWidth="1"/>
    <col min="15487" max="15487" width="6.44140625" style="1" customWidth="1"/>
    <col min="15488" max="15488" width="15.21875" style="1" customWidth="1"/>
    <col min="15489" max="15489" width="4.21875" style="1" customWidth="1"/>
    <col min="15490" max="15490" width="3" style="1" customWidth="1"/>
    <col min="15491" max="15493" width="0" style="1" hidden="1" customWidth="1"/>
    <col min="15494" max="15494" width="3" style="1" customWidth="1"/>
    <col min="15495" max="15495" width="0" style="1" hidden="1" customWidth="1"/>
    <col min="15496" max="15496" width="3" style="1" customWidth="1"/>
    <col min="15497" max="15497" width="0" style="1" hidden="1" customWidth="1"/>
    <col min="15498" max="15498" width="4.44140625" style="1" customWidth="1"/>
    <col min="15499" max="15499" width="34.21875" style="1" customWidth="1"/>
    <col min="15500" max="15500" width="23.44140625" style="1" customWidth="1"/>
    <col min="15501" max="15501" width="9.21875" style="1" customWidth="1"/>
    <col min="15502" max="15502" width="19.44140625" style="1" customWidth="1"/>
    <col min="15503" max="15503" width="42.77734375" style="1" customWidth="1"/>
    <col min="15504" max="15504" width="5.77734375" style="1" customWidth="1"/>
    <col min="15505" max="15505" width="31.44140625" style="1" customWidth="1"/>
    <col min="15506" max="15506" width="16.21875" style="1" customWidth="1"/>
    <col min="15507" max="15508" width="9.21875" style="1" customWidth="1"/>
    <col min="15509" max="15509" width="11.21875" style="1" customWidth="1"/>
    <col min="15510" max="15510" width="2.21875" style="1" customWidth="1"/>
    <col min="15511" max="15716" width="10.88671875" style="1"/>
    <col min="15717" max="15717" width="12" style="1" customWidth="1"/>
    <col min="15718" max="15718" width="2.77734375" style="1" customWidth="1"/>
    <col min="15719" max="15720" width="6.44140625" style="1" customWidth="1"/>
    <col min="15721" max="15721" width="5.77734375" style="1" customWidth="1"/>
    <col min="15722" max="15722" width="6.44140625" style="1" customWidth="1"/>
    <col min="15723" max="15723" width="13.77734375" style="1" customWidth="1"/>
    <col min="15724" max="15725" width="9" style="1" customWidth="1"/>
    <col min="15726" max="15726" width="2.44140625" style="1" customWidth="1"/>
    <col min="15727" max="15727" width="8.77734375" style="1" customWidth="1"/>
    <col min="15728" max="15728" width="7.44140625" style="1" customWidth="1"/>
    <col min="15729" max="15731" width="3.77734375" style="1" customWidth="1"/>
    <col min="15732" max="15732" width="3.44140625" style="1" customWidth="1"/>
    <col min="15733" max="15733" width="2.77734375" style="1" customWidth="1"/>
    <col min="15734" max="15734" width="3" style="1" customWidth="1"/>
    <col min="15735" max="15737" width="0" style="1" hidden="1" customWidth="1"/>
    <col min="15738" max="15738" width="4.44140625" style="1" customWidth="1"/>
    <col min="15739" max="15739" width="0" style="1" hidden="1" customWidth="1"/>
    <col min="15740" max="15741" width="14.77734375" style="1" customWidth="1"/>
    <col min="15742" max="15742" width="15.21875" style="1" customWidth="1"/>
    <col min="15743" max="15743" width="6.44140625" style="1" customWidth="1"/>
    <col min="15744" max="15744" width="15.21875" style="1" customWidth="1"/>
    <col min="15745" max="15745" width="4.21875" style="1" customWidth="1"/>
    <col min="15746" max="15746" width="3" style="1" customWidth="1"/>
    <col min="15747" max="15749" width="0" style="1" hidden="1" customWidth="1"/>
    <col min="15750" max="15750" width="3" style="1" customWidth="1"/>
    <col min="15751" max="15751" width="0" style="1" hidden="1" customWidth="1"/>
    <col min="15752" max="15752" width="3" style="1" customWidth="1"/>
    <col min="15753" max="15753" width="0" style="1" hidden="1" customWidth="1"/>
    <col min="15754" max="15754" width="4.44140625" style="1" customWidth="1"/>
    <col min="15755" max="15755" width="34.21875" style="1" customWidth="1"/>
    <col min="15756" max="15756" width="23.44140625" style="1" customWidth="1"/>
    <col min="15757" max="15757" width="9.21875" style="1" customWidth="1"/>
    <col min="15758" max="15758" width="19.44140625" style="1" customWidth="1"/>
    <col min="15759" max="15759" width="42.77734375" style="1" customWidth="1"/>
    <col min="15760" max="15760" width="5.77734375" style="1" customWidth="1"/>
    <col min="15761" max="15761" width="31.44140625" style="1" customWidth="1"/>
    <col min="15762" max="15762" width="16.21875" style="1" customWidth="1"/>
    <col min="15763" max="15764" width="9.21875" style="1" customWidth="1"/>
    <col min="15765" max="15765" width="11.21875" style="1" customWidth="1"/>
    <col min="15766" max="15766" width="2.21875" style="1" customWidth="1"/>
    <col min="15767" max="15972" width="10.88671875" style="1"/>
    <col min="15973" max="15973" width="12" style="1" customWidth="1"/>
    <col min="15974" max="15974" width="2.77734375" style="1" customWidth="1"/>
    <col min="15975" max="15976" width="6.44140625" style="1" customWidth="1"/>
    <col min="15977" max="15977" width="5.77734375" style="1" customWidth="1"/>
    <col min="15978" max="15978" width="6.44140625" style="1" customWidth="1"/>
    <col min="15979" max="15979" width="13.77734375" style="1" customWidth="1"/>
    <col min="15980" max="15981" width="9" style="1" customWidth="1"/>
    <col min="15982" max="15982" width="2.44140625" style="1" customWidth="1"/>
    <col min="15983" max="15983" width="8.77734375" style="1" customWidth="1"/>
    <col min="15984" max="15984" width="7.44140625" style="1" customWidth="1"/>
    <col min="15985" max="15987" width="3.77734375" style="1" customWidth="1"/>
    <col min="15988" max="15988" width="3.44140625" style="1" customWidth="1"/>
    <col min="15989" max="15989" width="2.77734375" style="1" customWidth="1"/>
    <col min="15990" max="15990" width="3" style="1" customWidth="1"/>
    <col min="15991" max="15993" width="0" style="1" hidden="1" customWidth="1"/>
    <col min="15994" max="15994" width="4.44140625" style="1" customWidth="1"/>
    <col min="15995" max="15995" width="0" style="1" hidden="1" customWidth="1"/>
    <col min="15996" max="15997" width="14.77734375" style="1" customWidth="1"/>
    <col min="15998" max="15998" width="15.21875" style="1" customWidth="1"/>
    <col min="15999" max="15999" width="6.44140625" style="1" customWidth="1"/>
    <col min="16000" max="16000" width="15.21875" style="1" customWidth="1"/>
    <col min="16001" max="16001" width="4.21875" style="1" customWidth="1"/>
    <col min="16002" max="16002" width="3" style="1" customWidth="1"/>
    <col min="16003" max="16005" width="0" style="1" hidden="1" customWidth="1"/>
    <col min="16006" max="16006" width="3" style="1" customWidth="1"/>
    <col min="16007" max="16007" width="0" style="1" hidden="1" customWidth="1"/>
    <col min="16008" max="16008" width="3" style="1" customWidth="1"/>
    <col min="16009" max="16009" width="0" style="1" hidden="1" customWidth="1"/>
    <col min="16010" max="16010" width="4.44140625" style="1" customWidth="1"/>
    <col min="16011" max="16011" width="34.21875" style="1" customWidth="1"/>
    <col min="16012" max="16012" width="23.44140625" style="1" customWidth="1"/>
    <col min="16013" max="16013" width="9.21875" style="1" customWidth="1"/>
    <col min="16014" max="16014" width="19.44140625" style="1" customWidth="1"/>
    <col min="16015" max="16015" width="42.77734375" style="1" customWidth="1"/>
    <col min="16016" max="16016" width="5.77734375" style="1" customWidth="1"/>
    <col min="16017" max="16017" width="31.44140625" style="1" customWidth="1"/>
    <col min="16018" max="16018" width="16.21875" style="1" customWidth="1"/>
    <col min="16019" max="16020" width="9.21875" style="1" customWidth="1"/>
    <col min="16021" max="16021" width="11.21875" style="1" customWidth="1"/>
    <col min="16022" max="16022" width="2.21875" style="1" customWidth="1"/>
    <col min="16023" max="16228" width="10.88671875" style="1"/>
    <col min="16229" max="16229" width="12" style="1" customWidth="1"/>
    <col min="16230" max="16230" width="2.77734375" style="1" customWidth="1"/>
    <col min="16231" max="16232" width="6.44140625" style="1" customWidth="1"/>
    <col min="16233" max="16233" width="5.77734375" style="1" customWidth="1"/>
    <col min="16234" max="16234" width="6.44140625" style="1" customWidth="1"/>
    <col min="16235" max="16235" width="13.77734375" style="1" customWidth="1"/>
    <col min="16236" max="16237" width="9" style="1" customWidth="1"/>
    <col min="16238" max="16238" width="2.44140625" style="1" customWidth="1"/>
    <col min="16239" max="16239" width="8.77734375" style="1" customWidth="1"/>
    <col min="16240" max="16240" width="7.44140625" style="1" customWidth="1"/>
    <col min="16241" max="16243" width="3.77734375" style="1" customWidth="1"/>
    <col min="16244" max="16244" width="3.44140625" style="1" customWidth="1"/>
    <col min="16245" max="16245" width="2.77734375" style="1" customWidth="1"/>
    <col min="16246" max="16246" width="3" style="1" customWidth="1"/>
    <col min="16247" max="16249" width="0" style="1" hidden="1" customWidth="1"/>
    <col min="16250" max="16250" width="4.44140625" style="1" customWidth="1"/>
    <col min="16251" max="16251" width="0" style="1" hidden="1" customWidth="1"/>
    <col min="16252" max="16253" width="14.77734375" style="1" customWidth="1"/>
    <col min="16254" max="16254" width="15.21875" style="1" customWidth="1"/>
    <col min="16255" max="16255" width="6.44140625" style="1" customWidth="1"/>
    <col min="16256" max="16256" width="15.21875" style="1" customWidth="1"/>
    <col min="16257" max="16257" width="4.21875" style="1" customWidth="1"/>
    <col min="16258" max="16258" width="3" style="1" customWidth="1"/>
    <col min="16259" max="16261" width="0" style="1" hidden="1" customWidth="1"/>
    <col min="16262" max="16262" width="3" style="1" customWidth="1"/>
    <col min="16263" max="16263" width="0" style="1" hidden="1" customWidth="1"/>
    <col min="16264" max="16264" width="3" style="1" customWidth="1"/>
    <col min="16265" max="16265" width="0" style="1" hidden="1" customWidth="1"/>
    <col min="16266" max="16266" width="4.44140625" style="1" customWidth="1"/>
    <col min="16267" max="16267" width="34.21875" style="1" customWidth="1"/>
    <col min="16268" max="16268" width="23.44140625" style="1" customWidth="1"/>
    <col min="16269" max="16269" width="9.21875" style="1" customWidth="1"/>
    <col min="16270" max="16270" width="19.44140625" style="1" customWidth="1"/>
    <col min="16271" max="16271" width="42.77734375" style="1" customWidth="1"/>
    <col min="16272" max="16272" width="5.77734375" style="1" customWidth="1"/>
    <col min="16273" max="16273" width="31.44140625" style="1" customWidth="1"/>
    <col min="16274" max="16274" width="16.21875" style="1" customWidth="1"/>
    <col min="16275" max="16276" width="9.21875" style="1" customWidth="1"/>
    <col min="16277" max="16277" width="11.21875" style="1" customWidth="1"/>
    <col min="16278" max="16278" width="2.21875" style="1" customWidth="1"/>
    <col min="16279" max="16383" width="10.88671875" style="1"/>
    <col min="16384" max="16384" width="11.44140625" style="1" customWidth="1"/>
  </cols>
  <sheetData>
    <row r="1" spans="1:198 1680:1680" x14ac:dyDescent="0.2">
      <c r="B1" s="546" t="s">
        <v>465</v>
      </c>
      <c r="C1" s="547"/>
      <c r="D1" s="547"/>
      <c r="E1" s="547"/>
      <c r="F1" s="547"/>
      <c r="G1" s="547"/>
      <c r="H1" s="547"/>
      <c r="I1" s="548"/>
      <c r="J1" s="549"/>
      <c r="K1" s="550"/>
      <c r="L1" s="106"/>
      <c r="M1" s="105"/>
      <c r="N1" s="105"/>
      <c r="O1" s="106"/>
      <c r="P1" s="106"/>
      <c r="Q1" s="106"/>
      <c r="R1" s="106"/>
      <c r="S1" s="106"/>
      <c r="T1" s="106"/>
      <c r="U1" s="106"/>
      <c r="V1" s="106"/>
      <c r="W1" s="106"/>
      <c r="X1" s="106"/>
      <c r="Y1" s="106"/>
      <c r="Z1" s="106"/>
      <c r="AA1" s="106"/>
      <c r="AB1" s="106"/>
      <c r="AC1" s="106"/>
      <c r="AD1" s="106"/>
      <c r="AE1" s="106"/>
      <c r="AF1" s="106"/>
      <c r="AG1" s="106"/>
      <c r="AI1" s="106"/>
      <c r="AJ1" s="106"/>
      <c r="AK1" s="106"/>
      <c r="AL1" s="106"/>
      <c r="AM1" s="105"/>
      <c r="AN1" s="106"/>
      <c r="AO1" s="106"/>
      <c r="AP1" s="106"/>
      <c r="AQ1" s="105"/>
      <c r="AR1" s="106"/>
      <c r="AS1" s="106"/>
      <c r="AT1" s="106"/>
      <c r="AU1" s="105"/>
      <c r="AV1" s="106"/>
      <c r="AW1" s="106"/>
      <c r="AX1" s="106"/>
      <c r="AY1" s="105"/>
      <c r="AZ1" s="106"/>
      <c r="BA1" s="106"/>
      <c r="BB1" s="106"/>
      <c r="BC1" s="105"/>
      <c r="BD1" s="106"/>
      <c r="BE1" s="106"/>
      <c r="BF1" s="106"/>
      <c r="BG1" s="105"/>
      <c r="BH1" s="106"/>
      <c r="BI1" s="106"/>
      <c r="BJ1" s="106"/>
      <c r="BK1" s="105"/>
      <c r="BL1" s="106"/>
      <c r="BM1" s="106"/>
      <c r="BN1" s="106"/>
      <c r="BO1" s="105"/>
      <c r="BP1" s="106"/>
      <c r="BQ1" s="106"/>
      <c r="BR1" s="106"/>
      <c r="BS1" s="105"/>
      <c r="BT1" s="106"/>
      <c r="BU1" s="106"/>
      <c r="BV1" s="106"/>
      <c r="BW1" s="105"/>
      <c r="BX1" s="106"/>
      <c r="BY1" s="106"/>
      <c r="BZ1" s="106"/>
      <c r="CA1" s="105"/>
      <c r="CB1" s="106"/>
      <c r="CC1" s="106"/>
      <c r="CD1" s="106"/>
      <c r="CE1" s="105"/>
      <c r="CF1" s="106"/>
      <c r="CG1" s="106"/>
      <c r="CH1" s="106"/>
      <c r="CI1" s="106"/>
      <c r="CJ1" s="106"/>
      <c r="CK1" s="106"/>
      <c r="CL1" s="106"/>
      <c r="CM1" s="106"/>
      <c r="CN1" s="106"/>
      <c r="CO1" s="106"/>
      <c r="CP1" s="106"/>
      <c r="CQ1" s="106"/>
      <c r="CR1" s="106"/>
      <c r="CS1" s="106"/>
      <c r="CT1" s="106"/>
      <c r="CU1" s="106"/>
      <c r="CV1" s="106"/>
      <c r="CW1" s="106"/>
      <c r="CX1" s="106"/>
      <c r="CY1" s="106"/>
      <c r="CZ1" s="106"/>
      <c r="DA1" s="106"/>
      <c r="DB1" s="106"/>
      <c r="DC1" s="106"/>
      <c r="DD1" s="106"/>
      <c r="DE1" s="105"/>
      <c r="DF1" s="106"/>
      <c r="DG1" s="105"/>
      <c r="DH1" s="105"/>
      <c r="DI1" s="106"/>
      <c r="DJ1" s="106"/>
      <c r="DK1" s="106"/>
      <c r="DL1" s="106"/>
      <c r="DM1" s="105"/>
      <c r="DN1" s="106"/>
      <c r="DO1" s="105"/>
      <c r="DP1" s="106"/>
      <c r="DQ1" s="106"/>
      <c r="DR1" s="106"/>
      <c r="DS1" s="106"/>
      <c r="DT1" s="106"/>
      <c r="DU1" s="106"/>
      <c r="DV1" s="106"/>
      <c r="DW1" s="106"/>
      <c r="DX1" s="106"/>
      <c r="DY1" s="106"/>
      <c r="DZ1" s="106"/>
      <c r="EA1" s="106"/>
      <c r="EB1" s="106"/>
      <c r="EC1" s="106"/>
      <c r="ED1" s="106"/>
      <c r="EE1" s="106"/>
      <c r="EF1" s="106"/>
      <c r="EG1" s="106"/>
      <c r="EH1" s="106"/>
      <c r="EI1" s="106"/>
      <c r="EJ1" s="106"/>
      <c r="EK1" s="106"/>
      <c r="EL1" s="106"/>
      <c r="EM1" s="106"/>
      <c r="EN1" s="106"/>
      <c r="EO1" s="106"/>
      <c r="EP1" s="106"/>
      <c r="EQ1" s="106"/>
      <c r="ER1" s="106"/>
      <c r="ES1" s="106"/>
      <c r="ET1" s="106"/>
      <c r="EU1" s="106"/>
      <c r="EV1" s="106"/>
      <c r="EW1" s="106"/>
      <c r="EX1" s="106"/>
      <c r="EY1" s="106"/>
      <c r="EZ1" s="106"/>
      <c r="FA1" s="106"/>
      <c r="FB1" s="106"/>
      <c r="FC1" s="106"/>
      <c r="FD1" s="106"/>
      <c r="FE1" s="106"/>
      <c r="FF1" s="106"/>
      <c r="FG1" s="106"/>
      <c r="FH1" s="106"/>
      <c r="FI1" s="106"/>
      <c r="FJ1" s="106"/>
      <c r="FK1" s="106"/>
      <c r="FL1" s="106"/>
      <c r="FM1" s="106"/>
      <c r="FN1" s="106"/>
      <c r="FO1" s="106"/>
      <c r="FP1" s="106"/>
      <c r="FQ1" s="106"/>
      <c r="FR1" s="106"/>
      <c r="FS1" s="106"/>
      <c r="FT1" s="106"/>
      <c r="FU1" s="106"/>
      <c r="FV1" s="106"/>
      <c r="FW1" s="106"/>
      <c r="FX1" s="106"/>
      <c r="FY1" s="106"/>
      <c r="FZ1" s="106"/>
      <c r="GA1" s="106"/>
      <c r="GB1" s="106"/>
      <c r="GC1" s="106"/>
      <c r="GD1" s="106"/>
      <c r="GE1" s="106"/>
      <c r="GF1" s="106"/>
      <c r="GG1" s="106"/>
      <c r="GH1" s="106"/>
      <c r="GI1" s="106"/>
      <c r="GJ1" s="106"/>
      <c r="GK1" s="105" t="s">
        <v>464</v>
      </c>
      <c r="GL1" s="106"/>
      <c r="GM1" s="106"/>
      <c r="GN1" s="106"/>
      <c r="GO1" s="106"/>
      <c r="GP1" s="106"/>
      <c r="BLP1" s="136" t="s">
        <v>227</v>
      </c>
    </row>
    <row r="2" spans="1:198 1680:1680" x14ac:dyDescent="0.2">
      <c r="B2" s="553" t="s">
        <v>463</v>
      </c>
      <c r="C2" s="554"/>
      <c r="D2" s="554"/>
      <c r="E2" s="554"/>
      <c r="F2" s="554"/>
      <c r="G2" s="554"/>
      <c r="H2" s="554"/>
      <c r="I2" s="555"/>
      <c r="J2" s="551"/>
      <c r="K2" s="552"/>
      <c r="L2" s="106"/>
      <c r="M2" s="105"/>
      <c r="N2" s="105"/>
      <c r="O2" s="106"/>
      <c r="P2" s="106"/>
      <c r="Q2" s="106"/>
      <c r="R2" s="106"/>
      <c r="S2" s="106"/>
      <c r="T2" s="106"/>
      <c r="U2" s="106"/>
      <c r="V2" s="106"/>
      <c r="W2" s="106"/>
      <c r="X2" s="106"/>
      <c r="Y2" s="106"/>
      <c r="Z2" s="106"/>
      <c r="AA2" s="106"/>
      <c r="AB2" s="106"/>
      <c r="AC2" s="106"/>
      <c r="AD2" s="106"/>
      <c r="AE2" s="106"/>
      <c r="AF2" s="106"/>
      <c r="AG2" s="106"/>
      <c r="AI2" s="106"/>
      <c r="AJ2" s="106"/>
      <c r="AK2" s="106"/>
      <c r="AL2" s="106"/>
      <c r="AM2" s="105"/>
      <c r="AN2" s="106"/>
      <c r="AO2" s="106"/>
      <c r="AP2" s="106"/>
      <c r="AQ2" s="105"/>
      <c r="AR2" s="106"/>
      <c r="AS2" s="106"/>
      <c r="AT2" s="106"/>
      <c r="AU2" s="105"/>
      <c r="AV2" s="106"/>
      <c r="AW2" s="106"/>
      <c r="AX2" s="106"/>
      <c r="AY2" s="105"/>
      <c r="AZ2" s="106"/>
      <c r="BA2" s="106"/>
      <c r="BB2" s="106"/>
      <c r="BC2" s="105"/>
      <c r="BD2" s="106"/>
      <c r="BE2" s="106"/>
      <c r="BF2" s="106"/>
      <c r="BG2" s="105"/>
      <c r="BH2" s="106"/>
      <c r="BI2" s="106"/>
      <c r="BJ2" s="106"/>
      <c r="BK2" s="105"/>
      <c r="BL2" s="106"/>
      <c r="BM2" s="106"/>
      <c r="BN2" s="106"/>
      <c r="BO2" s="105"/>
      <c r="BP2" s="106"/>
      <c r="BQ2" s="106"/>
      <c r="BR2" s="106"/>
      <c r="BS2" s="105"/>
      <c r="BT2" s="106"/>
      <c r="BU2" s="106"/>
      <c r="BV2" s="106"/>
      <c r="BW2" s="105"/>
      <c r="BX2" s="106"/>
      <c r="BY2" s="106"/>
      <c r="BZ2" s="106"/>
      <c r="CA2" s="105"/>
      <c r="CB2" s="106"/>
      <c r="CC2" s="106"/>
      <c r="CD2" s="106"/>
      <c r="CE2" s="105"/>
      <c r="CF2" s="106"/>
      <c r="CG2" s="106"/>
      <c r="CH2" s="106"/>
      <c r="CI2" s="106"/>
      <c r="CJ2" s="106"/>
      <c r="CK2" s="106"/>
      <c r="CL2" s="106"/>
      <c r="CM2" s="106"/>
      <c r="CN2" s="106"/>
      <c r="CO2" s="106"/>
      <c r="CP2" s="106"/>
      <c r="CQ2" s="106"/>
      <c r="CR2" s="106"/>
      <c r="CS2" s="106"/>
      <c r="CT2" s="106"/>
      <c r="CU2" s="106"/>
      <c r="CV2" s="106"/>
      <c r="CW2" s="106"/>
      <c r="CX2" s="106"/>
      <c r="CY2" s="106"/>
      <c r="CZ2" s="106"/>
      <c r="DA2" s="106"/>
      <c r="DB2" s="106"/>
      <c r="DC2" s="106"/>
      <c r="DD2" s="106"/>
      <c r="DE2" s="105"/>
      <c r="DF2" s="106"/>
      <c r="DG2" s="105"/>
      <c r="DH2" s="105"/>
      <c r="DI2" s="106"/>
      <c r="DJ2" s="106"/>
      <c r="DK2" s="106"/>
      <c r="DL2" s="106"/>
      <c r="DM2" s="105"/>
      <c r="DN2" s="106"/>
      <c r="DO2" s="105"/>
      <c r="DP2" s="106"/>
      <c r="DQ2" s="106"/>
      <c r="DR2" s="106"/>
      <c r="DS2" s="106"/>
      <c r="DT2" s="106"/>
      <c r="DU2" s="106"/>
      <c r="DV2" s="106"/>
      <c r="DW2" s="106"/>
      <c r="DX2" s="106"/>
      <c r="DY2" s="106"/>
      <c r="DZ2" s="106"/>
      <c r="EA2" s="106"/>
      <c r="EB2" s="106"/>
      <c r="EC2" s="106"/>
      <c r="ED2" s="106"/>
      <c r="EE2" s="106"/>
      <c r="EF2" s="106"/>
      <c r="EG2" s="106"/>
      <c r="EH2" s="106"/>
      <c r="EI2" s="106"/>
      <c r="EJ2" s="106"/>
      <c r="EK2" s="106"/>
      <c r="EL2" s="106"/>
      <c r="EM2" s="106"/>
      <c r="EN2" s="106"/>
      <c r="EO2" s="106"/>
      <c r="EP2" s="106"/>
      <c r="EQ2" s="106"/>
      <c r="ER2" s="106"/>
      <c r="ES2" s="106"/>
      <c r="ET2" s="106"/>
      <c r="EU2" s="106"/>
      <c r="EV2" s="106"/>
      <c r="EW2" s="106"/>
      <c r="EX2" s="106"/>
      <c r="EY2" s="106"/>
      <c r="EZ2" s="106"/>
      <c r="FA2" s="106"/>
      <c r="FB2" s="106"/>
      <c r="FC2" s="106"/>
      <c r="FD2" s="106"/>
      <c r="FE2" s="106"/>
      <c r="FF2" s="106"/>
      <c r="FG2" s="106"/>
      <c r="FH2" s="106"/>
      <c r="FI2" s="106"/>
      <c r="FJ2" s="106"/>
      <c r="FK2" s="106"/>
      <c r="FL2" s="106"/>
      <c r="FM2" s="106"/>
      <c r="FN2" s="106"/>
      <c r="FO2" s="106"/>
      <c r="FP2" s="106"/>
      <c r="FQ2" s="106"/>
      <c r="FR2" s="106"/>
      <c r="FS2" s="106"/>
      <c r="FT2" s="106"/>
      <c r="FU2" s="106"/>
      <c r="FV2" s="106"/>
      <c r="FW2" s="106"/>
      <c r="FX2" s="106"/>
      <c r="FY2" s="106"/>
      <c r="FZ2" s="106"/>
      <c r="GA2" s="106"/>
      <c r="GB2" s="106"/>
      <c r="GC2" s="106"/>
      <c r="GD2" s="106"/>
      <c r="GE2" s="106"/>
      <c r="GF2" s="106"/>
      <c r="GG2" s="106"/>
      <c r="GH2" s="106"/>
      <c r="GI2" s="106"/>
      <c r="GJ2" s="106"/>
      <c r="GK2" s="106"/>
      <c r="GL2" s="106"/>
      <c r="GM2" s="106"/>
      <c r="GN2" s="106"/>
      <c r="GO2" s="106"/>
      <c r="GP2" s="106"/>
      <c r="BLP2" s="136"/>
    </row>
    <row r="3" spans="1:198 1680:1680" x14ac:dyDescent="0.2">
      <c r="B3" s="148" t="s">
        <v>462</v>
      </c>
      <c r="C3" s="556" t="s">
        <v>461</v>
      </c>
      <c r="D3" s="557"/>
      <c r="E3" s="557"/>
      <c r="F3" s="557"/>
      <c r="G3" s="557"/>
      <c r="H3" s="558"/>
      <c r="I3" s="144" t="s">
        <v>460</v>
      </c>
      <c r="J3" s="551"/>
      <c r="K3" s="552"/>
      <c r="L3" s="106"/>
      <c r="M3" s="105"/>
      <c r="N3" s="105"/>
      <c r="O3" s="106"/>
      <c r="P3" s="106"/>
      <c r="Q3" s="106"/>
      <c r="R3" s="106"/>
      <c r="S3" s="106"/>
      <c r="T3" s="106"/>
      <c r="U3" s="106"/>
      <c r="V3" s="106"/>
      <c r="W3" s="106"/>
      <c r="X3" s="106"/>
      <c r="Y3" s="106"/>
      <c r="Z3" s="106"/>
      <c r="AA3" s="106"/>
      <c r="AB3" s="106"/>
      <c r="AC3" s="106"/>
      <c r="AD3" s="106"/>
      <c r="AE3" s="106"/>
      <c r="AF3" s="106"/>
      <c r="AG3" s="106"/>
      <c r="AI3" s="106"/>
      <c r="AJ3" s="106"/>
      <c r="AK3" s="106"/>
      <c r="AL3" s="106"/>
      <c r="AM3" s="105"/>
      <c r="AN3" s="106"/>
      <c r="AO3" s="106"/>
      <c r="AP3" s="106"/>
      <c r="AQ3" s="105"/>
      <c r="AR3" s="106"/>
      <c r="AS3" s="106"/>
      <c r="AT3" s="106"/>
      <c r="AU3" s="105"/>
      <c r="AV3" s="106"/>
      <c r="AW3" s="106"/>
      <c r="AX3" s="106"/>
      <c r="AY3" s="105"/>
      <c r="AZ3" s="106"/>
      <c r="BA3" s="106"/>
      <c r="BB3" s="106"/>
      <c r="BC3" s="105"/>
      <c r="BD3" s="106"/>
      <c r="BE3" s="106"/>
      <c r="BF3" s="106"/>
      <c r="BG3" s="105"/>
      <c r="BH3" s="106"/>
      <c r="BI3" s="106"/>
      <c r="BJ3" s="106"/>
      <c r="BK3" s="105"/>
      <c r="BL3" s="106"/>
      <c r="BM3" s="106"/>
      <c r="BN3" s="106"/>
      <c r="BO3" s="105"/>
      <c r="BP3" s="106"/>
      <c r="BQ3" s="106"/>
      <c r="BR3" s="106"/>
      <c r="BS3" s="105"/>
      <c r="BT3" s="106"/>
      <c r="BU3" s="106"/>
      <c r="BV3" s="106"/>
      <c r="BW3" s="105"/>
      <c r="BX3" s="106"/>
      <c r="BY3" s="106"/>
      <c r="BZ3" s="106"/>
      <c r="CA3" s="105"/>
      <c r="CB3" s="106"/>
      <c r="CC3" s="106"/>
      <c r="CD3" s="106"/>
      <c r="CE3" s="105"/>
      <c r="CF3" s="106"/>
      <c r="CG3" s="106"/>
      <c r="CH3" s="106"/>
      <c r="CI3" s="106"/>
      <c r="CJ3" s="106"/>
      <c r="CK3" s="106"/>
      <c r="CL3" s="106"/>
      <c r="CM3" s="106"/>
      <c r="CN3" s="106"/>
      <c r="CO3" s="106"/>
      <c r="CP3" s="106"/>
      <c r="CQ3" s="106"/>
      <c r="CR3" s="106"/>
      <c r="CS3" s="106"/>
      <c r="CT3" s="106"/>
      <c r="CU3" s="106"/>
      <c r="CV3" s="106"/>
      <c r="CW3" s="106"/>
      <c r="CX3" s="106"/>
      <c r="CY3" s="106"/>
      <c r="CZ3" s="106"/>
      <c r="DA3" s="106"/>
      <c r="DB3" s="106"/>
      <c r="DC3" s="106"/>
      <c r="DD3" s="106"/>
      <c r="DE3" s="105"/>
      <c r="DF3" s="106"/>
      <c r="DG3" s="105"/>
      <c r="DH3" s="105"/>
      <c r="DI3" s="106"/>
      <c r="DJ3" s="106"/>
      <c r="DK3" s="106"/>
      <c r="DL3" s="106"/>
      <c r="DM3" s="105"/>
      <c r="DN3" s="106"/>
      <c r="DO3" s="105"/>
      <c r="DP3" s="106"/>
      <c r="DQ3" s="106"/>
      <c r="DR3" s="106"/>
      <c r="DS3" s="106"/>
      <c r="DT3" s="106"/>
      <c r="DU3" s="106"/>
      <c r="DV3" s="106"/>
      <c r="DW3" s="106"/>
      <c r="DX3" s="106"/>
      <c r="DY3" s="106"/>
      <c r="DZ3" s="106"/>
      <c r="EA3" s="106"/>
      <c r="EB3" s="106"/>
      <c r="EC3" s="106"/>
      <c r="ED3" s="106"/>
      <c r="EE3" s="106"/>
      <c r="EF3" s="106"/>
      <c r="EG3" s="106"/>
      <c r="EH3" s="106"/>
      <c r="EI3" s="106"/>
      <c r="EJ3" s="106"/>
      <c r="EK3" s="106"/>
      <c r="EL3" s="106"/>
      <c r="EM3" s="106"/>
      <c r="EN3" s="106"/>
      <c r="EO3" s="106"/>
      <c r="EP3" s="106"/>
      <c r="EQ3" s="106"/>
      <c r="ER3" s="106"/>
      <c r="ES3" s="106"/>
      <c r="ET3" s="106"/>
      <c r="EU3" s="106"/>
      <c r="EV3" s="106"/>
      <c r="EW3" s="106"/>
      <c r="EX3" s="106"/>
      <c r="EY3" s="106"/>
      <c r="EZ3" s="106"/>
      <c r="FA3" s="106"/>
      <c r="FB3" s="106"/>
      <c r="FC3" s="106"/>
      <c r="FD3" s="106"/>
      <c r="FE3" s="106"/>
      <c r="FF3" s="106"/>
      <c r="FG3" s="106"/>
      <c r="FH3" s="106"/>
      <c r="FI3" s="106"/>
      <c r="FJ3" s="106"/>
      <c r="FK3" s="106"/>
      <c r="FL3" s="106"/>
      <c r="FM3" s="106"/>
      <c r="FN3" s="106"/>
      <c r="FO3" s="106"/>
      <c r="FP3" s="106"/>
      <c r="FQ3" s="106"/>
      <c r="FR3" s="106"/>
      <c r="FS3" s="106"/>
      <c r="FT3" s="106"/>
      <c r="FU3" s="106"/>
      <c r="FV3" s="106"/>
      <c r="FW3" s="106"/>
      <c r="FX3" s="106"/>
      <c r="FY3" s="106"/>
      <c r="FZ3" s="106"/>
      <c r="GA3" s="106"/>
      <c r="GB3" s="106"/>
      <c r="GC3" s="106"/>
      <c r="GD3" s="106"/>
      <c r="GE3" s="106"/>
      <c r="GF3" s="106"/>
      <c r="GG3" s="106"/>
      <c r="GH3" s="106"/>
      <c r="GI3" s="106"/>
      <c r="GJ3" s="106"/>
      <c r="GK3" s="106"/>
      <c r="GL3" s="106"/>
      <c r="GM3" s="106"/>
      <c r="GN3" s="106"/>
      <c r="GO3" s="106"/>
      <c r="GP3" s="106"/>
      <c r="BLP3" s="136"/>
    </row>
    <row r="4" spans="1:198 1680:1680" x14ac:dyDescent="0.2">
      <c r="B4" s="143" t="s">
        <v>459</v>
      </c>
      <c r="C4" s="559" t="s">
        <v>458</v>
      </c>
      <c r="D4" s="560"/>
      <c r="E4" s="560"/>
      <c r="F4" s="560"/>
      <c r="G4" s="560"/>
      <c r="H4" s="561"/>
      <c r="I4" s="139" t="s">
        <v>457</v>
      </c>
      <c r="J4" s="551"/>
      <c r="K4" s="552"/>
      <c r="L4" s="106"/>
      <c r="M4" s="105"/>
      <c r="N4" s="105"/>
      <c r="O4" s="106"/>
      <c r="P4" s="106"/>
      <c r="Q4" s="106"/>
      <c r="R4" s="106"/>
      <c r="S4" s="106"/>
      <c r="T4" s="106"/>
      <c r="U4" s="106"/>
      <c r="V4" s="106"/>
      <c r="W4" s="106"/>
      <c r="X4" s="106"/>
      <c r="Y4" s="106"/>
      <c r="Z4" s="106"/>
      <c r="AA4" s="106"/>
      <c r="AB4" s="106"/>
      <c r="AC4" s="106"/>
      <c r="AD4" s="106"/>
      <c r="AE4" s="106"/>
      <c r="AF4" s="106"/>
      <c r="AG4" s="106"/>
      <c r="AI4" s="106"/>
      <c r="AJ4" s="106"/>
      <c r="AK4" s="106"/>
      <c r="AL4" s="106"/>
      <c r="AM4" s="105"/>
      <c r="AN4" s="106"/>
      <c r="AO4" s="106"/>
      <c r="AP4" s="106"/>
      <c r="AQ4" s="105"/>
      <c r="AR4" s="106"/>
      <c r="AS4" s="106"/>
      <c r="AT4" s="106"/>
      <c r="AU4" s="105"/>
      <c r="AV4" s="106"/>
      <c r="AW4" s="106"/>
      <c r="AX4" s="106"/>
      <c r="AY4" s="105"/>
      <c r="AZ4" s="106"/>
      <c r="BA4" s="106"/>
      <c r="BB4" s="106"/>
      <c r="BC4" s="105"/>
      <c r="BD4" s="106"/>
      <c r="BE4" s="106"/>
      <c r="BF4" s="106"/>
      <c r="BG4" s="105"/>
      <c r="BH4" s="106"/>
      <c r="BI4" s="106"/>
      <c r="BJ4" s="106"/>
      <c r="BK4" s="105"/>
      <c r="BL4" s="106"/>
      <c r="BM4" s="106"/>
      <c r="BN4" s="106"/>
      <c r="BO4" s="105"/>
      <c r="BP4" s="106"/>
      <c r="BQ4" s="106"/>
      <c r="BR4" s="106"/>
      <c r="BS4" s="105"/>
      <c r="BT4" s="106"/>
      <c r="BU4" s="106"/>
      <c r="BV4" s="106"/>
      <c r="BW4" s="105"/>
      <c r="BX4" s="106"/>
      <c r="BY4" s="106"/>
      <c r="BZ4" s="106"/>
      <c r="CA4" s="105"/>
      <c r="CB4" s="106"/>
      <c r="CC4" s="106"/>
      <c r="CD4" s="106"/>
      <c r="CE4" s="105"/>
      <c r="CF4" s="106"/>
      <c r="CG4" s="106"/>
      <c r="CH4" s="106"/>
      <c r="CI4" s="106"/>
      <c r="CJ4" s="106"/>
      <c r="CK4" s="106"/>
      <c r="CL4" s="106"/>
      <c r="CM4" s="106"/>
      <c r="CN4" s="106"/>
      <c r="CO4" s="106"/>
      <c r="CP4" s="106"/>
      <c r="CQ4" s="106"/>
      <c r="CR4" s="106"/>
      <c r="CS4" s="106"/>
      <c r="CT4" s="106"/>
      <c r="CU4" s="106"/>
      <c r="CV4" s="106"/>
      <c r="CW4" s="106"/>
      <c r="CX4" s="106"/>
      <c r="CY4" s="106"/>
      <c r="CZ4" s="106"/>
      <c r="DA4" s="106"/>
      <c r="DB4" s="106"/>
      <c r="DC4" s="106"/>
      <c r="DD4" s="106"/>
      <c r="DE4" s="105"/>
      <c r="DF4" s="106"/>
      <c r="DG4" s="105"/>
      <c r="DH4" s="105"/>
      <c r="DI4" s="106"/>
      <c r="DJ4" s="109"/>
      <c r="DK4" s="106"/>
      <c r="DL4" s="106"/>
      <c r="DM4" s="105"/>
      <c r="DN4" s="106"/>
      <c r="DO4" s="105"/>
      <c r="DP4" s="106"/>
      <c r="DQ4" s="106"/>
      <c r="DR4" s="106"/>
      <c r="DS4" s="106"/>
      <c r="DT4" s="106"/>
      <c r="DU4" s="106"/>
      <c r="DV4" s="106"/>
      <c r="DW4" s="106"/>
      <c r="DX4" s="106"/>
      <c r="DY4" s="106"/>
      <c r="DZ4" s="106"/>
      <c r="EA4" s="106"/>
      <c r="EB4" s="106"/>
      <c r="EC4" s="106"/>
      <c r="ED4" s="106"/>
      <c r="EE4" s="106"/>
      <c r="EF4" s="106"/>
      <c r="EG4" s="106"/>
      <c r="EH4" s="106"/>
      <c r="EI4" s="106"/>
      <c r="EJ4" s="106"/>
      <c r="EK4" s="106"/>
      <c r="EL4" s="106"/>
      <c r="EM4" s="106"/>
      <c r="EN4" s="106"/>
      <c r="EO4" s="106"/>
      <c r="EP4" s="106"/>
      <c r="EQ4" s="106"/>
      <c r="ER4" s="106"/>
      <c r="ES4" s="106"/>
      <c r="ET4" s="106"/>
      <c r="EU4" s="106"/>
      <c r="EV4" s="106"/>
      <c r="EW4" s="106"/>
      <c r="EX4" s="106"/>
      <c r="EY4" s="106"/>
      <c r="EZ4" s="106"/>
      <c r="FA4" s="106"/>
      <c r="FB4" s="106"/>
      <c r="FC4" s="106"/>
      <c r="FD4" s="106"/>
      <c r="FE4" s="106"/>
      <c r="FF4" s="106"/>
      <c r="FG4" s="106"/>
      <c r="FH4" s="106"/>
      <c r="FI4" s="106"/>
      <c r="FJ4" s="106"/>
      <c r="FK4" s="106"/>
      <c r="FL4" s="106"/>
      <c r="FM4" s="106"/>
      <c r="FN4" s="106"/>
      <c r="FO4" s="106"/>
      <c r="FP4" s="106"/>
      <c r="FQ4" s="106"/>
      <c r="FR4" s="106"/>
      <c r="FS4" s="106"/>
      <c r="FT4" s="106"/>
      <c r="FU4" s="106"/>
      <c r="FV4" s="106"/>
      <c r="FW4" s="106"/>
      <c r="FX4" s="106"/>
      <c r="FY4" s="106"/>
      <c r="FZ4" s="106"/>
      <c r="GA4" s="106"/>
      <c r="GB4" s="106"/>
      <c r="GC4" s="106"/>
      <c r="GD4" s="106"/>
      <c r="GE4" s="106"/>
      <c r="GF4" s="106"/>
      <c r="GG4" s="106"/>
      <c r="GH4" s="106"/>
      <c r="GI4" s="106"/>
      <c r="GJ4" s="106"/>
      <c r="GK4" s="106"/>
      <c r="GL4" s="106"/>
      <c r="GM4" s="106"/>
      <c r="GN4" s="106"/>
      <c r="GO4" s="106"/>
      <c r="GP4" s="106"/>
      <c r="BLP4" s="136"/>
    </row>
    <row r="5" spans="1:198 1680:1680" ht="15" x14ac:dyDescent="0.2">
      <c r="B5" s="135" t="s">
        <v>456</v>
      </c>
      <c r="C5" s="130" t="s">
        <v>455</v>
      </c>
      <c r="D5" s="135" t="s">
        <v>454</v>
      </c>
      <c r="E5" s="562" t="s">
        <v>1213</v>
      </c>
      <c r="F5" s="563"/>
      <c r="G5" s="564"/>
      <c r="H5" s="131" t="s">
        <v>452</v>
      </c>
      <c r="I5" s="614" t="s">
        <v>1212</v>
      </c>
      <c r="J5" s="615"/>
      <c r="K5" s="615"/>
      <c r="L5" s="615"/>
      <c r="M5" s="615"/>
      <c r="N5" s="616"/>
      <c r="O5" s="530" t="s">
        <v>450</v>
      </c>
      <c r="P5" s="531"/>
      <c r="Q5" s="619">
        <v>45548</v>
      </c>
      <c r="R5" s="620"/>
      <c r="S5" s="125"/>
      <c r="T5" s="125"/>
      <c r="U5" s="534"/>
      <c r="V5" s="534"/>
      <c r="W5" s="535"/>
      <c r="X5" s="536"/>
      <c r="Y5" s="120"/>
      <c r="Z5" s="120"/>
      <c r="AA5" s="120"/>
      <c r="AB5" s="120"/>
      <c r="AC5" s="120"/>
      <c r="AD5" s="120"/>
      <c r="AE5" s="120"/>
      <c r="AF5" s="120"/>
      <c r="AG5" s="120"/>
      <c r="AH5" s="120"/>
      <c r="AI5" s="121"/>
      <c r="AJ5" s="121"/>
      <c r="AK5" s="120"/>
      <c r="AL5" s="120"/>
      <c r="AM5" s="120"/>
      <c r="AN5" s="121"/>
      <c r="AO5" s="121"/>
      <c r="AP5" s="120"/>
      <c r="AQ5" s="120"/>
      <c r="AR5" s="121"/>
      <c r="AS5" s="121"/>
      <c r="AT5" s="120"/>
      <c r="AU5" s="120"/>
      <c r="AV5" s="121"/>
      <c r="AW5" s="121"/>
      <c r="AX5" s="120"/>
      <c r="AY5" s="120"/>
      <c r="AZ5" s="121"/>
      <c r="BA5" s="121"/>
      <c r="BB5" s="120"/>
      <c r="BC5" s="120"/>
      <c r="BD5" s="121"/>
      <c r="BE5" s="121"/>
      <c r="BF5" s="120"/>
      <c r="BG5" s="120"/>
      <c r="BH5" s="121"/>
      <c r="BI5" s="121"/>
      <c r="BJ5" s="120"/>
      <c r="BK5" s="120"/>
      <c r="BL5" s="121"/>
      <c r="BM5" s="121"/>
      <c r="BN5" s="120"/>
      <c r="BO5" s="120"/>
      <c r="BP5" s="121"/>
      <c r="BQ5" s="121"/>
      <c r="BR5" s="120"/>
      <c r="BS5" s="120"/>
      <c r="BT5" s="121"/>
      <c r="BU5" s="121"/>
      <c r="BV5" s="120"/>
      <c r="BW5" s="120"/>
      <c r="BX5" s="121"/>
      <c r="BY5" s="121"/>
      <c r="BZ5" s="120"/>
      <c r="CA5" s="120"/>
      <c r="CB5" s="121"/>
      <c r="CC5" s="121"/>
      <c r="CD5" s="120"/>
      <c r="CE5" s="120"/>
      <c r="CF5" s="121"/>
      <c r="CG5" s="121"/>
      <c r="CH5" s="120"/>
      <c r="CI5" s="120"/>
      <c r="CJ5" s="120"/>
      <c r="CK5" s="120"/>
      <c r="CL5" s="120"/>
      <c r="CM5" s="120"/>
      <c r="CN5" s="120"/>
      <c r="CO5" s="120"/>
      <c r="CP5" s="120"/>
      <c r="CQ5" s="120"/>
      <c r="CR5" s="120"/>
      <c r="CS5" s="120"/>
      <c r="CT5" s="120"/>
      <c r="CU5" s="120"/>
      <c r="CV5" s="120"/>
      <c r="CW5" s="120"/>
      <c r="CX5" s="120"/>
      <c r="CY5" s="120"/>
      <c r="CZ5" s="120"/>
      <c r="DA5" s="120"/>
      <c r="DB5" s="83"/>
      <c r="DC5" s="83"/>
      <c r="DD5" s="83"/>
      <c r="DE5" s="83"/>
      <c r="DF5" s="120"/>
      <c r="DG5" s="120"/>
      <c r="DH5" s="120"/>
      <c r="DI5" s="120"/>
      <c r="DJ5" s="120"/>
      <c r="DK5" s="120"/>
      <c r="DL5" s="120"/>
      <c r="DM5" s="83"/>
      <c r="DN5" s="120"/>
      <c r="DO5" s="120"/>
      <c r="DP5" s="120"/>
      <c r="DQ5" s="120"/>
      <c r="DR5" s="120"/>
      <c r="DS5" s="120"/>
      <c r="DT5" s="120"/>
      <c r="DU5" s="120"/>
      <c r="DV5" s="120"/>
      <c r="DW5" s="120"/>
      <c r="DX5" s="120"/>
      <c r="DY5" s="120"/>
      <c r="DZ5" s="120"/>
      <c r="EA5" s="120"/>
      <c r="EB5" s="120"/>
      <c r="EC5" s="120"/>
      <c r="ED5" s="120"/>
      <c r="EE5" s="120"/>
      <c r="EF5" s="120"/>
      <c r="EG5" s="120"/>
      <c r="EH5" s="120"/>
      <c r="EI5" s="120"/>
      <c r="EJ5" s="120"/>
      <c r="EK5" s="120"/>
      <c r="EL5" s="120"/>
      <c r="EM5" s="120"/>
      <c r="EN5" s="120"/>
      <c r="EO5" s="120"/>
      <c r="EP5" s="120"/>
      <c r="EQ5" s="120"/>
      <c r="ER5" s="120"/>
      <c r="ES5" s="120"/>
      <c r="ET5" s="120"/>
      <c r="EU5" s="120"/>
      <c r="EV5" s="120"/>
      <c r="EW5" s="120"/>
      <c r="EX5" s="120"/>
      <c r="EY5" s="120"/>
      <c r="EZ5" s="120"/>
      <c r="FA5" s="120"/>
      <c r="FB5" s="120"/>
      <c r="FC5" s="120"/>
      <c r="FD5" s="120"/>
      <c r="FE5" s="120"/>
      <c r="FF5" s="120"/>
      <c r="FG5" s="120"/>
      <c r="FH5" s="120"/>
      <c r="FI5" s="120"/>
      <c r="FJ5" s="120"/>
      <c r="FK5" s="120"/>
      <c r="FL5" s="120"/>
      <c r="FM5" s="120"/>
      <c r="FN5" s="120"/>
      <c r="FO5" s="120"/>
      <c r="FP5" s="120"/>
      <c r="FQ5" s="120"/>
      <c r="FR5" s="120"/>
      <c r="FS5" s="120"/>
      <c r="FT5" s="120"/>
      <c r="FU5" s="120"/>
      <c r="FV5" s="120"/>
      <c r="FW5" s="120"/>
      <c r="FX5" s="120"/>
      <c r="FY5" s="120"/>
      <c r="FZ5" s="120"/>
      <c r="GA5" s="120"/>
      <c r="GB5" s="120"/>
      <c r="GC5" s="120"/>
      <c r="GD5" s="120"/>
      <c r="GE5" s="120"/>
      <c r="GF5" s="120"/>
      <c r="GG5" s="120"/>
      <c r="GH5" s="120"/>
      <c r="GI5" s="120"/>
      <c r="GJ5" s="5"/>
      <c r="GK5" s="5"/>
      <c r="GL5" s="5"/>
      <c r="GM5" s="5"/>
      <c r="GN5" s="5"/>
      <c r="GO5" s="5"/>
      <c r="GP5" s="5"/>
    </row>
    <row r="6" spans="1:198 1680:1680" x14ac:dyDescent="0.2">
      <c r="B6" s="83"/>
      <c r="C6" s="120"/>
      <c r="D6" s="83"/>
      <c r="E6" s="83"/>
      <c r="F6" s="83"/>
      <c r="G6" s="121"/>
      <c r="H6" s="121"/>
      <c r="I6" s="120"/>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1"/>
      <c r="AJ6" s="121"/>
      <c r="AK6" s="120"/>
      <c r="AL6" s="120"/>
      <c r="AM6" s="120"/>
      <c r="AN6" s="121"/>
      <c r="AO6" s="121"/>
      <c r="AP6" s="120"/>
      <c r="AQ6" s="120"/>
      <c r="AR6" s="121"/>
      <c r="AS6" s="121"/>
      <c r="AT6" s="120"/>
      <c r="AU6" s="120"/>
      <c r="AV6" s="121"/>
      <c r="AW6" s="121"/>
      <c r="AX6" s="120"/>
      <c r="AY6" s="120"/>
      <c r="AZ6" s="121"/>
      <c r="BA6" s="121"/>
      <c r="BB6" s="120"/>
      <c r="BC6" s="120"/>
      <c r="BD6" s="121"/>
      <c r="BE6" s="121"/>
      <c r="BF6" s="120"/>
      <c r="BG6" s="120"/>
      <c r="BH6" s="121"/>
      <c r="BI6" s="121"/>
      <c r="BJ6" s="120"/>
      <c r="BK6" s="120"/>
      <c r="BL6" s="121"/>
      <c r="BM6" s="121"/>
      <c r="BN6" s="120"/>
      <c r="BO6" s="120"/>
      <c r="BP6" s="121"/>
      <c r="BQ6" s="121"/>
      <c r="BR6" s="120"/>
      <c r="BS6" s="120"/>
      <c r="BT6" s="121"/>
      <c r="BU6" s="121"/>
      <c r="BV6" s="120"/>
      <c r="BW6" s="120"/>
      <c r="BX6" s="121"/>
      <c r="BY6" s="121"/>
      <c r="BZ6" s="120"/>
      <c r="CA6" s="120"/>
      <c r="CB6" s="121"/>
      <c r="CC6" s="121"/>
      <c r="CD6" s="120"/>
      <c r="CE6" s="120"/>
      <c r="CF6" s="121"/>
      <c r="CG6" s="121"/>
      <c r="CH6" s="120"/>
      <c r="CI6" s="120"/>
      <c r="CJ6" s="120"/>
      <c r="CK6" s="120"/>
      <c r="CL6" s="120"/>
      <c r="CM6" s="120"/>
      <c r="CN6" s="120"/>
      <c r="CO6" s="120"/>
      <c r="CP6" s="120"/>
      <c r="CQ6" s="120"/>
      <c r="CR6" s="120"/>
      <c r="CS6" s="120"/>
      <c r="CT6" s="120"/>
      <c r="CU6" s="120"/>
      <c r="CV6" s="120"/>
      <c r="CW6" s="120"/>
      <c r="CX6" s="120"/>
      <c r="CY6" s="120"/>
      <c r="CZ6" s="120"/>
      <c r="DA6" s="120"/>
      <c r="DB6" s="83"/>
      <c r="DC6" s="83"/>
      <c r="DD6" s="83"/>
      <c r="DE6" s="83"/>
      <c r="DF6" s="120"/>
      <c r="DG6" s="120"/>
      <c r="DH6" s="120"/>
      <c r="DI6" s="120"/>
      <c r="DJ6" s="120"/>
      <c r="DK6" s="120"/>
      <c r="DL6" s="120"/>
      <c r="DM6" s="83"/>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0"/>
      <c r="FO6" s="120"/>
      <c r="FP6" s="120"/>
      <c r="FQ6" s="120"/>
      <c r="FR6" s="120"/>
      <c r="FS6" s="120"/>
      <c r="FT6" s="120"/>
      <c r="FU6" s="120"/>
      <c r="FV6" s="120"/>
      <c r="FW6" s="120"/>
      <c r="FX6" s="120"/>
      <c r="FY6" s="120"/>
      <c r="FZ6" s="120"/>
      <c r="GA6" s="120"/>
      <c r="GB6" s="120"/>
      <c r="GC6" s="120"/>
      <c r="GD6" s="120"/>
      <c r="GE6" s="120"/>
      <c r="GF6" s="120"/>
      <c r="GG6" s="120"/>
      <c r="GH6" s="120"/>
      <c r="GI6" s="120"/>
      <c r="GJ6" s="5"/>
      <c r="GK6" s="5"/>
      <c r="GL6" s="5"/>
      <c r="GM6" s="5"/>
      <c r="GN6" s="5"/>
      <c r="GO6" s="5"/>
      <c r="GP6" s="5"/>
    </row>
    <row r="7" spans="1:198 1680:1680" s="5" customFormat="1" ht="13.2" x14ac:dyDescent="0.2">
      <c r="A7" s="2"/>
      <c r="B7" s="543" t="s">
        <v>449</v>
      </c>
      <c r="C7" s="544"/>
      <c r="D7" s="544"/>
      <c r="E7" s="544"/>
      <c r="F7" s="544"/>
      <c r="G7" s="544"/>
      <c r="H7" s="544"/>
      <c r="I7" s="118"/>
      <c r="J7" s="569" t="s">
        <v>1211</v>
      </c>
      <c r="K7" s="569"/>
      <c r="L7" s="569"/>
      <c r="M7" s="569"/>
      <c r="N7" s="569"/>
      <c r="O7" s="569"/>
      <c r="P7" s="569"/>
      <c r="Q7" s="569"/>
      <c r="R7" s="569"/>
      <c r="S7" s="569"/>
      <c r="T7" s="569"/>
      <c r="U7" s="569"/>
      <c r="V7" s="569"/>
      <c r="W7" s="569"/>
      <c r="X7" s="569"/>
      <c r="Y7" s="569"/>
      <c r="Z7" s="569"/>
      <c r="AA7" s="569"/>
      <c r="AB7" s="569"/>
      <c r="AC7" s="538" t="s">
        <v>447</v>
      </c>
      <c r="AD7" s="538"/>
      <c r="AE7" s="538"/>
      <c r="AF7" s="538"/>
      <c r="AG7" s="538"/>
      <c r="AH7" s="538"/>
      <c r="AI7" s="539" t="s">
        <v>446</v>
      </c>
      <c r="AJ7" s="539"/>
      <c r="AK7" s="539"/>
      <c r="AL7" s="539"/>
      <c r="AM7" s="112"/>
      <c r="AN7" s="114" t="s">
        <v>445</v>
      </c>
      <c r="AO7" s="113"/>
      <c r="AP7" s="113"/>
      <c r="AQ7" s="112"/>
      <c r="AR7" s="113"/>
      <c r="AS7" s="113"/>
      <c r="AT7" s="113"/>
      <c r="AU7" s="112"/>
      <c r="AV7" s="113"/>
      <c r="AW7" s="113"/>
      <c r="AX7" s="113"/>
      <c r="AY7" s="112"/>
      <c r="AZ7" s="113"/>
      <c r="BA7" s="113"/>
      <c r="BB7" s="113"/>
      <c r="BC7" s="112"/>
      <c r="BD7" s="113"/>
      <c r="BE7" s="113"/>
      <c r="BF7" s="113"/>
      <c r="BG7" s="112"/>
      <c r="BH7" s="111"/>
      <c r="BI7" s="111"/>
      <c r="BJ7" s="111"/>
      <c r="BK7" s="112"/>
      <c r="BL7" s="111"/>
      <c r="BM7" s="111"/>
      <c r="BN7" s="111"/>
      <c r="BO7" s="112"/>
      <c r="BP7" s="111"/>
      <c r="BQ7" s="111"/>
      <c r="BR7" s="111"/>
      <c r="BS7" s="112"/>
      <c r="BT7" s="111"/>
      <c r="BU7" s="111"/>
      <c r="BV7" s="111"/>
      <c r="BW7" s="112"/>
      <c r="BX7" s="111"/>
      <c r="BY7" s="111"/>
      <c r="BZ7" s="111"/>
      <c r="CA7" s="112"/>
      <c r="CB7" s="111"/>
      <c r="CC7" s="111"/>
      <c r="CD7" s="111"/>
      <c r="CE7" s="112"/>
      <c r="CF7" s="111"/>
      <c r="CG7" s="111"/>
      <c r="CH7" s="111"/>
      <c r="CI7" s="111"/>
      <c r="CJ7" s="111"/>
      <c r="CK7" s="111"/>
      <c r="CL7" s="111"/>
      <c r="CM7" s="111"/>
      <c r="CN7" s="111"/>
      <c r="CO7" s="111"/>
      <c r="CP7" s="111"/>
      <c r="CQ7" s="111"/>
      <c r="CR7" s="111"/>
      <c r="CS7" s="111"/>
      <c r="CT7" s="111"/>
      <c r="CU7" s="111"/>
      <c r="CV7" s="111"/>
      <c r="CW7" s="111"/>
      <c r="CX7" s="110"/>
      <c r="CY7" s="110"/>
      <c r="CZ7" s="110"/>
      <c r="DA7" s="110"/>
      <c r="DB7" s="108"/>
      <c r="DC7" s="108"/>
      <c r="DD7" s="108"/>
      <c r="DE7" s="108"/>
      <c r="DF7" s="108"/>
      <c r="DG7" s="108"/>
      <c r="DH7" s="107"/>
      <c r="DI7" s="109">
        <f>IF(DA9&lt;0.6,1,4)</f>
        <v>4</v>
      </c>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c r="GD7" s="108"/>
      <c r="GE7" s="108"/>
      <c r="GF7" s="108"/>
      <c r="GG7" s="108"/>
      <c r="GH7" s="108"/>
      <c r="GI7" s="107"/>
    </row>
    <row r="8" spans="1:198 1680:1680" s="433" customFormat="1" ht="38.4" x14ac:dyDescent="0.3">
      <c r="A8" s="439" t="s">
        <v>444</v>
      </c>
      <c r="B8" s="100" t="s">
        <v>443</v>
      </c>
      <c r="C8" s="100" t="s">
        <v>625</v>
      </c>
      <c r="D8" s="100" t="s">
        <v>441</v>
      </c>
      <c r="E8" s="100" t="s">
        <v>440</v>
      </c>
      <c r="F8" s="100" t="s">
        <v>439</v>
      </c>
      <c r="G8" s="100" t="s">
        <v>438</v>
      </c>
      <c r="H8" s="100" t="s">
        <v>437</v>
      </c>
      <c r="I8" s="100" t="s">
        <v>1210</v>
      </c>
      <c r="J8" s="327" t="s">
        <v>435</v>
      </c>
      <c r="K8" s="327" t="s">
        <v>434</v>
      </c>
      <c r="L8" s="327" t="s">
        <v>433</v>
      </c>
      <c r="M8" s="327" t="s">
        <v>432</v>
      </c>
      <c r="N8" s="327" t="s">
        <v>431</v>
      </c>
      <c r="O8" s="327" t="s">
        <v>430</v>
      </c>
      <c r="P8" s="327" t="s">
        <v>429</v>
      </c>
      <c r="Q8" s="327" t="s">
        <v>428</v>
      </c>
      <c r="R8" s="327" t="s">
        <v>427</v>
      </c>
      <c r="S8" s="327" t="s">
        <v>426</v>
      </c>
      <c r="T8" s="327" t="s">
        <v>425</v>
      </c>
      <c r="U8" s="327" t="s">
        <v>424</v>
      </c>
      <c r="V8" s="327" t="s">
        <v>423</v>
      </c>
      <c r="W8" s="327" t="s">
        <v>422</v>
      </c>
      <c r="X8" s="327" t="s">
        <v>421</v>
      </c>
      <c r="Y8" s="327" t="s">
        <v>420</v>
      </c>
      <c r="Z8" s="327" t="s">
        <v>419</v>
      </c>
      <c r="AA8" s="327" t="s">
        <v>418</v>
      </c>
      <c r="AB8" s="327" t="s">
        <v>417</v>
      </c>
      <c r="AC8" s="100" t="s">
        <v>27</v>
      </c>
      <c r="AD8" s="100" t="s">
        <v>416</v>
      </c>
      <c r="AE8" s="100" t="s">
        <v>33</v>
      </c>
      <c r="AF8" s="100" t="s">
        <v>415</v>
      </c>
      <c r="AG8" s="100" t="s">
        <v>414</v>
      </c>
      <c r="AH8" s="100" t="s">
        <v>413</v>
      </c>
      <c r="AI8" s="100" t="s">
        <v>412</v>
      </c>
      <c r="AJ8" s="100" t="s">
        <v>411</v>
      </c>
      <c r="AK8" s="100" t="s">
        <v>410</v>
      </c>
      <c r="AL8" s="100" t="s">
        <v>409</v>
      </c>
      <c r="AM8" s="102" t="s">
        <v>408</v>
      </c>
      <c r="AN8" s="102" t="s">
        <v>407</v>
      </c>
      <c r="AO8" s="102" t="s">
        <v>406</v>
      </c>
      <c r="AP8" s="102" t="s">
        <v>405</v>
      </c>
      <c r="AQ8" s="100" t="s">
        <v>404</v>
      </c>
      <c r="AR8" s="100" t="s">
        <v>403</v>
      </c>
      <c r="AS8" s="100" t="s">
        <v>402</v>
      </c>
      <c r="AT8" s="100" t="s">
        <v>401</v>
      </c>
      <c r="AU8" s="99" t="s">
        <v>400</v>
      </c>
      <c r="AV8" s="99" t="s">
        <v>399</v>
      </c>
      <c r="AW8" s="99" t="s">
        <v>398</v>
      </c>
      <c r="AX8" s="99" t="s">
        <v>397</v>
      </c>
      <c r="AY8" s="97" t="s">
        <v>396</v>
      </c>
      <c r="AZ8" s="97" t="s">
        <v>395</v>
      </c>
      <c r="BA8" s="97" t="s">
        <v>394</v>
      </c>
      <c r="BB8" s="97" t="s">
        <v>393</v>
      </c>
      <c r="BC8" s="95" t="s">
        <v>392</v>
      </c>
      <c r="BD8" s="95" t="s">
        <v>391</v>
      </c>
      <c r="BE8" s="95" t="s">
        <v>390</v>
      </c>
      <c r="BF8" s="95" t="s">
        <v>389</v>
      </c>
      <c r="BG8" s="93" t="s">
        <v>388</v>
      </c>
      <c r="BH8" s="93" t="s">
        <v>387</v>
      </c>
      <c r="BI8" s="93" t="s">
        <v>386</v>
      </c>
      <c r="BJ8" s="93" t="s">
        <v>385</v>
      </c>
      <c r="BK8" s="91" t="s">
        <v>384</v>
      </c>
      <c r="BL8" s="91" t="s">
        <v>383</v>
      </c>
      <c r="BM8" s="91" t="s">
        <v>382</v>
      </c>
      <c r="BN8" s="91" t="s">
        <v>381</v>
      </c>
      <c r="BO8" s="99" t="s">
        <v>962</v>
      </c>
      <c r="BP8" s="99" t="s">
        <v>380</v>
      </c>
      <c r="BQ8" s="99" t="s">
        <v>379</v>
      </c>
      <c r="BR8" s="99" t="s">
        <v>378</v>
      </c>
      <c r="BS8" s="97" t="s">
        <v>377</v>
      </c>
      <c r="BT8" s="97" t="s">
        <v>376</v>
      </c>
      <c r="BU8" s="97" t="s">
        <v>375</v>
      </c>
      <c r="BV8" s="97" t="s">
        <v>374</v>
      </c>
      <c r="BW8" s="95" t="s">
        <v>373</v>
      </c>
      <c r="BX8" s="95" t="s">
        <v>372</v>
      </c>
      <c r="BY8" s="95" t="s">
        <v>371</v>
      </c>
      <c r="BZ8" s="95" t="s">
        <v>370</v>
      </c>
      <c r="CA8" s="93" t="s">
        <v>369</v>
      </c>
      <c r="CB8" s="93" t="s">
        <v>368</v>
      </c>
      <c r="CC8" s="93" t="s">
        <v>367</v>
      </c>
      <c r="CD8" s="93" t="s">
        <v>366</v>
      </c>
      <c r="CE8" s="91" t="s">
        <v>365</v>
      </c>
      <c r="CF8" s="91" t="s">
        <v>364</v>
      </c>
      <c r="CG8" s="91" t="s">
        <v>363</v>
      </c>
      <c r="CH8" s="91" t="s">
        <v>362</v>
      </c>
      <c r="CI8" s="91"/>
      <c r="CJ8" s="91"/>
      <c r="CK8" s="91"/>
      <c r="CL8" s="100" t="s">
        <v>361</v>
      </c>
      <c r="CM8" s="100" t="s">
        <v>360</v>
      </c>
      <c r="CN8" s="100" t="s">
        <v>359</v>
      </c>
      <c r="CO8" s="100" t="s">
        <v>358</v>
      </c>
      <c r="CP8" s="100" t="s">
        <v>357</v>
      </c>
      <c r="CQ8" s="100" t="s">
        <v>356</v>
      </c>
      <c r="CR8" s="438" t="s">
        <v>355</v>
      </c>
      <c r="CS8" s="438" t="s">
        <v>354</v>
      </c>
      <c r="CT8" s="438"/>
      <c r="CU8" s="100" t="s">
        <v>353</v>
      </c>
      <c r="CV8" s="100" t="s">
        <v>352</v>
      </c>
      <c r="CW8" s="437"/>
      <c r="CX8" s="437" t="s">
        <v>351</v>
      </c>
      <c r="CY8" s="437" t="s">
        <v>350</v>
      </c>
      <c r="CZ8" s="437" t="s">
        <v>349</v>
      </c>
      <c r="DA8" s="437" t="s">
        <v>348</v>
      </c>
      <c r="DB8" s="437" t="s">
        <v>347</v>
      </c>
      <c r="DC8" s="437" t="s">
        <v>346</v>
      </c>
      <c r="DD8" s="437" t="s">
        <v>345</v>
      </c>
      <c r="DE8" s="437" t="s">
        <v>344</v>
      </c>
      <c r="DF8" s="437" t="s">
        <v>343</v>
      </c>
      <c r="DG8" s="437" t="s">
        <v>342</v>
      </c>
      <c r="DH8" s="437"/>
      <c r="DI8" s="437" t="s">
        <v>341</v>
      </c>
      <c r="DJ8" s="437" t="s">
        <v>340</v>
      </c>
      <c r="DK8" s="437" t="s">
        <v>339</v>
      </c>
      <c r="DL8" s="437" t="s">
        <v>338</v>
      </c>
      <c r="DM8" s="437" t="s">
        <v>337</v>
      </c>
      <c r="DN8" s="437" t="s">
        <v>336</v>
      </c>
      <c r="DO8" s="437" t="s">
        <v>335</v>
      </c>
      <c r="DP8" s="437" t="s">
        <v>334</v>
      </c>
      <c r="DQ8" s="437" t="s">
        <v>333</v>
      </c>
      <c r="DR8" s="437" t="s">
        <v>332</v>
      </c>
      <c r="DS8" s="437" t="s">
        <v>331</v>
      </c>
      <c r="DT8" s="437" t="s">
        <v>330</v>
      </c>
      <c r="DU8" s="437" t="s">
        <v>329</v>
      </c>
      <c r="DV8" s="437" t="s">
        <v>328</v>
      </c>
      <c r="DW8" s="437" t="s">
        <v>327</v>
      </c>
      <c r="DX8" s="437" t="s">
        <v>326</v>
      </c>
      <c r="DY8" s="437" t="s">
        <v>325</v>
      </c>
      <c r="DZ8" s="437" t="s">
        <v>324</v>
      </c>
      <c r="EA8" s="437" t="s">
        <v>323</v>
      </c>
      <c r="EB8" s="437" t="s">
        <v>322</v>
      </c>
      <c r="EC8" s="437" t="s">
        <v>321</v>
      </c>
      <c r="ED8" s="437" t="s">
        <v>320</v>
      </c>
      <c r="EE8" s="437" t="s">
        <v>319</v>
      </c>
      <c r="EF8" s="437" t="s">
        <v>318</v>
      </c>
      <c r="EG8" s="437" t="s">
        <v>317</v>
      </c>
      <c r="EH8" s="437" t="s">
        <v>316</v>
      </c>
      <c r="EI8" s="437" t="s">
        <v>315</v>
      </c>
      <c r="EJ8" s="437" t="s">
        <v>314</v>
      </c>
      <c r="EK8" s="437" t="s">
        <v>313</v>
      </c>
      <c r="EL8" s="437" t="s">
        <v>312</v>
      </c>
      <c r="EM8" s="437" t="s">
        <v>311</v>
      </c>
      <c r="EN8" s="437" t="s">
        <v>310</v>
      </c>
      <c r="EO8" s="437" t="s">
        <v>309</v>
      </c>
      <c r="EP8" s="437" t="s">
        <v>308</v>
      </c>
      <c r="EQ8" s="437" t="s">
        <v>307</v>
      </c>
      <c r="ER8" s="437" t="s">
        <v>306</v>
      </c>
      <c r="ES8" s="437" t="s">
        <v>305</v>
      </c>
      <c r="ET8" s="437" t="s">
        <v>304</v>
      </c>
      <c r="EU8" s="437" t="s">
        <v>303</v>
      </c>
      <c r="EV8" s="437" t="s">
        <v>302</v>
      </c>
      <c r="EW8" s="437" t="s">
        <v>301</v>
      </c>
      <c r="EX8" s="437" t="s">
        <v>300</v>
      </c>
      <c r="EY8" s="437" t="s">
        <v>299</v>
      </c>
      <c r="EZ8" s="437" t="s">
        <v>298</v>
      </c>
      <c r="FA8" s="437" t="s">
        <v>297</v>
      </c>
      <c r="FB8" s="437" t="s">
        <v>296</v>
      </c>
      <c r="FC8" s="437" t="s">
        <v>295</v>
      </c>
      <c r="FD8" s="437" t="s">
        <v>294</v>
      </c>
      <c r="FE8" s="437" t="s">
        <v>293</v>
      </c>
      <c r="FF8" s="437" t="s">
        <v>292</v>
      </c>
      <c r="FG8" s="437" t="s">
        <v>291</v>
      </c>
      <c r="FH8" s="437" t="s">
        <v>290</v>
      </c>
      <c r="FI8" s="437" t="s">
        <v>289</v>
      </c>
      <c r="FJ8" s="437" t="s">
        <v>288</v>
      </c>
      <c r="FK8" s="437" t="s">
        <v>287</v>
      </c>
      <c r="FL8" s="437" t="s">
        <v>286</v>
      </c>
      <c r="FM8" s="437" t="s">
        <v>285</v>
      </c>
      <c r="FN8" s="437" t="s">
        <v>284</v>
      </c>
      <c r="FO8" s="437" t="s">
        <v>283</v>
      </c>
      <c r="FP8" s="437" t="s">
        <v>282</v>
      </c>
      <c r="FQ8" s="437" t="s">
        <v>281</v>
      </c>
      <c r="FR8" s="437" t="s">
        <v>280</v>
      </c>
      <c r="FS8" s="437" t="s">
        <v>279</v>
      </c>
      <c r="FT8" s="437" t="s">
        <v>278</v>
      </c>
      <c r="FU8" s="437" t="s">
        <v>277</v>
      </c>
      <c r="FV8" s="437" t="s">
        <v>276</v>
      </c>
      <c r="FW8" s="437" t="s">
        <v>275</v>
      </c>
      <c r="FX8" s="437" t="s">
        <v>274</v>
      </c>
      <c r="FY8" s="437" t="s">
        <v>273</v>
      </c>
      <c r="FZ8" s="437" t="s">
        <v>272</v>
      </c>
      <c r="GA8" s="437" t="s">
        <v>271</v>
      </c>
      <c r="GB8" s="437" t="s">
        <v>270</v>
      </c>
      <c r="GC8" s="437" t="s">
        <v>269</v>
      </c>
      <c r="GD8" s="437" t="s">
        <v>268</v>
      </c>
      <c r="GE8" s="437" t="s">
        <v>267</v>
      </c>
      <c r="GF8" s="437" t="s">
        <v>266</v>
      </c>
      <c r="GG8" s="437" t="s">
        <v>265</v>
      </c>
      <c r="GH8" s="437" t="s">
        <v>264</v>
      </c>
      <c r="GI8" s="436" t="s">
        <v>263</v>
      </c>
      <c r="GJ8" s="435"/>
      <c r="GK8" s="434"/>
      <c r="GL8" s="434"/>
      <c r="GM8" s="434"/>
      <c r="GN8" s="434"/>
      <c r="GO8" s="434"/>
      <c r="GP8" s="434"/>
    </row>
    <row r="9" spans="1:198 1680:1680" ht="158.4" x14ac:dyDescent="0.2">
      <c r="A9" s="75">
        <v>1</v>
      </c>
      <c r="B9" s="69" t="s">
        <v>1207</v>
      </c>
      <c r="C9" s="432" t="s">
        <v>1209</v>
      </c>
      <c r="D9" s="74" t="s">
        <v>205</v>
      </c>
      <c r="E9" s="72" t="s">
        <v>199</v>
      </c>
      <c r="F9" s="62" t="s">
        <v>225</v>
      </c>
      <c r="G9" s="72" t="s">
        <v>220</v>
      </c>
      <c r="H9" s="72" t="s">
        <v>173</v>
      </c>
      <c r="I9" s="71" t="s">
        <v>18</v>
      </c>
      <c r="J9" s="71" t="s">
        <v>53</v>
      </c>
      <c r="K9" s="71" t="s">
        <v>53</v>
      </c>
      <c r="L9" s="71" t="s">
        <v>53</v>
      </c>
      <c r="M9" s="71" t="s">
        <v>53</v>
      </c>
      <c r="N9" s="71" t="s">
        <v>54</v>
      </c>
      <c r="O9" s="71" t="s">
        <v>53</v>
      </c>
      <c r="P9" s="71" t="s">
        <v>53</v>
      </c>
      <c r="Q9" s="71" t="s">
        <v>53</v>
      </c>
      <c r="R9" s="71" t="s">
        <v>53</v>
      </c>
      <c r="S9" s="71" t="s">
        <v>54</v>
      </c>
      <c r="T9" s="71" t="s">
        <v>53</v>
      </c>
      <c r="U9" s="71" t="s">
        <v>54</v>
      </c>
      <c r="V9" s="71" t="s">
        <v>53</v>
      </c>
      <c r="W9" s="71" t="s">
        <v>53</v>
      </c>
      <c r="X9" s="71" t="s">
        <v>53</v>
      </c>
      <c r="Y9" s="71" t="s">
        <v>53</v>
      </c>
      <c r="Z9" s="71" t="s">
        <v>53</v>
      </c>
      <c r="AA9" s="71" t="s">
        <v>53</v>
      </c>
      <c r="AB9" s="71" t="s">
        <v>53</v>
      </c>
      <c r="AC9" s="70" t="str">
        <f t="shared" ref="AC9:AC18" si="0">I9</f>
        <v>1 - Muy Baja</v>
      </c>
      <c r="AD9" s="233">
        <f t="shared" ref="AD9:AD18" si="1">IFERROR(IF(I9="1 - Muy Baja",0.2,IF(I9="2 - Baja",0.4,IF(I9="3 - Media",0.6,IF(I9="4 - Alta",0.8,1)))),"")</f>
        <v>0.2</v>
      </c>
      <c r="AE9" s="70" t="str">
        <f t="shared" ref="AE9:AE18" si="2">CONCATENATE(CY9," - ",CZ9)</f>
        <v>3 - Moderado</v>
      </c>
      <c r="AF9" s="233">
        <f t="shared" ref="AF9:AF18" si="3">IFERROR(IF(CY9=1,0.2,IF(CY9=2,0.4,IF(CY9=3,0.6,IF(CY9=4,0.8,1)))),"")</f>
        <v>0.6</v>
      </c>
      <c r="AG9" s="69" t="str">
        <f>IFERROR(INDEX('[8]G INTERINST'!$BLU$666:$BLY$670,MATCH(I9,'[8]G INTERINST'!$BLS$666:$BLS$670,0),MATCH(AE9,'[8]G INTERINST'!$BLU$664:$BLY$664,0)),"")</f>
        <v/>
      </c>
      <c r="AH9" s="233">
        <f t="shared" ref="AH9:AH18" si="4">AD9*AF9</f>
        <v>0.12</v>
      </c>
      <c r="AI9" s="431" t="s">
        <v>1205</v>
      </c>
      <c r="AJ9" s="67" t="s">
        <v>1185</v>
      </c>
      <c r="AK9" s="72" t="s">
        <v>587</v>
      </c>
      <c r="AL9" s="72" t="s">
        <v>1195</v>
      </c>
      <c r="AM9" s="62" t="s">
        <v>35</v>
      </c>
      <c r="AN9" s="67" t="s">
        <v>45</v>
      </c>
      <c r="AO9" s="67" t="s">
        <v>50</v>
      </c>
      <c r="AP9" s="62" t="s">
        <v>52</v>
      </c>
      <c r="AQ9" s="62" t="s">
        <v>35</v>
      </c>
      <c r="AR9" s="67" t="s">
        <v>45</v>
      </c>
      <c r="AS9" s="67" t="s">
        <v>50</v>
      </c>
      <c r="AT9" s="62" t="s">
        <v>52</v>
      </c>
      <c r="AU9" s="62" t="s">
        <v>35</v>
      </c>
      <c r="AV9" s="67" t="s">
        <v>45</v>
      </c>
      <c r="AW9" s="67" t="s">
        <v>50</v>
      </c>
      <c r="AX9" s="62" t="s">
        <v>52</v>
      </c>
      <c r="AY9" s="62" t="s">
        <v>35</v>
      </c>
      <c r="AZ9" s="67" t="s">
        <v>45</v>
      </c>
      <c r="BA9" s="67" t="s">
        <v>50</v>
      </c>
      <c r="BB9" s="62" t="s">
        <v>52</v>
      </c>
      <c r="BC9" s="62"/>
      <c r="BD9" s="67"/>
      <c r="BE9" s="67"/>
      <c r="BF9" s="62"/>
      <c r="BG9" s="62"/>
      <c r="BH9" s="67"/>
      <c r="BI9" s="67"/>
      <c r="BJ9" s="62"/>
      <c r="BK9" s="62"/>
      <c r="BL9" s="67"/>
      <c r="BM9" s="67"/>
      <c r="BN9" s="62"/>
      <c r="BO9" s="62"/>
      <c r="BP9" s="67"/>
      <c r="BQ9" s="67"/>
      <c r="BR9" s="62"/>
      <c r="BS9" s="62"/>
      <c r="BT9" s="67"/>
      <c r="BU9" s="67"/>
      <c r="BV9" s="62"/>
      <c r="BW9" s="62"/>
      <c r="BX9" s="67"/>
      <c r="BY9" s="67"/>
      <c r="BZ9" s="62"/>
      <c r="CA9" s="62"/>
      <c r="CB9" s="67"/>
      <c r="CC9" s="67"/>
      <c r="CD9" s="62"/>
      <c r="CE9" s="62"/>
      <c r="CF9" s="67"/>
      <c r="CG9" s="67"/>
      <c r="CH9" s="62"/>
      <c r="CI9" s="67"/>
      <c r="CJ9" s="67"/>
      <c r="CK9" s="62"/>
      <c r="CL9" s="63" t="str">
        <f>IFERROR(IF(GE9&lt;=1,"1 - Muy Baja",VLOOKUP(GE9,'[8]G INTERINST'!$BLR$666:$BLS$670,2,0)),"")</f>
        <v>1 - Muy Baja</v>
      </c>
      <c r="CM9" s="249">
        <f t="shared" ref="CM9:CM18" si="5">GF9</f>
        <v>2.5919999999999995E-2</v>
      </c>
      <c r="CN9" s="63" t="str">
        <f>IFERROR(IF(GG9&lt;=1,"1 - Leve",HLOOKUP(GG9,'[8]G INTERINST'!$BLU$663:$BLY$664,2,0)),"")</f>
        <v/>
      </c>
      <c r="CO9" s="249">
        <f t="shared" ref="CO9:CO18" si="6">GI9</f>
        <v>0.6</v>
      </c>
      <c r="CP9" s="63" t="str">
        <f t="shared" ref="CP9:CP18" si="7">IFERROR(INDEX($BLU$592:$BLY$596,MATCH(GE9,$BLR$592:$BLR$596,0),MATCH(GG9,$BLU$589:$BLY$589,0)),"")</f>
        <v>MODERADO</v>
      </c>
      <c r="CQ9" s="233">
        <f t="shared" ref="CQ9:CQ18" si="8">CM9*CO9</f>
        <v>1.5551999999999996E-2</v>
      </c>
      <c r="CR9" s="80" t="s">
        <v>475</v>
      </c>
      <c r="CS9" s="63">
        <f t="shared" ref="CS9:CS18" si="9">IF(CP9="BAJO",0.1,IF(CP9="MODERADO",3,5))</f>
        <v>3</v>
      </c>
      <c r="CT9" s="62"/>
      <c r="CU9" s="172" t="s">
        <v>1182</v>
      </c>
      <c r="CV9" s="76" t="s">
        <v>1125</v>
      </c>
      <c r="CW9" s="242"/>
      <c r="CX9" s="56">
        <f t="shared" ref="CX9:CX18" si="10">COUNTIF(J9:AB9,"SI")</f>
        <v>3</v>
      </c>
      <c r="CY9" s="59">
        <f t="shared" ref="CY9:CY18" si="11">IF(CX9&lt;6,3,IF(CX9&gt;11,5,4))</f>
        <v>3</v>
      </c>
      <c r="CZ9" s="56" t="str">
        <f t="shared" ref="CZ9:CZ18" si="12">IF(CX9&lt;6,"Moderado",IF(CX9&gt;11,"Catastrófico","Mayor"))</f>
        <v>Moderado</v>
      </c>
      <c r="DA9" s="237">
        <f t="shared" ref="DA9:DA18" si="13">IF(CY9=3,0.6,IF(CY9=4,0.8,1))</f>
        <v>0.6</v>
      </c>
      <c r="DB9" s="57">
        <f t="shared" ref="DB9:DB18" si="14">IF(AN9="",0,IF(AN9="Automático",0.25,IF(AN9="Manual",0.15,0)))</f>
        <v>0.15</v>
      </c>
      <c r="DC9" s="57">
        <f t="shared" ref="DC9:DC18" si="15">IF(AI9="",0,IF(AO9="Preventivo",0.25,IF(AO9="Detectivo",0.15,IF(AO9="Correctivo",0.1,0))))</f>
        <v>0.25</v>
      </c>
      <c r="DD9" s="56">
        <f t="shared" ref="DD9:DD18" si="16">IF(OR(AN9=0,AO9=0),0,DB9+DC9)</f>
        <v>0.4</v>
      </c>
      <c r="DE9" s="55">
        <f t="shared" ref="DE9:DE18" si="17">IF(DF9&gt;0.8,5,IF(DF9&gt;0.6,4,IF(DF9&gt;0.4,3,IF(DF9&gt;0.2,2,1))))</f>
        <v>1</v>
      </c>
      <c r="DF9" s="272">
        <f t="shared" ref="DF9:DF18" si="18">IF(OR(AP9="Ambos",AP9="Probabilidad"),$AD9-($AD9*$DD9),$AD9)</f>
        <v>0.12</v>
      </c>
      <c r="DG9" s="55">
        <f t="shared" ref="DG9:DG18" si="19">IF(DI9&gt;0.8,5,IF(DI9&gt;0.6,4,3))</f>
        <v>3</v>
      </c>
      <c r="DH9" s="55"/>
      <c r="DI9" s="272">
        <f t="shared" ref="DI9:DI18" si="20">IF(OR(AP9="Ambos",AP9="Impacto"),$DA9-($DA9*$DD9),$DA9)</f>
        <v>0.6</v>
      </c>
      <c r="DJ9" s="57">
        <f t="shared" ref="DJ9:DJ18" si="21">IF(AR9="",0,IF(AR9="Automático",0.25,IF(AR9="Manual",0.15,0)))</f>
        <v>0.15</v>
      </c>
      <c r="DK9" s="57">
        <f t="shared" ref="DK9:DK18" si="22">IF(AS9="",0,IF(AS9="Preventivo",0.25,IF(AS9="Detectivo",0.15,IF(AS9="Correctivo",0.1,0))))</f>
        <v>0.25</v>
      </c>
      <c r="DL9" s="56">
        <f t="shared" ref="DL9:DL18" si="23">IF(OR(AR9=0,AS9=0),0,DJ9+DK9)</f>
        <v>0.4</v>
      </c>
      <c r="DM9" s="55">
        <f t="shared" ref="DM9:DM18" si="24">IF(DN9&gt;0.8,5,IF(DN9&gt;0.6,4,IF(DN9&gt;0.4,3,IF(DN9&gt;0.2,2,1))))</f>
        <v>1</v>
      </c>
      <c r="DN9" s="272">
        <f t="shared" ref="DN9:DN18" si="25">IF(OR(AT9="Ambos",AT9="Probabilidad"),DF9-(DF9*$DL9),DF9)</f>
        <v>7.1999999999999995E-2</v>
      </c>
      <c r="DO9" s="55">
        <f t="shared" ref="DO9:DO18" si="26">IF(DP9&gt;0.8,5,IF(DP9&gt;0.6,4,3))</f>
        <v>3</v>
      </c>
      <c r="DP9" s="272">
        <f t="shared" ref="DP9:DP18" si="27">IF(OR(AT9="Ambos",AT9="Impacto"),$DI9-($DI9*$DL9),$DI9)</f>
        <v>0.6</v>
      </c>
      <c r="DQ9" s="57">
        <f t="shared" ref="DQ9:DQ18" si="28">IF(AV9="",0,IF(AV9="Automático",0.25,IF(AV9="Manual",0.15,0)))</f>
        <v>0.15</v>
      </c>
      <c r="DR9" s="57">
        <f t="shared" ref="DR9:DR18" si="29">IF(AW9="",0,IF(AW9="Preventivo",0.25,IF(AW9="Detectivo",0.15,IF(AW9="Correctivo",0.1,0))))</f>
        <v>0.25</v>
      </c>
      <c r="DS9" s="56">
        <f t="shared" ref="DS9:DS18" si="30">IF(OR(AV9=0,AW9=0),0,DQ9+DR9)</f>
        <v>0.4</v>
      </c>
      <c r="DT9" s="55">
        <f t="shared" ref="DT9:DT18" si="31">IF(DU9&gt;0.8,5,IF(DU9&gt;0.6,4,IF(DU9&gt;0.4,3,IF(DU9&gt;0.2,2,1))))</f>
        <v>1</v>
      </c>
      <c r="DU9" s="272">
        <f t="shared" ref="DU9:DU18" si="32">IF(OR(AX9="Ambos",AX9="Probabilidad"),DN9-(DN9*$DS9),DN9)</f>
        <v>4.3199999999999995E-2</v>
      </c>
      <c r="DV9" s="55">
        <f t="shared" ref="DV9:DV18" si="33">IF(DW9&gt;0.8,5,IF(DW9&gt;0.6,4,3))</f>
        <v>3</v>
      </c>
      <c r="DW9" s="272">
        <f t="shared" ref="DW9:DW18" si="34">IF(OR(AX9="Ambos",AX9="Impacto"),$DP9-($DP9*$DS9),$DP9)</f>
        <v>0.6</v>
      </c>
      <c r="DX9" s="57">
        <f t="shared" ref="DX9:DX18" si="35">IF(AZ9="",0,IF(AZ9="Automático",0.25,IF(AZ9="Manual",0.15,0)))</f>
        <v>0.15</v>
      </c>
      <c r="DY9" s="57">
        <f>IF(BA9="",0,IF(BA9="Preventivo",0.25,IF(BA9="Detectivo",0.15,IF(BA10="Correctivo",0.1,0))))</f>
        <v>0.25</v>
      </c>
      <c r="DZ9" s="56">
        <f t="shared" ref="DZ9:DZ18" si="36">IF(OR(AZ9=0,BA9=0),0,DX9+DY9)</f>
        <v>0.4</v>
      </c>
      <c r="EA9" s="55">
        <f t="shared" ref="EA9:EA18" si="37">IF(EB9&gt;0.8,5,IF(EB9&gt;0.6,4,IF(EB9&gt;0.4,3,IF(EB9&gt;0.2,2,1))))</f>
        <v>1</v>
      </c>
      <c r="EB9" s="272">
        <f t="shared" ref="EB9:EB18" si="38">IF(OR(BB9="Ambos",BB9="Probabilidad"),DU9-(DU9*$DZ9),DU9)</f>
        <v>2.5919999999999995E-2</v>
      </c>
      <c r="EC9" s="55">
        <f t="shared" ref="EC9:EC18" si="39">IF(ED9&gt;0.8,5,IF(ED9&gt;0.6,4,3))</f>
        <v>3</v>
      </c>
      <c r="ED9" s="272">
        <f t="shared" ref="ED9:ED18" si="40">IF(OR(BB9="Ambos",BB9="Impacto"),$DW9-($DW9*$DZ9),$DW9)</f>
        <v>0.6</v>
      </c>
      <c r="EE9" s="57">
        <f t="shared" ref="EE9:EE18" si="41">IF(BD9="",0,IF(BD9="Automático",0.25,IF(BD9="Manual",0.15,0)))</f>
        <v>0</v>
      </c>
      <c r="EF9" s="57">
        <f t="shared" ref="EF9:EF18" si="42">IF(BE9="",0,IF(BE9="Preventivo",0.25,IF(BE9="Detectivo",0.15,IF(BE9="Correctivo",0.1,0))))</f>
        <v>0</v>
      </c>
      <c r="EG9" s="56">
        <f t="shared" ref="EG9:EG18" si="43">IF(OR(BD9=0,BE9=0),0,EE9+EF9)</f>
        <v>0</v>
      </c>
      <c r="EH9" s="55">
        <f t="shared" ref="EH9:EH18" si="44">IF(EI9&gt;0.8,5,IF(EI9&gt;0.6,4,IF(EI9&gt;0.4,3,IF(EI9&gt;0.2,2,1))))</f>
        <v>1</v>
      </c>
      <c r="EI9" s="272">
        <f t="shared" ref="EI9:EI18" si="45">IF(OR(BF9="Ambos",BF9="Probabilidad"),EB9-(EB9*$EG9),EB9)</f>
        <v>2.5919999999999995E-2</v>
      </c>
      <c r="EJ9" s="55">
        <f t="shared" ref="EJ9:EJ18" si="46">IF(EK9&gt;0.8,5,IF(EK9&gt;0.6,4,3))</f>
        <v>3</v>
      </c>
      <c r="EK9" s="272">
        <f t="shared" ref="EK9:EK18" si="47">IF(OR(BF9="Ambos",BF9="Impacto"),$ED9-($ED9*$EG9),$ED9)</f>
        <v>0.6</v>
      </c>
      <c r="EL9" s="57">
        <f t="shared" ref="EL9:EL18" si="48">IF(BH9="",0,IF(BH9="Automático",0.25,IF(BH9="Manual",0.15,0)))</f>
        <v>0</v>
      </c>
      <c r="EM9" s="57">
        <f t="shared" ref="EM9:EM18" si="49">IF(BI9="",0,IF(BI9="Preventivo",0.25,IF(BI9="Detectivo",0.15,IF(BI9="Correctivo",0.1,0))))</f>
        <v>0</v>
      </c>
      <c r="EN9" s="56">
        <f t="shared" ref="EN9:EN18" si="50">IF(OR(BH9=0,BI9=0),0,EL9+EM9)</f>
        <v>0</v>
      </c>
      <c r="EO9" s="55">
        <f t="shared" ref="EO9:EO18" si="51">IF(EP9&gt;0.8,5,IF(EP9&gt;0.6,4,IF(EP9&gt;0.4,3,IF(EP9&gt;0.2,2,1))))</f>
        <v>1</v>
      </c>
      <c r="EP9" s="272">
        <f t="shared" ref="EP9:EP18" si="52">IF(OR(BF9="Ambos",BF9="Probabilidad"),EI9-(EI9*$EN9),EI9)</f>
        <v>2.5919999999999995E-2</v>
      </c>
      <c r="EQ9" s="55">
        <f t="shared" ref="EQ9:EQ18" si="53">IF(ER9&gt;0.8,5,IF(ER9&gt;0.6,4,3))</f>
        <v>3</v>
      </c>
      <c r="ER9" s="272">
        <f t="shared" ref="ER9:ER18" si="54">IF(OR(BJ9="Ambos",BJ9="Impacto"),$EK9-($EK9*$EN9),$EK9)</f>
        <v>0.6</v>
      </c>
      <c r="ES9" s="57">
        <f t="shared" ref="ES9:ES18" si="55">IF(BL9="",0,IF(BL9="Automático",0.25,IF(BL9="Manual",0.15,0)))</f>
        <v>0</v>
      </c>
      <c r="ET9" s="57">
        <f t="shared" ref="ET9:ET18" si="56">IF(BM9="",0,IF(BM9="Preventivo",0.25,IF(BM9="Detectivo",0.15,IF(BM9="Correctivo",0.1,0))))</f>
        <v>0</v>
      </c>
      <c r="EU9" s="56">
        <f t="shared" ref="EU9:EU18" si="57">IF(OR(BL9=0,BM9=0),0,ES9+ET9)</f>
        <v>0</v>
      </c>
      <c r="EV9" s="55">
        <f t="shared" ref="EV9:EV18" si="58">IF(EW9&gt;0.8,5,IF(EW9&gt;0.6,4,IF(EW9&gt;0.4,3,IF(EW9&gt;0.2,2,1))))</f>
        <v>1</v>
      </c>
      <c r="EW9" s="272">
        <f t="shared" ref="EW9:EW18" si="59">IF(OR(BP9="Ambos",BP9="Probabilidad"),EP9-(EP9*$EU9),EP9)</f>
        <v>2.5919999999999995E-2</v>
      </c>
      <c r="EX9" s="55">
        <f t="shared" ref="EX9:EX18" si="60">IF(EY9&gt;0.8,5,IF(EY9&gt;0.6,4,3))</f>
        <v>3</v>
      </c>
      <c r="EY9" s="272">
        <f t="shared" ref="EY9:EY18" si="61">IF(OR(BN9="Ambos",BN9="Impacto"),$ER9-($ER9*$EU9),$ER9)</f>
        <v>0.6</v>
      </c>
      <c r="EZ9" s="57">
        <f t="shared" ref="EZ9:EZ18" si="62">IF(BP9="",0,IF(BP9="Automático",0.25,IF(BP9="Manual",0.15,0)))</f>
        <v>0</v>
      </c>
      <c r="FA9" s="57">
        <f t="shared" ref="FA9:FA18" si="63">IF(BQ9="",0,IF(BQ9="Preventivo",0.25,IF(BQ9="Detectivo",0.15,IF(BQ9="Correctivo",0.1,0))))</f>
        <v>0</v>
      </c>
      <c r="FB9" s="56">
        <f t="shared" ref="FB9:FB18" si="64">IF(OR(BP9=0,BQ9=0),0,EZ9+FA9)</f>
        <v>0</v>
      </c>
      <c r="FC9" s="55">
        <f t="shared" ref="FC9:FC18" si="65">IF(FD9&gt;0.8,5,IF(FD9&gt;0.6,4,IF(FD9&gt;0.4,3,IF(FD9&gt;0.2,2,1))))</f>
        <v>1</v>
      </c>
      <c r="FD9" s="272">
        <f t="shared" ref="FD9:FD18" si="66">IF(OR(BR9="Ambos",BR9="Probabilidad"),EW9-(EW9*$FB9),EW9)</f>
        <v>2.5919999999999995E-2</v>
      </c>
      <c r="FE9" s="55">
        <f t="shared" ref="FE9:FE18" si="67">IF(FF9&gt;0.8,5,IF(FF9&gt;0.6,4,3))</f>
        <v>3</v>
      </c>
      <c r="FF9" s="272">
        <f t="shared" ref="FF9:FF18" si="68">IF(OR(BR9="Ambos",BR9="Impacto"),$EY9-($EY9*$FB9),$EY9)</f>
        <v>0.6</v>
      </c>
      <c r="FG9" s="57">
        <f t="shared" ref="FG9:FG18" si="69">IF(BT9="",0,IF(BT9="Automático",0.25,IF(BT9="Manual",0.15,0)))</f>
        <v>0</v>
      </c>
      <c r="FH9" s="57">
        <f t="shared" ref="FH9:FH18" si="70">IF(BU9="",0,IF(BU9="Preventivo",0.25,IF(BU9="Detectivo",0.15,IF(BU9="Correctivo",0.1,0))))</f>
        <v>0</v>
      </c>
      <c r="FI9" s="56">
        <f t="shared" ref="FI9:FI18" si="71">IF(OR(BT9=0,BU9=0),0,FG9+FH9)</f>
        <v>0</v>
      </c>
      <c r="FJ9" s="55">
        <f t="shared" ref="FJ9:FJ18" si="72">IF(FK9&gt;0.8,5,IF(FK9&gt;0.6,4,IF(FK9&gt;0.4,3,IF(FK9&gt;0.2,2,1))))</f>
        <v>1</v>
      </c>
      <c r="FK9" s="272">
        <f t="shared" ref="FK9:FK18" si="73">IF(OR(BV9="Ambos",BV9="Probabilidad"),FD9-(FD9*$FI9),FD9)</f>
        <v>2.5919999999999995E-2</v>
      </c>
      <c r="FL9" s="55">
        <f t="shared" ref="FL9:FL18" si="74">IF(FM9&gt;0.8,5,IF(FM9&gt;0.6,4,3))</f>
        <v>3</v>
      </c>
      <c r="FM9" s="272">
        <f t="shared" ref="FM9:FM18" si="75">IF(OR(BV9="Ambos",BV9="Impacto"),$FF9-($FF9*$FI9),$FF9)</f>
        <v>0.6</v>
      </c>
      <c r="FN9" s="57">
        <f t="shared" ref="FN9:FN18" si="76">IF(BX9="",0,IF(BX9="Automático",0.25,IF(BX9="Manual",0.15,0)))</f>
        <v>0</v>
      </c>
      <c r="FO9" s="57">
        <f t="shared" ref="FO9:FO18" si="77">IF(BY9="",0,IF(BY9="Preventivo",0.25,IF(BY9="Detectivo",0.15,IF(BY9="Correctivo",0.1,0))))</f>
        <v>0</v>
      </c>
      <c r="FP9" s="56">
        <f t="shared" ref="FP9:FP18" si="78">IF(OR(BX9=0,BY9=0),0,FN9+FO9)</f>
        <v>0</v>
      </c>
      <c r="FQ9" s="55">
        <f t="shared" ref="FQ9:FQ18" si="79">IF(FR9&gt;0.8,5,IF(FR9&gt;0.6,4,IF(FR9&gt;0.4,3,IF(FR9&gt;0.2,2,1))))</f>
        <v>1</v>
      </c>
      <c r="FR9" s="272">
        <f t="shared" ref="FR9:FR18" si="80">IF(OR(BZ9="Ambos",BZ9="Probabilidad"),FK9-(FK9*$FP9),FK9)</f>
        <v>2.5919999999999995E-2</v>
      </c>
      <c r="FS9" s="55">
        <f t="shared" ref="FS9:FS18" si="81">IF(FT9&gt;0.8,5,IF(FT9&gt;0.6,4,3))</f>
        <v>3</v>
      </c>
      <c r="FT9" s="272">
        <f t="shared" ref="FT9:FT18" si="82">IF(OR(BZ9="Ambos",BZ9="Impacto"),$FM9-($FM9*$FP9),$FM9)</f>
        <v>0.6</v>
      </c>
      <c r="FU9" s="57">
        <f t="shared" ref="FU9:FU18" si="83">IF(CB9="",0,IF(CB9="Automático",0.25,IF(CB9="Manual",0.15,0)))</f>
        <v>0</v>
      </c>
      <c r="FV9" s="57">
        <f t="shared" ref="FV9:FV18" si="84">IF(CC9="",0,IF(CC9="Preventivo",0.25,IF(CC9="Detectivo",0.15,IF(CC9="Correctivo",0.1,0))))</f>
        <v>0</v>
      </c>
      <c r="FW9" s="56">
        <f t="shared" ref="FW9:FW18" si="85">IF(OR(CB9=0,CC9=0),0,FU9+FV9)</f>
        <v>0</v>
      </c>
      <c r="FX9" s="55">
        <f t="shared" ref="FX9:FX18" si="86">IF(FY9&gt;0.8,5,IF(FY9&gt;0.6,4,IF(FY9&gt;0.4,3,IF(FY9&gt;0.2,2,1))))</f>
        <v>1</v>
      </c>
      <c r="FY9" s="272">
        <f t="shared" ref="FY9:FY18" si="87">IF(OR(CD9="Ambos",CD9="Probabilidad"),FR9-(FR9*$FW9),FR9)</f>
        <v>2.5919999999999995E-2</v>
      </c>
      <c r="FZ9" s="55">
        <f t="shared" ref="FZ9:FZ18" si="88">IF(GA9&gt;0.8,5,IF(GA9&gt;0.6,4,3))</f>
        <v>3</v>
      </c>
      <c r="GA9" s="272">
        <f t="shared" ref="GA9:GA18" si="89">IF(OR(CD9="Ambos",CD9="Impacto"),$FT9-($FT9*$FW9),$FT9)</f>
        <v>0.6</v>
      </c>
      <c r="GB9" s="57">
        <f t="shared" ref="GB9:GB18" si="90">IF(CF9="",0,IF(CF9="Automático",0.25,IF(CF9="Manual",0.15,0)))</f>
        <v>0</v>
      </c>
      <c r="GC9" s="57">
        <f t="shared" ref="GC9:GC18" si="91">IF(CG9="",0,IF(CG9="Preventivo",0.25,IF(CG9="Detectivo",0.15,IF(CG9="Correctivo",0.1,0))))</f>
        <v>0</v>
      </c>
      <c r="GD9" s="56">
        <f t="shared" ref="GD9:GD18" si="92">IF(OR(CF9=0,CG9=0),0,GB9+GC9)</f>
        <v>0</v>
      </c>
      <c r="GE9" s="55">
        <f t="shared" ref="GE9:GE18" si="93">IF(GF9&gt;0.8,5,IF(GF9&gt;0.6,4,IF(GF9&gt;0.4,3,IF(GF9&gt;0.2,2,1))))</f>
        <v>1</v>
      </c>
      <c r="GF9" s="272">
        <f t="shared" ref="GF9:GF18" si="94">IF(OR(CH9="Ambos",CH9="Probabilidad"),FY9-(FY9*$GD9),FY9)</f>
        <v>2.5919999999999995E-2</v>
      </c>
      <c r="GG9" s="55">
        <f t="shared" ref="GG9:GG18" si="95">IF(GH9&gt;0.8,5,IF(GH9&gt;0.6,4,3))</f>
        <v>3</v>
      </c>
      <c r="GH9" s="272">
        <f t="shared" ref="GH9:GH18" si="96">IF(OR(CH9="Ambos",CH9="Impacto"),$GA9-($GA9*$GD9),$GA9)</f>
        <v>0.6</v>
      </c>
      <c r="GI9" s="272">
        <f t="shared" ref="GI9:GI18" si="97">IF(GH9&lt;0.6,0.6,GH9)</f>
        <v>0.6</v>
      </c>
      <c r="GJ9" s="53"/>
      <c r="GK9" s="5"/>
      <c r="GL9" s="5"/>
      <c r="GM9" s="5"/>
      <c r="GN9" s="5"/>
      <c r="GO9" s="5"/>
      <c r="GP9" s="172" t="s">
        <v>1208</v>
      </c>
    </row>
    <row r="10" spans="1:198 1680:1680" ht="158.4" x14ac:dyDescent="0.2">
      <c r="A10" s="75">
        <v>2</v>
      </c>
      <c r="B10" s="69" t="s">
        <v>1207</v>
      </c>
      <c r="C10" s="432" t="s">
        <v>1206</v>
      </c>
      <c r="D10" s="74" t="s">
        <v>206</v>
      </c>
      <c r="E10" s="72" t="s">
        <v>199</v>
      </c>
      <c r="F10" s="62" t="s">
        <v>222</v>
      </c>
      <c r="G10" s="72" t="s">
        <v>220</v>
      </c>
      <c r="H10" s="172" t="s">
        <v>173</v>
      </c>
      <c r="I10" s="71" t="s">
        <v>18</v>
      </c>
      <c r="J10" s="71" t="s">
        <v>53</v>
      </c>
      <c r="K10" s="71" t="s">
        <v>53</v>
      </c>
      <c r="L10" s="71" t="s">
        <v>53</v>
      </c>
      <c r="M10" s="71" t="s">
        <v>53</v>
      </c>
      <c r="N10" s="71" t="s">
        <v>54</v>
      </c>
      <c r="O10" s="71" t="s">
        <v>53</v>
      </c>
      <c r="P10" s="71" t="s">
        <v>53</v>
      </c>
      <c r="Q10" s="71" t="s">
        <v>53</v>
      </c>
      <c r="R10" s="71" t="s">
        <v>53</v>
      </c>
      <c r="S10" s="71" t="s">
        <v>54</v>
      </c>
      <c r="T10" s="71" t="s">
        <v>53</v>
      </c>
      <c r="U10" s="71" t="s">
        <v>54</v>
      </c>
      <c r="V10" s="71" t="s">
        <v>53</v>
      </c>
      <c r="W10" s="71" t="s">
        <v>53</v>
      </c>
      <c r="X10" s="71" t="s">
        <v>53</v>
      </c>
      <c r="Y10" s="71" t="s">
        <v>53</v>
      </c>
      <c r="Z10" s="71" t="s">
        <v>53</v>
      </c>
      <c r="AA10" s="71" t="s">
        <v>53</v>
      </c>
      <c r="AB10" s="71" t="s">
        <v>53</v>
      </c>
      <c r="AC10" s="70" t="str">
        <f t="shared" si="0"/>
        <v>1 - Muy Baja</v>
      </c>
      <c r="AD10" s="233">
        <f t="shared" si="1"/>
        <v>0.2</v>
      </c>
      <c r="AE10" s="70" t="str">
        <f t="shared" si="2"/>
        <v>3 - Moderado</v>
      </c>
      <c r="AF10" s="233">
        <f t="shared" si="3"/>
        <v>0.6</v>
      </c>
      <c r="AG10" s="69" t="str">
        <f>IFERROR(INDEX('[8]G INTERINST'!$BLU$666:$BLY$670,MATCH(I10,'[8]G INTERINST'!$BLS$666:$BLS$670,0),MATCH(AE10,'[8]G INTERINST'!$BLU$664:$BLY$664,0)),"")</f>
        <v/>
      </c>
      <c r="AH10" s="233">
        <f t="shared" si="4"/>
        <v>0.12</v>
      </c>
      <c r="AI10" s="431" t="s">
        <v>1205</v>
      </c>
      <c r="AJ10" s="67" t="s">
        <v>1204</v>
      </c>
      <c r="AK10" s="72" t="s">
        <v>587</v>
      </c>
      <c r="AL10" s="72" t="s">
        <v>1195</v>
      </c>
      <c r="AM10" s="62" t="s">
        <v>35</v>
      </c>
      <c r="AN10" s="67" t="s">
        <v>45</v>
      </c>
      <c r="AO10" s="67" t="s">
        <v>50</v>
      </c>
      <c r="AP10" s="62" t="s">
        <v>52</v>
      </c>
      <c r="AQ10" s="62" t="s">
        <v>35</v>
      </c>
      <c r="AR10" s="67" t="s">
        <v>45</v>
      </c>
      <c r="AS10" s="67" t="s">
        <v>50</v>
      </c>
      <c r="AT10" s="62" t="s">
        <v>52</v>
      </c>
      <c r="AU10" s="62" t="s">
        <v>35</v>
      </c>
      <c r="AV10" s="67" t="s">
        <v>45</v>
      </c>
      <c r="AW10" s="67" t="s">
        <v>50</v>
      </c>
      <c r="AX10" s="62" t="s">
        <v>52</v>
      </c>
      <c r="AY10" s="62" t="s">
        <v>35</v>
      </c>
      <c r="AZ10" s="67" t="s">
        <v>45</v>
      </c>
      <c r="BA10" s="67" t="s">
        <v>50</v>
      </c>
      <c r="BB10" s="62" t="s">
        <v>52</v>
      </c>
      <c r="BC10" s="62"/>
      <c r="BD10" s="67"/>
      <c r="BE10" s="67"/>
      <c r="BF10" s="62"/>
      <c r="BG10" s="62"/>
      <c r="BH10" s="67"/>
      <c r="BI10" s="67"/>
      <c r="BJ10" s="62"/>
      <c r="BK10" s="62"/>
      <c r="BL10" s="67"/>
      <c r="BM10" s="67"/>
      <c r="BN10" s="62"/>
      <c r="BO10" s="62"/>
      <c r="BP10" s="67"/>
      <c r="BQ10" s="67"/>
      <c r="BR10" s="62"/>
      <c r="BS10" s="62"/>
      <c r="BT10" s="67"/>
      <c r="BU10" s="67"/>
      <c r="BV10" s="62"/>
      <c r="BW10" s="62"/>
      <c r="BX10" s="67"/>
      <c r="BY10" s="67"/>
      <c r="BZ10" s="62"/>
      <c r="CA10" s="62"/>
      <c r="CB10" s="67"/>
      <c r="CC10" s="67"/>
      <c r="CD10" s="62"/>
      <c r="CE10" s="62"/>
      <c r="CF10" s="67"/>
      <c r="CG10" s="67"/>
      <c r="CH10" s="62"/>
      <c r="CI10" s="67"/>
      <c r="CJ10" s="67"/>
      <c r="CK10" s="62"/>
      <c r="CL10" s="63" t="str">
        <f>IFERROR(IF(GE10&lt;=1,"1 - Muy Baja",VLOOKUP(GE10,'[8]G INTERINST'!$BLR$666:$BLS$670,2,0)),"")</f>
        <v>1 - Muy Baja</v>
      </c>
      <c r="CM10" s="249">
        <f t="shared" si="5"/>
        <v>2.5919999999999995E-2</v>
      </c>
      <c r="CN10" s="63" t="str">
        <f>IFERROR(IF(GG10&lt;=1,"1 - Leve",HLOOKUP(GG10,'[8]G INTERINST'!$BLU$663:$BLY$664,2,0)),"")</f>
        <v/>
      </c>
      <c r="CO10" s="249">
        <f t="shared" si="6"/>
        <v>0.6</v>
      </c>
      <c r="CP10" s="63" t="str">
        <f t="shared" si="7"/>
        <v>MODERADO</v>
      </c>
      <c r="CQ10" s="233">
        <f t="shared" si="8"/>
        <v>1.5551999999999996E-2</v>
      </c>
      <c r="CR10" s="77" t="s">
        <v>238</v>
      </c>
      <c r="CS10" s="63">
        <f t="shared" si="9"/>
        <v>3</v>
      </c>
      <c r="CT10" s="62"/>
      <c r="CU10" s="172" t="s">
        <v>1182</v>
      </c>
      <c r="CV10" s="76" t="s">
        <v>1125</v>
      </c>
      <c r="CW10" s="242"/>
      <c r="CX10" s="56">
        <f t="shared" si="10"/>
        <v>3</v>
      </c>
      <c r="CY10" s="59">
        <f t="shared" si="11"/>
        <v>3</v>
      </c>
      <c r="CZ10" s="56" t="str">
        <f t="shared" si="12"/>
        <v>Moderado</v>
      </c>
      <c r="DA10" s="237">
        <f t="shared" si="13"/>
        <v>0.6</v>
      </c>
      <c r="DB10" s="57">
        <f t="shared" si="14"/>
        <v>0.15</v>
      </c>
      <c r="DC10" s="57">
        <f t="shared" si="15"/>
        <v>0.25</v>
      </c>
      <c r="DD10" s="56">
        <f t="shared" si="16"/>
        <v>0.4</v>
      </c>
      <c r="DE10" s="55">
        <f t="shared" si="17"/>
        <v>1</v>
      </c>
      <c r="DF10" s="272">
        <f t="shared" si="18"/>
        <v>0.12</v>
      </c>
      <c r="DG10" s="55">
        <f t="shared" si="19"/>
        <v>3</v>
      </c>
      <c r="DH10" s="55"/>
      <c r="DI10" s="272">
        <f t="shared" si="20"/>
        <v>0.6</v>
      </c>
      <c r="DJ10" s="57">
        <f t="shared" si="21"/>
        <v>0.15</v>
      </c>
      <c r="DK10" s="57">
        <f t="shared" si="22"/>
        <v>0.25</v>
      </c>
      <c r="DL10" s="56">
        <f t="shared" si="23"/>
        <v>0.4</v>
      </c>
      <c r="DM10" s="55">
        <f t="shared" si="24"/>
        <v>1</v>
      </c>
      <c r="DN10" s="272">
        <f t="shared" si="25"/>
        <v>7.1999999999999995E-2</v>
      </c>
      <c r="DO10" s="55">
        <f t="shared" si="26"/>
        <v>3</v>
      </c>
      <c r="DP10" s="272">
        <f t="shared" si="27"/>
        <v>0.6</v>
      </c>
      <c r="DQ10" s="57">
        <f t="shared" si="28"/>
        <v>0.15</v>
      </c>
      <c r="DR10" s="57">
        <f t="shared" si="29"/>
        <v>0.25</v>
      </c>
      <c r="DS10" s="56">
        <f t="shared" si="30"/>
        <v>0.4</v>
      </c>
      <c r="DT10" s="55">
        <f t="shared" si="31"/>
        <v>1</v>
      </c>
      <c r="DU10" s="272">
        <f t="shared" si="32"/>
        <v>4.3199999999999995E-2</v>
      </c>
      <c r="DV10" s="55">
        <f t="shared" si="33"/>
        <v>3</v>
      </c>
      <c r="DW10" s="272">
        <f t="shared" si="34"/>
        <v>0.6</v>
      </c>
      <c r="DX10" s="57">
        <f t="shared" si="35"/>
        <v>0.15</v>
      </c>
      <c r="DY10" s="57">
        <f>IF(BA10="",0,IF(BA10="Preventivo",0.25,IF(BA10="Detectivo",0.15,IF(#REF!="Correctivo",0.1,0))))</f>
        <v>0.25</v>
      </c>
      <c r="DZ10" s="56">
        <f t="shared" si="36"/>
        <v>0.4</v>
      </c>
      <c r="EA10" s="55">
        <f t="shared" si="37"/>
        <v>1</v>
      </c>
      <c r="EB10" s="272">
        <f t="shared" si="38"/>
        <v>2.5919999999999995E-2</v>
      </c>
      <c r="EC10" s="55">
        <f t="shared" si="39"/>
        <v>3</v>
      </c>
      <c r="ED10" s="272">
        <f t="shared" si="40"/>
        <v>0.6</v>
      </c>
      <c r="EE10" s="57">
        <f t="shared" si="41"/>
        <v>0</v>
      </c>
      <c r="EF10" s="57">
        <f t="shared" si="42"/>
        <v>0</v>
      </c>
      <c r="EG10" s="56">
        <f t="shared" si="43"/>
        <v>0</v>
      </c>
      <c r="EH10" s="55">
        <f t="shared" si="44"/>
        <v>1</v>
      </c>
      <c r="EI10" s="272">
        <f t="shared" si="45"/>
        <v>2.5919999999999995E-2</v>
      </c>
      <c r="EJ10" s="55">
        <f t="shared" si="46"/>
        <v>3</v>
      </c>
      <c r="EK10" s="272">
        <f t="shared" si="47"/>
        <v>0.6</v>
      </c>
      <c r="EL10" s="57">
        <f t="shared" si="48"/>
        <v>0</v>
      </c>
      <c r="EM10" s="57">
        <f t="shared" si="49"/>
        <v>0</v>
      </c>
      <c r="EN10" s="56">
        <f t="shared" si="50"/>
        <v>0</v>
      </c>
      <c r="EO10" s="55">
        <f t="shared" si="51"/>
        <v>1</v>
      </c>
      <c r="EP10" s="272">
        <f t="shared" si="52"/>
        <v>2.5919999999999995E-2</v>
      </c>
      <c r="EQ10" s="55">
        <f t="shared" si="53"/>
        <v>3</v>
      </c>
      <c r="ER10" s="272">
        <f t="shared" si="54"/>
        <v>0.6</v>
      </c>
      <c r="ES10" s="57">
        <f t="shared" si="55"/>
        <v>0</v>
      </c>
      <c r="ET10" s="57">
        <f t="shared" si="56"/>
        <v>0</v>
      </c>
      <c r="EU10" s="56">
        <f t="shared" si="57"/>
        <v>0</v>
      </c>
      <c r="EV10" s="55">
        <f t="shared" si="58"/>
        <v>1</v>
      </c>
      <c r="EW10" s="272">
        <f t="shared" si="59"/>
        <v>2.5919999999999995E-2</v>
      </c>
      <c r="EX10" s="55">
        <f t="shared" si="60"/>
        <v>3</v>
      </c>
      <c r="EY10" s="272">
        <f t="shared" si="61"/>
        <v>0.6</v>
      </c>
      <c r="EZ10" s="57">
        <f t="shared" si="62"/>
        <v>0</v>
      </c>
      <c r="FA10" s="57">
        <f t="shared" si="63"/>
        <v>0</v>
      </c>
      <c r="FB10" s="56">
        <f t="shared" si="64"/>
        <v>0</v>
      </c>
      <c r="FC10" s="55">
        <f t="shared" si="65"/>
        <v>1</v>
      </c>
      <c r="FD10" s="272">
        <f t="shared" si="66"/>
        <v>2.5919999999999995E-2</v>
      </c>
      <c r="FE10" s="55">
        <f t="shared" si="67"/>
        <v>3</v>
      </c>
      <c r="FF10" s="272">
        <f t="shared" si="68"/>
        <v>0.6</v>
      </c>
      <c r="FG10" s="57">
        <f t="shared" si="69"/>
        <v>0</v>
      </c>
      <c r="FH10" s="57">
        <f t="shared" si="70"/>
        <v>0</v>
      </c>
      <c r="FI10" s="56">
        <f t="shared" si="71"/>
        <v>0</v>
      </c>
      <c r="FJ10" s="55">
        <f t="shared" si="72"/>
        <v>1</v>
      </c>
      <c r="FK10" s="272">
        <f t="shared" si="73"/>
        <v>2.5919999999999995E-2</v>
      </c>
      <c r="FL10" s="55">
        <f t="shared" si="74"/>
        <v>3</v>
      </c>
      <c r="FM10" s="272">
        <f t="shared" si="75"/>
        <v>0.6</v>
      </c>
      <c r="FN10" s="57">
        <f t="shared" si="76"/>
        <v>0</v>
      </c>
      <c r="FO10" s="57">
        <f t="shared" si="77"/>
        <v>0</v>
      </c>
      <c r="FP10" s="56">
        <f t="shared" si="78"/>
        <v>0</v>
      </c>
      <c r="FQ10" s="55">
        <f t="shared" si="79"/>
        <v>1</v>
      </c>
      <c r="FR10" s="272">
        <f t="shared" si="80"/>
        <v>2.5919999999999995E-2</v>
      </c>
      <c r="FS10" s="55">
        <f t="shared" si="81"/>
        <v>3</v>
      </c>
      <c r="FT10" s="272">
        <f t="shared" si="82"/>
        <v>0.6</v>
      </c>
      <c r="FU10" s="57">
        <f t="shared" si="83"/>
        <v>0</v>
      </c>
      <c r="FV10" s="57">
        <f t="shared" si="84"/>
        <v>0</v>
      </c>
      <c r="FW10" s="56">
        <f t="shared" si="85"/>
        <v>0</v>
      </c>
      <c r="FX10" s="55">
        <f t="shared" si="86"/>
        <v>1</v>
      </c>
      <c r="FY10" s="272">
        <f t="shared" si="87"/>
        <v>2.5919999999999995E-2</v>
      </c>
      <c r="FZ10" s="55">
        <f t="shared" si="88"/>
        <v>3</v>
      </c>
      <c r="GA10" s="272">
        <f t="shared" si="89"/>
        <v>0.6</v>
      </c>
      <c r="GB10" s="57">
        <f t="shared" si="90"/>
        <v>0</v>
      </c>
      <c r="GC10" s="57">
        <f t="shared" si="91"/>
        <v>0</v>
      </c>
      <c r="GD10" s="56">
        <f t="shared" si="92"/>
        <v>0</v>
      </c>
      <c r="GE10" s="55">
        <f t="shared" si="93"/>
        <v>1</v>
      </c>
      <c r="GF10" s="272">
        <f t="shared" si="94"/>
        <v>2.5919999999999995E-2</v>
      </c>
      <c r="GG10" s="55">
        <f t="shared" si="95"/>
        <v>3</v>
      </c>
      <c r="GH10" s="272">
        <f t="shared" si="96"/>
        <v>0.6</v>
      </c>
      <c r="GI10" s="272">
        <f t="shared" si="97"/>
        <v>0.6</v>
      </c>
      <c r="GJ10" s="53"/>
    </row>
    <row r="11" spans="1:198 1680:1680" ht="158.4" x14ac:dyDescent="0.2">
      <c r="A11" s="75">
        <v>3</v>
      </c>
      <c r="B11" s="430" t="s">
        <v>1202</v>
      </c>
      <c r="C11" s="429" t="s">
        <v>1203</v>
      </c>
      <c r="D11" s="74" t="s">
        <v>205</v>
      </c>
      <c r="E11" s="72" t="s">
        <v>204</v>
      </c>
      <c r="F11" s="62" t="s">
        <v>225</v>
      </c>
      <c r="G11" s="72" t="s">
        <v>220</v>
      </c>
      <c r="H11" s="72" t="s">
        <v>181</v>
      </c>
      <c r="I11" s="71" t="s">
        <v>18</v>
      </c>
      <c r="J11" s="71" t="s">
        <v>53</v>
      </c>
      <c r="K11" s="71" t="s">
        <v>53</v>
      </c>
      <c r="L11" s="71" t="s">
        <v>53</v>
      </c>
      <c r="M11" s="71" t="s">
        <v>53</v>
      </c>
      <c r="N11" s="71" t="s">
        <v>54</v>
      </c>
      <c r="O11" s="71" t="s">
        <v>53</v>
      </c>
      <c r="P11" s="71" t="s">
        <v>53</v>
      </c>
      <c r="Q11" s="71" t="s">
        <v>53</v>
      </c>
      <c r="R11" s="71" t="s">
        <v>53</v>
      </c>
      <c r="S11" s="71" t="s">
        <v>54</v>
      </c>
      <c r="T11" s="71" t="s">
        <v>53</v>
      </c>
      <c r="U11" s="71" t="s">
        <v>54</v>
      </c>
      <c r="V11" s="71" t="s">
        <v>54</v>
      </c>
      <c r="W11" s="71" t="s">
        <v>53</v>
      </c>
      <c r="X11" s="71" t="s">
        <v>53</v>
      </c>
      <c r="Y11" s="71" t="s">
        <v>53</v>
      </c>
      <c r="Z11" s="71" t="s">
        <v>53</v>
      </c>
      <c r="AA11" s="71" t="s">
        <v>53</v>
      </c>
      <c r="AB11" s="71" t="s">
        <v>53</v>
      </c>
      <c r="AC11" s="70" t="str">
        <f t="shared" si="0"/>
        <v>1 - Muy Baja</v>
      </c>
      <c r="AD11" s="233">
        <f t="shared" si="1"/>
        <v>0.2</v>
      </c>
      <c r="AE11" s="70" t="str">
        <f t="shared" si="2"/>
        <v>3 - Moderado</v>
      </c>
      <c r="AF11" s="233">
        <f t="shared" si="3"/>
        <v>0.6</v>
      </c>
      <c r="AG11" s="69" t="str">
        <f>IFERROR(INDEX('[8]G INTERINST'!$BLU$666:$BLY$670,MATCH(I11,'[8]G INTERINST'!$BLS$666:$BLS$670,0),MATCH(AE11,'[8]G INTERINST'!$BLU$664:$BLY$664,0)),"")</f>
        <v/>
      </c>
      <c r="AH11" s="233">
        <f t="shared" si="4"/>
        <v>0.12</v>
      </c>
      <c r="AI11" s="431" t="s">
        <v>1200</v>
      </c>
      <c r="AJ11" s="67" t="s">
        <v>1185</v>
      </c>
      <c r="AK11" s="72" t="s">
        <v>587</v>
      </c>
      <c r="AL11" s="72" t="s">
        <v>1195</v>
      </c>
      <c r="AM11" s="62" t="s">
        <v>35</v>
      </c>
      <c r="AN11" s="67" t="s">
        <v>45</v>
      </c>
      <c r="AO11" s="67" t="s">
        <v>50</v>
      </c>
      <c r="AP11" s="62" t="s">
        <v>52</v>
      </c>
      <c r="AQ11" s="62" t="s">
        <v>35</v>
      </c>
      <c r="AR11" s="67" t="s">
        <v>45</v>
      </c>
      <c r="AS11" s="67" t="s">
        <v>50</v>
      </c>
      <c r="AT11" s="62" t="s">
        <v>52</v>
      </c>
      <c r="AU11" s="62" t="s">
        <v>35</v>
      </c>
      <c r="AV11" s="67" t="s">
        <v>45</v>
      </c>
      <c r="AW11" s="67" t="s">
        <v>50</v>
      </c>
      <c r="AX11" s="62" t="s">
        <v>52</v>
      </c>
      <c r="AY11" s="62" t="s">
        <v>35</v>
      </c>
      <c r="AZ11" s="67" t="s">
        <v>45</v>
      </c>
      <c r="BA11" s="67" t="s">
        <v>50</v>
      </c>
      <c r="BB11" s="62" t="s">
        <v>52</v>
      </c>
      <c r="BC11" s="62"/>
      <c r="BD11" s="67"/>
      <c r="BE11" s="67"/>
      <c r="BF11" s="62"/>
      <c r="BG11" s="62"/>
      <c r="BH11" s="67"/>
      <c r="BI11" s="67"/>
      <c r="BJ11" s="62"/>
      <c r="BK11" s="62"/>
      <c r="BL11" s="67"/>
      <c r="BM11" s="67"/>
      <c r="BN11" s="62"/>
      <c r="BO11" s="62"/>
      <c r="BP11" s="67"/>
      <c r="BQ11" s="67"/>
      <c r="BR11" s="62"/>
      <c r="BS11" s="62"/>
      <c r="BT11" s="67"/>
      <c r="BU11" s="67"/>
      <c r="BV11" s="62"/>
      <c r="BW11" s="62"/>
      <c r="BX11" s="67"/>
      <c r="BY11" s="67"/>
      <c r="BZ11" s="62"/>
      <c r="CA11" s="62"/>
      <c r="CB11" s="67"/>
      <c r="CC11" s="67"/>
      <c r="CD11" s="62"/>
      <c r="CE11" s="62"/>
      <c r="CF11" s="67"/>
      <c r="CG11" s="67"/>
      <c r="CH11" s="62"/>
      <c r="CI11" s="67"/>
      <c r="CJ11" s="67"/>
      <c r="CK11" s="62"/>
      <c r="CL11" s="63" t="str">
        <f>IFERROR(IF(GE11&lt;=1,"1 - Muy Baja",VLOOKUP(GE11,'[8]G INTERINST'!$BLR$666:$BLS$670,2,0)),"")</f>
        <v>1 - Muy Baja</v>
      </c>
      <c r="CM11" s="249">
        <f t="shared" si="5"/>
        <v>2.5919999999999995E-2</v>
      </c>
      <c r="CN11" s="63" t="str">
        <f>IFERROR(IF(GG11&lt;=1,"1 - Leve",HLOOKUP(GG11,'[8]G INTERINST'!$BLU$663:$BLY$664,2,0)),"")</f>
        <v/>
      </c>
      <c r="CO11" s="249">
        <f t="shared" si="6"/>
        <v>0.6</v>
      </c>
      <c r="CP11" s="63" t="str">
        <f t="shared" si="7"/>
        <v>MODERADO</v>
      </c>
      <c r="CQ11" s="233">
        <f t="shared" si="8"/>
        <v>1.5551999999999996E-2</v>
      </c>
      <c r="CR11" s="80" t="s">
        <v>475</v>
      </c>
      <c r="CS11" s="63">
        <f t="shared" si="9"/>
        <v>3</v>
      </c>
      <c r="CT11" s="62"/>
      <c r="CU11" s="172" t="s">
        <v>1182</v>
      </c>
      <c r="CV11" s="76" t="s">
        <v>1125</v>
      </c>
      <c r="CW11" s="242"/>
      <c r="CX11" s="56">
        <f t="shared" si="10"/>
        <v>4</v>
      </c>
      <c r="CY11" s="59">
        <f t="shared" si="11"/>
        <v>3</v>
      </c>
      <c r="CZ11" s="56" t="str">
        <f t="shared" si="12"/>
        <v>Moderado</v>
      </c>
      <c r="DA11" s="237">
        <f t="shared" si="13"/>
        <v>0.6</v>
      </c>
      <c r="DB11" s="57">
        <f t="shared" si="14"/>
        <v>0.15</v>
      </c>
      <c r="DC11" s="57">
        <f t="shared" si="15"/>
        <v>0.25</v>
      </c>
      <c r="DD11" s="56">
        <f t="shared" si="16"/>
        <v>0.4</v>
      </c>
      <c r="DE11" s="55">
        <f t="shared" si="17"/>
        <v>1</v>
      </c>
      <c r="DF11" s="272">
        <f t="shared" si="18"/>
        <v>0.12</v>
      </c>
      <c r="DG11" s="55">
        <f t="shared" si="19"/>
        <v>3</v>
      </c>
      <c r="DH11" s="55"/>
      <c r="DI11" s="272">
        <f t="shared" si="20"/>
        <v>0.6</v>
      </c>
      <c r="DJ11" s="57">
        <f t="shared" si="21"/>
        <v>0.15</v>
      </c>
      <c r="DK11" s="57">
        <f t="shared" si="22"/>
        <v>0.25</v>
      </c>
      <c r="DL11" s="56">
        <f t="shared" si="23"/>
        <v>0.4</v>
      </c>
      <c r="DM11" s="55">
        <f t="shared" si="24"/>
        <v>1</v>
      </c>
      <c r="DN11" s="272">
        <f t="shared" si="25"/>
        <v>7.1999999999999995E-2</v>
      </c>
      <c r="DO11" s="55">
        <f t="shared" si="26"/>
        <v>3</v>
      </c>
      <c r="DP11" s="272">
        <f t="shared" si="27"/>
        <v>0.6</v>
      </c>
      <c r="DQ11" s="57">
        <f t="shared" si="28"/>
        <v>0.15</v>
      </c>
      <c r="DR11" s="57">
        <f t="shared" si="29"/>
        <v>0.25</v>
      </c>
      <c r="DS11" s="56">
        <f t="shared" si="30"/>
        <v>0.4</v>
      </c>
      <c r="DT11" s="55">
        <f t="shared" si="31"/>
        <v>1</v>
      </c>
      <c r="DU11" s="272">
        <f t="shared" si="32"/>
        <v>4.3199999999999995E-2</v>
      </c>
      <c r="DV11" s="55">
        <f t="shared" si="33"/>
        <v>3</v>
      </c>
      <c r="DW11" s="272">
        <f t="shared" si="34"/>
        <v>0.6</v>
      </c>
      <c r="DX11" s="57">
        <f t="shared" si="35"/>
        <v>0.15</v>
      </c>
      <c r="DY11" s="57">
        <f>IF(BA11="",0,IF(BA11="Preventivo",0.25,IF(BA11="Detectivo",0.15,IF(BA12="Correctivo",0.1,0))))</f>
        <v>0.25</v>
      </c>
      <c r="DZ11" s="56">
        <f t="shared" si="36"/>
        <v>0.4</v>
      </c>
      <c r="EA11" s="55">
        <f t="shared" si="37"/>
        <v>1</v>
      </c>
      <c r="EB11" s="272">
        <f t="shared" si="38"/>
        <v>2.5919999999999995E-2</v>
      </c>
      <c r="EC11" s="55">
        <f t="shared" si="39"/>
        <v>3</v>
      </c>
      <c r="ED11" s="272">
        <f t="shared" si="40"/>
        <v>0.6</v>
      </c>
      <c r="EE11" s="57">
        <f t="shared" si="41"/>
        <v>0</v>
      </c>
      <c r="EF11" s="57">
        <f t="shared" si="42"/>
        <v>0</v>
      </c>
      <c r="EG11" s="56">
        <f t="shared" si="43"/>
        <v>0</v>
      </c>
      <c r="EH11" s="55">
        <f t="shared" si="44"/>
        <v>1</v>
      </c>
      <c r="EI11" s="272">
        <f t="shared" si="45"/>
        <v>2.5919999999999995E-2</v>
      </c>
      <c r="EJ11" s="55">
        <f t="shared" si="46"/>
        <v>3</v>
      </c>
      <c r="EK11" s="272">
        <f t="shared" si="47"/>
        <v>0.6</v>
      </c>
      <c r="EL11" s="57">
        <f t="shared" si="48"/>
        <v>0</v>
      </c>
      <c r="EM11" s="57">
        <f t="shared" si="49"/>
        <v>0</v>
      </c>
      <c r="EN11" s="56">
        <f t="shared" si="50"/>
        <v>0</v>
      </c>
      <c r="EO11" s="55">
        <f t="shared" si="51"/>
        <v>1</v>
      </c>
      <c r="EP11" s="272">
        <f t="shared" si="52"/>
        <v>2.5919999999999995E-2</v>
      </c>
      <c r="EQ11" s="55">
        <f t="shared" si="53"/>
        <v>3</v>
      </c>
      <c r="ER11" s="272">
        <f t="shared" si="54"/>
        <v>0.6</v>
      </c>
      <c r="ES11" s="57">
        <f t="shared" si="55"/>
        <v>0</v>
      </c>
      <c r="ET11" s="57">
        <f t="shared" si="56"/>
        <v>0</v>
      </c>
      <c r="EU11" s="56">
        <f t="shared" si="57"/>
        <v>0</v>
      </c>
      <c r="EV11" s="55">
        <f t="shared" si="58"/>
        <v>1</v>
      </c>
      <c r="EW11" s="272">
        <f t="shared" si="59"/>
        <v>2.5919999999999995E-2</v>
      </c>
      <c r="EX11" s="55">
        <f t="shared" si="60"/>
        <v>3</v>
      </c>
      <c r="EY11" s="272">
        <f t="shared" si="61"/>
        <v>0.6</v>
      </c>
      <c r="EZ11" s="57">
        <f t="shared" si="62"/>
        <v>0</v>
      </c>
      <c r="FA11" s="57">
        <f t="shared" si="63"/>
        <v>0</v>
      </c>
      <c r="FB11" s="56">
        <f t="shared" si="64"/>
        <v>0</v>
      </c>
      <c r="FC11" s="55">
        <f t="shared" si="65"/>
        <v>1</v>
      </c>
      <c r="FD11" s="272">
        <f t="shared" si="66"/>
        <v>2.5919999999999995E-2</v>
      </c>
      <c r="FE11" s="55">
        <f t="shared" si="67"/>
        <v>3</v>
      </c>
      <c r="FF11" s="272">
        <f t="shared" si="68"/>
        <v>0.6</v>
      </c>
      <c r="FG11" s="57">
        <f t="shared" si="69"/>
        <v>0</v>
      </c>
      <c r="FH11" s="57">
        <f t="shared" si="70"/>
        <v>0</v>
      </c>
      <c r="FI11" s="56">
        <f t="shared" si="71"/>
        <v>0</v>
      </c>
      <c r="FJ11" s="55">
        <f t="shared" si="72"/>
        <v>1</v>
      </c>
      <c r="FK11" s="272">
        <f t="shared" si="73"/>
        <v>2.5919999999999995E-2</v>
      </c>
      <c r="FL11" s="55">
        <f t="shared" si="74"/>
        <v>3</v>
      </c>
      <c r="FM11" s="272">
        <f t="shared" si="75"/>
        <v>0.6</v>
      </c>
      <c r="FN11" s="57">
        <f t="shared" si="76"/>
        <v>0</v>
      </c>
      <c r="FO11" s="57">
        <f t="shared" si="77"/>
        <v>0</v>
      </c>
      <c r="FP11" s="56">
        <f t="shared" si="78"/>
        <v>0</v>
      </c>
      <c r="FQ11" s="55">
        <f t="shared" si="79"/>
        <v>1</v>
      </c>
      <c r="FR11" s="272">
        <f t="shared" si="80"/>
        <v>2.5919999999999995E-2</v>
      </c>
      <c r="FS11" s="55">
        <f t="shared" si="81"/>
        <v>3</v>
      </c>
      <c r="FT11" s="272">
        <f t="shared" si="82"/>
        <v>0.6</v>
      </c>
      <c r="FU11" s="57">
        <f t="shared" si="83"/>
        <v>0</v>
      </c>
      <c r="FV11" s="57">
        <f t="shared" si="84"/>
        <v>0</v>
      </c>
      <c r="FW11" s="56">
        <f t="shared" si="85"/>
        <v>0</v>
      </c>
      <c r="FX11" s="55">
        <f t="shared" si="86"/>
        <v>1</v>
      </c>
      <c r="FY11" s="272">
        <f t="shared" si="87"/>
        <v>2.5919999999999995E-2</v>
      </c>
      <c r="FZ11" s="55">
        <f t="shared" si="88"/>
        <v>3</v>
      </c>
      <c r="GA11" s="272">
        <f t="shared" si="89"/>
        <v>0.6</v>
      </c>
      <c r="GB11" s="57">
        <f t="shared" si="90"/>
        <v>0</v>
      </c>
      <c r="GC11" s="57">
        <f t="shared" si="91"/>
        <v>0</v>
      </c>
      <c r="GD11" s="56">
        <f t="shared" si="92"/>
        <v>0</v>
      </c>
      <c r="GE11" s="55">
        <f t="shared" si="93"/>
        <v>1</v>
      </c>
      <c r="GF11" s="272">
        <f t="shared" si="94"/>
        <v>2.5919999999999995E-2</v>
      </c>
      <c r="GG11" s="55">
        <f t="shared" si="95"/>
        <v>3</v>
      </c>
      <c r="GH11" s="272">
        <f t="shared" si="96"/>
        <v>0.6</v>
      </c>
      <c r="GI11" s="272">
        <f t="shared" si="97"/>
        <v>0.6</v>
      </c>
      <c r="GJ11" s="53"/>
    </row>
    <row r="12" spans="1:198 1680:1680" ht="158.4" x14ac:dyDescent="0.2">
      <c r="A12" s="75">
        <v>4</v>
      </c>
      <c r="B12" s="430" t="s">
        <v>1202</v>
      </c>
      <c r="C12" s="429" t="s">
        <v>1201</v>
      </c>
      <c r="D12" s="74" t="s">
        <v>206</v>
      </c>
      <c r="E12" s="72" t="s">
        <v>204</v>
      </c>
      <c r="F12" s="62" t="s">
        <v>225</v>
      </c>
      <c r="G12" s="72" t="s">
        <v>220</v>
      </c>
      <c r="H12" s="72" t="s">
        <v>181</v>
      </c>
      <c r="I12" s="71" t="s">
        <v>18</v>
      </c>
      <c r="J12" s="71" t="s">
        <v>53</v>
      </c>
      <c r="K12" s="71" t="s">
        <v>53</v>
      </c>
      <c r="L12" s="71" t="s">
        <v>53</v>
      </c>
      <c r="M12" s="71" t="s">
        <v>53</v>
      </c>
      <c r="N12" s="71" t="s">
        <v>54</v>
      </c>
      <c r="O12" s="71" t="s">
        <v>53</v>
      </c>
      <c r="P12" s="71" t="s">
        <v>53</v>
      </c>
      <c r="Q12" s="71" t="s">
        <v>53</v>
      </c>
      <c r="R12" s="71" t="s">
        <v>53</v>
      </c>
      <c r="S12" s="71" t="s">
        <v>54</v>
      </c>
      <c r="T12" s="71" t="s">
        <v>53</v>
      </c>
      <c r="U12" s="71" t="s">
        <v>54</v>
      </c>
      <c r="V12" s="71" t="s">
        <v>54</v>
      </c>
      <c r="W12" s="71" t="s">
        <v>53</v>
      </c>
      <c r="X12" s="71" t="s">
        <v>53</v>
      </c>
      <c r="Y12" s="71" t="s">
        <v>53</v>
      </c>
      <c r="Z12" s="71" t="s">
        <v>53</v>
      </c>
      <c r="AA12" s="71" t="s">
        <v>53</v>
      </c>
      <c r="AB12" s="71" t="s">
        <v>53</v>
      </c>
      <c r="AC12" s="70" t="str">
        <f t="shared" si="0"/>
        <v>1 - Muy Baja</v>
      </c>
      <c r="AD12" s="233">
        <f t="shared" si="1"/>
        <v>0.2</v>
      </c>
      <c r="AE12" s="70" t="str">
        <f t="shared" si="2"/>
        <v>3 - Moderado</v>
      </c>
      <c r="AF12" s="233">
        <f t="shared" si="3"/>
        <v>0.6</v>
      </c>
      <c r="AG12" s="69" t="str">
        <f>IFERROR(INDEX('[8]G INTERINST'!$BLU$666:$BLY$670,MATCH(I12,'[8]G INTERINST'!$BLS$666:$BLS$670,0),MATCH(AE12,'[8]G INTERINST'!$BLU$664:$BLY$664,0)),"")</f>
        <v/>
      </c>
      <c r="AH12" s="233">
        <f t="shared" si="4"/>
        <v>0.12</v>
      </c>
      <c r="AI12" s="431" t="s">
        <v>1200</v>
      </c>
      <c r="AJ12" s="67" t="s">
        <v>1185</v>
      </c>
      <c r="AK12" s="72" t="s">
        <v>587</v>
      </c>
      <c r="AL12" s="72" t="s">
        <v>1195</v>
      </c>
      <c r="AM12" s="62" t="s">
        <v>35</v>
      </c>
      <c r="AN12" s="67" t="s">
        <v>45</v>
      </c>
      <c r="AO12" s="67" t="s">
        <v>50</v>
      </c>
      <c r="AP12" s="62" t="s">
        <v>52</v>
      </c>
      <c r="AQ12" s="62" t="s">
        <v>35</v>
      </c>
      <c r="AR12" s="67" t="s">
        <v>45</v>
      </c>
      <c r="AS12" s="67" t="s">
        <v>50</v>
      </c>
      <c r="AT12" s="62" t="s">
        <v>52</v>
      </c>
      <c r="AU12" s="62" t="s">
        <v>35</v>
      </c>
      <c r="AV12" s="67" t="s">
        <v>45</v>
      </c>
      <c r="AW12" s="67" t="s">
        <v>50</v>
      </c>
      <c r="AX12" s="62" t="s">
        <v>52</v>
      </c>
      <c r="AY12" s="62" t="s">
        <v>35</v>
      </c>
      <c r="AZ12" s="67" t="s">
        <v>45</v>
      </c>
      <c r="BA12" s="67" t="s">
        <v>50</v>
      </c>
      <c r="BB12" s="62" t="s">
        <v>52</v>
      </c>
      <c r="BC12" s="62"/>
      <c r="BD12" s="67"/>
      <c r="BE12" s="67"/>
      <c r="BF12" s="62"/>
      <c r="BG12" s="62"/>
      <c r="BH12" s="67"/>
      <c r="BI12" s="67"/>
      <c r="BJ12" s="62"/>
      <c r="BK12" s="62"/>
      <c r="BL12" s="67"/>
      <c r="BM12" s="67"/>
      <c r="BN12" s="62"/>
      <c r="BO12" s="62"/>
      <c r="BP12" s="67"/>
      <c r="BQ12" s="67"/>
      <c r="BR12" s="62"/>
      <c r="BS12" s="62"/>
      <c r="BT12" s="67"/>
      <c r="BU12" s="67"/>
      <c r="BV12" s="62"/>
      <c r="BW12" s="62"/>
      <c r="BX12" s="67"/>
      <c r="BY12" s="67"/>
      <c r="BZ12" s="62"/>
      <c r="CA12" s="62"/>
      <c r="CB12" s="67"/>
      <c r="CC12" s="67"/>
      <c r="CD12" s="62"/>
      <c r="CE12" s="62"/>
      <c r="CF12" s="67"/>
      <c r="CG12" s="67"/>
      <c r="CH12" s="62"/>
      <c r="CI12" s="67"/>
      <c r="CJ12" s="67"/>
      <c r="CK12" s="62"/>
      <c r="CL12" s="63" t="str">
        <f>IFERROR(IF(GE12&lt;=1,"1 - Muy Baja",VLOOKUP(GE12,'[8]G INTERINST'!$BLR$666:$BLS$670,2,0)),"")</f>
        <v>1 - Muy Baja</v>
      </c>
      <c r="CM12" s="249">
        <f t="shared" si="5"/>
        <v>2.5919999999999995E-2</v>
      </c>
      <c r="CN12" s="63" t="str">
        <f>IFERROR(IF(GG12&lt;=1,"1 - Leve",HLOOKUP(GG12,'[8]G INTERINST'!$BLU$663:$BLY$664,2,0)),"")</f>
        <v/>
      </c>
      <c r="CO12" s="249">
        <f t="shared" si="6"/>
        <v>0.6</v>
      </c>
      <c r="CP12" s="63" t="str">
        <f t="shared" si="7"/>
        <v>MODERADO</v>
      </c>
      <c r="CQ12" s="233">
        <f t="shared" si="8"/>
        <v>1.5551999999999996E-2</v>
      </c>
      <c r="CR12" s="77" t="s">
        <v>238</v>
      </c>
      <c r="CS12" s="63">
        <f t="shared" si="9"/>
        <v>3</v>
      </c>
      <c r="CT12" s="62"/>
      <c r="CU12" s="172" t="s">
        <v>1182</v>
      </c>
      <c r="CV12" s="76" t="s">
        <v>1125</v>
      </c>
      <c r="CW12" s="242"/>
      <c r="CX12" s="56">
        <f t="shared" si="10"/>
        <v>4</v>
      </c>
      <c r="CY12" s="59">
        <f t="shared" si="11"/>
        <v>3</v>
      </c>
      <c r="CZ12" s="56" t="str">
        <f t="shared" si="12"/>
        <v>Moderado</v>
      </c>
      <c r="DA12" s="237">
        <f t="shared" si="13"/>
        <v>0.6</v>
      </c>
      <c r="DB12" s="57">
        <f t="shared" si="14"/>
        <v>0.15</v>
      </c>
      <c r="DC12" s="57">
        <f t="shared" si="15"/>
        <v>0.25</v>
      </c>
      <c r="DD12" s="56">
        <f t="shared" si="16"/>
        <v>0.4</v>
      </c>
      <c r="DE12" s="55">
        <f t="shared" si="17"/>
        <v>1</v>
      </c>
      <c r="DF12" s="272">
        <f t="shared" si="18"/>
        <v>0.12</v>
      </c>
      <c r="DG12" s="55">
        <f t="shared" si="19"/>
        <v>3</v>
      </c>
      <c r="DH12" s="55"/>
      <c r="DI12" s="272">
        <f t="shared" si="20"/>
        <v>0.6</v>
      </c>
      <c r="DJ12" s="57">
        <f t="shared" si="21"/>
        <v>0.15</v>
      </c>
      <c r="DK12" s="57">
        <f t="shared" si="22"/>
        <v>0.25</v>
      </c>
      <c r="DL12" s="56">
        <f t="shared" si="23"/>
        <v>0.4</v>
      </c>
      <c r="DM12" s="55">
        <f t="shared" si="24"/>
        <v>1</v>
      </c>
      <c r="DN12" s="272">
        <f t="shared" si="25"/>
        <v>7.1999999999999995E-2</v>
      </c>
      <c r="DO12" s="55">
        <f t="shared" si="26"/>
        <v>3</v>
      </c>
      <c r="DP12" s="272">
        <f t="shared" si="27"/>
        <v>0.6</v>
      </c>
      <c r="DQ12" s="57">
        <f t="shared" si="28"/>
        <v>0.15</v>
      </c>
      <c r="DR12" s="57">
        <f t="shared" si="29"/>
        <v>0.25</v>
      </c>
      <c r="DS12" s="56">
        <f t="shared" si="30"/>
        <v>0.4</v>
      </c>
      <c r="DT12" s="55">
        <f t="shared" si="31"/>
        <v>1</v>
      </c>
      <c r="DU12" s="272">
        <f t="shared" si="32"/>
        <v>4.3199999999999995E-2</v>
      </c>
      <c r="DV12" s="55">
        <f t="shared" si="33"/>
        <v>3</v>
      </c>
      <c r="DW12" s="272">
        <f t="shared" si="34"/>
        <v>0.6</v>
      </c>
      <c r="DX12" s="57">
        <f t="shared" si="35"/>
        <v>0.15</v>
      </c>
      <c r="DY12" s="57">
        <f>IF(BA12="",0,IF(BA12="Preventivo",0.25,IF(BA12="Detectivo",0.15,IF(#REF!="Correctivo",0.1,0))))</f>
        <v>0.25</v>
      </c>
      <c r="DZ12" s="56">
        <f t="shared" si="36"/>
        <v>0.4</v>
      </c>
      <c r="EA12" s="55">
        <f t="shared" si="37"/>
        <v>1</v>
      </c>
      <c r="EB12" s="272">
        <f t="shared" si="38"/>
        <v>2.5919999999999995E-2</v>
      </c>
      <c r="EC12" s="55">
        <f t="shared" si="39"/>
        <v>3</v>
      </c>
      <c r="ED12" s="272">
        <f t="shared" si="40"/>
        <v>0.6</v>
      </c>
      <c r="EE12" s="57">
        <f t="shared" si="41"/>
        <v>0</v>
      </c>
      <c r="EF12" s="57">
        <f t="shared" si="42"/>
        <v>0</v>
      </c>
      <c r="EG12" s="56">
        <f t="shared" si="43"/>
        <v>0</v>
      </c>
      <c r="EH12" s="55">
        <f t="shared" si="44"/>
        <v>1</v>
      </c>
      <c r="EI12" s="272">
        <f t="shared" si="45"/>
        <v>2.5919999999999995E-2</v>
      </c>
      <c r="EJ12" s="55">
        <f t="shared" si="46"/>
        <v>3</v>
      </c>
      <c r="EK12" s="272">
        <f t="shared" si="47"/>
        <v>0.6</v>
      </c>
      <c r="EL12" s="57">
        <f t="shared" si="48"/>
        <v>0</v>
      </c>
      <c r="EM12" s="57">
        <f t="shared" si="49"/>
        <v>0</v>
      </c>
      <c r="EN12" s="56">
        <f t="shared" si="50"/>
        <v>0</v>
      </c>
      <c r="EO12" s="55">
        <f t="shared" si="51"/>
        <v>1</v>
      </c>
      <c r="EP12" s="272">
        <f t="shared" si="52"/>
        <v>2.5919999999999995E-2</v>
      </c>
      <c r="EQ12" s="55">
        <f t="shared" si="53"/>
        <v>3</v>
      </c>
      <c r="ER12" s="272">
        <f t="shared" si="54"/>
        <v>0.6</v>
      </c>
      <c r="ES12" s="57">
        <f t="shared" si="55"/>
        <v>0</v>
      </c>
      <c r="ET12" s="57">
        <f t="shared" si="56"/>
        <v>0</v>
      </c>
      <c r="EU12" s="56">
        <f t="shared" si="57"/>
        <v>0</v>
      </c>
      <c r="EV12" s="55">
        <f t="shared" si="58"/>
        <v>1</v>
      </c>
      <c r="EW12" s="272">
        <f t="shared" si="59"/>
        <v>2.5919999999999995E-2</v>
      </c>
      <c r="EX12" s="55">
        <f t="shared" si="60"/>
        <v>3</v>
      </c>
      <c r="EY12" s="272">
        <f t="shared" si="61"/>
        <v>0.6</v>
      </c>
      <c r="EZ12" s="57">
        <f t="shared" si="62"/>
        <v>0</v>
      </c>
      <c r="FA12" s="57">
        <f t="shared" si="63"/>
        <v>0</v>
      </c>
      <c r="FB12" s="56">
        <f t="shared" si="64"/>
        <v>0</v>
      </c>
      <c r="FC12" s="55">
        <f t="shared" si="65"/>
        <v>1</v>
      </c>
      <c r="FD12" s="272">
        <f t="shared" si="66"/>
        <v>2.5919999999999995E-2</v>
      </c>
      <c r="FE12" s="55">
        <f t="shared" si="67"/>
        <v>3</v>
      </c>
      <c r="FF12" s="272">
        <f t="shared" si="68"/>
        <v>0.6</v>
      </c>
      <c r="FG12" s="57">
        <f t="shared" si="69"/>
        <v>0</v>
      </c>
      <c r="FH12" s="57">
        <f t="shared" si="70"/>
        <v>0</v>
      </c>
      <c r="FI12" s="56">
        <f t="shared" si="71"/>
        <v>0</v>
      </c>
      <c r="FJ12" s="55">
        <f t="shared" si="72"/>
        <v>1</v>
      </c>
      <c r="FK12" s="272">
        <f t="shared" si="73"/>
        <v>2.5919999999999995E-2</v>
      </c>
      <c r="FL12" s="55">
        <f t="shared" si="74"/>
        <v>3</v>
      </c>
      <c r="FM12" s="272">
        <f t="shared" si="75"/>
        <v>0.6</v>
      </c>
      <c r="FN12" s="57">
        <f t="shared" si="76"/>
        <v>0</v>
      </c>
      <c r="FO12" s="57">
        <f t="shared" si="77"/>
        <v>0</v>
      </c>
      <c r="FP12" s="56">
        <f t="shared" si="78"/>
        <v>0</v>
      </c>
      <c r="FQ12" s="55">
        <f t="shared" si="79"/>
        <v>1</v>
      </c>
      <c r="FR12" s="272">
        <f t="shared" si="80"/>
        <v>2.5919999999999995E-2</v>
      </c>
      <c r="FS12" s="55">
        <f t="shared" si="81"/>
        <v>3</v>
      </c>
      <c r="FT12" s="272">
        <f t="shared" si="82"/>
        <v>0.6</v>
      </c>
      <c r="FU12" s="57">
        <f t="shared" si="83"/>
        <v>0</v>
      </c>
      <c r="FV12" s="57">
        <f t="shared" si="84"/>
        <v>0</v>
      </c>
      <c r="FW12" s="56">
        <f t="shared" si="85"/>
        <v>0</v>
      </c>
      <c r="FX12" s="55">
        <f t="shared" si="86"/>
        <v>1</v>
      </c>
      <c r="FY12" s="272">
        <f t="shared" si="87"/>
        <v>2.5919999999999995E-2</v>
      </c>
      <c r="FZ12" s="55">
        <f t="shared" si="88"/>
        <v>3</v>
      </c>
      <c r="GA12" s="272">
        <f t="shared" si="89"/>
        <v>0.6</v>
      </c>
      <c r="GB12" s="57">
        <f t="shared" si="90"/>
        <v>0</v>
      </c>
      <c r="GC12" s="57">
        <f t="shared" si="91"/>
        <v>0</v>
      </c>
      <c r="GD12" s="56">
        <f t="shared" si="92"/>
        <v>0</v>
      </c>
      <c r="GE12" s="55">
        <f t="shared" si="93"/>
        <v>1</v>
      </c>
      <c r="GF12" s="272">
        <f t="shared" si="94"/>
        <v>2.5919999999999995E-2</v>
      </c>
      <c r="GG12" s="55">
        <f t="shared" si="95"/>
        <v>3</v>
      </c>
      <c r="GH12" s="272">
        <f t="shared" si="96"/>
        <v>0.6</v>
      </c>
      <c r="GI12" s="272">
        <f t="shared" si="97"/>
        <v>0.6</v>
      </c>
      <c r="GJ12" s="53"/>
    </row>
    <row r="13" spans="1:198 1680:1680" ht="158.4" x14ac:dyDescent="0.2">
      <c r="A13" s="75">
        <v>5</v>
      </c>
      <c r="B13" s="430" t="s">
        <v>1198</v>
      </c>
      <c r="C13" s="429" t="s">
        <v>1199</v>
      </c>
      <c r="D13" s="74" t="s">
        <v>205</v>
      </c>
      <c r="E13" s="72" t="s">
        <v>204</v>
      </c>
      <c r="F13" s="62" t="s">
        <v>224</v>
      </c>
      <c r="G13" s="72" t="s">
        <v>218</v>
      </c>
      <c r="H13" s="72" t="s">
        <v>173</v>
      </c>
      <c r="I13" s="71" t="s">
        <v>18</v>
      </c>
      <c r="J13" s="71" t="s">
        <v>53</v>
      </c>
      <c r="K13" s="71" t="s">
        <v>53</v>
      </c>
      <c r="L13" s="71" t="s">
        <v>53</v>
      </c>
      <c r="M13" s="71" t="s">
        <v>53</v>
      </c>
      <c r="N13" s="71" t="s">
        <v>54</v>
      </c>
      <c r="O13" s="71" t="s">
        <v>53</v>
      </c>
      <c r="P13" s="71" t="s">
        <v>53</v>
      </c>
      <c r="Q13" s="71" t="s">
        <v>53</v>
      </c>
      <c r="R13" s="71" t="s">
        <v>53</v>
      </c>
      <c r="S13" s="71" t="s">
        <v>54</v>
      </c>
      <c r="T13" s="71" t="s">
        <v>53</v>
      </c>
      <c r="U13" s="71" t="s">
        <v>54</v>
      </c>
      <c r="V13" s="71" t="s">
        <v>53</v>
      </c>
      <c r="W13" s="71" t="s">
        <v>53</v>
      </c>
      <c r="X13" s="71" t="s">
        <v>53</v>
      </c>
      <c r="Y13" s="71" t="s">
        <v>53</v>
      </c>
      <c r="Z13" s="71" t="s">
        <v>53</v>
      </c>
      <c r="AA13" s="71" t="s">
        <v>53</v>
      </c>
      <c r="AB13" s="71" t="s">
        <v>53</v>
      </c>
      <c r="AC13" s="70" t="str">
        <f t="shared" si="0"/>
        <v>1 - Muy Baja</v>
      </c>
      <c r="AD13" s="233">
        <f t="shared" si="1"/>
        <v>0.2</v>
      </c>
      <c r="AE13" s="70" t="str">
        <f t="shared" si="2"/>
        <v>3 - Moderado</v>
      </c>
      <c r="AF13" s="233">
        <f t="shared" si="3"/>
        <v>0.6</v>
      </c>
      <c r="AG13" s="69" t="str">
        <f>IFERROR(INDEX('[8]G INTERINST'!$BLU$666:$BLY$670,MATCH(I13,'[8]G INTERINST'!$BLS$666:$BLS$670,0),MATCH(AE13,'[8]G INTERINST'!$BLU$664:$BLY$664,0)),"")</f>
        <v/>
      </c>
      <c r="AH13" s="233">
        <f t="shared" si="4"/>
        <v>0.12</v>
      </c>
      <c r="AI13" s="431" t="s">
        <v>1196</v>
      </c>
      <c r="AJ13" s="67" t="s">
        <v>1185</v>
      </c>
      <c r="AK13" s="72" t="s">
        <v>587</v>
      </c>
      <c r="AL13" s="72" t="s">
        <v>1195</v>
      </c>
      <c r="AM13" s="62" t="s">
        <v>34</v>
      </c>
      <c r="AN13" s="67" t="s">
        <v>45</v>
      </c>
      <c r="AO13" s="67" t="s">
        <v>50</v>
      </c>
      <c r="AP13" s="62" t="s">
        <v>52</v>
      </c>
      <c r="AQ13" s="62" t="s">
        <v>34</v>
      </c>
      <c r="AR13" s="67" t="s">
        <v>45</v>
      </c>
      <c r="AS13" s="67" t="s">
        <v>50</v>
      </c>
      <c r="AT13" s="62" t="s">
        <v>52</v>
      </c>
      <c r="AU13" s="62" t="s">
        <v>34</v>
      </c>
      <c r="AV13" s="67" t="s">
        <v>45</v>
      </c>
      <c r="AW13" s="67" t="s">
        <v>50</v>
      </c>
      <c r="AX13" s="62" t="s">
        <v>52</v>
      </c>
      <c r="AY13" s="62" t="s">
        <v>34</v>
      </c>
      <c r="AZ13" s="67" t="s">
        <v>45</v>
      </c>
      <c r="BA13" s="67" t="s">
        <v>50</v>
      </c>
      <c r="BB13" s="62" t="s">
        <v>52</v>
      </c>
      <c r="BC13" s="62"/>
      <c r="BD13" s="67"/>
      <c r="BE13" s="67"/>
      <c r="BF13" s="62"/>
      <c r="BG13" s="62"/>
      <c r="BH13" s="67"/>
      <c r="BI13" s="67"/>
      <c r="BJ13" s="62"/>
      <c r="BK13" s="62"/>
      <c r="BL13" s="67"/>
      <c r="BM13" s="67"/>
      <c r="BN13" s="62"/>
      <c r="BO13" s="62"/>
      <c r="BP13" s="67"/>
      <c r="BQ13" s="67"/>
      <c r="BR13" s="62"/>
      <c r="BS13" s="62"/>
      <c r="BT13" s="67"/>
      <c r="BU13" s="67"/>
      <c r="BV13" s="62"/>
      <c r="BW13" s="62"/>
      <c r="BX13" s="67"/>
      <c r="BY13" s="67"/>
      <c r="BZ13" s="62"/>
      <c r="CA13" s="62"/>
      <c r="CB13" s="67"/>
      <c r="CC13" s="67"/>
      <c r="CD13" s="62"/>
      <c r="CE13" s="62"/>
      <c r="CF13" s="67"/>
      <c r="CG13" s="67"/>
      <c r="CH13" s="62"/>
      <c r="CI13" s="67"/>
      <c r="CJ13" s="67"/>
      <c r="CK13" s="62"/>
      <c r="CL13" s="63" t="str">
        <f>IFERROR(IF(GE13&lt;=1,"1 - Muy Baja",VLOOKUP(GE13,'[8]G INTERINST'!$BLR$666:$BLS$670,2,0)),"")</f>
        <v>1 - Muy Baja</v>
      </c>
      <c r="CM13" s="249">
        <f t="shared" si="5"/>
        <v>2.5919999999999995E-2</v>
      </c>
      <c r="CN13" s="63" t="str">
        <f>IFERROR(IF(GG13&lt;=1,"1 - Leve",HLOOKUP(GG13,'[8]G INTERINST'!$BLU$663:$BLY$664,2,0)),"")</f>
        <v/>
      </c>
      <c r="CO13" s="249">
        <f t="shared" si="6"/>
        <v>0.6</v>
      </c>
      <c r="CP13" s="63" t="str">
        <f t="shared" si="7"/>
        <v>MODERADO</v>
      </c>
      <c r="CQ13" s="233">
        <f t="shared" si="8"/>
        <v>1.5551999999999996E-2</v>
      </c>
      <c r="CR13" s="80" t="s">
        <v>475</v>
      </c>
      <c r="CS13" s="63">
        <f t="shared" si="9"/>
        <v>3</v>
      </c>
      <c r="CT13" s="62"/>
      <c r="CU13" s="172" t="s">
        <v>1182</v>
      </c>
      <c r="CV13" s="76" t="s">
        <v>1125</v>
      </c>
      <c r="CW13" s="242"/>
      <c r="CX13" s="56">
        <f t="shared" si="10"/>
        <v>3</v>
      </c>
      <c r="CY13" s="59">
        <f t="shared" si="11"/>
        <v>3</v>
      </c>
      <c r="CZ13" s="56" t="str">
        <f t="shared" si="12"/>
        <v>Moderado</v>
      </c>
      <c r="DA13" s="237">
        <f t="shared" si="13"/>
        <v>0.6</v>
      </c>
      <c r="DB13" s="57">
        <f t="shared" si="14"/>
        <v>0.15</v>
      </c>
      <c r="DC13" s="57">
        <f t="shared" si="15"/>
        <v>0.25</v>
      </c>
      <c r="DD13" s="56">
        <f t="shared" si="16"/>
        <v>0.4</v>
      </c>
      <c r="DE13" s="55">
        <f t="shared" si="17"/>
        <v>1</v>
      </c>
      <c r="DF13" s="272">
        <f t="shared" si="18"/>
        <v>0.12</v>
      </c>
      <c r="DG13" s="55">
        <f t="shared" si="19"/>
        <v>3</v>
      </c>
      <c r="DH13" s="55"/>
      <c r="DI13" s="272">
        <f t="shared" si="20"/>
        <v>0.6</v>
      </c>
      <c r="DJ13" s="57">
        <f t="shared" si="21"/>
        <v>0.15</v>
      </c>
      <c r="DK13" s="57">
        <f t="shared" si="22"/>
        <v>0.25</v>
      </c>
      <c r="DL13" s="56">
        <f t="shared" si="23"/>
        <v>0.4</v>
      </c>
      <c r="DM13" s="55">
        <f t="shared" si="24"/>
        <v>1</v>
      </c>
      <c r="DN13" s="272">
        <f t="shared" si="25"/>
        <v>7.1999999999999995E-2</v>
      </c>
      <c r="DO13" s="55">
        <f t="shared" si="26"/>
        <v>3</v>
      </c>
      <c r="DP13" s="272">
        <f t="shared" si="27"/>
        <v>0.6</v>
      </c>
      <c r="DQ13" s="57">
        <f t="shared" si="28"/>
        <v>0.15</v>
      </c>
      <c r="DR13" s="57">
        <f t="shared" si="29"/>
        <v>0.25</v>
      </c>
      <c r="DS13" s="56">
        <f t="shared" si="30"/>
        <v>0.4</v>
      </c>
      <c r="DT13" s="55">
        <f t="shared" si="31"/>
        <v>1</v>
      </c>
      <c r="DU13" s="272">
        <f t="shared" si="32"/>
        <v>4.3199999999999995E-2</v>
      </c>
      <c r="DV13" s="55">
        <f t="shared" si="33"/>
        <v>3</v>
      </c>
      <c r="DW13" s="272">
        <f t="shared" si="34"/>
        <v>0.6</v>
      </c>
      <c r="DX13" s="57">
        <f t="shared" si="35"/>
        <v>0.15</v>
      </c>
      <c r="DY13" s="57">
        <f>IF(BA13="",0,IF(BA13="Preventivo",0.25,IF(BA13="Detectivo",0.15,IF(BA15="Correctivo",0.1,0))))</f>
        <v>0.25</v>
      </c>
      <c r="DZ13" s="56">
        <f t="shared" si="36"/>
        <v>0.4</v>
      </c>
      <c r="EA13" s="55">
        <f t="shared" si="37"/>
        <v>1</v>
      </c>
      <c r="EB13" s="272">
        <f t="shared" si="38"/>
        <v>2.5919999999999995E-2</v>
      </c>
      <c r="EC13" s="55">
        <f t="shared" si="39"/>
        <v>3</v>
      </c>
      <c r="ED13" s="272">
        <f t="shared" si="40"/>
        <v>0.6</v>
      </c>
      <c r="EE13" s="57">
        <f t="shared" si="41"/>
        <v>0</v>
      </c>
      <c r="EF13" s="57">
        <f t="shared" si="42"/>
        <v>0</v>
      </c>
      <c r="EG13" s="56">
        <f t="shared" si="43"/>
        <v>0</v>
      </c>
      <c r="EH13" s="55">
        <f t="shared" si="44"/>
        <v>1</v>
      </c>
      <c r="EI13" s="272">
        <f t="shared" si="45"/>
        <v>2.5919999999999995E-2</v>
      </c>
      <c r="EJ13" s="55">
        <f t="shared" si="46"/>
        <v>3</v>
      </c>
      <c r="EK13" s="272">
        <f t="shared" si="47"/>
        <v>0.6</v>
      </c>
      <c r="EL13" s="57">
        <f t="shared" si="48"/>
        <v>0</v>
      </c>
      <c r="EM13" s="57">
        <f t="shared" si="49"/>
        <v>0</v>
      </c>
      <c r="EN13" s="56">
        <f t="shared" si="50"/>
        <v>0</v>
      </c>
      <c r="EO13" s="55">
        <f t="shared" si="51"/>
        <v>1</v>
      </c>
      <c r="EP13" s="272">
        <f t="shared" si="52"/>
        <v>2.5919999999999995E-2</v>
      </c>
      <c r="EQ13" s="55">
        <f t="shared" si="53"/>
        <v>3</v>
      </c>
      <c r="ER13" s="272">
        <f t="shared" si="54"/>
        <v>0.6</v>
      </c>
      <c r="ES13" s="57">
        <f t="shared" si="55"/>
        <v>0</v>
      </c>
      <c r="ET13" s="57">
        <f t="shared" si="56"/>
        <v>0</v>
      </c>
      <c r="EU13" s="56">
        <f t="shared" si="57"/>
        <v>0</v>
      </c>
      <c r="EV13" s="55">
        <f t="shared" si="58"/>
        <v>1</v>
      </c>
      <c r="EW13" s="272">
        <f t="shared" si="59"/>
        <v>2.5919999999999995E-2</v>
      </c>
      <c r="EX13" s="55">
        <f t="shared" si="60"/>
        <v>3</v>
      </c>
      <c r="EY13" s="272">
        <f t="shared" si="61"/>
        <v>0.6</v>
      </c>
      <c r="EZ13" s="57">
        <f t="shared" si="62"/>
        <v>0</v>
      </c>
      <c r="FA13" s="57">
        <f t="shared" si="63"/>
        <v>0</v>
      </c>
      <c r="FB13" s="56">
        <f t="shared" si="64"/>
        <v>0</v>
      </c>
      <c r="FC13" s="55">
        <f t="shared" si="65"/>
        <v>1</v>
      </c>
      <c r="FD13" s="272">
        <f t="shared" si="66"/>
        <v>2.5919999999999995E-2</v>
      </c>
      <c r="FE13" s="55">
        <f t="shared" si="67"/>
        <v>3</v>
      </c>
      <c r="FF13" s="272">
        <f t="shared" si="68"/>
        <v>0.6</v>
      </c>
      <c r="FG13" s="57">
        <f t="shared" si="69"/>
        <v>0</v>
      </c>
      <c r="FH13" s="57">
        <f t="shared" si="70"/>
        <v>0</v>
      </c>
      <c r="FI13" s="56">
        <f t="shared" si="71"/>
        <v>0</v>
      </c>
      <c r="FJ13" s="55">
        <f t="shared" si="72"/>
        <v>1</v>
      </c>
      <c r="FK13" s="272">
        <f t="shared" si="73"/>
        <v>2.5919999999999995E-2</v>
      </c>
      <c r="FL13" s="55">
        <f t="shared" si="74"/>
        <v>3</v>
      </c>
      <c r="FM13" s="272">
        <f t="shared" si="75"/>
        <v>0.6</v>
      </c>
      <c r="FN13" s="57">
        <f t="shared" si="76"/>
        <v>0</v>
      </c>
      <c r="FO13" s="57">
        <f t="shared" si="77"/>
        <v>0</v>
      </c>
      <c r="FP13" s="56">
        <f t="shared" si="78"/>
        <v>0</v>
      </c>
      <c r="FQ13" s="55">
        <f t="shared" si="79"/>
        <v>1</v>
      </c>
      <c r="FR13" s="272">
        <f t="shared" si="80"/>
        <v>2.5919999999999995E-2</v>
      </c>
      <c r="FS13" s="55">
        <f t="shared" si="81"/>
        <v>3</v>
      </c>
      <c r="FT13" s="272">
        <f t="shared" si="82"/>
        <v>0.6</v>
      </c>
      <c r="FU13" s="57">
        <f t="shared" si="83"/>
        <v>0</v>
      </c>
      <c r="FV13" s="57">
        <f t="shared" si="84"/>
        <v>0</v>
      </c>
      <c r="FW13" s="56">
        <f t="shared" si="85"/>
        <v>0</v>
      </c>
      <c r="FX13" s="55">
        <f t="shared" si="86"/>
        <v>1</v>
      </c>
      <c r="FY13" s="272">
        <f t="shared" si="87"/>
        <v>2.5919999999999995E-2</v>
      </c>
      <c r="FZ13" s="55">
        <f t="shared" si="88"/>
        <v>3</v>
      </c>
      <c r="GA13" s="272">
        <f t="shared" si="89"/>
        <v>0.6</v>
      </c>
      <c r="GB13" s="57">
        <f t="shared" si="90"/>
        <v>0</v>
      </c>
      <c r="GC13" s="57">
        <f t="shared" si="91"/>
        <v>0</v>
      </c>
      <c r="GD13" s="56">
        <f t="shared" si="92"/>
        <v>0</v>
      </c>
      <c r="GE13" s="55">
        <f t="shared" si="93"/>
        <v>1</v>
      </c>
      <c r="GF13" s="272">
        <f t="shared" si="94"/>
        <v>2.5919999999999995E-2</v>
      </c>
      <c r="GG13" s="55">
        <f t="shared" si="95"/>
        <v>3</v>
      </c>
      <c r="GH13" s="272">
        <f t="shared" si="96"/>
        <v>0.6</v>
      </c>
      <c r="GI13" s="272">
        <f t="shared" si="97"/>
        <v>0.6</v>
      </c>
      <c r="GJ13" s="53"/>
    </row>
    <row r="14" spans="1:198 1680:1680" ht="158.4" x14ac:dyDescent="0.2">
      <c r="A14" s="75">
        <v>6</v>
      </c>
      <c r="B14" s="430" t="s">
        <v>1198</v>
      </c>
      <c r="C14" s="429" t="s">
        <v>1197</v>
      </c>
      <c r="D14" s="74" t="s">
        <v>206</v>
      </c>
      <c r="E14" s="72" t="s">
        <v>204</v>
      </c>
      <c r="F14" s="62" t="s">
        <v>5</v>
      </c>
      <c r="G14" s="72" t="s">
        <v>219</v>
      </c>
      <c r="H14" s="72" t="s">
        <v>173</v>
      </c>
      <c r="I14" s="71" t="s">
        <v>18</v>
      </c>
      <c r="J14" s="71" t="s">
        <v>53</v>
      </c>
      <c r="K14" s="71" t="s">
        <v>53</v>
      </c>
      <c r="L14" s="71" t="s">
        <v>53</v>
      </c>
      <c r="M14" s="71" t="s">
        <v>53</v>
      </c>
      <c r="N14" s="71" t="s">
        <v>54</v>
      </c>
      <c r="O14" s="71" t="s">
        <v>53</v>
      </c>
      <c r="P14" s="71" t="s">
        <v>53</v>
      </c>
      <c r="Q14" s="71" t="s">
        <v>53</v>
      </c>
      <c r="R14" s="71" t="s">
        <v>53</v>
      </c>
      <c r="S14" s="71" t="s">
        <v>54</v>
      </c>
      <c r="T14" s="71" t="s">
        <v>53</v>
      </c>
      <c r="U14" s="71" t="s">
        <v>54</v>
      </c>
      <c r="V14" s="71" t="s">
        <v>53</v>
      </c>
      <c r="W14" s="71" t="s">
        <v>53</v>
      </c>
      <c r="X14" s="71" t="s">
        <v>53</v>
      </c>
      <c r="Y14" s="71" t="s">
        <v>53</v>
      </c>
      <c r="Z14" s="71" t="s">
        <v>53</v>
      </c>
      <c r="AA14" s="71" t="s">
        <v>53</v>
      </c>
      <c r="AB14" s="71" t="s">
        <v>53</v>
      </c>
      <c r="AC14" s="70" t="str">
        <f t="shared" si="0"/>
        <v>1 - Muy Baja</v>
      </c>
      <c r="AD14" s="233">
        <f t="shared" si="1"/>
        <v>0.2</v>
      </c>
      <c r="AE14" s="70" t="str">
        <f t="shared" si="2"/>
        <v>3 - Moderado</v>
      </c>
      <c r="AF14" s="233">
        <f t="shared" si="3"/>
        <v>0.6</v>
      </c>
      <c r="AG14" s="69" t="str">
        <f>IFERROR(INDEX('[8]G INTERINST'!$BLU$666:$BLY$670,MATCH(I14,'[8]G INTERINST'!$BLS$666:$BLS$670,0),MATCH(AE14,'[8]G INTERINST'!$BLU$664:$BLY$664,0)),"")</f>
        <v/>
      </c>
      <c r="AH14" s="233">
        <f t="shared" si="4"/>
        <v>0.12</v>
      </c>
      <c r="AI14" s="431" t="s">
        <v>1196</v>
      </c>
      <c r="AJ14" s="67" t="s">
        <v>1185</v>
      </c>
      <c r="AK14" s="72" t="s">
        <v>587</v>
      </c>
      <c r="AL14" s="72" t="s">
        <v>1195</v>
      </c>
      <c r="AM14" s="62" t="s">
        <v>34</v>
      </c>
      <c r="AN14" s="67" t="s">
        <v>45</v>
      </c>
      <c r="AO14" s="67" t="s">
        <v>50</v>
      </c>
      <c r="AP14" s="62" t="s">
        <v>52</v>
      </c>
      <c r="AQ14" s="62" t="s">
        <v>34</v>
      </c>
      <c r="AR14" s="67" t="s">
        <v>45</v>
      </c>
      <c r="AS14" s="67" t="s">
        <v>50</v>
      </c>
      <c r="AT14" s="62" t="s">
        <v>52</v>
      </c>
      <c r="AU14" s="62" t="s">
        <v>34</v>
      </c>
      <c r="AV14" s="67" t="s">
        <v>45</v>
      </c>
      <c r="AW14" s="67" t="s">
        <v>50</v>
      </c>
      <c r="AX14" s="62" t="s">
        <v>52</v>
      </c>
      <c r="AY14" s="62" t="s">
        <v>34</v>
      </c>
      <c r="AZ14" s="67" t="s">
        <v>45</v>
      </c>
      <c r="BA14" s="67" t="s">
        <v>50</v>
      </c>
      <c r="BB14" s="62" t="s">
        <v>52</v>
      </c>
      <c r="BC14" s="62"/>
      <c r="BD14" s="67"/>
      <c r="BE14" s="67"/>
      <c r="BF14" s="62"/>
      <c r="BG14" s="62"/>
      <c r="BH14" s="67"/>
      <c r="BI14" s="67"/>
      <c r="BJ14" s="62"/>
      <c r="BK14" s="62"/>
      <c r="BL14" s="67"/>
      <c r="BM14" s="67"/>
      <c r="BN14" s="62"/>
      <c r="BO14" s="62"/>
      <c r="BP14" s="67"/>
      <c r="BQ14" s="67"/>
      <c r="BR14" s="62"/>
      <c r="BS14" s="62"/>
      <c r="BT14" s="67"/>
      <c r="BU14" s="67"/>
      <c r="BV14" s="62"/>
      <c r="BW14" s="62"/>
      <c r="BX14" s="67"/>
      <c r="BY14" s="67"/>
      <c r="BZ14" s="62"/>
      <c r="CA14" s="62"/>
      <c r="CB14" s="67"/>
      <c r="CC14" s="67"/>
      <c r="CD14" s="62"/>
      <c r="CE14" s="62"/>
      <c r="CF14" s="67"/>
      <c r="CG14" s="67"/>
      <c r="CH14" s="62"/>
      <c r="CI14" s="67"/>
      <c r="CJ14" s="67"/>
      <c r="CK14" s="62"/>
      <c r="CL14" s="63" t="str">
        <f>IFERROR(IF(GE14&lt;=1,"1 - Muy Baja",VLOOKUP(GE14,'[8]G INTERINST'!$BLR$666:$BLS$670,2,0)),"")</f>
        <v>1 - Muy Baja</v>
      </c>
      <c r="CM14" s="249">
        <f t="shared" si="5"/>
        <v>2.5919999999999995E-2</v>
      </c>
      <c r="CN14" s="63" t="str">
        <f>IFERROR(IF(GG14&lt;=1,"1 - Leve",HLOOKUP(GG14,'[8]G INTERINST'!$BLU$663:$BLY$664,2,0)),"")</f>
        <v/>
      </c>
      <c r="CO14" s="249">
        <f t="shared" si="6"/>
        <v>0.6</v>
      </c>
      <c r="CP14" s="63" t="str">
        <f t="shared" si="7"/>
        <v>MODERADO</v>
      </c>
      <c r="CQ14" s="233">
        <f t="shared" si="8"/>
        <v>1.5551999999999996E-2</v>
      </c>
      <c r="CR14" s="77" t="s">
        <v>238</v>
      </c>
      <c r="CS14" s="63">
        <f t="shared" si="9"/>
        <v>3</v>
      </c>
      <c r="CT14" s="62"/>
      <c r="CU14" s="172" t="s">
        <v>1182</v>
      </c>
      <c r="CV14" s="76" t="s">
        <v>1125</v>
      </c>
      <c r="CW14" s="242"/>
      <c r="CX14" s="56">
        <f t="shared" si="10"/>
        <v>3</v>
      </c>
      <c r="CY14" s="59">
        <f t="shared" si="11"/>
        <v>3</v>
      </c>
      <c r="CZ14" s="56" t="str">
        <f t="shared" si="12"/>
        <v>Moderado</v>
      </c>
      <c r="DA14" s="237">
        <f t="shared" si="13"/>
        <v>0.6</v>
      </c>
      <c r="DB14" s="57">
        <f t="shared" si="14"/>
        <v>0.15</v>
      </c>
      <c r="DC14" s="57">
        <f t="shared" si="15"/>
        <v>0.25</v>
      </c>
      <c r="DD14" s="56">
        <f t="shared" si="16"/>
        <v>0.4</v>
      </c>
      <c r="DE14" s="55">
        <f t="shared" si="17"/>
        <v>1</v>
      </c>
      <c r="DF14" s="272">
        <f t="shared" si="18"/>
        <v>0.12</v>
      </c>
      <c r="DG14" s="55">
        <f t="shared" si="19"/>
        <v>3</v>
      </c>
      <c r="DH14" s="55"/>
      <c r="DI14" s="272">
        <f t="shared" si="20"/>
        <v>0.6</v>
      </c>
      <c r="DJ14" s="57">
        <f t="shared" si="21"/>
        <v>0.15</v>
      </c>
      <c r="DK14" s="57">
        <f t="shared" si="22"/>
        <v>0.25</v>
      </c>
      <c r="DL14" s="56">
        <f t="shared" si="23"/>
        <v>0.4</v>
      </c>
      <c r="DM14" s="55">
        <f t="shared" si="24"/>
        <v>1</v>
      </c>
      <c r="DN14" s="272">
        <f t="shared" si="25"/>
        <v>7.1999999999999995E-2</v>
      </c>
      <c r="DO14" s="55">
        <f t="shared" si="26"/>
        <v>3</v>
      </c>
      <c r="DP14" s="272">
        <f t="shared" si="27"/>
        <v>0.6</v>
      </c>
      <c r="DQ14" s="57">
        <f t="shared" si="28"/>
        <v>0.15</v>
      </c>
      <c r="DR14" s="57">
        <f t="shared" si="29"/>
        <v>0.25</v>
      </c>
      <c r="DS14" s="56">
        <f t="shared" si="30"/>
        <v>0.4</v>
      </c>
      <c r="DT14" s="55">
        <f t="shared" si="31"/>
        <v>1</v>
      </c>
      <c r="DU14" s="272">
        <f t="shared" si="32"/>
        <v>4.3199999999999995E-2</v>
      </c>
      <c r="DV14" s="55">
        <f t="shared" si="33"/>
        <v>3</v>
      </c>
      <c r="DW14" s="272">
        <f t="shared" si="34"/>
        <v>0.6</v>
      </c>
      <c r="DX14" s="57">
        <f t="shared" si="35"/>
        <v>0.15</v>
      </c>
      <c r="DY14" s="57">
        <f>IF(BA14="",0,IF(BA14="Preventivo",0.25,IF(BA14="Detectivo",0.15,IF(BA13="Correctivo",0.1,0))))</f>
        <v>0.25</v>
      </c>
      <c r="DZ14" s="56">
        <f t="shared" si="36"/>
        <v>0.4</v>
      </c>
      <c r="EA14" s="55">
        <f t="shared" si="37"/>
        <v>1</v>
      </c>
      <c r="EB14" s="272">
        <f t="shared" si="38"/>
        <v>2.5919999999999995E-2</v>
      </c>
      <c r="EC14" s="55">
        <f t="shared" si="39"/>
        <v>3</v>
      </c>
      <c r="ED14" s="272">
        <f t="shared" si="40"/>
        <v>0.6</v>
      </c>
      <c r="EE14" s="57">
        <f t="shared" si="41"/>
        <v>0</v>
      </c>
      <c r="EF14" s="57">
        <f t="shared" si="42"/>
        <v>0</v>
      </c>
      <c r="EG14" s="56">
        <f t="shared" si="43"/>
        <v>0</v>
      </c>
      <c r="EH14" s="55">
        <f t="shared" si="44"/>
        <v>1</v>
      </c>
      <c r="EI14" s="272">
        <f t="shared" si="45"/>
        <v>2.5919999999999995E-2</v>
      </c>
      <c r="EJ14" s="55">
        <f t="shared" si="46"/>
        <v>3</v>
      </c>
      <c r="EK14" s="272">
        <f t="shared" si="47"/>
        <v>0.6</v>
      </c>
      <c r="EL14" s="57">
        <f t="shared" si="48"/>
        <v>0</v>
      </c>
      <c r="EM14" s="57">
        <f t="shared" si="49"/>
        <v>0</v>
      </c>
      <c r="EN14" s="56">
        <f t="shared" si="50"/>
        <v>0</v>
      </c>
      <c r="EO14" s="55">
        <f t="shared" si="51"/>
        <v>1</v>
      </c>
      <c r="EP14" s="272">
        <f t="shared" si="52"/>
        <v>2.5919999999999995E-2</v>
      </c>
      <c r="EQ14" s="55">
        <f t="shared" si="53"/>
        <v>3</v>
      </c>
      <c r="ER14" s="272">
        <f t="shared" si="54"/>
        <v>0.6</v>
      </c>
      <c r="ES14" s="57">
        <f t="shared" si="55"/>
        <v>0</v>
      </c>
      <c r="ET14" s="57">
        <f t="shared" si="56"/>
        <v>0</v>
      </c>
      <c r="EU14" s="56">
        <f t="shared" si="57"/>
        <v>0</v>
      </c>
      <c r="EV14" s="55">
        <f t="shared" si="58"/>
        <v>1</v>
      </c>
      <c r="EW14" s="272">
        <f t="shared" si="59"/>
        <v>2.5919999999999995E-2</v>
      </c>
      <c r="EX14" s="55">
        <f t="shared" si="60"/>
        <v>3</v>
      </c>
      <c r="EY14" s="272">
        <f t="shared" si="61"/>
        <v>0.6</v>
      </c>
      <c r="EZ14" s="57">
        <f t="shared" si="62"/>
        <v>0</v>
      </c>
      <c r="FA14" s="57">
        <f t="shared" si="63"/>
        <v>0</v>
      </c>
      <c r="FB14" s="56">
        <f t="shared" si="64"/>
        <v>0</v>
      </c>
      <c r="FC14" s="55">
        <f t="shared" si="65"/>
        <v>1</v>
      </c>
      <c r="FD14" s="272">
        <f t="shared" si="66"/>
        <v>2.5919999999999995E-2</v>
      </c>
      <c r="FE14" s="55">
        <f t="shared" si="67"/>
        <v>3</v>
      </c>
      <c r="FF14" s="272">
        <f t="shared" si="68"/>
        <v>0.6</v>
      </c>
      <c r="FG14" s="57">
        <f t="shared" si="69"/>
        <v>0</v>
      </c>
      <c r="FH14" s="57">
        <f t="shared" si="70"/>
        <v>0</v>
      </c>
      <c r="FI14" s="56">
        <f t="shared" si="71"/>
        <v>0</v>
      </c>
      <c r="FJ14" s="55">
        <f t="shared" si="72"/>
        <v>1</v>
      </c>
      <c r="FK14" s="272">
        <f t="shared" si="73"/>
        <v>2.5919999999999995E-2</v>
      </c>
      <c r="FL14" s="55">
        <f t="shared" si="74"/>
        <v>3</v>
      </c>
      <c r="FM14" s="272">
        <f t="shared" si="75"/>
        <v>0.6</v>
      </c>
      <c r="FN14" s="57">
        <f t="shared" si="76"/>
        <v>0</v>
      </c>
      <c r="FO14" s="57">
        <f t="shared" si="77"/>
        <v>0</v>
      </c>
      <c r="FP14" s="56">
        <f t="shared" si="78"/>
        <v>0</v>
      </c>
      <c r="FQ14" s="55">
        <f t="shared" si="79"/>
        <v>1</v>
      </c>
      <c r="FR14" s="272">
        <f t="shared" si="80"/>
        <v>2.5919999999999995E-2</v>
      </c>
      <c r="FS14" s="55">
        <f t="shared" si="81"/>
        <v>3</v>
      </c>
      <c r="FT14" s="272">
        <f t="shared" si="82"/>
        <v>0.6</v>
      </c>
      <c r="FU14" s="57">
        <f t="shared" si="83"/>
        <v>0</v>
      </c>
      <c r="FV14" s="57">
        <f t="shared" si="84"/>
        <v>0</v>
      </c>
      <c r="FW14" s="56">
        <f t="shared" si="85"/>
        <v>0</v>
      </c>
      <c r="FX14" s="55">
        <f t="shared" si="86"/>
        <v>1</v>
      </c>
      <c r="FY14" s="272">
        <f t="shared" si="87"/>
        <v>2.5919999999999995E-2</v>
      </c>
      <c r="FZ14" s="55">
        <f t="shared" si="88"/>
        <v>3</v>
      </c>
      <c r="GA14" s="272">
        <f t="shared" si="89"/>
        <v>0.6</v>
      </c>
      <c r="GB14" s="57">
        <f t="shared" si="90"/>
        <v>0</v>
      </c>
      <c r="GC14" s="57">
        <f t="shared" si="91"/>
        <v>0</v>
      </c>
      <c r="GD14" s="56">
        <f t="shared" si="92"/>
        <v>0</v>
      </c>
      <c r="GE14" s="55">
        <f t="shared" si="93"/>
        <v>1</v>
      </c>
      <c r="GF14" s="272">
        <f t="shared" si="94"/>
        <v>2.5919999999999995E-2</v>
      </c>
      <c r="GG14" s="55">
        <f t="shared" si="95"/>
        <v>3</v>
      </c>
      <c r="GH14" s="272">
        <f t="shared" si="96"/>
        <v>0.6</v>
      </c>
      <c r="GI14" s="272">
        <f t="shared" si="97"/>
        <v>0.6</v>
      </c>
      <c r="GJ14" s="53"/>
    </row>
    <row r="15" spans="1:198 1680:1680" ht="158.4" x14ac:dyDescent="0.2">
      <c r="A15" s="75">
        <v>7</v>
      </c>
      <c r="B15" s="430" t="s">
        <v>1193</v>
      </c>
      <c r="C15" s="429" t="s">
        <v>1194</v>
      </c>
      <c r="D15" s="74" t="s">
        <v>205</v>
      </c>
      <c r="E15" s="72" t="s">
        <v>201</v>
      </c>
      <c r="F15" s="62" t="s">
        <v>225</v>
      </c>
      <c r="G15" s="72" t="s">
        <v>220</v>
      </c>
      <c r="H15" s="72" t="s">
        <v>173</v>
      </c>
      <c r="I15" s="71" t="s">
        <v>20</v>
      </c>
      <c r="J15" s="71" t="s">
        <v>53</v>
      </c>
      <c r="K15" s="71" t="s">
        <v>53</v>
      </c>
      <c r="L15" s="71" t="s">
        <v>53</v>
      </c>
      <c r="M15" s="71" t="s">
        <v>53</v>
      </c>
      <c r="N15" s="71" t="s">
        <v>54</v>
      </c>
      <c r="O15" s="71" t="s">
        <v>53</v>
      </c>
      <c r="P15" s="71" t="s">
        <v>53</v>
      </c>
      <c r="Q15" s="71" t="s">
        <v>53</v>
      </c>
      <c r="R15" s="71" t="s">
        <v>53</v>
      </c>
      <c r="S15" s="71" t="s">
        <v>54</v>
      </c>
      <c r="T15" s="71" t="s">
        <v>53</v>
      </c>
      <c r="U15" s="71" t="s">
        <v>54</v>
      </c>
      <c r="V15" s="71" t="s">
        <v>53</v>
      </c>
      <c r="W15" s="71" t="s">
        <v>54</v>
      </c>
      <c r="X15" s="71" t="s">
        <v>53</v>
      </c>
      <c r="Y15" s="71" t="s">
        <v>53</v>
      </c>
      <c r="Z15" s="71" t="s">
        <v>53</v>
      </c>
      <c r="AA15" s="71" t="s">
        <v>53</v>
      </c>
      <c r="AB15" s="71" t="s">
        <v>53</v>
      </c>
      <c r="AC15" s="70" t="str">
        <f t="shared" si="0"/>
        <v>2 - Baja</v>
      </c>
      <c r="AD15" s="233">
        <f t="shared" si="1"/>
        <v>0.4</v>
      </c>
      <c r="AE15" s="70" t="str">
        <f t="shared" si="2"/>
        <v>3 - Moderado</v>
      </c>
      <c r="AF15" s="233">
        <f t="shared" si="3"/>
        <v>0.6</v>
      </c>
      <c r="AG15" s="69" t="str">
        <f>IFERROR(INDEX('[8]G INTERINST'!$BLU$666:$BLY$670,MATCH(I15,'[8]G INTERINST'!$BLS$666:$BLS$670,0),MATCH(AE15,'[8]G INTERINST'!$BLU$664:$BLY$664,0)),"")</f>
        <v/>
      </c>
      <c r="AH15" s="233">
        <f t="shared" si="4"/>
        <v>0.24</v>
      </c>
      <c r="AI15" s="428" t="s">
        <v>1191</v>
      </c>
      <c r="AJ15" s="67" t="s">
        <v>1185</v>
      </c>
      <c r="AK15" s="72" t="s">
        <v>1184</v>
      </c>
      <c r="AL15" s="67" t="s">
        <v>1183</v>
      </c>
      <c r="AM15" s="62" t="s">
        <v>35</v>
      </c>
      <c r="AN15" s="67" t="s">
        <v>45</v>
      </c>
      <c r="AO15" s="67" t="s">
        <v>50</v>
      </c>
      <c r="AP15" s="62" t="s">
        <v>52</v>
      </c>
      <c r="AQ15" s="62" t="s">
        <v>35</v>
      </c>
      <c r="AR15" s="67" t="s">
        <v>46</v>
      </c>
      <c r="AS15" s="67" t="s">
        <v>50</v>
      </c>
      <c r="AT15" s="62" t="s">
        <v>52</v>
      </c>
      <c r="AU15" s="62" t="s">
        <v>35</v>
      </c>
      <c r="AV15" s="67" t="s">
        <v>46</v>
      </c>
      <c r="AW15" s="67" t="s">
        <v>50</v>
      </c>
      <c r="AX15" s="62" t="s">
        <v>52</v>
      </c>
      <c r="AY15" s="62"/>
      <c r="AZ15" s="67"/>
      <c r="BA15" s="67"/>
      <c r="BB15" s="62"/>
      <c r="BC15" s="62"/>
      <c r="BD15" s="67"/>
      <c r="BE15" s="67"/>
      <c r="BF15" s="62"/>
      <c r="BG15" s="62"/>
      <c r="BH15" s="67"/>
      <c r="BI15" s="67"/>
      <c r="BJ15" s="62"/>
      <c r="BK15" s="62"/>
      <c r="BL15" s="67"/>
      <c r="BM15" s="67"/>
      <c r="BN15" s="62"/>
      <c r="BO15" s="62"/>
      <c r="BP15" s="67"/>
      <c r="BQ15" s="67"/>
      <c r="BR15" s="62"/>
      <c r="BS15" s="62"/>
      <c r="BT15" s="67"/>
      <c r="BU15" s="67"/>
      <c r="BV15" s="62"/>
      <c r="BW15" s="62"/>
      <c r="BX15" s="67"/>
      <c r="BY15" s="67"/>
      <c r="BZ15" s="62"/>
      <c r="CA15" s="62"/>
      <c r="CB15" s="67"/>
      <c r="CC15" s="67"/>
      <c r="CD15" s="62"/>
      <c r="CE15" s="62"/>
      <c r="CF15" s="67"/>
      <c r="CG15" s="67"/>
      <c r="CH15" s="62"/>
      <c r="CI15" s="67"/>
      <c r="CJ15" s="67"/>
      <c r="CK15" s="62"/>
      <c r="CL15" s="63" t="str">
        <f>IFERROR(IF(GE15&lt;=1,"1 - Muy Baja",VLOOKUP(GE15,'[8]G INTERINST'!$BLR$666:$BLS$670,2,0)),"")</f>
        <v>1 - Muy Baja</v>
      </c>
      <c r="CM15" s="249">
        <f t="shared" si="5"/>
        <v>0.06</v>
      </c>
      <c r="CN15" s="63" t="str">
        <f>IFERROR(IF(GG15&lt;=1,"1 - Leve",HLOOKUP(GG15,'[8]G INTERINST'!$BLU$663:$BLY$664,2,0)),"")</f>
        <v/>
      </c>
      <c r="CO15" s="249">
        <f t="shared" si="6"/>
        <v>0.6</v>
      </c>
      <c r="CP15" s="63" t="str">
        <f t="shared" si="7"/>
        <v>MODERADO</v>
      </c>
      <c r="CQ15" s="233">
        <f t="shared" si="8"/>
        <v>3.5999999999999997E-2</v>
      </c>
      <c r="CR15" s="80" t="s">
        <v>475</v>
      </c>
      <c r="CS15" s="63">
        <f t="shared" si="9"/>
        <v>3</v>
      </c>
      <c r="CT15" s="62"/>
      <c r="CU15" s="172" t="s">
        <v>1182</v>
      </c>
      <c r="CV15" s="76" t="s">
        <v>1125</v>
      </c>
      <c r="CW15" s="242"/>
      <c r="CX15" s="56">
        <f t="shared" si="10"/>
        <v>4</v>
      </c>
      <c r="CY15" s="59">
        <f t="shared" si="11"/>
        <v>3</v>
      </c>
      <c r="CZ15" s="56" t="str">
        <f t="shared" si="12"/>
        <v>Moderado</v>
      </c>
      <c r="DA15" s="237">
        <f t="shared" si="13"/>
        <v>0.6</v>
      </c>
      <c r="DB15" s="57">
        <f t="shared" si="14"/>
        <v>0.15</v>
      </c>
      <c r="DC15" s="57">
        <f t="shared" si="15"/>
        <v>0.25</v>
      </c>
      <c r="DD15" s="56">
        <f t="shared" si="16"/>
        <v>0.4</v>
      </c>
      <c r="DE15" s="55">
        <f t="shared" si="17"/>
        <v>2</v>
      </c>
      <c r="DF15" s="272">
        <f t="shared" si="18"/>
        <v>0.24</v>
      </c>
      <c r="DG15" s="55">
        <f t="shared" si="19"/>
        <v>3</v>
      </c>
      <c r="DH15" s="55"/>
      <c r="DI15" s="272">
        <f t="shared" si="20"/>
        <v>0.6</v>
      </c>
      <c r="DJ15" s="57">
        <f t="shared" si="21"/>
        <v>0.25</v>
      </c>
      <c r="DK15" s="57">
        <f t="shared" si="22"/>
        <v>0.25</v>
      </c>
      <c r="DL15" s="56">
        <f t="shared" si="23"/>
        <v>0.5</v>
      </c>
      <c r="DM15" s="55">
        <f t="shared" si="24"/>
        <v>1</v>
      </c>
      <c r="DN15" s="272">
        <f t="shared" si="25"/>
        <v>0.12</v>
      </c>
      <c r="DO15" s="55">
        <f t="shared" si="26"/>
        <v>3</v>
      </c>
      <c r="DP15" s="272">
        <f t="shared" si="27"/>
        <v>0.6</v>
      </c>
      <c r="DQ15" s="57">
        <f t="shared" si="28"/>
        <v>0.25</v>
      </c>
      <c r="DR15" s="57">
        <f t="shared" si="29"/>
        <v>0.25</v>
      </c>
      <c r="DS15" s="56">
        <f t="shared" si="30"/>
        <v>0.5</v>
      </c>
      <c r="DT15" s="55">
        <f t="shared" si="31"/>
        <v>1</v>
      </c>
      <c r="DU15" s="272">
        <f t="shared" si="32"/>
        <v>0.06</v>
      </c>
      <c r="DV15" s="55">
        <f t="shared" si="33"/>
        <v>3</v>
      </c>
      <c r="DW15" s="272">
        <f t="shared" si="34"/>
        <v>0.6</v>
      </c>
      <c r="DX15" s="57">
        <f t="shared" si="35"/>
        <v>0</v>
      </c>
      <c r="DY15" s="57">
        <f>IF(BA15="",0,IF(BA15="Preventivo",0.25,IF(BA15="Detectivo",0.15,IF(BA16="Correctivo",0.1,0))))</f>
        <v>0</v>
      </c>
      <c r="DZ15" s="56">
        <f t="shared" si="36"/>
        <v>0</v>
      </c>
      <c r="EA15" s="55">
        <f t="shared" si="37"/>
        <v>1</v>
      </c>
      <c r="EB15" s="272">
        <f t="shared" si="38"/>
        <v>0.06</v>
      </c>
      <c r="EC15" s="55">
        <f t="shared" si="39"/>
        <v>3</v>
      </c>
      <c r="ED15" s="272">
        <f t="shared" si="40"/>
        <v>0.6</v>
      </c>
      <c r="EE15" s="57">
        <f t="shared" si="41"/>
        <v>0</v>
      </c>
      <c r="EF15" s="57">
        <f t="shared" si="42"/>
        <v>0</v>
      </c>
      <c r="EG15" s="56">
        <f t="shared" si="43"/>
        <v>0</v>
      </c>
      <c r="EH15" s="55">
        <f t="shared" si="44"/>
        <v>1</v>
      </c>
      <c r="EI15" s="272">
        <f t="shared" si="45"/>
        <v>0.06</v>
      </c>
      <c r="EJ15" s="55">
        <f t="shared" si="46"/>
        <v>3</v>
      </c>
      <c r="EK15" s="272">
        <f t="shared" si="47"/>
        <v>0.6</v>
      </c>
      <c r="EL15" s="57">
        <f t="shared" si="48"/>
        <v>0</v>
      </c>
      <c r="EM15" s="57">
        <f t="shared" si="49"/>
        <v>0</v>
      </c>
      <c r="EN15" s="56">
        <f t="shared" si="50"/>
        <v>0</v>
      </c>
      <c r="EO15" s="55">
        <f t="shared" si="51"/>
        <v>1</v>
      </c>
      <c r="EP15" s="272">
        <f t="shared" si="52"/>
        <v>0.06</v>
      </c>
      <c r="EQ15" s="55">
        <f t="shared" si="53"/>
        <v>3</v>
      </c>
      <c r="ER15" s="272">
        <f t="shared" si="54"/>
        <v>0.6</v>
      </c>
      <c r="ES15" s="57">
        <f t="shared" si="55"/>
        <v>0</v>
      </c>
      <c r="ET15" s="57">
        <f t="shared" si="56"/>
        <v>0</v>
      </c>
      <c r="EU15" s="56">
        <f t="shared" si="57"/>
        <v>0</v>
      </c>
      <c r="EV15" s="55">
        <f t="shared" si="58"/>
        <v>1</v>
      </c>
      <c r="EW15" s="272">
        <f t="shared" si="59"/>
        <v>0.06</v>
      </c>
      <c r="EX15" s="55">
        <f t="shared" si="60"/>
        <v>3</v>
      </c>
      <c r="EY15" s="272">
        <f t="shared" si="61"/>
        <v>0.6</v>
      </c>
      <c r="EZ15" s="57">
        <f t="shared" si="62"/>
        <v>0</v>
      </c>
      <c r="FA15" s="57">
        <f t="shared" si="63"/>
        <v>0</v>
      </c>
      <c r="FB15" s="56">
        <f t="shared" si="64"/>
        <v>0</v>
      </c>
      <c r="FC15" s="55">
        <f t="shared" si="65"/>
        <v>1</v>
      </c>
      <c r="FD15" s="272">
        <f t="shared" si="66"/>
        <v>0.06</v>
      </c>
      <c r="FE15" s="55">
        <f t="shared" si="67"/>
        <v>3</v>
      </c>
      <c r="FF15" s="272">
        <f t="shared" si="68"/>
        <v>0.6</v>
      </c>
      <c r="FG15" s="57">
        <f t="shared" si="69"/>
        <v>0</v>
      </c>
      <c r="FH15" s="57">
        <f t="shared" si="70"/>
        <v>0</v>
      </c>
      <c r="FI15" s="56">
        <f t="shared" si="71"/>
        <v>0</v>
      </c>
      <c r="FJ15" s="55">
        <f t="shared" si="72"/>
        <v>1</v>
      </c>
      <c r="FK15" s="272">
        <f t="shared" si="73"/>
        <v>0.06</v>
      </c>
      <c r="FL15" s="55">
        <f t="shared" si="74"/>
        <v>3</v>
      </c>
      <c r="FM15" s="272">
        <f t="shared" si="75"/>
        <v>0.6</v>
      </c>
      <c r="FN15" s="57">
        <f t="shared" si="76"/>
        <v>0</v>
      </c>
      <c r="FO15" s="57">
        <f t="shared" si="77"/>
        <v>0</v>
      </c>
      <c r="FP15" s="56">
        <f t="shared" si="78"/>
        <v>0</v>
      </c>
      <c r="FQ15" s="55">
        <f t="shared" si="79"/>
        <v>1</v>
      </c>
      <c r="FR15" s="272">
        <f t="shared" si="80"/>
        <v>0.06</v>
      </c>
      <c r="FS15" s="55">
        <f t="shared" si="81"/>
        <v>3</v>
      </c>
      <c r="FT15" s="272">
        <f t="shared" si="82"/>
        <v>0.6</v>
      </c>
      <c r="FU15" s="57">
        <f t="shared" si="83"/>
        <v>0</v>
      </c>
      <c r="FV15" s="57">
        <f t="shared" si="84"/>
        <v>0</v>
      </c>
      <c r="FW15" s="56">
        <f t="shared" si="85"/>
        <v>0</v>
      </c>
      <c r="FX15" s="55">
        <f t="shared" si="86"/>
        <v>1</v>
      </c>
      <c r="FY15" s="272">
        <f t="shared" si="87"/>
        <v>0.06</v>
      </c>
      <c r="FZ15" s="55">
        <f t="shared" si="88"/>
        <v>3</v>
      </c>
      <c r="GA15" s="272">
        <f t="shared" si="89"/>
        <v>0.6</v>
      </c>
      <c r="GB15" s="57">
        <f t="shared" si="90"/>
        <v>0</v>
      </c>
      <c r="GC15" s="57">
        <f t="shared" si="91"/>
        <v>0</v>
      </c>
      <c r="GD15" s="56">
        <f t="shared" si="92"/>
        <v>0</v>
      </c>
      <c r="GE15" s="55">
        <f t="shared" si="93"/>
        <v>1</v>
      </c>
      <c r="GF15" s="272">
        <f t="shared" si="94"/>
        <v>0.06</v>
      </c>
      <c r="GG15" s="55">
        <f t="shared" si="95"/>
        <v>3</v>
      </c>
      <c r="GH15" s="272">
        <f t="shared" si="96"/>
        <v>0.6</v>
      </c>
      <c r="GI15" s="272">
        <f t="shared" si="97"/>
        <v>0.6</v>
      </c>
      <c r="GJ15" s="53"/>
    </row>
    <row r="16" spans="1:198 1680:1680" ht="158.4" x14ac:dyDescent="0.2">
      <c r="A16" s="75">
        <v>8</v>
      </c>
      <c r="B16" s="430" t="s">
        <v>1193</v>
      </c>
      <c r="C16" s="429" t="s">
        <v>1192</v>
      </c>
      <c r="D16" s="74" t="s">
        <v>206</v>
      </c>
      <c r="E16" s="72" t="s">
        <v>201</v>
      </c>
      <c r="F16" s="62" t="s">
        <v>225</v>
      </c>
      <c r="G16" s="72" t="s">
        <v>220</v>
      </c>
      <c r="H16" s="72" t="s">
        <v>173</v>
      </c>
      <c r="I16" s="71" t="s">
        <v>20</v>
      </c>
      <c r="J16" s="71" t="s">
        <v>53</v>
      </c>
      <c r="K16" s="71" t="s">
        <v>53</v>
      </c>
      <c r="L16" s="71" t="s">
        <v>53</v>
      </c>
      <c r="M16" s="71" t="s">
        <v>53</v>
      </c>
      <c r="N16" s="71" t="s">
        <v>54</v>
      </c>
      <c r="O16" s="71" t="s">
        <v>53</v>
      </c>
      <c r="P16" s="71" t="s">
        <v>53</v>
      </c>
      <c r="Q16" s="71" t="s">
        <v>53</v>
      </c>
      <c r="R16" s="71" t="s">
        <v>53</v>
      </c>
      <c r="S16" s="71" t="s">
        <v>54</v>
      </c>
      <c r="T16" s="71" t="s">
        <v>53</v>
      </c>
      <c r="U16" s="71" t="s">
        <v>54</v>
      </c>
      <c r="V16" s="71" t="s">
        <v>53</v>
      </c>
      <c r="W16" s="71" t="s">
        <v>54</v>
      </c>
      <c r="X16" s="71" t="s">
        <v>53</v>
      </c>
      <c r="Y16" s="71" t="s">
        <v>53</v>
      </c>
      <c r="Z16" s="71" t="s">
        <v>53</v>
      </c>
      <c r="AA16" s="71" t="s">
        <v>53</v>
      </c>
      <c r="AB16" s="71" t="s">
        <v>53</v>
      </c>
      <c r="AC16" s="70" t="str">
        <f t="shared" si="0"/>
        <v>2 - Baja</v>
      </c>
      <c r="AD16" s="233">
        <f t="shared" si="1"/>
        <v>0.4</v>
      </c>
      <c r="AE16" s="70" t="str">
        <f t="shared" si="2"/>
        <v>3 - Moderado</v>
      </c>
      <c r="AF16" s="233">
        <f t="shared" si="3"/>
        <v>0.6</v>
      </c>
      <c r="AG16" s="69" t="str">
        <f>IFERROR(INDEX('[8]G INTERINST'!$BLU$666:$BLY$670,MATCH(I16,'[8]G INTERINST'!$BLS$666:$BLS$670,0),MATCH(AE16,'[8]G INTERINST'!$BLU$664:$BLY$664,0)),"")</f>
        <v/>
      </c>
      <c r="AH16" s="233">
        <f t="shared" si="4"/>
        <v>0.24</v>
      </c>
      <c r="AI16" s="428" t="s">
        <v>1191</v>
      </c>
      <c r="AJ16" s="67" t="s">
        <v>1185</v>
      </c>
      <c r="AK16" s="72" t="s">
        <v>1184</v>
      </c>
      <c r="AL16" s="67" t="s">
        <v>1183</v>
      </c>
      <c r="AM16" s="62" t="s">
        <v>35</v>
      </c>
      <c r="AN16" s="67" t="s">
        <v>45</v>
      </c>
      <c r="AO16" s="67" t="s">
        <v>50</v>
      </c>
      <c r="AP16" s="62" t="s">
        <v>52</v>
      </c>
      <c r="AQ16" s="62" t="s">
        <v>35</v>
      </c>
      <c r="AR16" s="67" t="s">
        <v>46</v>
      </c>
      <c r="AS16" s="67" t="s">
        <v>50</v>
      </c>
      <c r="AT16" s="62" t="s">
        <v>52</v>
      </c>
      <c r="AU16" s="62" t="s">
        <v>35</v>
      </c>
      <c r="AV16" s="67" t="s">
        <v>46</v>
      </c>
      <c r="AW16" s="67" t="s">
        <v>50</v>
      </c>
      <c r="AX16" s="62" t="s">
        <v>52</v>
      </c>
      <c r="AY16" s="62"/>
      <c r="AZ16" s="67"/>
      <c r="BA16" s="67"/>
      <c r="BB16" s="62"/>
      <c r="BC16" s="62"/>
      <c r="BD16" s="67"/>
      <c r="BE16" s="67"/>
      <c r="BF16" s="62"/>
      <c r="BG16" s="62"/>
      <c r="BH16" s="67"/>
      <c r="BI16" s="67"/>
      <c r="BJ16" s="62"/>
      <c r="BK16" s="62"/>
      <c r="BL16" s="67"/>
      <c r="BM16" s="67"/>
      <c r="BN16" s="62"/>
      <c r="BO16" s="62"/>
      <c r="BP16" s="67"/>
      <c r="BQ16" s="67"/>
      <c r="BR16" s="62"/>
      <c r="BS16" s="62"/>
      <c r="BT16" s="67"/>
      <c r="BU16" s="67"/>
      <c r="BV16" s="62"/>
      <c r="BW16" s="62"/>
      <c r="BX16" s="67"/>
      <c r="BY16" s="67"/>
      <c r="BZ16" s="62"/>
      <c r="CA16" s="62"/>
      <c r="CB16" s="67"/>
      <c r="CC16" s="67"/>
      <c r="CD16" s="62"/>
      <c r="CE16" s="62"/>
      <c r="CF16" s="67"/>
      <c r="CG16" s="67"/>
      <c r="CH16" s="62"/>
      <c r="CI16" s="67"/>
      <c r="CJ16" s="67"/>
      <c r="CK16" s="62"/>
      <c r="CL16" s="63" t="str">
        <f>IFERROR(IF(GE16&lt;=1,"1 - Muy Baja",VLOOKUP(GE16,'[8]G INTERINST'!$BLR$666:$BLS$670,2,0)),"")</f>
        <v>1 - Muy Baja</v>
      </c>
      <c r="CM16" s="249">
        <f t="shared" si="5"/>
        <v>0.06</v>
      </c>
      <c r="CN16" s="63" t="str">
        <f>IFERROR(IF(GG16&lt;=1,"1 - Leve",HLOOKUP(GG16,'[8]G INTERINST'!$BLU$663:$BLY$664,2,0)),"")</f>
        <v/>
      </c>
      <c r="CO16" s="249">
        <f t="shared" si="6"/>
        <v>0.6</v>
      </c>
      <c r="CP16" s="63" t="str">
        <f t="shared" si="7"/>
        <v>MODERADO</v>
      </c>
      <c r="CQ16" s="233">
        <f t="shared" si="8"/>
        <v>3.5999999999999997E-2</v>
      </c>
      <c r="CR16" s="77" t="s">
        <v>238</v>
      </c>
      <c r="CS16" s="63">
        <f t="shared" si="9"/>
        <v>3</v>
      </c>
      <c r="CT16" s="62"/>
      <c r="CU16" s="172" t="s">
        <v>1182</v>
      </c>
      <c r="CV16" s="76" t="s">
        <v>1125</v>
      </c>
      <c r="CW16" s="242"/>
      <c r="CX16" s="56">
        <f t="shared" si="10"/>
        <v>4</v>
      </c>
      <c r="CY16" s="59">
        <f t="shared" si="11"/>
        <v>3</v>
      </c>
      <c r="CZ16" s="56" t="str">
        <f t="shared" si="12"/>
        <v>Moderado</v>
      </c>
      <c r="DA16" s="237">
        <f t="shared" si="13"/>
        <v>0.6</v>
      </c>
      <c r="DB16" s="57">
        <f t="shared" si="14"/>
        <v>0.15</v>
      </c>
      <c r="DC16" s="57">
        <f t="shared" si="15"/>
        <v>0.25</v>
      </c>
      <c r="DD16" s="56">
        <f t="shared" si="16"/>
        <v>0.4</v>
      </c>
      <c r="DE16" s="55">
        <f t="shared" si="17"/>
        <v>2</v>
      </c>
      <c r="DF16" s="272">
        <f t="shared" si="18"/>
        <v>0.24</v>
      </c>
      <c r="DG16" s="55">
        <f t="shared" si="19"/>
        <v>3</v>
      </c>
      <c r="DH16" s="55"/>
      <c r="DI16" s="272">
        <f t="shared" si="20"/>
        <v>0.6</v>
      </c>
      <c r="DJ16" s="57">
        <f t="shared" si="21"/>
        <v>0.25</v>
      </c>
      <c r="DK16" s="57">
        <f t="shared" si="22"/>
        <v>0.25</v>
      </c>
      <c r="DL16" s="56">
        <f t="shared" si="23"/>
        <v>0.5</v>
      </c>
      <c r="DM16" s="55">
        <f t="shared" si="24"/>
        <v>1</v>
      </c>
      <c r="DN16" s="272">
        <f t="shared" si="25"/>
        <v>0.12</v>
      </c>
      <c r="DO16" s="55">
        <f t="shared" si="26"/>
        <v>3</v>
      </c>
      <c r="DP16" s="272">
        <f t="shared" si="27"/>
        <v>0.6</v>
      </c>
      <c r="DQ16" s="57">
        <f t="shared" si="28"/>
        <v>0.25</v>
      </c>
      <c r="DR16" s="57">
        <f t="shared" si="29"/>
        <v>0.25</v>
      </c>
      <c r="DS16" s="56">
        <f t="shared" si="30"/>
        <v>0.5</v>
      </c>
      <c r="DT16" s="55">
        <f t="shared" si="31"/>
        <v>1</v>
      </c>
      <c r="DU16" s="272">
        <f t="shared" si="32"/>
        <v>0.06</v>
      </c>
      <c r="DV16" s="55">
        <f t="shared" si="33"/>
        <v>3</v>
      </c>
      <c r="DW16" s="272">
        <f t="shared" si="34"/>
        <v>0.6</v>
      </c>
      <c r="DX16" s="57">
        <f t="shared" si="35"/>
        <v>0</v>
      </c>
      <c r="DY16" s="57">
        <f>IF(BA16="",0,IF(BA16="Preventivo",0.25,IF(BA16="Detectivo",0.15,IF(#REF!="Correctivo",0.1,0))))</f>
        <v>0</v>
      </c>
      <c r="DZ16" s="56">
        <f t="shared" si="36"/>
        <v>0</v>
      </c>
      <c r="EA16" s="55">
        <f t="shared" si="37"/>
        <v>1</v>
      </c>
      <c r="EB16" s="272">
        <f t="shared" si="38"/>
        <v>0.06</v>
      </c>
      <c r="EC16" s="55">
        <f t="shared" si="39"/>
        <v>3</v>
      </c>
      <c r="ED16" s="272">
        <f t="shared" si="40"/>
        <v>0.6</v>
      </c>
      <c r="EE16" s="57">
        <f t="shared" si="41"/>
        <v>0</v>
      </c>
      <c r="EF16" s="57">
        <f t="shared" si="42"/>
        <v>0</v>
      </c>
      <c r="EG16" s="56">
        <f t="shared" si="43"/>
        <v>0</v>
      </c>
      <c r="EH16" s="55">
        <f t="shared" si="44"/>
        <v>1</v>
      </c>
      <c r="EI16" s="272">
        <f t="shared" si="45"/>
        <v>0.06</v>
      </c>
      <c r="EJ16" s="55">
        <f t="shared" si="46"/>
        <v>3</v>
      </c>
      <c r="EK16" s="272">
        <f t="shared" si="47"/>
        <v>0.6</v>
      </c>
      <c r="EL16" s="57">
        <f t="shared" si="48"/>
        <v>0</v>
      </c>
      <c r="EM16" s="57">
        <f t="shared" si="49"/>
        <v>0</v>
      </c>
      <c r="EN16" s="56">
        <f t="shared" si="50"/>
        <v>0</v>
      </c>
      <c r="EO16" s="55">
        <f t="shared" si="51"/>
        <v>1</v>
      </c>
      <c r="EP16" s="272">
        <f t="shared" si="52"/>
        <v>0.06</v>
      </c>
      <c r="EQ16" s="55">
        <f t="shared" si="53"/>
        <v>3</v>
      </c>
      <c r="ER16" s="272">
        <f t="shared" si="54"/>
        <v>0.6</v>
      </c>
      <c r="ES16" s="57">
        <f t="shared" si="55"/>
        <v>0</v>
      </c>
      <c r="ET16" s="57">
        <f t="shared" si="56"/>
        <v>0</v>
      </c>
      <c r="EU16" s="56">
        <f t="shared" si="57"/>
        <v>0</v>
      </c>
      <c r="EV16" s="55">
        <f t="shared" si="58"/>
        <v>1</v>
      </c>
      <c r="EW16" s="272">
        <f t="shared" si="59"/>
        <v>0.06</v>
      </c>
      <c r="EX16" s="55">
        <f t="shared" si="60"/>
        <v>3</v>
      </c>
      <c r="EY16" s="272">
        <f t="shared" si="61"/>
        <v>0.6</v>
      </c>
      <c r="EZ16" s="57">
        <f t="shared" si="62"/>
        <v>0</v>
      </c>
      <c r="FA16" s="57">
        <f t="shared" si="63"/>
        <v>0</v>
      </c>
      <c r="FB16" s="56">
        <f t="shared" si="64"/>
        <v>0</v>
      </c>
      <c r="FC16" s="55">
        <f t="shared" si="65"/>
        <v>1</v>
      </c>
      <c r="FD16" s="272">
        <f t="shared" si="66"/>
        <v>0.06</v>
      </c>
      <c r="FE16" s="55">
        <f t="shared" si="67"/>
        <v>3</v>
      </c>
      <c r="FF16" s="272">
        <f t="shared" si="68"/>
        <v>0.6</v>
      </c>
      <c r="FG16" s="57">
        <f t="shared" si="69"/>
        <v>0</v>
      </c>
      <c r="FH16" s="57">
        <f t="shared" si="70"/>
        <v>0</v>
      </c>
      <c r="FI16" s="56">
        <f t="shared" si="71"/>
        <v>0</v>
      </c>
      <c r="FJ16" s="55">
        <f t="shared" si="72"/>
        <v>1</v>
      </c>
      <c r="FK16" s="272">
        <f t="shared" si="73"/>
        <v>0.06</v>
      </c>
      <c r="FL16" s="55">
        <f t="shared" si="74"/>
        <v>3</v>
      </c>
      <c r="FM16" s="272">
        <f t="shared" si="75"/>
        <v>0.6</v>
      </c>
      <c r="FN16" s="57">
        <f t="shared" si="76"/>
        <v>0</v>
      </c>
      <c r="FO16" s="57">
        <f t="shared" si="77"/>
        <v>0</v>
      </c>
      <c r="FP16" s="56">
        <f t="shared" si="78"/>
        <v>0</v>
      </c>
      <c r="FQ16" s="55">
        <f t="shared" si="79"/>
        <v>1</v>
      </c>
      <c r="FR16" s="272">
        <f t="shared" si="80"/>
        <v>0.06</v>
      </c>
      <c r="FS16" s="55">
        <f t="shared" si="81"/>
        <v>3</v>
      </c>
      <c r="FT16" s="272">
        <f t="shared" si="82"/>
        <v>0.6</v>
      </c>
      <c r="FU16" s="57">
        <f t="shared" si="83"/>
        <v>0</v>
      </c>
      <c r="FV16" s="57">
        <f t="shared" si="84"/>
        <v>0</v>
      </c>
      <c r="FW16" s="56">
        <f t="shared" si="85"/>
        <v>0</v>
      </c>
      <c r="FX16" s="55">
        <f t="shared" si="86"/>
        <v>1</v>
      </c>
      <c r="FY16" s="272">
        <f t="shared" si="87"/>
        <v>0.06</v>
      </c>
      <c r="FZ16" s="55">
        <f t="shared" si="88"/>
        <v>3</v>
      </c>
      <c r="GA16" s="272">
        <f t="shared" si="89"/>
        <v>0.6</v>
      </c>
      <c r="GB16" s="57">
        <f t="shared" si="90"/>
        <v>0</v>
      </c>
      <c r="GC16" s="57">
        <f t="shared" si="91"/>
        <v>0</v>
      </c>
      <c r="GD16" s="56">
        <f t="shared" si="92"/>
        <v>0</v>
      </c>
      <c r="GE16" s="55">
        <f t="shared" si="93"/>
        <v>1</v>
      </c>
      <c r="GF16" s="272">
        <f t="shared" si="94"/>
        <v>0.06</v>
      </c>
      <c r="GG16" s="55">
        <f t="shared" si="95"/>
        <v>3</v>
      </c>
      <c r="GH16" s="272">
        <f t="shared" si="96"/>
        <v>0.6</v>
      </c>
      <c r="GI16" s="272">
        <f t="shared" si="97"/>
        <v>0.6</v>
      </c>
      <c r="GJ16" s="53"/>
    </row>
    <row r="17" spans="1:191" ht="171.6" x14ac:dyDescent="0.2">
      <c r="A17" s="75">
        <v>9</v>
      </c>
      <c r="B17" s="430" t="s">
        <v>1188</v>
      </c>
      <c r="C17" s="429" t="s">
        <v>1190</v>
      </c>
      <c r="D17" s="74" t="s">
        <v>205</v>
      </c>
      <c r="E17" s="72" t="s">
        <v>204</v>
      </c>
      <c r="F17" s="62" t="s">
        <v>224</v>
      </c>
      <c r="G17" s="72" t="s">
        <v>1041</v>
      </c>
      <c r="H17" s="72" t="s">
        <v>173</v>
      </c>
      <c r="I17" s="71" t="s">
        <v>18</v>
      </c>
      <c r="J17" s="71" t="s">
        <v>53</v>
      </c>
      <c r="K17" s="71" t="s">
        <v>53</v>
      </c>
      <c r="L17" s="71" t="s">
        <v>53</v>
      </c>
      <c r="M17" s="71" t="s">
        <v>53</v>
      </c>
      <c r="N17" s="71" t="s">
        <v>54</v>
      </c>
      <c r="O17" s="71" t="s">
        <v>53</v>
      </c>
      <c r="P17" s="71" t="s">
        <v>53</v>
      </c>
      <c r="Q17" s="71" t="s">
        <v>53</v>
      </c>
      <c r="R17" s="71" t="s">
        <v>53</v>
      </c>
      <c r="S17" s="71" t="s">
        <v>54</v>
      </c>
      <c r="T17" s="71" t="s">
        <v>53</v>
      </c>
      <c r="U17" s="71" t="s">
        <v>54</v>
      </c>
      <c r="V17" s="71" t="s">
        <v>53</v>
      </c>
      <c r="W17" s="71" t="s">
        <v>53</v>
      </c>
      <c r="X17" s="71" t="s">
        <v>53</v>
      </c>
      <c r="Y17" s="71" t="s">
        <v>53</v>
      </c>
      <c r="Z17" s="71" t="s">
        <v>53</v>
      </c>
      <c r="AA17" s="71" t="s">
        <v>53</v>
      </c>
      <c r="AB17" s="71" t="s">
        <v>53</v>
      </c>
      <c r="AC17" s="70" t="str">
        <f t="shared" si="0"/>
        <v>1 - Muy Baja</v>
      </c>
      <c r="AD17" s="233">
        <f t="shared" si="1"/>
        <v>0.2</v>
      </c>
      <c r="AE17" s="70" t="str">
        <f t="shared" si="2"/>
        <v>3 - Moderado</v>
      </c>
      <c r="AF17" s="233">
        <f t="shared" si="3"/>
        <v>0.6</v>
      </c>
      <c r="AG17" s="69" t="str">
        <f>IFERROR(INDEX('[8]G INTERINST'!$BLU$666:$BLY$670,MATCH(I17,'[8]G INTERINST'!$BLS$666:$BLS$670,0),MATCH(AE17,'[8]G INTERINST'!$BLU$664:$BLY$664,0)),"")</f>
        <v/>
      </c>
      <c r="AH17" s="233">
        <f t="shared" si="4"/>
        <v>0.12</v>
      </c>
      <c r="AI17" s="428" t="s">
        <v>1189</v>
      </c>
      <c r="AJ17" s="67" t="s">
        <v>1185</v>
      </c>
      <c r="AK17" s="72" t="s">
        <v>1184</v>
      </c>
      <c r="AL17" s="67" t="s">
        <v>1183</v>
      </c>
      <c r="AM17" s="62" t="s">
        <v>34</v>
      </c>
      <c r="AN17" s="67" t="s">
        <v>45</v>
      </c>
      <c r="AO17" s="67" t="s">
        <v>50</v>
      </c>
      <c r="AP17" s="62" t="s">
        <v>52</v>
      </c>
      <c r="AQ17" s="62" t="s">
        <v>34</v>
      </c>
      <c r="AR17" s="67" t="s">
        <v>45</v>
      </c>
      <c r="AS17" s="67" t="s">
        <v>50</v>
      </c>
      <c r="AT17" s="62" t="s">
        <v>52</v>
      </c>
      <c r="AU17" s="62" t="s">
        <v>34</v>
      </c>
      <c r="AV17" s="67" t="s">
        <v>45</v>
      </c>
      <c r="AW17" s="67" t="s">
        <v>50</v>
      </c>
      <c r="AX17" s="62" t="s">
        <v>52</v>
      </c>
      <c r="AY17" s="62" t="s">
        <v>34</v>
      </c>
      <c r="AZ17" s="67" t="s">
        <v>45</v>
      </c>
      <c r="BA17" s="67" t="s">
        <v>50</v>
      </c>
      <c r="BB17" s="62" t="s">
        <v>52</v>
      </c>
      <c r="BC17" s="62" t="s">
        <v>34</v>
      </c>
      <c r="BD17" s="67" t="s">
        <v>45</v>
      </c>
      <c r="BE17" s="67" t="s">
        <v>50</v>
      </c>
      <c r="BF17" s="62" t="s">
        <v>52</v>
      </c>
      <c r="BG17" s="62" t="s">
        <v>34</v>
      </c>
      <c r="BH17" s="67" t="s">
        <v>45</v>
      </c>
      <c r="BI17" s="67" t="s">
        <v>50</v>
      </c>
      <c r="BJ17" s="62" t="s">
        <v>52</v>
      </c>
      <c r="BK17" s="62" t="s">
        <v>34</v>
      </c>
      <c r="BL17" s="67" t="s">
        <v>45</v>
      </c>
      <c r="BM17" s="67" t="s">
        <v>50</v>
      </c>
      <c r="BN17" s="62" t="s">
        <v>52</v>
      </c>
      <c r="BO17" s="62" t="s">
        <v>34</v>
      </c>
      <c r="BP17" s="67" t="s">
        <v>45</v>
      </c>
      <c r="BQ17" s="67" t="s">
        <v>50</v>
      </c>
      <c r="BR17" s="62" t="s">
        <v>52</v>
      </c>
      <c r="BS17" s="62"/>
      <c r="BT17" s="67"/>
      <c r="BU17" s="67"/>
      <c r="BV17" s="62"/>
      <c r="BW17" s="62"/>
      <c r="BX17" s="67"/>
      <c r="BY17" s="67"/>
      <c r="BZ17" s="62"/>
      <c r="CA17" s="62"/>
      <c r="CB17" s="67"/>
      <c r="CC17" s="67"/>
      <c r="CD17" s="62"/>
      <c r="CE17" s="62"/>
      <c r="CF17" s="67"/>
      <c r="CG17" s="67"/>
      <c r="CH17" s="62"/>
      <c r="CI17" s="67"/>
      <c r="CJ17" s="67"/>
      <c r="CK17" s="62"/>
      <c r="CL17" s="63" t="str">
        <f>IFERROR(IF(GE17&lt;=1,"1 - Muy Baja",VLOOKUP(GE17,'[8]G INTERINST'!$BLR$666:$BLS$670,2,0)),"")</f>
        <v>1 - Muy Baja</v>
      </c>
      <c r="CM17" s="249">
        <f t="shared" si="5"/>
        <v>5.598719999999998E-3</v>
      </c>
      <c r="CN17" s="63" t="str">
        <f>IFERROR(IF(GG17&lt;=1,"1 - Leve",HLOOKUP(GG17,'[8]G INTERINST'!$BLU$663:$BLY$664,2,0)),"")</f>
        <v/>
      </c>
      <c r="CO17" s="249">
        <f t="shared" si="6"/>
        <v>0.6</v>
      </c>
      <c r="CP17" s="63" t="str">
        <f t="shared" si="7"/>
        <v>MODERADO</v>
      </c>
      <c r="CQ17" s="233">
        <f t="shared" si="8"/>
        <v>3.3592319999999989E-3</v>
      </c>
      <c r="CR17" s="80" t="s">
        <v>475</v>
      </c>
      <c r="CS17" s="63">
        <f t="shared" si="9"/>
        <v>3</v>
      </c>
      <c r="CT17" s="62"/>
      <c r="CU17" s="172" t="s">
        <v>1182</v>
      </c>
      <c r="CV17" s="76" t="s">
        <v>1125</v>
      </c>
      <c r="CW17" s="242"/>
      <c r="CX17" s="56">
        <f t="shared" si="10"/>
        <v>3</v>
      </c>
      <c r="CY17" s="59">
        <f t="shared" si="11"/>
        <v>3</v>
      </c>
      <c r="CZ17" s="56" t="str">
        <f t="shared" si="12"/>
        <v>Moderado</v>
      </c>
      <c r="DA17" s="237">
        <f t="shared" si="13"/>
        <v>0.6</v>
      </c>
      <c r="DB17" s="57">
        <f t="shared" si="14"/>
        <v>0.15</v>
      </c>
      <c r="DC17" s="57">
        <f t="shared" si="15"/>
        <v>0.25</v>
      </c>
      <c r="DD17" s="56">
        <f t="shared" si="16"/>
        <v>0.4</v>
      </c>
      <c r="DE17" s="55">
        <f t="shared" si="17"/>
        <v>1</v>
      </c>
      <c r="DF17" s="272">
        <f t="shared" si="18"/>
        <v>0.12</v>
      </c>
      <c r="DG17" s="55">
        <f t="shared" si="19"/>
        <v>3</v>
      </c>
      <c r="DH17" s="55"/>
      <c r="DI17" s="272">
        <f t="shared" si="20"/>
        <v>0.6</v>
      </c>
      <c r="DJ17" s="57">
        <f t="shared" si="21"/>
        <v>0.15</v>
      </c>
      <c r="DK17" s="57">
        <f t="shared" si="22"/>
        <v>0.25</v>
      </c>
      <c r="DL17" s="56">
        <f t="shared" si="23"/>
        <v>0.4</v>
      </c>
      <c r="DM17" s="55">
        <f t="shared" si="24"/>
        <v>1</v>
      </c>
      <c r="DN17" s="272">
        <f t="shared" si="25"/>
        <v>7.1999999999999995E-2</v>
      </c>
      <c r="DO17" s="55">
        <f t="shared" si="26"/>
        <v>3</v>
      </c>
      <c r="DP17" s="272">
        <f t="shared" si="27"/>
        <v>0.6</v>
      </c>
      <c r="DQ17" s="57">
        <f t="shared" si="28"/>
        <v>0.15</v>
      </c>
      <c r="DR17" s="57">
        <f t="shared" si="29"/>
        <v>0.25</v>
      </c>
      <c r="DS17" s="56">
        <f t="shared" si="30"/>
        <v>0.4</v>
      </c>
      <c r="DT17" s="55">
        <f t="shared" si="31"/>
        <v>1</v>
      </c>
      <c r="DU17" s="272">
        <f t="shared" si="32"/>
        <v>4.3199999999999995E-2</v>
      </c>
      <c r="DV17" s="55">
        <f t="shared" si="33"/>
        <v>3</v>
      </c>
      <c r="DW17" s="272">
        <f t="shared" si="34"/>
        <v>0.6</v>
      </c>
      <c r="DX17" s="57">
        <f t="shared" si="35"/>
        <v>0.15</v>
      </c>
      <c r="DY17" s="57">
        <f>IF(BA17="",0,IF(BA17="Preventivo",0.25,IF(BA17="Detectivo",0.15,IF(BA18="Correctivo",0.1,0))))</f>
        <v>0.25</v>
      </c>
      <c r="DZ17" s="56">
        <f t="shared" si="36"/>
        <v>0.4</v>
      </c>
      <c r="EA17" s="55">
        <f t="shared" si="37"/>
        <v>1</v>
      </c>
      <c r="EB17" s="272">
        <f t="shared" si="38"/>
        <v>2.5919999999999995E-2</v>
      </c>
      <c r="EC17" s="55">
        <f t="shared" si="39"/>
        <v>3</v>
      </c>
      <c r="ED17" s="272">
        <f t="shared" si="40"/>
        <v>0.6</v>
      </c>
      <c r="EE17" s="57">
        <f t="shared" si="41"/>
        <v>0.15</v>
      </c>
      <c r="EF17" s="57">
        <f t="shared" si="42"/>
        <v>0.25</v>
      </c>
      <c r="EG17" s="56">
        <f t="shared" si="43"/>
        <v>0.4</v>
      </c>
      <c r="EH17" s="55">
        <f t="shared" si="44"/>
        <v>1</v>
      </c>
      <c r="EI17" s="272">
        <f t="shared" si="45"/>
        <v>1.5551999999999996E-2</v>
      </c>
      <c r="EJ17" s="55">
        <f t="shared" si="46"/>
        <v>3</v>
      </c>
      <c r="EK17" s="272">
        <f t="shared" si="47"/>
        <v>0.6</v>
      </c>
      <c r="EL17" s="57">
        <f t="shared" si="48"/>
        <v>0.15</v>
      </c>
      <c r="EM17" s="57">
        <f t="shared" si="49"/>
        <v>0.25</v>
      </c>
      <c r="EN17" s="56">
        <f t="shared" si="50"/>
        <v>0.4</v>
      </c>
      <c r="EO17" s="55">
        <f t="shared" si="51"/>
        <v>1</v>
      </c>
      <c r="EP17" s="272">
        <f t="shared" si="52"/>
        <v>9.3311999999999978E-3</v>
      </c>
      <c r="EQ17" s="55">
        <f t="shared" si="53"/>
        <v>3</v>
      </c>
      <c r="ER17" s="272">
        <f t="shared" si="54"/>
        <v>0.6</v>
      </c>
      <c r="ES17" s="57">
        <f t="shared" si="55"/>
        <v>0.15</v>
      </c>
      <c r="ET17" s="57">
        <f t="shared" si="56"/>
        <v>0.25</v>
      </c>
      <c r="EU17" s="56">
        <f t="shared" si="57"/>
        <v>0.4</v>
      </c>
      <c r="EV17" s="55">
        <f t="shared" si="58"/>
        <v>1</v>
      </c>
      <c r="EW17" s="272">
        <f t="shared" si="59"/>
        <v>9.3311999999999978E-3</v>
      </c>
      <c r="EX17" s="55">
        <f t="shared" si="60"/>
        <v>3</v>
      </c>
      <c r="EY17" s="272">
        <f t="shared" si="61"/>
        <v>0.6</v>
      </c>
      <c r="EZ17" s="57">
        <f t="shared" si="62"/>
        <v>0.15</v>
      </c>
      <c r="FA17" s="57">
        <f t="shared" si="63"/>
        <v>0.25</v>
      </c>
      <c r="FB17" s="56">
        <f t="shared" si="64"/>
        <v>0.4</v>
      </c>
      <c r="FC17" s="55">
        <f t="shared" si="65"/>
        <v>1</v>
      </c>
      <c r="FD17" s="272">
        <f t="shared" si="66"/>
        <v>5.598719999999998E-3</v>
      </c>
      <c r="FE17" s="55">
        <f t="shared" si="67"/>
        <v>3</v>
      </c>
      <c r="FF17" s="272">
        <f t="shared" si="68"/>
        <v>0.6</v>
      </c>
      <c r="FG17" s="57">
        <f t="shared" si="69"/>
        <v>0</v>
      </c>
      <c r="FH17" s="57">
        <f t="shared" si="70"/>
        <v>0</v>
      </c>
      <c r="FI17" s="56">
        <f t="shared" si="71"/>
        <v>0</v>
      </c>
      <c r="FJ17" s="55">
        <f t="shared" si="72"/>
        <v>1</v>
      </c>
      <c r="FK17" s="272">
        <f t="shared" si="73"/>
        <v>5.598719999999998E-3</v>
      </c>
      <c r="FL17" s="55">
        <f t="shared" si="74"/>
        <v>3</v>
      </c>
      <c r="FM17" s="272">
        <f t="shared" si="75"/>
        <v>0.6</v>
      </c>
      <c r="FN17" s="57">
        <f t="shared" si="76"/>
        <v>0</v>
      </c>
      <c r="FO17" s="57">
        <f t="shared" si="77"/>
        <v>0</v>
      </c>
      <c r="FP17" s="56">
        <f t="shared" si="78"/>
        <v>0</v>
      </c>
      <c r="FQ17" s="55">
        <f t="shared" si="79"/>
        <v>1</v>
      </c>
      <c r="FR17" s="272">
        <f t="shared" si="80"/>
        <v>5.598719999999998E-3</v>
      </c>
      <c r="FS17" s="55">
        <f t="shared" si="81"/>
        <v>3</v>
      </c>
      <c r="FT17" s="272">
        <f t="shared" si="82"/>
        <v>0.6</v>
      </c>
      <c r="FU17" s="57">
        <f t="shared" si="83"/>
        <v>0</v>
      </c>
      <c r="FV17" s="57">
        <f t="shared" si="84"/>
        <v>0</v>
      </c>
      <c r="FW17" s="56">
        <f t="shared" si="85"/>
        <v>0</v>
      </c>
      <c r="FX17" s="55">
        <f t="shared" si="86"/>
        <v>1</v>
      </c>
      <c r="FY17" s="272">
        <f t="shared" si="87"/>
        <v>5.598719999999998E-3</v>
      </c>
      <c r="FZ17" s="55">
        <f t="shared" si="88"/>
        <v>3</v>
      </c>
      <c r="GA17" s="272">
        <f t="shared" si="89"/>
        <v>0.6</v>
      </c>
      <c r="GB17" s="57">
        <f t="shared" si="90"/>
        <v>0</v>
      </c>
      <c r="GC17" s="57">
        <f t="shared" si="91"/>
        <v>0</v>
      </c>
      <c r="GD17" s="56">
        <f t="shared" si="92"/>
        <v>0</v>
      </c>
      <c r="GE17" s="55">
        <f t="shared" si="93"/>
        <v>1</v>
      </c>
      <c r="GF17" s="272">
        <f t="shared" si="94"/>
        <v>5.598719999999998E-3</v>
      </c>
      <c r="GG17" s="55">
        <f t="shared" si="95"/>
        <v>3</v>
      </c>
      <c r="GH17" s="272">
        <f t="shared" si="96"/>
        <v>0.6</v>
      </c>
      <c r="GI17" s="272">
        <f t="shared" si="97"/>
        <v>0.6</v>
      </c>
    </row>
    <row r="18" spans="1:191" ht="171.6" x14ac:dyDescent="0.2">
      <c r="A18" s="75">
        <v>10</v>
      </c>
      <c r="B18" s="430" t="s">
        <v>1188</v>
      </c>
      <c r="C18" s="429" t="s">
        <v>1187</v>
      </c>
      <c r="D18" s="74" t="s">
        <v>206</v>
      </c>
      <c r="E18" s="72" t="s">
        <v>204</v>
      </c>
      <c r="F18" s="62" t="s">
        <v>222</v>
      </c>
      <c r="G18" s="72" t="s">
        <v>1041</v>
      </c>
      <c r="H18" s="72" t="s">
        <v>173</v>
      </c>
      <c r="I18" s="71" t="s">
        <v>18</v>
      </c>
      <c r="J18" s="71" t="s">
        <v>53</v>
      </c>
      <c r="K18" s="71" t="s">
        <v>53</v>
      </c>
      <c r="L18" s="71" t="s">
        <v>53</v>
      </c>
      <c r="M18" s="71" t="s">
        <v>53</v>
      </c>
      <c r="N18" s="71" t="s">
        <v>54</v>
      </c>
      <c r="O18" s="71" t="s">
        <v>53</v>
      </c>
      <c r="P18" s="71" t="s">
        <v>53</v>
      </c>
      <c r="Q18" s="71" t="s">
        <v>53</v>
      </c>
      <c r="R18" s="71" t="s">
        <v>53</v>
      </c>
      <c r="S18" s="71" t="s">
        <v>54</v>
      </c>
      <c r="T18" s="71" t="s">
        <v>53</v>
      </c>
      <c r="U18" s="71" t="s">
        <v>54</v>
      </c>
      <c r="V18" s="71" t="s">
        <v>53</v>
      </c>
      <c r="W18" s="71" t="s">
        <v>53</v>
      </c>
      <c r="X18" s="71" t="s">
        <v>53</v>
      </c>
      <c r="Y18" s="71" t="s">
        <v>53</v>
      </c>
      <c r="Z18" s="71" t="s">
        <v>53</v>
      </c>
      <c r="AA18" s="71" t="s">
        <v>53</v>
      </c>
      <c r="AB18" s="71" t="s">
        <v>53</v>
      </c>
      <c r="AC18" s="70" t="str">
        <f t="shared" si="0"/>
        <v>1 - Muy Baja</v>
      </c>
      <c r="AD18" s="233">
        <f t="shared" si="1"/>
        <v>0.2</v>
      </c>
      <c r="AE18" s="70" t="str">
        <f t="shared" si="2"/>
        <v>3 - Moderado</v>
      </c>
      <c r="AF18" s="233">
        <f t="shared" si="3"/>
        <v>0.6</v>
      </c>
      <c r="AG18" s="69" t="str">
        <f>IFERROR(INDEX('[8]G INTERINST'!$BLU$666:$BLY$670,MATCH(I18,'[8]G INTERINST'!$BLS$666:$BLS$670,0),MATCH(AE18,'[8]G INTERINST'!$BLU$664:$BLY$664,0)),"")</f>
        <v/>
      </c>
      <c r="AH18" s="233">
        <f t="shared" si="4"/>
        <v>0.12</v>
      </c>
      <c r="AI18" s="428" t="s">
        <v>1186</v>
      </c>
      <c r="AJ18" s="67" t="s">
        <v>1185</v>
      </c>
      <c r="AK18" s="72" t="s">
        <v>1184</v>
      </c>
      <c r="AL18" s="67" t="s">
        <v>1183</v>
      </c>
      <c r="AM18" s="62" t="s">
        <v>34</v>
      </c>
      <c r="AN18" s="67" t="s">
        <v>45</v>
      </c>
      <c r="AO18" s="67" t="s">
        <v>50</v>
      </c>
      <c r="AP18" s="62" t="s">
        <v>52</v>
      </c>
      <c r="AQ18" s="62" t="s">
        <v>34</v>
      </c>
      <c r="AR18" s="67" t="s">
        <v>45</v>
      </c>
      <c r="AS18" s="67" t="s">
        <v>50</v>
      </c>
      <c r="AT18" s="62" t="s">
        <v>52</v>
      </c>
      <c r="AU18" s="62" t="s">
        <v>34</v>
      </c>
      <c r="AV18" s="67" t="s">
        <v>45</v>
      </c>
      <c r="AW18" s="67" t="s">
        <v>50</v>
      </c>
      <c r="AX18" s="62" t="s">
        <v>52</v>
      </c>
      <c r="AY18" s="62" t="s">
        <v>34</v>
      </c>
      <c r="AZ18" s="67" t="s">
        <v>45</v>
      </c>
      <c r="BA18" s="67" t="s">
        <v>50</v>
      </c>
      <c r="BB18" s="62" t="s">
        <v>52</v>
      </c>
      <c r="BC18" s="62" t="s">
        <v>34</v>
      </c>
      <c r="BD18" s="67" t="s">
        <v>45</v>
      </c>
      <c r="BE18" s="67" t="s">
        <v>50</v>
      </c>
      <c r="BF18" s="62" t="s">
        <v>52</v>
      </c>
      <c r="BG18" s="62" t="s">
        <v>34</v>
      </c>
      <c r="BH18" s="67" t="s">
        <v>45</v>
      </c>
      <c r="BI18" s="67" t="s">
        <v>50</v>
      </c>
      <c r="BJ18" s="62" t="s">
        <v>52</v>
      </c>
      <c r="BK18" s="62" t="s">
        <v>34</v>
      </c>
      <c r="BL18" s="67" t="s">
        <v>45</v>
      </c>
      <c r="BM18" s="67" t="s">
        <v>50</v>
      </c>
      <c r="BN18" s="62" t="s">
        <v>52</v>
      </c>
      <c r="BO18" s="62" t="s">
        <v>34</v>
      </c>
      <c r="BP18" s="67" t="s">
        <v>45</v>
      </c>
      <c r="BQ18" s="67" t="s">
        <v>50</v>
      </c>
      <c r="BR18" s="62" t="s">
        <v>52</v>
      </c>
      <c r="BS18" s="62"/>
      <c r="BT18" s="67"/>
      <c r="BU18" s="67"/>
      <c r="BV18" s="62"/>
      <c r="BW18" s="62"/>
      <c r="BX18" s="67"/>
      <c r="BY18" s="67"/>
      <c r="BZ18" s="62"/>
      <c r="CA18" s="62"/>
      <c r="CB18" s="67"/>
      <c r="CC18" s="67"/>
      <c r="CD18" s="62"/>
      <c r="CE18" s="62"/>
      <c r="CF18" s="67"/>
      <c r="CG18" s="67"/>
      <c r="CH18" s="62"/>
      <c r="CI18" s="67"/>
      <c r="CJ18" s="67"/>
      <c r="CK18" s="62"/>
      <c r="CL18" s="63" t="str">
        <f>IFERROR(IF(GE18&lt;=1,"1 - Muy Baja",VLOOKUP(GE18,'[8]G INTERINST'!$BLR$666:$BLS$670,2,0)),"")</f>
        <v>1 - Muy Baja</v>
      </c>
      <c r="CM18" s="249">
        <f t="shared" si="5"/>
        <v>5.598719999999998E-3</v>
      </c>
      <c r="CN18" s="63" t="str">
        <f>IFERROR(IF(GG18&lt;=1,"1 - Leve",HLOOKUP(GG18,'[8]G INTERINST'!$BLU$663:$BLY$664,2,0)),"")</f>
        <v/>
      </c>
      <c r="CO18" s="249">
        <f t="shared" si="6"/>
        <v>0.6</v>
      </c>
      <c r="CP18" s="63" t="str">
        <f t="shared" si="7"/>
        <v>MODERADO</v>
      </c>
      <c r="CQ18" s="233">
        <f t="shared" si="8"/>
        <v>3.3592319999999989E-3</v>
      </c>
      <c r="CR18" s="77" t="s">
        <v>238</v>
      </c>
      <c r="CS18" s="63">
        <f t="shared" si="9"/>
        <v>3</v>
      </c>
      <c r="CT18" s="62"/>
      <c r="CU18" s="172" t="s">
        <v>1182</v>
      </c>
      <c r="CV18" s="76" t="s">
        <v>1125</v>
      </c>
      <c r="CW18" s="242"/>
      <c r="CX18" s="56">
        <f t="shared" si="10"/>
        <v>3</v>
      </c>
      <c r="CY18" s="59">
        <f t="shared" si="11"/>
        <v>3</v>
      </c>
      <c r="CZ18" s="56" t="str">
        <f t="shared" si="12"/>
        <v>Moderado</v>
      </c>
      <c r="DA18" s="237">
        <f t="shared" si="13"/>
        <v>0.6</v>
      </c>
      <c r="DB18" s="57">
        <f t="shared" si="14"/>
        <v>0.15</v>
      </c>
      <c r="DC18" s="57">
        <f t="shared" si="15"/>
        <v>0.25</v>
      </c>
      <c r="DD18" s="56">
        <f t="shared" si="16"/>
        <v>0.4</v>
      </c>
      <c r="DE18" s="55">
        <f t="shared" si="17"/>
        <v>1</v>
      </c>
      <c r="DF18" s="272">
        <f t="shared" si="18"/>
        <v>0.12</v>
      </c>
      <c r="DG18" s="55">
        <f t="shared" si="19"/>
        <v>3</v>
      </c>
      <c r="DH18" s="55"/>
      <c r="DI18" s="272">
        <f t="shared" si="20"/>
        <v>0.6</v>
      </c>
      <c r="DJ18" s="57">
        <f t="shared" si="21"/>
        <v>0.15</v>
      </c>
      <c r="DK18" s="57">
        <f t="shared" si="22"/>
        <v>0.25</v>
      </c>
      <c r="DL18" s="56">
        <f t="shared" si="23"/>
        <v>0.4</v>
      </c>
      <c r="DM18" s="55">
        <f t="shared" si="24"/>
        <v>1</v>
      </c>
      <c r="DN18" s="272">
        <f t="shared" si="25"/>
        <v>7.1999999999999995E-2</v>
      </c>
      <c r="DO18" s="55">
        <f t="shared" si="26"/>
        <v>3</v>
      </c>
      <c r="DP18" s="272">
        <f t="shared" si="27"/>
        <v>0.6</v>
      </c>
      <c r="DQ18" s="57">
        <f t="shared" si="28"/>
        <v>0.15</v>
      </c>
      <c r="DR18" s="57">
        <f t="shared" si="29"/>
        <v>0.25</v>
      </c>
      <c r="DS18" s="56">
        <f t="shared" si="30"/>
        <v>0.4</v>
      </c>
      <c r="DT18" s="55">
        <f t="shared" si="31"/>
        <v>1</v>
      </c>
      <c r="DU18" s="272">
        <f t="shared" si="32"/>
        <v>4.3199999999999995E-2</v>
      </c>
      <c r="DV18" s="55">
        <f t="shared" si="33"/>
        <v>3</v>
      </c>
      <c r="DW18" s="272">
        <f t="shared" si="34"/>
        <v>0.6</v>
      </c>
      <c r="DX18" s="57">
        <f t="shared" si="35"/>
        <v>0.15</v>
      </c>
      <c r="DY18" s="57">
        <f>IF(BA18="",0,IF(BA18="Preventivo",0.25,IF(BA18="Detectivo",0.15,IF(#REF!="Correctivo",0.1,0))))</f>
        <v>0.25</v>
      </c>
      <c r="DZ18" s="56">
        <f t="shared" si="36"/>
        <v>0.4</v>
      </c>
      <c r="EA18" s="55">
        <f t="shared" si="37"/>
        <v>1</v>
      </c>
      <c r="EB18" s="272">
        <f t="shared" si="38"/>
        <v>2.5919999999999995E-2</v>
      </c>
      <c r="EC18" s="55">
        <f t="shared" si="39"/>
        <v>3</v>
      </c>
      <c r="ED18" s="272">
        <f t="shared" si="40"/>
        <v>0.6</v>
      </c>
      <c r="EE18" s="57">
        <f t="shared" si="41"/>
        <v>0.15</v>
      </c>
      <c r="EF18" s="57">
        <f t="shared" si="42"/>
        <v>0.25</v>
      </c>
      <c r="EG18" s="56">
        <f t="shared" si="43"/>
        <v>0.4</v>
      </c>
      <c r="EH18" s="55">
        <f t="shared" si="44"/>
        <v>1</v>
      </c>
      <c r="EI18" s="272">
        <f t="shared" si="45"/>
        <v>1.5551999999999996E-2</v>
      </c>
      <c r="EJ18" s="55">
        <f t="shared" si="46"/>
        <v>3</v>
      </c>
      <c r="EK18" s="272">
        <f t="shared" si="47"/>
        <v>0.6</v>
      </c>
      <c r="EL18" s="57">
        <f t="shared" si="48"/>
        <v>0.15</v>
      </c>
      <c r="EM18" s="57">
        <f t="shared" si="49"/>
        <v>0.25</v>
      </c>
      <c r="EN18" s="56">
        <f t="shared" si="50"/>
        <v>0.4</v>
      </c>
      <c r="EO18" s="55">
        <f t="shared" si="51"/>
        <v>1</v>
      </c>
      <c r="EP18" s="272">
        <f t="shared" si="52"/>
        <v>9.3311999999999978E-3</v>
      </c>
      <c r="EQ18" s="55">
        <f t="shared" si="53"/>
        <v>3</v>
      </c>
      <c r="ER18" s="272">
        <f t="shared" si="54"/>
        <v>0.6</v>
      </c>
      <c r="ES18" s="57">
        <f t="shared" si="55"/>
        <v>0.15</v>
      </c>
      <c r="ET18" s="57">
        <f t="shared" si="56"/>
        <v>0.25</v>
      </c>
      <c r="EU18" s="56">
        <f t="shared" si="57"/>
        <v>0.4</v>
      </c>
      <c r="EV18" s="55">
        <f t="shared" si="58"/>
        <v>1</v>
      </c>
      <c r="EW18" s="272">
        <f t="shared" si="59"/>
        <v>9.3311999999999978E-3</v>
      </c>
      <c r="EX18" s="55">
        <f t="shared" si="60"/>
        <v>3</v>
      </c>
      <c r="EY18" s="272">
        <f t="shared" si="61"/>
        <v>0.6</v>
      </c>
      <c r="EZ18" s="57">
        <f t="shared" si="62"/>
        <v>0.15</v>
      </c>
      <c r="FA18" s="57">
        <f t="shared" si="63"/>
        <v>0.25</v>
      </c>
      <c r="FB18" s="56">
        <f t="shared" si="64"/>
        <v>0.4</v>
      </c>
      <c r="FC18" s="55">
        <f t="shared" si="65"/>
        <v>1</v>
      </c>
      <c r="FD18" s="272">
        <f t="shared" si="66"/>
        <v>5.598719999999998E-3</v>
      </c>
      <c r="FE18" s="55">
        <f t="shared" si="67"/>
        <v>3</v>
      </c>
      <c r="FF18" s="272">
        <f t="shared" si="68"/>
        <v>0.6</v>
      </c>
      <c r="FG18" s="57">
        <f t="shared" si="69"/>
        <v>0</v>
      </c>
      <c r="FH18" s="57">
        <f t="shared" si="70"/>
        <v>0</v>
      </c>
      <c r="FI18" s="56">
        <f t="shared" si="71"/>
        <v>0</v>
      </c>
      <c r="FJ18" s="55">
        <f t="shared" si="72"/>
        <v>1</v>
      </c>
      <c r="FK18" s="272">
        <f t="shared" si="73"/>
        <v>5.598719999999998E-3</v>
      </c>
      <c r="FL18" s="55">
        <f t="shared" si="74"/>
        <v>3</v>
      </c>
      <c r="FM18" s="272">
        <f t="shared" si="75"/>
        <v>0.6</v>
      </c>
      <c r="FN18" s="57">
        <f t="shared" si="76"/>
        <v>0</v>
      </c>
      <c r="FO18" s="57">
        <f t="shared" si="77"/>
        <v>0</v>
      </c>
      <c r="FP18" s="56">
        <f t="shared" si="78"/>
        <v>0</v>
      </c>
      <c r="FQ18" s="55">
        <f t="shared" si="79"/>
        <v>1</v>
      </c>
      <c r="FR18" s="272">
        <f t="shared" si="80"/>
        <v>5.598719999999998E-3</v>
      </c>
      <c r="FS18" s="55">
        <f t="shared" si="81"/>
        <v>3</v>
      </c>
      <c r="FT18" s="272">
        <f t="shared" si="82"/>
        <v>0.6</v>
      </c>
      <c r="FU18" s="57">
        <f t="shared" si="83"/>
        <v>0</v>
      </c>
      <c r="FV18" s="57">
        <f t="shared" si="84"/>
        <v>0</v>
      </c>
      <c r="FW18" s="56">
        <f t="shared" si="85"/>
        <v>0</v>
      </c>
      <c r="FX18" s="55">
        <f t="shared" si="86"/>
        <v>1</v>
      </c>
      <c r="FY18" s="272">
        <f t="shared" si="87"/>
        <v>5.598719999999998E-3</v>
      </c>
      <c r="FZ18" s="55">
        <f t="shared" si="88"/>
        <v>3</v>
      </c>
      <c r="GA18" s="272">
        <f t="shared" si="89"/>
        <v>0.6</v>
      </c>
      <c r="GB18" s="57">
        <f t="shared" si="90"/>
        <v>0</v>
      </c>
      <c r="GC18" s="57">
        <f t="shared" si="91"/>
        <v>0</v>
      </c>
      <c r="GD18" s="56">
        <f t="shared" si="92"/>
        <v>0</v>
      </c>
      <c r="GE18" s="55">
        <f t="shared" si="93"/>
        <v>1</v>
      </c>
      <c r="GF18" s="272">
        <f t="shared" si="94"/>
        <v>5.598719999999998E-3</v>
      </c>
      <c r="GG18" s="55">
        <f t="shared" si="95"/>
        <v>3</v>
      </c>
      <c r="GH18" s="272">
        <f t="shared" si="96"/>
        <v>0.6</v>
      </c>
      <c r="GI18" s="272">
        <f t="shared" si="97"/>
        <v>0.6</v>
      </c>
    </row>
    <row r="19" spans="1:191" ht="13.8" x14ac:dyDescent="0.2">
      <c r="A19" s="75" t="s">
        <v>472</v>
      </c>
      <c r="B19" s="68"/>
      <c r="C19" s="68"/>
      <c r="D19" s="74"/>
      <c r="E19" s="72"/>
      <c r="F19" s="73"/>
      <c r="G19" s="72"/>
      <c r="H19" s="72"/>
      <c r="I19" s="71"/>
      <c r="J19" s="71"/>
      <c r="K19" s="71"/>
      <c r="L19" s="71"/>
      <c r="M19" s="71"/>
      <c r="N19" s="71"/>
      <c r="O19" s="71"/>
      <c r="P19" s="71"/>
      <c r="Q19" s="71"/>
      <c r="R19" s="71"/>
      <c r="S19" s="71"/>
      <c r="T19" s="71"/>
      <c r="U19" s="71"/>
      <c r="V19" s="71"/>
      <c r="W19" s="71"/>
      <c r="X19" s="71"/>
      <c r="Y19" s="71"/>
      <c r="Z19" s="71"/>
      <c r="AA19" s="71"/>
      <c r="AB19" s="71"/>
      <c r="AC19" s="70"/>
      <c r="AD19" s="233"/>
      <c r="AE19" s="70"/>
      <c r="AF19" s="233"/>
      <c r="AG19" s="69"/>
      <c r="AH19" s="233"/>
      <c r="AI19" s="72"/>
      <c r="AJ19" s="68"/>
      <c r="AK19" s="68"/>
      <c r="AL19" s="68"/>
      <c r="AM19" s="62"/>
      <c r="AN19" s="67"/>
      <c r="AO19" s="67"/>
      <c r="AP19" s="62"/>
      <c r="AQ19" s="62"/>
      <c r="AR19" s="67"/>
      <c r="AS19" s="67"/>
      <c r="AT19" s="62"/>
      <c r="AU19" s="62"/>
      <c r="AV19" s="67"/>
      <c r="AW19" s="67"/>
      <c r="AX19" s="62"/>
      <c r="AY19" s="62"/>
      <c r="AZ19" s="67"/>
      <c r="BA19" s="67"/>
      <c r="BB19" s="62"/>
      <c r="BC19" s="62"/>
      <c r="BD19" s="67"/>
      <c r="BE19" s="67"/>
      <c r="BF19" s="62"/>
      <c r="BG19" s="62"/>
      <c r="BH19" s="67"/>
      <c r="BI19" s="67"/>
      <c r="BJ19" s="62"/>
      <c r="BK19" s="62"/>
      <c r="BL19" s="67"/>
      <c r="BM19" s="67"/>
      <c r="BN19" s="62"/>
      <c r="BO19" s="62"/>
      <c r="BP19" s="67"/>
      <c r="BQ19" s="67"/>
      <c r="BR19" s="62"/>
      <c r="BS19" s="62"/>
      <c r="BT19" s="67"/>
      <c r="BU19" s="67"/>
      <c r="BV19" s="62"/>
      <c r="BW19" s="62"/>
      <c r="BX19" s="67"/>
      <c r="BY19" s="67"/>
      <c r="BZ19" s="62"/>
      <c r="CA19" s="62"/>
      <c r="CB19" s="67"/>
      <c r="CC19" s="67"/>
      <c r="CD19" s="62"/>
      <c r="CE19" s="62"/>
      <c r="CF19" s="67"/>
      <c r="CG19" s="67"/>
      <c r="CH19" s="62"/>
      <c r="CI19" s="67"/>
      <c r="CJ19" s="67"/>
      <c r="CK19" s="62"/>
      <c r="CL19" s="63"/>
      <c r="CM19" s="249"/>
      <c r="CN19" s="63"/>
      <c r="CO19" s="249"/>
      <c r="CP19" s="63"/>
      <c r="CQ19" s="233"/>
      <c r="CR19" s="61"/>
      <c r="CS19" s="63"/>
      <c r="CT19" s="62"/>
      <c r="CU19" s="172"/>
      <c r="CV19" s="61"/>
      <c r="CW19" s="242"/>
      <c r="CX19" s="56"/>
      <c r="CY19" s="59"/>
      <c r="CZ19" s="56"/>
      <c r="DA19" s="237"/>
      <c r="DB19" s="57"/>
      <c r="DC19" s="57"/>
      <c r="DD19" s="56"/>
      <c r="DE19" s="55"/>
      <c r="DF19" s="272"/>
      <c r="DG19" s="55"/>
      <c r="DH19" s="55"/>
      <c r="DI19" s="272"/>
      <c r="DJ19" s="57"/>
      <c r="DK19" s="57"/>
      <c r="DL19" s="56"/>
      <c r="DM19" s="55"/>
      <c r="DN19" s="272"/>
      <c r="DO19" s="55"/>
      <c r="DP19" s="272"/>
      <c r="DQ19" s="57"/>
      <c r="DR19" s="57"/>
      <c r="DS19" s="56"/>
      <c r="DT19" s="55"/>
      <c r="DU19" s="272"/>
      <c r="DV19" s="55"/>
      <c r="DW19" s="272"/>
      <c r="DX19" s="57"/>
      <c r="DY19" s="57"/>
      <c r="DZ19" s="56"/>
      <c r="EA19" s="55"/>
      <c r="EB19" s="272"/>
      <c r="EC19" s="55"/>
      <c r="ED19" s="272"/>
      <c r="EE19" s="57"/>
      <c r="EF19" s="57"/>
      <c r="EG19" s="56"/>
      <c r="EH19" s="55"/>
      <c r="EI19" s="272"/>
      <c r="EJ19" s="55"/>
      <c r="EK19" s="272"/>
      <c r="EL19" s="57"/>
      <c r="EM19" s="57"/>
      <c r="EN19" s="56"/>
      <c r="EO19" s="55"/>
      <c r="EP19" s="272"/>
      <c r="EQ19" s="55"/>
      <c r="ER19" s="272"/>
      <c r="ES19" s="57"/>
      <c r="ET19" s="57"/>
      <c r="EU19" s="56"/>
      <c r="EV19" s="55"/>
      <c r="EW19" s="272"/>
      <c r="EX19" s="55"/>
      <c r="EY19" s="272"/>
      <c r="EZ19" s="57"/>
      <c r="FA19" s="57"/>
      <c r="FB19" s="56"/>
      <c r="FC19" s="55"/>
      <c r="FD19" s="272"/>
      <c r="FE19" s="55"/>
      <c r="FF19" s="272"/>
      <c r="FG19" s="57"/>
      <c r="FH19" s="57"/>
      <c r="FI19" s="56"/>
      <c r="FJ19" s="55"/>
      <c r="FK19" s="272"/>
      <c r="FL19" s="55"/>
      <c r="FM19" s="272"/>
      <c r="FN19" s="57"/>
      <c r="FO19" s="57"/>
      <c r="FP19" s="56"/>
      <c r="FQ19" s="55"/>
      <c r="FR19" s="272"/>
      <c r="FS19" s="55"/>
      <c r="FT19" s="272"/>
      <c r="FU19" s="57"/>
      <c r="FV19" s="57"/>
      <c r="FW19" s="56"/>
      <c r="FX19" s="55"/>
      <c r="FY19" s="272"/>
      <c r="FZ19" s="55"/>
      <c r="GA19" s="272"/>
      <c r="GB19" s="57"/>
      <c r="GC19" s="57"/>
      <c r="GD19" s="56"/>
      <c r="GE19" s="55"/>
      <c r="GF19" s="272"/>
      <c r="GG19" s="55"/>
      <c r="GH19" s="272"/>
      <c r="GI19" s="272"/>
    </row>
    <row r="20" spans="1:191" x14ac:dyDescent="0.2">
      <c r="CR20" s="353" t="s">
        <v>471</v>
      </c>
      <c r="CS20" s="344">
        <f>SUM(CS9:CS18)</f>
        <v>30</v>
      </c>
      <c r="CT20" s="344"/>
      <c r="CU20" s="353">
        <f>COUNT(CS9:CS18)</f>
        <v>10</v>
      </c>
    </row>
    <row r="587" spans="1:1 1680:1689" ht="13.2" x14ac:dyDescent="0.25">
      <c r="A587" s="1" t="s">
        <v>227</v>
      </c>
      <c r="BLP587" s="1" t="s">
        <v>227</v>
      </c>
      <c r="BLQ587" s="22"/>
      <c r="BLR587" s="22"/>
      <c r="BLS587" s="22"/>
      <c r="BLT587" s="22"/>
      <c r="BLU587" s="22"/>
      <c r="BLV587" s="22"/>
      <c r="BLW587" s="22"/>
      <c r="BLX587" s="22"/>
      <c r="BLY587" s="22"/>
    </row>
    <row r="588" spans="1:1 1680:1689" ht="13.2" x14ac:dyDescent="0.25">
      <c r="BLP588" s="22"/>
      <c r="BLQ588" s="22"/>
      <c r="BLR588" s="22"/>
      <c r="BLS588" s="22"/>
      <c r="BLT588" s="22"/>
      <c r="BLU588" s="22"/>
      <c r="BLV588" s="22"/>
      <c r="BLW588" s="540" t="s">
        <v>33</v>
      </c>
      <c r="BLX588" s="540"/>
      <c r="BLY588" s="540"/>
    </row>
    <row r="589" spans="1:1 1680:1689" ht="13.2" x14ac:dyDescent="0.25">
      <c r="BLP589" s="22"/>
      <c r="BLQ589" s="22"/>
      <c r="BLR589" s="22"/>
      <c r="BLS589" s="22"/>
      <c r="BLT589" s="22"/>
      <c r="BLU589" s="49">
        <v>1</v>
      </c>
      <c r="BLV589" s="49">
        <v>2</v>
      </c>
      <c r="BLW589" s="49">
        <v>3</v>
      </c>
      <c r="BLX589" s="48">
        <v>4</v>
      </c>
      <c r="BLY589" s="48">
        <v>5</v>
      </c>
    </row>
    <row r="590" spans="1:1 1680:1689" ht="13.2" x14ac:dyDescent="0.25">
      <c r="BLP590" s="22"/>
      <c r="BLQ590" s="22"/>
      <c r="BLR590" s="22"/>
      <c r="BLS590" s="22"/>
      <c r="BLT590" s="22"/>
      <c r="BLU590" s="26" t="s">
        <v>32</v>
      </c>
      <c r="BLV590" s="26" t="s">
        <v>31</v>
      </c>
      <c r="BLW590" s="26" t="s">
        <v>30</v>
      </c>
      <c r="BLX590" s="26" t="s">
        <v>29</v>
      </c>
      <c r="BLY590" s="26" t="s">
        <v>28</v>
      </c>
    </row>
    <row r="591" spans="1:1 1680:1689" ht="13.2" x14ac:dyDescent="0.25">
      <c r="BLP591" s="22"/>
      <c r="BLQ591" s="22"/>
      <c r="BLR591" s="22"/>
      <c r="BLS591" s="22"/>
      <c r="BLT591" s="22"/>
      <c r="BLU591" s="49">
        <v>1</v>
      </c>
      <c r="BLV591" s="49">
        <v>2</v>
      </c>
      <c r="BLW591" s="49">
        <v>3</v>
      </c>
      <c r="BLX591" s="48">
        <v>4</v>
      </c>
      <c r="BLY591" s="48">
        <v>5</v>
      </c>
    </row>
    <row r="592" spans="1:1 1680:1689" ht="13.2" x14ac:dyDescent="0.25">
      <c r="BLP592" s="22"/>
      <c r="BLQ592" s="541" t="s">
        <v>27</v>
      </c>
      <c r="BLR592" s="23">
        <v>5</v>
      </c>
      <c r="BLS592" s="26" t="s">
        <v>26</v>
      </c>
      <c r="BLT592" s="23">
        <v>5</v>
      </c>
      <c r="BLU592" s="43" t="s">
        <v>15</v>
      </c>
      <c r="BLV592" s="46" t="s">
        <v>14</v>
      </c>
      <c r="BLW592" s="46" t="s">
        <v>14</v>
      </c>
      <c r="BLX592" s="329" t="s">
        <v>13</v>
      </c>
      <c r="BLY592" s="329" t="s">
        <v>13</v>
      </c>
    </row>
    <row r="593" spans="1680:1693" ht="13.2" x14ac:dyDescent="0.25">
      <c r="BLP593" s="22"/>
      <c r="BLQ593" s="541"/>
      <c r="BLR593" s="23">
        <v>4</v>
      </c>
      <c r="BLS593" s="26" t="s">
        <v>24</v>
      </c>
      <c r="BLT593" s="23">
        <v>4</v>
      </c>
      <c r="BLU593" s="43" t="s">
        <v>15</v>
      </c>
      <c r="BLV593" s="43" t="s">
        <v>15</v>
      </c>
      <c r="BLW593" s="46" t="s">
        <v>14</v>
      </c>
      <c r="BLX593" s="329" t="s">
        <v>13</v>
      </c>
      <c r="BLY593" s="329" t="s">
        <v>13</v>
      </c>
      <c r="BLZ593" s="24"/>
      <c r="BMA593" s="24"/>
      <c r="BMB593" s="24"/>
      <c r="BMC593" s="24"/>
    </row>
    <row r="594" spans="1680:1693" ht="13.2" x14ac:dyDescent="0.25">
      <c r="BLP594" s="22"/>
      <c r="BLQ594" s="541"/>
      <c r="BLR594" s="23">
        <v>3</v>
      </c>
      <c r="BLS594" s="26" t="s">
        <v>22</v>
      </c>
      <c r="BLT594" s="23">
        <v>3</v>
      </c>
      <c r="BLU594" s="43" t="s">
        <v>15</v>
      </c>
      <c r="BLV594" s="43" t="s">
        <v>15</v>
      </c>
      <c r="BLW594" s="46" t="s">
        <v>14</v>
      </c>
      <c r="BLX594" s="46" t="s">
        <v>14</v>
      </c>
      <c r="BLY594" s="46" t="s">
        <v>14</v>
      </c>
      <c r="BLZ594" s="24"/>
      <c r="BMA594" s="24"/>
      <c r="BMB594" s="24"/>
      <c r="BMC594" s="24"/>
    </row>
    <row r="595" spans="1680:1693" ht="13.2" x14ac:dyDescent="0.25">
      <c r="BLP595" s="22"/>
      <c r="BLQ595" s="541"/>
      <c r="BLR595" s="23">
        <v>2</v>
      </c>
      <c r="BLS595" s="26" t="s">
        <v>20</v>
      </c>
      <c r="BLT595" s="23">
        <v>2</v>
      </c>
      <c r="BLU595" s="44" t="s">
        <v>16</v>
      </c>
      <c r="BLV595" s="43" t="s">
        <v>15</v>
      </c>
      <c r="BLW595" s="43" t="s">
        <v>15</v>
      </c>
      <c r="BLX595" s="43" t="s">
        <v>15</v>
      </c>
      <c r="BLY595" s="46" t="s">
        <v>14</v>
      </c>
      <c r="BLZ595" s="24"/>
      <c r="BMA595" s="24"/>
      <c r="BMB595" s="24"/>
      <c r="BMC595" s="24"/>
    </row>
    <row r="596" spans="1680:1693" ht="13.2" x14ac:dyDescent="0.25">
      <c r="BLP596" s="22"/>
      <c r="BLQ596" s="541"/>
      <c r="BLR596" s="23">
        <v>1</v>
      </c>
      <c r="BLS596" s="26" t="s">
        <v>18</v>
      </c>
      <c r="BLT596" s="23">
        <v>1</v>
      </c>
      <c r="BLU596" s="44" t="s">
        <v>16</v>
      </c>
      <c r="BLV596" s="44" t="s">
        <v>16</v>
      </c>
      <c r="BLW596" s="43" t="s">
        <v>15</v>
      </c>
      <c r="BLX596" s="43" t="s">
        <v>15</v>
      </c>
      <c r="BLY596" s="43" t="s">
        <v>15</v>
      </c>
      <c r="BLZ596" s="24"/>
      <c r="BMA596" s="24"/>
      <c r="BMB596" s="24"/>
      <c r="BMC596" s="24"/>
    </row>
    <row r="597" spans="1680:1693" ht="13.2" x14ac:dyDescent="0.25">
      <c r="BLP597" s="22"/>
      <c r="BLQ597" s="22"/>
      <c r="BLR597" s="22"/>
      <c r="BLS597" s="22"/>
      <c r="BLT597" s="22"/>
      <c r="BLU597" s="22"/>
      <c r="BLV597" s="22"/>
      <c r="BLW597" s="22"/>
      <c r="BLX597" s="22"/>
      <c r="BLY597" s="22"/>
      <c r="BLZ597" s="22"/>
      <c r="BMA597" s="22"/>
      <c r="BMB597" s="22"/>
      <c r="BMC597" s="22"/>
    </row>
    <row r="598" spans="1680:1693" ht="13.2" x14ac:dyDescent="0.25">
      <c r="BLP598" s="22"/>
      <c r="BLQ598" s="22"/>
      <c r="BLR598" s="22"/>
      <c r="BLS598" s="22"/>
      <c r="BLT598" s="22"/>
      <c r="BLU598" s="22"/>
      <c r="BLV598" s="22"/>
      <c r="BLW598" s="22"/>
      <c r="BLX598" s="22"/>
      <c r="BLY598" s="22"/>
      <c r="BLZ598" s="22"/>
      <c r="BMA598" s="22"/>
      <c r="BMB598" s="22"/>
      <c r="BMC598" s="22"/>
    </row>
    <row r="599" spans="1680:1693" ht="13.2" x14ac:dyDescent="0.25">
      <c r="BLP599" s="22"/>
      <c r="BLQ599" s="22"/>
      <c r="BLR599" s="22"/>
      <c r="BLS599" s="22"/>
      <c r="BLT599" s="22"/>
      <c r="BLU599" s="22"/>
      <c r="BLV599" s="22"/>
      <c r="BLW599" s="22"/>
      <c r="BLX599" s="22"/>
      <c r="BLY599" s="22"/>
      <c r="BLZ599" s="22"/>
      <c r="BMA599" s="22" t="s">
        <v>226</v>
      </c>
      <c r="BMB599" s="22"/>
      <c r="BMC599" s="22"/>
    </row>
    <row r="600" spans="1680:1693" ht="20.399999999999999" x14ac:dyDescent="0.25">
      <c r="BLP600" s="22"/>
      <c r="BLQ600" s="22"/>
      <c r="BLR600" s="22"/>
      <c r="BLS600" s="22"/>
      <c r="BLT600" s="22"/>
      <c r="BLU600" s="22"/>
      <c r="BLV600" s="22"/>
      <c r="BLW600" s="22"/>
      <c r="BLX600" s="22"/>
      <c r="BLY600" s="22"/>
      <c r="BLZ600" s="22"/>
      <c r="BMA600" s="41" t="s">
        <v>225</v>
      </c>
      <c r="BMB600" s="22"/>
      <c r="BMC600" s="22"/>
    </row>
    <row r="601" spans="1680:1693" ht="30.6" x14ac:dyDescent="0.25">
      <c r="BLP601" s="22"/>
      <c r="BLQ601" s="22"/>
      <c r="BLR601" s="22"/>
      <c r="BLS601" s="22"/>
      <c r="BLT601" s="22"/>
      <c r="BLU601" s="22"/>
      <c r="BLV601" s="22"/>
      <c r="BLW601" s="22"/>
      <c r="BLX601" s="22"/>
      <c r="BLY601" s="22"/>
      <c r="BLZ601" s="22"/>
      <c r="BMA601" s="41" t="s">
        <v>224</v>
      </c>
      <c r="BMB601" s="22"/>
      <c r="BMC601" s="22"/>
    </row>
    <row r="602" spans="1680:1693" ht="13.2" x14ac:dyDescent="0.25">
      <c r="BLP602" s="22"/>
      <c r="BLQ602" s="22"/>
      <c r="BLR602" s="22"/>
      <c r="BLS602" s="22"/>
      <c r="BLT602" s="22"/>
      <c r="BLU602" s="22"/>
      <c r="BLV602" s="22"/>
      <c r="BLW602" s="22"/>
      <c r="BLX602" s="22"/>
      <c r="BLY602" s="22"/>
      <c r="BLZ602" s="22"/>
      <c r="BMA602" s="41" t="s">
        <v>223</v>
      </c>
      <c r="BMB602" s="22"/>
      <c r="BMC602" s="22"/>
    </row>
    <row r="603" spans="1680:1693" ht="13.2" x14ac:dyDescent="0.25">
      <c r="BLP603" s="22"/>
      <c r="BLQ603" s="22"/>
      <c r="BLR603" s="22"/>
      <c r="BLS603" s="22"/>
      <c r="BLT603" s="22"/>
      <c r="BLU603" s="22"/>
      <c r="BLV603" s="22"/>
      <c r="BLW603" s="22"/>
      <c r="BLX603" s="22"/>
      <c r="BLY603" s="22"/>
      <c r="BLZ603" s="22"/>
      <c r="BMA603" s="41" t="s">
        <v>222</v>
      </c>
      <c r="BMB603" s="22"/>
      <c r="BMC603" s="22"/>
    </row>
    <row r="604" spans="1680:1693" ht="13.2" x14ac:dyDescent="0.25">
      <c r="BLP604" s="22"/>
      <c r="BLQ604" s="22"/>
      <c r="BLR604" s="22"/>
      <c r="BLS604" s="22"/>
      <c r="BLT604" s="22"/>
      <c r="BLU604" s="22"/>
      <c r="BLV604" s="22"/>
      <c r="BLW604" s="22"/>
      <c r="BLX604" s="22"/>
      <c r="BLY604" s="22"/>
      <c r="BLZ604" s="22"/>
      <c r="BMA604" s="24"/>
      <c r="BMB604" s="22"/>
      <c r="BMC604" s="22"/>
    </row>
    <row r="605" spans="1680:1693" ht="13.2" x14ac:dyDescent="0.25">
      <c r="BLP605" s="22"/>
      <c r="BLQ605" s="22"/>
      <c r="BLR605" s="22"/>
      <c r="BLS605" s="22"/>
      <c r="BLT605" s="22"/>
      <c r="BLU605" s="22"/>
      <c r="BLV605" s="22"/>
      <c r="BLW605" s="22"/>
      <c r="BLX605" s="22"/>
      <c r="BLY605" s="22"/>
      <c r="BLZ605" s="22"/>
      <c r="BMA605" s="22"/>
      <c r="BMB605" s="22"/>
      <c r="BMC605" s="22" t="s">
        <v>221</v>
      </c>
    </row>
    <row r="606" spans="1680:1693" ht="13.2" x14ac:dyDescent="0.25">
      <c r="BLP606" s="22"/>
      <c r="BLQ606" s="22"/>
      <c r="BLR606" s="22"/>
      <c r="BLS606" s="22"/>
      <c r="BLT606" s="22"/>
      <c r="BLU606" s="22"/>
      <c r="BLV606" s="22"/>
      <c r="BLW606" s="22"/>
      <c r="BLX606" s="22"/>
      <c r="BLY606" s="22"/>
      <c r="BLZ606" s="22"/>
      <c r="BMA606" s="22"/>
      <c r="BMB606" s="22"/>
      <c r="BMC606" s="40" t="s">
        <v>220</v>
      </c>
    </row>
    <row r="607" spans="1680:1693" ht="13.2" x14ac:dyDescent="0.25">
      <c r="BLP607" s="22"/>
      <c r="BLQ607" s="22"/>
      <c r="BLR607" s="22"/>
      <c r="BLS607" s="22"/>
      <c r="BLT607" s="22"/>
      <c r="BLU607" s="22"/>
      <c r="BLV607" s="22"/>
      <c r="BLW607" s="22"/>
      <c r="BLX607" s="22"/>
      <c r="BLY607" s="22"/>
      <c r="BLZ607" s="22"/>
      <c r="BMA607" s="22"/>
      <c r="BMB607" s="22"/>
      <c r="BMC607" s="40" t="s">
        <v>219</v>
      </c>
    </row>
    <row r="608" spans="1680:1693" ht="13.2" x14ac:dyDescent="0.25">
      <c r="BLP608" s="22"/>
      <c r="BLQ608" s="22"/>
      <c r="BLR608" s="22"/>
      <c r="BLS608" s="22"/>
      <c r="BLT608" s="22"/>
      <c r="BLU608" s="22"/>
      <c r="BLV608" s="22"/>
      <c r="BLW608" s="22"/>
      <c r="BLX608" s="22"/>
      <c r="BLY608" s="22"/>
      <c r="BLZ608" s="22"/>
      <c r="BMA608" s="22"/>
      <c r="BMB608" s="22"/>
      <c r="BMC608" s="40" t="s">
        <v>218</v>
      </c>
    </row>
    <row r="609" spans="1693:1696" ht="13.2" x14ac:dyDescent="0.25">
      <c r="BMC609" s="40" t="s">
        <v>217</v>
      </c>
      <c r="BMD609" s="22"/>
      <c r="BME609" s="22"/>
      <c r="BMF609" s="25"/>
    </row>
    <row r="610" spans="1693:1696" ht="20.399999999999999" x14ac:dyDescent="0.25">
      <c r="BMC610" s="40" t="s">
        <v>216</v>
      </c>
      <c r="BMD610" s="22"/>
      <c r="BME610" s="22"/>
      <c r="BMF610" s="25"/>
    </row>
    <row r="611" spans="1693:1696" ht="20.399999999999999" x14ac:dyDescent="0.25">
      <c r="BMC611" s="40" t="s">
        <v>527</v>
      </c>
      <c r="BMD611" s="22"/>
      <c r="BME611" s="22"/>
      <c r="BMF611" s="25"/>
    </row>
    <row r="612" spans="1693:1696" ht="13.2" x14ac:dyDescent="0.25">
      <c r="BMC612" s="40" t="s">
        <v>214</v>
      </c>
      <c r="BMD612" s="22"/>
      <c r="BME612" s="22"/>
      <c r="BMF612" s="25"/>
    </row>
    <row r="613" spans="1693:1696" ht="13.2" x14ac:dyDescent="0.25">
      <c r="BMC613" s="40" t="s">
        <v>213</v>
      </c>
      <c r="BMD613" s="22"/>
      <c r="BME613" s="22"/>
      <c r="BMF613" s="25"/>
    </row>
    <row r="614" spans="1693:1696" ht="13.2" x14ac:dyDescent="0.25">
      <c r="BMC614" s="40" t="s">
        <v>212</v>
      </c>
      <c r="BMD614" s="22"/>
      <c r="BME614" s="22"/>
      <c r="BMF614" s="25"/>
    </row>
    <row r="615" spans="1693:1696" ht="13.2" x14ac:dyDescent="0.25">
      <c r="BMC615" s="40" t="s">
        <v>211</v>
      </c>
      <c r="BMD615" s="22"/>
      <c r="BME615" s="22"/>
      <c r="BMF615" s="25"/>
    </row>
    <row r="616" spans="1693:1696" ht="13.2" x14ac:dyDescent="0.25">
      <c r="BMC616" s="40" t="s">
        <v>210</v>
      </c>
      <c r="BMD616" s="22"/>
      <c r="BME616" s="22"/>
      <c r="BMF616" s="25"/>
    </row>
    <row r="617" spans="1693:1696" ht="20.399999999999999" x14ac:dyDescent="0.25">
      <c r="BMC617" s="40" t="s">
        <v>468</v>
      </c>
      <c r="BMD617" s="22"/>
      <c r="BME617" s="22"/>
      <c r="BMF617" s="25"/>
    </row>
    <row r="618" spans="1693:1696" ht="13.2" x14ac:dyDescent="0.25">
      <c r="BMC618" s="22"/>
      <c r="BMD618" s="22"/>
      <c r="BME618" s="40"/>
      <c r="BMF618" s="25"/>
    </row>
    <row r="619" spans="1693:1696" ht="13.2" x14ac:dyDescent="0.25">
      <c r="BMC619" s="22"/>
      <c r="BMD619" s="22"/>
      <c r="BME619" s="22"/>
      <c r="BMF619" s="25"/>
    </row>
    <row r="620" spans="1693:1696" ht="13.2" x14ac:dyDescent="0.25">
      <c r="BMC620" s="22"/>
      <c r="BMD620" s="22"/>
      <c r="BME620" s="22"/>
      <c r="BMF620" s="25" t="s">
        <v>207</v>
      </c>
    </row>
    <row r="621" spans="1693:1696" ht="13.2" x14ac:dyDescent="0.25">
      <c r="BMC621" s="22"/>
      <c r="BMD621" s="22"/>
      <c r="BME621" s="22"/>
      <c r="BMF621" s="6" t="s">
        <v>206</v>
      </c>
    </row>
    <row r="622" spans="1693:1696" ht="20.399999999999999" x14ac:dyDescent="0.25">
      <c r="BMC622" s="22"/>
      <c r="BMD622" s="22"/>
      <c r="BME622" s="22"/>
      <c r="BMF622" s="6" t="s">
        <v>205</v>
      </c>
    </row>
    <row r="626" spans="1698:1701" ht="13.2" x14ac:dyDescent="0.25">
      <c r="BMH626" s="23" t="s">
        <v>123</v>
      </c>
      <c r="BMI626" s="22"/>
      <c r="BMJ626" s="22"/>
      <c r="BMK626" s="22"/>
    </row>
    <row r="627" spans="1698:1701" ht="13.2" x14ac:dyDescent="0.25">
      <c r="BMH627" s="39" t="s">
        <v>204</v>
      </c>
      <c r="BMI627" s="22"/>
      <c r="BMJ627" s="22"/>
      <c r="BMK627" s="22"/>
    </row>
    <row r="628" spans="1698:1701" ht="13.2" x14ac:dyDescent="0.25">
      <c r="BMH628" s="39" t="s">
        <v>203</v>
      </c>
      <c r="BMI628" s="22"/>
      <c r="BMJ628" s="22"/>
      <c r="BMK628" s="22"/>
    </row>
    <row r="629" spans="1698:1701" ht="13.2" x14ac:dyDescent="0.25">
      <c r="BMH629" s="39" t="s">
        <v>202</v>
      </c>
      <c r="BMI629" s="22"/>
      <c r="BMJ629" s="22"/>
      <c r="BMK629" s="22"/>
    </row>
    <row r="630" spans="1698:1701" ht="13.2" x14ac:dyDescent="0.25">
      <c r="BMH630" s="39" t="s">
        <v>201</v>
      </c>
      <c r="BMI630" s="22"/>
      <c r="BMJ630" s="22"/>
      <c r="BMK630" s="22"/>
    </row>
    <row r="631" spans="1698:1701" ht="13.2" x14ac:dyDescent="0.25">
      <c r="BMH631" s="39" t="s">
        <v>200</v>
      </c>
      <c r="BMI631" s="22"/>
      <c r="BMJ631" s="22"/>
      <c r="BMK631" s="22"/>
    </row>
    <row r="632" spans="1698:1701" ht="13.2" x14ac:dyDescent="0.25">
      <c r="BMH632" s="39" t="s">
        <v>199</v>
      </c>
      <c r="BMI632" s="22"/>
      <c r="BMJ632" s="22"/>
      <c r="BMK632" s="22"/>
    </row>
    <row r="633" spans="1698:1701" ht="13.2" x14ac:dyDescent="0.25">
      <c r="BMH633" s="39" t="s">
        <v>198</v>
      </c>
      <c r="BMI633" s="22"/>
      <c r="BMJ633" s="22"/>
      <c r="BMK633" s="22"/>
    </row>
    <row r="634" spans="1698:1701" ht="13.2" x14ac:dyDescent="0.25">
      <c r="BMH634" s="39" t="s">
        <v>197</v>
      </c>
      <c r="BMI634" s="22"/>
      <c r="BMJ634" s="22"/>
      <c r="BMK634" s="22"/>
    </row>
    <row r="635" spans="1698:1701" ht="13.2" x14ac:dyDescent="0.25">
      <c r="BMH635" s="39" t="s">
        <v>196</v>
      </c>
      <c r="BMI635" s="22"/>
      <c r="BMJ635" s="22"/>
      <c r="BMK635" s="22"/>
    </row>
    <row r="636" spans="1698:1701" ht="13.2" x14ac:dyDescent="0.25">
      <c r="BMH636" s="25"/>
      <c r="BMI636" s="22"/>
      <c r="BMJ636" s="22"/>
      <c r="BMK636" s="22" t="s">
        <v>195</v>
      </c>
    </row>
    <row r="637" spans="1698:1701" ht="13.2" x14ac:dyDescent="0.25">
      <c r="BMH637" s="23"/>
      <c r="BMI637" s="22"/>
      <c r="BMJ637" s="22"/>
      <c r="BMK637" s="22" t="s">
        <v>168</v>
      </c>
    </row>
    <row r="638" spans="1698:1701" ht="13.2" x14ac:dyDescent="0.25">
      <c r="BMH638" s="23"/>
      <c r="BMI638" s="22"/>
      <c r="BMJ638" s="22"/>
      <c r="BMK638" s="22" t="s">
        <v>136</v>
      </c>
    </row>
    <row r="639" spans="1698:1701" ht="13.2" x14ac:dyDescent="0.25">
      <c r="BMH639" s="23"/>
      <c r="BMI639" s="22"/>
      <c r="BMJ639" s="22"/>
      <c r="BMK639" s="22" t="s">
        <v>194</v>
      </c>
    </row>
    <row r="640" spans="1698:1701" ht="13.2" x14ac:dyDescent="0.25">
      <c r="BMH640" s="23"/>
      <c r="BMI640" s="22"/>
      <c r="BMJ640" s="22"/>
      <c r="BMK640" s="22" t="s">
        <v>193</v>
      </c>
    </row>
    <row r="641" spans="1701:1703" ht="13.2" x14ac:dyDescent="0.25">
      <c r="BMK641" s="22" t="s">
        <v>192</v>
      </c>
      <c r="BML641" s="22"/>
      <c r="BMM641" s="22"/>
    </row>
    <row r="642" spans="1701:1703" ht="13.2" x14ac:dyDescent="0.25">
      <c r="BMK642" s="22" t="s">
        <v>191</v>
      </c>
      <c r="BML642" s="22"/>
      <c r="BMM642" s="22"/>
    </row>
    <row r="643" spans="1701:1703" ht="13.2" x14ac:dyDescent="0.25">
      <c r="BMK643" s="22" t="s">
        <v>190</v>
      </c>
      <c r="BML643" s="22"/>
      <c r="BMM643" s="22"/>
    </row>
    <row r="644" spans="1701:1703" ht="13.2" x14ac:dyDescent="0.25">
      <c r="BMK644" s="22" t="s">
        <v>189</v>
      </c>
      <c r="BML644" s="22"/>
      <c r="BMM644" s="22"/>
    </row>
    <row r="645" spans="1701:1703" ht="13.2" x14ac:dyDescent="0.25">
      <c r="BMK645" s="22"/>
      <c r="BML645" s="22"/>
      <c r="BMM645" s="22"/>
    </row>
    <row r="646" spans="1701:1703" ht="13.2" x14ac:dyDescent="0.25">
      <c r="BMK646" s="22"/>
      <c r="BML646" s="22"/>
      <c r="BMM646" s="22"/>
    </row>
    <row r="647" spans="1701:1703" ht="13.2" x14ac:dyDescent="0.25">
      <c r="BMK647" s="22"/>
      <c r="BML647" s="22"/>
      <c r="BMM647" s="22" t="s">
        <v>188</v>
      </c>
    </row>
    <row r="648" spans="1701:1703" ht="20.399999999999999" x14ac:dyDescent="0.25">
      <c r="BMK648" s="22"/>
      <c r="BML648" s="22"/>
      <c r="BMM648" s="37" t="s">
        <v>187</v>
      </c>
    </row>
    <row r="649" spans="1701:1703" ht="13.2" x14ac:dyDescent="0.25">
      <c r="BMK649" s="22"/>
      <c r="BML649" s="22"/>
      <c r="BMM649" s="37" t="s">
        <v>186</v>
      </c>
    </row>
    <row r="650" spans="1701:1703" ht="13.2" x14ac:dyDescent="0.25">
      <c r="BMK650" s="22"/>
      <c r="BML650" s="22"/>
      <c r="BMM650" s="37" t="s">
        <v>185</v>
      </c>
    </row>
    <row r="651" spans="1701:1703" ht="20.399999999999999" x14ac:dyDescent="0.25">
      <c r="BMK651" s="22"/>
      <c r="BML651" s="22"/>
      <c r="BMM651" s="37" t="s">
        <v>184</v>
      </c>
    </row>
    <row r="652" spans="1701:1703" ht="13.2" x14ac:dyDescent="0.25">
      <c r="BMK652" s="22"/>
      <c r="BML652" s="22"/>
      <c r="BMM652" s="37" t="s">
        <v>183</v>
      </c>
    </row>
    <row r="653" spans="1701:1703" ht="20.399999999999999" x14ac:dyDescent="0.25">
      <c r="BMK653" s="22"/>
      <c r="BML653" s="22"/>
      <c r="BMM653" s="38" t="s">
        <v>182</v>
      </c>
    </row>
    <row r="654" spans="1701:1703" ht="13.2" x14ac:dyDescent="0.25">
      <c r="BMK654" s="22"/>
      <c r="BML654" s="22"/>
      <c r="BMM654" s="37" t="s">
        <v>181</v>
      </c>
    </row>
    <row r="655" spans="1701:1703" ht="20.399999999999999" x14ac:dyDescent="0.25">
      <c r="BMK655" s="22"/>
      <c r="BML655" s="22"/>
      <c r="BMM655" s="37" t="s">
        <v>180</v>
      </c>
    </row>
    <row r="656" spans="1701:1703" ht="20.399999999999999" x14ac:dyDescent="0.25">
      <c r="BMK656" s="22"/>
      <c r="BML656" s="22"/>
      <c r="BMM656" s="37" t="s">
        <v>179</v>
      </c>
    </row>
    <row r="657" spans="1703:1703" ht="20.399999999999999" x14ac:dyDescent="0.25">
      <c r="BMM657" s="37" t="s">
        <v>178</v>
      </c>
    </row>
    <row r="658" spans="1703:1703" ht="30.6" x14ac:dyDescent="0.25">
      <c r="BMM658" s="37" t="s">
        <v>177</v>
      </c>
    </row>
    <row r="659" spans="1703:1703" ht="20.399999999999999" x14ac:dyDescent="0.25">
      <c r="BMM659" s="37" t="s">
        <v>176</v>
      </c>
    </row>
    <row r="660" spans="1703:1703" ht="20.399999999999999" x14ac:dyDescent="0.25">
      <c r="BMM660" s="37" t="s">
        <v>175</v>
      </c>
    </row>
    <row r="661" spans="1703:1703" ht="13.2" x14ac:dyDescent="0.25">
      <c r="BMM661" s="37" t="s">
        <v>174</v>
      </c>
    </row>
    <row r="662" spans="1703:1703" ht="13.2" x14ac:dyDescent="0.25">
      <c r="BMM662" s="37" t="s">
        <v>173</v>
      </c>
    </row>
    <row r="663" spans="1703:1703" ht="13.2" x14ac:dyDescent="0.25">
      <c r="BMM663" s="37" t="s">
        <v>172</v>
      </c>
    </row>
    <row r="664" spans="1703:1703" ht="13.2" x14ac:dyDescent="0.25">
      <c r="BMM664" s="37" t="s">
        <v>171</v>
      </c>
    </row>
    <row r="665" spans="1703:1703" ht="13.2" x14ac:dyDescent="0.25">
      <c r="BMM665" s="37" t="s">
        <v>170</v>
      </c>
    </row>
    <row r="666" spans="1703:1703" ht="13.2" x14ac:dyDescent="0.25">
      <c r="BMM666" s="37" t="s">
        <v>169</v>
      </c>
    </row>
    <row r="674" spans="1706:1708" ht="13.2" x14ac:dyDescent="0.25">
      <c r="BMP674" s="22" t="s">
        <v>168</v>
      </c>
      <c r="BMQ674" s="22"/>
      <c r="BMR674" s="22"/>
    </row>
    <row r="675" spans="1706:1708" ht="13.2" x14ac:dyDescent="0.25">
      <c r="BMP675" s="22" t="s">
        <v>167</v>
      </c>
      <c r="BMQ675" s="22"/>
      <c r="BMR675" s="22"/>
    </row>
    <row r="676" spans="1706:1708" ht="13.2" x14ac:dyDescent="0.25">
      <c r="BMP676" s="22" t="s">
        <v>166</v>
      </c>
      <c r="BMQ676" s="22"/>
      <c r="BMR676" s="22"/>
    </row>
    <row r="677" spans="1706:1708" ht="13.2" x14ac:dyDescent="0.25">
      <c r="BMP677" s="22" t="s">
        <v>165</v>
      </c>
      <c r="BMQ677" s="22"/>
      <c r="BMR677" s="22"/>
    </row>
    <row r="678" spans="1706:1708" ht="13.2" x14ac:dyDescent="0.25">
      <c r="BMP678" s="22" t="s">
        <v>164</v>
      </c>
      <c r="BMQ678" s="22"/>
      <c r="BMR678" s="22"/>
    </row>
    <row r="679" spans="1706:1708" ht="13.2" x14ac:dyDescent="0.25">
      <c r="BMP679" s="22" t="s">
        <v>163</v>
      </c>
      <c r="BMQ679" s="22"/>
      <c r="BMR679" s="22"/>
    </row>
    <row r="680" spans="1706:1708" ht="13.2" x14ac:dyDescent="0.25">
      <c r="BMP680" s="22"/>
      <c r="BMQ680" s="22"/>
      <c r="BMR680" s="22"/>
    </row>
    <row r="681" spans="1706:1708" ht="13.2" x14ac:dyDescent="0.25">
      <c r="BMP681" s="22"/>
      <c r="BMQ681" s="22"/>
      <c r="BMR681" s="22"/>
    </row>
    <row r="682" spans="1706:1708" ht="13.2" x14ac:dyDescent="0.25">
      <c r="BMP682" s="22"/>
      <c r="BMQ682" s="22"/>
      <c r="BMR682" s="22"/>
    </row>
    <row r="683" spans="1706:1708" ht="14.4" x14ac:dyDescent="0.25">
      <c r="BMP683" s="22"/>
      <c r="BMQ683" s="22"/>
      <c r="BMR683" s="330" t="s">
        <v>52</v>
      </c>
    </row>
    <row r="684" spans="1706:1708" ht="13.2" x14ac:dyDescent="0.25">
      <c r="BMP684" s="22"/>
      <c r="BMQ684" s="22"/>
      <c r="BMR684" s="26" t="s">
        <v>26</v>
      </c>
    </row>
    <row r="685" spans="1706:1708" ht="13.2" x14ac:dyDescent="0.25">
      <c r="BMP685" s="22"/>
      <c r="BMQ685" s="22"/>
      <c r="BMR685" s="26" t="s">
        <v>24</v>
      </c>
    </row>
    <row r="686" spans="1706:1708" ht="13.2" x14ac:dyDescent="0.25">
      <c r="BMP686" s="22"/>
      <c r="BMQ686" s="22"/>
      <c r="BMR686" s="26" t="s">
        <v>22</v>
      </c>
    </row>
    <row r="687" spans="1706:1708" ht="13.2" x14ac:dyDescent="0.25">
      <c r="BMP687" s="22"/>
      <c r="BMQ687" s="22"/>
      <c r="BMR687" s="26" t="s">
        <v>20</v>
      </c>
    </row>
    <row r="688" spans="1706:1708" ht="13.2" x14ac:dyDescent="0.25">
      <c r="BMP688" s="22"/>
      <c r="BMQ688" s="22"/>
      <c r="BMR688" s="26" t="s">
        <v>18</v>
      </c>
    </row>
    <row r="690" spans="1683:1719" ht="14.4" x14ac:dyDescent="0.25">
      <c r="BLS690" s="22"/>
      <c r="BLT690" s="22"/>
      <c r="BLU690" s="22"/>
      <c r="BLV690" s="22"/>
      <c r="BLW690" s="22"/>
      <c r="BLX690" s="22"/>
      <c r="BLY690" s="22"/>
      <c r="BLZ690" s="22"/>
      <c r="BMA690" s="22"/>
      <c r="BMB690" s="22"/>
      <c r="BMC690" s="22"/>
      <c r="BMD690" s="22"/>
      <c r="BME690" s="22"/>
      <c r="BMF690" s="25"/>
      <c r="BMG690" s="22"/>
      <c r="BMH690" s="23"/>
      <c r="BMI690" s="22"/>
      <c r="BMJ690" s="22"/>
      <c r="BMK690" s="22"/>
      <c r="BML690" s="22"/>
      <c r="BMM690" s="22"/>
      <c r="BMN690" s="22"/>
      <c r="BMO690" s="22"/>
      <c r="BMP690" s="22"/>
      <c r="BMQ690" s="22"/>
      <c r="BMR690" s="26"/>
      <c r="BMS690" s="22"/>
      <c r="BMT690" s="330" t="s">
        <v>51</v>
      </c>
      <c r="BMU690" s="22"/>
      <c r="BMV690" s="22"/>
      <c r="BMW690" s="22"/>
      <c r="BMX690" s="22"/>
      <c r="BMY690" s="22"/>
      <c r="BMZ690" s="22"/>
      <c r="BNA690" s="22"/>
      <c r="BNB690" s="22"/>
      <c r="BNC690" s="22"/>
    </row>
    <row r="691" spans="1683:1719" ht="13.2" x14ac:dyDescent="0.25">
      <c r="BLS691" s="22"/>
      <c r="BLT691" s="22"/>
      <c r="BLU691" s="22"/>
      <c r="BLV691" s="22"/>
      <c r="BLW691" s="22"/>
      <c r="BLX691" s="22"/>
      <c r="BLY691" s="22"/>
      <c r="BLZ691" s="22"/>
      <c r="BMA691" s="22"/>
      <c r="BMB691" s="22"/>
      <c r="BMC691" s="22"/>
      <c r="BMD691" s="22"/>
      <c r="BME691" s="22"/>
      <c r="BMF691" s="25"/>
      <c r="BMG691" s="22"/>
      <c r="BMH691" s="23"/>
      <c r="BMI691" s="22"/>
      <c r="BMJ691" s="22"/>
      <c r="BMK691" s="22"/>
      <c r="BML691" s="22"/>
      <c r="BMM691" s="22"/>
      <c r="BMN691" s="22"/>
      <c r="BMO691" s="22"/>
      <c r="BMP691" s="22"/>
      <c r="BMQ691" s="22"/>
      <c r="BMR691" s="26"/>
      <c r="BMS691" s="22"/>
      <c r="BMT691" s="26" t="s">
        <v>28</v>
      </c>
      <c r="BMU691" s="22"/>
      <c r="BMV691" s="22"/>
      <c r="BMW691" s="22"/>
      <c r="BMX691" s="22"/>
      <c r="BMY691" s="22"/>
      <c r="BMZ691" s="22"/>
      <c r="BNA691" s="22"/>
      <c r="BNB691" s="22"/>
      <c r="BNC691" s="22"/>
    </row>
    <row r="692" spans="1683:1719" ht="13.2" x14ac:dyDescent="0.25">
      <c r="BLS692" s="22"/>
      <c r="BLT692" s="23"/>
      <c r="BLU692" s="22"/>
      <c r="BLV692" s="22"/>
      <c r="BLW692" s="22"/>
      <c r="BLX692" s="22"/>
      <c r="BLY692" s="22"/>
      <c r="BLZ692" s="22"/>
      <c r="BMA692" s="22"/>
      <c r="BMB692" s="22"/>
      <c r="BMC692" s="22"/>
      <c r="BMD692" s="22"/>
      <c r="BME692" s="22"/>
      <c r="BMF692" s="25"/>
      <c r="BMG692" s="22"/>
      <c r="BMH692" s="23"/>
      <c r="BMI692" s="22"/>
      <c r="BMJ692" s="22"/>
      <c r="BMK692" s="22"/>
      <c r="BML692" s="22"/>
      <c r="BMM692" s="22"/>
      <c r="BMN692" s="22"/>
      <c r="BMO692" s="22"/>
      <c r="BMP692" s="22"/>
      <c r="BMQ692" s="22"/>
      <c r="BMR692" s="26"/>
      <c r="BMS692" s="22"/>
      <c r="BMT692" s="26" t="s">
        <v>29</v>
      </c>
      <c r="BMU692" s="22"/>
      <c r="BMV692" s="22"/>
      <c r="BMW692" s="22"/>
      <c r="BMX692" s="22"/>
      <c r="BMY692" s="22"/>
      <c r="BMZ692" s="22"/>
      <c r="BNA692" s="22"/>
      <c r="BNB692" s="22"/>
      <c r="BNC692" s="22"/>
    </row>
    <row r="693" spans="1683:1719" ht="13.2" x14ac:dyDescent="0.25">
      <c r="BLS693" s="22"/>
      <c r="BLT693" s="22"/>
      <c r="BLU693" s="22"/>
      <c r="BLV693" s="22"/>
      <c r="BLW693" s="22"/>
      <c r="BLX693" s="22"/>
      <c r="BLY693" s="22"/>
      <c r="BLZ693" s="22"/>
      <c r="BMA693" s="22"/>
      <c r="BMB693" s="22"/>
      <c r="BMC693" s="22"/>
      <c r="BMD693" s="22"/>
      <c r="BME693" s="22"/>
      <c r="BMF693" s="25"/>
      <c r="BMG693" s="22"/>
      <c r="BMH693" s="23"/>
      <c r="BMI693" s="22"/>
      <c r="BMJ693" s="22"/>
      <c r="BMK693" s="22"/>
      <c r="BML693" s="22"/>
      <c r="BMM693" s="22"/>
      <c r="BMN693" s="22"/>
      <c r="BMO693" s="22"/>
      <c r="BMP693" s="22"/>
      <c r="BMQ693" s="22"/>
      <c r="BMR693" s="26"/>
      <c r="BMS693" s="22"/>
      <c r="BMT693" s="26" t="s">
        <v>30</v>
      </c>
      <c r="BMU693" s="22"/>
      <c r="BMV693" s="22"/>
      <c r="BMW693" s="22"/>
      <c r="BMX693" s="22"/>
      <c r="BMY693" s="22"/>
      <c r="BMZ693" s="22"/>
      <c r="BNA693" s="22"/>
      <c r="BNB693" s="22"/>
      <c r="BNC693" s="22"/>
    </row>
    <row r="694" spans="1683:1719" ht="13.2" x14ac:dyDescent="0.25">
      <c r="BLS694" s="22"/>
      <c r="BLT694" s="22"/>
      <c r="BLU694" s="22"/>
      <c r="BLV694" s="22"/>
      <c r="BLW694" s="22"/>
      <c r="BLX694" s="22"/>
      <c r="BLY694" s="22"/>
      <c r="BLZ694" s="22"/>
      <c r="BMA694" s="22"/>
      <c r="BMB694" s="22"/>
      <c r="BMC694" s="22"/>
      <c r="BMD694" s="22"/>
      <c r="BME694" s="22"/>
      <c r="BMF694" s="25"/>
      <c r="BMG694" s="22"/>
      <c r="BMH694" s="23"/>
      <c r="BMI694" s="22"/>
      <c r="BMJ694" s="22"/>
      <c r="BMK694" s="22"/>
      <c r="BML694" s="22"/>
      <c r="BMM694" s="22"/>
      <c r="BMN694" s="22"/>
      <c r="BMO694" s="22"/>
      <c r="BMP694" s="22"/>
      <c r="BMQ694" s="22"/>
      <c r="BMR694" s="26"/>
      <c r="BMS694" s="22"/>
      <c r="BMT694" s="26" t="s">
        <v>31</v>
      </c>
      <c r="BMU694" s="22"/>
      <c r="BMV694" s="22"/>
      <c r="BMW694" s="22"/>
      <c r="BMX694" s="22"/>
      <c r="BMY694" s="22"/>
      <c r="BMZ694" s="22"/>
      <c r="BNA694" s="22"/>
      <c r="BNB694" s="22"/>
      <c r="BNC694" s="22"/>
    </row>
    <row r="695" spans="1683:1719" ht="13.2" x14ac:dyDescent="0.25">
      <c r="BLS695" s="22"/>
      <c r="BLT695" s="22"/>
      <c r="BLU695" s="22"/>
      <c r="BLV695" s="22"/>
      <c r="BLW695" s="22"/>
      <c r="BLX695" s="22"/>
      <c r="BLY695" s="22"/>
      <c r="BLZ695" s="22"/>
      <c r="BMA695" s="22"/>
      <c r="BMB695" s="22"/>
      <c r="BMC695" s="22"/>
      <c r="BMD695" s="22"/>
      <c r="BME695" s="22"/>
      <c r="BMF695" s="25"/>
      <c r="BMG695" s="22"/>
      <c r="BMH695" s="23"/>
      <c r="BMI695" s="22"/>
      <c r="BMJ695" s="22"/>
      <c r="BMK695" s="22"/>
      <c r="BML695" s="22"/>
      <c r="BMM695" s="22"/>
      <c r="BMN695" s="22"/>
      <c r="BMO695" s="22"/>
      <c r="BMP695" s="22"/>
      <c r="BMQ695" s="22"/>
      <c r="BMR695" s="26"/>
      <c r="BMS695" s="22"/>
      <c r="BMT695" s="26" t="s">
        <v>32</v>
      </c>
      <c r="BMU695" s="22"/>
      <c r="BMV695" s="22"/>
      <c r="BMW695" s="22"/>
      <c r="BMX695" s="22"/>
      <c r="BMY695" s="22"/>
      <c r="BMZ695" s="22"/>
      <c r="BNA695" s="22"/>
      <c r="BNB695" s="22"/>
      <c r="BNC695" s="22"/>
    </row>
    <row r="696" spans="1683:1719" ht="13.2" x14ac:dyDescent="0.25">
      <c r="BLS696" s="22"/>
      <c r="BLT696" s="22"/>
      <c r="BLU696" s="22"/>
      <c r="BLV696" s="22"/>
      <c r="BLW696" s="22"/>
      <c r="BLX696" s="22"/>
      <c r="BLY696" s="22"/>
      <c r="BLZ696" s="22"/>
      <c r="BMA696" s="22"/>
      <c r="BMB696" s="22"/>
      <c r="BMC696" s="22"/>
      <c r="BMD696" s="22"/>
      <c r="BME696" s="22"/>
      <c r="BMF696" s="25"/>
      <c r="BMG696" s="22"/>
      <c r="BMH696" s="23"/>
      <c r="BMI696" s="22"/>
      <c r="BMJ696" s="22"/>
      <c r="BMK696" s="22"/>
      <c r="BML696" s="22"/>
      <c r="BMM696" s="22"/>
      <c r="BMN696" s="22"/>
      <c r="BMO696" s="22"/>
      <c r="BMP696" s="22"/>
      <c r="BMQ696" s="22"/>
      <c r="BMR696" s="26"/>
      <c r="BMS696" s="22"/>
      <c r="BMT696" s="22"/>
      <c r="BMU696" s="22"/>
      <c r="BMV696" s="22"/>
      <c r="BMW696" s="22"/>
      <c r="BMX696" s="22"/>
      <c r="BMY696" s="22"/>
      <c r="BMZ696" s="22"/>
      <c r="BNA696" s="22"/>
      <c r="BNB696" s="22"/>
      <c r="BNC696" s="22"/>
    </row>
    <row r="697" spans="1683:1719" ht="13.2" x14ac:dyDescent="0.25">
      <c r="BLS697" s="22" t="s">
        <v>162</v>
      </c>
      <c r="BLT697" s="23"/>
      <c r="BLU697" s="22"/>
      <c r="BLV697" s="22"/>
      <c r="BLW697" s="22"/>
      <c r="BLX697" s="22"/>
      <c r="BLY697" s="22"/>
      <c r="BLZ697" s="22"/>
      <c r="BMA697" s="22"/>
      <c r="BMB697" s="22"/>
      <c r="BMC697" s="22"/>
      <c r="BMD697" s="22"/>
      <c r="BME697" s="22"/>
      <c r="BMF697" s="25"/>
      <c r="BMG697" s="22"/>
      <c r="BMH697" s="23"/>
      <c r="BMI697" s="22"/>
      <c r="BMJ697" s="22"/>
      <c r="BMK697" s="22"/>
      <c r="BML697" s="22"/>
      <c r="BMM697" s="22"/>
      <c r="BMN697" s="22"/>
      <c r="BMO697" s="22"/>
      <c r="BMP697" s="22" t="s">
        <v>77</v>
      </c>
      <c r="BMQ697" s="22"/>
      <c r="BMR697" s="26"/>
      <c r="BMS697" s="22"/>
      <c r="BMT697" s="22"/>
      <c r="BMU697" s="22"/>
      <c r="BMV697" s="22"/>
      <c r="BMW697" s="22"/>
      <c r="BMX697" s="22"/>
      <c r="BMY697" s="22"/>
      <c r="BMZ697" s="22"/>
      <c r="BNA697" s="22"/>
      <c r="BNB697" s="22"/>
      <c r="BNC697" s="22"/>
    </row>
    <row r="698" spans="1683:1719" ht="13.2" x14ac:dyDescent="0.25">
      <c r="BLS698" s="22" t="s">
        <v>161</v>
      </c>
      <c r="BLT698" s="23">
        <v>0</v>
      </c>
      <c r="BLU698" s="22" t="s">
        <v>160</v>
      </c>
      <c r="BLV698" s="22"/>
      <c r="BLW698" s="22"/>
      <c r="BLX698" s="22"/>
      <c r="BLY698" s="22"/>
      <c r="BLZ698" s="22"/>
      <c r="BMA698" s="22"/>
      <c r="BMB698" s="22"/>
      <c r="BMC698" s="22"/>
      <c r="BMD698" s="22"/>
      <c r="BME698" s="22"/>
      <c r="BMF698" s="25"/>
      <c r="BMG698" s="22"/>
      <c r="BMH698" s="23"/>
      <c r="BMI698" s="22"/>
      <c r="BMJ698" s="22"/>
      <c r="BMK698" s="22"/>
      <c r="BML698" s="22"/>
      <c r="BMM698" s="22"/>
      <c r="BMN698" s="22"/>
      <c r="BMO698" s="22"/>
      <c r="BMP698" s="22" t="s">
        <v>76</v>
      </c>
      <c r="BMQ698" s="22"/>
      <c r="BMR698" s="26"/>
      <c r="BMS698" s="22"/>
      <c r="BMT698" s="22"/>
      <c r="BMU698" s="22"/>
      <c r="BMV698" s="22"/>
      <c r="BMW698" s="22"/>
      <c r="BMX698" s="22"/>
      <c r="BMY698" s="22"/>
      <c r="BMZ698" s="22"/>
      <c r="BNA698" s="22"/>
      <c r="BNB698" s="22"/>
      <c r="BNC698" s="22"/>
    </row>
    <row r="699" spans="1683:1719" ht="13.2" x14ac:dyDescent="0.25">
      <c r="BLS699" s="22" t="s">
        <v>159</v>
      </c>
      <c r="BLT699" s="23">
        <v>1</v>
      </c>
      <c r="BLU699" s="22" t="s">
        <v>158</v>
      </c>
      <c r="BLV699" s="22"/>
      <c r="BLW699" s="22"/>
      <c r="BLX699" s="22"/>
      <c r="BLY699" s="22"/>
      <c r="BLZ699" s="22"/>
      <c r="BMA699" s="22"/>
      <c r="BMB699" s="22"/>
      <c r="BMC699" s="22"/>
      <c r="BMD699" s="22"/>
      <c r="BME699" s="22"/>
      <c r="BMF699" s="25"/>
      <c r="BMG699" s="22"/>
      <c r="BMH699" s="23"/>
      <c r="BMI699" s="22"/>
      <c r="BMJ699" s="22"/>
      <c r="BMK699" s="22"/>
      <c r="BML699" s="22"/>
      <c r="BMM699" s="22"/>
      <c r="BMN699" s="22"/>
      <c r="BMO699" s="22"/>
      <c r="BMP699" s="22" t="s">
        <v>75</v>
      </c>
      <c r="BMQ699" s="22"/>
      <c r="BMR699" s="26"/>
      <c r="BMS699" s="22"/>
      <c r="BMT699" s="22"/>
      <c r="BMU699" s="22"/>
      <c r="BMV699" s="22"/>
      <c r="BMW699" s="22"/>
      <c r="BMX699" s="22"/>
      <c r="BMY699" s="22"/>
      <c r="BMZ699" s="22"/>
      <c r="BNA699" s="22"/>
      <c r="BNB699" s="22"/>
      <c r="BNC699" s="22"/>
    </row>
    <row r="700" spans="1683:1719" ht="13.2" x14ac:dyDescent="0.25">
      <c r="BLS700" s="22" t="s">
        <v>157</v>
      </c>
      <c r="BLT700" s="23">
        <v>2</v>
      </c>
      <c r="BLU700" s="22" t="s">
        <v>156</v>
      </c>
      <c r="BLV700" s="22"/>
      <c r="BLW700" s="22"/>
      <c r="BLX700" s="22"/>
      <c r="BLY700" s="22"/>
      <c r="BLZ700" s="22"/>
      <c r="BMA700" s="22"/>
      <c r="BMB700" s="22"/>
      <c r="BMC700" s="22"/>
      <c r="BMD700" s="22"/>
      <c r="BME700" s="22"/>
      <c r="BMF700" s="25"/>
      <c r="BMG700" s="22"/>
      <c r="BMH700" s="23"/>
      <c r="BMI700" s="22"/>
      <c r="BMJ700" s="22"/>
      <c r="BMK700" s="22"/>
      <c r="BML700" s="22"/>
      <c r="BMM700" s="22"/>
      <c r="BMN700" s="22"/>
      <c r="BMO700" s="22"/>
      <c r="BMP700" s="22" t="s">
        <v>74</v>
      </c>
      <c r="BMQ700" s="22"/>
      <c r="BMR700" s="22"/>
      <c r="BMS700" s="22"/>
      <c r="BMT700" s="22"/>
      <c r="BMU700" s="22"/>
      <c r="BMV700" s="22"/>
      <c r="BMW700" s="22"/>
      <c r="BMX700" s="22"/>
      <c r="BMY700" s="22"/>
      <c r="BMZ700" s="22"/>
      <c r="BNA700" s="22"/>
      <c r="BNB700" s="22"/>
      <c r="BNC700" s="22"/>
    </row>
    <row r="701" spans="1683:1719" ht="14.4" x14ac:dyDescent="0.25">
      <c r="BLS701" s="22"/>
      <c r="BLT701" s="22"/>
      <c r="BLU701" s="22"/>
      <c r="BLV701" s="22"/>
      <c r="BLW701" s="22"/>
      <c r="BLX701" s="22"/>
      <c r="BLY701" s="22"/>
      <c r="BLZ701" s="22"/>
      <c r="BMA701" s="22"/>
      <c r="BMB701" s="22"/>
      <c r="BMC701" s="22"/>
      <c r="BMD701" s="22"/>
      <c r="BME701" s="22"/>
      <c r="BMF701" s="25"/>
      <c r="BMG701" s="22"/>
      <c r="BMH701" s="23"/>
      <c r="BMI701" s="22"/>
      <c r="BMJ701" s="22"/>
      <c r="BMK701" s="22"/>
      <c r="BML701" s="22"/>
      <c r="BMM701" s="22"/>
      <c r="BMN701" s="22"/>
      <c r="BMO701" s="22"/>
      <c r="BMP701" s="22" t="s">
        <v>73</v>
      </c>
      <c r="BMQ701" s="22"/>
      <c r="BMR701" s="22"/>
      <c r="BMS701" s="22"/>
      <c r="BMT701" s="330"/>
      <c r="BMU701" s="22"/>
      <c r="BMV701" s="22"/>
      <c r="BMW701" s="22"/>
      <c r="BMX701" s="22"/>
      <c r="BMY701" s="22"/>
      <c r="BMZ701" s="22"/>
      <c r="BNA701" s="22"/>
      <c r="BNB701" s="22"/>
      <c r="BNC701" s="22"/>
    </row>
    <row r="702" spans="1683:1719" ht="13.2" x14ac:dyDescent="0.25">
      <c r="BLS702" s="31"/>
      <c r="BLT702" s="31"/>
      <c r="BLU702" s="31"/>
      <c r="BLV702" s="31"/>
      <c r="BLW702" s="31"/>
      <c r="BLX702" s="31"/>
      <c r="BLY702" s="22"/>
      <c r="BLZ702" s="22"/>
      <c r="BMA702" s="22"/>
      <c r="BMB702" s="22"/>
      <c r="BMC702" s="22"/>
      <c r="BMD702" s="22"/>
      <c r="BME702" s="22"/>
      <c r="BMF702" s="25"/>
      <c r="BMG702" s="22"/>
      <c r="BMH702" s="23"/>
      <c r="BMI702" s="22"/>
      <c r="BMJ702" s="22"/>
      <c r="BMK702" s="22"/>
      <c r="BML702" s="22"/>
      <c r="BMM702" s="22"/>
      <c r="BMN702" s="22"/>
      <c r="BMO702" s="22"/>
      <c r="BMP702" s="22" t="s">
        <v>72</v>
      </c>
      <c r="BMQ702" s="22"/>
      <c r="BMR702" s="22"/>
      <c r="BMS702" s="22"/>
      <c r="BMT702" s="26"/>
      <c r="BMU702" s="22"/>
      <c r="BMV702" s="22"/>
      <c r="BMW702" s="27" t="s">
        <v>155</v>
      </c>
      <c r="BMX702" s="542" t="s">
        <v>154</v>
      </c>
      <c r="BMY702" s="542"/>
      <c r="BMZ702" s="542"/>
      <c r="BNA702" s="27" t="s">
        <v>153</v>
      </c>
      <c r="BNB702" s="22"/>
      <c r="BNC702" s="34" t="s">
        <v>152</v>
      </c>
    </row>
    <row r="703" spans="1683:1719" ht="13.2" x14ac:dyDescent="0.25">
      <c r="BLS703" s="31"/>
      <c r="BLT703" s="31"/>
      <c r="BLU703" s="31"/>
      <c r="BLV703" s="31"/>
      <c r="BLW703" s="31"/>
      <c r="BLX703" s="31"/>
      <c r="BLY703" s="22"/>
      <c r="BLZ703" s="22"/>
      <c r="BMA703" s="22"/>
      <c r="BMB703" s="22"/>
      <c r="BMC703" s="22"/>
      <c r="BMD703" s="22"/>
      <c r="BME703" s="22"/>
      <c r="BMF703" s="25"/>
      <c r="BMG703" s="22"/>
      <c r="BMH703" s="23"/>
      <c r="BMI703" s="22"/>
      <c r="BMJ703" s="22"/>
      <c r="BMK703" s="22"/>
      <c r="BML703" s="22"/>
      <c r="BMM703" s="22"/>
      <c r="BMN703" s="22"/>
      <c r="BMO703" s="22"/>
      <c r="BMP703" s="22" t="s">
        <v>71</v>
      </c>
      <c r="BMQ703" s="22"/>
      <c r="BMR703" s="22"/>
      <c r="BMS703" s="22"/>
      <c r="BMT703" s="26"/>
      <c r="BMU703" s="22"/>
      <c r="BMV703" s="22"/>
      <c r="BMW703" s="33" t="s">
        <v>151</v>
      </c>
      <c r="BMX703" s="33" t="s">
        <v>150</v>
      </c>
      <c r="BMY703" s="33" t="s">
        <v>149</v>
      </c>
      <c r="BMZ703" s="33" t="s">
        <v>148</v>
      </c>
      <c r="BNA703" s="33" t="s">
        <v>147</v>
      </c>
      <c r="BNB703" s="22"/>
      <c r="BNC703" s="29" t="s">
        <v>146</v>
      </c>
    </row>
    <row r="704" spans="1683:1719" ht="13.2" x14ac:dyDescent="0.25">
      <c r="BLS704" s="31"/>
      <c r="BLT704" s="31"/>
      <c r="BLU704" s="31"/>
      <c r="BLV704" s="31"/>
      <c r="BLW704" s="31"/>
      <c r="BLX704" s="31"/>
      <c r="BLY704" s="22"/>
      <c r="BLZ704" s="22"/>
      <c r="BMA704" s="22"/>
      <c r="BMB704" s="22"/>
      <c r="BMC704" s="22"/>
      <c r="BMD704" s="22"/>
      <c r="BME704" s="22"/>
      <c r="BMF704" s="25"/>
      <c r="BMG704" s="22"/>
      <c r="BMH704" s="23"/>
      <c r="BMI704" s="22"/>
      <c r="BMJ704" s="22"/>
      <c r="BMK704" s="22"/>
      <c r="BML704" s="22"/>
      <c r="BMM704" s="22"/>
      <c r="BMN704" s="22"/>
      <c r="BMO704" s="22"/>
      <c r="BMP704" s="22" t="s">
        <v>70</v>
      </c>
      <c r="BMQ704" s="22"/>
      <c r="BMR704" s="22"/>
      <c r="BMS704" s="22"/>
      <c r="BMT704" s="26"/>
      <c r="BMU704" s="22"/>
      <c r="BMV704" s="22"/>
      <c r="BMW704" s="31" t="s">
        <v>145</v>
      </c>
      <c r="BMX704" s="31" t="s">
        <v>144</v>
      </c>
      <c r="BMY704" s="31" t="s">
        <v>143</v>
      </c>
      <c r="BMZ704" s="31" t="s">
        <v>52</v>
      </c>
      <c r="BNA704" s="31" t="s">
        <v>142</v>
      </c>
      <c r="BNB704" s="22"/>
      <c r="BNC704" s="29" t="s">
        <v>141</v>
      </c>
    </row>
    <row r="705" spans="1706:1719" ht="13.2" x14ac:dyDescent="0.25">
      <c r="BMP705" s="22" t="s">
        <v>69</v>
      </c>
      <c r="BMQ705" s="22"/>
      <c r="BMR705" s="22"/>
      <c r="BMS705" s="22"/>
      <c r="BMT705" s="22"/>
      <c r="BMU705" s="22"/>
      <c r="BMV705" s="22"/>
      <c r="BMW705" s="31" t="s">
        <v>140</v>
      </c>
      <c r="BMX705" s="31" t="s">
        <v>139</v>
      </c>
      <c r="BMY705" s="31" t="s">
        <v>138</v>
      </c>
      <c r="BMZ705" s="31" t="s">
        <v>51</v>
      </c>
      <c r="BNA705" s="31" t="s">
        <v>40</v>
      </c>
      <c r="BNB705" s="22"/>
      <c r="BNC705" s="29" t="s">
        <v>137</v>
      </c>
    </row>
    <row r="706" spans="1706:1719" ht="13.2" x14ac:dyDescent="0.25">
      <c r="BMP706" s="22" t="s">
        <v>68</v>
      </c>
      <c r="BMQ706" s="22"/>
      <c r="BMR706" s="22"/>
      <c r="BMS706" s="22"/>
      <c r="BMT706" s="22"/>
      <c r="BMU706" s="22"/>
      <c r="BMV706" s="22"/>
      <c r="BMW706" s="31" t="s">
        <v>136</v>
      </c>
      <c r="BMX706" s="31" t="s">
        <v>135</v>
      </c>
      <c r="BMY706" s="31" t="s">
        <v>41</v>
      </c>
      <c r="BMZ706" s="31"/>
      <c r="BNA706" s="31" t="s">
        <v>134</v>
      </c>
      <c r="BNB706" s="22"/>
      <c r="BNC706" s="29" t="s">
        <v>133</v>
      </c>
    </row>
    <row r="707" spans="1706:1719" ht="13.2" x14ac:dyDescent="0.25">
      <c r="BMP707" s="22" t="s">
        <v>0</v>
      </c>
      <c r="BMQ707" s="22"/>
      <c r="BMR707" s="22"/>
      <c r="BMS707" s="22"/>
      <c r="BMT707" s="22"/>
      <c r="BMU707" s="22"/>
      <c r="BMV707" s="22"/>
      <c r="BMW707" s="31" t="s">
        <v>75</v>
      </c>
      <c r="BMX707" s="31"/>
      <c r="BMY707" s="31"/>
      <c r="BMZ707" s="31"/>
      <c r="BNA707" s="31" t="s">
        <v>132</v>
      </c>
      <c r="BNB707" s="22"/>
      <c r="BNC707" s="29" t="s">
        <v>131</v>
      </c>
    </row>
    <row r="708" spans="1706:1719" ht="13.2" x14ac:dyDescent="0.25">
      <c r="BMP708" s="22"/>
      <c r="BMQ708" s="22"/>
      <c r="BMR708" s="22"/>
      <c r="BMS708" s="22"/>
      <c r="BMT708" s="22"/>
      <c r="BMU708" s="22"/>
      <c r="BMV708" s="22"/>
      <c r="BMW708" s="31" t="s">
        <v>74</v>
      </c>
      <c r="BMX708" s="31"/>
      <c r="BMY708" s="31"/>
      <c r="BMZ708" s="31"/>
      <c r="BNA708" s="31"/>
      <c r="BNB708" s="22"/>
      <c r="BNC708" s="29" t="s">
        <v>130</v>
      </c>
    </row>
    <row r="709" spans="1706:1719" ht="13.2" x14ac:dyDescent="0.25">
      <c r="BMP709" s="22"/>
      <c r="BMQ709" s="22"/>
      <c r="BMR709" s="22"/>
      <c r="BMS709" s="22"/>
      <c r="BMT709" s="22"/>
      <c r="BMU709" s="22"/>
      <c r="BMV709" s="22"/>
      <c r="BMW709" s="31" t="s">
        <v>129</v>
      </c>
      <c r="BMX709" s="31"/>
      <c r="BMY709" s="31"/>
      <c r="BMZ709" s="31"/>
      <c r="BNA709" s="31"/>
      <c r="BNB709" s="22"/>
      <c r="BNC709" s="29" t="s">
        <v>128</v>
      </c>
    </row>
    <row r="710" spans="1706:1719" ht="13.2" x14ac:dyDescent="0.25">
      <c r="BMP710" s="22"/>
      <c r="BMQ710" s="22"/>
      <c r="BMR710" s="22"/>
      <c r="BMS710" s="22"/>
      <c r="BMT710" s="22"/>
      <c r="BMU710" s="22"/>
      <c r="BMV710" s="22"/>
      <c r="BMW710" s="31" t="s">
        <v>127</v>
      </c>
      <c r="BMX710" s="31"/>
      <c r="BMY710" s="31"/>
      <c r="BMZ710" s="31"/>
      <c r="BNA710" s="31"/>
      <c r="BNB710" s="22"/>
      <c r="BNC710" s="29" t="s">
        <v>126</v>
      </c>
    </row>
    <row r="711" spans="1706:1719" ht="13.2" x14ac:dyDescent="0.25">
      <c r="BMP711" s="22"/>
      <c r="BMQ711" s="22"/>
      <c r="BMR711" s="22"/>
      <c r="BMS711" s="22"/>
      <c r="BMT711" s="22"/>
      <c r="BMU711" s="22"/>
      <c r="BMV711" s="22"/>
      <c r="BMW711" s="31" t="s">
        <v>125</v>
      </c>
      <c r="BMX711" s="31"/>
      <c r="BMY711" s="31"/>
      <c r="BMZ711" s="31"/>
      <c r="BNA711" s="31"/>
      <c r="BNB711" s="22"/>
      <c r="BNC711" s="29" t="s">
        <v>124</v>
      </c>
    </row>
    <row r="712" spans="1706:1719" ht="13.2" x14ac:dyDescent="0.25">
      <c r="BMP712" s="22"/>
      <c r="BMQ712" s="22"/>
      <c r="BMR712" s="22"/>
      <c r="BMS712" s="22"/>
      <c r="BMT712" s="22"/>
      <c r="BMU712" s="22"/>
      <c r="BMV712" s="22"/>
      <c r="BMW712" s="31" t="s">
        <v>123</v>
      </c>
      <c r="BMX712" s="31"/>
      <c r="BMY712" s="31"/>
      <c r="BMZ712" s="31"/>
      <c r="BNA712" s="31"/>
      <c r="BNB712" s="22"/>
      <c r="BNC712" s="29" t="s">
        <v>122</v>
      </c>
    </row>
    <row r="713" spans="1706:1719" ht="13.2" x14ac:dyDescent="0.25">
      <c r="BMP713" s="22"/>
      <c r="BMQ713" s="22"/>
      <c r="BMR713" s="22"/>
      <c r="BMS713" s="22"/>
      <c r="BMT713" s="22"/>
      <c r="BMU713" s="22"/>
      <c r="BMV713" s="22"/>
      <c r="BMW713" s="22" t="s">
        <v>72</v>
      </c>
      <c r="BMX713" s="22"/>
      <c r="BMY713" s="31"/>
      <c r="BMZ713" s="31"/>
      <c r="BNA713" s="24"/>
      <c r="BNB713" s="22"/>
      <c r="BNC713" s="29" t="s">
        <v>121</v>
      </c>
    </row>
    <row r="714" spans="1706:1719" ht="13.2" x14ac:dyDescent="0.25">
      <c r="BMP714" s="22"/>
      <c r="BMQ714" s="22"/>
      <c r="BMR714" s="22"/>
      <c r="BMS714" s="22"/>
      <c r="BMT714" s="22"/>
      <c r="BMU714" s="22"/>
      <c r="BMV714" s="22"/>
      <c r="BMW714" s="22" t="s">
        <v>71</v>
      </c>
      <c r="BMX714" s="22"/>
      <c r="BMY714" s="31"/>
      <c r="BMZ714" s="31"/>
      <c r="BNA714" s="24"/>
      <c r="BNB714" s="22"/>
      <c r="BNC714" s="29" t="s">
        <v>120</v>
      </c>
    </row>
    <row r="715" spans="1706:1719" ht="13.2" x14ac:dyDescent="0.25">
      <c r="BMP715" s="22"/>
      <c r="BMQ715" s="22"/>
      <c r="BMR715" s="22"/>
      <c r="BMS715" s="22"/>
      <c r="BMT715" s="22"/>
      <c r="BMU715" s="22"/>
      <c r="BMV715" s="22"/>
      <c r="BMW715" s="22" t="s">
        <v>70</v>
      </c>
      <c r="BMX715" s="31"/>
      <c r="BMY715" s="31"/>
      <c r="BMZ715" s="31"/>
      <c r="BNA715" s="24"/>
      <c r="BNB715" s="22"/>
      <c r="BNC715" s="29" t="s">
        <v>119</v>
      </c>
    </row>
    <row r="716" spans="1706:1719" ht="13.2" x14ac:dyDescent="0.25">
      <c r="BMP716" s="22"/>
      <c r="BMQ716" s="22"/>
      <c r="BMR716" s="22"/>
      <c r="BMS716" s="22"/>
      <c r="BMT716" s="22"/>
      <c r="BMU716" s="22"/>
      <c r="BMV716" s="22"/>
      <c r="BMW716" s="22" t="s">
        <v>69</v>
      </c>
      <c r="BMX716" s="31"/>
      <c r="BMY716" s="31"/>
      <c r="BMZ716" s="31"/>
      <c r="BNA716" s="24"/>
      <c r="BNB716" s="22"/>
      <c r="BNC716" s="29" t="s">
        <v>118</v>
      </c>
    </row>
    <row r="717" spans="1706:1719" ht="13.2" x14ac:dyDescent="0.25">
      <c r="BMP717" s="22"/>
      <c r="BMQ717" s="22"/>
      <c r="BMR717" s="22"/>
      <c r="BMS717" s="22"/>
      <c r="BMT717" s="22"/>
      <c r="BMU717" s="22"/>
      <c r="BMV717" s="22"/>
      <c r="BMW717" s="22" t="s">
        <v>68</v>
      </c>
      <c r="BMX717" s="31"/>
      <c r="BMY717" s="31"/>
      <c r="BMZ717" s="31"/>
      <c r="BNA717" s="24"/>
      <c r="BNB717" s="22"/>
      <c r="BNC717" s="29" t="s">
        <v>117</v>
      </c>
    </row>
    <row r="718" spans="1706:1719" ht="13.2" x14ac:dyDescent="0.25">
      <c r="BMP718" s="22"/>
      <c r="BMQ718" s="22"/>
      <c r="BMR718" s="22"/>
      <c r="BMS718" s="22"/>
      <c r="BMT718" s="22"/>
      <c r="BMU718" s="22"/>
      <c r="BMV718" s="22"/>
      <c r="BMW718" s="22" t="s">
        <v>0</v>
      </c>
      <c r="BMX718" s="31"/>
      <c r="BMY718" s="31"/>
      <c r="BMZ718" s="31"/>
      <c r="BNA718" s="24"/>
      <c r="BNB718" s="22"/>
      <c r="BNC718" s="29" t="s">
        <v>116</v>
      </c>
    </row>
    <row r="719" spans="1706:1719" ht="13.2" x14ac:dyDescent="0.25">
      <c r="BMP719" s="22"/>
      <c r="BMQ719" s="22"/>
      <c r="BMR719" s="22"/>
      <c r="BMS719" s="22"/>
      <c r="BMT719" s="22"/>
      <c r="BMU719" s="22"/>
      <c r="BMV719" s="22"/>
      <c r="BMW719" s="22"/>
      <c r="BMX719" s="31"/>
      <c r="BMY719" s="31"/>
      <c r="BMZ719" s="31"/>
      <c r="BNA719" s="31"/>
      <c r="BNB719" s="22"/>
      <c r="BNC719" s="29" t="s">
        <v>115</v>
      </c>
    </row>
    <row r="720" spans="1706:1719" ht="13.2" x14ac:dyDescent="0.25">
      <c r="BMP720" s="22"/>
      <c r="BMQ720" s="22"/>
      <c r="BMR720" s="22"/>
      <c r="BMS720" s="22"/>
      <c r="BMT720" s="22"/>
      <c r="BMU720" s="22"/>
      <c r="BMV720" s="22"/>
      <c r="BMW720" s="22"/>
      <c r="BMX720" s="22"/>
      <c r="BMY720" s="22"/>
      <c r="BMZ720" s="22"/>
      <c r="BNA720" s="22"/>
      <c r="BNB720" s="22"/>
      <c r="BNC720" s="29" t="s">
        <v>114</v>
      </c>
    </row>
    <row r="721" spans="1719:1719" ht="13.2" x14ac:dyDescent="0.25">
      <c r="BNC721" s="29" t="s">
        <v>113</v>
      </c>
    </row>
    <row r="722" spans="1719:1719" ht="13.2" x14ac:dyDescent="0.25">
      <c r="BNC722" s="29" t="s">
        <v>112</v>
      </c>
    </row>
    <row r="723" spans="1719:1719" ht="13.2" x14ac:dyDescent="0.25">
      <c r="BNC723" s="29" t="s">
        <v>111</v>
      </c>
    </row>
    <row r="724" spans="1719:1719" ht="13.2" x14ac:dyDescent="0.25">
      <c r="BNC724" s="29" t="s">
        <v>110</v>
      </c>
    </row>
    <row r="725" spans="1719:1719" ht="13.2" x14ac:dyDescent="0.25">
      <c r="BNC725" s="29" t="s">
        <v>109</v>
      </c>
    </row>
    <row r="726" spans="1719:1719" ht="13.2" x14ac:dyDescent="0.25">
      <c r="BNC726" s="29" t="s">
        <v>108</v>
      </c>
    </row>
    <row r="727" spans="1719:1719" ht="13.2" x14ac:dyDescent="0.25">
      <c r="BNC727" s="29" t="s">
        <v>107</v>
      </c>
    </row>
    <row r="728" spans="1719:1719" ht="13.2" x14ac:dyDescent="0.25">
      <c r="BNC728" s="29" t="s">
        <v>106</v>
      </c>
    </row>
    <row r="729" spans="1719:1719" ht="13.2" x14ac:dyDescent="0.25">
      <c r="BNC729" s="29" t="s">
        <v>105</v>
      </c>
    </row>
    <row r="730" spans="1719:1719" ht="13.2" x14ac:dyDescent="0.25">
      <c r="BNC730" s="29" t="s">
        <v>104</v>
      </c>
    </row>
    <row r="731" spans="1719:1719" ht="13.2" x14ac:dyDescent="0.25">
      <c r="BNC731" s="29" t="s">
        <v>103</v>
      </c>
    </row>
    <row r="732" spans="1719:1719" ht="13.2" x14ac:dyDescent="0.25">
      <c r="BNC732" s="29" t="s">
        <v>102</v>
      </c>
    </row>
    <row r="733" spans="1719:1719" ht="13.2" x14ac:dyDescent="0.25">
      <c r="BNC733" s="30" t="s">
        <v>101</v>
      </c>
    </row>
    <row r="734" spans="1719:1719" ht="13.2" x14ac:dyDescent="0.25">
      <c r="BNC734" s="29" t="s">
        <v>100</v>
      </c>
    </row>
    <row r="735" spans="1719:1719" ht="13.2" x14ac:dyDescent="0.25">
      <c r="BNC735" s="29" t="s">
        <v>99</v>
      </c>
    </row>
    <row r="736" spans="1719:1719" ht="13.2" x14ac:dyDescent="0.25">
      <c r="BNC736" s="29" t="s">
        <v>98</v>
      </c>
    </row>
    <row r="737" spans="1719:1725" ht="13.2" x14ac:dyDescent="0.25">
      <c r="BNC737" s="29" t="s">
        <v>97</v>
      </c>
      <c r="BND737" s="22"/>
      <c r="BNE737" s="22"/>
      <c r="BNF737" s="22"/>
      <c r="BNG737" s="22"/>
      <c r="BNH737" s="22"/>
      <c r="BNI737" s="22"/>
    </row>
    <row r="738" spans="1719:1725" ht="13.2" x14ac:dyDescent="0.25">
      <c r="BNC738" s="22"/>
      <c r="BND738" s="22"/>
      <c r="BNE738" s="22"/>
      <c r="BNF738" s="22"/>
      <c r="BNG738" s="22"/>
      <c r="BNH738" s="22"/>
      <c r="BNI738" s="22"/>
    </row>
    <row r="739" spans="1719:1725" ht="13.2" x14ac:dyDescent="0.25">
      <c r="BNC739" s="22"/>
      <c r="BND739" s="22"/>
      <c r="BNE739" s="22"/>
      <c r="BNF739" s="22"/>
      <c r="BNG739" s="22"/>
      <c r="BNH739" s="22"/>
      <c r="BNI739" s="22"/>
    </row>
    <row r="740" spans="1719:1725" ht="13.2" x14ac:dyDescent="0.25">
      <c r="BNC740" s="22"/>
      <c r="BND740" s="22"/>
      <c r="BNE740" s="22" t="s">
        <v>54</v>
      </c>
      <c r="BNF740" s="22"/>
      <c r="BNG740" s="22"/>
      <c r="BNH740" s="22"/>
      <c r="BNI740" s="22"/>
    </row>
    <row r="741" spans="1719:1725" ht="13.2" x14ac:dyDescent="0.25">
      <c r="BNC741" s="22"/>
      <c r="BND741" s="22"/>
      <c r="BNE741" s="22" t="s">
        <v>53</v>
      </c>
      <c r="BNF741" s="22"/>
      <c r="BNG741" s="22"/>
      <c r="BNH741" s="22"/>
      <c r="BNI741" s="22"/>
    </row>
    <row r="742" spans="1719:1725" ht="13.2" x14ac:dyDescent="0.25">
      <c r="BNC742" s="22"/>
      <c r="BND742" s="22"/>
      <c r="BNE742" s="22"/>
      <c r="BNF742" s="22"/>
      <c r="BNG742" s="22"/>
      <c r="BNH742" s="22"/>
      <c r="BNI742" s="22"/>
    </row>
    <row r="743" spans="1719:1725" ht="13.2" x14ac:dyDescent="0.25">
      <c r="BNC743" s="22"/>
      <c r="BND743" s="22"/>
      <c r="BNE743" s="22"/>
      <c r="BNF743" s="22"/>
      <c r="BNG743" s="22" t="s">
        <v>66</v>
      </c>
      <c r="BNH743" s="22"/>
      <c r="BNI743" s="22"/>
    </row>
    <row r="744" spans="1719:1725" ht="13.2" x14ac:dyDescent="0.25">
      <c r="BNC744" s="22"/>
      <c r="BND744" s="22"/>
      <c r="BNE744" s="22"/>
      <c r="BNF744" s="22"/>
      <c r="BNG744" s="22" t="s">
        <v>65</v>
      </c>
      <c r="BNH744" s="22"/>
      <c r="BNI744" s="22"/>
    </row>
    <row r="745" spans="1719:1725" ht="13.2" x14ac:dyDescent="0.25">
      <c r="BNC745" s="22"/>
      <c r="BND745" s="22"/>
      <c r="BNE745" s="22"/>
      <c r="BNF745" s="22"/>
      <c r="BNG745" s="22" t="s">
        <v>64</v>
      </c>
      <c r="BNH745" s="22"/>
      <c r="BNI745" s="22"/>
    </row>
    <row r="746" spans="1719:1725" ht="13.2" x14ac:dyDescent="0.25">
      <c r="BNC746" s="22"/>
      <c r="BND746" s="22"/>
      <c r="BNE746" s="22"/>
      <c r="BNF746" s="22"/>
      <c r="BNG746" s="22" t="s">
        <v>63</v>
      </c>
      <c r="BNH746" s="22"/>
      <c r="BNI746" s="22"/>
    </row>
    <row r="747" spans="1719:1725" ht="13.2" x14ac:dyDescent="0.25">
      <c r="BNC747" s="22"/>
      <c r="BND747" s="22"/>
      <c r="BNE747" s="22"/>
      <c r="BNF747" s="22"/>
      <c r="BNG747" s="22"/>
      <c r="BNH747" s="22"/>
      <c r="BNI747" s="22"/>
    </row>
    <row r="748" spans="1719:1725" ht="13.2" x14ac:dyDescent="0.25">
      <c r="BNC748" s="22"/>
      <c r="BND748" s="22"/>
      <c r="BNE748" s="22"/>
      <c r="BNF748" s="22"/>
      <c r="BNG748" s="22"/>
      <c r="BNH748" s="22"/>
      <c r="BNI748" s="22" t="s">
        <v>96</v>
      </c>
    </row>
    <row r="749" spans="1719:1725" ht="13.2" x14ac:dyDescent="0.25">
      <c r="BNC749" s="22"/>
      <c r="BND749" s="22"/>
      <c r="BNE749" s="22"/>
      <c r="BNF749" s="22"/>
      <c r="BNG749" s="22"/>
      <c r="BNH749" s="22"/>
      <c r="BNI749" s="22" t="s">
        <v>95</v>
      </c>
    </row>
    <row r="750" spans="1719:1725" ht="13.2" x14ac:dyDescent="0.25">
      <c r="BNC750" s="22"/>
      <c r="BND750" s="22"/>
      <c r="BNE750" s="22"/>
      <c r="BNF750" s="22"/>
      <c r="BNG750" s="22"/>
      <c r="BNH750" s="22"/>
      <c r="BNI750" s="22" t="s">
        <v>94</v>
      </c>
    </row>
    <row r="753" spans="1728:1730" ht="13.2" x14ac:dyDescent="0.25">
      <c r="BNL753" s="227" t="s">
        <v>93</v>
      </c>
      <c r="BNM753" s="227"/>
      <c r="BNN753" s="227"/>
    </row>
    <row r="754" spans="1728:1730" ht="13.2" x14ac:dyDescent="0.25">
      <c r="BNL754" s="331" t="s">
        <v>92</v>
      </c>
      <c r="BNM754" s="227"/>
      <c r="BNN754" s="227"/>
    </row>
    <row r="755" spans="1728:1730" ht="13.2" x14ac:dyDescent="0.25">
      <c r="BNL755" s="331" t="s">
        <v>91</v>
      </c>
      <c r="BNM755" s="227"/>
      <c r="BNN755" s="227"/>
    </row>
    <row r="756" spans="1728:1730" ht="13.2" x14ac:dyDescent="0.25">
      <c r="BNL756" s="331" t="s">
        <v>90</v>
      </c>
      <c r="BNM756" s="227"/>
      <c r="BNN756" s="227"/>
    </row>
    <row r="757" spans="1728:1730" ht="13.2" x14ac:dyDescent="0.25">
      <c r="BNL757" s="331" t="s">
        <v>89</v>
      </c>
      <c r="BNM757" s="227"/>
      <c r="BNN757" s="227"/>
    </row>
    <row r="758" spans="1728:1730" ht="13.2" x14ac:dyDescent="0.25">
      <c r="BNL758" s="331" t="s">
        <v>88</v>
      </c>
      <c r="BNM758" s="227"/>
      <c r="BNN758" s="227"/>
    </row>
    <row r="759" spans="1728:1730" ht="13.2" x14ac:dyDescent="0.25">
      <c r="BNL759" s="331" t="s">
        <v>87</v>
      </c>
      <c r="BNM759" s="227"/>
      <c r="BNN759" s="227"/>
    </row>
    <row r="760" spans="1728:1730" ht="13.2" x14ac:dyDescent="0.25">
      <c r="BNL760" s="331" t="s">
        <v>86</v>
      </c>
      <c r="BNM760" s="227"/>
      <c r="BNN760" s="227"/>
    </row>
    <row r="761" spans="1728:1730" ht="13.2" x14ac:dyDescent="0.25">
      <c r="BNL761" s="331" t="s">
        <v>85</v>
      </c>
      <c r="BNM761" s="227"/>
      <c r="BNN761" s="227"/>
    </row>
    <row r="762" spans="1728:1730" ht="13.2" x14ac:dyDescent="0.25">
      <c r="BNL762" s="331" t="s">
        <v>84</v>
      </c>
      <c r="BNM762" s="227"/>
      <c r="BNN762" s="227"/>
    </row>
    <row r="763" spans="1728:1730" ht="13.2" x14ac:dyDescent="0.25">
      <c r="BNL763" s="331" t="s">
        <v>83</v>
      </c>
      <c r="BNM763" s="227"/>
      <c r="BNN763" s="227"/>
    </row>
    <row r="764" spans="1728:1730" x14ac:dyDescent="0.2">
      <c r="BNL764" s="227"/>
      <c r="BNM764" s="227"/>
      <c r="BNN764" s="227"/>
    </row>
    <row r="765" spans="1728:1730" x14ac:dyDescent="0.2">
      <c r="BNL765" s="227"/>
      <c r="BNM765" s="227"/>
      <c r="BNN765" s="227" t="s">
        <v>82</v>
      </c>
    </row>
    <row r="766" spans="1728:1730" x14ac:dyDescent="0.2">
      <c r="BNL766" s="227"/>
      <c r="BNM766" s="227"/>
      <c r="BNN766" s="227" t="s">
        <v>81</v>
      </c>
    </row>
    <row r="767" spans="1728:1730" x14ac:dyDescent="0.2">
      <c r="BNL767" s="227"/>
      <c r="BNM767" s="227"/>
      <c r="BNN767" s="227" t="s">
        <v>80</v>
      </c>
    </row>
    <row r="768" spans="1728:1730" x14ac:dyDescent="0.2">
      <c r="BNL768" s="227"/>
      <c r="BNM768" s="227"/>
      <c r="BNN768" s="227" t="s">
        <v>79</v>
      </c>
    </row>
    <row r="770" spans="1730:1734" x14ac:dyDescent="0.2">
      <c r="BNN770" s="227" t="s">
        <v>7</v>
      </c>
      <c r="BNO770" s="227"/>
      <c r="BNP770" s="227"/>
      <c r="BNQ770" s="227"/>
      <c r="BNR770" s="227"/>
    </row>
    <row r="771" spans="1730:1734" ht="13.2" x14ac:dyDescent="0.25">
      <c r="BNN771" s="227"/>
      <c r="BNO771" s="227"/>
      <c r="BNP771" s="289" t="s">
        <v>78</v>
      </c>
      <c r="BNQ771" s="227"/>
      <c r="BNR771" s="227"/>
    </row>
    <row r="772" spans="1730:1734" ht="13.2" x14ac:dyDescent="0.25">
      <c r="BNN772" s="227"/>
      <c r="BNO772" s="227"/>
      <c r="BNP772" s="331" t="s">
        <v>77</v>
      </c>
      <c r="BNQ772" s="227"/>
      <c r="BNR772" s="227"/>
    </row>
    <row r="773" spans="1730:1734" ht="13.2" x14ac:dyDescent="0.25">
      <c r="BNN773" s="227"/>
      <c r="BNO773" s="227"/>
      <c r="BNP773" s="331" t="s">
        <v>76</v>
      </c>
      <c r="BNQ773" s="227"/>
      <c r="BNR773" s="227"/>
    </row>
    <row r="774" spans="1730:1734" ht="13.2" x14ac:dyDescent="0.25">
      <c r="BNN774" s="227"/>
      <c r="BNO774" s="227"/>
      <c r="BNP774" s="331" t="s">
        <v>75</v>
      </c>
      <c r="BNQ774" s="227"/>
      <c r="BNR774" s="227"/>
    </row>
    <row r="775" spans="1730:1734" ht="13.2" x14ac:dyDescent="0.25">
      <c r="BNN775" s="227"/>
      <c r="BNO775" s="227"/>
      <c r="BNP775" s="331" t="s">
        <v>74</v>
      </c>
      <c r="BNQ775" s="227"/>
      <c r="BNR775" s="227"/>
    </row>
    <row r="776" spans="1730:1734" ht="13.2" x14ac:dyDescent="0.25">
      <c r="BNN776" s="227"/>
      <c r="BNO776" s="227"/>
      <c r="BNP776" s="331" t="s">
        <v>73</v>
      </c>
      <c r="BNQ776" s="227"/>
      <c r="BNR776" s="227"/>
    </row>
    <row r="777" spans="1730:1734" ht="13.2" x14ac:dyDescent="0.25">
      <c r="BNN777" s="227"/>
      <c r="BNO777" s="227"/>
      <c r="BNP777" s="331" t="s">
        <v>72</v>
      </c>
      <c r="BNQ777" s="227"/>
      <c r="BNR777" s="227"/>
    </row>
    <row r="778" spans="1730:1734" ht="13.2" x14ac:dyDescent="0.25">
      <c r="BNN778" s="227"/>
      <c r="BNO778" s="227"/>
      <c r="BNP778" s="331" t="s">
        <v>71</v>
      </c>
      <c r="BNQ778" s="227"/>
      <c r="BNR778" s="227"/>
    </row>
    <row r="779" spans="1730:1734" ht="13.2" x14ac:dyDescent="0.25">
      <c r="BNN779" s="227"/>
      <c r="BNO779" s="227"/>
      <c r="BNP779" s="331" t="s">
        <v>70</v>
      </c>
      <c r="BNQ779" s="227"/>
      <c r="BNR779" s="227"/>
    </row>
    <row r="780" spans="1730:1734" ht="13.2" x14ac:dyDescent="0.25">
      <c r="BNN780" s="227"/>
      <c r="BNO780" s="227"/>
      <c r="BNP780" s="331" t="s">
        <v>69</v>
      </c>
      <c r="BNQ780" s="227"/>
      <c r="BNR780" s="227"/>
    </row>
    <row r="781" spans="1730:1734" ht="13.2" x14ac:dyDescent="0.25">
      <c r="BNN781" s="227"/>
      <c r="BNO781" s="227"/>
      <c r="BNP781" s="331" t="s">
        <v>68</v>
      </c>
      <c r="BNQ781" s="227"/>
      <c r="BNR781" s="227"/>
    </row>
    <row r="782" spans="1730:1734" ht="13.2" x14ac:dyDescent="0.25">
      <c r="BNN782" s="227"/>
      <c r="BNO782" s="227"/>
      <c r="BNP782" s="331" t="s">
        <v>0</v>
      </c>
      <c r="BNQ782" s="227"/>
      <c r="BNR782" s="227" t="s">
        <v>67</v>
      </c>
    </row>
    <row r="783" spans="1730:1734" ht="13.2" x14ac:dyDescent="0.25">
      <c r="BNN783" s="227"/>
      <c r="BNO783" s="227"/>
      <c r="BNP783" s="227"/>
      <c r="BNQ783" s="227"/>
      <c r="BNR783" s="331" t="s">
        <v>66</v>
      </c>
    </row>
    <row r="784" spans="1730:1734" ht="13.2" x14ac:dyDescent="0.25">
      <c r="BNN784" s="227"/>
      <c r="BNO784" s="227"/>
      <c r="BNP784" s="227"/>
      <c r="BNQ784" s="227"/>
      <c r="BNR784" s="331" t="s">
        <v>65</v>
      </c>
    </row>
    <row r="785" spans="1734:1738" ht="13.2" x14ac:dyDescent="0.25">
      <c r="BNR785" s="331" t="s">
        <v>64</v>
      </c>
      <c r="BNS785" s="227"/>
      <c r="BNT785" s="227"/>
      <c r="BNU785" s="227"/>
      <c r="BNV785" s="227"/>
    </row>
    <row r="786" spans="1734:1738" ht="13.2" x14ac:dyDescent="0.25">
      <c r="BNR786" s="331" t="s">
        <v>63</v>
      </c>
      <c r="BNS786" s="227"/>
      <c r="BNT786" s="227"/>
      <c r="BNU786" s="227"/>
      <c r="BNV786" s="227"/>
    </row>
    <row r="787" spans="1734:1738" x14ac:dyDescent="0.2">
      <c r="BNR787" s="227"/>
      <c r="BNS787" s="227"/>
      <c r="BNT787" s="227"/>
      <c r="BNU787" s="227"/>
      <c r="BNV787" s="227"/>
    </row>
    <row r="788" spans="1734:1738" x14ac:dyDescent="0.2">
      <c r="BNR788" s="227"/>
      <c r="BNS788" s="227"/>
      <c r="BNT788" s="227" t="s">
        <v>62</v>
      </c>
      <c r="BNU788" s="227"/>
      <c r="BNV788" s="227"/>
    </row>
    <row r="789" spans="1734:1738" ht="79.2" x14ac:dyDescent="0.2">
      <c r="BNR789" s="227"/>
      <c r="BNS789" s="227"/>
      <c r="BNT789" s="427" t="s">
        <v>61</v>
      </c>
      <c r="BNU789" s="227"/>
      <c r="BNV789" s="227"/>
    </row>
    <row r="790" spans="1734:1738" ht="13.2" x14ac:dyDescent="0.2">
      <c r="BNR790" s="227"/>
      <c r="BNS790" s="227"/>
      <c r="BNT790" s="426" t="s">
        <v>60</v>
      </c>
      <c r="BNU790" s="227"/>
      <c r="BNV790" s="227"/>
    </row>
    <row r="791" spans="1734:1738" ht="13.2" x14ac:dyDescent="0.2">
      <c r="BNR791" s="227"/>
      <c r="BNS791" s="227"/>
      <c r="BNT791" s="426" t="s">
        <v>59</v>
      </c>
      <c r="BNU791" s="227"/>
      <c r="BNV791" s="227"/>
    </row>
    <row r="792" spans="1734:1738" ht="13.2" x14ac:dyDescent="0.2">
      <c r="BNR792" s="227"/>
      <c r="BNS792" s="227"/>
      <c r="BNT792" s="426" t="s">
        <v>58</v>
      </c>
      <c r="BNU792" s="227"/>
      <c r="BNV792" s="227"/>
    </row>
    <row r="793" spans="1734:1738" ht="13.2" x14ac:dyDescent="0.2">
      <c r="BNR793" s="227"/>
      <c r="BNS793" s="227"/>
      <c r="BNT793" s="426" t="s">
        <v>57</v>
      </c>
      <c r="BNU793" s="227"/>
      <c r="BNV793" s="227"/>
    </row>
    <row r="794" spans="1734:1738" ht="79.2" x14ac:dyDescent="0.2">
      <c r="BNR794" s="227"/>
      <c r="BNS794" s="227"/>
      <c r="BNT794" s="427" t="s">
        <v>56</v>
      </c>
      <c r="BNU794" s="227"/>
      <c r="BNV794" s="227"/>
    </row>
    <row r="795" spans="1734:1738" ht="13.2" x14ac:dyDescent="0.2">
      <c r="BNR795" s="227"/>
      <c r="BNS795" s="227"/>
      <c r="BNT795" s="426" t="s">
        <v>55</v>
      </c>
      <c r="BNU795" s="227"/>
      <c r="BNV795" s="227"/>
    </row>
    <row r="796" spans="1734:1738" ht="13.2" x14ac:dyDescent="0.2">
      <c r="BNR796" s="227"/>
      <c r="BNS796" s="227"/>
      <c r="BNT796" s="427" t="s">
        <v>0</v>
      </c>
      <c r="BNU796" s="227"/>
      <c r="BNV796" s="227"/>
    </row>
    <row r="797" spans="1734:1738" ht="13.2" x14ac:dyDescent="0.2">
      <c r="BNR797" s="227"/>
      <c r="BNS797" s="227"/>
      <c r="BNT797" s="426" t="s">
        <v>7</v>
      </c>
      <c r="BNU797" s="227"/>
      <c r="BNV797" s="227"/>
    </row>
    <row r="798" spans="1734:1738" ht="13.2" x14ac:dyDescent="0.2">
      <c r="BNR798" s="227"/>
      <c r="BNS798" s="227"/>
      <c r="BNT798" s="426"/>
      <c r="BNU798" s="227"/>
      <c r="BNV798" s="227"/>
    </row>
    <row r="799" spans="1734:1738" ht="13.2" x14ac:dyDescent="0.25">
      <c r="BNR799" s="227"/>
      <c r="BNS799" s="227"/>
      <c r="BNT799" s="227"/>
      <c r="BNU799" s="227"/>
      <c r="BNV799" s="331" t="s">
        <v>54</v>
      </c>
    </row>
    <row r="800" spans="1734:1738" ht="13.2" x14ac:dyDescent="0.25">
      <c r="BNR800" s="227"/>
      <c r="BNS800" s="227"/>
      <c r="BNT800" s="227"/>
      <c r="BNU800" s="227"/>
      <c r="BNV800" s="331" t="s">
        <v>53</v>
      </c>
    </row>
    <row r="802" spans="1739:1742" ht="13.2" x14ac:dyDescent="0.25">
      <c r="BNW802" s="331" t="s">
        <v>52</v>
      </c>
      <c r="BNX802" s="331"/>
      <c r="BNY802" s="331"/>
      <c r="BNZ802" s="331"/>
    </row>
    <row r="803" spans="1739:1742" ht="13.2" x14ac:dyDescent="0.25">
      <c r="BNW803" s="331" t="s">
        <v>51</v>
      </c>
      <c r="BNX803" s="331"/>
      <c r="BNY803" s="331"/>
      <c r="BNZ803" s="331"/>
    </row>
    <row r="804" spans="1739:1742" ht="13.2" x14ac:dyDescent="0.25">
      <c r="BNW804" s="331"/>
      <c r="BNX804" s="331"/>
      <c r="BNY804" s="331"/>
      <c r="BNZ804" s="331"/>
    </row>
    <row r="805" spans="1739:1742" ht="13.2" x14ac:dyDescent="0.25">
      <c r="BNW805" s="331"/>
      <c r="BNX805" s="331"/>
      <c r="BNY805" s="331"/>
      <c r="BNZ805" s="331"/>
    </row>
    <row r="806" spans="1739:1742" ht="13.2" x14ac:dyDescent="0.25">
      <c r="BNW806" s="331"/>
      <c r="BNX806" s="331"/>
      <c r="BNY806" s="331"/>
      <c r="BNZ806" s="331"/>
    </row>
    <row r="807" spans="1739:1742" ht="13.2" x14ac:dyDescent="0.25">
      <c r="BNW807" s="331"/>
      <c r="BNX807" s="331"/>
      <c r="BNY807" s="331"/>
      <c r="BNZ807" s="331"/>
    </row>
    <row r="808" spans="1739:1742" ht="13.2" x14ac:dyDescent="0.25">
      <c r="BNW808" s="331"/>
      <c r="BNX808" s="331"/>
      <c r="BNY808" s="331"/>
      <c r="BNZ808" s="331"/>
    </row>
    <row r="809" spans="1739:1742" ht="13.2" x14ac:dyDescent="0.25">
      <c r="BNW809" s="331"/>
      <c r="BNX809" s="331"/>
      <c r="BNY809" s="331" t="s">
        <v>50</v>
      </c>
      <c r="BNZ809" s="331"/>
    </row>
    <row r="810" spans="1739:1742" ht="13.2" x14ac:dyDescent="0.25">
      <c r="BNW810" s="331"/>
      <c r="BNX810" s="331"/>
      <c r="BNY810" s="331" t="s">
        <v>49</v>
      </c>
      <c r="BNZ810" s="331"/>
    </row>
    <row r="811" spans="1739:1742" ht="13.2" x14ac:dyDescent="0.25">
      <c r="BNW811" s="331"/>
      <c r="BNX811" s="331"/>
      <c r="BNY811" s="331" t="s">
        <v>48</v>
      </c>
      <c r="BNZ811" s="331"/>
    </row>
    <row r="812" spans="1739:1742" ht="13.2" x14ac:dyDescent="0.25">
      <c r="BNW812" s="331"/>
      <c r="BNX812" s="331"/>
      <c r="BNY812" s="331"/>
      <c r="BNZ812" s="331"/>
    </row>
    <row r="813" spans="1739:1742" ht="13.2" x14ac:dyDescent="0.25">
      <c r="BNW813" s="331"/>
      <c r="BNX813" s="331"/>
      <c r="BNY813" s="331"/>
      <c r="BNZ813" s="331"/>
    </row>
    <row r="814" spans="1739:1742" ht="13.2" x14ac:dyDescent="0.25">
      <c r="BNW814" s="331"/>
      <c r="BNX814" s="331"/>
      <c r="BNY814" s="331"/>
      <c r="BNZ814" s="331"/>
    </row>
    <row r="815" spans="1739:1742" ht="13.2" x14ac:dyDescent="0.25">
      <c r="BNW815" s="331"/>
      <c r="BNX815" s="331"/>
      <c r="BNY815" s="331"/>
      <c r="BNZ815" s="331" t="s">
        <v>47</v>
      </c>
    </row>
    <row r="816" spans="1739:1742" ht="13.2" x14ac:dyDescent="0.25">
      <c r="BNW816" s="331"/>
      <c r="BNX816" s="331"/>
      <c r="BNY816" s="331"/>
      <c r="BNZ816" s="331" t="s">
        <v>46</v>
      </c>
    </row>
    <row r="817" spans="1742:1746" ht="13.2" x14ac:dyDescent="0.25">
      <c r="BNZ817" s="331" t="s">
        <v>45</v>
      </c>
      <c r="BOA817" s="331"/>
      <c r="BOB817" s="331"/>
      <c r="BOC817" s="331"/>
      <c r="BOD817" s="331"/>
    </row>
    <row r="818" spans="1742:1746" ht="13.2" x14ac:dyDescent="0.25">
      <c r="BNZ818" s="331"/>
      <c r="BOA818" s="331"/>
      <c r="BOB818" s="331"/>
      <c r="BOC818" s="331"/>
      <c r="BOD818" s="331"/>
    </row>
    <row r="819" spans="1742:1746" ht="13.2" x14ac:dyDescent="0.25">
      <c r="BNZ819" s="331"/>
      <c r="BOA819" s="331"/>
      <c r="BOB819" s="331"/>
      <c r="BOC819" s="331"/>
      <c r="BOD819" s="331"/>
    </row>
    <row r="820" spans="1742:1746" ht="13.2" x14ac:dyDescent="0.25">
      <c r="BNZ820" s="331"/>
      <c r="BOA820" s="331"/>
      <c r="BOB820" s="331"/>
      <c r="BOC820" s="331"/>
      <c r="BOD820" s="331"/>
    </row>
    <row r="821" spans="1742:1746" ht="13.2" x14ac:dyDescent="0.25">
      <c r="BNZ821" s="331"/>
      <c r="BOA821" s="331"/>
      <c r="BOB821" s="331" t="s">
        <v>44</v>
      </c>
      <c r="BOC821" s="331"/>
      <c r="BOD821" s="331"/>
    </row>
    <row r="822" spans="1742:1746" ht="13.2" x14ac:dyDescent="0.25">
      <c r="BNZ822" s="331"/>
      <c r="BOA822" s="331"/>
      <c r="BOB822" s="331" t="s">
        <v>43</v>
      </c>
      <c r="BOC822" s="331"/>
      <c r="BOD822" s="331"/>
    </row>
    <row r="823" spans="1742:1746" ht="13.2" x14ac:dyDescent="0.25">
      <c r="BNZ823" s="331"/>
      <c r="BOA823" s="331"/>
      <c r="BOB823" s="331" t="s">
        <v>42</v>
      </c>
      <c r="BOC823" s="331"/>
      <c r="BOD823" s="331"/>
    </row>
    <row r="824" spans="1742:1746" ht="13.2" x14ac:dyDescent="0.25">
      <c r="BNZ824" s="331"/>
      <c r="BOA824" s="331"/>
      <c r="BOB824" s="331"/>
      <c r="BOC824" s="331"/>
      <c r="BOD824" s="331"/>
    </row>
    <row r="825" spans="1742:1746" ht="13.2" x14ac:dyDescent="0.25">
      <c r="BNZ825" s="331"/>
      <c r="BOA825" s="331"/>
      <c r="BOB825" s="331"/>
      <c r="BOC825" s="331" t="s">
        <v>41</v>
      </c>
      <c r="BOD825" s="331"/>
    </row>
    <row r="826" spans="1742:1746" ht="13.2" x14ac:dyDescent="0.25">
      <c r="BNZ826" s="331"/>
      <c r="BOA826" s="331"/>
      <c r="BOB826" s="331"/>
      <c r="BOC826" s="331" t="s">
        <v>40</v>
      </c>
      <c r="BOD826" s="331"/>
    </row>
    <row r="827" spans="1742:1746" ht="13.2" x14ac:dyDescent="0.25">
      <c r="BNZ827" s="331"/>
      <c r="BOA827" s="331"/>
      <c r="BOB827" s="331"/>
      <c r="BOC827" s="331" t="s">
        <v>39</v>
      </c>
      <c r="BOD827" s="331"/>
    </row>
    <row r="828" spans="1742:1746" ht="13.2" x14ac:dyDescent="0.25">
      <c r="BNZ828" s="331"/>
      <c r="BOA828" s="331"/>
      <c r="BOB828" s="331"/>
      <c r="BOC828" s="331"/>
      <c r="BOD828" s="331"/>
    </row>
    <row r="829" spans="1742:1746" ht="13.2" x14ac:dyDescent="0.25">
      <c r="BNZ829" s="331"/>
      <c r="BOA829" s="331"/>
      <c r="BOB829" s="331"/>
      <c r="BOC829" s="331"/>
      <c r="BOD829" s="331" t="s">
        <v>38</v>
      </c>
    </row>
    <row r="830" spans="1742:1746" ht="13.2" x14ac:dyDescent="0.25">
      <c r="BNZ830" s="331"/>
      <c r="BOA830" s="331"/>
      <c r="BOB830" s="331"/>
      <c r="BOC830" s="331"/>
      <c r="BOD830" s="331" t="s">
        <v>37</v>
      </c>
    </row>
    <row r="831" spans="1742:1746" ht="13.2" x14ac:dyDescent="0.25">
      <c r="BNZ831" s="331"/>
      <c r="BOA831" s="331"/>
      <c r="BOB831" s="331"/>
      <c r="BOC831" s="331"/>
      <c r="BOD831" s="331" t="s">
        <v>36</v>
      </c>
    </row>
    <row r="833" spans="1747:1759" ht="13.2" x14ac:dyDescent="0.25">
      <c r="BOE833" s="332" t="s">
        <v>35</v>
      </c>
      <c r="BOF833" s="227"/>
      <c r="BOG833" s="227"/>
      <c r="BOH833" s="227"/>
      <c r="BOI833" s="227"/>
      <c r="BOJ833" s="227"/>
      <c r="BOK833" s="227"/>
      <c r="BOL833" s="227"/>
      <c r="BOM833" s="227"/>
      <c r="BON833" s="227"/>
      <c r="BOO833" s="227"/>
      <c r="BOP833" s="227"/>
      <c r="BOQ833" s="227"/>
    </row>
    <row r="834" spans="1747:1759" ht="13.2" x14ac:dyDescent="0.25">
      <c r="BOE834" s="332" t="s">
        <v>34</v>
      </c>
      <c r="BOF834" s="227"/>
      <c r="BOG834" s="227"/>
      <c r="BOH834" s="227"/>
      <c r="BOI834" s="227"/>
      <c r="BOJ834" s="227"/>
      <c r="BOK834" s="227"/>
      <c r="BOL834" s="227"/>
      <c r="BOM834" s="227"/>
      <c r="BON834" s="227"/>
      <c r="BOO834" s="227"/>
      <c r="BOP834" s="227"/>
      <c r="BOQ834" s="227"/>
    </row>
    <row r="835" spans="1747:1759" ht="13.2" x14ac:dyDescent="0.25">
      <c r="BOE835" s="332"/>
      <c r="BOF835" s="227"/>
      <c r="BOG835" s="227"/>
      <c r="BOH835" s="227"/>
      <c r="BOI835" s="227"/>
      <c r="BOJ835" s="227"/>
      <c r="BOK835" s="227"/>
      <c r="BOL835" s="227"/>
      <c r="BOM835" s="227"/>
      <c r="BON835" s="227"/>
      <c r="BOO835" s="227"/>
      <c r="BOP835" s="227"/>
      <c r="BOQ835" s="227"/>
    </row>
    <row r="836" spans="1747:1759" x14ac:dyDescent="0.2">
      <c r="BOE836" s="227"/>
      <c r="BOF836" s="227"/>
      <c r="BOG836" s="227"/>
      <c r="BOH836" s="227"/>
      <c r="BOI836" s="227"/>
      <c r="BOJ836" s="227"/>
      <c r="BOK836" s="227"/>
      <c r="BOL836" s="227"/>
      <c r="BOM836" s="227"/>
      <c r="BON836" s="227"/>
      <c r="BOO836" s="227"/>
      <c r="BOP836" s="227"/>
      <c r="BOQ836" s="227"/>
    </row>
    <row r="837" spans="1747:1759" x14ac:dyDescent="0.2">
      <c r="BOE837" s="227"/>
      <c r="BOF837" s="227"/>
      <c r="BOG837" s="227"/>
      <c r="BOH837" s="227"/>
      <c r="BOI837" s="227"/>
      <c r="BOJ837" s="227"/>
      <c r="BOK837" s="227"/>
      <c r="BOL837" s="227"/>
      <c r="BOM837" s="227"/>
      <c r="BON837" s="227"/>
      <c r="BOO837" s="227"/>
      <c r="BOP837" s="227"/>
      <c r="BOQ837" s="227"/>
    </row>
    <row r="838" spans="1747:1759" ht="13.2" x14ac:dyDescent="0.25">
      <c r="BOE838" s="227"/>
      <c r="BOF838" s="227"/>
      <c r="BOG838" s="331"/>
      <c r="BOH838" s="331"/>
      <c r="BOI838" s="331"/>
      <c r="BOJ838" s="331"/>
      <c r="BOK838" s="331"/>
      <c r="BOL838" s="331"/>
      <c r="BOM838" s="331"/>
      <c r="BON838" s="331"/>
      <c r="BOO838" s="617" t="s">
        <v>33</v>
      </c>
      <c r="BOP838" s="617"/>
      <c r="BOQ838" s="617"/>
    </row>
    <row r="839" spans="1747:1759" ht="13.2" x14ac:dyDescent="0.25">
      <c r="BOE839" s="227"/>
      <c r="BOF839" s="227"/>
      <c r="BOG839" s="331"/>
      <c r="BOH839" s="331"/>
      <c r="BOI839" s="331"/>
      <c r="BOJ839" s="331"/>
      <c r="BOK839" s="331"/>
      <c r="BOL839" s="331"/>
      <c r="BOM839" s="49">
        <v>1</v>
      </c>
      <c r="BON839" s="49">
        <v>2</v>
      </c>
      <c r="BOO839" s="49">
        <v>3</v>
      </c>
      <c r="BOP839" s="48">
        <v>4</v>
      </c>
      <c r="BOQ839" s="48">
        <v>5</v>
      </c>
    </row>
    <row r="840" spans="1747:1759" ht="13.2" x14ac:dyDescent="0.25">
      <c r="BOE840" s="227"/>
      <c r="BOF840" s="227"/>
      <c r="BOG840" s="331"/>
      <c r="BOH840" s="331"/>
      <c r="BOI840" s="331"/>
      <c r="BOJ840" s="331"/>
      <c r="BOK840" s="331"/>
      <c r="BOL840" s="331"/>
      <c r="BOM840" s="332" t="s">
        <v>32</v>
      </c>
      <c r="BON840" s="332" t="s">
        <v>31</v>
      </c>
      <c r="BOO840" s="332" t="s">
        <v>30</v>
      </c>
      <c r="BOP840" s="332" t="s">
        <v>29</v>
      </c>
      <c r="BOQ840" s="332" t="s">
        <v>28</v>
      </c>
    </row>
    <row r="841" spans="1747:1759" ht="13.2" x14ac:dyDescent="0.25">
      <c r="BOE841" s="227"/>
      <c r="BOF841" s="227"/>
      <c r="BOG841" s="331"/>
      <c r="BOH841" s="331"/>
      <c r="BOI841" s="331"/>
      <c r="BOJ841" s="331"/>
      <c r="BOK841" s="331"/>
      <c r="BOL841" s="331"/>
      <c r="BOM841" s="333">
        <v>0.2</v>
      </c>
      <c r="BON841" s="333">
        <v>0.4</v>
      </c>
      <c r="BOO841" s="333">
        <v>0.6</v>
      </c>
      <c r="BOP841" s="333">
        <v>0.8</v>
      </c>
      <c r="BOQ841" s="333">
        <v>1</v>
      </c>
    </row>
    <row r="842" spans="1747:1759" ht="13.2" x14ac:dyDescent="0.25">
      <c r="BOE842" s="227"/>
      <c r="BOF842" s="227"/>
      <c r="BOG842" s="331"/>
      <c r="BOH842" s="331"/>
      <c r="BOI842" s="331"/>
      <c r="BOJ842" s="331"/>
      <c r="BOK842" s="331"/>
      <c r="BOL842" s="331"/>
      <c r="BOM842" s="49"/>
      <c r="BON842" s="49"/>
      <c r="BOO842" s="49"/>
      <c r="BOP842" s="48"/>
      <c r="BOQ842" s="48"/>
    </row>
    <row r="843" spans="1747:1759" ht="13.2" x14ac:dyDescent="0.25">
      <c r="BOE843" s="227"/>
      <c r="BOF843" s="227"/>
      <c r="BOG843" s="618" t="s">
        <v>27</v>
      </c>
      <c r="BOH843" s="334">
        <v>5</v>
      </c>
      <c r="BOI843" s="332" t="s">
        <v>26</v>
      </c>
      <c r="BOJ843" s="333">
        <v>1</v>
      </c>
      <c r="BOK843" s="331" t="s">
        <v>25</v>
      </c>
      <c r="BOL843" s="335">
        <v>1</v>
      </c>
      <c r="BOM843" s="49" t="s">
        <v>14</v>
      </c>
      <c r="BON843" s="49" t="s">
        <v>14</v>
      </c>
      <c r="BOO843" s="49" t="s">
        <v>14</v>
      </c>
      <c r="BOP843" s="49" t="s">
        <v>14</v>
      </c>
      <c r="BOQ843" s="49" t="s">
        <v>13</v>
      </c>
    </row>
    <row r="844" spans="1747:1759" ht="13.2" x14ac:dyDescent="0.25">
      <c r="BOE844" s="227"/>
      <c r="BOF844" s="227"/>
      <c r="BOG844" s="618"/>
      <c r="BOH844" s="334">
        <v>4</v>
      </c>
      <c r="BOI844" s="332" t="s">
        <v>24</v>
      </c>
      <c r="BOJ844" s="333">
        <v>0.8</v>
      </c>
      <c r="BOK844" s="331" t="s">
        <v>23</v>
      </c>
      <c r="BOL844" s="335">
        <v>0.8</v>
      </c>
      <c r="BOM844" s="49" t="s">
        <v>15</v>
      </c>
      <c r="BON844" s="49" t="s">
        <v>15</v>
      </c>
      <c r="BOO844" s="49" t="s">
        <v>14</v>
      </c>
      <c r="BOP844" s="49" t="s">
        <v>14</v>
      </c>
      <c r="BOQ844" s="49" t="s">
        <v>13</v>
      </c>
    </row>
    <row r="845" spans="1747:1759" ht="13.2" x14ac:dyDescent="0.25">
      <c r="BOE845" s="227"/>
      <c r="BOF845" s="227"/>
      <c r="BOG845" s="618"/>
      <c r="BOH845" s="334">
        <v>3</v>
      </c>
      <c r="BOI845" s="332" t="s">
        <v>22</v>
      </c>
      <c r="BOJ845" s="333">
        <v>0.6</v>
      </c>
      <c r="BOK845" s="331" t="s">
        <v>21</v>
      </c>
      <c r="BOL845" s="335">
        <v>0.6</v>
      </c>
      <c r="BOM845" s="49" t="s">
        <v>15</v>
      </c>
      <c r="BON845" s="49" t="s">
        <v>15</v>
      </c>
      <c r="BOO845" s="49" t="s">
        <v>15</v>
      </c>
      <c r="BOP845" s="49" t="s">
        <v>14</v>
      </c>
      <c r="BOQ845" s="49" t="s">
        <v>13</v>
      </c>
    </row>
    <row r="846" spans="1747:1759" ht="13.2" x14ac:dyDescent="0.25">
      <c r="BOE846" s="227"/>
      <c r="BOF846" s="227"/>
      <c r="BOG846" s="618"/>
      <c r="BOH846" s="334">
        <v>2</v>
      </c>
      <c r="BOI846" s="332" t="s">
        <v>20</v>
      </c>
      <c r="BOJ846" s="333">
        <v>0.4</v>
      </c>
      <c r="BOK846" s="331" t="s">
        <v>19</v>
      </c>
      <c r="BOL846" s="335">
        <v>0.4</v>
      </c>
      <c r="BOM846" s="49" t="s">
        <v>16</v>
      </c>
      <c r="BON846" s="49" t="s">
        <v>15</v>
      </c>
      <c r="BOO846" s="49" t="s">
        <v>15</v>
      </c>
      <c r="BOP846" s="49" t="s">
        <v>14</v>
      </c>
      <c r="BOQ846" s="49" t="s">
        <v>13</v>
      </c>
    </row>
    <row r="847" spans="1747:1759" ht="13.2" x14ac:dyDescent="0.25">
      <c r="BOE847" s="227"/>
      <c r="BOF847" s="227"/>
      <c r="BOG847" s="618"/>
      <c r="BOH847" s="334">
        <v>1</v>
      </c>
      <c r="BOI847" s="332" t="s">
        <v>18</v>
      </c>
      <c r="BOJ847" s="333">
        <v>0.2</v>
      </c>
      <c r="BOK847" s="331" t="s">
        <v>17</v>
      </c>
      <c r="BOL847" s="335">
        <v>0.2</v>
      </c>
      <c r="BOM847" s="49" t="s">
        <v>16</v>
      </c>
      <c r="BON847" s="49" t="s">
        <v>16</v>
      </c>
      <c r="BOO847" s="49" t="s">
        <v>15</v>
      </c>
      <c r="BOP847" s="49" t="s">
        <v>14</v>
      </c>
      <c r="BOQ847" s="49" t="s">
        <v>13</v>
      </c>
    </row>
    <row r="850" spans="1761:1763" x14ac:dyDescent="0.2">
      <c r="BOS850" s="227" t="s">
        <v>12</v>
      </c>
    </row>
    <row r="851" spans="1761:1763" x14ac:dyDescent="0.2">
      <c r="BOS851" s="227" t="s">
        <v>11</v>
      </c>
    </row>
    <row r="852" spans="1761:1763" x14ac:dyDescent="0.2">
      <c r="BOS852" s="227" t="s">
        <v>10</v>
      </c>
    </row>
    <row r="853" spans="1761:1763" x14ac:dyDescent="0.2">
      <c r="BOS853" s="227" t="s">
        <v>9</v>
      </c>
    </row>
    <row r="854" spans="1761:1763" x14ac:dyDescent="0.2">
      <c r="BOS854" s="227" t="s">
        <v>8</v>
      </c>
    </row>
    <row r="855" spans="1761:1763" x14ac:dyDescent="0.2">
      <c r="BOS855" s="227" t="s">
        <v>7</v>
      </c>
    </row>
    <row r="858" spans="1761:1763" x14ac:dyDescent="0.2">
      <c r="BOU858" s="7" t="s">
        <v>6</v>
      </c>
    </row>
    <row r="859" spans="1761:1763" x14ac:dyDescent="0.2">
      <c r="BOU859" s="6" t="s">
        <v>5</v>
      </c>
    </row>
    <row r="860" spans="1761:1763" ht="20.399999999999999" x14ac:dyDescent="0.2">
      <c r="BOU860" s="6" t="s">
        <v>4</v>
      </c>
    </row>
    <row r="861" spans="1761:1763" x14ac:dyDescent="0.2">
      <c r="BOU861" s="6" t="s">
        <v>3</v>
      </c>
    </row>
    <row r="862" spans="1761:1763" x14ac:dyDescent="0.2">
      <c r="BOU862" s="6" t="s">
        <v>2</v>
      </c>
    </row>
    <row r="863" spans="1761:1763" x14ac:dyDescent="0.2">
      <c r="BOU863" s="6" t="s">
        <v>1</v>
      </c>
    </row>
    <row r="864" spans="1761:1763" x14ac:dyDescent="0.2">
      <c r="BOU864" s="1" t="s">
        <v>0</v>
      </c>
    </row>
  </sheetData>
  <mergeCells count="20">
    <mergeCell ref="BOG843:BOG847"/>
    <mergeCell ref="O5:P5"/>
    <mergeCell ref="Q5:R5"/>
    <mergeCell ref="U5:V5"/>
    <mergeCell ref="W5:X5"/>
    <mergeCell ref="AC7:AH7"/>
    <mergeCell ref="AI7:AL7"/>
    <mergeCell ref="BLW588:BLY588"/>
    <mergeCell ref="BLQ592:BLQ596"/>
    <mergeCell ref="BMX702:BMZ702"/>
    <mergeCell ref="BOO838:BOQ838"/>
    <mergeCell ref="B7:H7"/>
    <mergeCell ref="J7:AB7"/>
    <mergeCell ref="B1:I1"/>
    <mergeCell ref="J1:K4"/>
    <mergeCell ref="B2:I2"/>
    <mergeCell ref="C3:H3"/>
    <mergeCell ref="C4:H4"/>
    <mergeCell ref="E5:G5"/>
    <mergeCell ref="I5:N5"/>
  </mergeCells>
  <conditionalFormatting sqref="AG9:AG19">
    <cfRule type="containsText" dxfId="310" priority="24" operator="containsText" text="BAJO">
      <formula>NOT(ISERROR(SEARCH("BAJO",AG9)))</formula>
    </cfRule>
    <cfRule type="containsText" dxfId="309" priority="25" operator="containsText" text="MODERADO">
      <formula>NOT(ISERROR(SEARCH("MODERADO",AG9)))</formula>
    </cfRule>
    <cfRule type="containsText" dxfId="308" priority="26" operator="containsText" text="ALTO">
      <formula>NOT(ISERROR(SEARCH("ALTO",AG9)))</formula>
    </cfRule>
    <cfRule type="containsText" dxfId="307" priority="27" operator="containsText" text="EXTREMO">
      <formula>NOT(ISERROR(SEARCH("EXTREMO",AG9)))</formula>
    </cfRule>
  </conditionalFormatting>
  <conditionalFormatting sqref="CL9:CP19 DB9:DD19 DF9:DF19 DI9:DL19 DN9:DN19 DP9:DS19 DU9:DU19 DW9:DZ19 EB9:EB19 ED9:EG19 EI9:EI19 EK9:EN19 EP9:EP19 EW9:EW19 FD9:FD19 FK9:FK19 FR9:FR19 FY9:FY19 GF9:GF19 GH9:GI19">
    <cfRule type="containsText" dxfId="306" priority="2" operator="containsText" text="BAJO">
      <formula>NOT(ISERROR(SEARCH("BAJO",CL9)))</formula>
    </cfRule>
  </conditionalFormatting>
  <conditionalFormatting sqref="CP9:CP19 DJ9:DK19 DQ9:DR19 DX9:DY19 EE9:EF19 EL9:EM19 ES9:ET19 EZ9:FA19 FG9:FH19 FN9:FO19 FU9:FV19 GB9:GC19">
    <cfRule type="containsText" dxfId="305" priority="22" operator="containsText" text="ALTO">
      <formula>NOT(ISERROR(SEARCH("ALTO",CP9)))</formula>
    </cfRule>
    <cfRule type="containsText" dxfId="304" priority="23" operator="containsText" text="EXTREMO">
      <formula>NOT(ISERROR(SEARCH("EXTREMO",CP9)))</formula>
    </cfRule>
  </conditionalFormatting>
  <conditionalFormatting sqref="DB9:DC19 FG9:FH9 ES17:ET18 EZ17:FA18 FG17:FH18 FN17:FO18 FU17:FV18 GB17:GC18">
    <cfRule type="containsText" dxfId="303" priority="12" operator="containsText" text="MODERADO">
      <formula>NOT(ISERROR(SEARCH("MODERADO",DB9)))</formula>
    </cfRule>
  </conditionalFormatting>
  <conditionalFormatting sqref="ER9:EU19 EY9:FB19 FF9:FI19 FM9:FP19 FT9:FW19 GA9:GD19">
    <cfRule type="containsText" dxfId="302" priority="1" operator="containsText" text="BAJO">
      <formula>NOT(ISERROR(SEARCH("BAJO",ER9)))</formula>
    </cfRule>
  </conditionalFormatting>
  <conditionalFormatting sqref="ES9:ET9">
    <cfRule type="containsText" dxfId="301" priority="18" operator="containsText" text="MODERADO">
      <formula>NOT(ISERROR(SEARCH("MODERADO",ES9)))</formula>
    </cfRule>
    <cfRule type="containsText" dxfId="300" priority="19" operator="containsText" text="ALTO">
      <formula>NOT(ISERROR(SEARCH("ALTO",ES9)))</formula>
    </cfRule>
    <cfRule type="containsText" dxfId="299" priority="20" operator="containsText" text="EXTREMO">
      <formula>NOT(ISERROR(SEARCH("EXTREMO",ES9)))</formula>
    </cfRule>
  </conditionalFormatting>
  <conditionalFormatting sqref="ES9:ET19 EZ9:FA19 FG9:FH19 FN9:FO19 FU9:FV19 GB9:GC19 CP9:CP19 DJ9:DK19 DQ9:DR19 DX9:DY19 EE9:EF19 EL9:EM19">
    <cfRule type="containsText" dxfId="298" priority="21" operator="containsText" text="MODERADO">
      <formula>NOT(ISERROR(SEARCH("MODERADO",CP9)))</formula>
    </cfRule>
  </conditionalFormatting>
  <conditionalFormatting sqref="EZ9:FA9">
    <cfRule type="containsText" dxfId="297" priority="15" operator="containsText" text="MODERADO">
      <formula>NOT(ISERROR(SEARCH("MODERADO",EZ9)))</formula>
    </cfRule>
    <cfRule type="containsText" dxfId="296" priority="16" operator="containsText" text="ALTO">
      <formula>NOT(ISERROR(SEARCH("ALTO",EZ9)))</formula>
    </cfRule>
    <cfRule type="containsText" dxfId="295" priority="17" operator="containsText" text="EXTREMO">
      <formula>NOT(ISERROR(SEARCH("EXTREMO",EZ9)))</formula>
    </cfRule>
  </conditionalFormatting>
  <conditionalFormatting sqref="FG9:FH9 DB9:DC19 ES17:ET18 EZ17:FA18 FG17:FH18 FN17:FO18 FU17:FV18 GB17:GC18">
    <cfRule type="containsText" dxfId="294" priority="13" operator="containsText" text="ALTO">
      <formula>NOT(ISERROR(SEARCH("ALTO",DB9)))</formula>
    </cfRule>
    <cfRule type="containsText" dxfId="293" priority="14" operator="containsText" text="EXTREMO">
      <formula>NOT(ISERROR(SEARCH("EXTREMO",DB9)))</formula>
    </cfRule>
  </conditionalFormatting>
  <conditionalFormatting sqref="FN9:FO9">
    <cfRule type="containsText" dxfId="292" priority="9" operator="containsText" text="MODERADO">
      <formula>NOT(ISERROR(SEARCH("MODERADO",FN9)))</formula>
    </cfRule>
    <cfRule type="containsText" dxfId="291" priority="10" operator="containsText" text="ALTO">
      <formula>NOT(ISERROR(SEARCH("ALTO",FN9)))</formula>
    </cfRule>
    <cfRule type="containsText" dxfId="290" priority="11" operator="containsText" text="EXTREMO">
      <formula>NOT(ISERROR(SEARCH("EXTREMO",FN9)))</formula>
    </cfRule>
  </conditionalFormatting>
  <conditionalFormatting sqref="FU9:FV9">
    <cfRule type="containsText" dxfId="289" priority="6" operator="containsText" text="MODERADO">
      <formula>NOT(ISERROR(SEARCH("MODERADO",FU9)))</formula>
    </cfRule>
    <cfRule type="containsText" dxfId="288" priority="7" operator="containsText" text="ALTO">
      <formula>NOT(ISERROR(SEARCH("ALTO",FU9)))</formula>
    </cfRule>
    <cfRule type="containsText" dxfId="287" priority="8" operator="containsText" text="EXTREMO">
      <formula>NOT(ISERROR(SEARCH("EXTREMO",FU9)))</formula>
    </cfRule>
  </conditionalFormatting>
  <conditionalFormatting sqref="GB9:GC9">
    <cfRule type="containsText" dxfId="286" priority="3" operator="containsText" text="MODERADO">
      <formula>NOT(ISERROR(SEARCH("MODERADO",GB9)))</formula>
    </cfRule>
    <cfRule type="containsText" dxfId="285" priority="4" operator="containsText" text="ALTO">
      <formula>NOT(ISERROR(SEARCH("ALTO",GB9)))</formula>
    </cfRule>
    <cfRule type="containsText" dxfId="284" priority="5" operator="containsText" text="EXTREMO">
      <formula>NOT(ISERROR(SEARCH("EXTREMO",GB9)))</formula>
    </cfRule>
  </conditionalFormatting>
  <dataValidations count="20">
    <dataValidation type="list" showInputMessage="1" showErrorMessage="1" sqref="BI9:BI19 BQ9:BQ19 BY9:BY19 BA9:BA19 AO9:AO19 CG9:CG19 CC9:CC19 CJ9:CJ19 BM9:BM19 AW9:AW19 BU9:BU19 AS9:AS19 BE9:BE19" xr:uid="{00000000-0002-0000-1200-000013000000}">
      <formula1>TIP_CONTROL</formula1>
    </dataValidation>
    <dataValidation type="list" sqref="CI9:CI19" xr:uid="{00000000-0002-0000-1200-000012000000}">
      <formula1>IMPLEMENT</formula1>
    </dataValidation>
    <dataValidation type="list" allowBlank="1" showInputMessage="1" sqref="F9:F19" xr:uid="{00000000-0002-0000-1200-000011000000}">
      <formula1>TipoCau</formula1>
    </dataValidation>
    <dataValidation type="list" allowBlank="1" showInputMessage="1" sqref="D10:D19" xr:uid="{00000000-0002-0000-1200-000010000000}">
      <formula1>InternoExp</formula1>
    </dataValidation>
    <dataValidation type="list" allowBlank="1" showInputMessage="1" sqref="H9:H19" xr:uid="{00000000-0002-0000-1200-00000F000000}">
      <formula1>TramitesSer</formula1>
    </dataValidation>
    <dataValidation type="list" showInputMessage="1" showErrorMessage="1" errorTitle="Rechazado" error="Solo son validadas las opciones de la lista" sqref="BG9:BG19 BO9:BO19 AY9:AY19 BK9:BK19 AM9:AM19 CE9:CE19 CA9:CA19 AU9:AU19 BS9:BS19 AQ9:AQ19 BC9:BC19 BW9:BW19" xr:uid="{00000000-0002-0000-1200-00000E000000}">
      <formula1>FRECUENCY</formula1>
    </dataValidation>
    <dataValidation type="list" showErrorMessage="1" sqref="BH9:BH19 BP9:BP19 AZ9:AZ19 BX9:BX19 AN9:AN19 CF9:CF19 CB9:CB19 BL9:BL19 AV9:AV19 BT9:BT19 AR9:AR19 BD9:BD19" xr:uid="{00000000-0002-0000-1200-00000D000000}">
      <formula1>IMPLEMENT</formula1>
    </dataValidation>
    <dataValidation type="list" allowBlank="1" showInputMessage="1" sqref="E13" xr:uid="{00000000-0002-0000-1200-00000C000000}">
      <formula1>$BMH$611:$BMH$622</formula1>
    </dataValidation>
    <dataValidation type="list" allowBlank="1" showInputMessage="1" sqref="D9" xr:uid="{00000000-0002-0000-1200-00000B000000}">
      <formula1>$BMF$621:$BMF$623</formula1>
    </dataValidation>
    <dataValidation type="list" allowBlank="1" showInputMessage="1" sqref="E9" xr:uid="{00000000-0002-0000-1200-00000A000000}">
      <formula1>$BMH$627:$BMH$635</formula1>
    </dataValidation>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9:AB19" xr:uid="{00000000-0002-0000-1200-000009000000}">
      <formula1>SINO</formula1>
    </dataValidation>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xr:uid="{00000000-0002-0000-1200-000008000000}">
      <formula1>0</formula1>
      <formula2>100</formula2>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CL9:CO19" xr:uid="{00000000-0002-0000-1200-000007000000}"/>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BJ9:BJ19 BR9:BR19 BZ9:BZ19 BB9:BB19 AP9:AP19 CH9:CH19 CK9:CO19 CT9:CT19 CW9:CW19 CD9:CD19 BN9:BN19 AX9:AX19 BV9:BV19 AT9:AT19 BF9:BF19" xr:uid="{00000000-0002-0000-1200-000006000000}">
      <formula1>Efecto</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xr:uid="{00000000-0002-0000-1200-000005000000}">
      <formula1>IMPACTO</formula1>
    </dataValidation>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19" xr:uid="{00000000-0002-0000-1200-000004000000}">
      <formula1>PROBAB</formula1>
    </dataValidation>
    <dataValidation showInputMessage="1" showErrorMessage="1" errorTitle="Rechazado" error="Solo son validadas las opciones de la lista" sqref="CR19 AK19:AL19 AL9:AL14 AK9:AK18 CS9:CS19 CP9:CQ19 GP9 CU9:CU19 CV19" xr:uid="{00000000-0002-0000-1200-000003000000}"/>
    <dataValidation type="list" allowBlank="1" showInputMessage="1" sqref="E10:E12 E14:E19" xr:uid="{00000000-0002-0000-1200-000002000000}">
      <formula1>ExternoExp</formula1>
    </dataValidation>
    <dataValidation type="list" allowBlank="1" showInputMessage="1" showErrorMessage="1" sqref="G19 G9:G16" xr:uid="{00000000-0002-0000-1200-000001000000}">
      <formula1>consecuencias</formula1>
    </dataValidation>
    <dataValidation type="list" allowBlank="1" showInputMessage="1" showErrorMessage="1" sqref="BMA600:BMA604" xr:uid="{00000000-0002-0000-1200-000000000000}">
      <formula1>TipoCausa</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4A94C-FB38-41EC-BBA0-166BD636EA66}">
  <dimension ref="A1:N26"/>
  <sheetViews>
    <sheetView workbookViewId="0">
      <selection activeCell="D18" sqref="D18"/>
    </sheetView>
  </sheetViews>
  <sheetFormatPr baseColWidth="10" defaultRowHeight="14.4" x14ac:dyDescent="0.3"/>
  <cols>
    <col min="1" max="1" width="36.77734375" customWidth="1"/>
    <col min="2" max="2" width="12.33203125" style="506" bestFit="1" customWidth="1"/>
    <col min="3" max="3" width="10.88671875" style="506"/>
    <col min="4" max="4" width="10.88671875" style="507"/>
    <col min="5" max="5" width="4.6640625" customWidth="1"/>
    <col min="13" max="14" width="4" customWidth="1"/>
  </cols>
  <sheetData>
    <row r="1" spans="1:14" x14ac:dyDescent="0.3">
      <c r="A1" s="502" t="s">
        <v>461</v>
      </c>
      <c r="B1" s="503" t="s">
        <v>1442</v>
      </c>
      <c r="C1" s="503" t="s">
        <v>1443</v>
      </c>
      <c r="D1" s="503" t="s">
        <v>1444</v>
      </c>
    </row>
    <row r="2" spans="1:14" x14ac:dyDescent="0.3">
      <c r="A2" s="504" t="s">
        <v>1445</v>
      </c>
      <c r="B2" s="505">
        <v>12</v>
      </c>
      <c r="C2" s="505">
        <v>12</v>
      </c>
      <c r="D2" s="506">
        <f t="shared" ref="D2:D23" si="0">+SUM(B2:C2)</f>
        <v>24</v>
      </c>
      <c r="F2" t="s">
        <v>1446</v>
      </c>
    </row>
    <row r="3" spans="1:14" x14ac:dyDescent="0.3">
      <c r="A3" s="504" t="s">
        <v>1447</v>
      </c>
      <c r="B3" s="505">
        <v>12</v>
      </c>
      <c r="C3" s="505">
        <v>12</v>
      </c>
      <c r="D3" s="506">
        <f t="shared" si="0"/>
        <v>24</v>
      </c>
      <c r="E3" s="521" t="s">
        <v>27</v>
      </c>
      <c r="M3" s="524" t="s">
        <v>14</v>
      </c>
      <c r="N3" s="521" t="s">
        <v>27</v>
      </c>
    </row>
    <row r="4" spans="1:14" x14ac:dyDescent="0.3">
      <c r="A4" s="504" t="s">
        <v>1448</v>
      </c>
      <c r="B4" s="505">
        <v>27</v>
      </c>
      <c r="C4" s="505">
        <v>26</v>
      </c>
      <c r="D4" s="506">
        <f t="shared" si="0"/>
        <v>53</v>
      </c>
      <c r="E4" s="522"/>
      <c r="M4" s="524"/>
      <c r="N4" s="522"/>
    </row>
    <row r="5" spans="1:14" x14ac:dyDescent="0.3">
      <c r="A5" s="504" t="s">
        <v>1449</v>
      </c>
      <c r="B5" s="505">
        <v>15</v>
      </c>
      <c r="C5" s="505">
        <v>15</v>
      </c>
      <c r="D5" s="506">
        <f t="shared" si="0"/>
        <v>30</v>
      </c>
      <c r="E5" s="522"/>
      <c r="M5" s="524"/>
      <c r="N5" s="522"/>
    </row>
    <row r="6" spans="1:14" x14ac:dyDescent="0.3">
      <c r="A6" s="504" t="s">
        <v>1450</v>
      </c>
      <c r="B6" s="505">
        <v>5</v>
      </c>
      <c r="C6" s="505">
        <v>5</v>
      </c>
      <c r="D6" s="506">
        <f t="shared" si="0"/>
        <v>10</v>
      </c>
      <c r="E6" s="522"/>
      <c r="M6" s="524"/>
      <c r="N6" s="522"/>
    </row>
    <row r="7" spans="1:14" x14ac:dyDescent="0.3">
      <c r="A7" s="504" t="s">
        <v>1451</v>
      </c>
      <c r="B7" s="505">
        <v>7</v>
      </c>
      <c r="C7" s="505">
        <v>7</v>
      </c>
      <c r="D7" s="506">
        <f t="shared" si="0"/>
        <v>14</v>
      </c>
      <c r="E7" s="522"/>
      <c r="M7" s="524"/>
      <c r="N7" s="522"/>
    </row>
    <row r="8" spans="1:14" x14ac:dyDescent="0.3">
      <c r="A8" s="504" t="s">
        <v>1452</v>
      </c>
      <c r="B8" s="505">
        <v>12</v>
      </c>
      <c r="C8" s="505">
        <v>12</v>
      </c>
      <c r="D8" s="506">
        <f t="shared" si="0"/>
        <v>24</v>
      </c>
      <c r="E8" s="522"/>
      <c r="M8" s="524"/>
      <c r="N8" s="522"/>
    </row>
    <row r="9" spans="1:14" x14ac:dyDescent="0.3">
      <c r="A9" s="504" t="s">
        <v>1453</v>
      </c>
      <c r="B9" s="505">
        <v>9</v>
      </c>
      <c r="C9" s="505">
        <v>9</v>
      </c>
      <c r="D9" s="506">
        <f t="shared" si="0"/>
        <v>18</v>
      </c>
      <c r="E9" s="522"/>
      <c r="M9" s="524"/>
      <c r="N9" s="522"/>
    </row>
    <row r="10" spans="1:14" x14ac:dyDescent="0.3">
      <c r="A10" s="504" t="s">
        <v>1454</v>
      </c>
      <c r="B10" s="505">
        <v>9</v>
      </c>
      <c r="C10" s="505">
        <v>9</v>
      </c>
      <c r="D10" s="506">
        <f t="shared" si="0"/>
        <v>18</v>
      </c>
      <c r="E10" s="522"/>
      <c r="M10" s="524"/>
      <c r="N10" s="522"/>
    </row>
    <row r="11" spans="1:14" x14ac:dyDescent="0.3">
      <c r="A11" s="504" t="s">
        <v>1455</v>
      </c>
      <c r="B11" s="505">
        <v>6</v>
      </c>
      <c r="C11" s="505">
        <v>5</v>
      </c>
      <c r="D11" s="506">
        <f t="shared" si="0"/>
        <v>11</v>
      </c>
      <c r="E11" s="522"/>
      <c r="M11" s="524"/>
      <c r="N11" s="522"/>
    </row>
    <row r="12" spans="1:14" x14ac:dyDescent="0.3">
      <c r="A12" s="504" t="s">
        <v>1456</v>
      </c>
      <c r="B12" s="505">
        <v>3</v>
      </c>
      <c r="C12" s="505">
        <v>3</v>
      </c>
      <c r="D12" s="506">
        <f t="shared" si="0"/>
        <v>6</v>
      </c>
      <c r="E12" s="522"/>
      <c r="M12" s="525" t="s">
        <v>1457</v>
      </c>
      <c r="N12" s="522"/>
    </row>
    <row r="13" spans="1:14" x14ac:dyDescent="0.3">
      <c r="A13" s="504" t="s">
        <v>1458</v>
      </c>
      <c r="B13" s="505">
        <v>3</v>
      </c>
      <c r="C13" s="505">
        <v>3</v>
      </c>
      <c r="D13" s="506">
        <f t="shared" si="0"/>
        <v>6</v>
      </c>
      <c r="E13" s="522"/>
      <c r="M13" s="525"/>
      <c r="N13" s="522"/>
    </row>
    <row r="14" spans="1:14" x14ac:dyDescent="0.3">
      <c r="A14" s="504" t="s">
        <v>1459</v>
      </c>
      <c r="B14" s="505">
        <v>4</v>
      </c>
      <c r="C14" s="505">
        <v>4</v>
      </c>
      <c r="D14" s="506">
        <f t="shared" si="0"/>
        <v>8</v>
      </c>
      <c r="E14" s="522"/>
      <c r="M14" s="525"/>
      <c r="N14" s="522"/>
    </row>
    <row r="15" spans="1:14" x14ac:dyDescent="0.3">
      <c r="A15" s="504" t="s">
        <v>1460</v>
      </c>
      <c r="B15" s="505">
        <v>1</v>
      </c>
      <c r="C15" s="505">
        <v>1</v>
      </c>
      <c r="D15" s="506">
        <f t="shared" si="0"/>
        <v>2</v>
      </c>
      <c r="E15" s="522"/>
      <c r="M15" s="525"/>
      <c r="N15" s="522"/>
    </row>
    <row r="16" spans="1:14" x14ac:dyDescent="0.3">
      <c r="A16" s="504" t="s">
        <v>1461</v>
      </c>
      <c r="B16" s="505">
        <v>11</v>
      </c>
      <c r="C16" s="505">
        <v>10</v>
      </c>
      <c r="D16" s="506">
        <f t="shared" si="0"/>
        <v>21</v>
      </c>
      <c r="E16" s="522"/>
      <c r="M16" s="525"/>
      <c r="N16" s="522"/>
    </row>
    <row r="17" spans="1:14" x14ac:dyDescent="0.3">
      <c r="A17" s="504" t="s">
        <v>1462</v>
      </c>
      <c r="B17" s="505">
        <v>3</v>
      </c>
      <c r="C17" s="505">
        <v>3</v>
      </c>
      <c r="D17" s="506">
        <f t="shared" si="0"/>
        <v>6</v>
      </c>
      <c r="E17" s="522"/>
      <c r="M17" s="526" t="s">
        <v>16</v>
      </c>
      <c r="N17" s="522"/>
    </row>
    <row r="18" spans="1:14" x14ac:dyDescent="0.3">
      <c r="A18" s="504" t="s">
        <v>1463</v>
      </c>
      <c r="B18" s="505">
        <v>5</v>
      </c>
      <c r="C18" s="505">
        <v>5</v>
      </c>
      <c r="D18" s="506">
        <f t="shared" si="0"/>
        <v>10</v>
      </c>
      <c r="E18" s="522"/>
      <c r="M18" s="526"/>
      <c r="N18" s="522"/>
    </row>
    <row r="19" spans="1:14" x14ac:dyDescent="0.3">
      <c r="A19" s="504" t="s">
        <v>1464</v>
      </c>
      <c r="B19" s="505">
        <v>2</v>
      </c>
      <c r="C19" s="505">
        <v>2</v>
      </c>
      <c r="D19" s="506">
        <f t="shared" si="0"/>
        <v>4</v>
      </c>
      <c r="E19" s="522"/>
      <c r="M19" s="526"/>
      <c r="N19" s="522"/>
    </row>
    <row r="20" spans="1:14" x14ac:dyDescent="0.3">
      <c r="A20" s="504" t="s">
        <v>1465</v>
      </c>
      <c r="B20" s="505">
        <v>2</v>
      </c>
      <c r="C20" s="505">
        <v>2</v>
      </c>
      <c r="D20" s="506">
        <f t="shared" si="0"/>
        <v>4</v>
      </c>
      <c r="E20" s="522"/>
      <c r="M20" s="526"/>
      <c r="N20" s="522"/>
    </row>
    <row r="21" spans="1:14" x14ac:dyDescent="0.3">
      <c r="A21" s="504" t="s">
        <v>1466</v>
      </c>
      <c r="B21" s="505">
        <v>1</v>
      </c>
      <c r="C21" s="505">
        <v>1</v>
      </c>
      <c r="D21" s="506">
        <f t="shared" si="0"/>
        <v>2</v>
      </c>
      <c r="E21" s="522"/>
      <c r="M21" s="526"/>
      <c r="N21" s="522"/>
    </row>
    <row r="22" spans="1:14" x14ac:dyDescent="0.3">
      <c r="A22" s="504" t="s">
        <v>458</v>
      </c>
      <c r="B22" s="505">
        <v>1</v>
      </c>
      <c r="C22" s="505">
        <v>1</v>
      </c>
      <c r="D22" s="506">
        <f t="shared" si="0"/>
        <v>2</v>
      </c>
      <c r="E22" s="523"/>
      <c r="M22" s="526"/>
      <c r="N22" s="523"/>
    </row>
    <row r="23" spans="1:14" x14ac:dyDescent="0.3">
      <c r="A23" s="504" t="s">
        <v>1467</v>
      </c>
      <c r="B23" s="505">
        <v>1</v>
      </c>
      <c r="C23" s="505">
        <v>1</v>
      </c>
      <c r="D23" s="506">
        <f t="shared" si="0"/>
        <v>2</v>
      </c>
      <c r="M23" s="526"/>
    </row>
    <row r="24" spans="1:14" x14ac:dyDescent="0.3">
      <c r="D24" s="507">
        <f>SUM(D2:D23)</f>
        <v>299</v>
      </c>
      <c r="M24" s="526"/>
    </row>
    <row r="25" spans="1:14" x14ac:dyDescent="0.3">
      <c r="C25" s="508">
        <f>+D24-'[1]MAPA RIESGOS'!E24</f>
        <v>0</v>
      </c>
      <c r="F25" s="527" t="s">
        <v>14</v>
      </c>
      <c r="G25" s="527"/>
      <c r="H25" s="527"/>
      <c r="I25" s="527"/>
      <c r="J25" s="528" t="s">
        <v>1457</v>
      </c>
      <c r="K25" s="528"/>
      <c r="L25" s="509" t="s">
        <v>16</v>
      </c>
    </row>
    <row r="26" spans="1:14" x14ac:dyDescent="0.3">
      <c r="F26" s="518" t="s">
        <v>33</v>
      </c>
      <c r="G26" s="519"/>
      <c r="H26" s="519"/>
      <c r="I26" s="519"/>
      <c r="J26" s="519"/>
      <c r="K26" s="519"/>
      <c r="L26" s="520"/>
      <c r="M26" s="289"/>
      <c r="N26" s="289"/>
    </row>
  </sheetData>
  <mergeCells count="8">
    <mergeCell ref="F26:L26"/>
    <mergeCell ref="E3:E22"/>
    <mergeCell ref="M3:M11"/>
    <mergeCell ref="N3:N22"/>
    <mergeCell ref="M12:M16"/>
    <mergeCell ref="M17:M24"/>
    <mergeCell ref="F25:I25"/>
    <mergeCell ref="J25:K25"/>
  </mergeCells>
  <conditionalFormatting sqref="D2:D23">
    <cfRule type="colorScale" priority="1">
      <colorScale>
        <cfvo type="num" val="0"/>
        <cfvo type="num" val="21"/>
        <cfvo type="num" val="100"/>
        <color rgb="FF63BE7B"/>
        <color rgb="FFFFEB84"/>
        <color rgb="FFF8696B"/>
      </colorScale>
    </cfRule>
  </conditionalFormatting>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AC506-207D-4EDE-B6F0-893E61E5BAA3}">
  <dimension ref="A1:BOU957"/>
  <sheetViews>
    <sheetView topLeftCell="A13" workbookViewId="0">
      <selection activeCell="CS97" sqref="CS97"/>
    </sheetView>
  </sheetViews>
  <sheetFormatPr baseColWidth="10" defaultRowHeight="10.199999999999999" x14ac:dyDescent="0.2"/>
  <cols>
    <col min="1" max="1" width="4.77734375" style="1" customWidth="1"/>
    <col min="2" max="2" width="23.21875" style="1" customWidth="1"/>
    <col min="3" max="3" width="30.77734375" style="1" customWidth="1"/>
    <col min="4" max="4" width="23.77734375" style="3" customWidth="1"/>
    <col min="5" max="5" width="13.44140625" style="3" customWidth="1"/>
    <col min="6" max="6" width="13.44140625" style="1" customWidth="1"/>
    <col min="7" max="8" width="23.77734375" style="1" customWidth="1"/>
    <col min="9" max="9" width="17.5546875" style="2" customWidth="1"/>
    <col min="10" max="28" width="9.77734375" style="2" customWidth="1"/>
    <col min="29" max="29" width="11.44140625" style="2" customWidth="1"/>
    <col min="30" max="30" width="5.77734375" style="2" customWidth="1"/>
    <col min="31" max="31" width="9.77734375" style="2" customWidth="1"/>
    <col min="32" max="32" width="5.77734375" style="1" customWidth="1"/>
    <col min="33" max="33" width="12.21875" style="2" customWidth="1"/>
    <col min="34" max="34" width="6.44140625" style="5" customWidth="1"/>
    <col min="35" max="35" width="35.77734375" style="160" customWidth="1"/>
    <col min="36" max="36" width="17.77734375" style="1" customWidth="1"/>
    <col min="37" max="37" width="23" style="4" customWidth="1"/>
    <col min="38" max="38" width="18" style="4" customWidth="1"/>
    <col min="39" max="39" width="8.77734375" style="4" customWidth="1"/>
    <col min="40" max="40" width="12.21875" style="1" customWidth="1"/>
    <col min="41" max="41" width="8.77734375" style="1" customWidth="1"/>
    <col min="42" max="42" width="14.44140625" style="4" customWidth="1"/>
    <col min="43" max="43" width="8.77734375" style="4" customWidth="1"/>
    <col min="44" max="44" width="12.21875" style="1" customWidth="1"/>
    <col min="45" max="45" width="8.77734375" style="1" customWidth="1"/>
    <col min="46" max="46" width="11.77734375" style="4" customWidth="1"/>
    <col min="47" max="47" width="8.77734375" style="4" customWidth="1"/>
    <col min="48" max="48" width="12.21875" style="1" customWidth="1"/>
    <col min="49" max="49" width="8.77734375" style="1" customWidth="1"/>
    <col min="50" max="50" width="11.77734375" style="4" customWidth="1"/>
    <col min="51" max="51" width="8.77734375" style="4" customWidth="1"/>
    <col min="52" max="52" width="12.21875" style="1" customWidth="1"/>
    <col min="53" max="53" width="8.77734375" style="1" customWidth="1"/>
    <col min="54" max="54" width="12.44140625" style="4" customWidth="1"/>
    <col min="55" max="55" width="8.77734375" style="4" customWidth="1"/>
    <col min="56" max="56" width="12.21875" style="1" customWidth="1"/>
    <col min="57" max="57" width="8.77734375" style="1" customWidth="1"/>
    <col min="58" max="58" width="9.21875" style="4" customWidth="1"/>
    <col min="59" max="59" width="8.77734375" style="4" customWidth="1"/>
    <col min="60" max="60" width="12.21875" style="1" customWidth="1"/>
    <col min="61" max="61" width="8.77734375" style="1" customWidth="1"/>
    <col min="62" max="62" width="9.21875" style="4" customWidth="1"/>
    <col min="63" max="63" width="8.77734375" style="4" customWidth="1"/>
    <col min="64" max="64" width="12.21875" style="1" customWidth="1"/>
    <col min="65" max="65" width="8.77734375" style="1" customWidth="1"/>
    <col min="66" max="66" width="9.21875" style="4" customWidth="1"/>
    <col min="67" max="67" width="8.77734375" style="4" customWidth="1"/>
    <col min="68" max="68" width="12.21875" style="1" customWidth="1"/>
    <col min="69" max="69" width="8.77734375" style="1" customWidth="1"/>
    <col min="70" max="70" width="9.21875" style="4" customWidth="1"/>
    <col min="71" max="71" width="8.77734375" style="4" customWidth="1"/>
    <col min="72" max="72" width="12.21875" style="1" customWidth="1"/>
    <col min="73" max="73" width="8.77734375" style="1" customWidth="1"/>
    <col min="74" max="74" width="9.21875" style="4" customWidth="1"/>
    <col min="75" max="75" width="8.77734375" style="4" customWidth="1"/>
    <col min="76" max="76" width="12.21875" style="1" customWidth="1"/>
    <col min="77" max="77" width="8.77734375" style="1" customWidth="1"/>
    <col min="78" max="78" width="9.21875" style="4" customWidth="1"/>
    <col min="79" max="79" width="8.77734375" style="4" customWidth="1"/>
    <col min="80" max="80" width="12.21875" style="1" customWidth="1"/>
    <col min="81" max="81" width="8.77734375" style="1" customWidth="1"/>
    <col min="82" max="82" width="9.21875" style="4" customWidth="1"/>
    <col min="83" max="83" width="8.77734375" style="4" customWidth="1"/>
    <col min="84" max="84" width="12.21875" style="1" customWidth="1"/>
    <col min="85" max="85" width="8.77734375" style="1" customWidth="1"/>
    <col min="86" max="86" width="9.21875" style="4" customWidth="1"/>
    <col min="87" max="89" width="2.21875" style="4" hidden="1" customWidth="1"/>
    <col min="90" max="90" width="9.77734375" style="4" customWidth="1"/>
    <col min="91" max="91" width="6.77734375" style="4" customWidth="1"/>
    <col min="92" max="92" width="9.77734375" style="4" customWidth="1"/>
    <col min="93" max="93" width="6.77734375" style="4" customWidth="1"/>
    <col min="94" max="94" width="12.21875" style="4" customWidth="1"/>
    <col min="95" max="95" width="6.77734375" style="4" customWidth="1"/>
    <col min="96" max="96" width="44.77734375" style="4" customWidth="1"/>
    <col min="97" max="97" width="7" style="4" customWidth="1"/>
    <col min="98" max="98" width="1" style="4" customWidth="1"/>
    <col min="99" max="99" width="37.21875" style="4" customWidth="1"/>
    <col min="100" max="100" width="27.44140625" style="4" customWidth="1"/>
    <col min="101" max="101" width="1.44140625" style="4" hidden="1" customWidth="1"/>
    <col min="102" max="105" width="5.44140625" style="4" hidden="1" customWidth="1"/>
    <col min="106" max="106" width="5.77734375" style="1" hidden="1" customWidth="1"/>
    <col min="107" max="108" width="6.77734375" style="1" hidden="1" customWidth="1"/>
    <col min="109" max="109" width="4.44140625" style="4" hidden="1" customWidth="1"/>
    <col min="110" max="110" width="6.44140625" style="1" hidden="1" customWidth="1"/>
    <col min="111" max="112" width="6.44140625" style="4" hidden="1" customWidth="1"/>
    <col min="113" max="113" width="19" style="1" hidden="1" customWidth="1"/>
    <col min="114" max="116" width="6" style="1" hidden="1" customWidth="1"/>
    <col min="117" max="117" width="4.44140625" style="4" hidden="1" customWidth="1"/>
    <col min="118" max="118" width="6.44140625" style="1" hidden="1" customWidth="1"/>
    <col min="119" max="119" width="6.44140625" style="4" hidden="1" customWidth="1"/>
    <col min="120" max="191" width="6" style="1" hidden="1" customWidth="1"/>
    <col min="192" max="192" width="7.44140625" style="1" hidden="1" customWidth="1"/>
    <col min="193" max="224" width="8" style="1" customWidth="1"/>
    <col min="225" max="1677" width="2.21875" style="1" customWidth="1"/>
    <col min="1678" max="1680" width="10.88671875" style="1"/>
    <col min="1681" max="1681" width="4.21875" style="1" customWidth="1"/>
    <col min="1682" max="1683" width="10.88671875" style="1"/>
    <col min="1684" max="1684" width="4.77734375" style="1" customWidth="1"/>
    <col min="1685" max="1690" width="10.88671875" style="1"/>
    <col min="1691" max="1691" width="36.21875" style="1" customWidth="1"/>
    <col min="1692" max="1692" width="10.88671875" style="1"/>
    <col min="1693" max="1693" width="45.44140625" style="1" customWidth="1"/>
    <col min="1694" max="1695" width="10.88671875" style="1"/>
    <col min="1696" max="1696" width="10.88671875" style="3"/>
    <col min="1697" max="1697" width="10.88671875" style="1"/>
    <col min="1698" max="1698" width="32.44140625" style="2" customWidth="1"/>
    <col min="1699" max="1702" width="10.88671875" style="1"/>
    <col min="1703" max="1703" width="35.44140625" style="1" customWidth="1"/>
    <col min="1704" max="1762" width="10.88671875" style="1"/>
    <col min="1763" max="1763" width="26.44140625" style="1" customWidth="1"/>
    <col min="1764" max="1766" width="10.88671875" style="1"/>
    <col min="1767" max="1767" width="17.44140625" style="1" customWidth="1"/>
    <col min="1768" max="1892" width="10.88671875" style="1"/>
    <col min="1893" max="1893" width="12" style="1" customWidth="1"/>
    <col min="1894" max="1894" width="2.77734375" style="1" customWidth="1"/>
    <col min="1895" max="1896" width="6.44140625" style="1" customWidth="1"/>
    <col min="1897" max="1897" width="5.77734375" style="1" customWidth="1"/>
    <col min="1898" max="1898" width="6.44140625" style="1" customWidth="1"/>
    <col min="1899" max="1899" width="13.77734375" style="1" customWidth="1"/>
    <col min="1900" max="1901" width="9" style="1" customWidth="1"/>
    <col min="1902" max="1902" width="2.44140625" style="1" customWidth="1"/>
    <col min="1903" max="1903" width="8.77734375" style="1" customWidth="1"/>
    <col min="1904" max="1904" width="7.44140625" style="1" customWidth="1"/>
    <col min="1905" max="1907" width="3.77734375" style="1" customWidth="1"/>
    <col min="1908" max="1908" width="3.44140625" style="1" customWidth="1"/>
    <col min="1909" max="1909" width="2.77734375" style="1" customWidth="1"/>
    <col min="1910" max="1910" width="3" style="1" customWidth="1"/>
    <col min="1911" max="1913" width="0" style="1" hidden="1" customWidth="1"/>
    <col min="1914" max="1914" width="4.44140625" style="1" customWidth="1"/>
    <col min="1915" max="1915" width="0" style="1" hidden="1" customWidth="1"/>
    <col min="1916" max="1917" width="14.77734375" style="1" customWidth="1"/>
    <col min="1918" max="1918" width="15.21875" style="1" customWidth="1"/>
    <col min="1919" max="1919" width="6.44140625" style="1" customWidth="1"/>
    <col min="1920" max="1920" width="15.21875" style="1" customWidth="1"/>
    <col min="1921" max="1921" width="4.21875" style="1" customWidth="1"/>
    <col min="1922" max="1922" width="3" style="1" customWidth="1"/>
    <col min="1923" max="1925" width="0" style="1" hidden="1" customWidth="1"/>
    <col min="1926" max="1926" width="3" style="1" customWidth="1"/>
    <col min="1927" max="1927" width="0" style="1" hidden="1" customWidth="1"/>
    <col min="1928" max="1928" width="3" style="1" customWidth="1"/>
    <col min="1929" max="1929" width="0" style="1" hidden="1" customWidth="1"/>
    <col min="1930" max="1930" width="4.44140625" style="1" customWidth="1"/>
    <col min="1931" max="1931" width="34.21875" style="1" customWidth="1"/>
    <col min="1932" max="1932" width="23.44140625" style="1" customWidth="1"/>
    <col min="1933" max="1933" width="9.21875" style="1" customWidth="1"/>
    <col min="1934" max="1934" width="19.44140625" style="1" customWidth="1"/>
    <col min="1935" max="1935" width="42.77734375" style="1" customWidth="1"/>
    <col min="1936" max="1936" width="5.77734375" style="1" customWidth="1"/>
    <col min="1937" max="1937" width="31.44140625" style="1" customWidth="1"/>
    <col min="1938" max="1938" width="16.21875" style="1" customWidth="1"/>
    <col min="1939" max="1940" width="9.21875" style="1" customWidth="1"/>
    <col min="1941" max="1941" width="11.21875" style="1" customWidth="1"/>
    <col min="1942" max="1942" width="2.21875" style="1" customWidth="1"/>
    <col min="1943" max="2148" width="10.88671875" style="1"/>
    <col min="2149" max="2149" width="12" style="1" customWidth="1"/>
    <col min="2150" max="2150" width="2.77734375" style="1" customWidth="1"/>
    <col min="2151" max="2152" width="6.44140625" style="1" customWidth="1"/>
    <col min="2153" max="2153" width="5.77734375" style="1" customWidth="1"/>
    <col min="2154" max="2154" width="6.44140625" style="1" customWidth="1"/>
    <col min="2155" max="2155" width="13.77734375" style="1" customWidth="1"/>
    <col min="2156" max="2157" width="9" style="1" customWidth="1"/>
    <col min="2158" max="2158" width="2.44140625" style="1" customWidth="1"/>
    <col min="2159" max="2159" width="8.77734375" style="1" customWidth="1"/>
    <col min="2160" max="2160" width="7.44140625" style="1" customWidth="1"/>
    <col min="2161" max="2163" width="3.77734375" style="1" customWidth="1"/>
    <col min="2164" max="2164" width="3.44140625" style="1" customWidth="1"/>
    <col min="2165" max="2165" width="2.77734375" style="1" customWidth="1"/>
    <col min="2166" max="2166" width="3" style="1" customWidth="1"/>
    <col min="2167" max="2169" width="0" style="1" hidden="1" customWidth="1"/>
    <col min="2170" max="2170" width="4.44140625" style="1" customWidth="1"/>
    <col min="2171" max="2171" width="0" style="1" hidden="1" customWidth="1"/>
    <col min="2172" max="2173" width="14.77734375" style="1" customWidth="1"/>
    <col min="2174" max="2174" width="15.21875" style="1" customWidth="1"/>
    <col min="2175" max="2175" width="6.44140625" style="1" customWidth="1"/>
    <col min="2176" max="2176" width="15.21875" style="1" customWidth="1"/>
    <col min="2177" max="2177" width="4.21875" style="1" customWidth="1"/>
    <col min="2178" max="2178" width="3" style="1" customWidth="1"/>
    <col min="2179" max="2181" width="0" style="1" hidden="1" customWidth="1"/>
    <col min="2182" max="2182" width="3" style="1" customWidth="1"/>
    <col min="2183" max="2183" width="0" style="1" hidden="1" customWidth="1"/>
    <col min="2184" max="2184" width="3" style="1" customWidth="1"/>
    <col min="2185" max="2185" width="0" style="1" hidden="1" customWidth="1"/>
    <col min="2186" max="2186" width="4.44140625" style="1" customWidth="1"/>
    <col min="2187" max="2187" width="34.21875" style="1" customWidth="1"/>
    <col min="2188" max="2188" width="23.44140625" style="1" customWidth="1"/>
    <col min="2189" max="2189" width="9.21875" style="1" customWidth="1"/>
    <col min="2190" max="2190" width="19.44140625" style="1" customWidth="1"/>
    <col min="2191" max="2191" width="42.77734375" style="1" customWidth="1"/>
    <col min="2192" max="2192" width="5.77734375" style="1" customWidth="1"/>
    <col min="2193" max="2193" width="31.44140625" style="1" customWidth="1"/>
    <col min="2194" max="2194" width="16.21875" style="1" customWidth="1"/>
    <col min="2195" max="2196" width="9.21875" style="1" customWidth="1"/>
    <col min="2197" max="2197" width="11.21875" style="1" customWidth="1"/>
    <col min="2198" max="2198" width="2.21875" style="1" customWidth="1"/>
    <col min="2199" max="2404" width="10.88671875" style="1"/>
    <col min="2405" max="2405" width="12" style="1" customWidth="1"/>
    <col min="2406" max="2406" width="2.77734375" style="1" customWidth="1"/>
    <col min="2407" max="2408" width="6.44140625" style="1" customWidth="1"/>
    <col min="2409" max="2409" width="5.77734375" style="1" customWidth="1"/>
    <col min="2410" max="2410" width="6.44140625" style="1" customWidth="1"/>
    <col min="2411" max="2411" width="13.77734375" style="1" customWidth="1"/>
    <col min="2412" max="2413" width="9" style="1" customWidth="1"/>
    <col min="2414" max="2414" width="2.44140625" style="1" customWidth="1"/>
    <col min="2415" max="2415" width="8.77734375" style="1" customWidth="1"/>
    <col min="2416" max="2416" width="7.44140625" style="1" customWidth="1"/>
    <col min="2417" max="2419" width="3.77734375" style="1" customWidth="1"/>
    <col min="2420" max="2420" width="3.44140625" style="1" customWidth="1"/>
    <col min="2421" max="2421" width="2.77734375" style="1" customWidth="1"/>
    <col min="2422" max="2422" width="3" style="1" customWidth="1"/>
    <col min="2423" max="2425" width="0" style="1" hidden="1" customWidth="1"/>
    <col min="2426" max="2426" width="4.44140625" style="1" customWidth="1"/>
    <col min="2427" max="2427" width="0" style="1" hidden="1" customWidth="1"/>
    <col min="2428" max="2429" width="14.77734375" style="1" customWidth="1"/>
    <col min="2430" max="2430" width="15.21875" style="1" customWidth="1"/>
    <col min="2431" max="2431" width="6.44140625" style="1" customWidth="1"/>
    <col min="2432" max="2432" width="15.21875" style="1" customWidth="1"/>
    <col min="2433" max="2433" width="4.21875" style="1" customWidth="1"/>
    <col min="2434" max="2434" width="3" style="1" customWidth="1"/>
    <col min="2435" max="2437" width="0" style="1" hidden="1" customWidth="1"/>
    <col min="2438" max="2438" width="3" style="1" customWidth="1"/>
    <col min="2439" max="2439" width="0" style="1" hidden="1" customWidth="1"/>
    <col min="2440" max="2440" width="3" style="1" customWidth="1"/>
    <col min="2441" max="2441" width="0" style="1" hidden="1" customWidth="1"/>
    <col min="2442" max="2442" width="4.44140625" style="1" customWidth="1"/>
    <col min="2443" max="2443" width="34.21875" style="1" customWidth="1"/>
    <col min="2444" max="2444" width="23.44140625" style="1" customWidth="1"/>
    <col min="2445" max="2445" width="9.21875" style="1" customWidth="1"/>
    <col min="2446" max="2446" width="19.44140625" style="1" customWidth="1"/>
    <col min="2447" max="2447" width="42.77734375" style="1" customWidth="1"/>
    <col min="2448" max="2448" width="5.77734375" style="1" customWidth="1"/>
    <col min="2449" max="2449" width="31.44140625" style="1" customWidth="1"/>
    <col min="2450" max="2450" width="16.21875" style="1" customWidth="1"/>
    <col min="2451" max="2452" width="9.21875" style="1" customWidth="1"/>
    <col min="2453" max="2453" width="11.21875" style="1" customWidth="1"/>
    <col min="2454" max="2454" width="2.21875" style="1" customWidth="1"/>
    <col min="2455" max="2660" width="10.88671875" style="1"/>
    <col min="2661" max="2661" width="12" style="1" customWidth="1"/>
    <col min="2662" max="2662" width="2.77734375" style="1" customWidth="1"/>
    <col min="2663" max="2664" width="6.44140625" style="1" customWidth="1"/>
    <col min="2665" max="2665" width="5.77734375" style="1" customWidth="1"/>
    <col min="2666" max="2666" width="6.44140625" style="1" customWidth="1"/>
    <col min="2667" max="2667" width="13.77734375" style="1" customWidth="1"/>
    <col min="2668" max="2669" width="9" style="1" customWidth="1"/>
    <col min="2670" max="2670" width="2.44140625" style="1" customWidth="1"/>
    <col min="2671" max="2671" width="8.77734375" style="1" customWidth="1"/>
    <col min="2672" max="2672" width="7.44140625" style="1" customWidth="1"/>
    <col min="2673" max="2675" width="3.77734375" style="1" customWidth="1"/>
    <col min="2676" max="2676" width="3.44140625" style="1" customWidth="1"/>
    <col min="2677" max="2677" width="2.77734375" style="1" customWidth="1"/>
    <col min="2678" max="2678" width="3" style="1" customWidth="1"/>
    <col min="2679" max="2681" width="0" style="1" hidden="1" customWidth="1"/>
    <col min="2682" max="2682" width="4.44140625" style="1" customWidth="1"/>
    <col min="2683" max="2683" width="0" style="1" hidden="1" customWidth="1"/>
    <col min="2684" max="2685" width="14.77734375" style="1" customWidth="1"/>
    <col min="2686" max="2686" width="15.21875" style="1" customWidth="1"/>
    <col min="2687" max="2687" width="6.44140625" style="1" customWidth="1"/>
    <col min="2688" max="2688" width="15.21875" style="1" customWidth="1"/>
    <col min="2689" max="2689" width="4.21875" style="1" customWidth="1"/>
    <col min="2690" max="2690" width="3" style="1" customWidth="1"/>
    <col min="2691" max="2693" width="0" style="1" hidden="1" customWidth="1"/>
    <col min="2694" max="2694" width="3" style="1" customWidth="1"/>
    <col min="2695" max="2695" width="0" style="1" hidden="1" customWidth="1"/>
    <col min="2696" max="2696" width="3" style="1" customWidth="1"/>
    <col min="2697" max="2697" width="0" style="1" hidden="1" customWidth="1"/>
    <col min="2698" max="2698" width="4.44140625" style="1" customWidth="1"/>
    <col min="2699" max="2699" width="34.21875" style="1" customWidth="1"/>
    <col min="2700" max="2700" width="23.44140625" style="1" customWidth="1"/>
    <col min="2701" max="2701" width="9.21875" style="1" customWidth="1"/>
    <col min="2702" max="2702" width="19.44140625" style="1" customWidth="1"/>
    <col min="2703" max="2703" width="42.77734375" style="1" customWidth="1"/>
    <col min="2704" max="2704" width="5.77734375" style="1" customWidth="1"/>
    <col min="2705" max="2705" width="31.44140625" style="1" customWidth="1"/>
    <col min="2706" max="2706" width="16.21875" style="1" customWidth="1"/>
    <col min="2707" max="2708" width="9.21875" style="1" customWidth="1"/>
    <col min="2709" max="2709" width="11.21875" style="1" customWidth="1"/>
    <col min="2710" max="2710" width="2.21875" style="1" customWidth="1"/>
    <col min="2711" max="2916" width="10.88671875" style="1"/>
    <col min="2917" max="2917" width="12" style="1" customWidth="1"/>
    <col min="2918" max="2918" width="2.77734375" style="1" customWidth="1"/>
    <col min="2919" max="2920" width="6.44140625" style="1" customWidth="1"/>
    <col min="2921" max="2921" width="5.77734375" style="1" customWidth="1"/>
    <col min="2922" max="2922" width="6.44140625" style="1" customWidth="1"/>
    <col min="2923" max="2923" width="13.77734375" style="1" customWidth="1"/>
    <col min="2924" max="2925" width="9" style="1" customWidth="1"/>
    <col min="2926" max="2926" width="2.44140625" style="1" customWidth="1"/>
    <col min="2927" max="2927" width="8.77734375" style="1" customWidth="1"/>
    <col min="2928" max="2928" width="7.44140625" style="1" customWidth="1"/>
    <col min="2929" max="2931" width="3.77734375" style="1" customWidth="1"/>
    <col min="2932" max="2932" width="3.44140625" style="1" customWidth="1"/>
    <col min="2933" max="2933" width="2.77734375" style="1" customWidth="1"/>
    <col min="2934" max="2934" width="3" style="1" customWidth="1"/>
    <col min="2935" max="2937" width="0" style="1" hidden="1" customWidth="1"/>
    <col min="2938" max="2938" width="4.44140625" style="1" customWidth="1"/>
    <col min="2939" max="2939" width="0" style="1" hidden="1" customWidth="1"/>
    <col min="2940" max="2941" width="14.77734375" style="1" customWidth="1"/>
    <col min="2942" max="2942" width="15.21875" style="1" customWidth="1"/>
    <col min="2943" max="2943" width="6.44140625" style="1" customWidth="1"/>
    <col min="2944" max="2944" width="15.21875" style="1" customWidth="1"/>
    <col min="2945" max="2945" width="4.21875" style="1" customWidth="1"/>
    <col min="2946" max="2946" width="3" style="1" customWidth="1"/>
    <col min="2947" max="2949" width="0" style="1" hidden="1" customWidth="1"/>
    <col min="2950" max="2950" width="3" style="1" customWidth="1"/>
    <col min="2951" max="2951" width="0" style="1" hidden="1" customWidth="1"/>
    <col min="2952" max="2952" width="3" style="1" customWidth="1"/>
    <col min="2953" max="2953" width="0" style="1" hidden="1" customWidth="1"/>
    <col min="2954" max="2954" width="4.44140625" style="1" customWidth="1"/>
    <col min="2955" max="2955" width="34.21875" style="1" customWidth="1"/>
    <col min="2956" max="2956" width="23.44140625" style="1" customWidth="1"/>
    <col min="2957" max="2957" width="9.21875" style="1" customWidth="1"/>
    <col min="2958" max="2958" width="19.44140625" style="1" customWidth="1"/>
    <col min="2959" max="2959" width="42.77734375" style="1" customWidth="1"/>
    <col min="2960" max="2960" width="5.77734375" style="1" customWidth="1"/>
    <col min="2961" max="2961" width="31.44140625" style="1" customWidth="1"/>
    <col min="2962" max="2962" width="16.21875" style="1" customWidth="1"/>
    <col min="2963" max="2964" width="9.21875" style="1" customWidth="1"/>
    <col min="2965" max="2965" width="11.21875" style="1" customWidth="1"/>
    <col min="2966" max="2966" width="2.21875" style="1" customWidth="1"/>
    <col min="2967" max="3172" width="10.88671875" style="1"/>
    <col min="3173" max="3173" width="12" style="1" customWidth="1"/>
    <col min="3174" max="3174" width="2.77734375" style="1" customWidth="1"/>
    <col min="3175" max="3176" width="6.44140625" style="1" customWidth="1"/>
    <col min="3177" max="3177" width="5.77734375" style="1" customWidth="1"/>
    <col min="3178" max="3178" width="6.44140625" style="1" customWidth="1"/>
    <col min="3179" max="3179" width="13.77734375" style="1" customWidth="1"/>
    <col min="3180" max="3181" width="9" style="1" customWidth="1"/>
    <col min="3182" max="3182" width="2.44140625" style="1" customWidth="1"/>
    <col min="3183" max="3183" width="8.77734375" style="1" customWidth="1"/>
    <col min="3184" max="3184" width="7.44140625" style="1" customWidth="1"/>
    <col min="3185" max="3187" width="3.77734375" style="1" customWidth="1"/>
    <col min="3188" max="3188" width="3.44140625" style="1" customWidth="1"/>
    <col min="3189" max="3189" width="2.77734375" style="1" customWidth="1"/>
    <col min="3190" max="3190" width="3" style="1" customWidth="1"/>
    <col min="3191" max="3193" width="0" style="1" hidden="1" customWidth="1"/>
    <col min="3194" max="3194" width="4.44140625" style="1" customWidth="1"/>
    <col min="3195" max="3195" width="0" style="1" hidden="1" customWidth="1"/>
    <col min="3196" max="3197" width="14.77734375" style="1" customWidth="1"/>
    <col min="3198" max="3198" width="15.21875" style="1" customWidth="1"/>
    <col min="3199" max="3199" width="6.44140625" style="1" customWidth="1"/>
    <col min="3200" max="3200" width="15.21875" style="1" customWidth="1"/>
    <col min="3201" max="3201" width="4.21875" style="1" customWidth="1"/>
    <col min="3202" max="3202" width="3" style="1" customWidth="1"/>
    <col min="3203" max="3205" width="0" style="1" hidden="1" customWidth="1"/>
    <col min="3206" max="3206" width="3" style="1" customWidth="1"/>
    <col min="3207" max="3207" width="0" style="1" hidden="1" customWidth="1"/>
    <col min="3208" max="3208" width="3" style="1" customWidth="1"/>
    <col min="3209" max="3209" width="0" style="1" hidden="1" customWidth="1"/>
    <col min="3210" max="3210" width="4.44140625" style="1" customWidth="1"/>
    <col min="3211" max="3211" width="34.21875" style="1" customWidth="1"/>
    <col min="3212" max="3212" width="23.44140625" style="1" customWidth="1"/>
    <col min="3213" max="3213" width="9.21875" style="1" customWidth="1"/>
    <col min="3214" max="3214" width="19.44140625" style="1" customWidth="1"/>
    <col min="3215" max="3215" width="42.77734375" style="1" customWidth="1"/>
    <col min="3216" max="3216" width="5.77734375" style="1" customWidth="1"/>
    <col min="3217" max="3217" width="31.44140625" style="1" customWidth="1"/>
    <col min="3218" max="3218" width="16.21875" style="1" customWidth="1"/>
    <col min="3219" max="3220" width="9.21875" style="1" customWidth="1"/>
    <col min="3221" max="3221" width="11.21875" style="1" customWidth="1"/>
    <col min="3222" max="3222" width="2.21875" style="1" customWidth="1"/>
    <col min="3223" max="3428" width="10.88671875" style="1"/>
    <col min="3429" max="3429" width="12" style="1" customWidth="1"/>
    <col min="3430" max="3430" width="2.77734375" style="1" customWidth="1"/>
    <col min="3431" max="3432" width="6.44140625" style="1" customWidth="1"/>
    <col min="3433" max="3433" width="5.77734375" style="1" customWidth="1"/>
    <col min="3434" max="3434" width="6.44140625" style="1" customWidth="1"/>
    <col min="3435" max="3435" width="13.77734375" style="1" customWidth="1"/>
    <col min="3436" max="3437" width="9" style="1" customWidth="1"/>
    <col min="3438" max="3438" width="2.44140625" style="1" customWidth="1"/>
    <col min="3439" max="3439" width="8.77734375" style="1" customWidth="1"/>
    <col min="3440" max="3440" width="7.44140625" style="1" customWidth="1"/>
    <col min="3441" max="3443" width="3.77734375" style="1" customWidth="1"/>
    <col min="3444" max="3444" width="3.44140625" style="1" customWidth="1"/>
    <col min="3445" max="3445" width="2.77734375" style="1" customWidth="1"/>
    <col min="3446" max="3446" width="3" style="1" customWidth="1"/>
    <col min="3447" max="3449" width="0" style="1" hidden="1" customWidth="1"/>
    <col min="3450" max="3450" width="4.44140625" style="1" customWidth="1"/>
    <col min="3451" max="3451" width="0" style="1" hidden="1" customWidth="1"/>
    <col min="3452" max="3453" width="14.77734375" style="1" customWidth="1"/>
    <col min="3454" max="3454" width="15.21875" style="1" customWidth="1"/>
    <col min="3455" max="3455" width="6.44140625" style="1" customWidth="1"/>
    <col min="3456" max="3456" width="15.21875" style="1" customWidth="1"/>
    <col min="3457" max="3457" width="4.21875" style="1" customWidth="1"/>
    <col min="3458" max="3458" width="3" style="1" customWidth="1"/>
    <col min="3459" max="3461" width="0" style="1" hidden="1" customWidth="1"/>
    <col min="3462" max="3462" width="3" style="1" customWidth="1"/>
    <col min="3463" max="3463" width="0" style="1" hidden="1" customWidth="1"/>
    <col min="3464" max="3464" width="3" style="1" customWidth="1"/>
    <col min="3465" max="3465" width="0" style="1" hidden="1" customWidth="1"/>
    <col min="3466" max="3466" width="4.44140625" style="1" customWidth="1"/>
    <col min="3467" max="3467" width="34.21875" style="1" customWidth="1"/>
    <col min="3468" max="3468" width="23.44140625" style="1" customWidth="1"/>
    <col min="3469" max="3469" width="9.21875" style="1" customWidth="1"/>
    <col min="3470" max="3470" width="19.44140625" style="1" customWidth="1"/>
    <col min="3471" max="3471" width="42.77734375" style="1" customWidth="1"/>
    <col min="3472" max="3472" width="5.77734375" style="1" customWidth="1"/>
    <col min="3473" max="3473" width="31.44140625" style="1" customWidth="1"/>
    <col min="3474" max="3474" width="16.21875" style="1" customWidth="1"/>
    <col min="3475" max="3476" width="9.21875" style="1" customWidth="1"/>
    <col min="3477" max="3477" width="11.21875" style="1" customWidth="1"/>
    <col min="3478" max="3478" width="2.21875" style="1" customWidth="1"/>
    <col min="3479" max="3684" width="10.88671875" style="1"/>
    <col min="3685" max="3685" width="12" style="1" customWidth="1"/>
    <col min="3686" max="3686" width="2.77734375" style="1" customWidth="1"/>
    <col min="3687" max="3688" width="6.44140625" style="1" customWidth="1"/>
    <col min="3689" max="3689" width="5.77734375" style="1" customWidth="1"/>
    <col min="3690" max="3690" width="6.44140625" style="1" customWidth="1"/>
    <col min="3691" max="3691" width="13.77734375" style="1" customWidth="1"/>
    <col min="3692" max="3693" width="9" style="1" customWidth="1"/>
    <col min="3694" max="3694" width="2.44140625" style="1" customWidth="1"/>
    <col min="3695" max="3695" width="8.77734375" style="1" customWidth="1"/>
    <col min="3696" max="3696" width="7.44140625" style="1" customWidth="1"/>
    <col min="3697" max="3699" width="3.77734375" style="1" customWidth="1"/>
    <col min="3700" max="3700" width="3.44140625" style="1" customWidth="1"/>
    <col min="3701" max="3701" width="2.77734375" style="1" customWidth="1"/>
    <col min="3702" max="3702" width="3" style="1" customWidth="1"/>
    <col min="3703" max="3705" width="0" style="1" hidden="1" customWidth="1"/>
    <col min="3706" max="3706" width="4.44140625" style="1" customWidth="1"/>
    <col min="3707" max="3707" width="0" style="1" hidden="1" customWidth="1"/>
    <col min="3708" max="3709" width="14.77734375" style="1" customWidth="1"/>
    <col min="3710" max="3710" width="15.21875" style="1" customWidth="1"/>
    <col min="3711" max="3711" width="6.44140625" style="1" customWidth="1"/>
    <col min="3712" max="3712" width="15.21875" style="1" customWidth="1"/>
    <col min="3713" max="3713" width="4.21875" style="1" customWidth="1"/>
    <col min="3714" max="3714" width="3" style="1" customWidth="1"/>
    <col min="3715" max="3717" width="0" style="1" hidden="1" customWidth="1"/>
    <col min="3718" max="3718" width="3" style="1" customWidth="1"/>
    <col min="3719" max="3719" width="0" style="1" hidden="1" customWidth="1"/>
    <col min="3720" max="3720" width="3" style="1" customWidth="1"/>
    <col min="3721" max="3721" width="0" style="1" hidden="1" customWidth="1"/>
    <col min="3722" max="3722" width="4.44140625" style="1" customWidth="1"/>
    <col min="3723" max="3723" width="34.21875" style="1" customWidth="1"/>
    <col min="3724" max="3724" width="23.44140625" style="1" customWidth="1"/>
    <col min="3725" max="3725" width="9.21875" style="1" customWidth="1"/>
    <col min="3726" max="3726" width="19.44140625" style="1" customWidth="1"/>
    <col min="3727" max="3727" width="42.77734375" style="1" customWidth="1"/>
    <col min="3728" max="3728" width="5.77734375" style="1" customWidth="1"/>
    <col min="3729" max="3729" width="31.44140625" style="1" customWidth="1"/>
    <col min="3730" max="3730" width="16.21875" style="1" customWidth="1"/>
    <col min="3731" max="3732" width="9.21875" style="1" customWidth="1"/>
    <col min="3733" max="3733" width="11.21875" style="1" customWidth="1"/>
    <col min="3734" max="3734" width="2.21875" style="1" customWidth="1"/>
    <col min="3735" max="3940" width="10.88671875" style="1"/>
    <col min="3941" max="3941" width="12" style="1" customWidth="1"/>
    <col min="3942" max="3942" width="2.77734375" style="1" customWidth="1"/>
    <col min="3943" max="3944" width="6.44140625" style="1" customWidth="1"/>
    <col min="3945" max="3945" width="5.77734375" style="1" customWidth="1"/>
    <col min="3946" max="3946" width="6.44140625" style="1" customWidth="1"/>
    <col min="3947" max="3947" width="13.77734375" style="1" customWidth="1"/>
    <col min="3948" max="3949" width="9" style="1" customWidth="1"/>
    <col min="3950" max="3950" width="2.44140625" style="1" customWidth="1"/>
    <col min="3951" max="3951" width="8.77734375" style="1" customWidth="1"/>
    <col min="3952" max="3952" width="7.44140625" style="1" customWidth="1"/>
    <col min="3953" max="3955" width="3.77734375" style="1" customWidth="1"/>
    <col min="3956" max="3956" width="3.44140625" style="1" customWidth="1"/>
    <col min="3957" max="3957" width="2.77734375" style="1" customWidth="1"/>
    <col min="3958" max="3958" width="3" style="1" customWidth="1"/>
    <col min="3959" max="3961" width="0" style="1" hidden="1" customWidth="1"/>
    <col min="3962" max="3962" width="4.44140625" style="1" customWidth="1"/>
    <col min="3963" max="3963" width="0" style="1" hidden="1" customWidth="1"/>
    <col min="3964" max="3965" width="14.77734375" style="1" customWidth="1"/>
    <col min="3966" max="3966" width="15.21875" style="1" customWidth="1"/>
    <col min="3967" max="3967" width="6.44140625" style="1" customWidth="1"/>
    <col min="3968" max="3968" width="15.21875" style="1" customWidth="1"/>
    <col min="3969" max="3969" width="4.21875" style="1" customWidth="1"/>
    <col min="3970" max="3970" width="3" style="1" customWidth="1"/>
    <col min="3971" max="3973" width="0" style="1" hidden="1" customWidth="1"/>
    <col min="3974" max="3974" width="3" style="1" customWidth="1"/>
    <col min="3975" max="3975" width="0" style="1" hidden="1" customWidth="1"/>
    <col min="3976" max="3976" width="3" style="1" customWidth="1"/>
    <col min="3977" max="3977" width="0" style="1" hidden="1" customWidth="1"/>
    <col min="3978" max="3978" width="4.44140625" style="1" customWidth="1"/>
    <col min="3979" max="3979" width="34.21875" style="1" customWidth="1"/>
    <col min="3980" max="3980" width="23.44140625" style="1" customWidth="1"/>
    <col min="3981" max="3981" width="9.21875" style="1" customWidth="1"/>
    <col min="3982" max="3982" width="19.44140625" style="1" customWidth="1"/>
    <col min="3983" max="3983" width="42.77734375" style="1" customWidth="1"/>
    <col min="3984" max="3984" width="5.77734375" style="1" customWidth="1"/>
    <col min="3985" max="3985" width="31.44140625" style="1" customWidth="1"/>
    <col min="3986" max="3986" width="16.21875" style="1" customWidth="1"/>
    <col min="3987" max="3988" width="9.21875" style="1" customWidth="1"/>
    <col min="3989" max="3989" width="11.21875" style="1" customWidth="1"/>
    <col min="3990" max="3990" width="2.21875" style="1" customWidth="1"/>
    <col min="3991" max="4196" width="10.88671875" style="1"/>
    <col min="4197" max="4197" width="12" style="1" customWidth="1"/>
    <col min="4198" max="4198" width="2.77734375" style="1" customWidth="1"/>
    <col min="4199" max="4200" width="6.44140625" style="1" customWidth="1"/>
    <col min="4201" max="4201" width="5.77734375" style="1" customWidth="1"/>
    <col min="4202" max="4202" width="6.44140625" style="1" customWidth="1"/>
    <col min="4203" max="4203" width="13.77734375" style="1" customWidth="1"/>
    <col min="4204" max="4205" width="9" style="1" customWidth="1"/>
    <col min="4206" max="4206" width="2.44140625" style="1" customWidth="1"/>
    <col min="4207" max="4207" width="8.77734375" style="1" customWidth="1"/>
    <col min="4208" max="4208" width="7.44140625" style="1" customWidth="1"/>
    <col min="4209" max="4211" width="3.77734375" style="1" customWidth="1"/>
    <col min="4212" max="4212" width="3.44140625" style="1" customWidth="1"/>
    <col min="4213" max="4213" width="2.77734375" style="1" customWidth="1"/>
    <col min="4214" max="4214" width="3" style="1" customWidth="1"/>
    <col min="4215" max="4217" width="0" style="1" hidden="1" customWidth="1"/>
    <col min="4218" max="4218" width="4.44140625" style="1" customWidth="1"/>
    <col min="4219" max="4219" width="0" style="1" hidden="1" customWidth="1"/>
    <col min="4220" max="4221" width="14.77734375" style="1" customWidth="1"/>
    <col min="4222" max="4222" width="15.21875" style="1" customWidth="1"/>
    <col min="4223" max="4223" width="6.44140625" style="1" customWidth="1"/>
    <col min="4224" max="4224" width="15.21875" style="1" customWidth="1"/>
    <col min="4225" max="4225" width="4.21875" style="1" customWidth="1"/>
    <col min="4226" max="4226" width="3" style="1" customWidth="1"/>
    <col min="4227" max="4229" width="0" style="1" hidden="1" customWidth="1"/>
    <col min="4230" max="4230" width="3" style="1" customWidth="1"/>
    <col min="4231" max="4231" width="0" style="1" hidden="1" customWidth="1"/>
    <col min="4232" max="4232" width="3" style="1" customWidth="1"/>
    <col min="4233" max="4233" width="0" style="1" hidden="1" customWidth="1"/>
    <col min="4234" max="4234" width="4.44140625" style="1" customWidth="1"/>
    <col min="4235" max="4235" width="34.21875" style="1" customWidth="1"/>
    <col min="4236" max="4236" width="23.44140625" style="1" customWidth="1"/>
    <col min="4237" max="4237" width="9.21875" style="1" customWidth="1"/>
    <col min="4238" max="4238" width="19.44140625" style="1" customWidth="1"/>
    <col min="4239" max="4239" width="42.77734375" style="1" customWidth="1"/>
    <col min="4240" max="4240" width="5.77734375" style="1" customWidth="1"/>
    <col min="4241" max="4241" width="31.44140625" style="1" customWidth="1"/>
    <col min="4242" max="4242" width="16.21875" style="1" customWidth="1"/>
    <col min="4243" max="4244" width="9.21875" style="1" customWidth="1"/>
    <col min="4245" max="4245" width="11.21875" style="1" customWidth="1"/>
    <col min="4246" max="4246" width="2.21875" style="1" customWidth="1"/>
    <col min="4247" max="4452" width="10.88671875" style="1"/>
    <col min="4453" max="4453" width="12" style="1" customWidth="1"/>
    <col min="4454" max="4454" width="2.77734375" style="1" customWidth="1"/>
    <col min="4455" max="4456" width="6.44140625" style="1" customWidth="1"/>
    <col min="4457" max="4457" width="5.77734375" style="1" customWidth="1"/>
    <col min="4458" max="4458" width="6.44140625" style="1" customWidth="1"/>
    <col min="4459" max="4459" width="13.77734375" style="1" customWidth="1"/>
    <col min="4460" max="4461" width="9" style="1" customWidth="1"/>
    <col min="4462" max="4462" width="2.44140625" style="1" customWidth="1"/>
    <col min="4463" max="4463" width="8.77734375" style="1" customWidth="1"/>
    <col min="4464" max="4464" width="7.44140625" style="1" customWidth="1"/>
    <col min="4465" max="4467" width="3.77734375" style="1" customWidth="1"/>
    <col min="4468" max="4468" width="3.44140625" style="1" customWidth="1"/>
    <col min="4469" max="4469" width="2.77734375" style="1" customWidth="1"/>
    <col min="4470" max="4470" width="3" style="1" customWidth="1"/>
    <col min="4471" max="4473" width="0" style="1" hidden="1" customWidth="1"/>
    <col min="4474" max="4474" width="4.44140625" style="1" customWidth="1"/>
    <col min="4475" max="4475" width="0" style="1" hidden="1" customWidth="1"/>
    <col min="4476" max="4477" width="14.77734375" style="1" customWidth="1"/>
    <col min="4478" max="4478" width="15.21875" style="1" customWidth="1"/>
    <col min="4479" max="4479" width="6.44140625" style="1" customWidth="1"/>
    <col min="4480" max="4480" width="15.21875" style="1" customWidth="1"/>
    <col min="4481" max="4481" width="4.21875" style="1" customWidth="1"/>
    <col min="4482" max="4482" width="3" style="1" customWidth="1"/>
    <col min="4483" max="4485" width="0" style="1" hidden="1" customWidth="1"/>
    <col min="4486" max="4486" width="3" style="1" customWidth="1"/>
    <col min="4487" max="4487" width="0" style="1" hidden="1" customWidth="1"/>
    <col min="4488" max="4488" width="3" style="1" customWidth="1"/>
    <col min="4489" max="4489" width="0" style="1" hidden="1" customWidth="1"/>
    <col min="4490" max="4490" width="4.44140625" style="1" customWidth="1"/>
    <col min="4491" max="4491" width="34.21875" style="1" customWidth="1"/>
    <col min="4492" max="4492" width="23.44140625" style="1" customWidth="1"/>
    <col min="4493" max="4493" width="9.21875" style="1" customWidth="1"/>
    <col min="4494" max="4494" width="19.44140625" style="1" customWidth="1"/>
    <col min="4495" max="4495" width="42.77734375" style="1" customWidth="1"/>
    <col min="4496" max="4496" width="5.77734375" style="1" customWidth="1"/>
    <col min="4497" max="4497" width="31.44140625" style="1" customWidth="1"/>
    <col min="4498" max="4498" width="16.21875" style="1" customWidth="1"/>
    <col min="4499" max="4500" width="9.21875" style="1" customWidth="1"/>
    <col min="4501" max="4501" width="11.21875" style="1" customWidth="1"/>
    <col min="4502" max="4502" width="2.21875" style="1" customWidth="1"/>
    <col min="4503" max="4708" width="10.88671875" style="1"/>
    <col min="4709" max="4709" width="12" style="1" customWidth="1"/>
    <col min="4710" max="4710" width="2.77734375" style="1" customWidth="1"/>
    <col min="4711" max="4712" width="6.44140625" style="1" customWidth="1"/>
    <col min="4713" max="4713" width="5.77734375" style="1" customWidth="1"/>
    <col min="4714" max="4714" width="6.44140625" style="1" customWidth="1"/>
    <col min="4715" max="4715" width="13.77734375" style="1" customWidth="1"/>
    <col min="4716" max="4717" width="9" style="1" customWidth="1"/>
    <col min="4718" max="4718" width="2.44140625" style="1" customWidth="1"/>
    <col min="4719" max="4719" width="8.77734375" style="1" customWidth="1"/>
    <col min="4720" max="4720" width="7.44140625" style="1" customWidth="1"/>
    <col min="4721" max="4723" width="3.77734375" style="1" customWidth="1"/>
    <col min="4724" max="4724" width="3.44140625" style="1" customWidth="1"/>
    <col min="4725" max="4725" width="2.77734375" style="1" customWidth="1"/>
    <col min="4726" max="4726" width="3" style="1" customWidth="1"/>
    <col min="4727" max="4729" width="0" style="1" hidden="1" customWidth="1"/>
    <col min="4730" max="4730" width="4.44140625" style="1" customWidth="1"/>
    <col min="4731" max="4731" width="0" style="1" hidden="1" customWidth="1"/>
    <col min="4732" max="4733" width="14.77734375" style="1" customWidth="1"/>
    <col min="4734" max="4734" width="15.21875" style="1" customWidth="1"/>
    <col min="4735" max="4735" width="6.44140625" style="1" customWidth="1"/>
    <col min="4736" max="4736" width="15.21875" style="1" customWidth="1"/>
    <col min="4737" max="4737" width="4.21875" style="1" customWidth="1"/>
    <col min="4738" max="4738" width="3" style="1" customWidth="1"/>
    <col min="4739" max="4741" width="0" style="1" hidden="1" customWidth="1"/>
    <col min="4742" max="4742" width="3" style="1" customWidth="1"/>
    <col min="4743" max="4743" width="0" style="1" hidden="1" customWidth="1"/>
    <col min="4744" max="4744" width="3" style="1" customWidth="1"/>
    <col min="4745" max="4745" width="0" style="1" hidden="1" customWidth="1"/>
    <col min="4746" max="4746" width="4.44140625" style="1" customWidth="1"/>
    <col min="4747" max="4747" width="34.21875" style="1" customWidth="1"/>
    <col min="4748" max="4748" width="23.44140625" style="1" customWidth="1"/>
    <col min="4749" max="4749" width="9.21875" style="1" customWidth="1"/>
    <col min="4750" max="4750" width="19.44140625" style="1" customWidth="1"/>
    <col min="4751" max="4751" width="42.77734375" style="1" customWidth="1"/>
    <col min="4752" max="4752" width="5.77734375" style="1" customWidth="1"/>
    <col min="4753" max="4753" width="31.44140625" style="1" customWidth="1"/>
    <col min="4754" max="4754" width="16.21875" style="1" customWidth="1"/>
    <col min="4755" max="4756" width="9.21875" style="1" customWidth="1"/>
    <col min="4757" max="4757" width="11.21875" style="1" customWidth="1"/>
    <col min="4758" max="4758" width="2.21875" style="1" customWidth="1"/>
    <col min="4759" max="4964" width="10.88671875" style="1"/>
    <col min="4965" max="4965" width="12" style="1" customWidth="1"/>
    <col min="4966" max="4966" width="2.77734375" style="1" customWidth="1"/>
    <col min="4967" max="4968" width="6.44140625" style="1" customWidth="1"/>
    <col min="4969" max="4969" width="5.77734375" style="1" customWidth="1"/>
    <col min="4970" max="4970" width="6.44140625" style="1" customWidth="1"/>
    <col min="4971" max="4971" width="13.77734375" style="1" customWidth="1"/>
    <col min="4972" max="4973" width="9" style="1" customWidth="1"/>
    <col min="4974" max="4974" width="2.44140625" style="1" customWidth="1"/>
    <col min="4975" max="4975" width="8.77734375" style="1" customWidth="1"/>
    <col min="4976" max="4976" width="7.44140625" style="1" customWidth="1"/>
    <col min="4977" max="4979" width="3.77734375" style="1" customWidth="1"/>
    <col min="4980" max="4980" width="3.44140625" style="1" customWidth="1"/>
    <col min="4981" max="4981" width="2.77734375" style="1" customWidth="1"/>
    <col min="4982" max="4982" width="3" style="1" customWidth="1"/>
    <col min="4983" max="4985" width="0" style="1" hidden="1" customWidth="1"/>
    <col min="4986" max="4986" width="4.44140625" style="1" customWidth="1"/>
    <col min="4987" max="4987" width="0" style="1" hidden="1" customWidth="1"/>
    <col min="4988" max="4989" width="14.77734375" style="1" customWidth="1"/>
    <col min="4990" max="4990" width="15.21875" style="1" customWidth="1"/>
    <col min="4991" max="4991" width="6.44140625" style="1" customWidth="1"/>
    <col min="4992" max="4992" width="15.21875" style="1" customWidth="1"/>
    <col min="4993" max="4993" width="4.21875" style="1" customWidth="1"/>
    <col min="4994" max="4994" width="3" style="1" customWidth="1"/>
    <col min="4995" max="4997" width="0" style="1" hidden="1" customWidth="1"/>
    <col min="4998" max="4998" width="3" style="1" customWidth="1"/>
    <col min="4999" max="4999" width="0" style="1" hidden="1" customWidth="1"/>
    <col min="5000" max="5000" width="3" style="1" customWidth="1"/>
    <col min="5001" max="5001" width="0" style="1" hidden="1" customWidth="1"/>
    <col min="5002" max="5002" width="4.44140625" style="1" customWidth="1"/>
    <col min="5003" max="5003" width="34.21875" style="1" customWidth="1"/>
    <col min="5004" max="5004" width="23.44140625" style="1" customWidth="1"/>
    <col min="5005" max="5005" width="9.21875" style="1" customWidth="1"/>
    <col min="5006" max="5006" width="19.44140625" style="1" customWidth="1"/>
    <col min="5007" max="5007" width="42.77734375" style="1" customWidth="1"/>
    <col min="5008" max="5008" width="5.77734375" style="1" customWidth="1"/>
    <col min="5009" max="5009" width="31.44140625" style="1" customWidth="1"/>
    <col min="5010" max="5010" width="16.21875" style="1" customWidth="1"/>
    <col min="5011" max="5012" width="9.21875" style="1" customWidth="1"/>
    <col min="5013" max="5013" width="11.21875" style="1" customWidth="1"/>
    <col min="5014" max="5014" width="2.21875" style="1" customWidth="1"/>
    <col min="5015" max="5220" width="10.88671875" style="1"/>
    <col min="5221" max="5221" width="12" style="1" customWidth="1"/>
    <col min="5222" max="5222" width="2.77734375" style="1" customWidth="1"/>
    <col min="5223" max="5224" width="6.44140625" style="1" customWidth="1"/>
    <col min="5225" max="5225" width="5.77734375" style="1" customWidth="1"/>
    <col min="5226" max="5226" width="6.44140625" style="1" customWidth="1"/>
    <col min="5227" max="5227" width="13.77734375" style="1" customWidth="1"/>
    <col min="5228" max="5229" width="9" style="1" customWidth="1"/>
    <col min="5230" max="5230" width="2.44140625" style="1" customWidth="1"/>
    <col min="5231" max="5231" width="8.77734375" style="1" customWidth="1"/>
    <col min="5232" max="5232" width="7.44140625" style="1" customWidth="1"/>
    <col min="5233" max="5235" width="3.77734375" style="1" customWidth="1"/>
    <col min="5236" max="5236" width="3.44140625" style="1" customWidth="1"/>
    <col min="5237" max="5237" width="2.77734375" style="1" customWidth="1"/>
    <col min="5238" max="5238" width="3" style="1" customWidth="1"/>
    <col min="5239" max="5241" width="0" style="1" hidden="1" customWidth="1"/>
    <col min="5242" max="5242" width="4.44140625" style="1" customWidth="1"/>
    <col min="5243" max="5243" width="0" style="1" hidden="1" customWidth="1"/>
    <col min="5244" max="5245" width="14.77734375" style="1" customWidth="1"/>
    <col min="5246" max="5246" width="15.21875" style="1" customWidth="1"/>
    <col min="5247" max="5247" width="6.44140625" style="1" customWidth="1"/>
    <col min="5248" max="5248" width="15.21875" style="1" customWidth="1"/>
    <col min="5249" max="5249" width="4.21875" style="1" customWidth="1"/>
    <col min="5250" max="5250" width="3" style="1" customWidth="1"/>
    <col min="5251" max="5253" width="0" style="1" hidden="1" customWidth="1"/>
    <col min="5254" max="5254" width="3" style="1" customWidth="1"/>
    <col min="5255" max="5255" width="0" style="1" hidden="1" customWidth="1"/>
    <col min="5256" max="5256" width="3" style="1" customWidth="1"/>
    <col min="5257" max="5257" width="0" style="1" hidden="1" customWidth="1"/>
    <col min="5258" max="5258" width="4.44140625" style="1" customWidth="1"/>
    <col min="5259" max="5259" width="34.21875" style="1" customWidth="1"/>
    <col min="5260" max="5260" width="23.44140625" style="1" customWidth="1"/>
    <col min="5261" max="5261" width="9.21875" style="1" customWidth="1"/>
    <col min="5262" max="5262" width="19.44140625" style="1" customWidth="1"/>
    <col min="5263" max="5263" width="42.77734375" style="1" customWidth="1"/>
    <col min="5264" max="5264" width="5.77734375" style="1" customWidth="1"/>
    <col min="5265" max="5265" width="31.44140625" style="1" customWidth="1"/>
    <col min="5266" max="5266" width="16.21875" style="1" customWidth="1"/>
    <col min="5267" max="5268" width="9.21875" style="1" customWidth="1"/>
    <col min="5269" max="5269" width="11.21875" style="1" customWidth="1"/>
    <col min="5270" max="5270" width="2.21875" style="1" customWidth="1"/>
    <col min="5271" max="5476" width="10.88671875" style="1"/>
    <col min="5477" max="5477" width="12" style="1" customWidth="1"/>
    <col min="5478" max="5478" width="2.77734375" style="1" customWidth="1"/>
    <col min="5479" max="5480" width="6.44140625" style="1" customWidth="1"/>
    <col min="5481" max="5481" width="5.77734375" style="1" customWidth="1"/>
    <col min="5482" max="5482" width="6.44140625" style="1" customWidth="1"/>
    <col min="5483" max="5483" width="13.77734375" style="1" customWidth="1"/>
    <col min="5484" max="5485" width="9" style="1" customWidth="1"/>
    <col min="5486" max="5486" width="2.44140625" style="1" customWidth="1"/>
    <col min="5487" max="5487" width="8.77734375" style="1" customWidth="1"/>
    <col min="5488" max="5488" width="7.44140625" style="1" customWidth="1"/>
    <col min="5489" max="5491" width="3.77734375" style="1" customWidth="1"/>
    <col min="5492" max="5492" width="3.44140625" style="1" customWidth="1"/>
    <col min="5493" max="5493" width="2.77734375" style="1" customWidth="1"/>
    <col min="5494" max="5494" width="3" style="1" customWidth="1"/>
    <col min="5495" max="5497" width="0" style="1" hidden="1" customWidth="1"/>
    <col min="5498" max="5498" width="4.44140625" style="1" customWidth="1"/>
    <col min="5499" max="5499" width="0" style="1" hidden="1" customWidth="1"/>
    <col min="5500" max="5501" width="14.77734375" style="1" customWidth="1"/>
    <col min="5502" max="5502" width="15.21875" style="1" customWidth="1"/>
    <col min="5503" max="5503" width="6.44140625" style="1" customWidth="1"/>
    <col min="5504" max="5504" width="15.21875" style="1" customWidth="1"/>
    <col min="5505" max="5505" width="4.21875" style="1" customWidth="1"/>
    <col min="5506" max="5506" width="3" style="1" customWidth="1"/>
    <col min="5507" max="5509" width="0" style="1" hidden="1" customWidth="1"/>
    <col min="5510" max="5510" width="3" style="1" customWidth="1"/>
    <col min="5511" max="5511" width="0" style="1" hidden="1" customWidth="1"/>
    <col min="5512" max="5512" width="3" style="1" customWidth="1"/>
    <col min="5513" max="5513" width="0" style="1" hidden="1" customWidth="1"/>
    <col min="5514" max="5514" width="4.44140625" style="1" customWidth="1"/>
    <col min="5515" max="5515" width="34.21875" style="1" customWidth="1"/>
    <col min="5516" max="5516" width="23.44140625" style="1" customWidth="1"/>
    <col min="5517" max="5517" width="9.21875" style="1" customWidth="1"/>
    <col min="5518" max="5518" width="19.44140625" style="1" customWidth="1"/>
    <col min="5519" max="5519" width="42.77734375" style="1" customWidth="1"/>
    <col min="5520" max="5520" width="5.77734375" style="1" customWidth="1"/>
    <col min="5521" max="5521" width="31.44140625" style="1" customWidth="1"/>
    <col min="5522" max="5522" width="16.21875" style="1" customWidth="1"/>
    <col min="5523" max="5524" width="9.21875" style="1" customWidth="1"/>
    <col min="5525" max="5525" width="11.21875" style="1" customWidth="1"/>
    <col min="5526" max="5526" width="2.21875" style="1" customWidth="1"/>
    <col min="5527" max="5732" width="10.88671875" style="1"/>
    <col min="5733" max="5733" width="12" style="1" customWidth="1"/>
    <col min="5734" max="5734" width="2.77734375" style="1" customWidth="1"/>
    <col min="5735" max="5736" width="6.44140625" style="1" customWidth="1"/>
    <col min="5737" max="5737" width="5.77734375" style="1" customWidth="1"/>
    <col min="5738" max="5738" width="6.44140625" style="1" customWidth="1"/>
    <col min="5739" max="5739" width="13.77734375" style="1" customWidth="1"/>
    <col min="5740" max="5741" width="9" style="1" customWidth="1"/>
    <col min="5742" max="5742" width="2.44140625" style="1" customWidth="1"/>
    <col min="5743" max="5743" width="8.77734375" style="1" customWidth="1"/>
    <col min="5744" max="5744" width="7.44140625" style="1" customWidth="1"/>
    <col min="5745" max="5747" width="3.77734375" style="1" customWidth="1"/>
    <col min="5748" max="5748" width="3.44140625" style="1" customWidth="1"/>
    <col min="5749" max="5749" width="2.77734375" style="1" customWidth="1"/>
    <col min="5750" max="5750" width="3" style="1" customWidth="1"/>
    <col min="5751" max="5753" width="0" style="1" hidden="1" customWidth="1"/>
    <col min="5754" max="5754" width="4.44140625" style="1" customWidth="1"/>
    <col min="5755" max="5755" width="0" style="1" hidden="1" customWidth="1"/>
    <col min="5756" max="5757" width="14.77734375" style="1" customWidth="1"/>
    <col min="5758" max="5758" width="15.21875" style="1" customWidth="1"/>
    <col min="5759" max="5759" width="6.44140625" style="1" customWidth="1"/>
    <col min="5760" max="5760" width="15.21875" style="1" customWidth="1"/>
    <col min="5761" max="5761" width="4.21875" style="1" customWidth="1"/>
    <col min="5762" max="5762" width="3" style="1" customWidth="1"/>
    <col min="5763" max="5765" width="0" style="1" hidden="1" customWidth="1"/>
    <col min="5766" max="5766" width="3" style="1" customWidth="1"/>
    <col min="5767" max="5767" width="0" style="1" hidden="1" customWidth="1"/>
    <col min="5768" max="5768" width="3" style="1" customWidth="1"/>
    <col min="5769" max="5769" width="0" style="1" hidden="1" customWidth="1"/>
    <col min="5770" max="5770" width="4.44140625" style="1" customWidth="1"/>
    <col min="5771" max="5771" width="34.21875" style="1" customWidth="1"/>
    <col min="5772" max="5772" width="23.44140625" style="1" customWidth="1"/>
    <col min="5773" max="5773" width="9.21875" style="1" customWidth="1"/>
    <col min="5774" max="5774" width="19.44140625" style="1" customWidth="1"/>
    <col min="5775" max="5775" width="42.77734375" style="1" customWidth="1"/>
    <col min="5776" max="5776" width="5.77734375" style="1" customWidth="1"/>
    <col min="5777" max="5777" width="31.44140625" style="1" customWidth="1"/>
    <col min="5778" max="5778" width="16.21875" style="1" customWidth="1"/>
    <col min="5779" max="5780" width="9.21875" style="1" customWidth="1"/>
    <col min="5781" max="5781" width="11.21875" style="1" customWidth="1"/>
    <col min="5782" max="5782" width="2.21875" style="1" customWidth="1"/>
    <col min="5783" max="5988" width="10.88671875" style="1"/>
    <col min="5989" max="5989" width="12" style="1" customWidth="1"/>
    <col min="5990" max="5990" width="2.77734375" style="1" customWidth="1"/>
    <col min="5991" max="5992" width="6.44140625" style="1" customWidth="1"/>
    <col min="5993" max="5993" width="5.77734375" style="1" customWidth="1"/>
    <col min="5994" max="5994" width="6.44140625" style="1" customWidth="1"/>
    <col min="5995" max="5995" width="13.77734375" style="1" customWidth="1"/>
    <col min="5996" max="5997" width="9" style="1" customWidth="1"/>
    <col min="5998" max="5998" width="2.44140625" style="1" customWidth="1"/>
    <col min="5999" max="5999" width="8.77734375" style="1" customWidth="1"/>
    <col min="6000" max="6000" width="7.44140625" style="1" customWidth="1"/>
    <col min="6001" max="6003" width="3.77734375" style="1" customWidth="1"/>
    <col min="6004" max="6004" width="3.44140625" style="1" customWidth="1"/>
    <col min="6005" max="6005" width="2.77734375" style="1" customWidth="1"/>
    <col min="6006" max="6006" width="3" style="1" customWidth="1"/>
    <col min="6007" max="6009" width="0" style="1" hidden="1" customWidth="1"/>
    <col min="6010" max="6010" width="4.44140625" style="1" customWidth="1"/>
    <col min="6011" max="6011" width="0" style="1" hidden="1" customWidth="1"/>
    <col min="6012" max="6013" width="14.77734375" style="1" customWidth="1"/>
    <col min="6014" max="6014" width="15.21875" style="1" customWidth="1"/>
    <col min="6015" max="6015" width="6.44140625" style="1" customWidth="1"/>
    <col min="6016" max="6016" width="15.21875" style="1" customWidth="1"/>
    <col min="6017" max="6017" width="4.21875" style="1" customWidth="1"/>
    <col min="6018" max="6018" width="3" style="1" customWidth="1"/>
    <col min="6019" max="6021" width="0" style="1" hidden="1" customWidth="1"/>
    <col min="6022" max="6022" width="3" style="1" customWidth="1"/>
    <col min="6023" max="6023" width="0" style="1" hidden="1" customWidth="1"/>
    <col min="6024" max="6024" width="3" style="1" customWidth="1"/>
    <col min="6025" max="6025" width="0" style="1" hidden="1" customWidth="1"/>
    <col min="6026" max="6026" width="4.44140625" style="1" customWidth="1"/>
    <col min="6027" max="6027" width="34.21875" style="1" customWidth="1"/>
    <col min="6028" max="6028" width="23.44140625" style="1" customWidth="1"/>
    <col min="6029" max="6029" width="9.21875" style="1" customWidth="1"/>
    <col min="6030" max="6030" width="19.44140625" style="1" customWidth="1"/>
    <col min="6031" max="6031" width="42.77734375" style="1" customWidth="1"/>
    <col min="6032" max="6032" width="5.77734375" style="1" customWidth="1"/>
    <col min="6033" max="6033" width="31.44140625" style="1" customWidth="1"/>
    <col min="6034" max="6034" width="16.21875" style="1" customWidth="1"/>
    <col min="6035" max="6036" width="9.21875" style="1" customWidth="1"/>
    <col min="6037" max="6037" width="11.21875" style="1" customWidth="1"/>
    <col min="6038" max="6038" width="2.21875" style="1" customWidth="1"/>
    <col min="6039" max="6244" width="10.88671875" style="1"/>
    <col min="6245" max="6245" width="12" style="1" customWidth="1"/>
    <col min="6246" max="6246" width="2.77734375" style="1" customWidth="1"/>
    <col min="6247" max="6248" width="6.44140625" style="1" customWidth="1"/>
    <col min="6249" max="6249" width="5.77734375" style="1" customWidth="1"/>
    <col min="6250" max="6250" width="6.44140625" style="1" customWidth="1"/>
    <col min="6251" max="6251" width="13.77734375" style="1" customWidth="1"/>
    <col min="6252" max="6253" width="9" style="1" customWidth="1"/>
    <col min="6254" max="6254" width="2.44140625" style="1" customWidth="1"/>
    <col min="6255" max="6255" width="8.77734375" style="1" customWidth="1"/>
    <col min="6256" max="6256" width="7.44140625" style="1" customWidth="1"/>
    <col min="6257" max="6259" width="3.77734375" style="1" customWidth="1"/>
    <col min="6260" max="6260" width="3.44140625" style="1" customWidth="1"/>
    <col min="6261" max="6261" width="2.77734375" style="1" customWidth="1"/>
    <col min="6262" max="6262" width="3" style="1" customWidth="1"/>
    <col min="6263" max="6265" width="0" style="1" hidden="1" customWidth="1"/>
    <col min="6266" max="6266" width="4.44140625" style="1" customWidth="1"/>
    <col min="6267" max="6267" width="0" style="1" hidden="1" customWidth="1"/>
    <col min="6268" max="6269" width="14.77734375" style="1" customWidth="1"/>
    <col min="6270" max="6270" width="15.21875" style="1" customWidth="1"/>
    <col min="6271" max="6271" width="6.44140625" style="1" customWidth="1"/>
    <col min="6272" max="6272" width="15.21875" style="1" customWidth="1"/>
    <col min="6273" max="6273" width="4.21875" style="1" customWidth="1"/>
    <col min="6274" max="6274" width="3" style="1" customWidth="1"/>
    <col min="6275" max="6277" width="0" style="1" hidden="1" customWidth="1"/>
    <col min="6278" max="6278" width="3" style="1" customWidth="1"/>
    <col min="6279" max="6279" width="0" style="1" hidden="1" customWidth="1"/>
    <col min="6280" max="6280" width="3" style="1" customWidth="1"/>
    <col min="6281" max="6281" width="0" style="1" hidden="1" customWidth="1"/>
    <col min="6282" max="6282" width="4.44140625" style="1" customWidth="1"/>
    <col min="6283" max="6283" width="34.21875" style="1" customWidth="1"/>
    <col min="6284" max="6284" width="23.44140625" style="1" customWidth="1"/>
    <col min="6285" max="6285" width="9.21875" style="1" customWidth="1"/>
    <col min="6286" max="6286" width="19.44140625" style="1" customWidth="1"/>
    <col min="6287" max="6287" width="42.77734375" style="1" customWidth="1"/>
    <col min="6288" max="6288" width="5.77734375" style="1" customWidth="1"/>
    <col min="6289" max="6289" width="31.44140625" style="1" customWidth="1"/>
    <col min="6290" max="6290" width="16.21875" style="1" customWidth="1"/>
    <col min="6291" max="6292" width="9.21875" style="1" customWidth="1"/>
    <col min="6293" max="6293" width="11.21875" style="1" customWidth="1"/>
    <col min="6294" max="6294" width="2.21875" style="1" customWidth="1"/>
    <col min="6295" max="6500" width="10.88671875" style="1"/>
    <col min="6501" max="6501" width="12" style="1" customWidth="1"/>
    <col min="6502" max="6502" width="2.77734375" style="1" customWidth="1"/>
    <col min="6503" max="6504" width="6.44140625" style="1" customWidth="1"/>
    <col min="6505" max="6505" width="5.77734375" style="1" customWidth="1"/>
    <col min="6506" max="6506" width="6.44140625" style="1" customWidth="1"/>
    <col min="6507" max="6507" width="13.77734375" style="1" customWidth="1"/>
    <col min="6508" max="6509" width="9" style="1" customWidth="1"/>
    <col min="6510" max="6510" width="2.44140625" style="1" customWidth="1"/>
    <col min="6511" max="6511" width="8.77734375" style="1" customWidth="1"/>
    <col min="6512" max="6512" width="7.44140625" style="1" customWidth="1"/>
    <col min="6513" max="6515" width="3.77734375" style="1" customWidth="1"/>
    <col min="6516" max="6516" width="3.44140625" style="1" customWidth="1"/>
    <col min="6517" max="6517" width="2.77734375" style="1" customWidth="1"/>
    <col min="6518" max="6518" width="3" style="1" customWidth="1"/>
    <col min="6519" max="6521" width="0" style="1" hidden="1" customWidth="1"/>
    <col min="6522" max="6522" width="4.44140625" style="1" customWidth="1"/>
    <col min="6523" max="6523" width="0" style="1" hidden="1" customWidth="1"/>
    <col min="6524" max="6525" width="14.77734375" style="1" customWidth="1"/>
    <col min="6526" max="6526" width="15.21875" style="1" customWidth="1"/>
    <col min="6527" max="6527" width="6.44140625" style="1" customWidth="1"/>
    <col min="6528" max="6528" width="15.21875" style="1" customWidth="1"/>
    <col min="6529" max="6529" width="4.21875" style="1" customWidth="1"/>
    <col min="6530" max="6530" width="3" style="1" customWidth="1"/>
    <col min="6531" max="6533" width="0" style="1" hidden="1" customWidth="1"/>
    <col min="6534" max="6534" width="3" style="1" customWidth="1"/>
    <col min="6535" max="6535" width="0" style="1" hidden="1" customWidth="1"/>
    <col min="6536" max="6536" width="3" style="1" customWidth="1"/>
    <col min="6537" max="6537" width="0" style="1" hidden="1" customWidth="1"/>
    <col min="6538" max="6538" width="4.44140625" style="1" customWidth="1"/>
    <col min="6539" max="6539" width="34.21875" style="1" customWidth="1"/>
    <col min="6540" max="6540" width="23.44140625" style="1" customWidth="1"/>
    <col min="6541" max="6541" width="9.21875" style="1" customWidth="1"/>
    <col min="6542" max="6542" width="19.44140625" style="1" customWidth="1"/>
    <col min="6543" max="6543" width="42.77734375" style="1" customWidth="1"/>
    <col min="6544" max="6544" width="5.77734375" style="1" customWidth="1"/>
    <col min="6545" max="6545" width="31.44140625" style="1" customWidth="1"/>
    <col min="6546" max="6546" width="16.21875" style="1" customWidth="1"/>
    <col min="6547" max="6548" width="9.21875" style="1" customWidth="1"/>
    <col min="6549" max="6549" width="11.21875" style="1" customWidth="1"/>
    <col min="6550" max="6550" width="2.21875" style="1" customWidth="1"/>
    <col min="6551" max="6756" width="10.88671875" style="1"/>
    <col min="6757" max="6757" width="12" style="1" customWidth="1"/>
    <col min="6758" max="6758" width="2.77734375" style="1" customWidth="1"/>
    <col min="6759" max="6760" width="6.44140625" style="1" customWidth="1"/>
    <col min="6761" max="6761" width="5.77734375" style="1" customWidth="1"/>
    <col min="6762" max="6762" width="6.44140625" style="1" customWidth="1"/>
    <col min="6763" max="6763" width="13.77734375" style="1" customWidth="1"/>
    <col min="6764" max="6765" width="9" style="1" customWidth="1"/>
    <col min="6766" max="6766" width="2.44140625" style="1" customWidth="1"/>
    <col min="6767" max="6767" width="8.77734375" style="1" customWidth="1"/>
    <col min="6768" max="6768" width="7.44140625" style="1" customWidth="1"/>
    <col min="6769" max="6771" width="3.77734375" style="1" customWidth="1"/>
    <col min="6772" max="6772" width="3.44140625" style="1" customWidth="1"/>
    <col min="6773" max="6773" width="2.77734375" style="1" customWidth="1"/>
    <col min="6774" max="6774" width="3" style="1" customWidth="1"/>
    <col min="6775" max="6777" width="0" style="1" hidden="1" customWidth="1"/>
    <col min="6778" max="6778" width="4.44140625" style="1" customWidth="1"/>
    <col min="6779" max="6779" width="0" style="1" hidden="1" customWidth="1"/>
    <col min="6780" max="6781" width="14.77734375" style="1" customWidth="1"/>
    <col min="6782" max="6782" width="15.21875" style="1" customWidth="1"/>
    <col min="6783" max="6783" width="6.44140625" style="1" customWidth="1"/>
    <col min="6784" max="6784" width="15.21875" style="1" customWidth="1"/>
    <col min="6785" max="6785" width="4.21875" style="1" customWidth="1"/>
    <col min="6786" max="6786" width="3" style="1" customWidth="1"/>
    <col min="6787" max="6789" width="0" style="1" hidden="1" customWidth="1"/>
    <col min="6790" max="6790" width="3" style="1" customWidth="1"/>
    <col min="6791" max="6791" width="0" style="1" hidden="1" customWidth="1"/>
    <col min="6792" max="6792" width="3" style="1" customWidth="1"/>
    <col min="6793" max="6793" width="0" style="1" hidden="1" customWidth="1"/>
    <col min="6794" max="6794" width="4.44140625" style="1" customWidth="1"/>
    <col min="6795" max="6795" width="34.21875" style="1" customWidth="1"/>
    <col min="6796" max="6796" width="23.44140625" style="1" customWidth="1"/>
    <col min="6797" max="6797" width="9.21875" style="1" customWidth="1"/>
    <col min="6798" max="6798" width="19.44140625" style="1" customWidth="1"/>
    <col min="6799" max="6799" width="42.77734375" style="1" customWidth="1"/>
    <col min="6800" max="6800" width="5.77734375" style="1" customWidth="1"/>
    <col min="6801" max="6801" width="31.44140625" style="1" customWidth="1"/>
    <col min="6802" max="6802" width="16.21875" style="1" customWidth="1"/>
    <col min="6803" max="6804" width="9.21875" style="1" customWidth="1"/>
    <col min="6805" max="6805" width="11.21875" style="1" customWidth="1"/>
    <col min="6806" max="6806" width="2.21875" style="1" customWidth="1"/>
    <col min="6807" max="7012" width="10.88671875" style="1"/>
    <col min="7013" max="7013" width="12" style="1" customWidth="1"/>
    <col min="7014" max="7014" width="2.77734375" style="1" customWidth="1"/>
    <col min="7015" max="7016" width="6.44140625" style="1" customWidth="1"/>
    <col min="7017" max="7017" width="5.77734375" style="1" customWidth="1"/>
    <col min="7018" max="7018" width="6.44140625" style="1" customWidth="1"/>
    <col min="7019" max="7019" width="13.77734375" style="1" customWidth="1"/>
    <col min="7020" max="7021" width="9" style="1" customWidth="1"/>
    <col min="7022" max="7022" width="2.44140625" style="1" customWidth="1"/>
    <col min="7023" max="7023" width="8.77734375" style="1" customWidth="1"/>
    <col min="7024" max="7024" width="7.44140625" style="1" customWidth="1"/>
    <col min="7025" max="7027" width="3.77734375" style="1" customWidth="1"/>
    <col min="7028" max="7028" width="3.44140625" style="1" customWidth="1"/>
    <col min="7029" max="7029" width="2.77734375" style="1" customWidth="1"/>
    <col min="7030" max="7030" width="3" style="1" customWidth="1"/>
    <col min="7031" max="7033" width="0" style="1" hidden="1" customWidth="1"/>
    <col min="7034" max="7034" width="4.44140625" style="1" customWidth="1"/>
    <col min="7035" max="7035" width="0" style="1" hidden="1" customWidth="1"/>
    <col min="7036" max="7037" width="14.77734375" style="1" customWidth="1"/>
    <col min="7038" max="7038" width="15.21875" style="1" customWidth="1"/>
    <col min="7039" max="7039" width="6.44140625" style="1" customWidth="1"/>
    <col min="7040" max="7040" width="15.21875" style="1" customWidth="1"/>
    <col min="7041" max="7041" width="4.21875" style="1" customWidth="1"/>
    <col min="7042" max="7042" width="3" style="1" customWidth="1"/>
    <col min="7043" max="7045" width="0" style="1" hidden="1" customWidth="1"/>
    <col min="7046" max="7046" width="3" style="1" customWidth="1"/>
    <col min="7047" max="7047" width="0" style="1" hidden="1" customWidth="1"/>
    <col min="7048" max="7048" width="3" style="1" customWidth="1"/>
    <col min="7049" max="7049" width="0" style="1" hidden="1" customWidth="1"/>
    <col min="7050" max="7050" width="4.44140625" style="1" customWidth="1"/>
    <col min="7051" max="7051" width="34.21875" style="1" customWidth="1"/>
    <col min="7052" max="7052" width="23.44140625" style="1" customWidth="1"/>
    <col min="7053" max="7053" width="9.21875" style="1" customWidth="1"/>
    <col min="7054" max="7054" width="19.44140625" style="1" customWidth="1"/>
    <col min="7055" max="7055" width="42.77734375" style="1" customWidth="1"/>
    <col min="7056" max="7056" width="5.77734375" style="1" customWidth="1"/>
    <col min="7057" max="7057" width="31.44140625" style="1" customWidth="1"/>
    <col min="7058" max="7058" width="16.21875" style="1" customWidth="1"/>
    <col min="7059" max="7060" width="9.21875" style="1" customWidth="1"/>
    <col min="7061" max="7061" width="11.21875" style="1" customWidth="1"/>
    <col min="7062" max="7062" width="2.21875" style="1" customWidth="1"/>
    <col min="7063" max="7268" width="10.88671875" style="1"/>
    <col min="7269" max="7269" width="12" style="1" customWidth="1"/>
    <col min="7270" max="7270" width="2.77734375" style="1" customWidth="1"/>
    <col min="7271" max="7272" width="6.44140625" style="1" customWidth="1"/>
    <col min="7273" max="7273" width="5.77734375" style="1" customWidth="1"/>
    <col min="7274" max="7274" width="6.44140625" style="1" customWidth="1"/>
    <col min="7275" max="7275" width="13.77734375" style="1" customWidth="1"/>
    <col min="7276" max="7277" width="9" style="1" customWidth="1"/>
    <col min="7278" max="7278" width="2.44140625" style="1" customWidth="1"/>
    <col min="7279" max="7279" width="8.77734375" style="1" customWidth="1"/>
    <col min="7280" max="7280" width="7.44140625" style="1" customWidth="1"/>
    <col min="7281" max="7283" width="3.77734375" style="1" customWidth="1"/>
    <col min="7284" max="7284" width="3.44140625" style="1" customWidth="1"/>
    <col min="7285" max="7285" width="2.77734375" style="1" customWidth="1"/>
    <col min="7286" max="7286" width="3" style="1" customWidth="1"/>
    <col min="7287" max="7289" width="0" style="1" hidden="1" customWidth="1"/>
    <col min="7290" max="7290" width="4.44140625" style="1" customWidth="1"/>
    <col min="7291" max="7291" width="0" style="1" hidden="1" customWidth="1"/>
    <col min="7292" max="7293" width="14.77734375" style="1" customWidth="1"/>
    <col min="7294" max="7294" width="15.21875" style="1" customWidth="1"/>
    <col min="7295" max="7295" width="6.44140625" style="1" customWidth="1"/>
    <col min="7296" max="7296" width="15.21875" style="1" customWidth="1"/>
    <col min="7297" max="7297" width="4.21875" style="1" customWidth="1"/>
    <col min="7298" max="7298" width="3" style="1" customWidth="1"/>
    <col min="7299" max="7301" width="0" style="1" hidden="1" customWidth="1"/>
    <col min="7302" max="7302" width="3" style="1" customWidth="1"/>
    <col min="7303" max="7303" width="0" style="1" hidden="1" customWidth="1"/>
    <col min="7304" max="7304" width="3" style="1" customWidth="1"/>
    <col min="7305" max="7305" width="0" style="1" hidden="1" customWidth="1"/>
    <col min="7306" max="7306" width="4.44140625" style="1" customWidth="1"/>
    <col min="7307" max="7307" width="34.21875" style="1" customWidth="1"/>
    <col min="7308" max="7308" width="23.44140625" style="1" customWidth="1"/>
    <col min="7309" max="7309" width="9.21875" style="1" customWidth="1"/>
    <col min="7310" max="7310" width="19.44140625" style="1" customWidth="1"/>
    <col min="7311" max="7311" width="42.77734375" style="1" customWidth="1"/>
    <col min="7312" max="7312" width="5.77734375" style="1" customWidth="1"/>
    <col min="7313" max="7313" width="31.44140625" style="1" customWidth="1"/>
    <col min="7314" max="7314" width="16.21875" style="1" customWidth="1"/>
    <col min="7315" max="7316" width="9.21875" style="1" customWidth="1"/>
    <col min="7317" max="7317" width="11.21875" style="1" customWidth="1"/>
    <col min="7318" max="7318" width="2.21875" style="1" customWidth="1"/>
    <col min="7319" max="7524" width="10.88671875" style="1"/>
    <col min="7525" max="7525" width="12" style="1" customWidth="1"/>
    <col min="7526" max="7526" width="2.77734375" style="1" customWidth="1"/>
    <col min="7527" max="7528" width="6.44140625" style="1" customWidth="1"/>
    <col min="7529" max="7529" width="5.77734375" style="1" customWidth="1"/>
    <col min="7530" max="7530" width="6.44140625" style="1" customWidth="1"/>
    <col min="7531" max="7531" width="13.77734375" style="1" customWidth="1"/>
    <col min="7532" max="7533" width="9" style="1" customWidth="1"/>
    <col min="7534" max="7534" width="2.44140625" style="1" customWidth="1"/>
    <col min="7535" max="7535" width="8.77734375" style="1" customWidth="1"/>
    <col min="7536" max="7536" width="7.44140625" style="1" customWidth="1"/>
    <col min="7537" max="7539" width="3.77734375" style="1" customWidth="1"/>
    <col min="7540" max="7540" width="3.44140625" style="1" customWidth="1"/>
    <col min="7541" max="7541" width="2.77734375" style="1" customWidth="1"/>
    <col min="7542" max="7542" width="3" style="1" customWidth="1"/>
    <col min="7543" max="7545" width="0" style="1" hidden="1" customWidth="1"/>
    <col min="7546" max="7546" width="4.44140625" style="1" customWidth="1"/>
    <col min="7547" max="7547" width="0" style="1" hidden="1" customWidth="1"/>
    <col min="7548" max="7549" width="14.77734375" style="1" customWidth="1"/>
    <col min="7550" max="7550" width="15.21875" style="1" customWidth="1"/>
    <col min="7551" max="7551" width="6.44140625" style="1" customWidth="1"/>
    <col min="7552" max="7552" width="15.21875" style="1" customWidth="1"/>
    <col min="7553" max="7553" width="4.21875" style="1" customWidth="1"/>
    <col min="7554" max="7554" width="3" style="1" customWidth="1"/>
    <col min="7555" max="7557" width="0" style="1" hidden="1" customWidth="1"/>
    <col min="7558" max="7558" width="3" style="1" customWidth="1"/>
    <col min="7559" max="7559" width="0" style="1" hidden="1" customWidth="1"/>
    <col min="7560" max="7560" width="3" style="1" customWidth="1"/>
    <col min="7561" max="7561" width="0" style="1" hidden="1" customWidth="1"/>
    <col min="7562" max="7562" width="4.44140625" style="1" customWidth="1"/>
    <col min="7563" max="7563" width="34.21875" style="1" customWidth="1"/>
    <col min="7564" max="7564" width="23.44140625" style="1" customWidth="1"/>
    <col min="7565" max="7565" width="9.21875" style="1" customWidth="1"/>
    <col min="7566" max="7566" width="19.44140625" style="1" customWidth="1"/>
    <col min="7567" max="7567" width="42.77734375" style="1" customWidth="1"/>
    <col min="7568" max="7568" width="5.77734375" style="1" customWidth="1"/>
    <col min="7569" max="7569" width="31.44140625" style="1" customWidth="1"/>
    <col min="7570" max="7570" width="16.21875" style="1" customWidth="1"/>
    <col min="7571" max="7572" width="9.21875" style="1" customWidth="1"/>
    <col min="7573" max="7573" width="11.21875" style="1" customWidth="1"/>
    <col min="7574" max="7574" width="2.21875" style="1" customWidth="1"/>
    <col min="7575" max="7780" width="10.88671875" style="1"/>
    <col min="7781" max="7781" width="12" style="1" customWidth="1"/>
    <col min="7782" max="7782" width="2.77734375" style="1" customWidth="1"/>
    <col min="7783" max="7784" width="6.44140625" style="1" customWidth="1"/>
    <col min="7785" max="7785" width="5.77734375" style="1" customWidth="1"/>
    <col min="7786" max="7786" width="6.44140625" style="1" customWidth="1"/>
    <col min="7787" max="7787" width="13.77734375" style="1" customWidth="1"/>
    <col min="7788" max="7789" width="9" style="1" customWidth="1"/>
    <col min="7790" max="7790" width="2.44140625" style="1" customWidth="1"/>
    <col min="7791" max="7791" width="8.77734375" style="1" customWidth="1"/>
    <col min="7792" max="7792" width="7.44140625" style="1" customWidth="1"/>
    <col min="7793" max="7795" width="3.77734375" style="1" customWidth="1"/>
    <col min="7796" max="7796" width="3.44140625" style="1" customWidth="1"/>
    <col min="7797" max="7797" width="2.77734375" style="1" customWidth="1"/>
    <col min="7798" max="7798" width="3" style="1" customWidth="1"/>
    <col min="7799" max="7801" width="0" style="1" hidden="1" customWidth="1"/>
    <col min="7802" max="7802" width="4.44140625" style="1" customWidth="1"/>
    <col min="7803" max="7803" width="0" style="1" hidden="1" customWidth="1"/>
    <col min="7804" max="7805" width="14.77734375" style="1" customWidth="1"/>
    <col min="7806" max="7806" width="15.21875" style="1" customWidth="1"/>
    <col min="7807" max="7807" width="6.44140625" style="1" customWidth="1"/>
    <col min="7808" max="7808" width="15.21875" style="1" customWidth="1"/>
    <col min="7809" max="7809" width="4.21875" style="1" customWidth="1"/>
    <col min="7810" max="7810" width="3" style="1" customWidth="1"/>
    <col min="7811" max="7813" width="0" style="1" hidden="1" customWidth="1"/>
    <col min="7814" max="7814" width="3" style="1" customWidth="1"/>
    <col min="7815" max="7815" width="0" style="1" hidden="1" customWidth="1"/>
    <col min="7816" max="7816" width="3" style="1" customWidth="1"/>
    <col min="7817" max="7817" width="0" style="1" hidden="1" customWidth="1"/>
    <col min="7818" max="7818" width="4.44140625" style="1" customWidth="1"/>
    <col min="7819" max="7819" width="34.21875" style="1" customWidth="1"/>
    <col min="7820" max="7820" width="23.44140625" style="1" customWidth="1"/>
    <col min="7821" max="7821" width="9.21875" style="1" customWidth="1"/>
    <col min="7822" max="7822" width="19.44140625" style="1" customWidth="1"/>
    <col min="7823" max="7823" width="42.77734375" style="1" customWidth="1"/>
    <col min="7824" max="7824" width="5.77734375" style="1" customWidth="1"/>
    <col min="7825" max="7825" width="31.44140625" style="1" customWidth="1"/>
    <col min="7826" max="7826" width="16.21875" style="1" customWidth="1"/>
    <col min="7827" max="7828" width="9.21875" style="1" customWidth="1"/>
    <col min="7829" max="7829" width="11.21875" style="1" customWidth="1"/>
    <col min="7830" max="7830" width="2.21875" style="1" customWidth="1"/>
    <col min="7831" max="8036" width="10.88671875" style="1"/>
    <col min="8037" max="8037" width="12" style="1" customWidth="1"/>
    <col min="8038" max="8038" width="2.77734375" style="1" customWidth="1"/>
    <col min="8039" max="8040" width="6.44140625" style="1" customWidth="1"/>
    <col min="8041" max="8041" width="5.77734375" style="1" customWidth="1"/>
    <col min="8042" max="8042" width="6.44140625" style="1" customWidth="1"/>
    <col min="8043" max="8043" width="13.77734375" style="1" customWidth="1"/>
    <col min="8044" max="8045" width="9" style="1" customWidth="1"/>
    <col min="8046" max="8046" width="2.44140625" style="1" customWidth="1"/>
    <col min="8047" max="8047" width="8.77734375" style="1" customWidth="1"/>
    <col min="8048" max="8048" width="7.44140625" style="1" customWidth="1"/>
    <col min="8049" max="8051" width="3.77734375" style="1" customWidth="1"/>
    <col min="8052" max="8052" width="3.44140625" style="1" customWidth="1"/>
    <col min="8053" max="8053" width="2.77734375" style="1" customWidth="1"/>
    <col min="8054" max="8054" width="3" style="1" customWidth="1"/>
    <col min="8055" max="8057" width="0" style="1" hidden="1" customWidth="1"/>
    <col min="8058" max="8058" width="4.44140625" style="1" customWidth="1"/>
    <col min="8059" max="8059" width="0" style="1" hidden="1" customWidth="1"/>
    <col min="8060" max="8061" width="14.77734375" style="1" customWidth="1"/>
    <col min="8062" max="8062" width="15.21875" style="1" customWidth="1"/>
    <col min="8063" max="8063" width="6.44140625" style="1" customWidth="1"/>
    <col min="8064" max="8064" width="15.21875" style="1" customWidth="1"/>
    <col min="8065" max="8065" width="4.21875" style="1" customWidth="1"/>
    <col min="8066" max="8066" width="3" style="1" customWidth="1"/>
    <col min="8067" max="8069" width="0" style="1" hidden="1" customWidth="1"/>
    <col min="8070" max="8070" width="3" style="1" customWidth="1"/>
    <col min="8071" max="8071" width="0" style="1" hidden="1" customWidth="1"/>
    <col min="8072" max="8072" width="3" style="1" customWidth="1"/>
    <col min="8073" max="8073" width="0" style="1" hidden="1" customWidth="1"/>
    <col min="8074" max="8074" width="4.44140625" style="1" customWidth="1"/>
    <col min="8075" max="8075" width="34.21875" style="1" customWidth="1"/>
    <col min="8076" max="8076" width="23.44140625" style="1" customWidth="1"/>
    <col min="8077" max="8077" width="9.21875" style="1" customWidth="1"/>
    <col min="8078" max="8078" width="19.44140625" style="1" customWidth="1"/>
    <col min="8079" max="8079" width="42.77734375" style="1" customWidth="1"/>
    <col min="8080" max="8080" width="5.77734375" style="1" customWidth="1"/>
    <col min="8081" max="8081" width="31.44140625" style="1" customWidth="1"/>
    <col min="8082" max="8082" width="16.21875" style="1" customWidth="1"/>
    <col min="8083" max="8084" width="9.21875" style="1" customWidth="1"/>
    <col min="8085" max="8085" width="11.21875" style="1" customWidth="1"/>
    <col min="8086" max="8086" width="2.21875" style="1" customWidth="1"/>
    <col min="8087" max="8292" width="10.88671875" style="1"/>
    <col min="8293" max="8293" width="12" style="1" customWidth="1"/>
    <col min="8294" max="8294" width="2.77734375" style="1" customWidth="1"/>
    <col min="8295" max="8296" width="6.44140625" style="1" customWidth="1"/>
    <col min="8297" max="8297" width="5.77734375" style="1" customWidth="1"/>
    <col min="8298" max="8298" width="6.44140625" style="1" customWidth="1"/>
    <col min="8299" max="8299" width="13.77734375" style="1" customWidth="1"/>
    <col min="8300" max="8301" width="9" style="1" customWidth="1"/>
    <col min="8302" max="8302" width="2.44140625" style="1" customWidth="1"/>
    <col min="8303" max="8303" width="8.77734375" style="1" customWidth="1"/>
    <col min="8304" max="8304" width="7.44140625" style="1" customWidth="1"/>
    <col min="8305" max="8307" width="3.77734375" style="1" customWidth="1"/>
    <col min="8308" max="8308" width="3.44140625" style="1" customWidth="1"/>
    <col min="8309" max="8309" width="2.77734375" style="1" customWidth="1"/>
    <col min="8310" max="8310" width="3" style="1" customWidth="1"/>
    <col min="8311" max="8313" width="0" style="1" hidden="1" customWidth="1"/>
    <col min="8314" max="8314" width="4.44140625" style="1" customWidth="1"/>
    <col min="8315" max="8315" width="0" style="1" hidden="1" customWidth="1"/>
    <col min="8316" max="8317" width="14.77734375" style="1" customWidth="1"/>
    <col min="8318" max="8318" width="15.21875" style="1" customWidth="1"/>
    <col min="8319" max="8319" width="6.44140625" style="1" customWidth="1"/>
    <col min="8320" max="8320" width="15.21875" style="1" customWidth="1"/>
    <col min="8321" max="8321" width="4.21875" style="1" customWidth="1"/>
    <col min="8322" max="8322" width="3" style="1" customWidth="1"/>
    <col min="8323" max="8325" width="0" style="1" hidden="1" customWidth="1"/>
    <col min="8326" max="8326" width="3" style="1" customWidth="1"/>
    <col min="8327" max="8327" width="0" style="1" hidden="1" customWidth="1"/>
    <col min="8328" max="8328" width="3" style="1" customWidth="1"/>
    <col min="8329" max="8329" width="0" style="1" hidden="1" customWidth="1"/>
    <col min="8330" max="8330" width="4.44140625" style="1" customWidth="1"/>
    <col min="8331" max="8331" width="34.21875" style="1" customWidth="1"/>
    <col min="8332" max="8332" width="23.44140625" style="1" customWidth="1"/>
    <col min="8333" max="8333" width="9.21875" style="1" customWidth="1"/>
    <col min="8334" max="8334" width="19.44140625" style="1" customWidth="1"/>
    <col min="8335" max="8335" width="42.77734375" style="1" customWidth="1"/>
    <col min="8336" max="8336" width="5.77734375" style="1" customWidth="1"/>
    <col min="8337" max="8337" width="31.44140625" style="1" customWidth="1"/>
    <col min="8338" max="8338" width="16.21875" style="1" customWidth="1"/>
    <col min="8339" max="8340" width="9.21875" style="1" customWidth="1"/>
    <col min="8341" max="8341" width="11.21875" style="1" customWidth="1"/>
    <col min="8342" max="8342" width="2.21875" style="1" customWidth="1"/>
    <col min="8343" max="8548" width="10.88671875" style="1"/>
    <col min="8549" max="8549" width="12" style="1" customWidth="1"/>
    <col min="8550" max="8550" width="2.77734375" style="1" customWidth="1"/>
    <col min="8551" max="8552" width="6.44140625" style="1" customWidth="1"/>
    <col min="8553" max="8553" width="5.77734375" style="1" customWidth="1"/>
    <col min="8554" max="8554" width="6.44140625" style="1" customWidth="1"/>
    <col min="8555" max="8555" width="13.77734375" style="1" customWidth="1"/>
    <col min="8556" max="8557" width="9" style="1" customWidth="1"/>
    <col min="8558" max="8558" width="2.44140625" style="1" customWidth="1"/>
    <col min="8559" max="8559" width="8.77734375" style="1" customWidth="1"/>
    <col min="8560" max="8560" width="7.44140625" style="1" customWidth="1"/>
    <col min="8561" max="8563" width="3.77734375" style="1" customWidth="1"/>
    <col min="8564" max="8564" width="3.44140625" style="1" customWidth="1"/>
    <col min="8565" max="8565" width="2.77734375" style="1" customWidth="1"/>
    <col min="8566" max="8566" width="3" style="1" customWidth="1"/>
    <col min="8567" max="8569" width="0" style="1" hidden="1" customWidth="1"/>
    <col min="8570" max="8570" width="4.44140625" style="1" customWidth="1"/>
    <col min="8571" max="8571" width="0" style="1" hidden="1" customWidth="1"/>
    <col min="8572" max="8573" width="14.77734375" style="1" customWidth="1"/>
    <col min="8574" max="8574" width="15.21875" style="1" customWidth="1"/>
    <col min="8575" max="8575" width="6.44140625" style="1" customWidth="1"/>
    <col min="8576" max="8576" width="15.21875" style="1" customWidth="1"/>
    <col min="8577" max="8577" width="4.21875" style="1" customWidth="1"/>
    <col min="8578" max="8578" width="3" style="1" customWidth="1"/>
    <col min="8579" max="8581" width="0" style="1" hidden="1" customWidth="1"/>
    <col min="8582" max="8582" width="3" style="1" customWidth="1"/>
    <col min="8583" max="8583" width="0" style="1" hidden="1" customWidth="1"/>
    <col min="8584" max="8584" width="3" style="1" customWidth="1"/>
    <col min="8585" max="8585" width="0" style="1" hidden="1" customWidth="1"/>
    <col min="8586" max="8586" width="4.44140625" style="1" customWidth="1"/>
    <col min="8587" max="8587" width="34.21875" style="1" customWidth="1"/>
    <col min="8588" max="8588" width="23.44140625" style="1" customWidth="1"/>
    <col min="8589" max="8589" width="9.21875" style="1" customWidth="1"/>
    <col min="8590" max="8590" width="19.44140625" style="1" customWidth="1"/>
    <col min="8591" max="8591" width="42.77734375" style="1" customWidth="1"/>
    <col min="8592" max="8592" width="5.77734375" style="1" customWidth="1"/>
    <col min="8593" max="8593" width="31.44140625" style="1" customWidth="1"/>
    <col min="8594" max="8594" width="16.21875" style="1" customWidth="1"/>
    <col min="8595" max="8596" width="9.21875" style="1" customWidth="1"/>
    <col min="8597" max="8597" width="11.21875" style="1" customWidth="1"/>
    <col min="8598" max="8598" width="2.21875" style="1" customWidth="1"/>
    <col min="8599" max="8804" width="10.88671875" style="1"/>
    <col min="8805" max="8805" width="12" style="1" customWidth="1"/>
    <col min="8806" max="8806" width="2.77734375" style="1" customWidth="1"/>
    <col min="8807" max="8808" width="6.44140625" style="1" customWidth="1"/>
    <col min="8809" max="8809" width="5.77734375" style="1" customWidth="1"/>
    <col min="8810" max="8810" width="6.44140625" style="1" customWidth="1"/>
    <col min="8811" max="8811" width="13.77734375" style="1" customWidth="1"/>
    <col min="8812" max="8813" width="9" style="1" customWidth="1"/>
    <col min="8814" max="8814" width="2.44140625" style="1" customWidth="1"/>
    <col min="8815" max="8815" width="8.77734375" style="1" customWidth="1"/>
    <col min="8816" max="8816" width="7.44140625" style="1" customWidth="1"/>
    <col min="8817" max="8819" width="3.77734375" style="1" customWidth="1"/>
    <col min="8820" max="8820" width="3.44140625" style="1" customWidth="1"/>
    <col min="8821" max="8821" width="2.77734375" style="1" customWidth="1"/>
    <col min="8822" max="8822" width="3" style="1" customWidth="1"/>
    <col min="8823" max="8825" width="0" style="1" hidden="1" customWidth="1"/>
    <col min="8826" max="8826" width="4.44140625" style="1" customWidth="1"/>
    <col min="8827" max="8827" width="0" style="1" hidden="1" customWidth="1"/>
    <col min="8828" max="8829" width="14.77734375" style="1" customWidth="1"/>
    <col min="8830" max="8830" width="15.21875" style="1" customWidth="1"/>
    <col min="8831" max="8831" width="6.44140625" style="1" customWidth="1"/>
    <col min="8832" max="8832" width="15.21875" style="1" customWidth="1"/>
    <col min="8833" max="8833" width="4.21875" style="1" customWidth="1"/>
    <col min="8834" max="8834" width="3" style="1" customWidth="1"/>
    <col min="8835" max="8837" width="0" style="1" hidden="1" customWidth="1"/>
    <col min="8838" max="8838" width="3" style="1" customWidth="1"/>
    <col min="8839" max="8839" width="0" style="1" hidden="1" customWidth="1"/>
    <col min="8840" max="8840" width="3" style="1" customWidth="1"/>
    <col min="8841" max="8841" width="0" style="1" hidden="1" customWidth="1"/>
    <col min="8842" max="8842" width="4.44140625" style="1" customWidth="1"/>
    <col min="8843" max="8843" width="34.21875" style="1" customWidth="1"/>
    <col min="8844" max="8844" width="23.44140625" style="1" customWidth="1"/>
    <col min="8845" max="8845" width="9.21875" style="1" customWidth="1"/>
    <col min="8846" max="8846" width="19.44140625" style="1" customWidth="1"/>
    <col min="8847" max="8847" width="42.77734375" style="1" customWidth="1"/>
    <col min="8848" max="8848" width="5.77734375" style="1" customWidth="1"/>
    <col min="8849" max="8849" width="31.44140625" style="1" customWidth="1"/>
    <col min="8850" max="8850" width="16.21875" style="1" customWidth="1"/>
    <col min="8851" max="8852" width="9.21875" style="1" customWidth="1"/>
    <col min="8853" max="8853" width="11.21875" style="1" customWidth="1"/>
    <col min="8854" max="8854" width="2.21875" style="1" customWidth="1"/>
    <col min="8855" max="9060" width="10.88671875" style="1"/>
    <col min="9061" max="9061" width="12" style="1" customWidth="1"/>
    <col min="9062" max="9062" width="2.77734375" style="1" customWidth="1"/>
    <col min="9063" max="9064" width="6.44140625" style="1" customWidth="1"/>
    <col min="9065" max="9065" width="5.77734375" style="1" customWidth="1"/>
    <col min="9066" max="9066" width="6.44140625" style="1" customWidth="1"/>
    <col min="9067" max="9067" width="13.77734375" style="1" customWidth="1"/>
    <col min="9068" max="9069" width="9" style="1" customWidth="1"/>
    <col min="9070" max="9070" width="2.44140625" style="1" customWidth="1"/>
    <col min="9071" max="9071" width="8.77734375" style="1" customWidth="1"/>
    <col min="9072" max="9072" width="7.44140625" style="1" customWidth="1"/>
    <col min="9073" max="9075" width="3.77734375" style="1" customWidth="1"/>
    <col min="9076" max="9076" width="3.44140625" style="1" customWidth="1"/>
    <col min="9077" max="9077" width="2.77734375" style="1" customWidth="1"/>
    <col min="9078" max="9078" width="3" style="1" customWidth="1"/>
    <col min="9079" max="9081" width="0" style="1" hidden="1" customWidth="1"/>
    <col min="9082" max="9082" width="4.44140625" style="1" customWidth="1"/>
    <col min="9083" max="9083" width="0" style="1" hidden="1" customWidth="1"/>
    <col min="9084" max="9085" width="14.77734375" style="1" customWidth="1"/>
    <col min="9086" max="9086" width="15.21875" style="1" customWidth="1"/>
    <col min="9087" max="9087" width="6.44140625" style="1" customWidth="1"/>
    <col min="9088" max="9088" width="15.21875" style="1" customWidth="1"/>
    <col min="9089" max="9089" width="4.21875" style="1" customWidth="1"/>
    <col min="9090" max="9090" width="3" style="1" customWidth="1"/>
    <col min="9091" max="9093" width="0" style="1" hidden="1" customWidth="1"/>
    <col min="9094" max="9094" width="3" style="1" customWidth="1"/>
    <col min="9095" max="9095" width="0" style="1" hidden="1" customWidth="1"/>
    <col min="9096" max="9096" width="3" style="1" customWidth="1"/>
    <col min="9097" max="9097" width="0" style="1" hidden="1" customWidth="1"/>
    <col min="9098" max="9098" width="4.44140625" style="1" customWidth="1"/>
    <col min="9099" max="9099" width="34.21875" style="1" customWidth="1"/>
    <col min="9100" max="9100" width="23.44140625" style="1" customWidth="1"/>
    <col min="9101" max="9101" width="9.21875" style="1" customWidth="1"/>
    <col min="9102" max="9102" width="19.44140625" style="1" customWidth="1"/>
    <col min="9103" max="9103" width="42.77734375" style="1" customWidth="1"/>
    <col min="9104" max="9104" width="5.77734375" style="1" customWidth="1"/>
    <col min="9105" max="9105" width="31.44140625" style="1" customWidth="1"/>
    <col min="9106" max="9106" width="16.21875" style="1" customWidth="1"/>
    <col min="9107" max="9108" width="9.21875" style="1" customWidth="1"/>
    <col min="9109" max="9109" width="11.21875" style="1" customWidth="1"/>
    <col min="9110" max="9110" width="2.21875" style="1" customWidth="1"/>
    <col min="9111" max="9316" width="10.88671875" style="1"/>
    <col min="9317" max="9317" width="12" style="1" customWidth="1"/>
    <col min="9318" max="9318" width="2.77734375" style="1" customWidth="1"/>
    <col min="9319" max="9320" width="6.44140625" style="1" customWidth="1"/>
    <col min="9321" max="9321" width="5.77734375" style="1" customWidth="1"/>
    <col min="9322" max="9322" width="6.44140625" style="1" customWidth="1"/>
    <col min="9323" max="9323" width="13.77734375" style="1" customWidth="1"/>
    <col min="9324" max="9325" width="9" style="1" customWidth="1"/>
    <col min="9326" max="9326" width="2.44140625" style="1" customWidth="1"/>
    <col min="9327" max="9327" width="8.77734375" style="1" customWidth="1"/>
    <col min="9328" max="9328" width="7.44140625" style="1" customWidth="1"/>
    <col min="9329" max="9331" width="3.77734375" style="1" customWidth="1"/>
    <col min="9332" max="9332" width="3.44140625" style="1" customWidth="1"/>
    <col min="9333" max="9333" width="2.77734375" style="1" customWidth="1"/>
    <col min="9334" max="9334" width="3" style="1" customWidth="1"/>
    <col min="9335" max="9337" width="0" style="1" hidden="1" customWidth="1"/>
    <col min="9338" max="9338" width="4.44140625" style="1" customWidth="1"/>
    <col min="9339" max="9339" width="0" style="1" hidden="1" customWidth="1"/>
    <col min="9340" max="9341" width="14.77734375" style="1" customWidth="1"/>
    <col min="9342" max="9342" width="15.21875" style="1" customWidth="1"/>
    <col min="9343" max="9343" width="6.44140625" style="1" customWidth="1"/>
    <col min="9344" max="9344" width="15.21875" style="1" customWidth="1"/>
    <col min="9345" max="9345" width="4.21875" style="1" customWidth="1"/>
    <col min="9346" max="9346" width="3" style="1" customWidth="1"/>
    <col min="9347" max="9349" width="0" style="1" hidden="1" customWidth="1"/>
    <col min="9350" max="9350" width="3" style="1" customWidth="1"/>
    <col min="9351" max="9351" width="0" style="1" hidden="1" customWidth="1"/>
    <col min="9352" max="9352" width="3" style="1" customWidth="1"/>
    <col min="9353" max="9353" width="0" style="1" hidden="1" customWidth="1"/>
    <col min="9354" max="9354" width="4.44140625" style="1" customWidth="1"/>
    <col min="9355" max="9355" width="34.21875" style="1" customWidth="1"/>
    <col min="9356" max="9356" width="23.44140625" style="1" customWidth="1"/>
    <col min="9357" max="9357" width="9.21875" style="1" customWidth="1"/>
    <col min="9358" max="9358" width="19.44140625" style="1" customWidth="1"/>
    <col min="9359" max="9359" width="42.77734375" style="1" customWidth="1"/>
    <col min="9360" max="9360" width="5.77734375" style="1" customWidth="1"/>
    <col min="9361" max="9361" width="31.44140625" style="1" customWidth="1"/>
    <col min="9362" max="9362" width="16.21875" style="1" customWidth="1"/>
    <col min="9363" max="9364" width="9.21875" style="1" customWidth="1"/>
    <col min="9365" max="9365" width="11.21875" style="1" customWidth="1"/>
    <col min="9366" max="9366" width="2.21875" style="1" customWidth="1"/>
    <col min="9367" max="9572" width="10.88671875" style="1"/>
    <col min="9573" max="9573" width="12" style="1" customWidth="1"/>
    <col min="9574" max="9574" width="2.77734375" style="1" customWidth="1"/>
    <col min="9575" max="9576" width="6.44140625" style="1" customWidth="1"/>
    <col min="9577" max="9577" width="5.77734375" style="1" customWidth="1"/>
    <col min="9578" max="9578" width="6.44140625" style="1" customWidth="1"/>
    <col min="9579" max="9579" width="13.77734375" style="1" customWidth="1"/>
    <col min="9580" max="9581" width="9" style="1" customWidth="1"/>
    <col min="9582" max="9582" width="2.44140625" style="1" customWidth="1"/>
    <col min="9583" max="9583" width="8.77734375" style="1" customWidth="1"/>
    <col min="9584" max="9584" width="7.44140625" style="1" customWidth="1"/>
    <col min="9585" max="9587" width="3.77734375" style="1" customWidth="1"/>
    <col min="9588" max="9588" width="3.44140625" style="1" customWidth="1"/>
    <col min="9589" max="9589" width="2.77734375" style="1" customWidth="1"/>
    <col min="9590" max="9590" width="3" style="1" customWidth="1"/>
    <col min="9591" max="9593" width="0" style="1" hidden="1" customWidth="1"/>
    <col min="9594" max="9594" width="4.44140625" style="1" customWidth="1"/>
    <col min="9595" max="9595" width="0" style="1" hidden="1" customWidth="1"/>
    <col min="9596" max="9597" width="14.77734375" style="1" customWidth="1"/>
    <col min="9598" max="9598" width="15.21875" style="1" customWidth="1"/>
    <col min="9599" max="9599" width="6.44140625" style="1" customWidth="1"/>
    <col min="9600" max="9600" width="15.21875" style="1" customWidth="1"/>
    <col min="9601" max="9601" width="4.21875" style="1" customWidth="1"/>
    <col min="9602" max="9602" width="3" style="1" customWidth="1"/>
    <col min="9603" max="9605" width="0" style="1" hidden="1" customWidth="1"/>
    <col min="9606" max="9606" width="3" style="1" customWidth="1"/>
    <col min="9607" max="9607" width="0" style="1" hidden="1" customWidth="1"/>
    <col min="9608" max="9608" width="3" style="1" customWidth="1"/>
    <col min="9609" max="9609" width="0" style="1" hidden="1" customWidth="1"/>
    <col min="9610" max="9610" width="4.44140625" style="1" customWidth="1"/>
    <col min="9611" max="9611" width="34.21875" style="1" customWidth="1"/>
    <col min="9612" max="9612" width="23.44140625" style="1" customWidth="1"/>
    <col min="9613" max="9613" width="9.21875" style="1" customWidth="1"/>
    <col min="9614" max="9614" width="19.44140625" style="1" customWidth="1"/>
    <col min="9615" max="9615" width="42.77734375" style="1" customWidth="1"/>
    <col min="9616" max="9616" width="5.77734375" style="1" customWidth="1"/>
    <col min="9617" max="9617" width="31.44140625" style="1" customWidth="1"/>
    <col min="9618" max="9618" width="16.21875" style="1" customWidth="1"/>
    <col min="9619" max="9620" width="9.21875" style="1" customWidth="1"/>
    <col min="9621" max="9621" width="11.21875" style="1" customWidth="1"/>
    <col min="9622" max="9622" width="2.21875" style="1" customWidth="1"/>
    <col min="9623" max="9828" width="10.88671875" style="1"/>
    <col min="9829" max="9829" width="12" style="1" customWidth="1"/>
    <col min="9830" max="9830" width="2.77734375" style="1" customWidth="1"/>
    <col min="9831" max="9832" width="6.44140625" style="1" customWidth="1"/>
    <col min="9833" max="9833" width="5.77734375" style="1" customWidth="1"/>
    <col min="9834" max="9834" width="6.44140625" style="1" customWidth="1"/>
    <col min="9835" max="9835" width="13.77734375" style="1" customWidth="1"/>
    <col min="9836" max="9837" width="9" style="1" customWidth="1"/>
    <col min="9838" max="9838" width="2.44140625" style="1" customWidth="1"/>
    <col min="9839" max="9839" width="8.77734375" style="1" customWidth="1"/>
    <col min="9840" max="9840" width="7.44140625" style="1" customWidth="1"/>
    <col min="9841" max="9843" width="3.77734375" style="1" customWidth="1"/>
    <col min="9844" max="9844" width="3.44140625" style="1" customWidth="1"/>
    <col min="9845" max="9845" width="2.77734375" style="1" customWidth="1"/>
    <col min="9846" max="9846" width="3" style="1" customWidth="1"/>
    <col min="9847" max="9849" width="0" style="1" hidden="1" customWidth="1"/>
    <col min="9850" max="9850" width="4.44140625" style="1" customWidth="1"/>
    <col min="9851" max="9851" width="0" style="1" hidden="1" customWidth="1"/>
    <col min="9852" max="9853" width="14.77734375" style="1" customWidth="1"/>
    <col min="9854" max="9854" width="15.21875" style="1" customWidth="1"/>
    <col min="9855" max="9855" width="6.44140625" style="1" customWidth="1"/>
    <col min="9856" max="9856" width="15.21875" style="1" customWidth="1"/>
    <col min="9857" max="9857" width="4.21875" style="1" customWidth="1"/>
    <col min="9858" max="9858" width="3" style="1" customWidth="1"/>
    <col min="9859" max="9861" width="0" style="1" hidden="1" customWidth="1"/>
    <col min="9862" max="9862" width="3" style="1" customWidth="1"/>
    <col min="9863" max="9863" width="0" style="1" hidden="1" customWidth="1"/>
    <col min="9864" max="9864" width="3" style="1" customWidth="1"/>
    <col min="9865" max="9865" width="0" style="1" hidden="1" customWidth="1"/>
    <col min="9866" max="9866" width="4.44140625" style="1" customWidth="1"/>
    <col min="9867" max="9867" width="34.21875" style="1" customWidth="1"/>
    <col min="9868" max="9868" width="23.44140625" style="1" customWidth="1"/>
    <col min="9869" max="9869" width="9.21875" style="1" customWidth="1"/>
    <col min="9870" max="9870" width="19.44140625" style="1" customWidth="1"/>
    <col min="9871" max="9871" width="42.77734375" style="1" customWidth="1"/>
    <col min="9872" max="9872" width="5.77734375" style="1" customWidth="1"/>
    <col min="9873" max="9873" width="31.44140625" style="1" customWidth="1"/>
    <col min="9874" max="9874" width="16.21875" style="1" customWidth="1"/>
    <col min="9875" max="9876" width="9.21875" style="1" customWidth="1"/>
    <col min="9877" max="9877" width="11.21875" style="1" customWidth="1"/>
    <col min="9878" max="9878" width="2.21875" style="1" customWidth="1"/>
    <col min="9879" max="10084" width="10.88671875" style="1"/>
    <col min="10085" max="10085" width="12" style="1" customWidth="1"/>
    <col min="10086" max="10086" width="2.77734375" style="1" customWidth="1"/>
    <col min="10087" max="10088" width="6.44140625" style="1" customWidth="1"/>
    <col min="10089" max="10089" width="5.77734375" style="1" customWidth="1"/>
    <col min="10090" max="10090" width="6.44140625" style="1" customWidth="1"/>
    <col min="10091" max="10091" width="13.77734375" style="1" customWidth="1"/>
    <col min="10092" max="10093" width="9" style="1" customWidth="1"/>
    <col min="10094" max="10094" width="2.44140625" style="1" customWidth="1"/>
    <col min="10095" max="10095" width="8.77734375" style="1" customWidth="1"/>
    <col min="10096" max="10096" width="7.44140625" style="1" customWidth="1"/>
    <col min="10097" max="10099" width="3.77734375" style="1" customWidth="1"/>
    <col min="10100" max="10100" width="3.44140625" style="1" customWidth="1"/>
    <col min="10101" max="10101" width="2.77734375" style="1" customWidth="1"/>
    <col min="10102" max="10102" width="3" style="1" customWidth="1"/>
    <col min="10103" max="10105" width="0" style="1" hidden="1" customWidth="1"/>
    <col min="10106" max="10106" width="4.44140625" style="1" customWidth="1"/>
    <col min="10107" max="10107" width="0" style="1" hidden="1" customWidth="1"/>
    <col min="10108" max="10109" width="14.77734375" style="1" customWidth="1"/>
    <col min="10110" max="10110" width="15.21875" style="1" customWidth="1"/>
    <col min="10111" max="10111" width="6.44140625" style="1" customWidth="1"/>
    <col min="10112" max="10112" width="15.21875" style="1" customWidth="1"/>
    <col min="10113" max="10113" width="4.21875" style="1" customWidth="1"/>
    <col min="10114" max="10114" width="3" style="1" customWidth="1"/>
    <col min="10115" max="10117" width="0" style="1" hidden="1" customWidth="1"/>
    <col min="10118" max="10118" width="3" style="1" customWidth="1"/>
    <col min="10119" max="10119" width="0" style="1" hidden="1" customWidth="1"/>
    <col min="10120" max="10120" width="3" style="1" customWidth="1"/>
    <col min="10121" max="10121" width="0" style="1" hidden="1" customWidth="1"/>
    <col min="10122" max="10122" width="4.44140625" style="1" customWidth="1"/>
    <col min="10123" max="10123" width="34.21875" style="1" customWidth="1"/>
    <col min="10124" max="10124" width="23.44140625" style="1" customWidth="1"/>
    <col min="10125" max="10125" width="9.21875" style="1" customWidth="1"/>
    <col min="10126" max="10126" width="19.44140625" style="1" customWidth="1"/>
    <col min="10127" max="10127" width="42.77734375" style="1" customWidth="1"/>
    <col min="10128" max="10128" width="5.77734375" style="1" customWidth="1"/>
    <col min="10129" max="10129" width="31.44140625" style="1" customWidth="1"/>
    <col min="10130" max="10130" width="16.21875" style="1" customWidth="1"/>
    <col min="10131" max="10132" width="9.21875" style="1" customWidth="1"/>
    <col min="10133" max="10133" width="11.21875" style="1" customWidth="1"/>
    <col min="10134" max="10134" width="2.21875" style="1" customWidth="1"/>
    <col min="10135" max="10340" width="10.88671875" style="1"/>
    <col min="10341" max="10341" width="12" style="1" customWidth="1"/>
    <col min="10342" max="10342" width="2.77734375" style="1" customWidth="1"/>
    <col min="10343" max="10344" width="6.44140625" style="1" customWidth="1"/>
    <col min="10345" max="10345" width="5.77734375" style="1" customWidth="1"/>
    <col min="10346" max="10346" width="6.44140625" style="1" customWidth="1"/>
    <col min="10347" max="10347" width="13.77734375" style="1" customWidth="1"/>
    <col min="10348" max="10349" width="9" style="1" customWidth="1"/>
    <col min="10350" max="10350" width="2.44140625" style="1" customWidth="1"/>
    <col min="10351" max="10351" width="8.77734375" style="1" customWidth="1"/>
    <col min="10352" max="10352" width="7.44140625" style="1" customWidth="1"/>
    <col min="10353" max="10355" width="3.77734375" style="1" customWidth="1"/>
    <col min="10356" max="10356" width="3.44140625" style="1" customWidth="1"/>
    <col min="10357" max="10357" width="2.77734375" style="1" customWidth="1"/>
    <col min="10358" max="10358" width="3" style="1" customWidth="1"/>
    <col min="10359" max="10361" width="0" style="1" hidden="1" customWidth="1"/>
    <col min="10362" max="10362" width="4.44140625" style="1" customWidth="1"/>
    <col min="10363" max="10363" width="0" style="1" hidden="1" customWidth="1"/>
    <col min="10364" max="10365" width="14.77734375" style="1" customWidth="1"/>
    <col min="10366" max="10366" width="15.21875" style="1" customWidth="1"/>
    <col min="10367" max="10367" width="6.44140625" style="1" customWidth="1"/>
    <col min="10368" max="10368" width="15.21875" style="1" customWidth="1"/>
    <col min="10369" max="10369" width="4.21875" style="1" customWidth="1"/>
    <col min="10370" max="10370" width="3" style="1" customWidth="1"/>
    <col min="10371" max="10373" width="0" style="1" hidden="1" customWidth="1"/>
    <col min="10374" max="10374" width="3" style="1" customWidth="1"/>
    <col min="10375" max="10375" width="0" style="1" hidden="1" customWidth="1"/>
    <col min="10376" max="10376" width="3" style="1" customWidth="1"/>
    <col min="10377" max="10377" width="0" style="1" hidden="1" customWidth="1"/>
    <col min="10378" max="10378" width="4.44140625" style="1" customWidth="1"/>
    <col min="10379" max="10379" width="34.21875" style="1" customWidth="1"/>
    <col min="10380" max="10380" width="23.44140625" style="1" customWidth="1"/>
    <col min="10381" max="10381" width="9.21875" style="1" customWidth="1"/>
    <col min="10382" max="10382" width="19.44140625" style="1" customWidth="1"/>
    <col min="10383" max="10383" width="42.77734375" style="1" customWidth="1"/>
    <col min="10384" max="10384" width="5.77734375" style="1" customWidth="1"/>
    <col min="10385" max="10385" width="31.44140625" style="1" customWidth="1"/>
    <col min="10386" max="10386" width="16.21875" style="1" customWidth="1"/>
    <col min="10387" max="10388" width="9.21875" style="1" customWidth="1"/>
    <col min="10389" max="10389" width="11.21875" style="1" customWidth="1"/>
    <col min="10390" max="10390" width="2.21875" style="1" customWidth="1"/>
    <col min="10391" max="10596" width="10.88671875" style="1"/>
    <col min="10597" max="10597" width="12" style="1" customWidth="1"/>
    <col min="10598" max="10598" width="2.77734375" style="1" customWidth="1"/>
    <col min="10599" max="10600" width="6.44140625" style="1" customWidth="1"/>
    <col min="10601" max="10601" width="5.77734375" style="1" customWidth="1"/>
    <col min="10602" max="10602" width="6.44140625" style="1" customWidth="1"/>
    <col min="10603" max="10603" width="13.77734375" style="1" customWidth="1"/>
    <col min="10604" max="10605" width="9" style="1" customWidth="1"/>
    <col min="10606" max="10606" width="2.44140625" style="1" customWidth="1"/>
    <col min="10607" max="10607" width="8.77734375" style="1" customWidth="1"/>
    <col min="10608" max="10608" width="7.44140625" style="1" customWidth="1"/>
    <col min="10609" max="10611" width="3.77734375" style="1" customWidth="1"/>
    <col min="10612" max="10612" width="3.44140625" style="1" customWidth="1"/>
    <col min="10613" max="10613" width="2.77734375" style="1" customWidth="1"/>
    <col min="10614" max="10614" width="3" style="1" customWidth="1"/>
    <col min="10615" max="10617" width="0" style="1" hidden="1" customWidth="1"/>
    <col min="10618" max="10618" width="4.44140625" style="1" customWidth="1"/>
    <col min="10619" max="10619" width="0" style="1" hidden="1" customWidth="1"/>
    <col min="10620" max="10621" width="14.77734375" style="1" customWidth="1"/>
    <col min="10622" max="10622" width="15.21875" style="1" customWidth="1"/>
    <col min="10623" max="10623" width="6.44140625" style="1" customWidth="1"/>
    <col min="10624" max="10624" width="15.21875" style="1" customWidth="1"/>
    <col min="10625" max="10625" width="4.21875" style="1" customWidth="1"/>
    <col min="10626" max="10626" width="3" style="1" customWidth="1"/>
    <col min="10627" max="10629" width="0" style="1" hidden="1" customWidth="1"/>
    <col min="10630" max="10630" width="3" style="1" customWidth="1"/>
    <col min="10631" max="10631" width="0" style="1" hidden="1" customWidth="1"/>
    <col min="10632" max="10632" width="3" style="1" customWidth="1"/>
    <col min="10633" max="10633" width="0" style="1" hidden="1" customWidth="1"/>
    <col min="10634" max="10634" width="4.44140625" style="1" customWidth="1"/>
    <col min="10635" max="10635" width="34.21875" style="1" customWidth="1"/>
    <col min="10636" max="10636" width="23.44140625" style="1" customWidth="1"/>
    <col min="10637" max="10637" width="9.21875" style="1" customWidth="1"/>
    <col min="10638" max="10638" width="19.44140625" style="1" customWidth="1"/>
    <col min="10639" max="10639" width="42.77734375" style="1" customWidth="1"/>
    <col min="10640" max="10640" width="5.77734375" style="1" customWidth="1"/>
    <col min="10641" max="10641" width="31.44140625" style="1" customWidth="1"/>
    <col min="10642" max="10642" width="16.21875" style="1" customWidth="1"/>
    <col min="10643" max="10644" width="9.21875" style="1" customWidth="1"/>
    <col min="10645" max="10645" width="11.21875" style="1" customWidth="1"/>
    <col min="10646" max="10646" width="2.21875" style="1" customWidth="1"/>
    <col min="10647" max="10852" width="10.88671875" style="1"/>
    <col min="10853" max="10853" width="12" style="1" customWidth="1"/>
    <col min="10854" max="10854" width="2.77734375" style="1" customWidth="1"/>
    <col min="10855" max="10856" width="6.44140625" style="1" customWidth="1"/>
    <col min="10857" max="10857" width="5.77734375" style="1" customWidth="1"/>
    <col min="10858" max="10858" width="6.44140625" style="1" customWidth="1"/>
    <col min="10859" max="10859" width="13.77734375" style="1" customWidth="1"/>
    <col min="10860" max="10861" width="9" style="1" customWidth="1"/>
    <col min="10862" max="10862" width="2.44140625" style="1" customWidth="1"/>
    <col min="10863" max="10863" width="8.77734375" style="1" customWidth="1"/>
    <col min="10864" max="10864" width="7.44140625" style="1" customWidth="1"/>
    <col min="10865" max="10867" width="3.77734375" style="1" customWidth="1"/>
    <col min="10868" max="10868" width="3.44140625" style="1" customWidth="1"/>
    <col min="10869" max="10869" width="2.77734375" style="1" customWidth="1"/>
    <col min="10870" max="10870" width="3" style="1" customWidth="1"/>
    <col min="10871" max="10873" width="0" style="1" hidden="1" customWidth="1"/>
    <col min="10874" max="10874" width="4.44140625" style="1" customWidth="1"/>
    <col min="10875" max="10875" width="0" style="1" hidden="1" customWidth="1"/>
    <col min="10876" max="10877" width="14.77734375" style="1" customWidth="1"/>
    <col min="10878" max="10878" width="15.21875" style="1" customWidth="1"/>
    <col min="10879" max="10879" width="6.44140625" style="1" customWidth="1"/>
    <col min="10880" max="10880" width="15.21875" style="1" customWidth="1"/>
    <col min="10881" max="10881" width="4.21875" style="1" customWidth="1"/>
    <col min="10882" max="10882" width="3" style="1" customWidth="1"/>
    <col min="10883" max="10885" width="0" style="1" hidden="1" customWidth="1"/>
    <col min="10886" max="10886" width="3" style="1" customWidth="1"/>
    <col min="10887" max="10887" width="0" style="1" hidden="1" customWidth="1"/>
    <col min="10888" max="10888" width="3" style="1" customWidth="1"/>
    <col min="10889" max="10889" width="0" style="1" hidden="1" customWidth="1"/>
    <col min="10890" max="10890" width="4.44140625" style="1" customWidth="1"/>
    <col min="10891" max="10891" width="34.21875" style="1" customWidth="1"/>
    <col min="10892" max="10892" width="23.44140625" style="1" customWidth="1"/>
    <col min="10893" max="10893" width="9.21875" style="1" customWidth="1"/>
    <col min="10894" max="10894" width="19.44140625" style="1" customWidth="1"/>
    <col min="10895" max="10895" width="42.77734375" style="1" customWidth="1"/>
    <col min="10896" max="10896" width="5.77734375" style="1" customWidth="1"/>
    <col min="10897" max="10897" width="31.44140625" style="1" customWidth="1"/>
    <col min="10898" max="10898" width="16.21875" style="1" customWidth="1"/>
    <col min="10899" max="10900" width="9.21875" style="1" customWidth="1"/>
    <col min="10901" max="10901" width="11.21875" style="1" customWidth="1"/>
    <col min="10902" max="10902" width="2.21875" style="1" customWidth="1"/>
    <col min="10903" max="11108" width="10.88671875" style="1"/>
    <col min="11109" max="11109" width="12" style="1" customWidth="1"/>
    <col min="11110" max="11110" width="2.77734375" style="1" customWidth="1"/>
    <col min="11111" max="11112" width="6.44140625" style="1" customWidth="1"/>
    <col min="11113" max="11113" width="5.77734375" style="1" customWidth="1"/>
    <col min="11114" max="11114" width="6.44140625" style="1" customWidth="1"/>
    <col min="11115" max="11115" width="13.77734375" style="1" customWidth="1"/>
    <col min="11116" max="11117" width="9" style="1" customWidth="1"/>
    <col min="11118" max="11118" width="2.44140625" style="1" customWidth="1"/>
    <col min="11119" max="11119" width="8.77734375" style="1" customWidth="1"/>
    <col min="11120" max="11120" width="7.44140625" style="1" customWidth="1"/>
    <col min="11121" max="11123" width="3.77734375" style="1" customWidth="1"/>
    <col min="11124" max="11124" width="3.44140625" style="1" customWidth="1"/>
    <col min="11125" max="11125" width="2.77734375" style="1" customWidth="1"/>
    <col min="11126" max="11126" width="3" style="1" customWidth="1"/>
    <col min="11127" max="11129" width="0" style="1" hidden="1" customWidth="1"/>
    <col min="11130" max="11130" width="4.44140625" style="1" customWidth="1"/>
    <col min="11131" max="11131" width="0" style="1" hidden="1" customWidth="1"/>
    <col min="11132" max="11133" width="14.77734375" style="1" customWidth="1"/>
    <col min="11134" max="11134" width="15.21875" style="1" customWidth="1"/>
    <col min="11135" max="11135" width="6.44140625" style="1" customWidth="1"/>
    <col min="11136" max="11136" width="15.21875" style="1" customWidth="1"/>
    <col min="11137" max="11137" width="4.21875" style="1" customWidth="1"/>
    <col min="11138" max="11138" width="3" style="1" customWidth="1"/>
    <col min="11139" max="11141" width="0" style="1" hidden="1" customWidth="1"/>
    <col min="11142" max="11142" width="3" style="1" customWidth="1"/>
    <col min="11143" max="11143" width="0" style="1" hidden="1" customWidth="1"/>
    <col min="11144" max="11144" width="3" style="1" customWidth="1"/>
    <col min="11145" max="11145" width="0" style="1" hidden="1" customWidth="1"/>
    <col min="11146" max="11146" width="4.44140625" style="1" customWidth="1"/>
    <col min="11147" max="11147" width="34.21875" style="1" customWidth="1"/>
    <col min="11148" max="11148" width="23.44140625" style="1" customWidth="1"/>
    <col min="11149" max="11149" width="9.21875" style="1" customWidth="1"/>
    <col min="11150" max="11150" width="19.44140625" style="1" customWidth="1"/>
    <col min="11151" max="11151" width="42.77734375" style="1" customWidth="1"/>
    <col min="11152" max="11152" width="5.77734375" style="1" customWidth="1"/>
    <col min="11153" max="11153" width="31.44140625" style="1" customWidth="1"/>
    <col min="11154" max="11154" width="16.21875" style="1" customWidth="1"/>
    <col min="11155" max="11156" width="9.21875" style="1" customWidth="1"/>
    <col min="11157" max="11157" width="11.21875" style="1" customWidth="1"/>
    <col min="11158" max="11158" width="2.21875" style="1" customWidth="1"/>
    <col min="11159" max="11364" width="10.88671875" style="1"/>
    <col min="11365" max="11365" width="12" style="1" customWidth="1"/>
    <col min="11366" max="11366" width="2.77734375" style="1" customWidth="1"/>
    <col min="11367" max="11368" width="6.44140625" style="1" customWidth="1"/>
    <col min="11369" max="11369" width="5.77734375" style="1" customWidth="1"/>
    <col min="11370" max="11370" width="6.44140625" style="1" customWidth="1"/>
    <col min="11371" max="11371" width="13.77734375" style="1" customWidth="1"/>
    <col min="11372" max="11373" width="9" style="1" customWidth="1"/>
    <col min="11374" max="11374" width="2.44140625" style="1" customWidth="1"/>
    <col min="11375" max="11375" width="8.77734375" style="1" customWidth="1"/>
    <col min="11376" max="11376" width="7.44140625" style="1" customWidth="1"/>
    <col min="11377" max="11379" width="3.77734375" style="1" customWidth="1"/>
    <col min="11380" max="11380" width="3.44140625" style="1" customWidth="1"/>
    <col min="11381" max="11381" width="2.77734375" style="1" customWidth="1"/>
    <col min="11382" max="11382" width="3" style="1" customWidth="1"/>
    <col min="11383" max="11385" width="0" style="1" hidden="1" customWidth="1"/>
    <col min="11386" max="11386" width="4.44140625" style="1" customWidth="1"/>
    <col min="11387" max="11387" width="0" style="1" hidden="1" customWidth="1"/>
    <col min="11388" max="11389" width="14.77734375" style="1" customWidth="1"/>
    <col min="11390" max="11390" width="15.21875" style="1" customWidth="1"/>
    <col min="11391" max="11391" width="6.44140625" style="1" customWidth="1"/>
    <col min="11392" max="11392" width="15.21875" style="1" customWidth="1"/>
    <col min="11393" max="11393" width="4.21875" style="1" customWidth="1"/>
    <col min="11394" max="11394" width="3" style="1" customWidth="1"/>
    <col min="11395" max="11397" width="0" style="1" hidden="1" customWidth="1"/>
    <col min="11398" max="11398" width="3" style="1" customWidth="1"/>
    <col min="11399" max="11399" width="0" style="1" hidden="1" customWidth="1"/>
    <col min="11400" max="11400" width="3" style="1" customWidth="1"/>
    <col min="11401" max="11401" width="0" style="1" hidden="1" customWidth="1"/>
    <col min="11402" max="11402" width="4.44140625" style="1" customWidth="1"/>
    <col min="11403" max="11403" width="34.21875" style="1" customWidth="1"/>
    <col min="11404" max="11404" width="23.44140625" style="1" customWidth="1"/>
    <col min="11405" max="11405" width="9.21875" style="1" customWidth="1"/>
    <col min="11406" max="11406" width="19.44140625" style="1" customWidth="1"/>
    <col min="11407" max="11407" width="42.77734375" style="1" customWidth="1"/>
    <col min="11408" max="11408" width="5.77734375" style="1" customWidth="1"/>
    <col min="11409" max="11409" width="31.44140625" style="1" customWidth="1"/>
    <col min="11410" max="11410" width="16.21875" style="1" customWidth="1"/>
    <col min="11411" max="11412" width="9.21875" style="1" customWidth="1"/>
    <col min="11413" max="11413" width="11.21875" style="1" customWidth="1"/>
    <col min="11414" max="11414" width="2.21875" style="1" customWidth="1"/>
    <col min="11415" max="11620" width="10.88671875" style="1"/>
    <col min="11621" max="11621" width="12" style="1" customWidth="1"/>
    <col min="11622" max="11622" width="2.77734375" style="1" customWidth="1"/>
    <col min="11623" max="11624" width="6.44140625" style="1" customWidth="1"/>
    <col min="11625" max="11625" width="5.77734375" style="1" customWidth="1"/>
    <col min="11626" max="11626" width="6.44140625" style="1" customWidth="1"/>
    <col min="11627" max="11627" width="13.77734375" style="1" customWidth="1"/>
    <col min="11628" max="11629" width="9" style="1" customWidth="1"/>
    <col min="11630" max="11630" width="2.44140625" style="1" customWidth="1"/>
    <col min="11631" max="11631" width="8.77734375" style="1" customWidth="1"/>
    <col min="11632" max="11632" width="7.44140625" style="1" customWidth="1"/>
    <col min="11633" max="11635" width="3.77734375" style="1" customWidth="1"/>
    <col min="11636" max="11636" width="3.44140625" style="1" customWidth="1"/>
    <col min="11637" max="11637" width="2.77734375" style="1" customWidth="1"/>
    <col min="11638" max="11638" width="3" style="1" customWidth="1"/>
    <col min="11639" max="11641" width="0" style="1" hidden="1" customWidth="1"/>
    <col min="11642" max="11642" width="4.44140625" style="1" customWidth="1"/>
    <col min="11643" max="11643" width="0" style="1" hidden="1" customWidth="1"/>
    <col min="11644" max="11645" width="14.77734375" style="1" customWidth="1"/>
    <col min="11646" max="11646" width="15.21875" style="1" customWidth="1"/>
    <col min="11647" max="11647" width="6.44140625" style="1" customWidth="1"/>
    <col min="11648" max="11648" width="15.21875" style="1" customWidth="1"/>
    <col min="11649" max="11649" width="4.21875" style="1" customWidth="1"/>
    <col min="11650" max="11650" width="3" style="1" customWidth="1"/>
    <col min="11651" max="11653" width="0" style="1" hidden="1" customWidth="1"/>
    <col min="11654" max="11654" width="3" style="1" customWidth="1"/>
    <col min="11655" max="11655" width="0" style="1" hidden="1" customWidth="1"/>
    <col min="11656" max="11656" width="3" style="1" customWidth="1"/>
    <col min="11657" max="11657" width="0" style="1" hidden="1" customWidth="1"/>
    <col min="11658" max="11658" width="4.44140625" style="1" customWidth="1"/>
    <col min="11659" max="11659" width="34.21875" style="1" customWidth="1"/>
    <col min="11660" max="11660" width="23.44140625" style="1" customWidth="1"/>
    <col min="11661" max="11661" width="9.21875" style="1" customWidth="1"/>
    <col min="11662" max="11662" width="19.44140625" style="1" customWidth="1"/>
    <col min="11663" max="11663" width="42.77734375" style="1" customWidth="1"/>
    <col min="11664" max="11664" width="5.77734375" style="1" customWidth="1"/>
    <col min="11665" max="11665" width="31.44140625" style="1" customWidth="1"/>
    <col min="11666" max="11666" width="16.21875" style="1" customWidth="1"/>
    <col min="11667" max="11668" width="9.21875" style="1" customWidth="1"/>
    <col min="11669" max="11669" width="11.21875" style="1" customWidth="1"/>
    <col min="11670" max="11670" width="2.21875" style="1" customWidth="1"/>
    <col min="11671" max="11876" width="10.88671875" style="1"/>
    <col min="11877" max="11877" width="12" style="1" customWidth="1"/>
    <col min="11878" max="11878" width="2.77734375" style="1" customWidth="1"/>
    <col min="11879" max="11880" width="6.44140625" style="1" customWidth="1"/>
    <col min="11881" max="11881" width="5.77734375" style="1" customWidth="1"/>
    <col min="11882" max="11882" width="6.44140625" style="1" customWidth="1"/>
    <col min="11883" max="11883" width="13.77734375" style="1" customWidth="1"/>
    <col min="11884" max="11885" width="9" style="1" customWidth="1"/>
    <col min="11886" max="11886" width="2.44140625" style="1" customWidth="1"/>
    <col min="11887" max="11887" width="8.77734375" style="1" customWidth="1"/>
    <col min="11888" max="11888" width="7.44140625" style="1" customWidth="1"/>
    <col min="11889" max="11891" width="3.77734375" style="1" customWidth="1"/>
    <col min="11892" max="11892" width="3.44140625" style="1" customWidth="1"/>
    <col min="11893" max="11893" width="2.77734375" style="1" customWidth="1"/>
    <col min="11894" max="11894" width="3" style="1" customWidth="1"/>
    <col min="11895" max="11897" width="0" style="1" hidden="1" customWidth="1"/>
    <col min="11898" max="11898" width="4.44140625" style="1" customWidth="1"/>
    <col min="11899" max="11899" width="0" style="1" hidden="1" customWidth="1"/>
    <col min="11900" max="11901" width="14.77734375" style="1" customWidth="1"/>
    <col min="11902" max="11902" width="15.21875" style="1" customWidth="1"/>
    <col min="11903" max="11903" width="6.44140625" style="1" customWidth="1"/>
    <col min="11904" max="11904" width="15.21875" style="1" customWidth="1"/>
    <col min="11905" max="11905" width="4.21875" style="1" customWidth="1"/>
    <col min="11906" max="11906" width="3" style="1" customWidth="1"/>
    <col min="11907" max="11909" width="0" style="1" hidden="1" customWidth="1"/>
    <col min="11910" max="11910" width="3" style="1" customWidth="1"/>
    <col min="11911" max="11911" width="0" style="1" hidden="1" customWidth="1"/>
    <col min="11912" max="11912" width="3" style="1" customWidth="1"/>
    <col min="11913" max="11913" width="0" style="1" hidden="1" customWidth="1"/>
    <col min="11914" max="11914" width="4.44140625" style="1" customWidth="1"/>
    <col min="11915" max="11915" width="34.21875" style="1" customWidth="1"/>
    <col min="11916" max="11916" width="23.44140625" style="1" customWidth="1"/>
    <col min="11917" max="11917" width="9.21875" style="1" customWidth="1"/>
    <col min="11918" max="11918" width="19.44140625" style="1" customWidth="1"/>
    <col min="11919" max="11919" width="42.77734375" style="1" customWidth="1"/>
    <col min="11920" max="11920" width="5.77734375" style="1" customWidth="1"/>
    <col min="11921" max="11921" width="31.44140625" style="1" customWidth="1"/>
    <col min="11922" max="11922" width="16.21875" style="1" customWidth="1"/>
    <col min="11923" max="11924" width="9.21875" style="1" customWidth="1"/>
    <col min="11925" max="11925" width="11.21875" style="1" customWidth="1"/>
    <col min="11926" max="11926" width="2.21875" style="1" customWidth="1"/>
    <col min="11927" max="12132" width="10.88671875" style="1"/>
    <col min="12133" max="12133" width="12" style="1" customWidth="1"/>
    <col min="12134" max="12134" width="2.77734375" style="1" customWidth="1"/>
    <col min="12135" max="12136" width="6.44140625" style="1" customWidth="1"/>
    <col min="12137" max="12137" width="5.77734375" style="1" customWidth="1"/>
    <col min="12138" max="12138" width="6.44140625" style="1" customWidth="1"/>
    <col min="12139" max="12139" width="13.77734375" style="1" customWidth="1"/>
    <col min="12140" max="12141" width="9" style="1" customWidth="1"/>
    <col min="12142" max="12142" width="2.44140625" style="1" customWidth="1"/>
    <col min="12143" max="12143" width="8.77734375" style="1" customWidth="1"/>
    <col min="12144" max="12144" width="7.44140625" style="1" customWidth="1"/>
    <col min="12145" max="12147" width="3.77734375" style="1" customWidth="1"/>
    <col min="12148" max="12148" width="3.44140625" style="1" customWidth="1"/>
    <col min="12149" max="12149" width="2.77734375" style="1" customWidth="1"/>
    <col min="12150" max="12150" width="3" style="1" customWidth="1"/>
    <col min="12151" max="12153" width="0" style="1" hidden="1" customWidth="1"/>
    <col min="12154" max="12154" width="4.44140625" style="1" customWidth="1"/>
    <col min="12155" max="12155" width="0" style="1" hidden="1" customWidth="1"/>
    <col min="12156" max="12157" width="14.77734375" style="1" customWidth="1"/>
    <col min="12158" max="12158" width="15.21875" style="1" customWidth="1"/>
    <col min="12159" max="12159" width="6.44140625" style="1" customWidth="1"/>
    <col min="12160" max="12160" width="15.21875" style="1" customWidth="1"/>
    <col min="12161" max="12161" width="4.21875" style="1" customWidth="1"/>
    <col min="12162" max="12162" width="3" style="1" customWidth="1"/>
    <col min="12163" max="12165" width="0" style="1" hidden="1" customWidth="1"/>
    <col min="12166" max="12166" width="3" style="1" customWidth="1"/>
    <col min="12167" max="12167" width="0" style="1" hidden="1" customWidth="1"/>
    <col min="12168" max="12168" width="3" style="1" customWidth="1"/>
    <col min="12169" max="12169" width="0" style="1" hidden="1" customWidth="1"/>
    <col min="12170" max="12170" width="4.44140625" style="1" customWidth="1"/>
    <col min="12171" max="12171" width="34.21875" style="1" customWidth="1"/>
    <col min="12172" max="12172" width="23.44140625" style="1" customWidth="1"/>
    <col min="12173" max="12173" width="9.21875" style="1" customWidth="1"/>
    <col min="12174" max="12174" width="19.44140625" style="1" customWidth="1"/>
    <col min="12175" max="12175" width="42.77734375" style="1" customWidth="1"/>
    <col min="12176" max="12176" width="5.77734375" style="1" customWidth="1"/>
    <col min="12177" max="12177" width="31.44140625" style="1" customWidth="1"/>
    <col min="12178" max="12178" width="16.21875" style="1" customWidth="1"/>
    <col min="12179" max="12180" width="9.21875" style="1" customWidth="1"/>
    <col min="12181" max="12181" width="11.21875" style="1" customWidth="1"/>
    <col min="12182" max="12182" width="2.21875" style="1" customWidth="1"/>
    <col min="12183" max="12388" width="10.88671875" style="1"/>
    <col min="12389" max="12389" width="12" style="1" customWidth="1"/>
    <col min="12390" max="12390" width="2.77734375" style="1" customWidth="1"/>
    <col min="12391" max="12392" width="6.44140625" style="1" customWidth="1"/>
    <col min="12393" max="12393" width="5.77734375" style="1" customWidth="1"/>
    <col min="12394" max="12394" width="6.44140625" style="1" customWidth="1"/>
    <col min="12395" max="12395" width="13.77734375" style="1" customWidth="1"/>
    <col min="12396" max="12397" width="9" style="1" customWidth="1"/>
    <col min="12398" max="12398" width="2.44140625" style="1" customWidth="1"/>
    <col min="12399" max="12399" width="8.77734375" style="1" customWidth="1"/>
    <col min="12400" max="12400" width="7.44140625" style="1" customWidth="1"/>
    <col min="12401" max="12403" width="3.77734375" style="1" customWidth="1"/>
    <col min="12404" max="12404" width="3.44140625" style="1" customWidth="1"/>
    <col min="12405" max="12405" width="2.77734375" style="1" customWidth="1"/>
    <col min="12406" max="12406" width="3" style="1" customWidth="1"/>
    <col min="12407" max="12409" width="0" style="1" hidden="1" customWidth="1"/>
    <col min="12410" max="12410" width="4.44140625" style="1" customWidth="1"/>
    <col min="12411" max="12411" width="0" style="1" hidden="1" customWidth="1"/>
    <col min="12412" max="12413" width="14.77734375" style="1" customWidth="1"/>
    <col min="12414" max="12414" width="15.21875" style="1" customWidth="1"/>
    <col min="12415" max="12415" width="6.44140625" style="1" customWidth="1"/>
    <col min="12416" max="12416" width="15.21875" style="1" customWidth="1"/>
    <col min="12417" max="12417" width="4.21875" style="1" customWidth="1"/>
    <col min="12418" max="12418" width="3" style="1" customWidth="1"/>
    <col min="12419" max="12421" width="0" style="1" hidden="1" customWidth="1"/>
    <col min="12422" max="12422" width="3" style="1" customWidth="1"/>
    <col min="12423" max="12423" width="0" style="1" hidden="1" customWidth="1"/>
    <col min="12424" max="12424" width="3" style="1" customWidth="1"/>
    <col min="12425" max="12425" width="0" style="1" hidden="1" customWidth="1"/>
    <col min="12426" max="12426" width="4.44140625" style="1" customWidth="1"/>
    <col min="12427" max="12427" width="34.21875" style="1" customWidth="1"/>
    <col min="12428" max="12428" width="23.44140625" style="1" customWidth="1"/>
    <col min="12429" max="12429" width="9.21875" style="1" customWidth="1"/>
    <col min="12430" max="12430" width="19.44140625" style="1" customWidth="1"/>
    <col min="12431" max="12431" width="42.77734375" style="1" customWidth="1"/>
    <col min="12432" max="12432" width="5.77734375" style="1" customWidth="1"/>
    <col min="12433" max="12433" width="31.44140625" style="1" customWidth="1"/>
    <col min="12434" max="12434" width="16.21875" style="1" customWidth="1"/>
    <col min="12435" max="12436" width="9.21875" style="1" customWidth="1"/>
    <col min="12437" max="12437" width="11.21875" style="1" customWidth="1"/>
    <col min="12438" max="12438" width="2.21875" style="1" customWidth="1"/>
    <col min="12439" max="12644" width="10.88671875" style="1"/>
    <col min="12645" max="12645" width="12" style="1" customWidth="1"/>
    <col min="12646" max="12646" width="2.77734375" style="1" customWidth="1"/>
    <col min="12647" max="12648" width="6.44140625" style="1" customWidth="1"/>
    <col min="12649" max="12649" width="5.77734375" style="1" customWidth="1"/>
    <col min="12650" max="12650" width="6.44140625" style="1" customWidth="1"/>
    <col min="12651" max="12651" width="13.77734375" style="1" customWidth="1"/>
    <col min="12652" max="12653" width="9" style="1" customWidth="1"/>
    <col min="12654" max="12654" width="2.44140625" style="1" customWidth="1"/>
    <col min="12655" max="12655" width="8.77734375" style="1" customWidth="1"/>
    <col min="12656" max="12656" width="7.44140625" style="1" customWidth="1"/>
    <col min="12657" max="12659" width="3.77734375" style="1" customWidth="1"/>
    <col min="12660" max="12660" width="3.44140625" style="1" customWidth="1"/>
    <col min="12661" max="12661" width="2.77734375" style="1" customWidth="1"/>
    <col min="12662" max="12662" width="3" style="1" customWidth="1"/>
    <col min="12663" max="12665" width="0" style="1" hidden="1" customWidth="1"/>
    <col min="12666" max="12666" width="4.44140625" style="1" customWidth="1"/>
    <col min="12667" max="12667" width="0" style="1" hidden="1" customWidth="1"/>
    <col min="12668" max="12669" width="14.77734375" style="1" customWidth="1"/>
    <col min="12670" max="12670" width="15.21875" style="1" customWidth="1"/>
    <col min="12671" max="12671" width="6.44140625" style="1" customWidth="1"/>
    <col min="12672" max="12672" width="15.21875" style="1" customWidth="1"/>
    <col min="12673" max="12673" width="4.21875" style="1" customWidth="1"/>
    <col min="12674" max="12674" width="3" style="1" customWidth="1"/>
    <col min="12675" max="12677" width="0" style="1" hidden="1" customWidth="1"/>
    <col min="12678" max="12678" width="3" style="1" customWidth="1"/>
    <col min="12679" max="12679" width="0" style="1" hidden="1" customWidth="1"/>
    <col min="12680" max="12680" width="3" style="1" customWidth="1"/>
    <col min="12681" max="12681" width="0" style="1" hidden="1" customWidth="1"/>
    <col min="12682" max="12682" width="4.44140625" style="1" customWidth="1"/>
    <col min="12683" max="12683" width="34.21875" style="1" customWidth="1"/>
    <col min="12684" max="12684" width="23.44140625" style="1" customWidth="1"/>
    <col min="12685" max="12685" width="9.21875" style="1" customWidth="1"/>
    <col min="12686" max="12686" width="19.44140625" style="1" customWidth="1"/>
    <col min="12687" max="12687" width="42.77734375" style="1" customWidth="1"/>
    <col min="12688" max="12688" width="5.77734375" style="1" customWidth="1"/>
    <col min="12689" max="12689" width="31.44140625" style="1" customWidth="1"/>
    <col min="12690" max="12690" width="16.21875" style="1" customWidth="1"/>
    <col min="12691" max="12692" width="9.21875" style="1" customWidth="1"/>
    <col min="12693" max="12693" width="11.21875" style="1" customWidth="1"/>
    <col min="12694" max="12694" width="2.21875" style="1" customWidth="1"/>
    <col min="12695" max="12900" width="10.88671875" style="1"/>
    <col min="12901" max="12901" width="12" style="1" customWidth="1"/>
    <col min="12902" max="12902" width="2.77734375" style="1" customWidth="1"/>
    <col min="12903" max="12904" width="6.44140625" style="1" customWidth="1"/>
    <col min="12905" max="12905" width="5.77734375" style="1" customWidth="1"/>
    <col min="12906" max="12906" width="6.44140625" style="1" customWidth="1"/>
    <col min="12907" max="12907" width="13.77734375" style="1" customWidth="1"/>
    <col min="12908" max="12909" width="9" style="1" customWidth="1"/>
    <col min="12910" max="12910" width="2.44140625" style="1" customWidth="1"/>
    <col min="12911" max="12911" width="8.77734375" style="1" customWidth="1"/>
    <col min="12912" max="12912" width="7.44140625" style="1" customWidth="1"/>
    <col min="12913" max="12915" width="3.77734375" style="1" customWidth="1"/>
    <col min="12916" max="12916" width="3.44140625" style="1" customWidth="1"/>
    <col min="12917" max="12917" width="2.77734375" style="1" customWidth="1"/>
    <col min="12918" max="12918" width="3" style="1" customWidth="1"/>
    <col min="12919" max="12921" width="0" style="1" hidden="1" customWidth="1"/>
    <col min="12922" max="12922" width="4.44140625" style="1" customWidth="1"/>
    <col min="12923" max="12923" width="0" style="1" hidden="1" customWidth="1"/>
    <col min="12924" max="12925" width="14.77734375" style="1" customWidth="1"/>
    <col min="12926" max="12926" width="15.21875" style="1" customWidth="1"/>
    <col min="12927" max="12927" width="6.44140625" style="1" customWidth="1"/>
    <col min="12928" max="12928" width="15.21875" style="1" customWidth="1"/>
    <col min="12929" max="12929" width="4.21875" style="1" customWidth="1"/>
    <col min="12930" max="12930" width="3" style="1" customWidth="1"/>
    <col min="12931" max="12933" width="0" style="1" hidden="1" customWidth="1"/>
    <col min="12934" max="12934" width="3" style="1" customWidth="1"/>
    <col min="12935" max="12935" width="0" style="1" hidden="1" customWidth="1"/>
    <col min="12936" max="12936" width="3" style="1" customWidth="1"/>
    <col min="12937" max="12937" width="0" style="1" hidden="1" customWidth="1"/>
    <col min="12938" max="12938" width="4.44140625" style="1" customWidth="1"/>
    <col min="12939" max="12939" width="34.21875" style="1" customWidth="1"/>
    <col min="12940" max="12940" width="23.44140625" style="1" customWidth="1"/>
    <col min="12941" max="12941" width="9.21875" style="1" customWidth="1"/>
    <col min="12942" max="12942" width="19.44140625" style="1" customWidth="1"/>
    <col min="12943" max="12943" width="42.77734375" style="1" customWidth="1"/>
    <col min="12944" max="12944" width="5.77734375" style="1" customWidth="1"/>
    <col min="12945" max="12945" width="31.44140625" style="1" customWidth="1"/>
    <col min="12946" max="12946" width="16.21875" style="1" customWidth="1"/>
    <col min="12947" max="12948" width="9.21875" style="1" customWidth="1"/>
    <col min="12949" max="12949" width="11.21875" style="1" customWidth="1"/>
    <col min="12950" max="12950" width="2.21875" style="1" customWidth="1"/>
    <col min="12951" max="13156" width="10.88671875" style="1"/>
    <col min="13157" max="13157" width="12" style="1" customWidth="1"/>
    <col min="13158" max="13158" width="2.77734375" style="1" customWidth="1"/>
    <col min="13159" max="13160" width="6.44140625" style="1" customWidth="1"/>
    <col min="13161" max="13161" width="5.77734375" style="1" customWidth="1"/>
    <col min="13162" max="13162" width="6.44140625" style="1" customWidth="1"/>
    <col min="13163" max="13163" width="13.77734375" style="1" customWidth="1"/>
    <col min="13164" max="13165" width="9" style="1" customWidth="1"/>
    <col min="13166" max="13166" width="2.44140625" style="1" customWidth="1"/>
    <col min="13167" max="13167" width="8.77734375" style="1" customWidth="1"/>
    <col min="13168" max="13168" width="7.44140625" style="1" customWidth="1"/>
    <col min="13169" max="13171" width="3.77734375" style="1" customWidth="1"/>
    <col min="13172" max="13172" width="3.44140625" style="1" customWidth="1"/>
    <col min="13173" max="13173" width="2.77734375" style="1" customWidth="1"/>
    <col min="13174" max="13174" width="3" style="1" customWidth="1"/>
    <col min="13175" max="13177" width="0" style="1" hidden="1" customWidth="1"/>
    <col min="13178" max="13178" width="4.44140625" style="1" customWidth="1"/>
    <col min="13179" max="13179" width="0" style="1" hidden="1" customWidth="1"/>
    <col min="13180" max="13181" width="14.77734375" style="1" customWidth="1"/>
    <col min="13182" max="13182" width="15.21875" style="1" customWidth="1"/>
    <col min="13183" max="13183" width="6.44140625" style="1" customWidth="1"/>
    <col min="13184" max="13184" width="15.21875" style="1" customWidth="1"/>
    <col min="13185" max="13185" width="4.21875" style="1" customWidth="1"/>
    <col min="13186" max="13186" width="3" style="1" customWidth="1"/>
    <col min="13187" max="13189" width="0" style="1" hidden="1" customWidth="1"/>
    <col min="13190" max="13190" width="3" style="1" customWidth="1"/>
    <col min="13191" max="13191" width="0" style="1" hidden="1" customWidth="1"/>
    <col min="13192" max="13192" width="3" style="1" customWidth="1"/>
    <col min="13193" max="13193" width="0" style="1" hidden="1" customWidth="1"/>
    <col min="13194" max="13194" width="4.44140625" style="1" customWidth="1"/>
    <col min="13195" max="13195" width="34.21875" style="1" customWidth="1"/>
    <col min="13196" max="13196" width="23.44140625" style="1" customWidth="1"/>
    <col min="13197" max="13197" width="9.21875" style="1" customWidth="1"/>
    <col min="13198" max="13198" width="19.44140625" style="1" customWidth="1"/>
    <col min="13199" max="13199" width="42.77734375" style="1" customWidth="1"/>
    <col min="13200" max="13200" width="5.77734375" style="1" customWidth="1"/>
    <col min="13201" max="13201" width="31.44140625" style="1" customWidth="1"/>
    <col min="13202" max="13202" width="16.21875" style="1" customWidth="1"/>
    <col min="13203" max="13204" width="9.21875" style="1" customWidth="1"/>
    <col min="13205" max="13205" width="11.21875" style="1" customWidth="1"/>
    <col min="13206" max="13206" width="2.21875" style="1" customWidth="1"/>
    <col min="13207" max="13412" width="10.88671875" style="1"/>
    <col min="13413" max="13413" width="12" style="1" customWidth="1"/>
    <col min="13414" max="13414" width="2.77734375" style="1" customWidth="1"/>
    <col min="13415" max="13416" width="6.44140625" style="1" customWidth="1"/>
    <col min="13417" max="13417" width="5.77734375" style="1" customWidth="1"/>
    <col min="13418" max="13418" width="6.44140625" style="1" customWidth="1"/>
    <col min="13419" max="13419" width="13.77734375" style="1" customWidth="1"/>
    <col min="13420" max="13421" width="9" style="1" customWidth="1"/>
    <col min="13422" max="13422" width="2.44140625" style="1" customWidth="1"/>
    <col min="13423" max="13423" width="8.77734375" style="1" customWidth="1"/>
    <col min="13424" max="13424" width="7.44140625" style="1" customWidth="1"/>
    <col min="13425" max="13427" width="3.77734375" style="1" customWidth="1"/>
    <col min="13428" max="13428" width="3.44140625" style="1" customWidth="1"/>
    <col min="13429" max="13429" width="2.77734375" style="1" customWidth="1"/>
    <col min="13430" max="13430" width="3" style="1" customWidth="1"/>
    <col min="13431" max="13433" width="0" style="1" hidden="1" customWidth="1"/>
    <col min="13434" max="13434" width="4.44140625" style="1" customWidth="1"/>
    <col min="13435" max="13435" width="0" style="1" hidden="1" customWidth="1"/>
    <col min="13436" max="13437" width="14.77734375" style="1" customWidth="1"/>
    <col min="13438" max="13438" width="15.21875" style="1" customWidth="1"/>
    <col min="13439" max="13439" width="6.44140625" style="1" customWidth="1"/>
    <col min="13440" max="13440" width="15.21875" style="1" customWidth="1"/>
    <col min="13441" max="13441" width="4.21875" style="1" customWidth="1"/>
    <col min="13442" max="13442" width="3" style="1" customWidth="1"/>
    <col min="13443" max="13445" width="0" style="1" hidden="1" customWidth="1"/>
    <col min="13446" max="13446" width="3" style="1" customWidth="1"/>
    <col min="13447" max="13447" width="0" style="1" hidden="1" customWidth="1"/>
    <col min="13448" max="13448" width="3" style="1" customWidth="1"/>
    <col min="13449" max="13449" width="0" style="1" hidden="1" customWidth="1"/>
    <col min="13450" max="13450" width="4.44140625" style="1" customWidth="1"/>
    <col min="13451" max="13451" width="34.21875" style="1" customWidth="1"/>
    <col min="13452" max="13452" width="23.44140625" style="1" customWidth="1"/>
    <col min="13453" max="13453" width="9.21875" style="1" customWidth="1"/>
    <col min="13454" max="13454" width="19.44140625" style="1" customWidth="1"/>
    <col min="13455" max="13455" width="42.77734375" style="1" customWidth="1"/>
    <col min="13456" max="13456" width="5.77734375" style="1" customWidth="1"/>
    <col min="13457" max="13457" width="31.44140625" style="1" customWidth="1"/>
    <col min="13458" max="13458" width="16.21875" style="1" customWidth="1"/>
    <col min="13459" max="13460" width="9.21875" style="1" customWidth="1"/>
    <col min="13461" max="13461" width="11.21875" style="1" customWidth="1"/>
    <col min="13462" max="13462" width="2.21875" style="1" customWidth="1"/>
    <col min="13463" max="13668" width="10.88671875" style="1"/>
    <col min="13669" max="13669" width="12" style="1" customWidth="1"/>
    <col min="13670" max="13670" width="2.77734375" style="1" customWidth="1"/>
    <col min="13671" max="13672" width="6.44140625" style="1" customWidth="1"/>
    <col min="13673" max="13673" width="5.77734375" style="1" customWidth="1"/>
    <col min="13674" max="13674" width="6.44140625" style="1" customWidth="1"/>
    <col min="13675" max="13675" width="13.77734375" style="1" customWidth="1"/>
    <col min="13676" max="13677" width="9" style="1" customWidth="1"/>
    <col min="13678" max="13678" width="2.44140625" style="1" customWidth="1"/>
    <col min="13679" max="13679" width="8.77734375" style="1" customWidth="1"/>
    <col min="13680" max="13680" width="7.44140625" style="1" customWidth="1"/>
    <col min="13681" max="13683" width="3.77734375" style="1" customWidth="1"/>
    <col min="13684" max="13684" width="3.44140625" style="1" customWidth="1"/>
    <col min="13685" max="13685" width="2.77734375" style="1" customWidth="1"/>
    <col min="13686" max="13686" width="3" style="1" customWidth="1"/>
    <col min="13687" max="13689" width="0" style="1" hidden="1" customWidth="1"/>
    <col min="13690" max="13690" width="4.44140625" style="1" customWidth="1"/>
    <col min="13691" max="13691" width="0" style="1" hidden="1" customWidth="1"/>
    <col min="13692" max="13693" width="14.77734375" style="1" customWidth="1"/>
    <col min="13694" max="13694" width="15.21875" style="1" customWidth="1"/>
    <col min="13695" max="13695" width="6.44140625" style="1" customWidth="1"/>
    <col min="13696" max="13696" width="15.21875" style="1" customWidth="1"/>
    <col min="13697" max="13697" width="4.21875" style="1" customWidth="1"/>
    <col min="13698" max="13698" width="3" style="1" customWidth="1"/>
    <col min="13699" max="13701" width="0" style="1" hidden="1" customWidth="1"/>
    <col min="13702" max="13702" width="3" style="1" customWidth="1"/>
    <col min="13703" max="13703" width="0" style="1" hidden="1" customWidth="1"/>
    <col min="13704" max="13704" width="3" style="1" customWidth="1"/>
    <col min="13705" max="13705" width="0" style="1" hidden="1" customWidth="1"/>
    <col min="13706" max="13706" width="4.44140625" style="1" customWidth="1"/>
    <col min="13707" max="13707" width="34.21875" style="1" customWidth="1"/>
    <col min="13708" max="13708" width="23.44140625" style="1" customWidth="1"/>
    <col min="13709" max="13709" width="9.21875" style="1" customWidth="1"/>
    <col min="13710" max="13710" width="19.44140625" style="1" customWidth="1"/>
    <col min="13711" max="13711" width="42.77734375" style="1" customWidth="1"/>
    <col min="13712" max="13712" width="5.77734375" style="1" customWidth="1"/>
    <col min="13713" max="13713" width="31.44140625" style="1" customWidth="1"/>
    <col min="13714" max="13714" width="16.21875" style="1" customWidth="1"/>
    <col min="13715" max="13716" width="9.21875" style="1" customWidth="1"/>
    <col min="13717" max="13717" width="11.21875" style="1" customWidth="1"/>
    <col min="13718" max="13718" width="2.21875" style="1" customWidth="1"/>
    <col min="13719" max="13924" width="10.88671875" style="1"/>
    <col min="13925" max="13925" width="12" style="1" customWidth="1"/>
    <col min="13926" max="13926" width="2.77734375" style="1" customWidth="1"/>
    <col min="13927" max="13928" width="6.44140625" style="1" customWidth="1"/>
    <col min="13929" max="13929" width="5.77734375" style="1" customWidth="1"/>
    <col min="13930" max="13930" width="6.44140625" style="1" customWidth="1"/>
    <col min="13931" max="13931" width="13.77734375" style="1" customWidth="1"/>
    <col min="13932" max="13933" width="9" style="1" customWidth="1"/>
    <col min="13934" max="13934" width="2.44140625" style="1" customWidth="1"/>
    <col min="13935" max="13935" width="8.77734375" style="1" customWidth="1"/>
    <col min="13936" max="13936" width="7.44140625" style="1" customWidth="1"/>
    <col min="13937" max="13939" width="3.77734375" style="1" customWidth="1"/>
    <col min="13940" max="13940" width="3.44140625" style="1" customWidth="1"/>
    <col min="13941" max="13941" width="2.77734375" style="1" customWidth="1"/>
    <col min="13942" max="13942" width="3" style="1" customWidth="1"/>
    <col min="13943" max="13945" width="0" style="1" hidden="1" customWidth="1"/>
    <col min="13946" max="13946" width="4.44140625" style="1" customWidth="1"/>
    <col min="13947" max="13947" width="0" style="1" hidden="1" customWidth="1"/>
    <col min="13948" max="13949" width="14.77734375" style="1" customWidth="1"/>
    <col min="13950" max="13950" width="15.21875" style="1" customWidth="1"/>
    <col min="13951" max="13951" width="6.44140625" style="1" customWidth="1"/>
    <col min="13952" max="13952" width="15.21875" style="1" customWidth="1"/>
    <col min="13953" max="13953" width="4.21875" style="1" customWidth="1"/>
    <col min="13954" max="13954" width="3" style="1" customWidth="1"/>
    <col min="13955" max="13957" width="0" style="1" hidden="1" customWidth="1"/>
    <col min="13958" max="13958" width="3" style="1" customWidth="1"/>
    <col min="13959" max="13959" width="0" style="1" hidden="1" customWidth="1"/>
    <col min="13960" max="13960" width="3" style="1" customWidth="1"/>
    <col min="13961" max="13961" width="0" style="1" hidden="1" customWidth="1"/>
    <col min="13962" max="13962" width="4.44140625" style="1" customWidth="1"/>
    <col min="13963" max="13963" width="34.21875" style="1" customWidth="1"/>
    <col min="13964" max="13964" width="23.44140625" style="1" customWidth="1"/>
    <col min="13965" max="13965" width="9.21875" style="1" customWidth="1"/>
    <col min="13966" max="13966" width="19.44140625" style="1" customWidth="1"/>
    <col min="13967" max="13967" width="42.77734375" style="1" customWidth="1"/>
    <col min="13968" max="13968" width="5.77734375" style="1" customWidth="1"/>
    <col min="13969" max="13969" width="31.44140625" style="1" customWidth="1"/>
    <col min="13970" max="13970" width="16.21875" style="1" customWidth="1"/>
    <col min="13971" max="13972" width="9.21875" style="1" customWidth="1"/>
    <col min="13973" max="13973" width="11.21875" style="1" customWidth="1"/>
    <col min="13974" max="13974" width="2.21875" style="1" customWidth="1"/>
    <col min="13975" max="14180" width="10.88671875" style="1"/>
    <col min="14181" max="14181" width="12" style="1" customWidth="1"/>
    <col min="14182" max="14182" width="2.77734375" style="1" customWidth="1"/>
    <col min="14183" max="14184" width="6.44140625" style="1" customWidth="1"/>
    <col min="14185" max="14185" width="5.77734375" style="1" customWidth="1"/>
    <col min="14186" max="14186" width="6.44140625" style="1" customWidth="1"/>
    <col min="14187" max="14187" width="13.77734375" style="1" customWidth="1"/>
    <col min="14188" max="14189" width="9" style="1" customWidth="1"/>
    <col min="14190" max="14190" width="2.44140625" style="1" customWidth="1"/>
    <col min="14191" max="14191" width="8.77734375" style="1" customWidth="1"/>
    <col min="14192" max="14192" width="7.44140625" style="1" customWidth="1"/>
    <col min="14193" max="14195" width="3.77734375" style="1" customWidth="1"/>
    <col min="14196" max="14196" width="3.44140625" style="1" customWidth="1"/>
    <col min="14197" max="14197" width="2.77734375" style="1" customWidth="1"/>
    <col min="14198" max="14198" width="3" style="1" customWidth="1"/>
    <col min="14199" max="14201" width="0" style="1" hidden="1" customWidth="1"/>
    <col min="14202" max="14202" width="4.44140625" style="1" customWidth="1"/>
    <col min="14203" max="14203" width="0" style="1" hidden="1" customWidth="1"/>
    <col min="14204" max="14205" width="14.77734375" style="1" customWidth="1"/>
    <col min="14206" max="14206" width="15.21875" style="1" customWidth="1"/>
    <col min="14207" max="14207" width="6.44140625" style="1" customWidth="1"/>
    <col min="14208" max="14208" width="15.21875" style="1" customWidth="1"/>
    <col min="14209" max="14209" width="4.21875" style="1" customWidth="1"/>
    <col min="14210" max="14210" width="3" style="1" customWidth="1"/>
    <col min="14211" max="14213" width="0" style="1" hidden="1" customWidth="1"/>
    <col min="14214" max="14214" width="3" style="1" customWidth="1"/>
    <col min="14215" max="14215" width="0" style="1" hidden="1" customWidth="1"/>
    <col min="14216" max="14216" width="3" style="1" customWidth="1"/>
    <col min="14217" max="14217" width="0" style="1" hidden="1" customWidth="1"/>
    <col min="14218" max="14218" width="4.44140625" style="1" customWidth="1"/>
    <col min="14219" max="14219" width="34.21875" style="1" customWidth="1"/>
    <col min="14220" max="14220" width="23.44140625" style="1" customWidth="1"/>
    <col min="14221" max="14221" width="9.21875" style="1" customWidth="1"/>
    <col min="14222" max="14222" width="19.44140625" style="1" customWidth="1"/>
    <col min="14223" max="14223" width="42.77734375" style="1" customWidth="1"/>
    <col min="14224" max="14224" width="5.77734375" style="1" customWidth="1"/>
    <col min="14225" max="14225" width="31.44140625" style="1" customWidth="1"/>
    <col min="14226" max="14226" width="16.21875" style="1" customWidth="1"/>
    <col min="14227" max="14228" width="9.21875" style="1" customWidth="1"/>
    <col min="14229" max="14229" width="11.21875" style="1" customWidth="1"/>
    <col min="14230" max="14230" width="2.21875" style="1" customWidth="1"/>
    <col min="14231" max="14436" width="10.88671875" style="1"/>
    <col min="14437" max="14437" width="12" style="1" customWidth="1"/>
    <col min="14438" max="14438" width="2.77734375" style="1" customWidth="1"/>
    <col min="14439" max="14440" width="6.44140625" style="1" customWidth="1"/>
    <col min="14441" max="14441" width="5.77734375" style="1" customWidth="1"/>
    <col min="14442" max="14442" width="6.44140625" style="1" customWidth="1"/>
    <col min="14443" max="14443" width="13.77734375" style="1" customWidth="1"/>
    <col min="14444" max="14445" width="9" style="1" customWidth="1"/>
    <col min="14446" max="14446" width="2.44140625" style="1" customWidth="1"/>
    <col min="14447" max="14447" width="8.77734375" style="1" customWidth="1"/>
    <col min="14448" max="14448" width="7.44140625" style="1" customWidth="1"/>
    <col min="14449" max="14451" width="3.77734375" style="1" customWidth="1"/>
    <col min="14452" max="14452" width="3.44140625" style="1" customWidth="1"/>
    <col min="14453" max="14453" width="2.77734375" style="1" customWidth="1"/>
    <col min="14454" max="14454" width="3" style="1" customWidth="1"/>
    <col min="14455" max="14457" width="0" style="1" hidden="1" customWidth="1"/>
    <col min="14458" max="14458" width="4.44140625" style="1" customWidth="1"/>
    <col min="14459" max="14459" width="0" style="1" hidden="1" customWidth="1"/>
    <col min="14460" max="14461" width="14.77734375" style="1" customWidth="1"/>
    <col min="14462" max="14462" width="15.21875" style="1" customWidth="1"/>
    <col min="14463" max="14463" width="6.44140625" style="1" customWidth="1"/>
    <col min="14464" max="14464" width="15.21875" style="1" customWidth="1"/>
    <col min="14465" max="14465" width="4.21875" style="1" customWidth="1"/>
    <col min="14466" max="14466" width="3" style="1" customWidth="1"/>
    <col min="14467" max="14469" width="0" style="1" hidden="1" customWidth="1"/>
    <col min="14470" max="14470" width="3" style="1" customWidth="1"/>
    <col min="14471" max="14471" width="0" style="1" hidden="1" customWidth="1"/>
    <col min="14472" max="14472" width="3" style="1" customWidth="1"/>
    <col min="14473" max="14473" width="0" style="1" hidden="1" customWidth="1"/>
    <col min="14474" max="14474" width="4.44140625" style="1" customWidth="1"/>
    <col min="14475" max="14475" width="34.21875" style="1" customWidth="1"/>
    <col min="14476" max="14476" width="23.44140625" style="1" customWidth="1"/>
    <col min="14477" max="14477" width="9.21875" style="1" customWidth="1"/>
    <col min="14478" max="14478" width="19.44140625" style="1" customWidth="1"/>
    <col min="14479" max="14479" width="42.77734375" style="1" customWidth="1"/>
    <col min="14480" max="14480" width="5.77734375" style="1" customWidth="1"/>
    <col min="14481" max="14481" width="31.44140625" style="1" customWidth="1"/>
    <col min="14482" max="14482" width="16.21875" style="1" customWidth="1"/>
    <col min="14483" max="14484" width="9.21875" style="1" customWidth="1"/>
    <col min="14485" max="14485" width="11.21875" style="1" customWidth="1"/>
    <col min="14486" max="14486" width="2.21875" style="1" customWidth="1"/>
    <col min="14487" max="14692" width="10.88671875" style="1"/>
    <col min="14693" max="14693" width="12" style="1" customWidth="1"/>
    <col min="14694" max="14694" width="2.77734375" style="1" customWidth="1"/>
    <col min="14695" max="14696" width="6.44140625" style="1" customWidth="1"/>
    <col min="14697" max="14697" width="5.77734375" style="1" customWidth="1"/>
    <col min="14698" max="14698" width="6.44140625" style="1" customWidth="1"/>
    <col min="14699" max="14699" width="13.77734375" style="1" customWidth="1"/>
    <col min="14700" max="14701" width="9" style="1" customWidth="1"/>
    <col min="14702" max="14702" width="2.44140625" style="1" customWidth="1"/>
    <col min="14703" max="14703" width="8.77734375" style="1" customWidth="1"/>
    <col min="14704" max="14704" width="7.44140625" style="1" customWidth="1"/>
    <col min="14705" max="14707" width="3.77734375" style="1" customWidth="1"/>
    <col min="14708" max="14708" width="3.44140625" style="1" customWidth="1"/>
    <col min="14709" max="14709" width="2.77734375" style="1" customWidth="1"/>
    <col min="14710" max="14710" width="3" style="1" customWidth="1"/>
    <col min="14711" max="14713" width="0" style="1" hidden="1" customWidth="1"/>
    <col min="14714" max="14714" width="4.44140625" style="1" customWidth="1"/>
    <col min="14715" max="14715" width="0" style="1" hidden="1" customWidth="1"/>
    <col min="14716" max="14717" width="14.77734375" style="1" customWidth="1"/>
    <col min="14718" max="14718" width="15.21875" style="1" customWidth="1"/>
    <col min="14719" max="14719" width="6.44140625" style="1" customWidth="1"/>
    <col min="14720" max="14720" width="15.21875" style="1" customWidth="1"/>
    <col min="14721" max="14721" width="4.21875" style="1" customWidth="1"/>
    <col min="14722" max="14722" width="3" style="1" customWidth="1"/>
    <col min="14723" max="14725" width="0" style="1" hidden="1" customWidth="1"/>
    <col min="14726" max="14726" width="3" style="1" customWidth="1"/>
    <col min="14727" max="14727" width="0" style="1" hidden="1" customWidth="1"/>
    <col min="14728" max="14728" width="3" style="1" customWidth="1"/>
    <col min="14729" max="14729" width="0" style="1" hidden="1" customWidth="1"/>
    <col min="14730" max="14730" width="4.44140625" style="1" customWidth="1"/>
    <col min="14731" max="14731" width="34.21875" style="1" customWidth="1"/>
    <col min="14732" max="14732" width="23.44140625" style="1" customWidth="1"/>
    <col min="14733" max="14733" width="9.21875" style="1" customWidth="1"/>
    <col min="14734" max="14734" width="19.44140625" style="1" customWidth="1"/>
    <col min="14735" max="14735" width="42.77734375" style="1" customWidth="1"/>
    <col min="14736" max="14736" width="5.77734375" style="1" customWidth="1"/>
    <col min="14737" max="14737" width="31.44140625" style="1" customWidth="1"/>
    <col min="14738" max="14738" width="16.21875" style="1" customWidth="1"/>
    <col min="14739" max="14740" width="9.21875" style="1" customWidth="1"/>
    <col min="14741" max="14741" width="11.21875" style="1" customWidth="1"/>
    <col min="14742" max="14742" width="2.21875" style="1" customWidth="1"/>
    <col min="14743" max="14948" width="10.88671875" style="1"/>
    <col min="14949" max="14949" width="12" style="1" customWidth="1"/>
    <col min="14950" max="14950" width="2.77734375" style="1" customWidth="1"/>
    <col min="14951" max="14952" width="6.44140625" style="1" customWidth="1"/>
    <col min="14953" max="14953" width="5.77734375" style="1" customWidth="1"/>
    <col min="14954" max="14954" width="6.44140625" style="1" customWidth="1"/>
    <col min="14955" max="14955" width="13.77734375" style="1" customWidth="1"/>
    <col min="14956" max="14957" width="9" style="1" customWidth="1"/>
    <col min="14958" max="14958" width="2.44140625" style="1" customWidth="1"/>
    <col min="14959" max="14959" width="8.77734375" style="1" customWidth="1"/>
    <col min="14960" max="14960" width="7.44140625" style="1" customWidth="1"/>
    <col min="14961" max="14963" width="3.77734375" style="1" customWidth="1"/>
    <col min="14964" max="14964" width="3.44140625" style="1" customWidth="1"/>
    <col min="14965" max="14965" width="2.77734375" style="1" customWidth="1"/>
    <col min="14966" max="14966" width="3" style="1" customWidth="1"/>
    <col min="14967" max="14969" width="0" style="1" hidden="1" customWidth="1"/>
    <col min="14970" max="14970" width="4.44140625" style="1" customWidth="1"/>
    <col min="14971" max="14971" width="0" style="1" hidden="1" customWidth="1"/>
    <col min="14972" max="14973" width="14.77734375" style="1" customWidth="1"/>
    <col min="14974" max="14974" width="15.21875" style="1" customWidth="1"/>
    <col min="14975" max="14975" width="6.44140625" style="1" customWidth="1"/>
    <col min="14976" max="14976" width="15.21875" style="1" customWidth="1"/>
    <col min="14977" max="14977" width="4.21875" style="1" customWidth="1"/>
    <col min="14978" max="14978" width="3" style="1" customWidth="1"/>
    <col min="14979" max="14981" width="0" style="1" hidden="1" customWidth="1"/>
    <col min="14982" max="14982" width="3" style="1" customWidth="1"/>
    <col min="14983" max="14983" width="0" style="1" hidden="1" customWidth="1"/>
    <col min="14984" max="14984" width="3" style="1" customWidth="1"/>
    <col min="14985" max="14985" width="0" style="1" hidden="1" customWidth="1"/>
    <col min="14986" max="14986" width="4.44140625" style="1" customWidth="1"/>
    <col min="14987" max="14987" width="34.21875" style="1" customWidth="1"/>
    <col min="14988" max="14988" width="23.44140625" style="1" customWidth="1"/>
    <col min="14989" max="14989" width="9.21875" style="1" customWidth="1"/>
    <col min="14990" max="14990" width="19.44140625" style="1" customWidth="1"/>
    <col min="14991" max="14991" width="42.77734375" style="1" customWidth="1"/>
    <col min="14992" max="14992" width="5.77734375" style="1" customWidth="1"/>
    <col min="14993" max="14993" width="31.44140625" style="1" customWidth="1"/>
    <col min="14994" max="14994" width="16.21875" style="1" customWidth="1"/>
    <col min="14995" max="14996" width="9.21875" style="1" customWidth="1"/>
    <col min="14997" max="14997" width="11.21875" style="1" customWidth="1"/>
    <col min="14998" max="14998" width="2.21875" style="1" customWidth="1"/>
    <col min="14999" max="15204" width="10.88671875" style="1"/>
    <col min="15205" max="15205" width="12" style="1" customWidth="1"/>
    <col min="15206" max="15206" width="2.77734375" style="1" customWidth="1"/>
    <col min="15207" max="15208" width="6.44140625" style="1" customWidth="1"/>
    <col min="15209" max="15209" width="5.77734375" style="1" customWidth="1"/>
    <col min="15210" max="15210" width="6.44140625" style="1" customWidth="1"/>
    <col min="15211" max="15211" width="13.77734375" style="1" customWidth="1"/>
    <col min="15212" max="15213" width="9" style="1" customWidth="1"/>
    <col min="15214" max="15214" width="2.44140625" style="1" customWidth="1"/>
    <col min="15215" max="15215" width="8.77734375" style="1" customWidth="1"/>
    <col min="15216" max="15216" width="7.44140625" style="1" customWidth="1"/>
    <col min="15217" max="15219" width="3.77734375" style="1" customWidth="1"/>
    <col min="15220" max="15220" width="3.44140625" style="1" customWidth="1"/>
    <col min="15221" max="15221" width="2.77734375" style="1" customWidth="1"/>
    <col min="15222" max="15222" width="3" style="1" customWidth="1"/>
    <col min="15223" max="15225" width="0" style="1" hidden="1" customWidth="1"/>
    <col min="15226" max="15226" width="4.44140625" style="1" customWidth="1"/>
    <col min="15227" max="15227" width="0" style="1" hidden="1" customWidth="1"/>
    <col min="15228" max="15229" width="14.77734375" style="1" customWidth="1"/>
    <col min="15230" max="15230" width="15.21875" style="1" customWidth="1"/>
    <col min="15231" max="15231" width="6.44140625" style="1" customWidth="1"/>
    <col min="15232" max="15232" width="15.21875" style="1" customWidth="1"/>
    <col min="15233" max="15233" width="4.21875" style="1" customWidth="1"/>
    <col min="15234" max="15234" width="3" style="1" customWidth="1"/>
    <col min="15235" max="15237" width="0" style="1" hidden="1" customWidth="1"/>
    <col min="15238" max="15238" width="3" style="1" customWidth="1"/>
    <col min="15239" max="15239" width="0" style="1" hidden="1" customWidth="1"/>
    <col min="15240" max="15240" width="3" style="1" customWidth="1"/>
    <col min="15241" max="15241" width="0" style="1" hidden="1" customWidth="1"/>
    <col min="15242" max="15242" width="4.44140625" style="1" customWidth="1"/>
    <col min="15243" max="15243" width="34.21875" style="1" customWidth="1"/>
    <col min="15244" max="15244" width="23.44140625" style="1" customWidth="1"/>
    <col min="15245" max="15245" width="9.21875" style="1" customWidth="1"/>
    <col min="15246" max="15246" width="19.44140625" style="1" customWidth="1"/>
    <col min="15247" max="15247" width="42.77734375" style="1" customWidth="1"/>
    <col min="15248" max="15248" width="5.77734375" style="1" customWidth="1"/>
    <col min="15249" max="15249" width="31.44140625" style="1" customWidth="1"/>
    <col min="15250" max="15250" width="16.21875" style="1" customWidth="1"/>
    <col min="15251" max="15252" width="9.21875" style="1" customWidth="1"/>
    <col min="15253" max="15253" width="11.21875" style="1" customWidth="1"/>
    <col min="15254" max="15254" width="2.21875" style="1" customWidth="1"/>
    <col min="15255" max="15460" width="10.88671875" style="1"/>
    <col min="15461" max="15461" width="12" style="1" customWidth="1"/>
    <col min="15462" max="15462" width="2.77734375" style="1" customWidth="1"/>
    <col min="15463" max="15464" width="6.44140625" style="1" customWidth="1"/>
    <col min="15465" max="15465" width="5.77734375" style="1" customWidth="1"/>
    <col min="15466" max="15466" width="6.44140625" style="1" customWidth="1"/>
    <col min="15467" max="15467" width="13.77734375" style="1" customWidth="1"/>
    <col min="15468" max="15469" width="9" style="1" customWidth="1"/>
    <col min="15470" max="15470" width="2.44140625" style="1" customWidth="1"/>
    <col min="15471" max="15471" width="8.77734375" style="1" customWidth="1"/>
    <col min="15472" max="15472" width="7.44140625" style="1" customWidth="1"/>
    <col min="15473" max="15475" width="3.77734375" style="1" customWidth="1"/>
    <col min="15476" max="15476" width="3.44140625" style="1" customWidth="1"/>
    <col min="15477" max="15477" width="2.77734375" style="1" customWidth="1"/>
    <col min="15478" max="15478" width="3" style="1" customWidth="1"/>
    <col min="15479" max="15481" width="0" style="1" hidden="1" customWidth="1"/>
    <col min="15482" max="15482" width="4.44140625" style="1" customWidth="1"/>
    <col min="15483" max="15483" width="0" style="1" hidden="1" customWidth="1"/>
    <col min="15484" max="15485" width="14.77734375" style="1" customWidth="1"/>
    <col min="15486" max="15486" width="15.21875" style="1" customWidth="1"/>
    <col min="15487" max="15487" width="6.44140625" style="1" customWidth="1"/>
    <col min="15488" max="15488" width="15.21875" style="1" customWidth="1"/>
    <col min="15489" max="15489" width="4.21875" style="1" customWidth="1"/>
    <col min="15490" max="15490" width="3" style="1" customWidth="1"/>
    <col min="15491" max="15493" width="0" style="1" hidden="1" customWidth="1"/>
    <col min="15494" max="15494" width="3" style="1" customWidth="1"/>
    <col min="15495" max="15495" width="0" style="1" hidden="1" customWidth="1"/>
    <col min="15496" max="15496" width="3" style="1" customWidth="1"/>
    <col min="15497" max="15497" width="0" style="1" hidden="1" customWidth="1"/>
    <col min="15498" max="15498" width="4.44140625" style="1" customWidth="1"/>
    <col min="15499" max="15499" width="34.21875" style="1" customWidth="1"/>
    <col min="15500" max="15500" width="23.44140625" style="1" customWidth="1"/>
    <col min="15501" max="15501" width="9.21875" style="1" customWidth="1"/>
    <col min="15502" max="15502" width="19.44140625" style="1" customWidth="1"/>
    <col min="15503" max="15503" width="42.77734375" style="1" customWidth="1"/>
    <col min="15504" max="15504" width="5.77734375" style="1" customWidth="1"/>
    <col min="15505" max="15505" width="31.44140625" style="1" customWidth="1"/>
    <col min="15506" max="15506" width="16.21875" style="1" customWidth="1"/>
    <col min="15507" max="15508" width="9.21875" style="1" customWidth="1"/>
    <col min="15509" max="15509" width="11.21875" style="1" customWidth="1"/>
    <col min="15510" max="15510" width="2.21875" style="1" customWidth="1"/>
    <col min="15511" max="15716" width="10.88671875" style="1"/>
    <col min="15717" max="15717" width="12" style="1" customWidth="1"/>
    <col min="15718" max="15718" width="2.77734375" style="1" customWidth="1"/>
    <col min="15719" max="15720" width="6.44140625" style="1" customWidth="1"/>
    <col min="15721" max="15721" width="5.77734375" style="1" customWidth="1"/>
    <col min="15722" max="15722" width="6.44140625" style="1" customWidth="1"/>
    <col min="15723" max="15723" width="13.77734375" style="1" customWidth="1"/>
    <col min="15724" max="15725" width="9" style="1" customWidth="1"/>
    <col min="15726" max="15726" width="2.44140625" style="1" customWidth="1"/>
    <col min="15727" max="15727" width="8.77734375" style="1" customWidth="1"/>
    <col min="15728" max="15728" width="7.44140625" style="1" customWidth="1"/>
    <col min="15729" max="15731" width="3.77734375" style="1" customWidth="1"/>
    <col min="15732" max="15732" width="3.44140625" style="1" customWidth="1"/>
    <col min="15733" max="15733" width="2.77734375" style="1" customWidth="1"/>
    <col min="15734" max="15734" width="3" style="1" customWidth="1"/>
    <col min="15735" max="15737" width="0" style="1" hidden="1" customWidth="1"/>
    <col min="15738" max="15738" width="4.44140625" style="1" customWidth="1"/>
    <col min="15739" max="15739" width="0" style="1" hidden="1" customWidth="1"/>
    <col min="15740" max="15741" width="14.77734375" style="1" customWidth="1"/>
    <col min="15742" max="15742" width="15.21875" style="1" customWidth="1"/>
    <col min="15743" max="15743" width="6.44140625" style="1" customWidth="1"/>
    <col min="15744" max="15744" width="15.21875" style="1" customWidth="1"/>
    <col min="15745" max="15745" width="4.21875" style="1" customWidth="1"/>
    <col min="15746" max="15746" width="3" style="1" customWidth="1"/>
    <col min="15747" max="15749" width="0" style="1" hidden="1" customWidth="1"/>
    <col min="15750" max="15750" width="3" style="1" customWidth="1"/>
    <col min="15751" max="15751" width="0" style="1" hidden="1" customWidth="1"/>
    <col min="15752" max="15752" width="3" style="1" customWidth="1"/>
    <col min="15753" max="15753" width="0" style="1" hidden="1" customWidth="1"/>
    <col min="15754" max="15754" width="4.44140625" style="1" customWidth="1"/>
    <col min="15755" max="15755" width="34.21875" style="1" customWidth="1"/>
    <col min="15756" max="15756" width="23.44140625" style="1" customWidth="1"/>
    <col min="15757" max="15757" width="9.21875" style="1" customWidth="1"/>
    <col min="15758" max="15758" width="19.44140625" style="1" customWidth="1"/>
    <col min="15759" max="15759" width="42.77734375" style="1" customWidth="1"/>
    <col min="15760" max="15760" width="5.77734375" style="1" customWidth="1"/>
    <col min="15761" max="15761" width="31.44140625" style="1" customWidth="1"/>
    <col min="15762" max="15762" width="16.21875" style="1" customWidth="1"/>
    <col min="15763" max="15764" width="9.21875" style="1" customWidth="1"/>
    <col min="15765" max="15765" width="11.21875" style="1" customWidth="1"/>
    <col min="15766" max="15766" width="2.21875" style="1" customWidth="1"/>
    <col min="15767" max="15972" width="10.88671875" style="1"/>
    <col min="15973" max="15973" width="12" style="1" customWidth="1"/>
    <col min="15974" max="15974" width="2.77734375" style="1" customWidth="1"/>
    <col min="15975" max="15976" width="6.44140625" style="1" customWidth="1"/>
    <col min="15977" max="15977" width="5.77734375" style="1" customWidth="1"/>
    <col min="15978" max="15978" width="6.44140625" style="1" customWidth="1"/>
    <col min="15979" max="15979" width="13.77734375" style="1" customWidth="1"/>
    <col min="15980" max="15981" width="9" style="1" customWidth="1"/>
    <col min="15982" max="15982" width="2.44140625" style="1" customWidth="1"/>
    <col min="15983" max="15983" width="8.77734375" style="1" customWidth="1"/>
    <col min="15984" max="15984" width="7.44140625" style="1" customWidth="1"/>
    <col min="15985" max="15987" width="3.77734375" style="1" customWidth="1"/>
    <col min="15988" max="15988" width="3.44140625" style="1" customWidth="1"/>
    <col min="15989" max="15989" width="2.77734375" style="1" customWidth="1"/>
    <col min="15990" max="15990" width="3" style="1" customWidth="1"/>
    <col min="15991" max="15993" width="0" style="1" hidden="1" customWidth="1"/>
    <col min="15994" max="15994" width="4.44140625" style="1" customWidth="1"/>
    <col min="15995" max="15995" width="0" style="1" hidden="1" customWidth="1"/>
    <col min="15996" max="15997" width="14.77734375" style="1" customWidth="1"/>
    <col min="15998" max="15998" width="15.21875" style="1" customWidth="1"/>
    <col min="15999" max="15999" width="6.44140625" style="1" customWidth="1"/>
    <col min="16000" max="16000" width="15.21875" style="1" customWidth="1"/>
    <col min="16001" max="16001" width="4.21875" style="1" customWidth="1"/>
    <col min="16002" max="16002" width="3" style="1" customWidth="1"/>
    <col min="16003" max="16005" width="0" style="1" hidden="1" customWidth="1"/>
    <col min="16006" max="16006" width="3" style="1" customWidth="1"/>
    <col min="16007" max="16007" width="0" style="1" hidden="1" customWidth="1"/>
    <col min="16008" max="16008" width="3" style="1" customWidth="1"/>
    <col min="16009" max="16009" width="0" style="1" hidden="1" customWidth="1"/>
    <col min="16010" max="16010" width="4.44140625" style="1" customWidth="1"/>
    <col min="16011" max="16011" width="34.21875" style="1" customWidth="1"/>
    <col min="16012" max="16012" width="23.44140625" style="1" customWidth="1"/>
    <col min="16013" max="16013" width="9.21875" style="1" customWidth="1"/>
    <col min="16014" max="16014" width="19.44140625" style="1" customWidth="1"/>
    <col min="16015" max="16015" width="42.77734375" style="1" customWidth="1"/>
    <col min="16016" max="16016" width="5.77734375" style="1" customWidth="1"/>
    <col min="16017" max="16017" width="31.44140625" style="1" customWidth="1"/>
    <col min="16018" max="16018" width="16.21875" style="1" customWidth="1"/>
    <col min="16019" max="16020" width="9.21875" style="1" customWidth="1"/>
    <col min="16021" max="16021" width="11.21875" style="1" customWidth="1"/>
    <col min="16022" max="16022" width="2.21875" style="1" customWidth="1"/>
    <col min="16023" max="16228" width="10.88671875" style="1"/>
    <col min="16229" max="16229" width="12" style="1" customWidth="1"/>
    <col min="16230" max="16230" width="2.77734375" style="1" customWidth="1"/>
    <col min="16231" max="16232" width="6.44140625" style="1" customWidth="1"/>
    <col min="16233" max="16233" width="5.77734375" style="1" customWidth="1"/>
    <col min="16234" max="16234" width="6.44140625" style="1" customWidth="1"/>
    <col min="16235" max="16235" width="13.77734375" style="1" customWidth="1"/>
    <col min="16236" max="16237" width="9" style="1" customWidth="1"/>
    <col min="16238" max="16238" width="2.44140625" style="1" customWidth="1"/>
    <col min="16239" max="16239" width="8.77734375" style="1" customWidth="1"/>
    <col min="16240" max="16240" width="7.44140625" style="1" customWidth="1"/>
    <col min="16241" max="16243" width="3.77734375" style="1" customWidth="1"/>
    <col min="16244" max="16244" width="3.44140625" style="1" customWidth="1"/>
    <col min="16245" max="16245" width="2.77734375" style="1" customWidth="1"/>
    <col min="16246" max="16246" width="3" style="1" customWidth="1"/>
    <col min="16247" max="16249" width="0" style="1" hidden="1" customWidth="1"/>
    <col min="16250" max="16250" width="4.44140625" style="1" customWidth="1"/>
    <col min="16251" max="16251" width="0" style="1" hidden="1" customWidth="1"/>
    <col min="16252" max="16253" width="14.77734375" style="1" customWidth="1"/>
    <col min="16254" max="16254" width="15.21875" style="1" customWidth="1"/>
    <col min="16255" max="16255" width="6.44140625" style="1" customWidth="1"/>
    <col min="16256" max="16256" width="15.21875" style="1" customWidth="1"/>
    <col min="16257" max="16257" width="4.21875" style="1" customWidth="1"/>
    <col min="16258" max="16258" width="3" style="1" customWidth="1"/>
    <col min="16259" max="16261" width="0" style="1" hidden="1" customWidth="1"/>
    <col min="16262" max="16262" width="3" style="1" customWidth="1"/>
    <col min="16263" max="16263" width="0" style="1" hidden="1" customWidth="1"/>
    <col min="16264" max="16264" width="3" style="1" customWidth="1"/>
    <col min="16265" max="16265" width="0" style="1" hidden="1" customWidth="1"/>
    <col min="16266" max="16266" width="4.44140625" style="1" customWidth="1"/>
    <col min="16267" max="16267" width="34.21875" style="1" customWidth="1"/>
    <col min="16268" max="16268" width="23.44140625" style="1" customWidth="1"/>
    <col min="16269" max="16269" width="9.21875" style="1" customWidth="1"/>
    <col min="16270" max="16270" width="19.44140625" style="1" customWidth="1"/>
    <col min="16271" max="16271" width="42.77734375" style="1" customWidth="1"/>
    <col min="16272" max="16272" width="5.77734375" style="1" customWidth="1"/>
    <col min="16273" max="16273" width="31.44140625" style="1" customWidth="1"/>
    <col min="16274" max="16274" width="16.21875" style="1" customWidth="1"/>
    <col min="16275" max="16276" width="9.21875" style="1" customWidth="1"/>
    <col min="16277" max="16277" width="11.21875" style="1" customWidth="1"/>
    <col min="16278" max="16278" width="2.21875" style="1" customWidth="1"/>
    <col min="16279" max="16383" width="10.88671875" style="1"/>
    <col min="16384" max="16384" width="11.44140625" style="1" customWidth="1"/>
  </cols>
  <sheetData>
    <row r="1" spans="1:193 1680:1680" x14ac:dyDescent="0.2">
      <c r="A1" s="5"/>
      <c r="B1" s="546" t="s">
        <v>465</v>
      </c>
      <c r="C1" s="547"/>
      <c r="D1" s="547"/>
      <c r="E1" s="547"/>
      <c r="F1" s="547"/>
      <c r="G1" s="547"/>
      <c r="H1" s="547"/>
      <c r="I1" s="548"/>
      <c r="J1" s="549"/>
      <c r="K1" s="550"/>
      <c r="L1" s="106"/>
      <c r="M1" s="105"/>
      <c r="N1" s="105"/>
      <c r="O1" s="106"/>
      <c r="P1" s="106"/>
      <c r="Q1" s="106"/>
      <c r="R1" s="106"/>
      <c r="S1" s="106"/>
      <c r="T1" s="106"/>
      <c r="U1" s="106"/>
      <c r="V1" s="106"/>
      <c r="W1" s="106"/>
      <c r="X1" s="106"/>
      <c r="Y1" s="106"/>
      <c r="Z1" s="106"/>
      <c r="AA1" s="106"/>
      <c r="AB1" s="106"/>
      <c r="AC1" s="106"/>
      <c r="AD1" s="106"/>
      <c r="AE1" s="106"/>
      <c r="AF1" s="106"/>
      <c r="AG1" s="106"/>
      <c r="AH1" s="106"/>
      <c r="AI1" s="183"/>
      <c r="AJ1" s="106"/>
      <c r="AK1" s="106"/>
      <c r="AL1" s="106"/>
      <c r="AM1" s="105"/>
      <c r="AN1" s="106"/>
      <c r="AO1" s="106"/>
      <c r="AP1" s="106"/>
      <c r="AQ1" s="105"/>
      <c r="AR1" s="106"/>
      <c r="AS1" s="106"/>
      <c r="AT1" s="106"/>
      <c r="AU1" s="105"/>
      <c r="AV1" s="106"/>
      <c r="AW1" s="106"/>
      <c r="AX1" s="106"/>
      <c r="AY1" s="105"/>
      <c r="AZ1" s="106"/>
      <c r="BA1" s="106"/>
      <c r="BB1" s="106"/>
      <c r="BC1" s="105"/>
      <c r="BD1" s="106"/>
      <c r="BE1" s="106"/>
      <c r="BF1" s="106"/>
      <c r="BG1" s="105"/>
      <c r="BH1" s="106"/>
      <c r="BI1" s="106"/>
      <c r="BJ1" s="106"/>
      <c r="BK1" s="105"/>
      <c r="BL1" s="106"/>
      <c r="BM1" s="106"/>
      <c r="BN1" s="106"/>
      <c r="BO1" s="105"/>
      <c r="BP1" s="106"/>
      <c r="BQ1" s="106"/>
      <c r="BR1" s="106"/>
      <c r="BS1" s="105"/>
      <c r="BT1" s="106"/>
      <c r="BU1" s="106"/>
      <c r="BV1" s="106"/>
      <c r="BW1" s="105"/>
      <c r="BX1" s="106"/>
      <c r="BY1" s="106"/>
      <c r="BZ1" s="106"/>
      <c r="CA1" s="105"/>
      <c r="CB1" s="106"/>
      <c r="CC1" s="106"/>
      <c r="CD1" s="106"/>
      <c r="CE1" s="105"/>
      <c r="CF1" s="106"/>
      <c r="CG1" s="106"/>
      <c r="CH1" s="106"/>
      <c r="CI1" s="106"/>
      <c r="CJ1" s="106"/>
      <c r="CK1" s="106"/>
      <c r="CL1" s="106"/>
      <c r="CM1" s="106"/>
      <c r="CN1" s="106"/>
      <c r="CO1" s="106"/>
      <c r="CP1" s="106"/>
      <c r="CQ1" s="106"/>
      <c r="CR1" s="106"/>
      <c r="CS1" s="106"/>
      <c r="CT1" s="106"/>
      <c r="CU1" s="106"/>
      <c r="CV1" s="106"/>
      <c r="CW1" s="106"/>
      <c r="CX1" s="106"/>
      <c r="CY1" s="106"/>
      <c r="CZ1" s="106"/>
      <c r="DA1" s="106"/>
      <c r="DB1" s="106"/>
      <c r="DC1" s="106"/>
      <c r="DD1" s="106"/>
      <c r="DE1" s="105"/>
      <c r="DF1" s="106"/>
      <c r="DG1" s="105"/>
      <c r="DH1" s="105"/>
      <c r="DI1" s="106"/>
      <c r="DJ1" s="106"/>
      <c r="DK1" s="106"/>
      <c r="DL1" s="106"/>
      <c r="DM1" s="105"/>
      <c r="DN1" s="106"/>
      <c r="DO1" s="105"/>
      <c r="DP1" s="106"/>
      <c r="DQ1" s="106"/>
      <c r="DR1" s="106"/>
      <c r="DS1" s="106"/>
      <c r="DT1" s="106"/>
      <c r="DU1" s="106"/>
      <c r="DV1" s="106"/>
      <c r="DW1" s="106"/>
      <c r="DX1" s="106"/>
      <c r="DY1" s="106"/>
      <c r="DZ1" s="106"/>
      <c r="EA1" s="106"/>
      <c r="EB1" s="106"/>
      <c r="EC1" s="106"/>
      <c r="ED1" s="106"/>
      <c r="EE1" s="106"/>
      <c r="EF1" s="106"/>
      <c r="EG1" s="106"/>
      <c r="EH1" s="106"/>
      <c r="EI1" s="106"/>
      <c r="EJ1" s="106"/>
      <c r="EK1" s="106"/>
      <c r="EL1" s="106"/>
      <c r="EM1" s="106"/>
      <c r="EN1" s="106"/>
      <c r="EO1" s="106"/>
      <c r="EP1" s="106"/>
      <c r="EQ1" s="106"/>
      <c r="ER1" s="106"/>
      <c r="ES1" s="106"/>
      <c r="ET1" s="106"/>
      <c r="EU1" s="106"/>
      <c r="EV1" s="106"/>
      <c r="EW1" s="106"/>
      <c r="EX1" s="106"/>
      <c r="EY1" s="106"/>
      <c r="EZ1" s="106"/>
      <c r="FA1" s="106"/>
      <c r="FB1" s="106"/>
      <c r="FC1" s="106"/>
      <c r="FD1" s="106"/>
      <c r="FE1" s="106"/>
      <c r="FF1" s="106"/>
      <c r="FG1" s="106"/>
      <c r="FH1" s="106"/>
      <c r="FI1" s="106"/>
      <c r="FJ1" s="106"/>
      <c r="FK1" s="106"/>
      <c r="FL1" s="106"/>
      <c r="FM1" s="106"/>
      <c r="FN1" s="106"/>
      <c r="FO1" s="106"/>
      <c r="FP1" s="106"/>
      <c r="FQ1" s="106"/>
      <c r="FR1" s="106"/>
      <c r="FS1" s="106"/>
      <c r="FT1" s="106"/>
      <c r="FU1" s="106"/>
      <c r="FV1" s="106"/>
      <c r="FW1" s="106"/>
      <c r="FX1" s="106"/>
      <c r="FY1" s="106"/>
      <c r="FZ1" s="106"/>
      <c r="GA1" s="106"/>
      <c r="GB1" s="106"/>
      <c r="GC1" s="106"/>
      <c r="GD1" s="106"/>
      <c r="GE1" s="106"/>
      <c r="GF1" s="106"/>
      <c r="GG1" s="106"/>
      <c r="GH1" s="106"/>
      <c r="GI1" s="106"/>
      <c r="GJ1" s="106"/>
      <c r="GK1" s="153" t="s">
        <v>464</v>
      </c>
      <c r="BLP1" s="152" t="s">
        <v>227</v>
      </c>
    </row>
    <row r="2" spans="1:193 1680:1680" x14ac:dyDescent="0.2">
      <c r="A2" s="5"/>
      <c r="B2" s="553" t="s">
        <v>463</v>
      </c>
      <c r="C2" s="554"/>
      <c r="D2" s="554"/>
      <c r="E2" s="554"/>
      <c r="F2" s="554"/>
      <c r="G2" s="554"/>
      <c r="H2" s="554"/>
      <c r="I2" s="555"/>
      <c r="J2" s="551"/>
      <c r="K2" s="552"/>
      <c r="L2" s="106"/>
      <c r="M2" s="105"/>
      <c r="N2" s="105"/>
      <c r="O2" s="106"/>
      <c r="P2" s="106"/>
      <c r="Q2" s="106"/>
      <c r="R2" s="106"/>
      <c r="S2" s="106"/>
      <c r="T2" s="106"/>
      <c r="U2" s="106"/>
      <c r="V2" s="106"/>
      <c r="W2" s="106"/>
      <c r="X2" s="106"/>
      <c r="Y2" s="106"/>
      <c r="Z2" s="106"/>
      <c r="AA2" s="106"/>
      <c r="AB2" s="106"/>
      <c r="AC2" s="106"/>
      <c r="AD2" s="106"/>
      <c r="AE2" s="106"/>
      <c r="AF2" s="106"/>
      <c r="AG2" s="106"/>
      <c r="AH2" s="106"/>
      <c r="AI2" s="183"/>
      <c r="AJ2" s="106"/>
      <c r="AK2" s="106"/>
      <c r="AL2" s="106"/>
      <c r="AM2" s="105"/>
      <c r="AN2" s="106"/>
      <c r="AO2" s="106"/>
      <c r="AP2" s="106"/>
      <c r="AQ2" s="105"/>
      <c r="AR2" s="106"/>
      <c r="AS2" s="106"/>
      <c r="AT2" s="106"/>
      <c r="AU2" s="105"/>
      <c r="AV2" s="106"/>
      <c r="AW2" s="106"/>
      <c r="AX2" s="106"/>
      <c r="AY2" s="105"/>
      <c r="AZ2" s="106"/>
      <c r="BA2" s="106"/>
      <c r="BB2" s="106"/>
      <c r="BC2" s="105"/>
      <c r="BD2" s="106"/>
      <c r="BE2" s="106"/>
      <c r="BF2" s="106"/>
      <c r="BG2" s="105"/>
      <c r="BH2" s="106"/>
      <c r="BI2" s="106"/>
      <c r="BJ2" s="106"/>
      <c r="BK2" s="105"/>
      <c r="BL2" s="106"/>
      <c r="BM2" s="106"/>
      <c r="BN2" s="106"/>
      <c r="BO2" s="105"/>
      <c r="BP2" s="106"/>
      <c r="BQ2" s="106"/>
      <c r="BR2" s="106"/>
      <c r="BS2" s="105"/>
      <c r="BT2" s="106"/>
      <c r="BU2" s="106"/>
      <c r="BV2" s="106"/>
      <c r="BW2" s="105"/>
      <c r="BX2" s="106"/>
      <c r="BY2" s="106"/>
      <c r="BZ2" s="106"/>
      <c r="CA2" s="105"/>
      <c r="CB2" s="106"/>
      <c r="CC2" s="106"/>
      <c r="CD2" s="106"/>
      <c r="CE2" s="105"/>
      <c r="CF2" s="106"/>
      <c r="CG2" s="106"/>
      <c r="CH2" s="106"/>
      <c r="CI2" s="106"/>
      <c r="CJ2" s="106"/>
      <c r="CK2" s="106"/>
      <c r="CL2" s="106"/>
      <c r="CM2" s="106"/>
      <c r="CN2" s="106"/>
      <c r="CO2" s="106"/>
      <c r="CP2" s="106"/>
      <c r="CQ2" s="106"/>
      <c r="CR2" s="106"/>
      <c r="CS2" s="106"/>
      <c r="CT2" s="106"/>
      <c r="CU2" s="106"/>
      <c r="CV2" s="106"/>
      <c r="CW2" s="106"/>
      <c r="CX2" s="106"/>
      <c r="CY2" s="106"/>
      <c r="CZ2" s="106"/>
      <c r="DA2" s="106"/>
      <c r="DB2" s="106"/>
      <c r="DC2" s="106"/>
      <c r="DD2" s="106"/>
      <c r="DE2" s="105"/>
      <c r="DF2" s="106"/>
      <c r="DG2" s="105"/>
      <c r="DH2" s="105"/>
      <c r="DI2" s="106"/>
      <c r="DJ2" s="106"/>
      <c r="DK2" s="106"/>
      <c r="DL2" s="106"/>
      <c r="DM2" s="105"/>
      <c r="DN2" s="106"/>
      <c r="DO2" s="105"/>
      <c r="DP2" s="106"/>
      <c r="DQ2" s="106"/>
      <c r="DR2" s="106"/>
      <c r="DS2" s="106"/>
      <c r="DT2" s="106"/>
      <c r="DU2" s="106"/>
      <c r="DV2" s="106"/>
      <c r="DW2" s="106"/>
      <c r="DX2" s="106"/>
      <c r="DY2" s="106"/>
      <c r="DZ2" s="106"/>
      <c r="EA2" s="106"/>
      <c r="EB2" s="106"/>
      <c r="EC2" s="106"/>
      <c r="ED2" s="106"/>
      <c r="EE2" s="106"/>
      <c r="EF2" s="106"/>
      <c r="EG2" s="106"/>
      <c r="EH2" s="106"/>
      <c r="EI2" s="106"/>
      <c r="EJ2" s="106"/>
      <c r="EK2" s="106"/>
      <c r="EL2" s="106"/>
      <c r="EM2" s="106"/>
      <c r="EN2" s="106"/>
      <c r="EO2" s="106"/>
      <c r="EP2" s="106"/>
      <c r="EQ2" s="106"/>
      <c r="ER2" s="106"/>
      <c r="ES2" s="106"/>
      <c r="ET2" s="106"/>
      <c r="EU2" s="106"/>
      <c r="EV2" s="106"/>
      <c r="EW2" s="106"/>
      <c r="EX2" s="106"/>
      <c r="EY2" s="106"/>
      <c r="EZ2" s="106"/>
      <c r="FA2" s="106"/>
      <c r="FB2" s="106"/>
      <c r="FC2" s="106"/>
      <c r="FD2" s="106"/>
      <c r="FE2" s="106"/>
      <c r="FF2" s="106"/>
      <c r="FG2" s="106"/>
      <c r="FH2" s="106"/>
      <c r="FI2" s="106"/>
      <c r="FJ2" s="106"/>
      <c r="FK2" s="106"/>
      <c r="FL2" s="106"/>
      <c r="FM2" s="106"/>
      <c r="FN2" s="106"/>
      <c r="FO2" s="106"/>
      <c r="FP2" s="106"/>
      <c r="FQ2" s="106"/>
      <c r="FR2" s="106"/>
      <c r="FS2" s="106"/>
      <c r="FT2" s="106"/>
      <c r="FU2" s="106"/>
      <c r="FV2" s="106"/>
      <c r="FW2" s="106"/>
      <c r="FX2" s="106"/>
      <c r="FY2" s="106"/>
      <c r="FZ2" s="106"/>
      <c r="GA2" s="106"/>
      <c r="GB2" s="106"/>
      <c r="GC2" s="106"/>
      <c r="GD2" s="106"/>
      <c r="GE2" s="106"/>
      <c r="GF2" s="106"/>
      <c r="GG2" s="106"/>
      <c r="GH2" s="106"/>
      <c r="GI2" s="106"/>
      <c r="GJ2" s="106"/>
      <c r="GK2" s="106"/>
      <c r="BLP2" s="136"/>
    </row>
    <row r="3" spans="1:193 1680:1680" x14ac:dyDescent="0.2">
      <c r="A3" s="5"/>
      <c r="B3" s="148" t="s">
        <v>462</v>
      </c>
      <c r="C3" s="556" t="s">
        <v>461</v>
      </c>
      <c r="D3" s="557"/>
      <c r="E3" s="557"/>
      <c r="F3" s="557"/>
      <c r="G3" s="557"/>
      <c r="H3" s="558"/>
      <c r="I3" s="144" t="s">
        <v>460</v>
      </c>
      <c r="J3" s="551"/>
      <c r="K3" s="552"/>
      <c r="L3" s="106"/>
      <c r="M3" s="105"/>
      <c r="N3" s="105"/>
      <c r="O3" s="106"/>
      <c r="P3" s="106"/>
      <c r="Q3" s="106"/>
      <c r="R3" s="106"/>
      <c r="S3" s="106"/>
      <c r="T3" s="106"/>
      <c r="U3" s="106"/>
      <c r="V3" s="106"/>
      <c r="W3" s="106"/>
      <c r="X3" s="106"/>
      <c r="Y3" s="106"/>
      <c r="Z3" s="106"/>
      <c r="AA3" s="106"/>
      <c r="AB3" s="106"/>
      <c r="AC3" s="106"/>
      <c r="AD3" s="106"/>
      <c r="AE3" s="106"/>
      <c r="AF3" s="106"/>
      <c r="AG3" s="106"/>
      <c r="AH3" s="106"/>
      <c r="AI3" s="183"/>
      <c r="AJ3" s="106"/>
      <c r="AK3" s="106"/>
      <c r="AL3" s="106"/>
      <c r="AM3" s="105"/>
      <c r="AN3" s="106"/>
      <c r="AO3" s="106"/>
      <c r="AP3" s="106"/>
      <c r="AQ3" s="105"/>
      <c r="AR3" s="106"/>
      <c r="AS3" s="106"/>
      <c r="AT3" s="106"/>
      <c r="AU3" s="105"/>
      <c r="AV3" s="106"/>
      <c r="AW3" s="106"/>
      <c r="AX3" s="106"/>
      <c r="AY3" s="105"/>
      <c r="AZ3" s="106"/>
      <c r="BA3" s="106"/>
      <c r="BB3" s="106"/>
      <c r="BC3" s="105"/>
      <c r="BD3" s="106"/>
      <c r="BE3" s="106"/>
      <c r="BF3" s="106"/>
      <c r="BG3" s="105"/>
      <c r="BH3" s="106"/>
      <c r="BI3" s="106"/>
      <c r="BJ3" s="106"/>
      <c r="BK3" s="105"/>
      <c r="BL3" s="106"/>
      <c r="BM3" s="106"/>
      <c r="BN3" s="106"/>
      <c r="BO3" s="105"/>
      <c r="BP3" s="106"/>
      <c r="BQ3" s="106"/>
      <c r="BR3" s="106"/>
      <c r="BS3" s="105"/>
      <c r="BT3" s="106"/>
      <c r="BU3" s="106"/>
      <c r="BV3" s="106"/>
      <c r="BW3" s="105"/>
      <c r="BX3" s="106"/>
      <c r="BY3" s="106"/>
      <c r="BZ3" s="106"/>
      <c r="CA3" s="105"/>
      <c r="CB3" s="106"/>
      <c r="CC3" s="106"/>
      <c r="CD3" s="106"/>
      <c r="CE3" s="105"/>
      <c r="CF3" s="106"/>
      <c r="CG3" s="106"/>
      <c r="CH3" s="106"/>
      <c r="CI3" s="106"/>
      <c r="CJ3" s="106"/>
      <c r="CK3" s="106"/>
      <c r="CL3" s="106"/>
      <c r="CM3" s="106"/>
      <c r="CN3" s="106"/>
      <c r="CO3" s="106"/>
      <c r="CP3" s="106"/>
      <c r="CQ3" s="106"/>
      <c r="CR3" s="106"/>
      <c r="CS3" s="106"/>
      <c r="CT3" s="106"/>
      <c r="CU3" s="106"/>
      <c r="CV3" s="106"/>
      <c r="CW3" s="106"/>
      <c r="CX3" s="106"/>
      <c r="CY3" s="106"/>
      <c r="CZ3" s="106"/>
      <c r="DA3" s="106"/>
      <c r="DB3" s="106"/>
      <c r="DC3" s="106"/>
      <c r="DD3" s="106"/>
      <c r="DE3" s="105"/>
      <c r="DF3" s="106"/>
      <c r="DG3" s="105"/>
      <c r="DH3" s="105"/>
      <c r="DI3" s="106"/>
      <c r="DJ3" s="106"/>
      <c r="DK3" s="106"/>
      <c r="DL3" s="106"/>
      <c r="DM3" s="105"/>
      <c r="DN3" s="106"/>
      <c r="DO3" s="105"/>
      <c r="DP3" s="106"/>
      <c r="DQ3" s="106"/>
      <c r="DR3" s="106"/>
      <c r="DS3" s="106"/>
      <c r="DT3" s="106"/>
      <c r="DU3" s="106"/>
      <c r="DV3" s="106"/>
      <c r="DW3" s="106"/>
      <c r="DX3" s="106"/>
      <c r="DY3" s="106"/>
      <c r="DZ3" s="106"/>
      <c r="EA3" s="106"/>
      <c r="EB3" s="106"/>
      <c r="EC3" s="106"/>
      <c r="ED3" s="106"/>
      <c r="EE3" s="106"/>
      <c r="EF3" s="106"/>
      <c r="EG3" s="106"/>
      <c r="EH3" s="106"/>
      <c r="EI3" s="106"/>
      <c r="EJ3" s="106"/>
      <c r="EK3" s="106"/>
      <c r="EL3" s="106"/>
      <c r="EM3" s="106"/>
      <c r="EN3" s="106"/>
      <c r="EO3" s="106"/>
      <c r="EP3" s="106"/>
      <c r="EQ3" s="106"/>
      <c r="ER3" s="106"/>
      <c r="ES3" s="106"/>
      <c r="ET3" s="106"/>
      <c r="EU3" s="106"/>
      <c r="EV3" s="106"/>
      <c r="EW3" s="106"/>
      <c r="EX3" s="106"/>
      <c r="EY3" s="106"/>
      <c r="EZ3" s="106"/>
      <c r="FA3" s="106"/>
      <c r="FB3" s="106"/>
      <c r="FC3" s="106"/>
      <c r="FD3" s="106"/>
      <c r="FE3" s="106"/>
      <c r="FF3" s="106"/>
      <c r="FG3" s="106"/>
      <c r="FH3" s="106"/>
      <c r="FI3" s="106"/>
      <c r="FJ3" s="106"/>
      <c r="FK3" s="106"/>
      <c r="FL3" s="106"/>
      <c r="FM3" s="106"/>
      <c r="FN3" s="106"/>
      <c r="FO3" s="106"/>
      <c r="FP3" s="106"/>
      <c r="FQ3" s="106"/>
      <c r="FR3" s="106"/>
      <c r="FS3" s="106"/>
      <c r="FT3" s="106"/>
      <c r="FU3" s="106"/>
      <c r="FV3" s="106"/>
      <c r="FW3" s="106"/>
      <c r="FX3" s="106"/>
      <c r="FY3" s="106"/>
      <c r="FZ3" s="106"/>
      <c r="GA3" s="106"/>
      <c r="GB3" s="106"/>
      <c r="GC3" s="106"/>
      <c r="GD3" s="106"/>
      <c r="GE3" s="106"/>
      <c r="GF3" s="106"/>
      <c r="GG3" s="106"/>
      <c r="GH3" s="106"/>
      <c r="GI3" s="106"/>
      <c r="GJ3" s="106"/>
      <c r="GK3" s="106"/>
      <c r="BLP3" s="136"/>
    </row>
    <row r="4" spans="1:193 1680:1680" x14ac:dyDescent="0.2">
      <c r="A4" s="5"/>
      <c r="B4" s="143" t="s">
        <v>459</v>
      </c>
      <c r="C4" s="559" t="s">
        <v>458</v>
      </c>
      <c r="D4" s="560"/>
      <c r="E4" s="560"/>
      <c r="F4" s="560"/>
      <c r="G4" s="560"/>
      <c r="H4" s="561"/>
      <c r="I4" s="139" t="s">
        <v>457</v>
      </c>
      <c r="J4" s="551"/>
      <c r="K4" s="552"/>
      <c r="L4" s="106"/>
      <c r="M4" s="105"/>
      <c r="N4" s="105"/>
      <c r="O4" s="106"/>
      <c r="P4" s="106"/>
      <c r="Q4" s="106"/>
      <c r="R4" s="106"/>
      <c r="S4" s="106"/>
      <c r="T4" s="106"/>
      <c r="U4" s="106"/>
      <c r="V4" s="106"/>
      <c r="W4" s="106"/>
      <c r="X4" s="106"/>
      <c r="Y4" s="106"/>
      <c r="Z4" s="106"/>
      <c r="AA4" s="106"/>
      <c r="AB4" s="106"/>
      <c r="AC4" s="106"/>
      <c r="AD4" s="106"/>
      <c r="AE4" s="106"/>
      <c r="AF4" s="106"/>
      <c r="AG4" s="106"/>
      <c r="AH4" s="106"/>
      <c r="AI4" s="183"/>
      <c r="AJ4" s="106"/>
      <c r="AK4" s="106"/>
      <c r="AL4" s="106"/>
      <c r="AM4" s="105"/>
      <c r="AN4" s="106"/>
      <c r="AO4" s="106"/>
      <c r="AP4" s="106"/>
      <c r="AQ4" s="105"/>
      <c r="AR4" s="106"/>
      <c r="AS4" s="106"/>
      <c r="AT4" s="106"/>
      <c r="AU4" s="105"/>
      <c r="AV4" s="106"/>
      <c r="AW4" s="106"/>
      <c r="AX4" s="106"/>
      <c r="AY4" s="105"/>
      <c r="AZ4" s="106"/>
      <c r="BA4" s="106"/>
      <c r="BB4" s="106"/>
      <c r="BC4" s="105"/>
      <c r="BD4" s="106"/>
      <c r="BE4" s="106"/>
      <c r="BF4" s="106"/>
      <c r="BG4" s="105"/>
      <c r="BH4" s="106"/>
      <c r="BI4" s="106"/>
      <c r="BJ4" s="106"/>
      <c r="BK4" s="105"/>
      <c r="BL4" s="106"/>
      <c r="BM4" s="106"/>
      <c r="BN4" s="106"/>
      <c r="BO4" s="105"/>
      <c r="BP4" s="106"/>
      <c r="BQ4" s="106"/>
      <c r="BR4" s="106"/>
      <c r="BS4" s="105"/>
      <c r="BT4" s="106"/>
      <c r="BU4" s="106"/>
      <c r="BV4" s="106"/>
      <c r="BW4" s="105"/>
      <c r="BX4" s="106"/>
      <c r="BY4" s="106"/>
      <c r="BZ4" s="106"/>
      <c r="CA4" s="105"/>
      <c r="CB4" s="106"/>
      <c r="CC4" s="106"/>
      <c r="CD4" s="106"/>
      <c r="CE4" s="105"/>
      <c r="CF4" s="106"/>
      <c r="CG4" s="106"/>
      <c r="CH4" s="106"/>
      <c r="CI4" s="106"/>
      <c r="CJ4" s="106"/>
      <c r="CK4" s="106"/>
      <c r="CL4" s="106"/>
      <c r="CM4" s="106"/>
      <c r="CN4" s="106"/>
      <c r="CO4" s="106"/>
      <c r="CP4" s="106"/>
      <c r="CQ4" s="106"/>
      <c r="CR4" s="106"/>
      <c r="CS4" s="106"/>
      <c r="CT4" s="106"/>
      <c r="CU4" s="106"/>
      <c r="CV4" s="106"/>
      <c r="CW4" s="106"/>
      <c r="CX4" s="106"/>
      <c r="CY4" s="106"/>
      <c r="CZ4" s="106"/>
      <c r="DA4" s="106"/>
      <c r="DB4" s="106"/>
      <c r="DC4" s="106"/>
      <c r="DD4" s="106"/>
      <c r="DE4" s="105"/>
      <c r="DF4" s="106"/>
      <c r="DG4" s="105"/>
      <c r="DH4" s="105"/>
      <c r="DI4" s="106"/>
      <c r="DJ4" s="109"/>
      <c r="DK4" s="106"/>
      <c r="DL4" s="106"/>
      <c r="DM4" s="105"/>
      <c r="DN4" s="106"/>
      <c r="DO4" s="105"/>
      <c r="DP4" s="106"/>
      <c r="DQ4" s="106"/>
      <c r="DR4" s="106"/>
      <c r="DS4" s="106"/>
      <c r="DT4" s="106"/>
      <c r="DU4" s="106"/>
      <c r="DV4" s="106"/>
      <c r="DW4" s="106"/>
      <c r="DX4" s="106"/>
      <c r="DY4" s="106"/>
      <c r="DZ4" s="106"/>
      <c r="EA4" s="106"/>
      <c r="EB4" s="106"/>
      <c r="EC4" s="106"/>
      <c r="ED4" s="106"/>
      <c r="EE4" s="106"/>
      <c r="EF4" s="106"/>
      <c r="EG4" s="106"/>
      <c r="EH4" s="106"/>
      <c r="EI4" s="106"/>
      <c r="EJ4" s="106"/>
      <c r="EK4" s="106"/>
      <c r="EL4" s="106"/>
      <c r="EM4" s="106"/>
      <c r="EN4" s="106"/>
      <c r="EO4" s="106"/>
      <c r="EP4" s="106"/>
      <c r="EQ4" s="106"/>
      <c r="ER4" s="106"/>
      <c r="ES4" s="106"/>
      <c r="ET4" s="106"/>
      <c r="EU4" s="106"/>
      <c r="EV4" s="106"/>
      <c r="EW4" s="106"/>
      <c r="EX4" s="106"/>
      <c r="EY4" s="106"/>
      <c r="EZ4" s="106"/>
      <c r="FA4" s="106"/>
      <c r="FB4" s="106"/>
      <c r="FC4" s="106"/>
      <c r="FD4" s="106"/>
      <c r="FE4" s="106"/>
      <c r="FF4" s="106"/>
      <c r="FG4" s="106"/>
      <c r="FH4" s="106"/>
      <c r="FI4" s="106"/>
      <c r="FJ4" s="106"/>
      <c r="FK4" s="106"/>
      <c r="FL4" s="106"/>
      <c r="FM4" s="106"/>
      <c r="FN4" s="106"/>
      <c r="FO4" s="106"/>
      <c r="FP4" s="106"/>
      <c r="FQ4" s="106"/>
      <c r="FR4" s="106"/>
      <c r="FS4" s="106"/>
      <c r="FT4" s="106"/>
      <c r="FU4" s="106"/>
      <c r="FV4" s="106"/>
      <c r="FW4" s="106"/>
      <c r="FX4" s="106"/>
      <c r="FY4" s="106"/>
      <c r="FZ4" s="106"/>
      <c r="GA4" s="106"/>
      <c r="GB4" s="106"/>
      <c r="GC4" s="106"/>
      <c r="GD4" s="106"/>
      <c r="GE4" s="106"/>
      <c r="GF4" s="106"/>
      <c r="GG4" s="106"/>
      <c r="GH4" s="106"/>
      <c r="GI4" s="106"/>
      <c r="GJ4" s="106"/>
      <c r="GK4" s="106"/>
      <c r="BLP4" s="136"/>
    </row>
    <row r="5" spans="1:193 1680:1680" ht="27.6" x14ac:dyDescent="0.2">
      <c r="A5" s="5"/>
      <c r="B5" s="135" t="s">
        <v>456</v>
      </c>
      <c r="C5" s="130" t="s">
        <v>455</v>
      </c>
      <c r="D5" s="135" t="s">
        <v>454</v>
      </c>
      <c r="E5" s="562" t="s">
        <v>1237</v>
      </c>
      <c r="F5" s="563"/>
      <c r="G5" s="564"/>
      <c r="H5" s="131" t="s">
        <v>452</v>
      </c>
      <c r="I5" s="565" t="s">
        <v>1236</v>
      </c>
      <c r="J5" s="566"/>
      <c r="K5" s="566"/>
      <c r="L5" s="566"/>
      <c r="M5" s="566"/>
      <c r="N5" s="567"/>
      <c r="O5" s="530" t="s">
        <v>450</v>
      </c>
      <c r="P5" s="531"/>
      <c r="Q5" s="532">
        <v>45535</v>
      </c>
      <c r="R5" s="533"/>
      <c r="S5" s="125"/>
      <c r="T5" s="125"/>
      <c r="U5" s="534"/>
      <c r="V5" s="534"/>
      <c r="W5" s="535"/>
      <c r="X5" s="536"/>
      <c r="Y5" s="120"/>
      <c r="Z5" s="120"/>
      <c r="AA5" s="120"/>
      <c r="AB5" s="120"/>
      <c r="AC5" s="120"/>
      <c r="AD5" s="120"/>
      <c r="AE5" s="120"/>
      <c r="AF5" s="120"/>
      <c r="AG5" s="120"/>
      <c r="AH5" s="120"/>
      <c r="AI5" s="180"/>
      <c r="AJ5" s="121"/>
      <c r="AK5" s="120"/>
      <c r="AL5" s="120"/>
      <c r="AM5" s="120"/>
      <c r="AN5" s="121"/>
      <c r="AO5" s="121"/>
      <c r="AP5" s="120"/>
      <c r="AQ5" s="120"/>
      <c r="AR5" s="121"/>
      <c r="AS5" s="121"/>
      <c r="AT5" s="120"/>
      <c r="AU5" s="120"/>
      <c r="AV5" s="121"/>
      <c r="AW5" s="121"/>
      <c r="AX5" s="120"/>
      <c r="AY5" s="120"/>
      <c r="AZ5" s="121"/>
      <c r="BA5" s="121"/>
      <c r="BB5" s="120"/>
      <c r="BC5" s="120"/>
      <c r="BD5" s="121"/>
      <c r="BE5" s="121"/>
      <c r="BF5" s="120"/>
      <c r="BG5" s="120"/>
      <c r="BH5" s="121"/>
      <c r="BI5" s="121"/>
      <c r="BJ5" s="120"/>
      <c r="BK5" s="120"/>
      <c r="BL5" s="121"/>
      <c r="BM5" s="121"/>
      <c r="BN5" s="120"/>
      <c r="BO5" s="120"/>
      <c r="BP5" s="121"/>
      <c r="BQ5" s="121"/>
      <c r="BR5" s="120"/>
      <c r="BS5" s="120"/>
      <c r="BT5" s="121"/>
      <c r="BU5" s="121"/>
      <c r="BV5" s="120"/>
      <c r="BW5" s="120"/>
      <c r="BX5" s="121"/>
      <c r="BY5" s="121"/>
      <c r="BZ5" s="120"/>
      <c r="CA5" s="120"/>
      <c r="CB5" s="121"/>
      <c r="CC5" s="121"/>
      <c r="CD5" s="120"/>
      <c r="CE5" s="120"/>
      <c r="CF5" s="121"/>
      <c r="CG5" s="121"/>
      <c r="CH5" s="120"/>
      <c r="CI5" s="120"/>
      <c r="CJ5" s="120"/>
      <c r="CK5" s="120"/>
      <c r="CL5" s="120"/>
      <c r="CM5" s="120"/>
      <c r="CN5" s="120"/>
      <c r="CO5" s="120"/>
      <c r="CP5" s="120"/>
      <c r="CQ5" s="120"/>
      <c r="CR5" s="120"/>
      <c r="CS5" s="120"/>
      <c r="CT5" s="120"/>
      <c r="CU5" s="120"/>
      <c r="CV5" s="120"/>
      <c r="CW5" s="120"/>
      <c r="CX5" s="120"/>
      <c r="CY5" s="120"/>
      <c r="CZ5" s="120"/>
      <c r="DA5" s="120"/>
      <c r="DB5" s="83"/>
      <c r="DC5" s="83"/>
      <c r="DD5" s="83"/>
      <c r="DE5" s="83"/>
      <c r="DF5" s="120"/>
      <c r="DG5" s="120"/>
      <c r="DH5" s="120"/>
      <c r="DI5" s="120"/>
      <c r="DJ5" s="120"/>
      <c r="DK5" s="120"/>
      <c r="DL5" s="120"/>
      <c r="DM5" s="83"/>
      <c r="DN5" s="120"/>
      <c r="DO5" s="120"/>
      <c r="DP5" s="120"/>
      <c r="DQ5" s="120"/>
      <c r="DR5" s="120"/>
      <c r="DS5" s="120"/>
      <c r="DT5" s="120"/>
      <c r="DU5" s="120"/>
      <c r="DV5" s="120"/>
      <c r="DW5" s="120"/>
      <c r="DX5" s="120"/>
      <c r="DY5" s="120"/>
      <c r="DZ5" s="120"/>
      <c r="EA5" s="120"/>
      <c r="EB5" s="120"/>
      <c r="EC5" s="120"/>
      <c r="ED5" s="120"/>
      <c r="EE5" s="120"/>
      <c r="EF5" s="120"/>
      <c r="EG5" s="120"/>
      <c r="EH5" s="120"/>
      <c r="EI5" s="120"/>
      <c r="EJ5" s="120"/>
      <c r="EK5" s="120"/>
      <c r="EL5" s="120"/>
      <c r="EM5" s="120"/>
      <c r="EN5" s="120"/>
      <c r="EO5" s="120"/>
      <c r="EP5" s="120"/>
      <c r="EQ5" s="120"/>
      <c r="ER5" s="120"/>
      <c r="ES5" s="120"/>
      <c r="ET5" s="120"/>
      <c r="EU5" s="120"/>
      <c r="EV5" s="120"/>
      <c r="EW5" s="120"/>
      <c r="EX5" s="120"/>
      <c r="EY5" s="120"/>
      <c r="EZ5" s="120"/>
      <c r="FA5" s="120"/>
      <c r="FB5" s="120"/>
      <c r="FC5" s="120"/>
      <c r="FD5" s="120"/>
      <c r="FE5" s="120"/>
      <c r="FF5" s="120"/>
      <c r="FG5" s="120"/>
      <c r="FH5" s="120"/>
      <c r="FI5" s="120"/>
      <c r="FJ5" s="120"/>
      <c r="FK5" s="120"/>
      <c r="FL5" s="120"/>
      <c r="FM5" s="120"/>
      <c r="FN5" s="120"/>
      <c r="FO5" s="120"/>
      <c r="FP5" s="120"/>
      <c r="FQ5" s="120"/>
      <c r="FR5" s="120"/>
      <c r="FS5" s="120"/>
      <c r="FT5" s="120"/>
      <c r="FU5" s="120"/>
      <c r="FV5" s="120"/>
      <c r="FW5" s="120"/>
      <c r="FX5" s="120"/>
      <c r="FY5" s="120"/>
      <c r="FZ5" s="120"/>
      <c r="GA5" s="120"/>
      <c r="GB5" s="120"/>
      <c r="GC5" s="120"/>
      <c r="GD5" s="120"/>
      <c r="GE5" s="120"/>
      <c r="GF5" s="120"/>
      <c r="GG5" s="120"/>
      <c r="GH5" s="120"/>
      <c r="GI5" s="120"/>
      <c r="GJ5" s="5"/>
      <c r="GK5" s="5"/>
    </row>
    <row r="6" spans="1:193 1680:1680" x14ac:dyDescent="0.2">
      <c r="A6" s="5"/>
      <c r="B6" s="83"/>
      <c r="C6" s="120"/>
      <c r="D6" s="83"/>
      <c r="E6" s="83"/>
      <c r="F6" s="83"/>
      <c r="G6" s="121"/>
      <c r="H6" s="121"/>
      <c r="I6" s="120"/>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80"/>
      <c r="AJ6" s="121"/>
      <c r="AK6" s="120"/>
      <c r="AL6" s="120"/>
      <c r="AM6" s="120"/>
      <c r="AN6" s="121"/>
      <c r="AO6" s="121"/>
      <c r="AP6" s="120"/>
      <c r="AQ6" s="120"/>
      <c r="AR6" s="121"/>
      <c r="AS6" s="121"/>
      <c r="AT6" s="120"/>
      <c r="AU6" s="120"/>
      <c r="AV6" s="121"/>
      <c r="AW6" s="121"/>
      <c r="AX6" s="120"/>
      <c r="AY6" s="120"/>
      <c r="AZ6" s="121"/>
      <c r="BA6" s="121"/>
      <c r="BB6" s="120"/>
      <c r="BC6" s="120"/>
      <c r="BD6" s="121"/>
      <c r="BE6" s="121"/>
      <c r="BF6" s="120"/>
      <c r="BG6" s="120"/>
      <c r="BH6" s="121"/>
      <c r="BI6" s="121"/>
      <c r="BJ6" s="120"/>
      <c r="BK6" s="120"/>
      <c r="BL6" s="121"/>
      <c r="BM6" s="121"/>
      <c r="BN6" s="120"/>
      <c r="BO6" s="120"/>
      <c r="BP6" s="121"/>
      <c r="BQ6" s="121"/>
      <c r="BR6" s="120"/>
      <c r="BS6" s="120"/>
      <c r="BT6" s="121"/>
      <c r="BU6" s="121"/>
      <c r="BV6" s="120"/>
      <c r="BW6" s="120"/>
      <c r="BX6" s="121"/>
      <c r="BY6" s="121"/>
      <c r="BZ6" s="120"/>
      <c r="CA6" s="120"/>
      <c r="CB6" s="121"/>
      <c r="CC6" s="121"/>
      <c r="CD6" s="120"/>
      <c r="CE6" s="120"/>
      <c r="CF6" s="121"/>
      <c r="CG6" s="121"/>
      <c r="CH6" s="120"/>
      <c r="CI6" s="120"/>
      <c r="CJ6" s="120"/>
      <c r="CK6" s="120"/>
      <c r="CL6" s="120"/>
      <c r="CM6" s="120"/>
      <c r="CN6" s="120"/>
      <c r="CO6" s="120"/>
      <c r="CP6" s="120"/>
      <c r="CQ6" s="120"/>
      <c r="CR6" s="120"/>
      <c r="CS6" s="120"/>
      <c r="CT6" s="120"/>
      <c r="CU6" s="120"/>
      <c r="CV6" s="120"/>
      <c r="CW6" s="120"/>
      <c r="CX6" s="120"/>
      <c r="CY6" s="120"/>
      <c r="CZ6" s="120"/>
      <c r="DA6" s="120"/>
      <c r="DB6" s="83"/>
      <c r="DC6" s="83"/>
      <c r="DD6" s="83"/>
      <c r="DE6" s="83"/>
      <c r="DF6" s="120"/>
      <c r="DG6" s="120"/>
      <c r="DH6" s="120"/>
      <c r="DI6" s="120"/>
      <c r="DJ6" s="120"/>
      <c r="DK6" s="120"/>
      <c r="DL6" s="120"/>
      <c r="DM6" s="83"/>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0"/>
      <c r="FO6" s="120"/>
      <c r="FP6" s="120"/>
      <c r="FQ6" s="120"/>
      <c r="FR6" s="120"/>
      <c r="FS6" s="120"/>
      <c r="FT6" s="120"/>
      <c r="FU6" s="120"/>
      <c r="FV6" s="120"/>
      <c r="FW6" s="120"/>
      <c r="FX6" s="120"/>
      <c r="FY6" s="120"/>
      <c r="FZ6" s="120"/>
      <c r="GA6" s="120"/>
      <c r="GB6" s="120"/>
      <c r="GC6" s="120"/>
      <c r="GD6" s="120"/>
      <c r="GE6" s="120"/>
      <c r="GF6" s="120"/>
      <c r="GG6" s="120"/>
      <c r="GH6" s="120"/>
      <c r="GI6" s="120"/>
      <c r="GJ6" s="5"/>
      <c r="GK6" s="5"/>
    </row>
    <row r="7" spans="1:193 1680:1680" s="5" customFormat="1" ht="13.2" x14ac:dyDescent="0.2">
      <c r="A7" s="105"/>
      <c r="B7" s="543" t="s">
        <v>449</v>
      </c>
      <c r="C7" s="544"/>
      <c r="D7" s="544"/>
      <c r="E7" s="544"/>
      <c r="F7" s="544"/>
      <c r="G7" s="544"/>
      <c r="H7" s="544"/>
      <c r="I7" s="118"/>
      <c r="J7" s="545" t="s">
        <v>448</v>
      </c>
      <c r="K7" s="545"/>
      <c r="L7" s="545"/>
      <c r="M7" s="545"/>
      <c r="N7" s="545"/>
      <c r="O7" s="545"/>
      <c r="P7" s="545"/>
      <c r="Q7" s="545"/>
      <c r="R7" s="545"/>
      <c r="S7" s="545"/>
      <c r="T7" s="545"/>
      <c r="U7" s="545"/>
      <c r="V7" s="545"/>
      <c r="W7" s="545"/>
      <c r="X7" s="545"/>
      <c r="Y7" s="545"/>
      <c r="Z7" s="545"/>
      <c r="AA7" s="545"/>
      <c r="AB7" s="545"/>
      <c r="AC7" s="538" t="s">
        <v>447</v>
      </c>
      <c r="AD7" s="538"/>
      <c r="AE7" s="538"/>
      <c r="AF7" s="538"/>
      <c r="AG7" s="538"/>
      <c r="AH7" s="538"/>
      <c r="AI7" s="539" t="s">
        <v>446</v>
      </c>
      <c r="AJ7" s="539"/>
      <c r="AK7" s="539"/>
      <c r="AL7" s="539"/>
      <c r="AM7" s="112"/>
      <c r="AN7" s="114" t="s">
        <v>445</v>
      </c>
      <c r="AO7" s="113"/>
      <c r="AP7" s="113"/>
      <c r="AQ7" s="112"/>
      <c r="AR7" s="113"/>
      <c r="AS7" s="113"/>
      <c r="AT7" s="113"/>
      <c r="AU7" s="112"/>
      <c r="AV7" s="113"/>
      <c r="AW7" s="113"/>
      <c r="AX7" s="113"/>
      <c r="AY7" s="112"/>
      <c r="AZ7" s="113"/>
      <c r="BA7" s="113"/>
      <c r="BB7" s="113"/>
      <c r="BC7" s="112"/>
      <c r="BD7" s="113"/>
      <c r="BE7" s="113"/>
      <c r="BF7" s="113"/>
      <c r="BG7" s="112"/>
      <c r="BH7" s="111"/>
      <c r="BI7" s="111"/>
      <c r="BJ7" s="111"/>
      <c r="BK7" s="112"/>
      <c r="BL7" s="111"/>
      <c r="BM7" s="111"/>
      <c r="BN7" s="111"/>
      <c r="BO7" s="112"/>
      <c r="BP7" s="111"/>
      <c r="BQ7" s="111"/>
      <c r="BR7" s="111"/>
      <c r="BS7" s="112"/>
      <c r="BT7" s="111"/>
      <c r="BU7" s="111"/>
      <c r="BV7" s="111"/>
      <c r="BW7" s="112"/>
      <c r="BX7" s="111"/>
      <c r="BY7" s="111"/>
      <c r="BZ7" s="111"/>
      <c r="CA7" s="112"/>
      <c r="CB7" s="111"/>
      <c r="CC7" s="111"/>
      <c r="CD7" s="111"/>
      <c r="CE7" s="112"/>
      <c r="CF7" s="111"/>
      <c r="CG7" s="111"/>
      <c r="CH7" s="111"/>
      <c r="CI7" s="111"/>
      <c r="CJ7" s="111"/>
      <c r="CK7" s="111"/>
      <c r="CL7" s="111"/>
      <c r="CM7" s="111"/>
      <c r="CN7" s="111"/>
      <c r="CO7" s="111"/>
      <c r="CP7" s="111"/>
      <c r="CQ7" s="111"/>
      <c r="CR7" s="111"/>
      <c r="CS7" s="111"/>
      <c r="CT7" s="111"/>
      <c r="CU7" s="111"/>
      <c r="CV7" s="111"/>
      <c r="CW7" s="111"/>
      <c r="CX7" s="110"/>
      <c r="CY7" s="110"/>
      <c r="CZ7" s="110"/>
      <c r="DA7" s="110"/>
      <c r="DB7" s="108"/>
      <c r="DC7" s="108"/>
      <c r="DD7" s="108"/>
      <c r="DE7" s="108"/>
      <c r="DF7" s="108"/>
      <c r="DG7" s="108"/>
      <c r="DH7" s="107"/>
      <c r="DI7" s="109">
        <f>IF(DA9&lt;0.6,1,4)</f>
        <v>4</v>
      </c>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c r="GD7" s="108"/>
      <c r="GE7" s="108"/>
      <c r="GF7" s="108"/>
      <c r="GG7" s="108"/>
      <c r="GH7" s="108"/>
      <c r="GI7" s="107"/>
    </row>
    <row r="8" spans="1:193 1680:1680" s="82" customFormat="1" ht="71.400000000000006" x14ac:dyDescent="0.3">
      <c r="A8" s="104" t="s">
        <v>444</v>
      </c>
      <c r="B8" s="88" t="s">
        <v>443</v>
      </c>
      <c r="C8" s="88" t="s">
        <v>442</v>
      </c>
      <c r="D8" s="88" t="s">
        <v>441</v>
      </c>
      <c r="E8" s="88" t="s">
        <v>440</v>
      </c>
      <c r="F8" s="88" t="s">
        <v>439</v>
      </c>
      <c r="G8" s="88" t="s">
        <v>438</v>
      </c>
      <c r="H8" s="88" t="s">
        <v>437</v>
      </c>
      <c r="I8" s="88" t="s">
        <v>436</v>
      </c>
      <c r="J8" s="103" t="s">
        <v>435</v>
      </c>
      <c r="K8" s="103" t="s">
        <v>434</v>
      </c>
      <c r="L8" s="103" t="s">
        <v>433</v>
      </c>
      <c r="M8" s="103" t="s">
        <v>432</v>
      </c>
      <c r="N8" s="103" t="s">
        <v>431</v>
      </c>
      <c r="O8" s="103" t="s">
        <v>430</v>
      </c>
      <c r="P8" s="103" t="s">
        <v>429</v>
      </c>
      <c r="Q8" s="103" t="s">
        <v>428</v>
      </c>
      <c r="R8" s="103" t="s">
        <v>427</v>
      </c>
      <c r="S8" s="103" t="s">
        <v>426</v>
      </c>
      <c r="T8" s="103" t="s">
        <v>425</v>
      </c>
      <c r="U8" s="103" t="s">
        <v>424</v>
      </c>
      <c r="V8" s="103" t="s">
        <v>423</v>
      </c>
      <c r="W8" s="103" t="s">
        <v>422</v>
      </c>
      <c r="X8" s="103" t="s">
        <v>421</v>
      </c>
      <c r="Y8" s="103" t="s">
        <v>420</v>
      </c>
      <c r="Z8" s="103" t="s">
        <v>419</v>
      </c>
      <c r="AA8" s="103" t="s">
        <v>418</v>
      </c>
      <c r="AB8" s="103" t="s">
        <v>417</v>
      </c>
      <c r="AC8" s="88" t="s">
        <v>27</v>
      </c>
      <c r="AD8" s="88" t="s">
        <v>416</v>
      </c>
      <c r="AE8" s="88" t="s">
        <v>33</v>
      </c>
      <c r="AF8" s="88" t="s">
        <v>415</v>
      </c>
      <c r="AG8" s="88" t="s">
        <v>414</v>
      </c>
      <c r="AH8" s="88" t="s">
        <v>413</v>
      </c>
      <c r="AI8" s="176" t="s">
        <v>412</v>
      </c>
      <c r="AJ8" s="88" t="s">
        <v>411</v>
      </c>
      <c r="AK8" s="88" t="s">
        <v>410</v>
      </c>
      <c r="AL8" s="88" t="s">
        <v>409</v>
      </c>
      <c r="AM8" s="102" t="s">
        <v>408</v>
      </c>
      <c r="AN8" s="102" t="s">
        <v>407</v>
      </c>
      <c r="AO8" s="101" t="s">
        <v>406</v>
      </c>
      <c r="AP8" s="101" t="s">
        <v>405</v>
      </c>
      <c r="AQ8" s="100" t="s">
        <v>404</v>
      </c>
      <c r="AR8" s="100" t="s">
        <v>403</v>
      </c>
      <c r="AS8" s="88" t="s">
        <v>402</v>
      </c>
      <c r="AT8" s="88" t="s">
        <v>401</v>
      </c>
      <c r="AU8" s="99" t="s">
        <v>400</v>
      </c>
      <c r="AV8" s="98" t="s">
        <v>399</v>
      </c>
      <c r="AW8" s="98" t="s">
        <v>398</v>
      </c>
      <c r="AX8" s="98" t="s">
        <v>397</v>
      </c>
      <c r="AY8" s="97" t="s">
        <v>396</v>
      </c>
      <c r="AZ8" s="97" t="s">
        <v>395</v>
      </c>
      <c r="BA8" s="96" t="s">
        <v>394</v>
      </c>
      <c r="BB8" s="96" t="s">
        <v>393</v>
      </c>
      <c r="BC8" s="95" t="s">
        <v>392</v>
      </c>
      <c r="BD8" s="95" t="s">
        <v>391</v>
      </c>
      <c r="BE8" s="94" t="s">
        <v>390</v>
      </c>
      <c r="BF8" s="94" t="s">
        <v>389</v>
      </c>
      <c r="BG8" s="93" t="s">
        <v>388</v>
      </c>
      <c r="BH8" s="93" t="s">
        <v>387</v>
      </c>
      <c r="BI8" s="92" t="s">
        <v>386</v>
      </c>
      <c r="BJ8" s="92" t="s">
        <v>385</v>
      </c>
      <c r="BK8" s="91" t="s">
        <v>384</v>
      </c>
      <c r="BL8" s="91" t="s">
        <v>383</v>
      </c>
      <c r="BM8" s="90" t="s">
        <v>382</v>
      </c>
      <c r="BN8" s="90" t="s">
        <v>381</v>
      </c>
      <c r="BO8" s="99" t="s">
        <v>377</v>
      </c>
      <c r="BP8" s="99" t="s">
        <v>380</v>
      </c>
      <c r="BQ8" s="98" t="s">
        <v>379</v>
      </c>
      <c r="BR8" s="98" t="s">
        <v>378</v>
      </c>
      <c r="BS8" s="97" t="s">
        <v>377</v>
      </c>
      <c r="BT8" s="97" t="s">
        <v>376</v>
      </c>
      <c r="BU8" s="96" t="s">
        <v>375</v>
      </c>
      <c r="BV8" s="96" t="s">
        <v>374</v>
      </c>
      <c r="BW8" s="95" t="s">
        <v>373</v>
      </c>
      <c r="BX8" s="95" t="s">
        <v>372</v>
      </c>
      <c r="BY8" s="94" t="s">
        <v>371</v>
      </c>
      <c r="BZ8" s="94" t="s">
        <v>370</v>
      </c>
      <c r="CA8" s="93" t="s">
        <v>369</v>
      </c>
      <c r="CB8" s="93" t="s">
        <v>368</v>
      </c>
      <c r="CC8" s="92" t="s">
        <v>367</v>
      </c>
      <c r="CD8" s="92" t="s">
        <v>366</v>
      </c>
      <c r="CE8" s="91" t="s">
        <v>365</v>
      </c>
      <c r="CF8" s="91" t="s">
        <v>364</v>
      </c>
      <c r="CG8" s="90" t="s">
        <v>363</v>
      </c>
      <c r="CH8" s="90" t="s">
        <v>362</v>
      </c>
      <c r="CI8" s="90"/>
      <c r="CJ8" s="90"/>
      <c r="CK8" s="90"/>
      <c r="CL8" s="88" t="s">
        <v>361</v>
      </c>
      <c r="CM8" s="88" t="s">
        <v>360</v>
      </c>
      <c r="CN8" s="88" t="s">
        <v>359</v>
      </c>
      <c r="CO8" s="88" t="s">
        <v>358</v>
      </c>
      <c r="CP8" s="88" t="s">
        <v>357</v>
      </c>
      <c r="CQ8" s="88" t="s">
        <v>356</v>
      </c>
      <c r="CR8" s="89" t="s">
        <v>355</v>
      </c>
      <c r="CS8" s="89" t="s">
        <v>354</v>
      </c>
      <c r="CT8" s="89"/>
      <c r="CU8" s="88" t="s">
        <v>353</v>
      </c>
      <c r="CV8" s="88" t="s">
        <v>352</v>
      </c>
      <c r="CW8" s="87"/>
      <c r="CX8" s="87" t="s">
        <v>351</v>
      </c>
      <c r="CY8" s="87" t="s">
        <v>350</v>
      </c>
      <c r="CZ8" s="87" t="s">
        <v>349</v>
      </c>
      <c r="DA8" s="87" t="s">
        <v>348</v>
      </c>
      <c r="DB8" s="87" t="s">
        <v>347</v>
      </c>
      <c r="DC8" s="87" t="s">
        <v>346</v>
      </c>
      <c r="DD8" s="87" t="s">
        <v>345</v>
      </c>
      <c r="DE8" s="87" t="s">
        <v>344</v>
      </c>
      <c r="DF8" s="87" t="s">
        <v>343</v>
      </c>
      <c r="DG8" s="87" t="s">
        <v>342</v>
      </c>
      <c r="DH8" s="87"/>
      <c r="DI8" s="87" t="s">
        <v>341</v>
      </c>
      <c r="DJ8" s="87" t="s">
        <v>340</v>
      </c>
      <c r="DK8" s="87" t="s">
        <v>339</v>
      </c>
      <c r="DL8" s="87" t="s">
        <v>338</v>
      </c>
      <c r="DM8" s="87" t="s">
        <v>337</v>
      </c>
      <c r="DN8" s="87" t="s">
        <v>336</v>
      </c>
      <c r="DO8" s="87" t="s">
        <v>335</v>
      </c>
      <c r="DP8" s="87" t="s">
        <v>334</v>
      </c>
      <c r="DQ8" s="87" t="s">
        <v>333</v>
      </c>
      <c r="DR8" s="87" t="s">
        <v>332</v>
      </c>
      <c r="DS8" s="87" t="s">
        <v>331</v>
      </c>
      <c r="DT8" s="87" t="s">
        <v>330</v>
      </c>
      <c r="DU8" s="87" t="s">
        <v>329</v>
      </c>
      <c r="DV8" s="87" t="s">
        <v>328</v>
      </c>
      <c r="DW8" s="87" t="s">
        <v>327</v>
      </c>
      <c r="DX8" s="87" t="s">
        <v>326</v>
      </c>
      <c r="DY8" s="87" t="s">
        <v>325</v>
      </c>
      <c r="DZ8" s="87" t="s">
        <v>324</v>
      </c>
      <c r="EA8" s="87" t="s">
        <v>323</v>
      </c>
      <c r="EB8" s="87" t="s">
        <v>322</v>
      </c>
      <c r="EC8" s="87" t="s">
        <v>321</v>
      </c>
      <c r="ED8" s="87" t="s">
        <v>320</v>
      </c>
      <c r="EE8" s="87" t="s">
        <v>319</v>
      </c>
      <c r="EF8" s="87" t="s">
        <v>318</v>
      </c>
      <c r="EG8" s="87" t="s">
        <v>317</v>
      </c>
      <c r="EH8" s="87" t="s">
        <v>316</v>
      </c>
      <c r="EI8" s="87" t="s">
        <v>315</v>
      </c>
      <c r="EJ8" s="87" t="s">
        <v>314</v>
      </c>
      <c r="EK8" s="87" t="s">
        <v>313</v>
      </c>
      <c r="EL8" s="87" t="s">
        <v>312</v>
      </c>
      <c r="EM8" s="87" t="s">
        <v>311</v>
      </c>
      <c r="EN8" s="87" t="s">
        <v>310</v>
      </c>
      <c r="EO8" s="87" t="s">
        <v>309</v>
      </c>
      <c r="EP8" s="87" t="s">
        <v>308</v>
      </c>
      <c r="EQ8" s="87" t="s">
        <v>307</v>
      </c>
      <c r="ER8" s="87" t="s">
        <v>306</v>
      </c>
      <c r="ES8" s="87" t="s">
        <v>305</v>
      </c>
      <c r="ET8" s="87" t="s">
        <v>304</v>
      </c>
      <c r="EU8" s="87" t="s">
        <v>303</v>
      </c>
      <c r="EV8" s="87" t="s">
        <v>302</v>
      </c>
      <c r="EW8" s="87" t="s">
        <v>301</v>
      </c>
      <c r="EX8" s="87" t="s">
        <v>300</v>
      </c>
      <c r="EY8" s="87" t="s">
        <v>299</v>
      </c>
      <c r="EZ8" s="87" t="s">
        <v>298</v>
      </c>
      <c r="FA8" s="87" t="s">
        <v>297</v>
      </c>
      <c r="FB8" s="87" t="s">
        <v>296</v>
      </c>
      <c r="FC8" s="87" t="s">
        <v>295</v>
      </c>
      <c r="FD8" s="87" t="s">
        <v>294</v>
      </c>
      <c r="FE8" s="87" t="s">
        <v>293</v>
      </c>
      <c r="FF8" s="87" t="s">
        <v>292</v>
      </c>
      <c r="FG8" s="87" t="s">
        <v>291</v>
      </c>
      <c r="FH8" s="87" t="s">
        <v>290</v>
      </c>
      <c r="FI8" s="87" t="s">
        <v>289</v>
      </c>
      <c r="FJ8" s="87" t="s">
        <v>288</v>
      </c>
      <c r="FK8" s="87" t="s">
        <v>287</v>
      </c>
      <c r="FL8" s="87" t="s">
        <v>286</v>
      </c>
      <c r="FM8" s="87" t="s">
        <v>285</v>
      </c>
      <c r="FN8" s="87" t="s">
        <v>284</v>
      </c>
      <c r="FO8" s="87" t="s">
        <v>283</v>
      </c>
      <c r="FP8" s="87" t="s">
        <v>282</v>
      </c>
      <c r="FQ8" s="87" t="s">
        <v>281</v>
      </c>
      <c r="FR8" s="87" t="s">
        <v>280</v>
      </c>
      <c r="FS8" s="87" t="s">
        <v>279</v>
      </c>
      <c r="FT8" s="87" t="s">
        <v>278</v>
      </c>
      <c r="FU8" s="87" t="s">
        <v>277</v>
      </c>
      <c r="FV8" s="87" t="s">
        <v>276</v>
      </c>
      <c r="FW8" s="87" t="s">
        <v>275</v>
      </c>
      <c r="FX8" s="87" t="s">
        <v>274</v>
      </c>
      <c r="FY8" s="87" t="s">
        <v>273</v>
      </c>
      <c r="FZ8" s="87" t="s">
        <v>272</v>
      </c>
      <c r="GA8" s="87" t="s">
        <v>271</v>
      </c>
      <c r="GB8" s="87" t="s">
        <v>270</v>
      </c>
      <c r="GC8" s="87" t="s">
        <v>269</v>
      </c>
      <c r="GD8" s="87" t="s">
        <v>268</v>
      </c>
      <c r="GE8" s="87" t="s">
        <v>267</v>
      </c>
      <c r="GF8" s="87" t="s">
        <v>266</v>
      </c>
      <c r="GG8" s="87" t="s">
        <v>265</v>
      </c>
      <c r="GH8" s="87" t="s">
        <v>264</v>
      </c>
      <c r="GI8" s="86" t="s">
        <v>263</v>
      </c>
      <c r="GJ8" s="85"/>
      <c r="GK8" s="84"/>
    </row>
    <row r="9" spans="1:193 1680:1680" ht="230.4" x14ac:dyDescent="0.2">
      <c r="A9" s="75">
        <v>1</v>
      </c>
      <c r="B9" s="69" t="s">
        <v>1232</v>
      </c>
      <c r="C9" s="417" t="s">
        <v>1235</v>
      </c>
      <c r="D9" s="74" t="s">
        <v>205</v>
      </c>
      <c r="E9" s="72" t="s">
        <v>204</v>
      </c>
      <c r="F9" s="62" t="s">
        <v>225</v>
      </c>
      <c r="G9" s="72" t="s">
        <v>212</v>
      </c>
      <c r="H9" s="72" t="s">
        <v>173</v>
      </c>
      <c r="I9" s="71" t="s">
        <v>20</v>
      </c>
      <c r="J9" s="69">
        <v>2</v>
      </c>
      <c r="K9" s="71" t="s">
        <v>53</v>
      </c>
      <c r="L9" s="71" t="s">
        <v>53</v>
      </c>
      <c r="M9" s="71" t="s">
        <v>53</v>
      </c>
      <c r="N9" s="71" t="s">
        <v>53</v>
      </c>
      <c r="O9" s="71" t="s">
        <v>53</v>
      </c>
      <c r="P9" s="71" t="s">
        <v>53</v>
      </c>
      <c r="Q9" s="71" t="s">
        <v>53</v>
      </c>
      <c r="R9" s="71" t="s">
        <v>53</v>
      </c>
      <c r="S9" s="71" t="s">
        <v>53</v>
      </c>
      <c r="T9" s="71" t="s">
        <v>54</v>
      </c>
      <c r="U9" s="71" t="s">
        <v>54</v>
      </c>
      <c r="V9" s="71" t="s">
        <v>54</v>
      </c>
      <c r="W9" s="71" t="s">
        <v>53</v>
      </c>
      <c r="X9" s="71" t="s">
        <v>53</v>
      </c>
      <c r="Y9" s="71" t="s">
        <v>53</v>
      </c>
      <c r="Z9" s="71" t="s">
        <v>53</v>
      </c>
      <c r="AA9" s="71" t="s">
        <v>53</v>
      </c>
      <c r="AB9" s="71" t="s">
        <v>53</v>
      </c>
      <c r="AC9" s="70" t="str">
        <f t="shared" ref="AC9:AC14" si="0">I9</f>
        <v>2 - Baja</v>
      </c>
      <c r="AD9" s="233">
        <f t="shared" ref="AD9:AD14" si="1">IFERROR(IF(I9="1 - Muy Baja",0.2,IF(I9="2 - Baja",0.4,IF(I9="3 - Media",0.6,IF(I9="4 - Alta",0.8,1)))),"")</f>
        <v>0.4</v>
      </c>
      <c r="AE9" s="70" t="str">
        <f t="shared" ref="AE9:AE14" si="2">CONCATENATE(CY9," - ",CZ9)</f>
        <v>3 - Moderado</v>
      </c>
      <c r="AF9" s="233">
        <f t="shared" ref="AF9:AF14" si="3">IFERROR(IF(CY9=1,0.2,IF(CY9=2,0.4,IF(CY9=3,0.6,IF(CY9=4,0.8,1)))),"")</f>
        <v>0.6</v>
      </c>
      <c r="AG9" s="69" t="str">
        <f>IFERROR(INDEX('G TALENT H'!$BLU$685:$BLY$689,MATCH(I9,'G TALENT H'!$BLS$685:$BLS$689,0),MATCH(AE9,'G TALENT H'!$BLU$683:$BLY$683,0)),"")</f>
        <v>MODERADO</v>
      </c>
      <c r="AH9" s="233">
        <f t="shared" ref="AH9:AH14" si="4">AD9*AF9</f>
        <v>0.24</v>
      </c>
      <c r="AI9" s="442" t="s">
        <v>1234</v>
      </c>
      <c r="AJ9" s="67" t="s">
        <v>102</v>
      </c>
      <c r="AK9" s="72" t="s">
        <v>1216</v>
      </c>
      <c r="AL9" s="72" t="s">
        <v>1215</v>
      </c>
      <c r="AM9" s="62" t="s">
        <v>35</v>
      </c>
      <c r="AN9" s="67" t="s">
        <v>45</v>
      </c>
      <c r="AO9" s="67" t="s">
        <v>50</v>
      </c>
      <c r="AP9" s="62" t="s">
        <v>52</v>
      </c>
      <c r="AQ9" s="62" t="s">
        <v>35</v>
      </c>
      <c r="AR9" s="67" t="s">
        <v>45</v>
      </c>
      <c r="AS9" s="67" t="s">
        <v>50</v>
      </c>
      <c r="AT9" s="62" t="s">
        <v>52</v>
      </c>
      <c r="AU9" s="62" t="s">
        <v>34</v>
      </c>
      <c r="AV9" s="67" t="s">
        <v>45</v>
      </c>
      <c r="AW9" s="67" t="s">
        <v>50</v>
      </c>
      <c r="AX9" s="62" t="s">
        <v>52</v>
      </c>
      <c r="AY9" s="62"/>
      <c r="AZ9" s="67"/>
      <c r="BA9" s="67"/>
      <c r="BB9" s="62"/>
      <c r="BC9" s="62"/>
      <c r="BD9" s="67"/>
      <c r="BE9" s="67"/>
      <c r="BF9" s="62"/>
      <c r="BG9" s="62"/>
      <c r="BH9" s="67"/>
      <c r="BI9" s="67"/>
      <c r="BJ9" s="62"/>
      <c r="BK9" s="62"/>
      <c r="BL9" s="67"/>
      <c r="BM9" s="67"/>
      <c r="BN9" s="62"/>
      <c r="BO9" s="62"/>
      <c r="BP9" s="67"/>
      <c r="BQ9" s="67"/>
      <c r="BR9" s="62"/>
      <c r="BS9" s="62"/>
      <c r="BT9" s="67"/>
      <c r="BU9" s="67"/>
      <c r="BV9" s="62"/>
      <c r="BW9" s="62"/>
      <c r="BX9" s="67"/>
      <c r="BY9" s="67"/>
      <c r="BZ9" s="62"/>
      <c r="CA9" s="62"/>
      <c r="CB9" s="67"/>
      <c r="CC9" s="67"/>
      <c r="CD9" s="62"/>
      <c r="CE9" s="62"/>
      <c r="CF9" s="67"/>
      <c r="CG9" s="67"/>
      <c r="CH9" s="62"/>
      <c r="CI9" s="67"/>
      <c r="CJ9" s="67"/>
      <c r="CK9" s="62"/>
      <c r="CL9" s="66" t="str">
        <f>IFERROR(IF(GE9&lt;=1,"1 - Muy Baja",VLOOKUP(GE9,'G TALENT H'!$BLR$685:$BLS$689,2,0)),"")</f>
        <v>1 - Muy Baja</v>
      </c>
      <c r="CM9" s="249">
        <f t="shared" ref="CM9:CM14" si="5">GF9</f>
        <v>8.6399999999999991E-2</v>
      </c>
      <c r="CN9" s="66" t="str">
        <f>IFERROR(IF(GG9&lt;=1,"1 - Leve",HLOOKUP(GG9,'G TALENT H'!$BLU$682:$BLY$683,2,0)),"")</f>
        <v>3 - Moderado</v>
      </c>
      <c r="CO9" s="249">
        <f t="shared" ref="CO9:CO14" si="6">GI9</f>
        <v>0.6</v>
      </c>
      <c r="CP9" s="63" t="str">
        <f t="shared" ref="CP9:CP14" si="7">IFERROR(INDEX($BLU$685:$BLY$689,MATCH(GE9,$BLR$685:$BLR$689,0),MATCH(GG9,$BLU$682:$BLY$682,0)),"")</f>
        <v>MODERADO</v>
      </c>
      <c r="CQ9" s="233">
        <f t="shared" ref="CQ9:CQ14" si="8">CM9*CO9</f>
        <v>5.183999999999999E-2</v>
      </c>
      <c r="CR9" s="77" t="s">
        <v>475</v>
      </c>
      <c r="CS9" s="63">
        <f t="shared" ref="CS9:CS14" si="9">IF(CP9="BAJO",0.1,IF(CP9="MODERADO",3,5))</f>
        <v>3</v>
      </c>
      <c r="CT9" s="62"/>
      <c r="CU9" s="440" t="s">
        <v>1233</v>
      </c>
      <c r="CV9" s="76" t="s">
        <v>1125</v>
      </c>
      <c r="CW9" s="242"/>
      <c r="CX9" s="56">
        <f t="shared" ref="CX9:CX14" si="10">COUNTIF(J9:AB9,"SI")</f>
        <v>3</v>
      </c>
      <c r="CY9" s="59">
        <f t="shared" ref="CY9:CY14" si="11">IF(CX9&lt;6,3,IF(CX9&gt;11,5,4))</f>
        <v>3</v>
      </c>
      <c r="CZ9" s="56" t="str">
        <f t="shared" ref="CZ9:CZ14" si="12">IF(CX9&lt;6,"Moderado",IF(CX9&gt;11,"Catastrófico","Mayor"))</f>
        <v>Moderado</v>
      </c>
      <c r="DA9" s="237">
        <f t="shared" ref="DA9:DA14" si="13">IF(CY9=3,0.6,IF(CY9=4,0.8,1))</f>
        <v>0.6</v>
      </c>
      <c r="DB9" s="57">
        <f t="shared" ref="DB9:DB14" si="14">IF(AN9="",0,IF(AN9="Automático",0.25,IF(AN9="Manual",0.15,0)))</f>
        <v>0.15</v>
      </c>
      <c r="DC9" s="57">
        <f t="shared" ref="DC9:DC14" si="15">IF(AI9="",0,IF(AO9="Preventivo",0.25,IF(AO9="Detectivo",0.15,IF(AO9="Correctivo",0.1,0))))</f>
        <v>0.25</v>
      </c>
      <c r="DD9" s="56">
        <f t="shared" ref="DD9:DD14" si="16">IF(OR(AN9=0,AO9=0),0,DB9+DC9)</f>
        <v>0.4</v>
      </c>
      <c r="DE9" s="55">
        <f t="shared" ref="DE9:DE14" si="17">IF(DF9&gt;0.8,5,IF(DF9&gt;0.6,4,IF(DF9&gt;0.4,3,IF(DF9&gt;0.2,2,1))))</f>
        <v>2</v>
      </c>
      <c r="DF9" s="272">
        <f t="shared" ref="DF9:DF14" si="18">IF(OR(AP9="Ambos",AP9="Probabilidad"),$AD9-($AD9*$DD9),$AD9)</f>
        <v>0.24</v>
      </c>
      <c r="DG9" s="55">
        <f t="shared" ref="DG9:DG14" si="19">IF(DI9&gt;0.8,5,IF(DI9&gt;0.6,4,3))</f>
        <v>3</v>
      </c>
      <c r="DH9" s="55"/>
      <c r="DI9" s="272">
        <f t="shared" ref="DI9:DI14" si="20">IF(OR(AP9="Ambos",AP9="Impacto"),$DA9-($DA9*$DD9),$DA9)</f>
        <v>0.6</v>
      </c>
      <c r="DJ9" s="57">
        <f t="shared" ref="DJ9:DJ14" si="21">IF(AR9="",0,IF(AR9="Automático",0.25,IF(AR9="Manual",0.15,0)))</f>
        <v>0.15</v>
      </c>
      <c r="DK9" s="57">
        <f t="shared" ref="DK9:DK14" si="22">IF(AS9="",0,IF(AS9="Preventivo",0.25,IF(AS9="Detectivo",0.15,IF(AS9="Correctivo",0.1,0))))</f>
        <v>0.25</v>
      </c>
      <c r="DL9" s="56">
        <f t="shared" ref="DL9:DL14" si="23">IF(OR(AR9=0,AS9=0),0,DJ9+DK9)</f>
        <v>0.4</v>
      </c>
      <c r="DM9" s="55">
        <f t="shared" ref="DM9:DM14" si="24">IF(DN9&gt;0.8,5,IF(DN9&gt;0.6,4,IF(DN9&gt;0.4,3,IF(DN9&gt;0.2,2,1))))</f>
        <v>1</v>
      </c>
      <c r="DN9" s="272">
        <f t="shared" ref="DN9:DN14" si="25">IF(OR(AT9="Ambos",AT9="Probabilidad"),DF9-(DF9*$DL9),DF9)</f>
        <v>0.14399999999999999</v>
      </c>
      <c r="DO9" s="55">
        <f t="shared" ref="DO9:DO14" si="26">IF(DP9&gt;0.8,5,IF(DP9&gt;0.6,4,3))</f>
        <v>3</v>
      </c>
      <c r="DP9" s="272">
        <f t="shared" ref="DP9:DP14" si="27">IF(OR(AT9="Ambos",AT9="Impacto"),$DI9-($DI9*$DL9),$DI9)</f>
        <v>0.6</v>
      </c>
      <c r="DQ9" s="57">
        <f t="shared" ref="DQ9:DQ14" si="28">IF(AV9="",0,IF(AV9="Automático",0.25,IF(AV9="Manual",0.15,0)))</f>
        <v>0.15</v>
      </c>
      <c r="DR9" s="57">
        <f t="shared" ref="DR9:DR14" si="29">IF(AW9="",0,IF(AW9="Preventivo",0.25,IF(AW9="Detectivo",0.15,IF(AW9="Correctivo",0.1,0))))</f>
        <v>0.25</v>
      </c>
      <c r="DS9" s="56">
        <f t="shared" ref="DS9:DS14" si="30">IF(OR(AV9=0,AW9=0),0,DQ9+DR9)</f>
        <v>0.4</v>
      </c>
      <c r="DT9" s="55">
        <f t="shared" ref="DT9:DT14" si="31">IF(DU9&gt;0.8,5,IF(DU9&gt;0.6,4,IF(DU9&gt;0.4,3,IF(DU9&gt;0.2,2,1))))</f>
        <v>1</v>
      </c>
      <c r="DU9" s="272">
        <f t="shared" ref="DU9:DU14" si="32">IF(OR(AX9="Ambos",AX9="Probabilidad"),DN9-(DN9*$DS9),DN9)</f>
        <v>8.6399999999999991E-2</v>
      </c>
      <c r="DV9" s="55">
        <f t="shared" ref="DV9:DV14" si="33">IF(DW9&gt;0.8,5,IF(DW9&gt;0.6,4,3))</f>
        <v>3</v>
      </c>
      <c r="DW9" s="272">
        <f t="shared" ref="DW9:DW14" si="34">IF(OR(AX9="Ambos",AX9="Impacto"),$DP9-($DP9*$DS9),$DP9)</f>
        <v>0.6</v>
      </c>
      <c r="DX9" s="57">
        <f t="shared" ref="DX9:DX14" si="35">IF(AZ9="",0,IF(AZ9="Automático",0.25,IF(AZ9="Manual",0.15,0)))</f>
        <v>0</v>
      </c>
      <c r="DY9" s="57">
        <f>IF(BA9="",0,IF(BA9="Preventivo",0.25,IF(BA9="Detectivo",0.15,IF(BA10="Correctivo",0.1,0))))</f>
        <v>0</v>
      </c>
      <c r="DZ9" s="56">
        <f t="shared" ref="DZ9:DZ14" si="36">IF(OR(AZ9=0,BA9=0),0,DX9+DY9)</f>
        <v>0</v>
      </c>
      <c r="EA9" s="55">
        <f t="shared" ref="EA9:EA14" si="37">IF(EB9&gt;0.8,5,IF(EB9&gt;0.6,4,IF(EB9&gt;0.4,3,IF(EB9&gt;0.2,2,1))))</f>
        <v>1</v>
      </c>
      <c r="EB9" s="272">
        <f t="shared" ref="EB9:EB14" si="38">IF(OR(BB9="Ambos",BB9="Probabilidad"),DU9-(DU9*$DZ9),DU9)</f>
        <v>8.6399999999999991E-2</v>
      </c>
      <c r="EC9" s="55">
        <f t="shared" ref="EC9:EC14" si="39">IF(ED9&gt;0.8,5,IF(ED9&gt;0.6,4,3))</f>
        <v>3</v>
      </c>
      <c r="ED9" s="272">
        <f t="shared" ref="ED9:ED14" si="40">IF(OR(BB9="Ambos",BB9="Impacto"),$DW9-($DW9*$DZ9),$DW9)</f>
        <v>0.6</v>
      </c>
      <c r="EE9" s="57">
        <f t="shared" ref="EE9:EE14" si="41">IF(BD9="",0,IF(BD9="Automático",0.25,IF(BD9="Manual",0.15,0)))</f>
        <v>0</v>
      </c>
      <c r="EF9" s="57">
        <f t="shared" ref="EF9:EF14" si="42">IF(BE9="",0,IF(BE9="Preventivo",0.25,IF(BE9="Detectivo",0.15,IF(BE9="Correctivo",0.1,0))))</f>
        <v>0</v>
      </c>
      <c r="EG9" s="56">
        <f t="shared" ref="EG9:EG14" si="43">IF(OR(BD9=0,BE9=0),0,EE9+EF9)</f>
        <v>0</v>
      </c>
      <c r="EH9" s="55">
        <f t="shared" ref="EH9:EH14" si="44">IF(EI9&gt;0.8,5,IF(EI9&gt;0.6,4,IF(EI9&gt;0.4,3,IF(EI9&gt;0.2,2,1))))</f>
        <v>1</v>
      </c>
      <c r="EI9" s="272">
        <f t="shared" ref="EI9:EI14" si="45">IF(OR(BF9="Ambos",BF9="Probabilidad"),EB9-(EB9*$EG9),EB9)</f>
        <v>8.6399999999999991E-2</v>
      </c>
      <c r="EJ9" s="55">
        <f t="shared" ref="EJ9:EJ14" si="46">IF(EK9&gt;0.8,5,IF(EK9&gt;0.6,4,3))</f>
        <v>3</v>
      </c>
      <c r="EK9" s="272">
        <f t="shared" ref="EK9:EK14" si="47">IF(OR(BF9="Ambos",BF9="Impacto"),$ED9-($ED9*$EG9),$ED9)</f>
        <v>0.6</v>
      </c>
      <c r="EL9" s="57">
        <f t="shared" ref="EL9:EL14" si="48">IF(BH9="",0,IF(BH9="Automático",0.25,IF(BH9="Manual",0.15,0)))</f>
        <v>0</v>
      </c>
      <c r="EM9" s="57">
        <f t="shared" ref="EM9:EM14" si="49">IF(BI9="",0,IF(BI9="Preventivo",0.25,IF(BI9="Detectivo",0.15,IF(BI9="Correctivo",0.1,0))))</f>
        <v>0</v>
      </c>
      <c r="EN9" s="56">
        <f t="shared" ref="EN9:EN14" si="50">IF(OR(BH9=0,BI9=0),0,EL9+EM9)</f>
        <v>0</v>
      </c>
      <c r="EO9" s="55">
        <f t="shared" ref="EO9:EO14" si="51">IF(EP9&gt;0.8,5,IF(EP9&gt;0.6,4,IF(EP9&gt;0.4,3,IF(EP9&gt;0.2,2,1))))</f>
        <v>1</v>
      </c>
      <c r="EP9" s="272">
        <f t="shared" ref="EP9:EP14" si="52">IF(OR(BF9="Ambos",BF9="Probabilidad"),EI9-(EI9*$EN9),EI9)</f>
        <v>8.6399999999999991E-2</v>
      </c>
      <c r="EQ9" s="55">
        <f t="shared" ref="EQ9:EQ14" si="53">IF(ER9&gt;0.8,5,IF(ER9&gt;0.6,4,3))</f>
        <v>3</v>
      </c>
      <c r="ER9" s="272">
        <f t="shared" ref="ER9:ER14" si="54">IF(OR(BJ9="Ambos",BJ9="Impacto"),$EK9-($EK9*$EN9),$EK9)</f>
        <v>0.6</v>
      </c>
      <c r="ES9" s="57">
        <f t="shared" ref="ES9:ES14" si="55">IF(BL9="",0,IF(BL9="Automático",0.25,IF(BL9="Manual",0.15,0)))</f>
        <v>0</v>
      </c>
      <c r="ET9" s="57">
        <f t="shared" ref="ET9:ET14" si="56">IF(BM9="",0,IF(BM9="Preventivo",0.25,IF(BM9="Detectivo",0.15,IF(BM9="Correctivo",0.1,0))))</f>
        <v>0</v>
      </c>
      <c r="EU9" s="56">
        <f t="shared" ref="EU9:EU14" si="57">IF(OR(BL9=0,BM9=0),0,ES9+ET9)</f>
        <v>0</v>
      </c>
      <c r="EV9" s="55">
        <f t="shared" ref="EV9:EV14" si="58">IF(EW9&gt;0.8,5,IF(EW9&gt;0.6,4,IF(EW9&gt;0.4,3,IF(EW9&gt;0.2,2,1))))</f>
        <v>1</v>
      </c>
      <c r="EW9" s="272">
        <f t="shared" ref="EW9:EW14" si="59">IF(OR(BP9="Ambos",BP9="Probabilidad"),EP9-(EP9*$EU9),EP9)</f>
        <v>8.6399999999999991E-2</v>
      </c>
      <c r="EX9" s="55">
        <f t="shared" ref="EX9:EX14" si="60">IF(EY9&gt;0.8,5,IF(EY9&gt;0.6,4,3))</f>
        <v>3</v>
      </c>
      <c r="EY9" s="272">
        <f t="shared" ref="EY9:EY14" si="61">IF(OR(BN9="Ambos",BN9="Impacto"),$ER9-($ER9*$EU9),$ER9)</f>
        <v>0.6</v>
      </c>
      <c r="EZ9" s="57">
        <f t="shared" ref="EZ9:EZ14" si="62">IF(BP9="",0,IF(BP9="Automático",0.25,IF(BP9="Manual",0.15,0)))</f>
        <v>0</v>
      </c>
      <c r="FA9" s="57">
        <f t="shared" ref="FA9:FA14" si="63">IF(BQ9="",0,IF(BQ9="Preventivo",0.25,IF(BQ9="Detectivo",0.15,IF(BQ9="Correctivo",0.1,0))))</f>
        <v>0</v>
      </c>
      <c r="FB9" s="56">
        <f t="shared" ref="FB9:FB14" si="64">IF(OR(BP9=0,BQ9=0),0,EZ9+FA9)</f>
        <v>0</v>
      </c>
      <c r="FC9" s="55">
        <f t="shared" ref="FC9:FC14" si="65">IF(FD9&gt;0.8,5,IF(FD9&gt;0.6,4,IF(FD9&gt;0.4,3,IF(FD9&gt;0.2,2,1))))</f>
        <v>1</v>
      </c>
      <c r="FD9" s="272">
        <f t="shared" ref="FD9:FD14" si="66">IF(OR(BR9="Ambos",BR9="Probabilidad"),EW9-(EW9*$FB9),EW9)</f>
        <v>8.6399999999999991E-2</v>
      </c>
      <c r="FE9" s="55">
        <f t="shared" ref="FE9:FE14" si="67">IF(FF9&gt;0.8,5,IF(FF9&gt;0.6,4,3))</f>
        <v>3</v>
      </c>
      <c r="FF9" s="272">
        <f t="shared" ref="FF9:FF14" si="68">IF(OR(BR9="Ambos",BR9="Impacto"),$EY9-($EY9*$FB9),$EY9)</f>
        <v>0.6</v>
      </c>
      <c r="FG9" s="57">
        <f t="shared" ref="FG9:FG14" si="69">IF(BT9="",0,IF(BT9="Automático",0.25,IF(BT9="Manual",0.15,0)))</f>
        <v>0</v>
      </c>
      <c r="FH9" s="57">
        <f t="shared" ref="FH9:FH14" si="70">IF(BU9="",0,IF(BU9="Preventivo",0.25,IF(BU9="Detectivo",0.15,IF(BU9="Correctivo",0.1,0))))</f>
        <v>0</v>
      </c>
      <c r="FI9" s="56">
        <f t="shared" ref="FI9:FI14" si="71">IF(OR(BT9=0,BU9=0),0,FG9+FH9)</f>
        <v>0</v>
      </c>
      <c r="FJ9" s="55">
        <f t="shared" ref="FJ9:FJ14" si="72">IF(FK9&gt;0.8,5,IF(FK9&gt;0.6,4,IF(FK9&gt;0.4,3,IF(FK9&gt;0.2,2,1))))</f>
        <v>1</v>
      </c>
      <c r="FK9" s="272">
        <f t="shared" ref="FK9:FK14" si="73">IF(OR(BV9="Ambos",BV9="Probabilidad"),FD9-(FD9*$FI9),FD9)</f>
        <v>8.6399999999999991E-2</v>
      </c>
      <c r="FL9" s="55">
        <f t="shared" ref="FL9:FL14" si="74">IF(FM9&gt;0.8,5,IF(FM9&gt;0.6,4,3))</f>
        <v>3</v>
      </c>
      <c r="FM9" s="272">
        <f t="shared" ref="FM9:FM14" si="75">IF(OR(BV9="Ambos",BV9="Impacto"),$FF9-($FF9*$FI9),$FF9)</f>
        <v>0.6</v>
      </c>
      <c r="FN9" s="57">
        <f t="shared" ref="FN9:FN14" si="76">IF(BX9="",0,IF(BX9="Automático",0.25,IF(BX9="Manual",0.15,0)))</f>
        <v>0</v>
      </c>
      <c r="FO9" s="57">
        <f t="shared" ref="FO9:FO14" si="77">IF(BY9="",0,IF(BY9="Preventivo",0.25,IF(BY9="Detectivo",0.15,IF(BY9="Correctivo",0.1,0))))</f>
        <v>0</v>
      </c>
      <c r="FP9" s="56">
        <f t="shared" ref="FP9:FP14" si="78">IF(OR(BX9=0,BY9=0),0,FN9+FO9)</f>
        <v>0</v>
      </c>
      <c r="FQ9" s="55">
        <f t="shared" ref="FQ9:FQ14" si="79">IF(FR9&gt;0.8,5,IF(FR9&gt;0.6,4,IF(FR9&gt;0.4,3,IF(FR9&gt;0.2,2,1))))</f>
        <v>1</v>
      </c>
      <c r="FR9" s="272">
        <f t="shared" ref="FR9:FR14" si="80">IF(OR(BZ9="Ambos",BZ9="Probabilidad"),FK9-(FK9*$FP9),FK9)</f>
        <v>8.6399999999999991E-2</v>
      </c>
      <c r="FS9" s="55">
        <f t="shared" ref="FS9:FS14" si="81">IF(FT9&gt;0.8,5,IF(FT9&gt;0.6,4,3))</f>
        <v>3</v>
      </c>
      <c r="FT9" s="272">
        <f t="shared" ref="FT9:FT14" si="82">IF(OR(BZ9="Ambos",BZ9="Impacto"),$FM9-($FM9*$FP9),$FM9)</f>
        <v>0.6</v>
      </c>
      <c r="FU9" s="57">
        <f t="shared" ref="FU9:FU14" si="83">IF(CB9="",0,IF(CB9="Automático",0.25,IF(CB9="Manual",0.15,0)))</f>
        <v>0</v>
      </c>
      <c r="FV9" s="57">
        <f t="shared" ref="FV9:FV14" si="84">IF(CC9="",0,IF(CC9="Preventivo",0.25,IF(CC9="Detectivo",0.15,IF(CC9="Correctivo",0.1,0))))</f>
        <v>0</v>
      </c>
      <c r="FW9" s="56">
        <f t="shared" ref="FW9:FW14" si="85">IF(OR(CB9=0,CC9=0),0,FU9+FV9)</f>
        <v>0</v>
      </c>
      <c r="FX9" s="55">
        <f t="shared" ref="FX9:FX14" si="86">IF(FY9&gt;0.8,5,IF(FY9&gt;0.6,4,IF(FY9&gt;0.4,3,IF(FY9&gt;0.2,2,1))))</f>
        <v>1</v>
      </c>
      <c r="FY9" s="272">
        <f t="shared" ref="FY9:FY14" si="87">IF(OR(CD9="Ambos",CD9="Probabilidad"),FR9-(FR9*$FW9),FR9)</f>
        <v>8.6399999999999991E-2</v>
      </c>
      <c r="FZ9" s="55">
        <f t="shared" ref="FZ9:FZ14" si="88">IF(GA9&gt;0.8,5,IF(GA9&gt;0.6,4,3))</f>
        <v>3</v>
      </c>
      <c r="GA9" s="272">
        <f t="shared" ref="GA9:GA14" si="89">IF(OR(CD9="Ambos",CD9="Impacto"),$FT9-($FT9*$FW9),$FT9)</f>
        <v>0.6</v>
      </c>
      <c r="GB9" s="57">
        <f t="shared" ref="GB9:GB14" si="90">IF(CF9="",0,IF(CF9="Automático",0.25,IF(CF9="Manual",0.15,0)))</f>
        <v>0</v>
      </c>
      <c r="GC9" s="57">
        <f t="shared" ref="GC9:GC14" si="91">IF(CG9="",0,IF(CG9="Preventivo",0.25,IF(CG9="Detectivo",0.15,IF(CG9="Correctivo",0.1,0))))</f>
        <v>0</v>
      </c>
      <c r="GD9" s="56">
        <f t="shared" ref="GD9:GD14" si="92">IF(OR(CF9=0,CG9=0),0,GB9+GC9)</f>
        <v>0</v>
      </c>
      <c r="GE9" s="55">
        <f t="shared" ref="GE9:GE14" si="93">IF(GF9&gt;0.8,5,IF(GF9&gt;0.6,4,IF(GF9&gt;0.4,3,IF(GF9&gt;0.2,2,1))))</f>
        <v>1</v>
      </c>
      <c r="GF9" s="272">
        <f t="shared" ref="GF9:GF14" si="94">IF(OR(CH9="Ambos",CH9="Probabilidad"),FY9-(FY9*$GD9),FY9)</f>
        <v>8.6399999999999991E-2</v>
      </c>
      <c r="GG9" s="55">
        <f t="shared" ref="GG9:GG14" si="95">IF(GH9&gt;0.8,5,IF(GH9&gt;0.6,4,3))</f>
        <v>3</v>
      </c>
      <c r="GH9" s="272">
        <f t="shared" ref="GH9:GH14" si="96">IF(OR(CH9="Ambos",CH9="Impacto"),$GA9-($GA9*$GD9),$GA9)</f>
        <v>0.6</v>
      </c>
      <c r="GI9" s="272">
        <f t="shared" ref="GI9:GI14" si="97">IF(GH9&lt;0.6,0.6,GH9)</f>
        <v>0.6</v>
      </c>
      <c r="GJ9" s="53"/>
      <c r="GK9" s="5"/>
    </row>
    <row r="10" spans="1:193 1680:1680" ht="230.4" x14ac:dyDescent="0.2">
      <c r="A10" s="75">
        <v>2</v>
      </c>
      <c r="B10" s="69" t="s">
        <v>1232</v>
      </c>
      <c r="C10" s="417" t="s">
        <v>1231</v>
      </c>
      <c r="D10" s="74" t="s">
        <v>206</v>
      </c>
      <c r="E10" s="72" t="s">
        <v>204</v>
      </c>
      <c r="F10" s="62" t="s">
        <v>222</v>
      </c>
      <c r="G10" s="72" t="s">
        <v>212</v>
      </c>
      <c r="H10" s="72" t="s">
        <v>173</v>
      </c>
      <c r="I10" s="71" t="s">
        <v>20</v>
      </c>
      <c r="J10" s="69">
        <v>2</v>
      </c>
      <c r="K10" s="71" t="s">
        <v>53</v>
      </c>
      <c r="L10" s="71" t="s">
        <v>53</v>
      </c>
      <c r="M10" s="71" t="s">
        <v>53</v>
      </c>
      <c r="N10" s="71" t="s">
        <v>53</v>
      </c>
      <c r="O10" s="71" t="s">
        <v>53</v>
      </c>
      <c r="P10" s="71" t="s">
        <v>53</v>
      </c>
      <c r="Q10" s="71" t="s">
        <v>53</v>
      </c>
      <c r="R10" s="71" t="s">
        <v>53</v>
      </c>
      <c r="S10" s="71" t="s">
        <v>53</v>
      </c>
      <c r="T10" s="71" t="s">
        <v>54</v>
      </c>
      <c r="U10" s="71" t="s">
        <v>54</v>
      </c>
      <c r="V10" s="71" t="s">
        <v>54</v>
      </c>
      <c r="W10" s="71" t="s">
        <v>53</v>
      </c>
      <c r="X10" s="71" t="s">
        <v>53</v>
      </c>
      <c r="Y10" s="71" t="s">
        <v>53</v>
      </c>
      <c r="Z10" s="71" t="s">
        <v>53</v>
      </c>
      <c r="AA10" s="71" t="s">
        <v>53</v>
      </c>
      <c r="AB10" s="71" t="s">
        <v>53</v>
      </c>
      <c r="AC10" s="70" t="str">
        <f t="shared" si="0"/>
        <v>2 - Baja</v>
      </c>
      <c r="AD10" s="233">
        <f t="shared" si="1"/>
        <v>0.4</v>
      </c>
      <c r="AE10" s="70" t="str">
        <f t="shared" si="2"/>
        <v>3 - Moderado</v>
      </c>
      <c r="AF10" s="233">
        <f t="shared" si="3"/>
        <v>0.6</v>
      </c>
      <c r="AG10" s="69" t="str">
        <f>IFERROR(INDEX('G TALENT H'!$BLU$685:$BLY$689,MATCH(I10,'G TALENT H'!$BLS$685:$BLS$689,0),MATCH(AE10,'G TALENT H'!$BLU$683:$BLY$683,0)),"")</f>
        <v>MODERADO</v>
      </c>
      <c r="AH10" s="233">
        <f t="shared" si="4"/>
        <v>0.24</v>
      </c>
      <c r="AI10" s="77" t="s">
        <v>1230</v>
      </c>
      <c r="AJ10" s="67" t="s">
        <v>102</v>
      </c>
      <c r="AK10" s="72" t="s">
        <v>1216</v>
      </c>
      <c r="AL10" s="72" t="s">
        <v>1215</v>
      </c>
      <c r="AM10" s="62" t="s">
        <v>35</v>
      </c>
      <c r="AN10" s="67" t="s">
        <v>45</v>
      </c>
      <c r="AO10" s="67" t="s">
        <v>50</v>
      </c>
      <c r="AP10" s="62" t="s">
        <v>52</v>
      </c>
      <c r="AQ10" s="62" t="s">
        <v>35</v>
      </c>
      <c r="AR10" s="67" t="s">
        <v>45</v>
      </c>
      <c r="AS10" s="67" t="s">
        <v>50</v>
      </c>
      <c r="AT10" s="62" t="s">
        <v>52</v>
      </c>
      <c r="AU10" s="62" t="s">
        <v>34</v>
      </c>
      <c r="AV10" s="67" t="s">
        <v>45</v>
      </c>
      <c r="AW10" s="67" t="s">
        <v>50</v>
      </c>
      <c r="AX10" s="62" t="s">
        <v>52</v>
      </c>
      <c r="AY10" s="62"/>
      <c r="AZ10" s="67"/>
      <c r="BA10" s="67"/>
      <c r="BB10" s="62"/>
      <c r="BC10" s="62"/>
      <c r="BD10" s="67"/>
      <c r="BE10" s="67"/>
      <c r="BF10" s="62"/>
      <c r="BG10" s="62"/>
      <c r="BH10" s="67"/>
      <c r="BI10" s="67"/>
      <c r="BJ10" s="62"/>
      <c r="BK10" s="62"/>
      <c r="BL10" s="67"/>
      <c r="BM10" s="67"/>
      <c r="BN10" s="62"/>
      <c r="BO10" s="62"/>
      <c r="BP10" s="67"/>
      <c r="BQ10" s="67"/>
      <c r="BR10" s="62"/>
      <c r="BS10" s="62"/>
      <c r="BT10" s="67"/>
      <c r="BU10" s="67"/>
      <c r="BV10" s="62"/>
      <c r="BW10" s="62"/>
      <c r="BX10" s="67"/>
      <c r="BY10" s="67"/>
      <c r="BZ10" s="62"/>
      <c r="CA10" s="62"/>
      <c r="CB10" s="67"/>
      <c r="CC10" s="67"/>
      <c r="CD10" s="62"/>
      <c r="CE10" s="62"/>
      <c r="CF10" s="67"/>
      <c r="CG10" s="67"/>
      <c r="CH10" s="62"/>
      <c r="CI10" s="67"/>
      <c r="CJ10" s="67"/>
      <c r="CK10" s="62"/>
      <c r="CL10" s="66" t="str">
        <f>IFERROR(IF(GE10&lt;=1,"1 - Muy Baja",VLOOKUP(GE10,'G TALENT H'!$BLR$685:$BLS$689,2,0)),"")</f>
        <v>1 - Muy Baja</v>
      </c>
      <c r="CM10" s="249">
        <f t="shared" si="5"/>
        <v>8.6399999999999991E-2</v>
      </c>
      <c r="CN10" s="66" t="str">
        <f>IFERROR(IF(GG10&lt;=1,"1 - Leve",HLOOKUP(GG10,'G TALENT H'!$BLU$682:$BLY$683,2,0)),"")</f>
        <v>3 - Moderado</v>
      </c>
      <c r="CO10" s="249">
        <f t="shared" si="6"/>
        <v>0.6</v>
      </c>
      <c r="CP10" s="63" t="str">
        <f t="shared" si="7"/>
        <v>MODERADO</v>
      </c>
      <c r="CQ10" s="233">
        <f t="shared" si="8"/>
        <v>5.183999999999999E-2</v>
      </c>
      <c r="CR10" s="77" t="s">
        <v>238</v>
      </c>
      <c r="CS10" s="63">
        <f t="shared" si="9"/>
        <v>3</v>
      </c>
      <c r="CT10" s="62"/>
      <c r="CU10" s="440" t="s">
        <v>1229</v>
      </c>
      <c r="CV10" s="76" t="s">
        <v>1125</v>
      </c>
      <c r="CW10" s="242"/>
      <c r="CX10" s="56">
        <f t="shared" si="10"/>
        <v>3</v>
      </c>
      <c r="CY10" s="59">
        <f t="shared" si="11"/>
        <v>3</v>
      </c>
      <c r="CZ10" s="56" t="str">
        <f t="shared" si="12"/>
        <v>Moderado</v>
      </c>
      <c r="DA10" s="237">
        <f t="shared" si="13"/>
        <v>0.6</v>
      </c>
      <c r="DB10" s="57">
        <f t="shared" si="14"/>
        <v>0.15</v>
      </c>
      <c r="DC10" s="57">
        <f t="shared" si="15"/>
        <v>0.25</v>
      </c>
      <c r="DD10" s="56">
        <f t="shared" si="16"/>
        <v>0.4</v>
      </c>
      <c r="DE10" s="55">
        <f t="shared" si="17"/>
        <v>2</v>
      </c>
      <c r="DF10" s="272">
        <f t="shared" si="18"/>
        <v>0.24</v>
      </c>
      <c r="DG10" s="55">
        <f t="shared" si="19"/>
        <v>3</v>
      </c>
      <c r="DH10" s="55"/>
      <c r="DI10" s="272">
        <f t="shared" si="20"/>
        <v>0.6</v>
      </c>
      <c r="DJ10" s="57">
        <f t="shared" si="21"/>
        <v>0.15</v>
      </c>
      <c r="DK10" s="57">
        <f t="shared" si="22"/>
        <v>0.25</v>
      </c>
      <c r="DL10" s="56">
        <f t="shared" si="23"/>
        <v>0.4</v>
      </c>
      <c r="DM10" s="55">
        <f t="shared" si="24"/>
        <v>1</v>
      </c>
      <c r="DN10" s="272">
        <f t="shared" si="25"/>
        <v>0.14399999999999999</v>
      </c>
      <c r="DO10" s="55">
        <f t="shared" si="26"/>
        <v>3</v>
      </c>
      <c r="DP10" s="272">
        <f t="shared" si="27"/>
        <v>0.6</v>
      </c>
      <c r="DQ10" s="57">
        <f t="shared" si="28"/>
        <v>0.15</v>
      </c>
      <c r="DR10" s="57">
        <f t="shared" si="29"/>
        <v>0.25</v>
      </c>
      <c r="DS10" s="56">
        <f t="shared" si="30"/>
        <v>0.4</v>
      </c>
      <c r="DT10" s="55">
        <f t="shared" si="31"/>
        <v>1</v>
      </c>
      <c r="DU10" s="272">
        <f t="shared" si="32"/>
        <v>8.6399999999999991E-2</v>
      </c>
      <c r="DV10" s="55">
        <f t="shared" si="33"/>
        <v>3</v>
      </c>
      <c r="DW10" s="272">
        <f t="shared" si="34"/>
        <v>0.6</v>
      </c>
      <c r="DX10" s="57">
        <f t="shared" si="35"/>
        <v>0</v>
      </c>
      <c r="DY10" s="57">
        <f>IF(BA10="",0,IF(BA10="Preventivo",0.25,IF(BA10="Detectivo",0.15,IF(#REF!="Correctivo",0.1,0))))</f>
        <v>0</v>
      </c>
      <c r="DZ10" s="56">
        <f t="shared" si="36"/>
        <v>0</v>
      </c>
      <c r="EA10" s="55">
        <f t="shared" si="37"/>
        <v>1</v>
      </c>
      <c r="EB10" s="272">
        <f t="shared" si="38"/>
        <v>8.6399999999999991E-2</v>
      </c>
      <c r="EC10" s="55">
        <f t="shared" si="39"/>
        <v>3</v>
      </c>
      <c r="ED10" s="272">
        <f t="shared" si="40"/>
        <v>0.6</v>
      </c>
      <c r="EE10" s="57">
        <f t="shared" si="41"/>
        <v>0</v>
      </c>
      <c r="EF10" s="57">
        <f t="shared" si="42"/>
        <v>0</v>
      </c>
      <c r="EG10" s="56">
        <f t="shared" si="43"/>
        <v>0</v>
      </c>
      <c r="EH10" s="55">
        <f t="shared" si="44"/>
        <v>1</v>
      </c>
      <c r="EI10" s="272">
        <f t="shared" si="45"/>
        <v>8.6399999999999991E-2</v>
      </c>
      <c r="EJ10" s="55">
        <f t="shared" si="46"/>
        <v>3</v>
      </c>
      <c r="EK10" s="272">
        <f t="shared" si="47"/>
        <v>0.6</v>
      </c>
      <c r="EL10" s="57">
        <f t="shared" si="48"/>
        <v>0</v>
      </c>
      <c r="EM10" s="57">
        <f t="shared" si="49"/>
        <v>0</v>
      </c>
      <c r="EN10" s="56">
        <f t="shared" si="50"/>
        <v>0</v>
      </c>
      <c r="EO10" s="55">
        <f t="shared" si="51"/>
        <v>1</v>
      </c>
      <c r="EP10" s="272">
        <f t="shared" si="52"/>
        <v>8.6399999999999991E-2</v>
      </c>
      <c r="EQ10" s="55">
        <f t="shared" si="53"/>
        <v>3</v>
      </c>
      <c r="ER10" s="272">
        <f t="shared" si="54"/>
        <v>0.6</v>
      </c>
      <c r="ES10" s="57">
        <f t="shared" si="55"/>
        <v>0</v>
      </c>
      <c r="ET10" s="57">
        <f t="shared" si="56"/>
        <v>0</v>
      </c>
      <c r="EU10" s="56">
        <f t="shared" si="57"/>
        <v>0</v>
      </c>
      <c r="EV10" s="55">
        <f t="shared" si="58"/>
        <v>1</v>
      </c>
      <c r="EW10" s="272">
        <f t="shared" si="59"/>
        <v>8.6399999999999991E-2</v>
      </c>
      <c r="EX10" s="55">
        <f t="shared" si="60"/>
        <v>3</v>
      </c>
      <c r="EY10" s="272">
        <f t="shared" si="61"/>
        <v>0.6</v>
      </c>
      <c r="EZ10" s="57">
        <f t="shared" si="62"/>
        <v>0</v>
      </c>
      <c r="FA10" s="57">
        <f t="shared" si="63"/>
        <v>0</v>
      </c>
      <c r="FB10" s="56">
        <f t="shared" si="64"/>
        <v>0</v>
      </c>
      <c r="FC10" s="55">
        <f t="shared" si="65"/>
        <v>1</v>
      </c>
      <c r="FD10" s="272">
        <f t="shared" si="66"/>
        <v>8.6399999999999991E-2</v>
      </c>
      <c r="FE10" s="55">
        <f t="shared" si="67"/>
        <v>3</v>
      </c>
      <c r="FF10" s="272">
        <f t="shared" si="68"/>
        <v>0.6</v>
      </c>
      <c r="FG10" s="57">
        <f t="shared" si="69"/>
        <v>0</v>
      </c>
      <c r="FH10" s="57">
        <f t="shared" si="70"/>
        <v>0</v>
      </c>
      <c r="FI10" s="56">
        <f t="shared" si="71"/>
        <v>0</v>
      </c>
      <c r="FJ10" s="55">
        <f t="shared" si="72"/>
        <v>1</v>
      </c>
      <c r="FK10" s="272">
        <f t="shared" si="73"/>
        <v>8.6399999999999991E-2</v>
      </c>
      <c r="FL10" s="55">
        <f t="shared" si="74"/>
        <v>3</v>
      </c>
      <c r="FM10" s="272">
        <f t="shared" si="75"/>
        <v>0.6</v>
      </c>
      <c r="FN10" s="57">
        <f t="shared" si="76"/>
        <v>0</v>
      </c>
      <c r="FO10" s="57">
        <f t="shared" si="77"/>
        <v>0</v>
      </c>
      <c r="FP10" s="56">
        <f t="shared" si="78"/>
        <v>0</v>
      </c>
      <c r="FQ10" s="55">
        <f t="shared" si="79"/>
        <v>1</v>
      </c>
      <c r="FR10" s="272">
        <f t="shared" si="80"/>
        <v>8.6399999999999991E-2</v>
      </c>
      <c r="FS10" s="55">
        <f t="shared" si="81"/>
        <v>3</v>
      </c>
      <c r="FT10" s="272">
        <f t="shared" si="82"/>
        <v>0.6</v>
      </c>
      <c r="FU10" s="57">
        <f t="shared" si="83"/>
        <v>0</v>
      </c>
      <c r="FV10" s="57">
        <f t="shared" si="84"/>
        <v>0</v>
      </c>
      <c r="FW10" s="56">
        <f t="shared" si="85"/>
        <v>0</v>
      </c>
      <c r="FX10" s="55">
        <f t="shared" si="86"/>
        <v>1</v>
      </c>
      <c r="FY10" s="272">
        <f t="shared" si="87"/>
        <v>8.6399999999999991E-2</v>
      </c>
      <c r="FZ10" s="55">
        <f t="shared" si="88"/>
        <v>3</v>
      </c>
      <c r="GA10" s="272">
        <f t="shared" si="89"/>
        <v>0.6</v>
      </c>
      <c r="GB10" s="57">
        <f t="shared" si="90"/>
        <v>0</v>
      </c>
      <c r="GC10" s="57">
        <f t="shared" si="91"/>
        <v>0</v>
      </c>
      <c r="GD10" s="56">
        <f t="shared" si="92"/>
        <v>0</v>
      </c>
      <c r="GE10" s="55">
        <f t="shared" si="93"/>
        <v>1</v>
      </c>
      <c r="GF10" s="272">
        <f t="shared" si="94"/>
        <v>8.6399999999999991E-2</v>
      </c>
      <c r="GG10" s="55">
        <f t="shared" si="95"/>
        <v>3</v>
      </c>
      <c r="GH10" s="272">
        <f t="shared" si="96"/>
        <v>0.6</v>
      </c>
      <c r="GI10" s="272">
        <f t="shared" si="97"/>
        <v>0.6</v>
      </c>
      <c r="GJ10" s="53"/>
    </row>
    <row r="11" spans="1:193 1680:1680" ht="230.4" x14ac:dyDescent="0.2">
      <c r="A11" s="75">
        <v>3</v>
      </c>
      <c r="B11" s="69" t="s">
        <v>1226</v>
      </c>
      <c r="C11" s="80" t="s">
        <v>1228</v>
      </c>
      <c r="D11" s="74" t="s">
        <v>205</v>
      </c>
      <c r="E11" s="72" t="s">
        <v>204</v>
      </c>
      <c r="F11" s="62" t="s">
        <v>225</v>
      </c>
      <c r="G11" s="72" t="s">
        <v>218</v>
      </c>
      <c r="H11" s="72" t="s">
        <v>173</v>
      </c>
      <c r="I11" s="71" t="s">
        <v>20</v>
      </c>
      <c r="J11" s="443">
        <v>2</v>
      </c>
      <c r="K11" s="71" t="s">
        <v>53</v>
      </c>
      <c r="L11" s="71" t="s">
        <v>54</v>
      </c>
      <c r="M11" s="71" t="s">
        <v>53</v>
      </c>
      <c r="N11" s="71" t="s">
        <v>53</v>
      </c>
      <c r="O11" s="71" t="s">
        <v>53</v>
      </c>
      <c r="P11" s="71" t="s">
        <v>54</v>
      </c>
      <c r="Q11" s="71" t="s">
        <v>53</v>
      </c>
      <c r="R11" s="71" t="s">
        <v>53</v>
      </c>
      <c r="S11" s="71" t="s">
        <v>53</v>
      </c>
      <c r="T11" s="71" t="s">
        <v>54</v>
      </c>
      <c r="U11" s="71" t="s">
        <v>54</v>
      </c>
      <c r="V11" s="71" t="s">
        <v>54</v>
      </c>
      <c r="W11" s="71" t="s">
        <v>54</v>
      </c>
      <c r="X11" s="71" t="s">
        <v>54</v>
      </c>
      <c r="Y11" s="71" t="s">
        <v>53</v>
      </c>
      <c r="Z11" s="71" t="s">
        <v>53</v>
      </c>
      <c r="AA11" s="71" t="s">
        <v>53</v>
      </c>
      <c r="AB11" s="71" t="s">
        <v>53</v>
      </c>
      <c r="AC11" s="70" t="str">
        <f t="shared" si="0"/>
        <v>2 - Baja</v>
      </c>
      <c r="AD11" s="233">
        <f t="shared" si="1"/>
        <v>0.4</v>
      </c>
      <c r="AE11" s="70" t="str">
        <f t="shared" si="2"/>
        <v>4 - Mayor</v>
      </c>
      <c r="AF11" s="233">
        <f t="shared" si="3"/>
        <v>0.8</v>
      </c>
      <c r="AG11" s="69" t="str">
        <f>IFERROR(INDEX('G TALENT H'!$BLU$685:$BLY$689,MATCH(I11,'G TALENT H'!$BLS$685:$BLS$689,0),MATCH(AE11,'G TALENT H'!$BLU$683:$BLY$683,0)),"")</f>
        <v>MODERADO</v>
      </c>
      <c r="AH11" s="233">
        <f t="shared" si="4"/>
        <v>0.32000000000000006</v>
      </c>
      <c r="AI11" s="442" t="s">
        <v>1224</v>
      </c>
      <c r="AJ11" s="68" t="s">
        <v>102</v>
      </c>
      <c r="AK11" s="68" t="s">
        <v>1216</v>
      </c>
      <c r="AL11" s="68" t="s">
        <v>1215</v>
      </c>
      <c r="AM11" s="62" t="s">
        <v>35</v>
      </c>
      <c r="AN11" s="67" t="s">
        <v>45</v>
      </c>
      <c r="AO11" s="67" t="s">
        <v>50</v>
      </c>
      <c r="AP11" s="62" t="s">
        <v>52</v>
      </c>
      <c r="AQ11" s="62" t="s">
        <v>35</v>
      </c>
      <c r="AR11" s="67" t="s">
        <v>46</v>
      </c>
      <c r="AS11" s="67" t="s">
        <v>50</v>
      </c>
      <c r="AT11" s="62" t="s">
        <v>52</v>
      </c>
      <c r="AU11" s="62" t="s">
        <v>35</v>
      </c>
      <c r="AV11" s="67" t="s">
        <v>45</v>
      </c>
      <c r="AW11" s="67" t="s">
        <v>49</v>
      </c>
      <c r="AX11" s="62" t="s">
        <v>52</v>
      </c>
      <c r="AY11" s="62" t="s">
        <v>35</v>
      </c>
      <c r="AZ11" s="67" t="s">
        <v>46</v>
      </c>
      <c r="BA11" s="67" t="s">
        <v>50</v>
      </c>
      <c r="BB11" s="62" t="s">
        <v>52</v>
      </c>
      <c r="BC11" s="62"/>
      <c r="BD11" s="67"/>
      <c r="BE11" s="67"/>
      <c r="BF11" s="62"/>
      <c r="BG11" s="62"/>
      <c r="BH11" s="67"/>
      <c r="BI11" s="67"/>
      <c r="BJ11" s="62"/>
      <c r="BK11" s="62"/>
      <c r="BL11" s="67"/>
      <c r="BM11" s="67"/>
      <c r="BN11" s="62"/>
      <c r="BO11" s="62"/>
      <c r="BP11" s="67"/>
      <c r="BQ11" s="67"/>
      <c r="BR11" s="62"/>
      <c r="BS11" s="62"/>
      <c r="BT11" s="67"/>
      <c r="BU11" s="67"/>
      <c r="BV11" s="62"/>
      <c r="BW11" s="62"/>
      <c r="BX11" s="67"/>
      <c r="BY11" s="67"/>
      <c r="BZ11" s="62"/>
      <c r="CA11" s="62"/>
      <c r="CB11" s="67"/>
      <c r="CC11" s="67"/>
      <c r="CD11" s="62"/>
      <c r="CE11" s="62"/>
      <c r="CF11" s="67"/>
      <c r="CG11" s="67"/>
      <c r="CH11" s="62"/>
      <c r="CI11" s="67"/>
      <c r="CJ11" s="67"/>
      <c r="CK11" s="62"/>
      <c r="CL11" s="66" t="str">
        <f>IFERROR(IF(GE11&lt;=1,"1 - Muy Baja",VLOOKUP(GE11,'G TALENT H'!$BLR$685:$BLS$689,2,0)),"")</f>
        <v>1 - Muy Baja</v>
      </c>
      <c r="CM11" s="249">
        <f t="shared" si="5"/>
        <v>4.1999999999999996E-2</v>
      </c>
      <c r="CN11" s="66" t="str">
        <f>IFERROR(IF(GG11&lt;=1,"1 - Leve",HLOOKUP(GG11,'G TALENT H'!$BLU$682:$BLY$683,2,0)),"")</f>
        <v>4 - Mayor</v>
      </c>
      <c r="CO11" s="249">
        <f t="shared" si="6"/>
        <v>0.8</v>
      </c>
      <c r="CP11" s="63" t="str">
        <f t="shared" si="7"/>
        <v>MODERADO</v>
      </c>
      <c r="CQ11" s="233">
        <f t="shared" si="8"/>
        <v>3.3599999999999998E-2</v>
      </c>
      <c r="CR11" s="77" t="s">
        <v>475</v>
      </c>
      <c r="CS11" s="63">
        <f t="shared" si="9"/>
        <v>3</v>
      </c>
      <c r="CT11" s="62"/>
      <c r="CU11" s="441" t="s">
        <v>1227</v>
      </c>
      <c r="CV11" s="76" t="s">
        <v>1125</v>
      </c>
      <c r="CW11" s="242"/>
      <c r="CX11" s="56">
        <f t="shared" si="10"/>
        <v>7</v>
      </c>
      <c r="CY11" s="59">
        <f t="shared" si="11"/>
        <v>4</v>
      </c>
      <c r="CZ11" s="56" t="str">
        <f t="shared" si="12"/>
        <v>Mayor</v>
      </c>
      <c r="DA11" s="237">
        <f t="shared" si="13"/>
        <v>0.8</v>
      </c>
      <c r="DB11" s="57">
        <f t="shared" si="14"/>
        <v>0.15</v>
      </c>
      <c r="DC11" s="57">
        <f t="shared" si="15"/>
        <v>0.25</v>
      </c>
      <c r="DD11" s="56">
        <f t="shared" si="16"/>
        <v>0.4</v>
      </c>
      <c r="DE11" s="55">
        <f t="shared" si="17"/>
        <v>2</v>
      </c>
      <c r="DF11" s="272">
        <f t="shared" si="18"/>
        <v>0.24</v>
      </c>
      <c r="DG11" s="55">
        <f t="shared" si="19"/>
        <v>4</v>
      </c>
      <c r="DH11" s="55"/>
      <c r="DI11" s="272">
        <f t="shared" si="20"/>
        <v>0.8</v>
      </c>
      <c r="DJ11" s="57">
        <f t="shared" si="21"/>
        <v>0.25</v>
      </c>
      <c r="DK11" s="57">
        <f t="shared" si="22"/>
        <v>0.25</v>
      </c>
      <c r="DL11" s="56">
        <f t="shared" si="23"/>
        <v>0.5</v>
      </c>
      <c r="DM11" s="55">
        <f t="shared" si="24"/>
        <v>1</v>
      </c>
      <c r="DN11" s="272">
        <f t="shared" si="25"/>
        <v>0.12</v>
      </c>
      <c r="DO11" s="55">
        <f t="shared" si="26"/>
        <v>4</v>
      </c>
      <c r="DP11" s="272">
        <f t="shared" si="27"/>
        <v>0.8</v>
      </c>
      <c r="DQ11" s="57">
        <f t="shared" si="28"/>
        <v>0.15</v>
      </c>
      <c r="DR11" s="57">
        <f t="shared" si="29"/>
        <v>0.15</v>
      </c>
      <c r="DS11" s="56">
        <f t="shared" si="30"/>
        <v>0.3</v>
      </c>
      <c r="DT11" s="55">
        <f t="shared" si="31"/>
        <v>1</v>
      </c>
      <c r="DU11" s="272">
        <f t="shared" si="32"/>
        <v>8.3999999999999991E-2</v>
      </c>
      <c r="DV11" s="55">
        <f t="shared" si="33"/>
        <v>4</v>
      </c>
      <c r="DW11" s="272">
        <f t="shared" si="34"/>
        <v>0.8</v>
      </c>
      <c r="DX11" s="57">
        <f t="shared" si="35"/>
        <v>0.25</v>
      </c>
      <c r="DY11" s="57">
        <f>IF(BA11="",0,IF(BA11="Preventivo",0.25,IF(BA11="Detectivo",0.15,IF(BA12="Correctivo",0.1,0))))</f>
        <v>0.25</v>
      </c>
      <c r="DZ11" s="56">
        <f t="shared" si="36"/>
        <v>0.5</v>
      </c>
      <c r="EA11" s="55">
        <f t="shared" si="37"/>
        <v>1</v>
      </c>
      <c r="EB11" s="272">
        <f t="shared" si="38"/>
        <v>4.1999999999999996E-2</v>
      </c>
      <c r="EC11" s="55">
        <f t="shared" si="39"/>
        <v>4</v>
      </c>
      <c r="ED11" s="272">
        <f t="shared" si="40"/>
        <v>0.8</v>
      </c>
      <c r="EE11" s="57">
        <f t="shared" si="41"/>
        <v>0</v>
      </c>
      <c r="EF11" s="57">
        <f t="shared" si="42"/>
        <v>0</v>
      </c>
      <c r="EG11" s="56">
        <f t="shared" si="43"/>
        <v>0</v>
      </c>
      <c r="EH11" s="55">
        <f t="shared" si="44"/>
        <v>1</v>
      </c>
      <c r="EI11" s="272">
        <f t="shared" si="45"/>
        <v>4.1999999999999996E-2</v>
      </c>
      <c r="EJ11" s="55">
        <f t="shared" si="46"/>
        <v>4</v>
      </c>
      <c r="EK11" s="272">
        <f t="shared" si="47"/>
        <v>0.8</v>
      </c>
      <c r="EL11" s="57">
        <f t="shared" si="48"/>
        <v>0</v>
      </c>
      <c r="EM11" s="57">
        <f t="shared" si="49"/>
        <v>0</v>
      </c>
      <c r="EN11" s="56">
        <f t="shared" si="50"/>
        <v>0</v>
      </c>
      <c r="EO11" s="55">
        <f t="shared" si="51"/>
        <v>1</v>
      </c>
      <c r="EP11" s="272">
        <f t="shared" si="52"/>
        <v>4.1999999999999996E-2</v>
      </c>
      <c r="EQ11" s="55">
        <f t="shared" si="53"/>
        <v>4</v>
      </c>
      <c r="ER11" s="272">
        <f t="shared" si="54"/>
        <v>0.8</v>
      </c>
      <c r="ES11" s="57">
        <f t="shared" si="55"/>
        <v>0</v>
      </c>
      <c r="ET11" s="57">
        <f t="shared" si="56"/>
        <v>0</v>
      </c>
      <c r="EU11" s="56">
        <f t="shared" si="57"/>
        <v>0</v>
      </c>
      <c r="EV11" s="55">
        <f t="shared" si="58"/>
        <v>1</v>
      </c>
      <c r="EW11" s="272">
        <f t="shared" si="59"/>
        <v>4.1999999999999996E-2</v>
      </c>
      <c r="EX11" s="55">
        <f t="shared" si="60"/>
        <v>4</v>
      </c>
      <c r="EY11" s="272">
        <f t="shared" si="61"/>
        <v>0.8</v>
      </c>
      <c r="EZ11" s="57">
        <f t="shared" si="62"/>
        <v>0</v>
      </c>
      <c r="FA11" s="57">
        <f t="shared" si="63"/>
        <v>0</v>
      </c>
      <c r="FB11" s="56">
        <f t="shared" si="64"/>
        <v>0</v>
      </c>
      <c r="FC11" s="55">
        <f t="shared" si="65"/>
        <v>1</v>
      </c>
      <c r="FD11" s="272">
        <f t="shared" si="66"/>
        <v>4.1999999999999996E-2</v>
      </c>
      <c r="FE11" s="55">
        <f t="shared" si="67"/>
        <v>4</v>
      </c>
      <c r="FF11" s="272">
        <f t="shared" si="68"/>
        <v>0.8</v>
      </c>
      <c r="FG11" s="57">
        <f t="shared" si="69"/>
        <v>0</v>
      </c>
      <c r="FH11" s="57">
        <f t="shared" si="70"/>
        <v>0</v>
      </c>
      <c r="FI11" s="56">
        <f t="shared" si="71"/>
        <v>0</v>
      </c>
      <c r="FJ11" s="55">
        <f t="shared" si="72"/>
        <v>1</v>
      </c>
      <c r="FK11" s="272">
        <f t="shared" si="73"/>
        <v>4.1999999999999996E-2</v>
      </c>
      <c r="FL11" s="55">
        <f t="shared" si="74"/>
        <v>4</v>
      </c>
      <c r="FM11" s="272">
        <f t="shared" si="75"/>
        <v>0.8</v>
      </c>
      <c r="FN11" s="57">
        <f t="shared" si="76"/>
        <v>0</v>
      </c>
      <c r="FO11" s="57">
        <f t="shared" si="77"/>
        <v>0</v>
      </c>
      <c r="FP11" s="56">
        <f t="shared" si="78"/>
        <v>0</v>
      </c>
      <c r="FQ11" s="55">
        <f t="shared" si="79"/>
        <v>1</v>
      </c>
      <c r="FR11" s="272">
        <f t="shared" si="80"/>
        <v>4.1999999999999996E-2</v>
      </c>
      <c r="FS11" s="55">
        <f t="shared" si="81"/>
        <v>4</v>
      </c>
      <c r="FT11" s="272">
        <f t="shared" si="82"/>
        <v>0.8</v>
      </c>
      <c r="FU11" s="57">
        <f t="shared" si="83"/>
        <v>0</v>
      </c>
      <c r="FV11" s="57">
        <f t="shared" si="84"/>
        <v>0</v>
      </c>
      <c r="FW11" s="56">
        <f t="shared" si="85"/>
        <v>0</v>
      </c>
      <c r="FX11" s="55">
        <f t="shared" si="86"/>
        <v>1</v>
      </c>
      <c r="FY11" s="272">
        <f t="shared" si="87"/>
        <v>4.1999999999999996E-2</v>
      </c>
      <c r="FZ11" s="55">
        <f t="shared" si="88"/>
        <v>4</v>
      </c>
      <c r="GA11" s="272">
        <f t="shared" si="89"/>
        <v>0.8</v>
      </c>
      <c r="GB11" s="57">
        <f t="shared" si="90"/>
        <v>0</v>
      </c>
      <c r="GC11" s="57">
        <f t="shared" si="91"/>
        <v>0</v>
      </c>
      <c r="GD11" s="56">
        <f t="shared" si="92"/>
        <v>0</v>
      </c>
      <c r="GE11" s="55">
        <f t="shared" si="93"/>
        <v>1</v>
      </c>
      <c r="GF11" s="272">
        <f t="shared" si="94"/>
        <v>4.1999999999999996E-2</v>
      </c>
      <c r="GG11" s="55">
        <f t="shared" si="95"/>
        <v>4</v>
      </c>
      <c r="GH11" s="272">
        <f t="shared" si="96"/>
        <v>0.8</v>
      </c>
      <c r="GI11" s="272">
        <f t="shared" si="97"/>
        <v>0.8</v>
      </c>
      <c r="GJ11" s="53"/>
    </row>
    <row r="12" spans="1:193 1680:1680" ht="230.4" x14ac:dyDescent="0.2">
      <c r="A12" s="75">
        <v>4</v>
      </c>
      <c r="B12" s="69" t="s">
        <v>1226</v>
      </c>
      <c r="C12" s="80" t="s">
        <v>1225</v>
      </c>
      <c r="D12" s="74" t="s">
        <v>206</v>
      </c>
      <c r="E12" s="72" t="s">
        <v>204</v>
      </c>
      <c r="F12" s="62" t="s">
        <v>222</v>
      </c>
      <c r="G12" s="72" t="s">
        <v>218</v>
      </c>
      <c r="H12" s="72" t="s">
        <v>173</v>
      </c>
      <c r="I12" s="71" t="s">
        <v>20</v>
      </c>
      <c r="J12" s="443">
        <v>2</v>
      </c>
      <c r="K12" s="71" t="s">
        <v>53</v>
      </c>
      <c r="L12" s="71" t="s">
        <v>54</v>
      </c>
      <c r="M12" s="71" t="s">
        <v>53</v>
      </c>
      <c r="N12" s="71" t="s">
        <v>53</v>
      </c>
      <c r="O12" s="71" t="s">
        <v>53</v>
      </c>
      <c r="P12" s="71" t="s">
        <v>54</v>
      </c>
      <c r="Q12" s="71" t="s">
        <v>53</v>
      </c>
      <c r="R12" s="71" t="s">
        <v>53</v>
      </c>
      <c r="S12" s="71" t="s">
        <v>53</v>
      </c>
      <c r="T12" s="71" t="s">
        <v>54</v>
      </c>
      <c r="U12" s="71" t="s">
        <v>54</v>
      </c>
      <c r="V12" s="71" t="s">
        <v>54</v>
      </c>
      <c r="W12" s="71" t="s">
        <v>54</v>
      </c>
      <c r="X12" s="71" t="s">
        <v>54</v>
      </c>
      <c r="Y12" s="71" t="s">
        <v>53</v>
      </c>
      <c r="Z12" s="71" t="s">
        <v>53</v>
      </c>
      <c r="AA12" s="71" t="s">
        <v>53</v>
      </c>
      <c r="AB12" s="71" t="s">
        <v>53</v>
      </c>
      <c r="AC12" s="70" t="str">
        <f t="shared" si="0"/>
        <v>2 - Baja</v>
      </c>
      <c r="AD12" s="233">
        <f t="shared" si="1"/>
        <v>0.4</v>
      </c>
      <c r="AE12" s="70" t="str">
        <f t="shared" si="2"/>
        <v>4 - Mayor</v>
      </c>
      <c r="AF12" s="233">
        <f t="shared" si="3"/>
        <v>0.8</v>
      </c>
      <c r="AG12" s="69" t="str">
        <f>IFERROR(INDEX('G TALENT H'!$BLU$685:$BLY$689,MATCH(I12,'G TALENT H'!$BLS$685:$BLS$689,0),MATCH(AE12,'G TALENT H'!$BLU$683:$BLY$683,0)),"")</f>
        <v>MODERADO</v>
      </c>
      <c r="AH12" s="233">
        <f t="shared" si="4"/>
        <v>0.32000000000000006</v>
      </c>
      <c r="AI12" s="442" t="s">
        <v>1224</v>
      </c>
      <c r="AJ12" s="68" t="s">
        <v>102</v>
      </c>
      <c r="AK12" s="68" t="s">
        <v>1216</v>
      </c>
      <c r="AL12" s="68" t="s">
        <v>1215</v>
      </c>
      <c r="AM12" s="62" t="s">
        <v>35</v>
      </c>
      <c r="AN12" s="67" t="s">
        <v>45</v>
      </c>
      <c r="AO12" s="67" t="s">
        <v>50</v>
      </c>
      <c r="AP12" s="62" t="s">
        <v>52</v>
      </c>
      <c r="AQ12" s="62" t="s">
        <v>35</v>
      </c>
      <c r="AR12" s="67" t="s">
        <v>46</v>
      </c>
      <c r="AS12" s="67" t="s">
        <v>50</v>
      </c>
      <c r="AT12" s="62" t="s">
        <v>52</v>
      </c>
      <c r="AU12" s="62" t="s">
        <v>35</v>
      </c>
      <c r="AV12" s="67" t="s">
        <v>45</v>
      </c>
      <c r="AW12" s="67" t="s">
        <v>49</v>
      </c>
      <c r="AX12" s="62" t="s">
        <v>52</v>
      </c>
      <c r="AY12" s="62" t="s">
        <v>35</v>
      </c>
      <c r="AZ12" s="67" t="s">
        <v>46</v>
      </c>
      <c r="BA12" s="67" t="s">
        <v>50</v>
      </c>
      <c r="BB12" s="62" t="s">
        <v>52</v>
      </c>
      <c r="BC12" s="62"/>
      <c r="BD12" s="67"/>
      <c r="BE12" s="67"/>
      <c r="BF12" s="62"/>
      <c r="BG12" s="62"/>
      <c r="BH12" s="67"/>
      <c r="BI12" s="67"/>
      <c r="BJ12" s="62"/>
      <c r="BK12" s="62"/>
      <c r="BL12" s="67"/>
      <c r="BM12" s="67"/>
      <c r="BN12" s="62"/>
      <c r="BO12" s="62"/>
      <c r="BP12" s="67"/>
      <c r="BQ12" s="67"/>
      <c r="BR12" s="62"/>
      <c r="BS12" s="62"/>
      <c r="BT12" s="67"/>
      <c r="BU12" s="67"/>
      <c r="BV12" s="62"/>
      <c r="BW12" s="62"/>
      <c r="BX12" s="67"/>
      <c r="BY12" s="67"/>
      <c r="BZ12" s="62"/>
      <c r="CA12" s="62"/>
      <c r="CB12" s="67"/>
      <c r="CC12" s="67"/>
      <c r="CD12" s="62"/>
      <c r="CE12" s="62"/>
      <c r="CF12" s="67"/>
      <c r="CG12" s="67"/>
      <c r="CH12" s="62"/>
      <c r="CI12" s="67"/>
      <c r="CJ12" s="67"/>
      <c r="CK12" s="62"/>
      <c r="CL12" s="66" t="str">
        <f>IFERROR(IF(GE12&lt;=1,"1 - Muy Baja",VLOOKUP(GE12,'G TALENT H'!$BLR$685:$BLS$689,2,0)),"")</f>
        <v>1 - Muy Baja</v>
      </c>
      <c r="CM12" s="249">
        <f t="shared" si="5"/>
        <v>4.1999999999999996E-2</v>
      </c>
      <c r="CN12" s="66" t="str">
        <f>IFERROR(IF(GG12&lt;=1,"1 - Leve",HLOOKUP(GG12,'G TALENT H'!$BLU$682:$BLY$683,2,0)),"")</f>
        <v>4 - Mayor</v>
      </c>
      <c r="CO12" s="249">
        <f t="shared" si="6"/>
        <v>0.8</v>
      </c>
      <c r="CP12" s="63" t="str">
        <f t="shared" si="7"/>
        <v>MODERADO</v>
      </c>
      <c r="CQ12" s="233">
        <f t="shared" si="8"/>
        <v>3.3599999999999998E-2</v>
      </c>
      <c r="CR12" s="77" t="s">
        <v>238</v>
      </c>
      <c r="CS12" s="63">
        <f t="shared" si="9"/>
        <v>3</v>
      </c>
      <c r="CT12" s="62"/>
      <c r="CU12" s="440" t="s">
        <v>1223</v>
      </c>
      <c r="CV12" s="76" t="s">
        <v>1125</v>
      </c>
      <c r="CW12" s="242"/>
      <c r="CX12" s="56">
        <f t="shared" si="10"/>
        <v>7</v>
      </c>
      <c r="CY12" s="59">
        <f t="shared" si="11"/>
        <v>4</v>
      </c>
      <c r="CZ12" s="56" t="str">
        <f t="shared" si="12"/>
        <v>Mayor</v>
      </c>
      <c r="DA12" s="237">
        <f t="shared" si="13"/>
        <v>0.8</v>
      </c>
      <c r="DB12" s="57">
        <f t="shared" si="14"/>
        <v>0.15</v>
      </c>
      <c r="DC12" s="57">
        <f t="shared" si="15"/>
        <v>0.25</v>
      </c>
      <c r="DD12" s="56">
        <f t="shared" si="16"/>
        <v>0.4</v>
      </c>
      <c r="DE12" s="55">
        <f t="shared" si="17"/>
        <v>2</v>
      </c>
      <c r="DF12" s="272">
        <f t="shared" si="18"/>
        <v>0.24</v>
      </c>
      <c r="DG12" s="55">
        <f t="shared" si="19"/>
        <v>4</v>
      </c>
      <c r="DH12" s="55"/>
      <c r="DI12" s="272">
        <f t="shared" si="20"/>
        <v>0.8</v>
      </c>
      <c r="DJ12" s="57">
        <f t="shared" si="21"/>
        <v>0.25</v>
      </c>
      <c r="DK12" s="57">
        <f t="shared" si="22"/>
        <v>0.25</v>
      </c>
      <c r="DL12" s="56">
        <f t="shared" si="23"/>
        <v>0.5</v>
      </c>
      <c r="DM12" s="55">
        <f t="shared" si="24"/>
        <v>1</v>
      </c>
      <c r="DN12" s="272">
        <f t="shared" si="25"/>
        <v>0.12</v>
      </c>
      <c r="DO12" s="55">
        <f t="shared" si="26"/>
        <v>4</v>
      </c>
      <c r="DP12" s="272">
        <f t="shared" si="27"/>
        <v>0.8</v>
      </c>
      <c r="DQ12" s="57">
        <f t="shared" si="28"/>
        <v>0.15</v>
      </c>
      <c r="DR12" s="57">
        <f t="shared" si="29"/>
        <v>0.15</v>
      </c>
      <c r="DS12" s="56">
        <f t="shared" si="30"/>
        <v>0.3</v>
      </c>
      <c r="DT12" s="55">
        <f t="shared" si="31"/>
        <v>1</v>
      </c>
      <c r="DU12" s="272">
        <f t="shared" si="32"/>
        <v>8.3999999999999991E-2</v>
      </c>
      <c r="DV12" s="55">
        <f t="shared" si="33"/>
        <v>4</v>
      </c>
      <c r="DW12" s="272">
        <f t="shared" si="34"/>
        <v>0.8</v>
      </c>
      <c r="DX12" s="57">
        <f t="shared" si="35"/>
        <v>0.25</v>
      </c>
      <c r="DY12" s="57">
        <f>IF(BA12="",0,IF(BA12="Preventivo",0.25,IF(BA12="Detectivo",0.15,IF(BA13="Correctivo",0.1,0))))</f>
        <v>0.25</v>
      </c>
      <c r="DZ12" s="56">
        <f t="shared" si="36"/>
        <v>0.5</v>
      </c>
      <c r="EA12" s="55">
        <f t="shared" si="37"/>
        <v>1</v>
      </c>
      <c r="EB12" s="272">
        <f t="shared" si="38"/>
        <v>4.1999999999999996E-2</v>
      </c>
      <c r="EC12" s="55">
        <f t="shared" si="39"/>
        <v>4</v>
      </c>
      <c r="ED12" s="272">
        <f t="shared" si="40"/>
        <v>0.8</v>
      </c>
      <c r="EE12" s="57">
        <f t="shared" si="41"/>
        <v>0</v>
      </c>
      <c r="EF12" s="57">
        <f t="shared" si="42"/>
        <v>0</v>
      </c>
      <c r="EG12" s="56">
        <f t="shared" si="43"/>
        <v>0</v>
      </c>
      <c r="EH12" s="55">
        <f t="shared" si="44"/>
        <v>1</v>
      </c>
      <c r="EI12" s="272">
        <f t="shared" si="45"/>
        <v>4.1999999999999996E-2</v>
      </c>
      <c r="EJ12" s="55">
        <f t="shared" si="46"/>
        <v>4</v>
      </c>
      <c r="EK12" s="272">
        <f t="shared" si="47"/>
        <v>0.8</v>
      </c>
      <c r="EL12" s="57">
        <f t="shared" si="48"/>
        <v>0</v>
      </c>
      <c r="EM12" s="57">
        <f t="shared" si="49"/>
        <v>0</v>
      </c>
      <c r="EN12" s="56">
        <f t="shared" si="50"/>
        <v>0</v>
      </c>
      <c r="EO12" s="55">
        <f t="shared" si="51"/>
        <v>1</v>
      </c>
      <c r="EP12" s="272">
        <f t="shared" si="52"/>
        <v>4.1999999999999996E-2</v>
      </c>
      <c r="EQ12" s="55">
        <f t="shared" si="53"/>
        <v>4</v>
      </c>
      <c r="ER12" s="272">
        <f t="shared" si="54"/>
        <v>0.8</v>
      </c>
      <c r="ES12" s="57">
        <f t="shared" si="55"/>
        <v>0</v>
      </c>
      <c r="ET12" s="57">
        <f t="shared" si="56"/>
        <v>0</v>
      </c>
      <c r="EU12" s="56">
        <f t="shared" si="57"/>
        <v>0</v>
      </c>
      <c r="EV12" s="55">
        <f t="shared" si="58"/>
        <v>1</v>
      </c>
      <c r="EW12" s="272">
        <f t="shared" si="59"/>
        <v>4.1999999999999996E-2</v>
      </c>
      <c r="EX12" s="55">
        <f t="shared" si="60"/>
        <v>4</v>
      </c>
      <c r="EY12" s="272">
        <f t="shared" si="61"/>
        <v>0.8</v>
      </c>
      <c r="EZ12" s="57">
        <f t="shared" si="62"/>
        <v>0</v>
      </c>
      <c r="FA12" s="57">
        <f t="shared" si="63"/>
        <v>0</v>
      </c>
      <c r="FB12" s="56">
        <f t="shared" si="64"/>
        <v>0</v>
      </c>
      <c r="FC12" s="55">
        <f t="shared" si="65"/>
        <v>1</v>
      </c>
      <c r="FD12" s="272">
        <f t="shared" si="66"/>
        <v>4.1999999999999996E-2</v>
      </c>
      <c r="FE12" s="55">
        <f t="shared" si="67"/>
        <v>4</v>
      </c>
      <c r="FF12" s="272">
        <f t="shared" si="68"/>
        <v>0.8</v>
      </c>
      <c r="FG12" s="57">
        <f t="shared" si="69"/>
        <v>0</v>
      </c>
      <c r="FH12" s="57">
        <f t="shared" si="70"/>
        <v>0</v>
      </c>
      <c r="FI12" s="56">
        <f t="shared" si="71"/>
        <v>0</v>
      </c>
      <c r="FJ12" s="55">
        <f t="shared" si="72"/>
        <v>1</v>
      </c>
      <c r="FK12" s="272">
        <f t="shared" si="73"/>
        <v>4.1999999999999996E-2</v>
      </c>
      <c r="FL12" s="55">
        <f t="shared" si="74"/>
        <v>4</v>
      </c>
      <c r="FM12" s="272">
        <f t="shared" si="75"/>
        <v>0.8</v>
      </c>
      <c r="FN12" s="57">
        <f t="shared" si="76"/>
        <v>0</v>
      </c>
      <c r="FO12" s="57">
        <f t="shared" si="77"/>
        <v>0</v>
      </c>
      <c r="FP12" s="56">
        <f t="shared" si="78"/>
        <v>0</v>
      </c>
      <c r="FQ12" s="55">
        <f t="shared" si="79"/>
        <v>1</v>
      </c>
      <c r="FR12" s="272">
        <f t="shared" si="80"/>
        <v>4.1999999999999996E-2</v>
      </c>
      <c r="FS12" s="55">
        <f t="shared" si="81"/>
        <v>4</v>
      </c>
      <c r="FT12" s="272">
        <f t="shared" si="82"/>
        <v>0.8</v>
      </c>
      <c r="FU12" s="57">
        <f t="shared" si="83"/>
        <v>0</v>
      </c>
      <c r="FV12" s="57">
        <f t="shared" si="84"/>
        <v>0</v>
      </c>
      <c r="FW12" s="56">
        <f t="shared" si="85"/>
        <v>0</v>
      </c>
      <c r="FX12" s="55">
        <f t="shared" si="86"/>
        <v>1</v>
      </c>
      <c r="FY12" s="272">
        <f t="shared" si="87"/>
        <v>4.1999999999999996E-2</v>
      </c>
      <c r="FZ12" s="55">
        <f t="shared" si="88"/>
        <v>4</v>
      </c>
      <c r="GA12" s="272">
        <f t="shared" si="89"/>
        <v>0.8</v>
      </c>
      <c r="GB12" s="57">
        <f t="shared" si="90"/>
        <v>0</v>
      </c>
      <c r="GC12" s="57">
        <f t="shared" si="91"/>
        <v>0</v>
      </c>
      <c r="GD12" s="56">
        <f t="shared" si="92"/>
        <v>0</v>
      </c>
      <c r="GE12" s="55">
        <f t="shared" si="93"/>
        <v>1</v>
      </c>
      <c r="GF12" s="272">
        <f t="shared" si="94"/>
        <v>4.1999999999999996E-2</v>
      </c>
      <c r="GG12" s="55">
        <f t="shared" si="95"/>
        <v>4</v>
      </c>
      <c r="GH12" s="272">
        <f t="shared" si="96"/>
        <v>0.8</v>
      </c>
      <c r="GI12" s="272">
        <f t="shared" si="97"/>
        <v>0.8</v>
      </c>
      <c r="GJ12" s="53"/>
    </row>
    <row r="13" spans="1:193 1680:1680" ht="230.4" x14ac:dyDescent="0.2">
      <c r="A13" s="75">
        <v>5</v>
      </c>
      <c r="B13" s="69" t="s">
        <v>1219</v>
      </c>
      <c r="C13" s="80" t="s">
        <v>1222</v>
      </c>
      <c r="D13" s="74" t="s">
        <v>205</v>
      </c>
      <c r="E13" s="72" t="s">
        <v>204</v>
      </c>
      <c r="F13" s="62" t="s">
        <v>225</v>
      </c>
      <c r="G13" s="72" t="s">
        <v>212</v>
      </c>
      <c r="H13" s="72" t="s">
        <v>173</v>
      </c>
      <c r="I13" s="71" t="s">
        <v>22</v>
      </c>
      <c r="J13" s="69">
        <v>3</v>
      </c>
      <c r="K13" s="71" t="s">
        <v>53</v>
      </c>
      <c r="L13" s="71" t="s">
        <v>53</v>
      </c>
      <c r="M13" s="71" t="s">
        <v>53</v>
      </c>
      <c r="N13" s="71" t="s">
        <v>53</v>
      </c>
      <c r="O13" s="71" t="s">
        <v>53</v>
      </c>
      <c r="P13" s="71" t="s">
        <v>53</v>
      </c>
      <c r="Q13" s="71" t="s">
        <v>53</v>
      </c>
      <c r="R13" s="71" t="s">
        <v>53</v>
      </c>
      <c r="S13" s="71" t="s">
        <v>54</v>
      </c>
      <c r="T13" s="71" t="s">
        <v>54</v>
      </c>
      <c r="U13" s="71" t="s">
        <v>54</v>
      </c>
      <c r="V13" s="71" t="s">
        <v>54</v>
      </c>
      <c r="W13" s="71" t="s">
        <v>53</v>
      </c>
      <c r="X13" s="71" t="s">
        <v>54</v>
      </c>
      <c r="Y13" s="71" t="s">
        <v>53</v>
      </c>
      <c r="Z13" s="71" t="s">
        <v>53</v>
      </c>
      <c r="AA13" s="71" t="s">
        <v>53</v>
      </c>
      <c r="AB13" s="71" t="s">
        <v>53</v>
      </c>
      <c r="AC13" s="70" t="str">
        <f t="shared" si="0"/>
        <v>3 - Media</v>
      </c>
      <c r="AD13" s="233">
        <f t="shared" si="1"/>
        <v>0.6</v>
      </c>
      <c r="AE13" s="70" t="str">
        <f t="shared" si="2"/>
        <v>3 - Moderado</v>
      </c>
      <c r="AF13" s="233">
        <f t="shared" si="3"/>
        <v>0.6</v>
      </c>
      <c r="AG13" s="69" t="str">
        <f>IFERROR(INDEX('G TALENT H'!$BLU$685:$BLY$689,MATCH(I13,'G TALENT H'!$BLS$685:$BLS$689,0),MATCH(AE13,'G TALENT H'!$BLU$683:$BLY$683,0)),"")</f>
        <v>ALTO</v>
      </c>
      <c r="AH13" s="233">
        <f t="shared" si="4"/>
        <v>0.36</v>
      </c>
      <c r="AI13" s="77" t="s">
        <v>1221</v>
      </c>
      <c r="AJ13" s="68" t="s">
        <v>102</v>
      </c>
      <c r="AK13" s="68" t="s">
        <v>1216</v>
      </c>
      <c r="AL13" s="68" t="s">
        <v>1215</v>
      </c>
      <c r="AM13" s="62" t="s">
        <v>35</v>
      </c>
      <c r="AN13" s="67" t="s">
        <v>45</v>
      </c>
      <c r="AO13" s="67" t="s">
        <v>49</v>
      </c>
      <c r="AP13" s="62" t="s">
        <v>52</v>
      </c>
      <c r="AQ13" s="62" t="s">
        <v>35</v>
      </c>
      <c r="AR13" s="67" t="s">
        <v>45</v>
      </c>
      <c r="AS13" s="67" t="s">
        <v>50</v>
      </c>
      <c r="AT13" s="62" t="s">
        <v>52</v>
      </c>
      <c r="AU13" s="62" t="s">
        <v>34</v>
      </c>
      <c r="AV13" s="67" t="s">
        <v>45</v>
      </c>
      <c r="AW13" s="67" t="s">
        <v>49</v>
      </c>
      <c r="AX13" s="62" t="s">
        <v>52</v>
      </c>
      <c r="AY13" s="62"/>
      <c r="AZ13" s="67"/>
      <c r="BA13" s="67"/>
      <c r="BB13" s="62"/>
      <c r="BC13" s="62"/>
      <c r="BD13" s="67"/>
      <c r="BE13" s="67"/>
      <c r="BF13" s="62"/>
      <c r="BG13" s="62"/>
      <c r="BH13" s="67"/>
      <c r="BI13" s="67"/>
      <c r="BJ13" s="62"/>
      <c r="BK13" s="62"/>
      <c r="BL13" s="67"/>
      <c r="BM13" s="67"/>
      <c r="BN13" s="62"/>
      <c r="BO13" s="62"/>
      <c r="BP13" s="67"/>
      <c r="BQ13" s="67"/>
      <c r="BR13" s="62"/>
      <c r="BS13" s="62"/>
      <c r="BT13" s="67"/>
      <c r="BU13" s="67"/>
      <c r="BV13" s="62"/>
      <c r="BW13" s="62"/>
      <c r="BX13" s="67"/>
      <c r="BY13" s="67"/>
      <c r="BZ13" s="62"/>
      <c r="CA13" s="62"/>
      <c r="CB13" s="67"/>
      <c r="CC13" s="67"/>
      <c r="CD13" s="62"/>
      <c r="CE13" s="62"/>
      <c r="CF13" s="67"/>
      <c r="CG13" s="67"/>
      <c r="CH13" s="62"/>
      <c r="CI13" s="67"/>
      <c r="CJ13" s="67"/>
      <c r="CK13" s="62"/>
      <c r="CL13" s="66" t="str">
        <f>IFERROR(IF(GE13&lt;=1,"1 - Muy Baja",VLOOKUP(GE13,'G TALENT H'!$BLR$685:$BLS$689,2,0)),"")</f>
        <v>1 - Muy Baja</v>
      </c>
      <c r="CM13" s="249">
        <f t="shared" si="5"/>
        <v>0.1764</v>
      </c>
      <c r="CN13" s="66" t="str">
        <f>IFERROR(IF(GG13&lt;=1,"1 - Leve",HLOOKUP(GG13,'G TALENT H'!$BLU$682:$BLY$683,2,0)),"")</f>
        <v>3 - Moderado</v>
      </c>
      <c r="CO13" s="249">
        <f t="shared" si="6"/>
        <v>0.6</v>
      </c>
      <c r="CP13" s="63" t="str">
        <f t="shared" si="7"/>
        <v>MODERADO</v>
      </c>
      <c r="CQ13" s="233">
        <f t="shared" si="8"/>
        <v>0.10584</v>
      </c>
      <c r="CR13" s="77" t="s">
        <v>475</v>
      </c>
      <c r="CS13" s="63">
        <f t="shared" si="9"/>
        <v>3</v>
      </c>
      <c r="CT13" s="62"/>
      <c r="CU13" s="441" t="s">
        <v>1220</v>
      </c>
      <c r="CV13" s="76" t="s">
        <v>1125</v>
      </c>
      <c r="CW13" s="242"/>
      <c r="CX13" s="56">
        <f t="shared" si="10"/>
        <v>5</v>
      </c>
      <c r="CY13" s="59">
        <f t="shared" si="11"/>
        <v>3</v>
      </c>
      <c r="CZ13" s="56" t="str">
        <f t="shared" si="12"/>
        <v>Moderado</v>
      </c>
      <c r="DA13" s="237">
        <f t="shared" si="13"/>
        <v>0.6</v>
      </c>
      <c r="DB13" s="57">
        <f t="shared" si="14"/>
        <v>0.15</v>
      </c>
      <c r="DC13" s="57">
        <f t="shared" si="15"/>
        <v>0.15</v>
      </c>
      <c r="DD13" s="56">
        <f t="shared" si="16"/>
        <v>0.3</v>
      </c>
      <c r="DE13" s="55">
        <f t="shared" si="17"/>
        <v>3</v>
      </c>
      <c r="DF13" s="272">
        <f t="shared" si="18"/>
        <v>0.42</v>
      </c>
      <c r="DG13" s="55">
        <f t="shared" si="19"/>
        <v>3</v>
      </c>
      <c r="DH13" s="55"/>
      <c r="DI13" s="272">
        <f t="shared" si="20"/>
        <v>0.6</v>
      </c>
      <c r="DJ13" s="57">
        <f t="shared" si="21"/>
        <v>0.15</v>
      </c>
      <c r="DK13" s="57">
        <f t="shared" si="22"/>
        <v>0.25</v>
      </c>
      <c r="DL13" s="56">
        <f t="shared" si="23"/>
        <v>0.4</v>
      </c>
      <c r="DM13" s="55">
        <f t="shared" si="24"/>
        <v>2</v>
      </c>
      <c r="DN13" s="272">
        <f t="shared" si="25"/>
        <v>0.252</v>
      </c>
      <c r="DO13" s="55">
        <f t="shared" si="26"/>
        <v>3</v>
      </c>
      <c r="DP13" s="272">
        <f t="shared" si="27"/>
        <v>0.6</v>
      </c>
      <c r="DQ13" s="57">
        <f t="shared" si="28"/>
        <v>0.15</v>
      </c>
      <c r="DR13" s="57">
        <f t="shared" si="29"/>
        <v>0.15</v>
      </c>
      <c r="DS13" s="56">
        <f t="shared" si="30"/>
        <v>0.3</v>
      </c>
      <c r="DT13" s="55">
        <f t="shared" si="31"/>
        <v>1</v>
      </c>
      <c r="DU13" s="272">
        <f t="shared" si="32"/>
        <v>0.1764</v>
      </c>
      <c r="DV13" s="55">
        <f t="shared" si="33"/>
        <v>3</v>
      </c>
      <c r="DW13" s="272">
        <f t="shared" si="34"/>
        <v>0.6</v>
      </c>
      <c r="DX13" s="57">
        <f t="shared" si="35"/>
        <v>0</v>
      </c>
      <c r="DY13" s="57">
        <f>IF(BA13="",0,IF(BA13="Preventivo",0.25,IF(BA13="Detectivo",0.15,IF(BA14="Correctivo",0.1,0))))</f>
        <v>0</v>
      </c>
      <c r="DZ13" s="56">
        <f t="shared" si="36"/>
        <v>0</v>
      </c>
      <c r="EA13" s="55">
        <f t="shared" si="37"/>
        <v>1</v>
      </c>
      <c r="EB13" s="272">
        <f t="shared" si="38"/>
        <v>0.1764</v>
      </c>
      <c r="EC13" s="55">
        <f t="shared" si="39"/>
        <v>3</v>
      </c>
      <c r="ED13" s="272">
        <f t="shared" si="40"/>
        <v>0.6</v>
      </c>
      <c r="EE13" s="57">
        <f t="shared" si="41"/>
        <v>0</v>
      </c>
      <c r="EF13" s="57">
        <f t="shared" si="42"/>
        <v>0</v>
      </c>
      <c r="EG13" s="56">
        <f t="shared" si="43"/>
        <v>0</v>
      </c>
      <c r="EH13" s="55">
        <f t="shared" si="44"/>
        <v>1</v>
      </c>
      <c r="EI13" s="272">
        <f t="shared" si="45"/>
        <v>0.1764</v>
      </c>
      <c r="EJ13" s="55">
        <f t="shared" si="46"/>
        <v>3</v>
      </c>
      <c r="EK13" s="272">
        <f t="shared" si="47"/>
        <v>0.6</v>
      </c>
      <c r="EL13" s="57">
        <f t="shared" si="48"/>
        <v>0</v>
      </c>
      <c r="EM13" s="57">
        <f t="shared" si="49"/>
        <v>0</v>
      </c>
      <c r="EN13" s="56">
        <f t="shared" si="50"/>
        <v>0</v>
      </c>
      <c r="EO13" s="55">
        <f t="shared" si="51"/>
        <v>1</v>
      </c>
      <c r="EP13" s="272">
        <f t="shared" si="52"/>
        <v>0.1764</v>
      </c>
      <c r="EQ13" s="55">
        <f t="shared" si="53"/>
        <v>3</v>
      </c>
      <c r="ER13" s="272">
        <f t="shared" si="54"/>
        <v>0.6</v>
      </c>
      <c r="ES13" s="57">
        <f t="shared" si="55"/>
        <v>0</v>
      </c>
      <c r="ET13" s="57">
        <f t="shared" si="56"/>
        <v>0</v>
      </c>
      <c r="EU13" s="56">
        <f t="shared" si="57"/>
        <v>0</v>
      </c>
      <c r="EV13" s="55">
        <f t="shared" si="58"/>
        <v>1</v>
      </c>
      <c r="EW13" s="272">
        <f t="shared" si="59"/>
        <v>0.1764</v>
      </c>
      <c r="EX13" s="55">
        <f t="shared" si="60"/>
        <v>3</v>
      </c>
      <c r="EY13" s="272">
        <f t="shared" si="61"/>
        <v>0.6</v>
      </c>
      <c r="EZ13" s="57">
        <f t="shared" si="62"/>
        <v>0</v>
      </c>
      <c r="FA13" s="57">
        <f t="shared" si="63"/>
        <v>0</v>
      </c>
      <c r="FB13" s="56">
        <f t="shared" si="64"/>
        <v>0</v>
      </c>
      <c r="FC13" s="55">
        <f t="shared" si="65"/>
        <v>1</v>
      </c>
      <c r="FD13" s="272">
        <f t="shared" si="66"/>
        <v>0.1764</v>
      </c>
      <c r="FE13" s="55">
        <f t="shared" si="67"/>
        <v>3</v>
      </c>
      <c r="FF13" s="272">
        <f t="shared" si="68"/>
        <v>0.6</v>
      </c>
      <c r="FG13" s="57">
        <f t="shared" si="69"/>
        <v>0</v>
      </c>
      <c r="FH13" s="57">
        <f t="shared" si="70"/>
        <v>0</v>
      </c>
      <c r="FI13" s="56">
        <f t="shared" si="71"/>
        <v>0</v>
      </c>
      <c r="FJ13" s="55">
        <f t="shared" si="72"/>
        <v>1</v>
      </c>
      <c r="FK13" s="272">
        <f t="shared" si="73"/>
        <v>0.1764</v>
      </c>
      <c r="FL13" s="55">
        <f t="shared" si="74"/>
        <v>3</v>
      </c>
      <c r="FM13" s="272">
        <f t="shared" si="75"/>
        <v>0.6</v>
      </c>
      <c r="FN13" s="57">
        <f t="shared" si="76"/>
        <v>0</v>
      </c>
      <c r="FO13" s="57">
        <f t="shared" si="77"/>
        <v>0</v>
      </c>
      <c r="FP13" s="56">
        <f t="shared" si="78"/>
        <v>0</v>
      </c>
      <c r="FQ13" s="55">
        <f t="shared" si="79"/>
        <v>1</v>
      </c>
      <c r="FR13" s="272">
        <f t="shared" si="80"/>
        <v>0.1764</v>
      </c>
      <c r="FS13" s="55">
        <f t="shared" si="81"/>
        <v>3</v>
      </c>
      <c r="FT13" s="272">
        <f t="shared" si="82"/>
        <v>0.6</v>
      </c>
      <c r="FU13" s="57">
        <f t="shared" si="83"/>
        <v>0</v>
      </c>
      <c r="FV13" s="57">
        <f t="shared" si="84"/>
        <v>0</v>
      </c>
      <c r="FW13" s="56">
        <f t="shared" si="85"/>
        <v>0</v>
      </c>
      <c r="FX13" s="55">
        <f t="shared" si="86"/>
        <v>1</v>
      </c>
      <c r="FY13" s="272">
        <f t="shared" si="87"/>
        <v>0.1764</v>
      </c>
      <c r="FZ13" s="55">
        <f t="shared" si="88"/>
        <v>3</v>
      </c>
      <c r="GA13" s="272">
        <f t="shared" si="89"/>
        <v>0.6</v>
      </c>
      <c r="GB13" s="57">
        <f t="shared" si="90"/>
        <v>0</v>
      </c>
      <c r="GC13" s="57">
        <f t="shared" si="91"/>
        <v>0</v>
      </c>
      <c r="GD13" s="56">
        <f t="shared" si="92"/>
        <v>0</v>
      </c>
      <c r="GE13" s="55">
        <f t="shared" si="93"/>
        <v>1</v>
      </c>
      <c r="GF13" s="272">
        <f t="shared" si="94"/>
        <v>0.1764</v>
      </c>
      <c r="GG13" s="55">
        <f t="shared" si="95"/>
        <v>3</v>
      </c>
      <c r="GH13" s="272">
        <f t="shared" si="96"/>
        <v>0.6</v>
      </c>
      <c r="GI13" s="272">
        <f t="shared" si="97"/>
        <v>0.6</v>
      </c>
      <c r="GJ13" s="53"/>
    </row>
    <row r="14" spans="1:193 1680:1680" ht="230.4" x14ac:dyDescent="0.2">
      <c r="A14" s="75">
        <v>6</v>
      </c>
      <c r="B14" s="69" t="s">
        <v>1219</v>
      </c>
      <c r="C14" s="80" t="s">
        <v>1218</v>
      </c>
      <c r="D14" s="74" t="s">
        <v>206</v>
      </c>
      <c r="E14" s="72" t="s">
        <v>204</v>
      </c>
      <c r="F14" s="62" t="s">
        <v>222</v>
      </c>
      <c r="G14" s="72" t="s">
        <v>212</v>
      </c>
      <c r="H14" s="72" t="s">
        <v>173</v>
      </c>
      <c r="I14" s="71" t="s">
        <v>22</v>
      </c>
      <c r="J14" s="69">
        <v>3</v>
      </c>
      <c r="K14" s="71" t="s">
        <v>53</v>
      </c>
      <c r="L14" s="71" t="s">
        <v>53</v>
      </c>
      <c r="M14" s="71" t="s">
        <v>53</v>
      </c>
      <c r="N14" s="71" t="s">
        <v>53</v>
      </c>
      <c r="O14" s="71" t="s">
        <v>53</v>
      </c>
      <c r="P14" s="71" t="s">
        <v>53</v>
      </c>
      <c r="Q14" s="71" t="s">
        <v>53</v>
      </c>
      <c r="R14" s="71" t="s">
        <v>53</v>
      </c>
      <c r="S14" s="71" t="s">
        <v>54</v>
      </c>
      <c r="T14" s="71" t="s">
        <v>54</v>
      </c>
      <c r="U14" s="71" t="s">
        <v>54</v>
      </c>
      <c r="V14" s="71" t="s">
        <v>54</v>
      </c>
      <c r="W14" s="71" t="s">
        <v>53</v>
      </c>
      <c r="X14" s="71" t="s">
        <v>54</v>
      </c>
      <c r="Y14" s="71" t="s">
        <v>53</v>
      </c>
      <c r="Z14" s="71" t="s">
        <v>53</v>
      </c>
      <c r="AA14" s="71" t="s">
        <v>53</v>
      </c>
      <c r="AB14" s="71" t="s">
        <v>53</v>
      </c>
      <c r="AC14" s="70" t="str">
        <f t="shared" si="0"/>
        <v>3 - Media</v>
      </c>
      <c r="AD14" s="233">
        <f t="shared" si="1"/>
        <v>0.6</v>
      </c>
      <c r="AE14" s="70" t="str">
        <f t="shared" si="2"/>
        <v>3 - Moderado</v>
      </c>
      <c r="AF14" s="233">
        <f t="shared" si="3"/>
        <v>0.6</v>
      </c>
      <c r="AG14" s="69" t="str">
        <f>IFERROR(INDEX('G TALENT H'!$BLU$685:$BLY$689,MATCH(I14,'G TALENT H'!$BLS$685:$BLS$689,0),MATCH(AE14,'G TALENT H'!$BLU$683:$BLY$683,0)),"")</f>
        <v>ALTO</v>
      </c>
      <c r="AH14" s="233">
        <f t="shared" si="4"/>
        <v>0.36</v>
      </c>
      <c r="AI14" s="77" t="s">
        <v>1217</v>
      </c>
      <c r="AJ14" s="68" t="s">
        <v>102</v>
      </c>
      <c r="AK14" s="68" t="s">
        <v>1216</v>
      </c>
      <c r="AL14" s="68" t="s">
        <v>1215</v>
      </c>
      <c r="AM14" s="62" t="s">
        <v>35</v>
      </c>
      <c r="AN14" s="67" t="s">
        <v>45</v>
      </c>
      <c r="AO14" s="67" t="s">
        <v>49</v>
      </c>
      <c r="AP14" s="62" t="s">
        <v>52</v>
      </c>
      <c r="AQ14" s="62" t="s">
        <v>35</v>
      </c>
      <c r="AR14" s="67" t="s">
        <v>45</v>
      </c>
      <c r="AS14" s="67" t="s">
        <v>50</v>
      </c>
      <c r="AT14" s="62" t="s">
        <v>52</v>
      </c>
      <c r="AU14" s="62" t="s">
        <v>34</v>
      </c>
      <c r="AV14" s="67" t="s">
        <v>45</v>
      </c>
      <c r="AW14" s="67" t="s">
        <v>49</v>
      </c>
      <c r="AX14" s="62" t="s">
        <v>52</v>
      </c>
      <c r="AY14" s="62"/>
      <c r="AZ14" s="67"/>
      <c r="BA14" s="67"/>
      <c r="BB14" s="62"/>
      <c r="BC14" s="62"/>
      <c r="BD14" s="67"/>
      <c r="BE14" s="67"/>
      <c r="BF14" s="62"/>
      <c r="BG14" s="62"/>
      <c r="BH14" s="67"/>
      <c r="BI14" s="67"/>
      <c r="BJ14" s="62"/>
      <c r="BK14" s="62"/>
      <c r="BL14" s="67"/>
      <c r="BM14" s="67"/>
      <c r="BN14" s="62"/>
      <c r="BO14" s="62"/>
      <c r="BP14" s="67"/>
      <c r="BQ14" s="67"/>
      <c r="BR14" s="62"/>
      <c r="BS14" s="62"/>
      <c r="BT14" s="67"/>
      <c r="BU14" s="67"/>
      <c r="BV14" s="62"/>
      <c r="BW14" s="62"/>
      <c r="BX14" s="67"/>
      <c r="BY14" s="67"/>
      <c r="BZ14" s="62"/>
      <c r="CA14" s="62"/>
      <c r="CB14" s="67"/>
      <c r="CC14" s="67"/>
      <c r="CD14" s="62"/>
      <c r="CE14" s="62"/>
      <c r="CF14" s="67"/>
      <c r="CG14" s="67"/>
      <c r="CH14" s="62"/>
      <c r="CI14" s="67"/>
      <c r="CJ14" s="67"/>
      <c r="CK14" s="62"/>
      <c r="CL14" s="66" t="str">
        <f>IFERROR(IF(GE14&lt;=1,"1 - Muy Baja",VLOOKUP(GE14,'G TALENT H'!$BLR$685:$BLS$689,2,0)),"")</f>
        <v>1 - Muy Baja</v>
      </c>
      <c r="CM14" s="249">
        <f t="shared" si="5"/>
        <v>0.1764</v>
      </c>
      <c r="CN14" s="66" t="str">
        <f>IFERROR(IF(GG14&lt;=1,"1 - Leve",HLOOKUP(GG14,'G TALENT H'!$BLU$682:$BLY$683,2,0)),"")</f>
        <v>3 - Moderado</v>
      </c>
      <c r="CO14" s="249">
        <f t="shared" si="6"/>
        <v>0.6</v>
      </c>
      <c r="CP14" s="63" t="str">
        <f t="shared" si="7"/>
        <v>MODERADO</v>
      </c>
      <c r="CQ14" s="233">
        <f t="shared" si="8"/>
        <v>0.10584</v>
      </c>
      <c r="CR14" s="77" t="s">
        <v>238</v>
      </c>
      <c r="CS14" s="63">
        <f t="shared" si="9"/>
        <v>3</v>
      </c>
      <c r="CT14" s="62"/>
      <c r="CU14" s="440" t="s">
        <v>1214</v>
      </c>
      <c r="CV14" s="76" t="s">
        <v>1125</v>
      </c>
      <c r="CW14" s="242"/>
      <c r="CX14" s="56">
        <f t="shared" si="10"/>
        <v>5</v>
      </c>
      <c r="CY14" s="59">
        <f t="shared" si="11"/>
        <v>3</v>
      </c>
      <c r="CZ14" s="56" t="str">
        <f t="shared" si="12"/>
        <v>Moderado</v>
      </c>
      <c r="DA14" s="237">
        <f t="shared" si="13"/>
        <v>0.6</v>
      </c>
      <c r="DB14" s="57">
        <f t="shared" si="14"/>
        <v>0.15</v>
      </c>
      <c r="DC14" s="57">
        <f t="shared" si="15"/>
        <v>0.15</v>
      </c>
      <c r="DD14" s="56">
        <f t="shared" si="16"/>
        <v>0.3</v>
      </c>
      <c r="DE14" s="55">
        <f t="shared" si="17"/>
        <v>3</v>
      </c>
      <c r="DF14" s="272">
        <f t="shared" si="18"/>
        <v>0.42</v>
      </c>
      <c r="DG14" s="55">
        <f t="shared" si="19"/>
        <v>3</v>
      </c>
      <c r="DH14" s="55"/>
      <c r="DI14" s="272">
        <f t="shared" si="20"/>
        <v>0.6</v>
      </c>
      <c r="DJ14" s="57">
        <f t="shared" si="21"/>
        <v>0.15</v>
      </c>
      <c r="DK14" s="57">
        <f t="shared" si="22"/>
        <v>0.25</v>
      </c>
      <c r="DL14" s="56">
        <f t="shared" si="23"/>
        <v>0.4</v>
      </c>
      <c r="DM14" s="55">
        <f t="shared" si="24"/>
        <v>2</v>
      </c>
      <c r="DN14" s="272">
        <f t="shared" si="25"/>
        <v>0.252</v>
      </c>
      <c r="DO14" s="55">
        <f t="shared" si="26"/>
        <v>3</v>
      </c>
      <c r="DP14" s="272">
        <f t="shared" si="27"/>
        <v>0.6</v>
      </c>
      <c r="DQ14" s="57">
        <f t="shared" si="28"/>
        <v>0.15</v>
      </c>
      <c r="DR14" s="57">
        <f t="shared" si="29"/>
        <v>0.15</v>
      </c>
      <c r="DS14" s="56">
        <f t="shared" si="30"/>
        <v>0.3</v>
      </c>
      <c r="DT14" s="55">
        <f t="shared" si="31"/>
        <v>1</v>
      </c>
      <c r="DU14" s="272">
        <f t="shared" si="32"/>
        <v>0.1764</v>
      </c>
      <c r="DV14" s="55">
        <f t="shared" si="33"/>
        <v>3</v>
      </c>
      <c r="DW14" s="272">
        <f t="shared" si="34"/>
        <v>0.6</v>
      </c>
      <c r="DX14" s="57">
        <f t="shared" si="35"/>
        <v>0</v>
      </c>
      <c r="DY14" s="57">
        <f>IF(BA14="",0,IF(BA14="Preventivo",0.25,IF(BA14="Detectivo",0.15,IF(#REF!="Correctivo",0.1,0))))</f>
        <v>0</v>
      </c>
      <c r="DZ14" s="56">
        <f t="shared" si="36"/>
        <v>0</v>
      </c>
      <c r="EA14" s="55">
        <f t="shared" si="37"/>
        <v>1</v>
      </c>
      <c r="EB14" s="272">
        <f t="shared" si="38"/>
        <v>0.1764</v>
      </c>
      <c r="EC14" s="55">
        <f t="shared" si="39"/>
        <v>3</v>
      </c>
      <c r="ED14" s="272">
        <f t="shared" si="40"/>
        <v>0.6</v>
      </c>
      <c r="EE14" s="57">
        <f t="shared" si="41"/>
        <v>0</v>
      </c>
      <c r="EF14" s="57">
        <f t="shared" si="42"/>
        <v>0</v>
      </c>
      <c r="EG14" s="56">
        <f t="shared" si="43"/>
        <v>0</v>
      </c>
      <c r="EH14" s="55">
        <f t="shared" si="44"/>
        <v>1</v>
      </c>
      <c r="EI14" s="272">
        <f t="shared" si="45"/>
        <v>0.1764</v>
      </c>
      <c r="EJ14" s="55">
        <f t="shared" si="46"/>
        <v>3</v>
      </c>
      <c r="EK14" s="272">
        <f t="shared" si="47"/>
        <v>0.6</v>
      </c>
      <c r="EL14" s="57">
        <f t="shared" si="48"/>
        <v>0</v>
      </c>
      <c r="EM14" s="57">
        <f t="shared" si="49"/>
        <v>0</v>
      </c>
      <c r="EN14" s="56">
        <f t="shared" si="50"/>
        <v>0</v>
      </c>
      <c r="EO14" s="55">
        <f t="shared" si="51"/>
        <v>1</v>
      </c>
      <c r="EP14" s="272">
        <f t="shared" si="52"/>
        <v>0.1764</v>
      </c>
      <c r="EQ14" s="55">
        <f t="shared" si="53"/>
        <v>3</v>
      </c>
      <c r="ER14" s="272">
        <f t="shared" si="54"/>
        <v>0.6</v>
      </c>
      <c r="ES14" s="57">
        <f t="shared" si="55"/>
        <v>0</v>
      </c>
      <c r="ET14" s="57">
        <f t="shared" si="56"/>
        <v>0</v>
      </c>
      <c r="EU14" s="56">
        <f t="shared" si="57"/>
        <v>0</v>
      </c>
      <c r="EV14" s="55">
        <f t="shared" si="58"/>
        <v>1</v>
      </c>
      <c r="EW14" s="272">
        <f t="shared" si="59"/>
        <v>0.1764</v>
      </c>
      <c r="EX14" s="55">
        <f t="shared" si="60"/>
        <v>3</v>
      </c>
      <c r="EY14" s="272">
        <f t="shared" si="61"/>
        <v>0.6</v>
      </c>
      <c r="EZ14" s="57">
        <f t="shared" si="62"/>
        <v>0</v>
      </c>
      <c r="FA14" s="57">
        <f t="shared" si="63"/>
        <v>0</v>
      </c>
      <c r="FB14" s="56">
        <f t="shared" si="64"/>
        <v>0</v>
      </c>
      <c r="FC14" s="55">
        <f t="shared" si="65"/>
        <v>1</v>
      </c>
      <c r="FD14" s="272">
        <f t="shared" si="66"/>
        <v>0.1764</v>
      </c>
      <c r="FE14" s="55">
        <f t="shared" si="67"/>
        <v>3</v>
      </c>
      <c r="FF14" s="272">
        <f t="shared" si="68"/>
        <v>0.6</v>
      </c>
      <c r="FG14" s="57">
        <f t="shared" si="69"/>
        <v>0</v>
      </c>
      <c r="FH14" s="57">
        <f t="shared" si="70"/>
        <v>0</v>
      </c>
      <c r="FI14" s="56">
        <f t="shared" si="71"/>
        <v>0</v>
      </c>
      <c r="FJ14" s="55">
        <f t="shared" si="72"/>
        <v>1</v>
      </c>
      <c r="FK14" s="272">
        <f t="shared" si="73"/>
        <v>0.1764</v>
      </c>
      <c r="FL14" s="55">
        <f t="shared" si="74"/>
        <v>3</v>
      </c>
      <c r="FM14" s="272">
        <f t="shared" si="75"/>
        <v>0.6</v>
      </c>
      <c r="FN14" s="57">
        <f t="shared" si="76"/>
        <v>0</v>
      </c>
      <c r="FO14" s="57">
        <f t="shared" si="77"/>
        <v>0</v>
      </c>
      <c r="FP14" s="56">
        <f t="shared" si="78"/>
        <v>0</v>
      </c>
      <c r="FQ14" s="55">
        <f t="shared" si="79"/>
        <v>1</v>
      </c>
      <c r="FR14" s="272">
        <f t="shared" si="80"/>
        <v>0.1764</v>
      </c>
      <c r="FS14" s="55">
        <f t="shared" si="81"/>
        <v>3</v>
      </c>
      <c r="FT14" s="272">
        <f t="shared" si="82"/>
        <v>0.6</v>
      </c>
      <c r="FU14" s="57">
        <f t="shared" si="83"/>
        <v>0</v>
      </c>
      <c r="FV14" s="57">
        <f t="shared" si="84"/>
        <v>0</v>
      </c>
      <c r="FW14" s="56">
        <f t="shared" si="85"/>
        <v>0</v>
      </c>
      <c r="FX14" s="55">
        <f t="shared" si="86"/>
        <v>1</v>
      </c>
      <c r="FY14" s="272">
        <f t="shared" si="87"/>
        <v>0.1764</v>
      </c>
      <c r="FZ14" s="55">
        <f t="shared" si="88"/>
        <v>3</v>
      </c>
      <c r="GA14" s="272">
        <f t="shared" si="89"/>
        <v>0.6</v>
      </c>
      <c r="GB14" s="57">
        <f t="shared" si="90"/>
        <v>0</v>
      </c>
      <c r="GC14" s="57">
        <f t="shared" si="91"/>
        <v>0</v>
      </c>
      <c r="GD14" s="56">
        <f t="shared" si="92"/>
        <v>0</v>
      </c>
      <c r="GE14" s="55">
        <f t="shared" si="93"/>
        <v>1</v>
      </c>
      <c r="GF14" s="272">
        <f t="shared" si="94"/>
        <v>0.1764</v>
      </c>
      <c r="GG14" s="55">
        <f t="shared" si="95"/>
        <v>3</v>
      </c>
      <c r="GH14" s="272">
        <f t="shared" si="96"/>
        <v>0.6</v>
      </c>
      <c r="GI14" s="272">
        <f t="shared" si="97"/>
        <v>0.6</v>
      </c>
      <c r="GJ14" s="53"/>
    </row>
    <row r="97" spans="96:99" x14ac:dyDescent="0.2">
      <c r="CR97" s="344" t="s">
        <v>471</v>
      </c>
      <c r="CS97" s="4">
        <f>SUM(CS9:CS96)</f>
        <v>18</v>
      </c>
      <c r="CU97" s="4">
        <f>COUNT(CS9:CS14)</f>
        <v>6</v>
      </c>
    </row>
    <row r="680" spans="1:1 1680:1689" ht="13.2" x14ac:dyDescent="0.25">
      <c r="A680" s="51" t="s">
        <v>227</v>
      </c>
      <c r="BLP680" s="51" t="s">
        <v>227</v>
      </c>
      <c r="BLQ680" s="22"/>
      <c r="BLR680" s="22"/>
      <c r="BLS680" s="22"/>
      <c r="BLT680" s="22"/>
      <c r="BLU680" s="22"/>
      <c r="BLV680" s="22"/>
      <c r="BLW680" s="22"/>
      <c r="BLX680" s="22"/>
      <c r="BLY680" s="22"/>
    </row>
    <row r="681" spans="1:1 1680:1689" ht="13.2" x14ac:dyDescent="0.25">
      <c r="BLP681" s="22"/>
      <c r="BLQ681" s="22"/>
      <c r="BLR681" s="22"/>
      <c r="BLS681" s="22"/>
      <c r="BLT681" s="22"/>
      <c r="BLU681" s="22"/>
      <c r="BLV681" s="22"/>
      <c r="BLW681" s="540" t="s">
        <v>33</v>
      </c>
      <c r="BLX681" s="540"/>
      <c r="BLY681" s="540"/>
    </row>
    <row r="682" spans="1:1 1680:1689" ht="13.2" x14ac:dyDescent="0.25">
      <c r="BLP682" s="22"/>
      <c r="BLQ682" s="22"/>
      <c r="BLR682" s="22"/>
      <c r="BLS682" s="22"/>
      <c r="BLT682" s="22"/>
      <c r="BLU682" s="49">
        <v>1</v>
      </c>
      <c r="BLV682" s="49">
        <v>2</v>
      </c>
      <c r="BLW682" s="49">
        <v>3</v>
      </c>
      <c r="BLX682" s="48">
        <v>4</v>
      </c>
      <c r="BLY682" s="48">
        <v>5</v>
      </c>
    </row>
    <row r="683" spans="1:1 1680:1689" ht="13.2" x14ac:dyDescent="0.25">
      <c r="BLP683" s="22"/>
      <c r="BLQ683" s="22"/>
      <c r="BLR683" s="22"/>
      <c r="BLS683" s="22"/>
      <c r="BLT683" s="22"/>
      <c r="BLU683" s="26" t="s">
        <v>32</v>
      </c>
      <c r="BLV683" s="26" t="s">
        <v>31</v>
      </c>
      <c r="BLW683" s="26" t="s">
        <v>30</v>
      </c>
      <c r="BLX683" s="26" t="s">
        <v>29</v>
      </c>
      <c r="BLY683" s="26" t="s">
        <v>28</v>
      </c>
    </row>
    <row r="684" spans="1:1 1680:1689" ht="13.2" x14ac:dyDescent="0.25">
      <c r="BLP684" s="22"/>
      <c r="BLQ684" s="22"/>
      <c r="BLR684" s="22"/>
      <c r="BLS684" s="22"/>
      <c r="BLT684" s="22"/>
      <c r="BLU684" s="49">
        <v>1</v>
      </c>
      <c r="BLV684" s="49">
        <v>2</v>
      </c>
      <c r="BLW684" s="49">
        <v>3</v>
      </c>
      <c r="BLX684" s="48">
        <v>4</v>
      </c>
      <c r="BLY684" s="48">
        <v>5</v>
      </c>
    </row>
    <row r="685" spans="1:1 1680:1689" ht="13.2" x14ac:dyDescent="0.25">
      <c r="BLP685" s="22"/>
      <c r="BLQ685" s="541" t="s">
        <v>27</v>
      </c>
      <c r="BLR685" s="23">
        <v>5</v>
      </c>
      <c r="BLS685" s="26" t="s">
        <v>26</v>
      </c>
      <c r="BLT685" s="23">
        <v>5</v>
      </c>
      <c r="BLU685" s="43" t="s">
        <v>15</v>
      </c>
      <c r="BLV685" s="46" t="s">
        <v>14</v>
      </c>
      <c r="BLW685" s="46" t="s">
        <v>14</v>
      </c>
      <c r="BLX685" s="47" t="s">
        <v>13</v>
      </c>
      <c r="BLY685" s="47" t="s">
        <v>13</v>
      </c>
    </row>
    <row r="686" spans="1:1 1680:1689" ht="13.2" x14ac:dyDescent="0.25">
      <c r="BLP686" s="22"/>
      <c r="BLQ686" s="541"/>
      <c r="BLR686" s="23">
        <v>4</v>
      </c>
      <c r="BLS686" s="26" t="s">
        <v>24</v>
      </c>
      <c r="BLT686" s="23">
        <v>4</v>
      </c>
      <c r="BLU686" s="43" t="s">
        <v>15</v>
      </c>
      <c r="BLV686" s="43" t="s">
        <v>15</v>
      </c>
      <c r="BLW686" s="46" t="s">
        <v>14</v>
      </c>
      <c r="BLX686" s="47" t="s">
        <v>13</v>
      </c>
      <c r="BLY686" s="47" t="s">
        <v>13</v>
      </c>
    </row>
    <row r="687" spans="1:1 1680:1689" ht="13.2" x14ac:dyDescent="0.25">
      <c r="BLP687" s="22"/>
      <c r="BLQ687" s="541"/>
      <c r="BLR687" s="23">
        <v>3</v>
      </c>
      <c r="BLS687" s="26" t="s">
        <v>22</v>
      </c>
      <c r="BLT687" s="23">
        <v>3</v>
      </c>
      <c r="BLU687" s="43" t="s">
        <v>15</v>
      </c>
      <c r="BLV687" s="43" t="s">
        <v>15</v>
      </c>
      <c r="BLW687" s="46" t="s">
        <v>14</v>
      </c>
      <c r="BLX687" s="46" t="s">
        <v>14</v>
      </c>
      <c r="BLY687" s="46" t="s">
        <v>14</v>
      </c>
    </row>
    <row r="688" spans="1:1 1680:1689" ht="13.2" x14ac:dyDescent="0.25">
      <c r="BLP688" s="22"/>
      <c r="BLQ688" s="541"/>
      <c r="BLR688" s="23">
        <v>2</v>
      </c>
      <c r="BLS688" s="26" t="s">
        <v>20</v>
      </c>
      <c r="BLT688" s="23">
        <v>2</v>
      </c>
      <c r="BLU688" s="44" t="s">
        <v>16</v>
      </c>
      <c r="BLV688" s="43" t="s">
        <v>15</v>
      </c>
      <c r="BLW688" s="43" t="s">
        <v>15</v>
      </c>
      <c r="BLX688" s="43" t="s">
        <v>15</v>
      </c>
      <c r="BLY688" s="46" t="s">
        <v>14</v>
      </c>
    </row>
    <row r="689" spans="1680:1693" ht="13.2" x14ac:dyDescent="0.25">
      <c r="BLP689" s="22"/>
      <c r="BLQ689" s="541"/>
      <c r="BLR689" s="23">
        <v>1</v>
      </c>
      <c r="BLS689" s="26" t="s">
        <v>18</v>
      </c>
      <c r="BLT689" s="23">
        <v>1</v>
      </c>
      <c r="BLU689" s="44" t="s">
        <v>16</v>
      </c>
      <c r="BLV689" s="44" t="s">
        <v>16</v>
      </c>
      <c r="BLW689" s="43" t="s">
        <v>15</v>
      </c>
      <c r="BLX689" s="43" t="s">
        <v>15</v>
      </c>
      <c r="BLY689" s="43" t="s">
        <v>15</v>
      </c>
      <c r="BLZ689" s="42"/>
      <c r="BMA689" s="42"/>
      <c r="BMB689" s="42"/>
      <c r="BMC689" s="42"/>
    </row>
    <row r="690" spans="1680:1693" ht="13.2" x14ac:dyDescent="0.25">
      <c r="BLP690" s="22"/>
      <c r="BLQ690" s="22"/>
      <c r="BLR690" s="22"/>
      <c r="BLS690" s="22"/>
      <c r="BLT690" s="22"/>
      <c r="BLU690" s="22"/>
      <c r="BLV690" s="22"/>
      <c r="BLW690" s="22"/>
      <c r="BLX690" s="22"/>
      <c r="BLY690" s="22"/>
      <c r="BLZ690" s="22"/>
      <c r="BMA690" s="22"/>
      <c r="BMB690" s="22"/>
      <c r="BMC690" s="22"/>
    </row>
    <row r="691" spans="1680:1693" ht="13.2" x14ac:dyDescent="0.25">
      <c r="BLP691" s="22"/>
      <c r="BLQ691" s="22"/>
      <c r="BLR691" s="22"/>
      <c r="BLS691" s="22"/>
      <c r="BLT691" s="22"/>
      <c r="BLU691" s="22"/>
      <c r="BLV691" s="22"/>
      <c r="BLW691" s="22"/>
      <c r="BLX691" s="22"/>
      <c r="BLY691" s="22"/>
      <c r="BLZ691" s="22"/>
      <c r="BMA691" s="22"/>
      <c r="BMB691" s="22"/>
      <c r="BMC691" s="22"/>
    </row>
    <row r="692" spans="1680:1693" ht="13.2" x14ac:dyDescent="0.25">
      <c r="BLP692" s="22"/>
      <c r="BLQ692" s="22"/>
      <c r="BLR692" s="22"/>
      <c r="BLS692" s="22"/>
      <c r="BLT692" s="22"/>
      <c r="BLU692" s="22"/>
      <c r="BLV692" s="22"/>
      <c r="BLW692" s="22"/>
      <c r="BLX692" s="22"/>
      <c r="BLY692" s="22"/>
      <c r="BLZ692" s="22"/>
      <c r="BMA692" s="22" t="s">
        <v>226</v>
      </c>
      <c r="BMB692" s="22"/>
      <c r="BMC692" s="22"/>
    </row>
    <row r="693" spans="1680:1693" ht="20.399999999999999" x14ac:dyDescent="0.25">
      <c r="BLP693" s="22"/>
      <c r="BLQ693" s="22"/>
      <c r="BLR693" s="22"/>
      <c r="BLS693" s="22"/>
      <c r="BLT693" s="22"/>
      <c r="BLU693" s="22"/>
      <c r="BLV693" s="22"/>
      <c r="BLW693" s="22"/>
      <c r="BLX693" s="22"/>
      <c r="BLY693" s="22"/>
      <c r="BLZ693" s="22"/>
      <c r="BMA693" s="41" t="s">
        <v>225</v>
      </c>
      <c r="BMB693" s="22"/>
      <c r="BMC693" s="22"/>
    </row>
    <row r="694" spans="1680:1693" ht="30.6" x14ac:dyDescent="0.25">
      <c r="BLP694" s="22"/>
      <c r="BLQ694" s="22"/>
      <c r="BLR694" s="22"/>
      <c r="BLS694" s="22"/>
      <c r="BLT694" s="22"/>
      <c r="BLU694" s="22"/>
      <c r="BLV694" s="22"/>
      <c r="BLW694" s="22"/>
      <c r="BLX694" s="22"/>
      <c r="BLY694" s="22"/>
      <c r="BLZ694" s="22"/>
      <c r="BMA694" s="41" t="s">
        <v>224</v>
      </c>
      <c r="BMB694" s="22"/>
      <c r="BMC694" s="22"/>
    </row>
    <row r="695" spans="1680:1693" ht="13.2" x14ac:dyDescent="0.25">
      <c r="BLP695" s="22"/>
      <c r="BLQ695" s="22"/>
      <c r="BLR695" s="22"/>
      <c r="BLS695" s="22"/>
      <c r="BLT695" s="22"/>
      <c r="BLU695" s="22"/>
      <c r="BLV695" s="22"/>
      <c r="BLW695" s="22"/>
      <c r="BLX695" s="22"/>
      <c r="BLY695" s="22"/>
      <c r="BLZ695" s="22"/>
      <c r="BMA695" s="41" t="s">
        <v>223</v>
      </c>
      <c r="BMB695" s="22"/>
      <c r="BMC695" s="22"/>
    </row>
    <row r="696" spans="1680:1693" ht="13.2" x14ac:dyDescent="0.25">
      <c r="BLP696" s="22"/>
      <c r="BLQ696" s="22"/>
      <c r="BLR696" s="22"/>
      <c r="BLS696" s="22"/>
      <c r="BLT696" s="22"/>
      <c r="BLU696" s="22"/>
      <c r="BLV696" s="22"/>
      <c r="BLW696" s="22"/>
      <c r="BLX696" s="22"/>
      <c r="BLY696" s="22"/>
      <c r="BLZ696" s="22"/>
      <c r="BMA696" s="41" t="s">
        <v>222</v>
      </c>
      <c r="BMB696" s="22"/>
      <c r="BMC696" s="22"/>
    </row>
    <row r="697" spans="1680:1693" ht="13.2" x14ac:dyDescent="0.25">
      <c r="BLP697" s="22"/>
      <c r="BLQ697" s="22"/>
      <c r="BLR697" s="22"/>
      <c r="BLS697" s="22"/>
      <c r="BLT697" s="22"/>
      <c r="BLU697" s="22"/>
      <c r="BLV697" s="22"/>
      <c r="BLW697" s="22"/>
      <c r="BLX697" s="22"/>
      <c r="BLY697" s="22"/>
      <c r="BLZ697" s="22"/>
      <c r="BMA697" s="24"/>
      <c r="BMB697" s="22"/>
      <c r="BMC697" s="22"/>
    </row>
    <row r="698" spans="1680:1693" ht="13.2" x14ac:dyDescent="0.25">
      <c r="BLP698" s="22"/>
      <c r="BLQ698" s="22"/>
      <c r="BLR698" s="22"/>
      <c r="BLS698" s="22"/>
      <c r="BLT698" s="22"/>
      <c r="BLU698" s="22"/>
      <c r="BLV698" s="22"/>
      <c r="BLW698" s="22"/>
      <c r="BLX698" s="22"/>
      <c r="BLY698" s="22"/>
      <c r="BLZ698" s="22"/>
      <c r="BMA698" s="22"/>
      <c r="BMB698" s="22"/>
      <c r="BMC698" s="22" t="s">
        <v>221</v>
      </c>
    </row>
    <row r="699" spans="1680:1693" ht="13.2" x14ac:dyDescent="0.25">
      <c r="BLP699" s="22"/>
      <c r="BLQ699" s="22"/>
      <c r="BLR699" s="22"/>
      <c r="BLS699" s="22"/>
      <c r="BLT699" s="22"/>
      <c r="BLU699" s="22"/>
      <c r="BLV699" s="22"/>
      <c r="BLW699" s="22"/>
      <c r="BLX699" s="22"/>
      <c r="BLY699" s="22"/>
      <c r="BLZ699" s="22"/>
      <c r="BMA699" s="22"/>
      <c r="BMB699" s="22"/>
      <c r="BMC699" s="40" t="s">
        <v>220</v>
      </c>
    </row>
    <row r="700" spans="1680:1693" ht="13.2" x14ac:dyDescent="0.25">
      <c r="BLP700" s="22"/>
      <c r="BLQ700" s="22"/>
      <c r="BLR700" s="22"/>
      <c r="BLS700" s="22"/>
      <c r="BLT700" s="22"/>
      <c r="BLU700" s="22"/>
      <c r="BLV700" s="22"/>
      <c r="BLW700" s="22"/>
      <c r="BLX700" s="22"/>
      <c r="BLY700" s="22"/>
      <c r="BLZ700" s="22"/>
      <c r="BMA700" s="22"/>
      <c r="BMB700" s="22"/>
      <c r="BMC700" s="40" t="s">
        <v>219</v>
      </c>
    </row>
    <row r="701" spans="1680:1693" ht="13.2" x14ac:dyDescent="0.25">
      <c r="BLP701" s="22"/>
      <c r="BLQ701" s="22"/>
      <c r="BLR701" s="22"/>
      <c r="BLS701" s="22"/>
      <c r="BLT701" s="22"/>
      <c r="BLU701" s="22"/>
      <c r="BLV701" s="22"/>
      <c r="BLW701" s="22"/>
      <c r="BLX701" s="22"/>
      <c r="BLY701" s="22"/>
      <c r="BLZ701" s="22"/>
      <c r="BMA701" s="22"/>
      <c r="BMB701" s="22"/>
      <c r="BMC701" s="40" t="s">
        <v>218</v>
      </c>
    </row>
    <row r="702" spans="1680:1693" ht="13.2" x14ac:dyDescent="0.25">
      <c r="BLP702" s="22"/>
      <c r="BLQ702" s="22"/>
      <c r="BLR702" s="22"/>
      <c r="BLS702" s="22"/>
      <c r="BLT702" s="22"/>
      <c r="BLU702" s="22"/>
      <c r="BLV702" s="22"/>
      <c r="BLW702" s="22"/>
      <c r="BLX702" s="22"/>
      <c r="BLY702" s="22"/>
      <c r="BLZ702" s="22"/>
      <c r="BMA702" s="22"/>
      <c r="BMB702" s="22"/>
      <c r="BMC702" s="40" t="s">
        <v>217</v>
      </c>
    </row>
    <row r="703" spans="1680:1693" ht="20.399999999999999" x14ac:dyDescent="0.25">
      <c r="BLP703" s="22"/>
      <c r="BLQ703" s="22"/>
      <c r="BLR703" s="22"/>
      <c r="BLS703" s="22"/>
      <c r="BLT703" s="22"/>
      <c r="BLU703" s="22"/>
      <c r="BLV703" s="22"/>
      <c r="BLW703" s="22"/>
      <c r="BLX703" s="22"/>
      <c r="BLY703" s="22"/>
      <c r="BLZ703" s="22"/>
      <c r="BMA703" s="22"/>
      <c r="BMB703" s="22"/>
      <c r="BMC703" s="40" t="s">
        <v>216</v>
      </c>
    </row>
    <row r="704" spans="1680:1693" ht="20.399999999999999" x14ac:dyDescent="0.25">
      <c r="BLP704" s="22"/>
      <c r="BLQ704" s="22"/>
      <c r="BLR704" s="22"/>
      <c r="BLS704" s="22"/>
      <c r="BLT704" s="22"/>
      <c r="BLU704" s="22"/>
      <c r="BLV704" s="22"/>
      <c r="BLW704" s="22"/>
      <c r="BLX704" s="22"/>
      <c r="BLY704" s="22"/>
      <c r="BLZ704" s="22"/>
      <c r="BMA704" s="22"/>
      <c r="BMB704" s="22"/>
      <c r="BMC704" s="40" t="s">
        <v>527</v>
      </c>
    </row>
    <row r="705" spans="1693:1698" ht="13.2" x14ac:dyDescent="0.25">
      <c r="BMC705" s="40" t="s">
        <v>214</v>
      </c>
      <c r="BMD705" s="22"/>
      <c r="BME705" s="22"/>
      <c r="BMF705" s="25"/>
      <c r="BMG705" s="22"/>
      <c r="BMH705" s="23"/>
    </row>
    <row r="706" spans="1693:1698" ht="13.2" x14ac:dyDescent="0.25">
      <c r="BMC706" s="40" t="s">
        <v>213</v>
      </c>
      <c r="BMD706" s="22"/>
      <c r="BME706" s="22"/>
      <c r="BMF706" s="25"/>
      <c r="BMG706" s="22"/>
      <c r="BMH706" s="23"/>
    </row>
    <row r="707" spans="1693:1698" ht="13.2" x14ac:dyDescent="0.25">
      <c r="BMC707" s="40" t="s">
        <v>212</v>
      </c>
      <c r="BMD707" s="22"/>
      <c r="BME707" s="22"/>
      <c r="BMF707" s="25"/>
      <c r="BMG707" s="22"/>
      <c r="BMH707" s="23"/>
    </row>
    <row r="708" spans="1693:1698" ht="13.2" x14ac:dyDescent="0.25">
      <c r="BMC708" s="40" t="s">
        <v>211</v>
      </c>
      <c r="BMD708" s="22"/>
      <c r="BME708" s="22"/>
      <c r="BMF708" s="25"/>
      <c r="BMG708" s="22"/>
      <c r="BMH708" s="23"/>
    </row>
    <row r="709" spans="1693:1698" ht="13.2" x14ac:dyDescent="0.25">
      <c r="BMC709" s="40" t="s">
        <v>210</v>
      </c>
      <c r="BMD709" s="22"/>
      <c r="BME709" s="22"/>
      <c r="BMF709" s="25"/>
      <c r="BMG709" s="22"/>
      <c r="BMH709" s="23"/>
    </row>
    <row r="710" spans="1693:1698" ht="20.399999999999999" x14ac:dyDescent="0.25">
      <c r="BMC710" s="40" t="s">
        <v>468</v>
      </c>
      <c r="BMD710" s="22"/>
      <c r="BME710" s="22"/>
      <c r="BMF710" s="25"/>
      <c r="BMG710" s="22"/>
      <c r="BMH710" s="23"/>
    </row>
    <row r="711" spans="1693:1698" ht="13.2" x14ac:dyDescent="0.25">
      <c r="BMC711" s="22"/>
      <c r="BMD711" s="22"/>
      <c r="BME711" s="40"/>
      <c r="BMF711" s="25"/>
      <c r="BMG711" s="22"/>
      <c r="BMH711" s="23"/>
    </row>
    <row r="712" spans="1693:1698" ht="13.2" x14ac:dyDescent="0.25">
      <c r="BMC712" s="22"/>
      <c r="BMD712" s="22"/>
      <c r="BME712" s="22"/>
      <c r="BMF712" s="25"/>
      <c r="BMG712" s="22"/>
      <c r="BMH712" s="23"/>
    </row>
    <row r="713" spans="1693:1698" ht="13.2" x14ac:dyDescent="0.25">
      <c r="BMC713" s="22"/>
      <c r="BMD713" s="22"/>
      <c r="BME713" s="22"/>
      <c r="BMF713" s="25" t="s">
        <v>207</v>
      </c>
      <c r="BMG713" s="22"/>
      <c r="BMH713" s="23"/>
    </row>
    <row r="714" spans="1693:1698" ht="13.2" x14ac:dyDescent="0.25">
      <c r="BMC714" s="22"/>
      <c r="BMD714" s="22"/>
      <c r="BME714" s="22"/>
      <c r="BMF714" s="6" t="s">
        <v>206</v>
      </c>
      <c r="BMG714" s="22"/>
      <c r="BMH714" s="23"/>
    </row>
    <row r="715" spans="1693:1698" ht="20.399999999999999" x14ac:dyDescent="0.25">
      <c r="BMC715" s="22"/>
      <c r="BMD715" s="22"/>
      <c r="BME715" s="22"/>
      <c r="BMF715" s="6" t="s">
        <v>205</v>
      </c>
      <c r="BMG715" s="22"/>
      <c r="BMH715" s="23"/>
    </row>
    <row r="716" spans="1693:1698" ht="13.2" x14ac:dyDescent="0.25">
      <c r="BMC716" s="22"/>
      <c r="BMD716" s="22"/>
      <c r="BME716" s="22"/>
      <c r="BMF716" s="6"/>
      <c r="BMG716" s="22"/>
      <c r="BMH716" s="23"/>
    </row>
    <row r="717" spans="1693:1698" ht="13.2" x14ac:dyDescent="0.25">
      <c r="BMC717" s="22"/>
      <c r="BMD717" s="22"/>
      <c r="BME717" s="22"/>
      <c r="BMF717" s="25"/>
      <c r="BMG717" s="22"/>
      <c r="BMH717" s="23"/>
    </row>
    <row r="718" spans="1693:1698" ht="13.2" x14ac:dyDescent="0.25">
      <c r="BMC718" s="22"/>
      <c r="BMD718" s="22"/>
      <c r="BME718" s="22"/>
      <c r="BMF718" s="25"/>
      <c r="BMG718" s="22"/>
      <c r="BMH718" s="23"/>
    </row>
    <row r="719" spans="1693:1698" ht="13.2" x14ac:dyDescent="0.25">
      <c r="BMC719" s="22"/>
      <c r="BMD719" s="22"/>
      <c r="BME719" s="22"/>
      <c r="BMF719" s="25"/>
      <c r="BMG719" s="22"/>
      <c r="BMH719" s="23" t="s">
        <v>123</v>
      </c>
    </row>
    <row r="720" spans="1693:1698" ht="13.2" x14ac:dyDescent="0.25">
      <c r="BMC720" s="22"/>
      <c r="BMD720" s="22"/>
      <c r="BME720" s="22"/>
      <c r="BMF720" s="25"/>
      <c r="BMG720" s="22"/>
      <c r="BMH720" s="39" t="s">
        <v>204</v>
      </c>
    </row>
    <row r="721" spans="1698:1701" ht="13.2" x14ac:dyDescent="0.25">
      <c r="BMH721" s="39" t="s">
        <v>203</v>
      </c>
      <c r="BMI721" s="22"/>
      <c r="BMJ721" s="22"/>
      <c r="BMK721" s="22"/>
    </row>
    <row r="722" spans="1698:1701" ht="13.2" x14ac:dyDescent="0.25">
      <c r="BMH722" s="39" t="s">
        <v>202</v>
      </c>
      <c r="BMI722" s="22"/>
      <c r="BMJ722" s="22"/>
      <c r="BMK722" s="22"/>
    </row>
    <row r="723" spans="1698:1701" ht="13.2" x14ac:dyDescent="0.25">
      <c r="BMH723" s="39" t="s">
        <v>201</v>
      </c>
      <c r="BMI723" s="22"/>
      <c r="BMJ723" s="22"/>
      <c r="BMK723" s="22"/>
    </row>
    <row r="724" spans="1698:1701" ht="13.2" x14ac:dyDescent="0.25">
      <c r="BMH724" s="39" t="s">
        <v>200</v>
      </c>
      <c r="BMI724" s="22"/>
      <c r="BMJ724" s="22"/>
      <c r="BMK724" s="22"/>
    </row>
    <row r="725" spans="1698:1701" ht="13.2" x14ac:dyDescent="0.25">
      <c r="BMH725" s="39" t="s">
        <v>199</v>
      </c>
      <c r="BMI725" s="22"/>
      <c r="BMJ725" s="22"/>
      <c r="BMK725" s="22"/>
    </row>
    <row r="726" spans="1698:1701" ht="13.2" x14ac:dyDescent="0.25">
      <c r="BMH726" s="39" t="s">
        <v>198</v>
      </c>
      <c r="BMI726" s="22"/>
      <c r="BMJ726" s="22"/>
      <c r="BMK726" s="22"/>
    </row>
    <row r="727" spans="1698:1701" ht="13.2" x14ac:dyDescent="0.25">
      <c r="BMH727" s="39" t="s">
        <v>197</v>
      </c>
      <c r="BMI727" s="22"/>
      <c r="BMJ727" s="22"/>
      <c r="BMK727" s="22"/>
    </row>
    <row r="728" spans="1698:1701" ht="13.2" x14ac:dyDescent="0.25">
      <c r="BMH728" s="39" t="s">
        <v>196</v>
      </c>
      <c r="BMI728" s="22"/>
      <c r="BMJ728" s="22"/>
      <c r="BMK728" s="22"/>
    </row>
    <row r="729" spans="1698:1701" ht="13.2" x14ac:dyDescent="0.25">
      <c r="BMH729" s="25"/>
      <c r="BMI729" s="22"/>
      <c r="BMJ729" s="22"/>
      <c r="BMK729" s="22" t="s">
        <v>195</v>
      </c>
    </row>
    <row r="730" spans="1698:1701" ht="13.2" x14ac:dyDescent="0.25">
      <c r="BMH730" s="23"/>
      <c r="BMI730" s="22"/>
      <c r="BMJ730" s="22"/>
      <c r="BMK730" s="22" t="s">
        <v>168</v>
      </c>
    </row>
    <row r="731" spans="1698:1701" ht="13.2" x14ac:dyDescent="0.25">
      <c r="BMH731" s="23"/>
      <c r="BMI731" s="22"/>
      <c r="BMJ731" s="22"/>
      <c r="BMK731" s="22" t="s">
        <v>136</v>
      </c>
    </row>
    <row r="732" spans="1698:1701" ht="13.2" x14ac:dyDescent="0.25">
      <c r="BMH732" s="23"/>
      <c r="BMI732" s="22"/>
      <c r="BMJ732" s="22"/>
      <c r="BMK732" s="22" t="s">
        <v>194</v>
      </c>
    </row>
    <row r="733" spans="1698:1701" ht="13.2" x14ac:dyDescent="0.25">
      <c r="BMH733" s="23"/>
      <c r="BMI733" s="22"/>
      <c r="BMJ733" s="22"/>
      <c r="BMK733" s="22" t="s">
        <v>193</v>
      </c>
    </row>
    <row r="734" spans="1698:1701" ht="13.2" x14ac:dyDescent="0.25">
      <c r="BMH734" s="23"/>
      <c r="BMI734" s="22"/>
      <c r="BMJ734" s="22"/>
      <c r="BMK734" s="22" t="s">
        <v>192</v>
      </c>
    </row>
    <row r="735" spans="1698:1701" ht="13.2" x14ac:dyDescent="0.25">
      <c r="BMH735" s="23"/>
      <c r="BMI735" s="22"/>
      <c r="BMJ735" s="22"/>
      <c r="BMK735" s="22" t="s">
        <v>191</v>
      </c>
    </row>
    <row r="736" spans="1698:1701" ht="13.2" x14ac:dyDescent="0.25">
      <c r="BMH736" s="23"/>
      <c r="BMI736" s="22"/>
      <c r="BMJ736" s="22"/>
      <c r="BMK736" s="22" t="s">
        <v>190</v>
      </c>
    </row>
    <row r="737" spans="1701:1703" ht="13.2" x14ac:dyDescent="0.25">
      <c r="BMK737" s="22" t="s">
        <v>189</v>
      </c>
      <c r="BML737" s="22"/>
      <c r="BMM737" s="22"/>
    </row>
    <row r="738" spans="1701:1703" ht="13.2" x14ac:dyDescent="0.25">
      <c r="BMK738" s="22"/>
      <c r="BML738" s="22"/>
      <c r="BMM738" s="22"/>
    </row>
    <row r="739" spans="1701:1703" ht="13.2" x14ac:dyDescent="0.25">
      <c r="BMK739" s="22"/>
      <c r="BML739" s="22"/>
      <c r="BMM739" s="22"/>
    </row>
    <row r="740" spans="1701:1703" ht="13.2" x14ac:dyDescent="0.25">
      <c r="BMK740" s="22"/>
      <c r="BML740" s="22"/>
      <c r="BMM740" s="22" t="s">
        <v>188</v>
      </c>
    </row>
    <row r="741" spans="1701:1703" ht="20.399999999999999" x14ac:dyDescent="0.25">
      <c r="BMK741" s="22"/>
      <c r="BML741" s="22"/>
      <c r="BMM741" s="37" t="s">
        <v>187</v>
      </c>
    </row>
    <row r="742" spans="1701:1703" ht="13.2" x14ac:dyDescent="0.25">
      <c r="BMK742" s="22"/>
      <c r="BML742" s="22"/>
      <c r="BMM742" s="37" t="s">
        <v>186</v>
      </c>
    </row>
    <row r="743" spans="1701:1703" ht="13.2" x14ac:dyDescent="0.25">
      <c r="BMK743" s="22"/>
      <c r="BML743" s="22"/>
      <c r="BMM743" s="37" t="s">
        <v>185</v>
      </c>
    </row>
    <row r="744" spans="1701:1703" ht="20.399999999999999" x14ac:dyDescent="0.25">
      <c r="BMK744" s="22"/>
      <c r="BML744" s="22"/>
      <c r="BMM744" s="37" t="s">
        <v>184</v>
      </c>
    </row>
    <row r="745" spans="1701:1703" ht="13.2" x14ac:dyDescent="0.25">
      <c r="BMK745" s="22"/>
      <c r="BML745" s="22"/>
      <c r="BMM745" s="37" t="s">
        <v>183</v>
      </c>
    </row>
    <row r="746" spans="1701:1703" ht="20.399999999999999" x14ac:dyDescent="0.25">
      <c r="BMK746" s="22"/>
      <c r="BML746" s="22"/>
      <c r="BMM746" s="38" t="s">
        <v>182</v>
      </c>
    </row>
    <row r="747" spans="1701:1703" ht="13.2" x14ac:dyDescent="0.25">
      <c r="BMK747" s="22"/>
      <c r="BML747" s="22"/>
      <c r="BMM747" s="37" t="s">
        <v>181</v>
      </c>
    </row>
    <row r="748" spans="1701:1703" ht="20.399999999999999" x14ac:dyDescent="0.25">
      <c r="BMK748" s="22"/>
      <c r="BML748" s="22"/>
      <c r="BMM748" s="37" t="s">
        <v>180</v>
      </c>
    </row>
    <row r="749" spans="1701:1703" ht="20.399999999999999" x14ac:dyDescent="0.25">
      <c r="BMK749" s="22"/>
      <c r="BML749" s="22"/>
      <c r="BMM749" s="37" t="s">
        <v>179</v>
      </c>
    </row>
    <row r="750" spans="1701:1703" ht="20.399999999999999" x14ac:dyDescent="0.25">
      <c r="BMK750" s="22"/>
      <c r="BML750" s="22"/>
      <c r="BMM750" s="37" t="s">
        <v>178</v>
      </c>
    </row>
    <row r="751" spans="1701:1703" ht="30.6" x14ac:dyDescent="0.25">
      <c r="BMK751" s="22"/>
      <c r="BML751" s="22"/>
      <c r="BMM751" s="37" t="s">
        <v>177</v>
      </c>
    </row>
    <row r="752" spans="1701:1703" ht="20.399999999999999" x14ac:dyDescent="0.25">
      <c r="BMK752" s="22"/>
      <c r="BML752" s="22"/>
      <c r="BMM752" s="37" t="s">
        <v>176</v>
      </c>
    </row>
    <row r="753" spans="1703:1706" ht="20.399999999999999" x14ac:dyDescent="0.25">
      <c r="BMM753" s="37" t="s">
        <v>175</v>
      </c>
      <c r="BMN753" s="37"/>
      <c r="BMO753" s="37"/>
      <c r="BMP753" s="37"/>
    </row>
    <row r="754" spans="1703:1706" ht="13.2" x14ac:dyDescent="0.25">
      <c r="BMM754" s="37" t="s">
        <v>174</v>
      </c>
      <c r="BMN754" s="37"/>
      <c r="BMO754" s="37"/>
      <c r="BMP754" s="37"/>
    </row>
    <row r="755" spans="1703:1706" ht="13.2" x14ac:dyDescent="0.25">
      <c r="BMM755" s="37" t="s">
        <v>173</v>
      </c>
      <c r="BMN755" s="37"/>
      <c r="BMO755" s="37"/>
      <c r="BMP755" s="37"/>
    </row>
    <row r="756" spans="1703:1706" ht="13.2" x14ac:dyDescent="0.25">
      <c r="BMM756" s="37" t="s">
        <v>172</v>
      </c>
      <c r="BMN756" s="37"/>
      <c r="BMO756" s="37"/>
      <c r="BMP756" s="37"/>
    </row>
    <row r="757" spans="1703:1706" ht="13.2" x14ac:dyDescent="0.25">
      <c r="BMM757" s="37" t="s">
        <v>171</v>
      </c>
      <c r="BMN757" s="37"/>
      <c r="BMO757" s="37"/>
      <c r="BMP757" s="37"/>
    </row>
    <row r="758" spans="1703:1706" ht="13.2" x14ac:dyDescent="0.25">
      <c r="BMM758" s="37" t="s">
        <v>170</v>
      </c>
      <c r="BMN758" s="37"/>
      <c r="BMO758" s="37"/>
      <c r="BMP758" s="37"/>
    </row>
    <row r="759" spans="1703:1706" ht="13.2" x14ac:dyDescent="0.25">
      <c r="BMM759" s="37" t="s">
        <v>169</v>
      </c>
      <c r="BMN759" s="37"/>
      <c r="BMO759" s="37"/>
      <c r="BMP759" s="37"/>
    </row>
    <row r="760" spans="1703:1706" ht="13.2" x14ac:dyDescent="0.25">
      <c r="BMM760" s="37"/>
      <c r="BMN760" s="37"/>
      <c r="BMO760" s="37"/>
      <c r="BMP760" s="37"/>
    </row>
    <row r="761" spans="1703:1706" ht="13.2" x14ac:dyDescent="0.25">
      <c r="BMM761" s="37"/>
      <c r="BMN761" s="37"/>
      <c r="BMO761" s="37"/>
      <c r="BMP761" s="37"/>
    </row>
    <row r="762" spans="1703:1706" ht="13.2" x14ac:dyDescent="0.25">
      <c r="BMM762" s="37"/>
      <c r="BMN762" s="37"/>
      <c r="BMO762" s="37"/>
      <c r="BMP762" s="37"/>
    </row>
    <row r="763" spans="1703:1706" ht="13.2" x14ac:dyDescent="0.25">
      <c r="BMN763" s="37"/>
      <c r="BMO763" s="37"/>
      <c r="BMP763" s="37"/>
    </row>
    <row r="764" spans="1703:1706" ht="13.2" x14ac:dyDescent="0.25">
      <c r="BMN764" s="22"/>
      <c r="BMO764" s="22"/>
      <c r="BMP764" s="22"/>
    </row>
    <row r="765" spans="1703:1706" ht="13.2" x14ac:dyDescent="0.25">
      <c r="BMM765" s="22"/>
      <c r="BMN765" s="22"/>
      <c r="BMO765" s="22"/>
      <c r="BMP765" s="22"/>
    </row>
    <row r="766" spans="1703:1706" ht="13.2" x14ac:dyDescent="0.25">
      <c r="BMM766" s="22"/>
      <c r="BMN766" s="22"/>
      <c r="BMO766" s="22"/>
      <c r="BMP766" s="22"/>
    </row>
    <row r="767" spans="1703:1706" ht="13.2" x14ac:dyDescent="0.25">
      <c r="BMM767" s="22"/>
      <c r="BMN767" s="22"/>
      <c r="BMO767" s="22"/>
      <c r="BMP767" s="22" t="s">
        <v>168</v>
      </c>
    </row>
    <row r="768" spans="1703:1706" ht="13.2" x14ac:dyDescent="0.25">
      <c r="BMM768" s="22"/>
      <c r="BMN768" s="22"/>
      <c r="BMO768" s="22"/>
      <c r="BMP768" s="22" t="s">
        <v>167</v>
      </c>
    </row>
    <row r="769" spans="1706:1710" ht="13.2" x14ac:dyDescent="0.25">
      <c r="BMP769" s="22" t="s">
        <v>166</v>
      </c>
      <c r="BMQ769" s="22"/>
      <c r="BMR769" s="22"/>
      <c r="BMS769" s="22"/>
      <c r="BMT769" s="22"/>
    </row>
    <row r="770" spans="1706:1710" ht="13.2" x14ac:dyDescent="0.25">
      <c r="BMP770" s="22" t="s">
        <v>165</v>
      </c>
      <c r="BMQ770" s="22"/>
      <c r="BMR770" s="22"/>
      <c r="BMS770" s="22"/>
      <c r="BMT770" s="22"/>
    </row>
    <row r="771" spans="1706:1710" ht="13.2" x14ac:dyDescent="0.25">
      <c r="BMP771" s="22" t="s">
        <v>164</v>
      </c>
      <c r="BMQ771" s="22"/>
      <c r="BMR771" s="22"/>
      <c r="BMS771" s="22"/>
      <c r="BMT771" s="22"/>
    </row>
    <row r="772" spans="1706:1710" ht="13.2" x14ac:dyDescent="0.25">
      <c r="BMP772" s="22" t="s">
        <v>163</v>
      </c>
      <c r="BMQ772" s="22"/>
      <c r="BMR772" s="22"/>
      <c r="BMS772" s="22"/>
      <c r="BMT772" s="22"/>
    </row>
    <row r="773" spans="1706:1710" ht="13.2" x14ac:dyDescent="0.25">
      <c r="BMP773" s="22"/>
      <c r="BMQ773" s="22"/>
      <c r="BMR773" s="22"/>
      <c r="BMS773" s="22"/>
      <c r="BMT773" s="22"/>
    </row>
    <row r="774" spans="1706:1710" ht="13.2" x14ac:dyDescent="0.25">
      <c r="BMP774" s="22"/>
      <c r="BMQ774" s="22"/>
      <c r="BMR774" s="22"/>
      <c r="BMS774" s="22"/>
      <c r="BMT774" s="22"/>
    </row>
    <row r="775" spans="1706:1710" ht="13.2" x14ac:dyDescent="0.25">
      <c r="BMP775" s="22"/>
      <c r="BMQ775" s="22"/>
      <c r="BMR775" s="22"/>
      <c r="BMS775" s="22"/>
      <c r="BMT775" s="22"/>
    </row>
    <row r="776" spans="1706:1710" ht="14.4" x14ac:dyDescent="0.25">
      <c r="BMP776" s="22"/>
      <c r="BMQ776" s="22"/>
      <c r="BMR776" s="36" t="s">
        <v>52</v>
      </c>
      <c r="BMS776" s="22"/>
      <c r="BMT776" s="22"/>
    </row>
    <row r="777" spans="1706:1710" ht="13.2" x14ac:dyDescent="0.25">
      <c r="BMP777" s="22"/>
      <c r="BMQ777" s="22"/>
      <c r="BMR777" s="26" t="s">
        <v>26</v>
      </c>
      <c r="BMS777" s="22"/>
      <c r="BMT777" s="22"/>
    </row>
    <row r="778" spans="1706:1710" ht="13.2" x14ac:dyDescent="0.25">
      <c r="BMP778" s="22"/>
      <c r="BMQ778" s="22"/>
      <c r="BMR778" s="26" t="s">
        <v>24</v>
      </c>
      <c r="BMS778" s="22"/>
      <c r="BMT778" s="22"/>
    </row>
    <row r="779" spans="1706:1710" ht="13.2" x14ac:dyDescent="0.25">
      <c r="BMP779" s="22"/>
      <c r="BMQ779" s="22"/>
      <c r="BMR779" s="26" t="s">
        <v>22</v>
      </c>
      <c r="BMS779" s="22"/>
      <c r="BMT779" s="22"/>
    </row>
    <row r="780" spans="1706:1710" ht="13.2" x14ac:dyDescent="0.25">
      <c r="BMP780" s="22"/>
      <c r="BMQ780" s="22"/>
      <c r="BMR780" s="26" t="s">
        <v>20</v>
      </c>
      <c r="BMS780" s="22"/>
      <c r="BMT780" s="26"/>
    </row>
    <row r="781" spans="1706:1710" ht="13.2" x14ac:dyDescent="0.25">
      <c r="BMP781" s="22"/>
      <c r="BMQ781" s="22"/>
      <c r="BMR781" s="26" t="s">
        <v>18</v>
      </c>
      <c r="BMS781" s="22"/>
      <c r="BMT781" s="22"/>
    </row>
    <row r="782" spans="1706:1710" ht="13.2" x14ac:dyDescent="0.25">
      <c r="BMP782" s="22"/>
      <c r="BMQ782" s="22"/>
      <c r="BMR782" s="26"/>
      <c r="BMS782" s="22"/>
      <c r="BMT782" s="22"/>
    </row>
    <row r="783" spans="1706:1710" ht="14.4" x14ac:dyDescent="0.25">
      <c r="BMP783" s="22"/>
      <c r="BMQ783" s="22"/>
      <c r="BMR783" s="26"/>
      <c r="BMS783" s="22"/>
      <c r="BMT783" s="36" t="s">
        <v>51</v>
      </c>
    </row>
    <row r="784" spans="1706:1710" ht="13.2" x14ac:dyDescent="0.25">
      <c r="BMP784" s="22"/>
      <c r="BMQ784" s="22"/>
      <c r="BMR784" s="26"/>
      <c r="BMS784" s="22"/>
      <c r="BMT784" s="26" t="s">
        <v>28</v>
      </c>
    </row>
    <row r="785" spans="1683:1719" ht="13.2" x14ac:dyDescent="0.25">
      <c r="BLS785" s="22"/>
      <c r="BLT785" s="23"/>
      <c r="BLU785" s="22"/>
      <c r="BLV785" s="22"/>
      <c r="BLW785" s="22"/>
      <c r="BLX785" s="22"/>
      <c r="BLY785" s="22"/>
      <c r="BLZ785" s="22"/>
      <c r="BMA785" s="22"/>
      <c r="BMB785" s="22"/>
      <c r="BMC785" s="22"/>
      <c r="BMD785" s="22"/>
      <c r="BME785" s="22"/>
      <c r="BMF785" s="25"/>
      <c r="BMG785" s="22"/>
      <c r="BMH785" s="23"/>
      <c r="BMI785" s="22"/>
      <c r="BMJ785" s="22"/>
      <c r="BMK785" s="22"/>
      <c r="BML785" s="22"/>
      <c r="BMM785" s="22"/>
      <c r="BMN785" s="22"/>
      <c r="BMO785" s="22"/>
      <c r="BMP785" s="22"/>
      <c r="BMQ785" s="22"/>
      <c r="BMR785" s="26"/>
      <c r="BMS785" s="22"/>
      <c r="BMT785" s="26" t="s">
        <v>29</v>
      </c>
      <c r="BMU785" s="22"/>
      <c r="BMV785" s="22"/>
      <c r="BMW785" s="22"/>
      <c r="BMX785" s="22"/>
      <c r="BMY785" s="22"/>
      <c r="BMZ785" s="22"/>
      <c r="BNA785" s="22"/>
      <c r="BNB785" s="22"/>
      <c r="BNC785" s="22"/>
    </row>
    <row r="786" spans="1683:1719" ht="13.2" x14ac:dyDescent="0.25">
      <c r="BLS786" s="22"/>
      <c r="BLT786" s="22"/>
      <c r="BLU786" s="22"/>
      <c r="BLV786" s="22"/>
      <c r="BLW786" s="22"/>
      <c r="BLX786" s="22"/>
      <c r="BLY786" s="22"/>
      <c r="BLZ786" s="22"/>
      <c r="BMA786" s="22"/>
      <c r="BMB786" s="22"/>
      <c r="BMC786" s="22"/>
      <c r="BMD786" s="22"/>
      <c r="BME786" s="22"/>
      <c r="BMF786" s="25"/>
      <c r="BMG786" s="22"/>
      <c r="BMH786" s="23"/>
      <c r="BMI786" s="22"/>
      <c r="BMJ786" s="22"/>
      <c r="BMK786" s="22"/>
      <c r="BML786" s="22"/>
      <c r="BMM786" s="22"/>
      <c r="BMN786" s="22"/>
      <c r="BMO786" s="22"/>
      <c r="BMP786" s="22"/>
      <c r="BMQ786" s="22"/>
      <c r="BMR786" s="26"/>
      <c r="BMS786" s="22"/>
      <c r="BMT786" s="26" t="s">
        <v>30</v>
      </c>
      <c r="BMU786" s="22"/>
      <c r="BMV786" s="22"/>
      <c r="BMW786" s="22"/>
      <c r="BMX786" s="22"/>
      <c r="BMY786" s="22"/>
      <c r="BMZ786" s="22"/>
      <c r="BNA786" s="22"/>
      <c r="BNB786" s="22"/>
      <c r="BNC786" s="22"/>
    </row>
    <row r="787" spans="1683:1719" ht="13.2" x14ac:dyDescent="0.25">
      <c r="BLS787" s="22"/>
      <c r="BLT787" s="22"/>
      <c r="BLU787" s="22"/>
      <c r="BLV787" s="22"/>
      <c r="BLW787" s="22"/>
      <c r="BLX787" s="22"/>
      <c r="BLY787" s="22"/>
      <c r="BLZ787" s="22"/>
      <c r="BMA787" s="22"/>
      <c r="BMB787" s="22"/>
      <c r="BMC787" s="22"/>
      <c r="BMD787" s="22"/>
      <c r="BME787" s="22"/>
      <c r="BMF787" s="25"/>
      <c r="BMG787" s="22"/>
      <c r="BMH787" s="23"/>
      <c r="BMI787" s="22"/>
      <c r="BMJ787" s="22"/>
      <c r="BMK787" s="22"/>
      <c r="BML787" s="22"/>
      <c r="BMM787" s="22"/>
      <c r="BMN787" s="22"/>
      <c r="BMO787" s="22"/>
      <c r="BMP787" s="22"/>
      <c r="BMQ787" s="22"/>
      <c r="BMR787" s="26"/>
      <c r="BMS787" s="22"/>
      <c r="BMT787" s="26" t="s">
        <v>31</v>
      </c>
      <c r="BMU787" s="22"/>
      <c r="BMV787" s="22"/>
      <c r="BMW787" s="22"/>
      <c r="BMX787" s="22"/>
      <c r="BMY787" s="22"/>
      <c r="BMZ787" s="22"/>
      <c r="BNA787" s="22"/>
      <c r="BNB787" s="22"/>
      <c r="BNC787" s="22"/>
    </row>
    <row r="788" spans="1683:1719" ht="13.2" x14ac:dyDescent="0.25">
      <c r="BLS788" s="22"/>
      <c r="BLT788" s="22"/>
      <c r="BLU788" s="22"/>
      <c r="BLV788" s="22"/>
      <c r="BLW788" s="22"/>
      <c r="BLX788" s="22"/>
      <c r="BLY788" s="22"/>
      <c r="BLZ788" s="22"/>
      <c r="BMA788" s="22"/>
      <c r="BMB788" s="22"/>
      <c r="BMC788" s="22"/>
      <c r="BMD788" s="22"/>
      <c r="BME788" s="22"/>
      <c r="BMF788" s="25"/>
      <c r="BMG788" s="22"/>
      <c r="BMH788" s="23"/>
      <c r="BMI788" s="22"/>
      <c r="BMJ788" s="22"/>
      <c r="BMK788" s="22"/>
      <c r="BML788" s="22"/>
      <c r="BMM788" s="22"/>
      <c r="BMN788" s="22"/>
      <c r="BMO788" s="22"/>
      <c r="BMP788" s="22"/>
      <c r="BMQ788" s="22"/>
      <c r="BMR788" s="26"/>
      <c r="BMS788" s="22"/>
      <c r="BMT788" s="26" t="s">
        <v>32</v>
      </c>
      <c r="BMU788" s="22"/>
      <c r="BMV788" s="22"/>
      <c r="BMW788" s="22"/>
      <c r="BMX788" s="22"/>
      <c r="BMY788" s="22"/>
      <c r="BMZ788" s="22"/>
      <c r="BNA788" s="22"/>
      <c r="BNB788" s="22"/>
      <c r="BNC788" s="22"/>
    </row>
    <row r="789" spans="1683:1719" ht="13.2" x14ac:dyDescent="0.25">
      <c r="BLS789" s="22"/>
      <c r="BLT789" s="22"/>
      <c r="BLU789" s="22"/>
      <c r="BLV789" s="22"/>
      <c r="BLW789" s="22"/>
      <c r="BLX789" s="22"/>
      <c r="BLY789" s="22"/>
      <c r="BLZ789" s="22"/>
      <c r="BMA789" s="22"/>
      <c r="BMB789" s="22"/>
      <c r="BMC789" s="22"/>
      <c r="BMD789" s="22"/>
      <c r="BME789" s="22"/>
      <c r="BMF789" s="25"/>
      <c r="BMG789" s="22"/>
      <c r="BMH789" s="23"/>
      <c r="BMI789" s="22"/>
      <c r="BMJ789" s="22"/>
      <c r="BMK789" s="22"/>
      <c r="BML789" s="22"/>
      <c r="BMM789" s="22"/>
      <c r="BMN789" s="22"/>
      <c r="BMO789" s="22"/>
      <c r="BMP789" s="22"/>
      <c r="BMQ789" s="22"/>
      <c r="BMR789" s="26"/>
      <c r="BMS789" s="22"/>
      <c r="BMT789" s="22"/>
      <c r="BMU789" s="22"/>
      <c r="BMV789" s="22"/>
      <c r="BMW789" s="22"/>
      <c r="BMX789" s="22"/>
      <c r="BMY789" s="22"/>
      <c r="BMZ789" s="22"/>
      <c r="BNA789" s="22"/>
      <c r="BNB789" s="22"/>
      <c r="BNC789" s="22"/>
    </row>
    <row r="790" spans="1683:1719" ht="13.2" x14ac:dyDescent="0.25">
      <c r="BLS790" s="22" t="s">
        <v>162</v>
      </c>
      <c r="BLT790" s="23"/>
      <c r="BLU790" s="22"/>
      <c r="BLV790" s="22"/>
      <c r="BLW790" s="22"/>
      <c r="BLX790" s="22"/>
      <c r="BLY790" s="22"/>
      <c r="BLZ790" s="22"/>
      <c r="BMA790" s="22"/>
      <c r="BMB790" s="22"/>
      <c r="BMC790" s="22"/>
      <c r="BMD790" s="22"/>
      <c r="BME790" s="22"/>
      <c r="BMF790" s="25"/>
      <c r="BMG790" s="22"/>
      <c r="BMH790" s="23"/>
      <c r="BMI790" s="22"/>
      <c r="BMJ790" s="22"/>
      <c r="BMK790" s="22"/>
      <c r="BML790" s="22"/>
      <c r="BMM790" s="22"/>
      <c r="BMN790" s="22"/>
      <c r="BMO790" s="22"/>
      <c r="BMP790" s="22" t="s">
        <v>77</v>
      </c>
      <c r="BMQ790" s="22"/>
      <c r="BMR790" s="26"/>
      <c r="BMS790" s="22"/>
      <c r="BMT790" s="22"/>
      <c r="BMU790" s="22"/>
      <c r="BMV790" s="22"/>
      <c r="BMW790" s="22"/>
      <c r="BMX790" s="22"/>
      <c r="BMY790" s="22"/>
      <c r="BMZ790" s="22"/>
      <c r="BNA790" s="22"/>
      <c r="BNB790" s="22"/>
      <c r="BNC790" s="22"/>
    </row>
    <row r="791" spans="1683:1719" ht="13.2" x14ac:dyDescent="0.25">
      <c r="BLS791" s="22" t="s">
        <v>161</v>
      </c>
      <c r="BLT791" s="23">
        <v>0</v>
      </c>
      <c r="BLU791" s="22" t="s">
        <v>160</v>
      </c>
      <c r="BLV791" s="22"/>
      <c r="BLW791" s="22"/>
      <c r="BLX791" s="22"/>
      <c r="BLY791" s="22"/>
      <c r="BLZ791" s="22"/>
      <c r="BMA791" s="22"/>
      <c r="BMB791" s="22"/>
      <c r="BMC791" s="22"/>
      <c r="BMD791" s="22"/>
      <c r="BME791" s="22"/>
      <c r="BMF791" s="25"/>
      <c r="BMG791" s="22"/>
      <c r="BMH791" s="23"/>
      <c r="BMI791" s="22"/>
      <c r="BMJ791" s="22"/>
      <c r="BMK791" s="22"/>
      <c r="BML791" s="22"/>
      <c r="BMM791" s="22"/>
      <c r="BMN791" s="22"/>
      <c r="BMO791" s="22"/>
      <c r="BMP791" s="22" t="s">
        <v>76</v>
      </c>
      <c r="BMQ791" s="22"/>
      <c r="BMR791" s="26"/>
      <c r="BMS791" s="22"/>
      <c r="BMT791" s="22"/>
      <c r="BMU791" s="22"/>
      <c r="BMV791" s="22"/>
      <c r="BMW791" s="22"/>
      <c r="BMX791" s="22"/>
      <c r="BMY791" s="22"/>
      <c r="BMZ791" s="22"/>
      <c r="BNA791" s="22"/>
      <c r="BNB791" s="22"/>
      <c r="BNC791" s="22"/>
    </row>
    <row r="792" spans="1683:1719" ht="13.2" x14ac:dyDescent="0.25">
      <c r="BLS792" s="22" t="s">
        <v>159</v>
      </c>
      <c r="BLT792" s="23">
        <v>1</v>
      </c>
      <c r="BLU792" s="22" t="s">
        <v>158</v>
      </c>
      <c r="BLV792" s="22"/>
      <c r="BLW792" s="22"/>
      <c r="BLX792" s="22"/>
      <c r="BLY792" s="22"/>
      <c r="BLZ792" s="22"/>
      <c r="BMA792" s="22"/>
      <c r="BMB792" s="22"/>
      <c r="BMC792" s="22"/>
      <c r="BMD792" s="22"/>
      <c r="BME792" s="22"/>
      <c r="BMF792" s="25"/>
      <c r="BMG792" s="22"/>
      <c r="BMH792" s="23"/>
      <c r="BMI792" s="22"/>
      <c r="BMJ792" s="22"/>
      <c r="BMK792" s="22"/>
      <c r="BML792" s="22"/>
      <c r="BMM792" s="22"/>
      <c r="BMN792" s="22"/>
      <c r="BMO792" s="22"/>
      <c r="BMP792" s="22" t="s">
        <v>75</v>
      </c>
      <c r="BMQ792" s="22"/>
      <c r="BMR792" s="26"/>
      <c r="BMS792" s="22"/>
      <c r="BMT792" s="22"/>
      <c r="BMU792" s="22"/>
      <c r="BMV792" s="22"/>
      <c r="BMW792" s="22"/>
      <c r="BMX792" s="22"/>
      <c r="BMY792" s="22"/>
      <c r="BMZ792" s="22"/>
      <c r="BNA792" s="22"/>
      <c r="BNB792" s="22"/>
      <c r="BNC792" s="22"/>
    </row>
    <row r="793" spans="1683:1719" ht="13.2" x14ac:dyDescent="0.25">
      <c r="BLS793" s="22" t="s">
        <v>157</v>
      </c>
      <c r="BLT793" s="23">
        <v>2</v>
      </c>
      <c r="BLU793" s="22" t="s">
        <v>156</v>
      </c>
      <c r="BLV793" s="22"/>
      <c r="BLW793" s="22"/>
      <c r="BLX793" s="22"/>
      <c r="BLY793" s="22"/>
      <c r="BLZ793" s="22"/>
      <c r="BMA793" s="22"/>
      <c r="BMB793" s="22"/>
      <c r="BMC793" s="22"/>
      <c r="BMD793" s="22"/>
      <c r="BME793" s="22"/>
      <c r="BMF793" s="25"/>
      <c r="BMG793" s="22"/>
      <c r="BMH793" s="23"/>
      <c r="BMI793" s="22"/>
      <c r="BMJ793" s="22"/>
      <c r="BMK793" s="22"/>
      <c r="BML793" s="22"/>
      <c r="BMM793" s="22"/>
      <c r="BMN793" s="22"/>
      <c r="BMO793" s="22"/>
      <c r="BMP793" s="22" t="s">
        <v>74</v>
      </c>
      <c r="BMQ793" s="22"/>
      <c r="BMR793" s="22"/>
      <c r="BMS793" s="22"/>
      <c r="BMT793" s="22"/>
      <c r="BMU793" s="22"/>
      <c r="BMV793" s="22"/>
      <c r="BMW793" s="22"/>
      <c r="BMX793" s="22"/>
      <c r="BMY793" s="22"/>
      <c r="BMZ793" s="22"/>
      <c r="BNA793" s="22"/>
      <c r="BNB793" s="22"/>
      <c r="BNC793" s="22"/>
    </row>
    <row r="794" spans="1683:1719" ht="14.4" x14ac:dyDescent="0.25">
      <c r="BLS794" s="22"/>
      <c r="BLT794" s="22"/>
      <c r="BLU794" s="22"/>
      <c r="BLV794" s="22"/>
      <c r="BLW794" s="22"/>
      <c r="BLX794" s="22"/>
      <c r="BLY794" s="22"/>
      <c r="BLZ794" s="22"/>
      <c r="BMA794" s="22"/>
      <c r="BMB794" s="22"/>
      <c r="BMC794" s="22"/>
      <c r="BMD794" s="22"/>
      <c r="BME794" s="22"/>
      <c r="BMF794" s="25"/>
      <c r="BMG794" s="22"/>
      <c r="BMH794" s="23"/>
      <c r="BMI794" s="22"/>
      <c r="BMJ794" s="22"/>
      <c r="BMK794" s="22"/>
      <c r="BML794" s="22"/>
      <c r="BMM794" s="22"/>
      <c r="BMN794" s="22"/>
      <c r="BMO794" s="22"/>
      <c r="BMP794" s="22" t="s">
        <v>73</v>
      </c>
      <c r="BMQ794" s="22"/>
      <c r="BMR794" s="22"/>
      <c r="BMS794" s="22"/>
      <c r="BMT794" s="36"/>
      <c r="BMU794" s="22"/>
      <c r="BMV794" s="22"/>
      <c r="BMW794" s="22"/>
      <c r="BMX794" s="22"/>
      <c r="BMY794" s="22"/>
      <c r="BMZ794" s="22"/>
      <c r="BNA794" s="22"/>
      <c r="BNB794" s="22"/>
      <c r="BNC794" s="22"/>
    </row>
    <row r="795" spans="1683:1719" ht="13.2" x14ac:dyDescent="0.25">
      <c r="BLS795" s="31"/>
      <c r="BLT795" s="31"/>
      <c r="BLU795" s="31"/>
      <c r="BLV795" s="31"/>
      <c r="BLW795" s="31"/>
      <c r="BLX795" s="31"/>
      <c r="BLY795" s="22"/>
      <c r="BLZ795" s="22"/>
      <c r="BMA795" s="22"/>
      <c r="BMB795" s="22"/>
      <c r="BMC795" s="22"/>
      <c r="BMD795" s="22"/>
      <c r="BME795" s="22"/>
      <c r="BMF795" s="25"/>
      <c r="BMG795" s="22"/>
      <c r="BMH795" s="23"/>
      <c r="BMI795" s="22"/>
      <c r="BMJ795" s="22"/>
      <c r="BMK795" s="22"/>
      <c r="BML795" s="22"/>
      <c r="BMM795" s="22"/>
      <c r="BMN795" s="22"/>
      <c r="BMO795" s="22"/>
      <c r="BMP795" s="22" t="s">
        <v>72</v>
      </c>
      <c r="BMQ795" s="22"/>
      <c r="BMR795" s="22"/>
      <c r="BMS795" s="22"/>
      <c r="BMT795" s="26"/>
      <c r="BMU795" s="22"/>
      <c r="BMV795" s="22"/>
      <c r="BMW795" s="27" t="s">
        <v>155</v>
      </c>
      <c r="BMX795" s="542" t="s">
        <v>154</v>
      </c>
      <c r="BMY795" s="542"/>
      <c r="BMZ795" s="542"/>
      <c r="BNA795" s="27" t="s">
        <v>153</v>
      </c>
      <c r="BNB795" s="22"/>
      <c r="BNC795" s="34" t="s">
        <v>152</v>
      </c>
    </row>
    <row r="796" spans="1683:1719" ht="13.2" x14ac:dyDescent="0.25">
      <c r="BLS796" s="31"/>
      <c r="BLT796" s="31"/>
      <c r="BLU796" s="31"/>
      <c r="BLV796" s="31"/>
      <c r="BLW796" s="31"/>
      <c r="BLX796" s="31"/>
      <c r="BLY796" s="22"/>
      <c r="BLZ796" s="22"/>
      <c r="BMA796" s="22"/>
      <c r="BMB796" s="22"/>
      <c r="BMC796" s="22"/>
      <c r="BMD796" s="22"/>
      <c r="BME796" s="22"/>
      <c r="BMF796" s="25"/>
      <c r="BMG796" s="22"/>
      <c r="BMH796" s="23"/>
      <c r="BMI796" s="22"/>
      <c r="BMJ796" s="22"/>
      <c r="BMK796" s="22"/>
      <c r="BML796" s="22"/>
      <c r="BMM796" s="22"/>
      <c r="BMN796" s="22"/>
      <c r="BMO796" s="22"/>
      <c r="BMP796" s="22" t="s">
        <v>71</v>
      </c>
      <c r="BMQ796" s="22"/>
      <c r="BMR796" s="22"/>
      <c r="BMS796" s="22"/>
      <c r="BMT796" s="26"/>
      <c r="BMU796" s="22"/>
      <c r="BMV796" s="22"/>
      <c r="BMW796" s="33" t="s">
        <v>151</v>
      </c>
      <c r="BMX796" s="33" t="s">
        <v>150</v>
      </c>
      <c r="BMY796" s="33" t="s">
        <v>149</v>
      </c>
      <c r="BMZ796" s="33" t="s">
        <v>148</v>
      </c>
      <c r="BNA796" s="33" t="s">
        <v>147</v>
      </c>
      <c r="BNB796" s="22"/>
      <c r="BNC796" s="32" t="s">
        <v>146</v>
      </c>
    </row>
    <row r="797" spans="1683:1719" ht="13.2" x14ac:dyDescent="0.25">
      <c r="BLS797" s="31"/>
      <c r="BLT797" s="31"/>
      <c r="BLU797" s="31"/>
      <c r="BLV797" s="31"/>
      <c r="BLW797" s="31"/>
      <c r="BLX797" s="31"/>
      <c r="BLY797" s="22"/>
      <c r="BLZ797" s="22"/>
      <c r="BMA797" s="22"/>
      <c r="BMB797" s="22"/>
      <c r="BMC797" s="22"/>
      <c r="BMD797" s="22"/>
      <c r="BME797" s="22"/>
      <c r="BMF797" s="25"/>
      <c r="BMG797" s="22"/>
      <c r="BMH797" s="23"/>
      <c r="BMI797" s="22"/>
      <c r="BMJ797" s="22"/>
      <c r="BMK797" s="22"/>
      <c r="BML797" s="22"/>
      <c r="BMM797" s="22"/>
      <c r="BMN797" s="22"/>
      <c r="BMO797" s="22"/>
      <c r="BMP797" s="22" t="s">
        <v>70</v>
      </c>
      <c r="BMQ797" s="22"/>
      <c r="BMR797" s="22"/>
      <c r="BMS797" s="22"/>
      <c r="BMT797" s="26"/>
      <c r="BMU797" s="22"/>
      <c r="BMV797" s="22"/>
      <c r="BMW797" s="31" t="s">
        <v>145</v>
      </c>
      <c r="BMX797" s="31" t="s">
        <v>144</v>
      </c>
      <c r="BMY797" s="31" t="s">
        <v>143</v>
      </c>
      <c r="BMZ797" s="31" t="s">
        <v>52</v>
      </c>
      <c r="BNA797" s="31" t="s">
        <v>142</v>
      </c>
      <c r="BNB797" s="22"/>
      <c r="BNC797" s="29" t="s">
        <v>141</v>
      </c>
    </row>
    <row r="798" spans="1683:1719" ht="13.2" x14ac:dyDescent="0.25">
      <c r="BLS798" s="31"/>
      <c r="BLT798" s="31"/>
      <c r="BLU798" s="31"/>
      <c r="BLV798" s="31"/>
      <c r="BLW798" s="31"/>
      <c r="BLX798" s="31"/>
      <c r="BLY798" s="22"/>
      <c r="BLZ798" s="22"/>
      <c r="BMA798" s="22"/>
      <c r="BMB798" s="22"/>
      <c r="BMC798" s="22"/>
      <c r="BMD798" s="22"/>
      <c r="BME798" s="22"/>
      <c r="BMF798" s="25"/>
      <c r="BMG798" s="22"/>
      <c r="BMH798" s="23"/>
      <c r="BMI798" s="22"/>
      <c r="BMJ798" s="22"/>
      <c r="BMK798" s="22"/>
      <c r="BML798" s="22"/>
      <c r="BMM798" s="22"/>
      <c r="BMN798" s="22"/>
      <c r="BMO798" s="22"/>
      <c r="BMP798" s="22" t="s">
        <v>69</v>
      </c>
      <c r="BMQ798" s="22"/>
      <c r="BMR798" s="22"/>
      <c r="BMS798" s="22"/>
      <c r="BMT798" s="22"/>
      <c r="BMU798" s="22"/>
      <c r="BMV798" s="22"/>
      <c r="BMW798" s="31" t="s">
        <v>140</v>
      </c>
      <c r="BMX798" s="31" t="s">
        <v>139</v>
      </c>
      <c r="BMY798" s="31" t="s">
        <v>138</v>
      </c>
      <c r="BMZ798" s="31" t="s">
        <v>51</v>
      </c>
      <c r="BNA798" s="31" t="s">
        <v>40</v>
      </c>
      <c r="BNB798" s="22"/>
      <c r="BNC798" s="29" t="s">
        <v>137</v>
      </c>
    </row>
    <row r="799" spans="1683:1719" ht="13.2" x14ac:dyDescent="0.25">
      <c r="BLS799" s="31"/>
      <c r="BLT799" s="31"/>
      <c r="BLU799" s="31"/>
      <c r="BLV799" s="31"/>
      <c r="BLW799" s="31"/>
      <c r="BLX799" s="31"/>
      <c r="BLY799" s="22"/>
      <c r="BLZ799" s="22"/>
      <c r="BMA799" s="22"/>
      <c r="BMB799" s="22"/>
      <c r="BMC799" s="22"/>
      <c r="BMD799" s="22"/>
      <c r="BME799" s="22"/>
      <c r="BMF799" s="25"/>
      <c r="BMG799" s="22"/>
      <c r="BMH799" s="23"/>
      <c r="BMI799" s="22"/>
      <c r="BMJ799" s="22"/>
      <c r="BMK799" s="22"/>
      <c r="BML799" s="22"/>
      <c r="BMM799" s="22"/>
      <c r="BMN799" s="22"/>
      <c r="BMO799" s="22"/>
      <c r="BMP799" s="22" t="s">
        <v>68</v>
      </c>
      <c r="BMQ799" s="22"/>
      <c r="BMR799" s="22"/>
      <c r="BMS799" s="22"/>
      <c r="BMT799" s="22"/>
      <c r="BMU799" s="22"/>
      <c r="BMV799" s="22"/>
      <c r="BMW799" s="31" t="s">
        <v>136</v>
      </c>
      <c r="BMX799" s="31" t="s">
        <v>135</v>
      </c>
      <c r="BMY799" s="31" t="s">
        <v>41</v>
      </c>
      <c r="BMZ799" s="31"/>
      <c r="BNA799" s="31" t="s">
        <v>134</v>
      </c>
      <c r="BNB799" s="22"/>
      <c r="BNC799" s="29" t="s">
        <v>133</v>
      </c>
    </row>
    <row r="800" spans="1683:1719" ht="13.2" x14ac:dyDescent="0.25">
      <c r="BLS800" s="31"/>
      <c r="BLT800" s="31"/>
      <c r="BLU800" s="31"/>
      <c r="BLV800" s="31"/>
      <c r="BLW800" s="31"/>
      <c r="BLX800" s="31"/>
      <c r="BLY800" s="22"/>
      <c r="BLZ800" s="22"/>
      <c r="BMA800" s="22"/>
      <c r="BMB800" s="22"/>
      <c r="BMC800" s="22"/>
      <c r="BMD800" s="22"/>
      <c r="BME800" s="22"/>
      <c r="BMF800" s="25"/>
      <c r="BMG800" s="22"/>
      <c r="BMH800" s="23"/>
      <c r="BMI800" s="22"/>
      <c r="BMJ800" s="22"/>
      <c r="BMK800" s="22"/>
      <c r="BML800" s="22"/>
      <c r="BMM800" s="22"/>
      <c r="BMN800" s="22"/>
      <c r="BMO800" s="22"/>
      <c r="BMP800" s="22" t="s">
        <v>0</v>
      </c>
      <c r="BMQ800" s="22"/>
      <c r="BMR800" s="22"/>
      <c r="BMS800" s="22"/>
      <c r="BMT800" s="22"/>
      <c r="BMU800" s="22"/>
      <c r="BMV800" s="22"/>
      <c r="BMW800" s="31" t="s">
        <v>75</v>
      </c>
      <c r="BMX800" s="31"/>
      <c r="BMY800" s="31"/>
      <c r="BMZ800" s="31"/>
      <c r="BNA800" s="31" t="s">
        <v>132</v>
      </c>
      <c r="BNB800" s="22"/>
      <c r="BNC800" s="29" t="s">
        <v>131</v>
      </c>
    </row>
    <row r="801" spans="1713:1719" ht="13.2" x14ac:dyDescent="0.25">
      <c r="BMW801" s="31" t="s">
        <v>74</v>
      </c>
      <c r="BMX801" s="31"/>
      <c r="BMY801" s="31"/>
      <c r="BMZ801" s="31"/>
      <c r="BNA801" s="31"/>
      <c r="BNB801" s="22"/>
      <c r="BNC801" s="29" t="s">
        <v>130</v>
      </c>
    </row>
    <row r="802" spans="1713:1719" ht="13.2" x14ac:dyDescent="0.25">
      <c r="BMW802" s="31" t="s">
        <v>129</v>
      </c>
      <c r="BMX802" s="31"/>
      <c r="BMY802" s="31"/>
      <c r="BMZ802" s="31"/>
      <c r="BNA802" s="31"/>
      <c r="BNB802" s="22"/>
      <c r="BNC802" s="29" t="s">
        <v>128</v>
      </c>
    </row>
    <row r="803" spans="1713:1719" ht="13.2" x14ac:dyDescent="0.25">
      <c r="BMW803" s="31" t="s">
        <v>127</v>
      </c>
      <c r="BMX803" s="31"/>
      <c r="BMY803" s="31"/>
      <c r="BMZ803" s="31"/>
      <c r="BNA803" s="31"/>
      <c r="BNB803" s="22"/>
      <c r="BNC803" s="29" t="s">
        <v>126</v>
      </c>
    </row>
    <row r="804" spans="1713:1719" ht="13.2" x14ac:dyDescent="0.25">
      <c r="BMW804" s="31" t="s">
        <v>125</v>
      </c>
      <c r="BMX804" s="31"/>
      <c r="BMY804" s="31"/>
      <c r="BMZ804" s="31"/>
      <c r="BNA804" s="31"/>
      <c r="BNB804" s="22"/>
      <c r="BNC804" s="29" t="s">
        <v>124</v>
      </c>
    </row>
    <row r="805" spans="1713:1719" ht="13.2" x14ac:dyDescent="0.25">
      <c r="BMW805" s="31" t="s">
        <v>123</v>
      </c>
      <c r="BMX805" s="31"/>
      <c r="BMY805" s="31"/>
      <c r="BMZ805" s="31"/>
      <c r="BNA805" s="31"/>
      <c r="BNB805" s="22"/>
      <c r="BNC805" s="29" t="s">
        <v>122</v>
      </c>
    </row>
    <row r="806" spans="1713:1719" ht="13.2" x14ac:dyDescent="0.25">
      <c r="BMW806" s="22" t="s">
        <v>72</v>
      </c>
      <c r="BMX806" s="22"/>
      <c r="BMY806" s="31"/>
      <c r="BMZ806" s="31"/>
      <c r="BNA806" s="24"/>
      <c r="BNB806" s="22"/>
      <c r="BNC806" s="29" t="s">
        <v>121</v>
      </c>
    </row>
    <row r="807" spans="1713:1719" ht="13.2" x14ac:dyDescent="0.25">
      <c r="BMW807" s="22" t="s">
        <v>71</v>
      </c>
      <c r="BMX807" s="22"/>
      <c r="BMY807" s="31"/>
      <c r="BMZ807" s="31"/>
      <c r="BNA807" s="24"/>
      <c r="BNB807" s="22"/>
      <c r="BNC807" s="29" t="s">
        <v>120</v>
      </c>
    </row>
    <row r="808" spans="1713:1719" ht="13.2" x14ac:dyDescent="0.25">
      <c r="BMW808" s="22" t="s">
        <v>70</v>
      </c>
      <c r="BMX808" s="31"/>
      <c r="BMY808" s="31"/>
      <c r="BMZ808" s="31"/>
      <c r="BNA808" s="24"/>
      <c r="BNB808" s="22"/>
      <c r="BNC808" s="29" t="s">
        <v>119</v>
      </c>
    </row>
    <row r="809" spans="1713:1719" ht="13.2" x14ac:dyDescent="0.25">
      <c r="BMW809" s="22" t="s">
        <v>69</v>
      </c>
      <c r="BMX809" s="31"/>
      <c r="BMY809" s="31"/>
      <c r="BMZ809" s="31"/>
      <c r="BNA809" s="24"/>
      <c r="BNB809" s="22"/>
      <c r="BNC809" s="29" t="s">
        <v>118</v>
      </c>
    </row>
    <row r="810" spans="1713:1719" ht="13.2" x14ac:dyDescent="0.25">
      <c r="BMW810" s="22" t="s">
        <v>68</v>
      </c>
      <c r="BMX810" s="31"/>
      <c r="BMY810" s="31"/>
      <c r="BMZ810" s="31"/>
      <c r="BNA810" s="24"/>
      <c r="BNB810" s="22"/>
      <c r="BNC810" s="29" t="s">
        <v>117</v>
      </c>
    </row>
    <row r="811" spans="1713:1719" ht="13.2" x14ac:dyDescent="0.25">
      <c r="BMW811" s="22" t="s">
        <v>0</v>
      </c>
      <c r="BMX811" s="31"/>
      <c r="BMY811" s="31"/>
      <c r="BMZ811" s="31"/>
      <c r="BNA811" s="24"/>
      <c r="BNB811" s="22"/>
      <c r="BNC811" s="29" t="s">
        <v>116</v>
      </c>
    </row>
    <row r="812" spans="1713:1719" ht="13.2" x14ac:dyDescent="0.25">
      <c r="BMW812" s="22"/>
      <c r="BMX812" s="31"/>
      <c r="BMY812" s="31"/>
      <c r="BMZ812" s="31"/>
      <c r="BNA812" s="31"/>
      <c r="BNB812" s="22"/>
      <c r="BNC812" s="29" t="s">
        <v>115</v>
      </c>
    </row>
    <row r="813" spans="1713:1719" ht="13.2" x14ac:dyDescent="0.25">
      <c r="BMW813" s="22"/>
      <c r="BMX813" s="22"/>
      <c r="BMY813" s="22"/>
      <c r="BMZ813" s="22"/>
      <c r="BNA813" s="22"/>
      <c r="BNB813" s="22"/>
      <c r="BNC813" s="29" t="s">
        <v>114</v>
      </c>
    </row>
    <row r="814" spans="1713:1719" ht="13.2" x14ac:dyDescent="0.25">
      <c r="BMW814" s="22"/>
      <c r="BMX814" s="22"/>
      <c r="BMY814" s="22"/>
      <c r="BMZ814" s="22"/>
      <c r="BNA814" s="22"/>
      <c r="BNB814" s="22"/>
      <c r="BNC814" s="29" t="s">
        <v>113</v>
      </c>
    </row>
    <row r="815" spans="1713:1719" ht="13.2" x14ac:dyDescent="0.25">
      <c r="BMW815" s="22"/>
      <c r="BMX815" s="22"/>
      <c r="BMY815" s="22"/>
      <c r="BMZ815" s="22"/>
      <c r="BNA815" s="22"/>
      <c r="BNB815" s="22"/>
      <c r="BNC815" s="29" t="s">
        <v>112</v>
      </c>
    </row>
    <row r="816" spans="1713:1719" ht="13.2" x14ac:dyDescent="0.25">
      <c r="BMW816" s="22"/>
      <c r="BMX816" s="22"/>
      <c r="BMY816" s="22"/>
      <c r="BMZ816" s="22"/>
      <c r="BNA816" s="22"/>
      <c r="BNB816" s="22"/>
      <c r="BNC816" s="29" t="s">
        <v>111</v>
      </c>
    </row>
    <row r="817" spans="1719:1719" ht="13.2" x14ac:dyDescent="0.25">
      <c r="BNC817" s="29" t="s">
        <v>110</v>
      </c>
    </row>
    <row r="818" spans="1719:1719" ht="13.2" x14ac:dyDescent="0.25">
      <c r="BNC818" s="29" t="s">
        <v>109</v>
      </c>
    </row>
    <row r="819" spans="1719:1719" ht="13.2" x14ac:dyDescent="0.25">
      <c r="BNC819" s="29" t="s">
        <v>108</v>
      </c>
    </row>
    <row r="820" spans="1719:1719" ht="13.2" x14ac:dyDescent="0.25">
      <c r="BNC820" s="29" t="s">
        <v>107</v>
      </c>
    </row>
    <row r="821" spans="1719:1719" ht="13.2" x14ac:dyDescent="0.25">
      <c r="BNC821" s="29" t="s">
        <v>106</v>
      </c>
    </row>
    <row r="822" spans="1719:1719" ht="13.2" x14ac:dyDescent="0.25">
      <c r="BNC822" s="29" t="s">
        <v>105</v>
      </c>
    </row>
    <row r="823" spans="1719:1719" ht="13.2" x14ac:dyDescent="0.25">
      <c r="BNC823" s="29" t="s">
        <v>104</v>
      </c>
    </row>
    <row r="824" spans="1719:1719" ht="13.2" x14ac:dyDescent="0.25">
      <c r="BNC824" s="29" t="s">
        <v>103</v>
      </c>
    </row>
    <row r="825" spans="1719:1719" ht="13.2" x14ac:dyDescent="0.25">
      <c r="BNC825" s="29" t="s">
        <v>102</v>
      </c>
    </row>
    <row r="826" spans="1719:1719" ht="13.2" x14ac:dyDescent="0.25">
      <c r="BNC826" s="30" t="s">
        <v>101</v>
      </c>
    </row>
    <row r="827" spans="1719:1719" ht="13.2" x14ac:dyDescent="0.25">
      <c r="BNC827" s="29" t="s">
        <v>100</v>
      </c>
    </row>
    <row r="828" spans="1719:1719" ht="13.2" x14ac:dyDescent="0.25">
      <c r="BNC828" s="29" t="s">
        <v>99</v>
      </c>
    </row>
    <row r="829" spans="1719:1719" ht="13.2" x14ac:dyDescent="0.25">
      <c r="BNC829" s="29" t="s">
        <v>98</v>
      </c>
    </row>
    <row r="830" spans="1719:1719" ht="13.2" x14ac:dyDescent="0.25">
      <c r="BNC830" s="29" t="s">
        <v>97</v>
      </c>
    </row>
    <row r="833" spans="1721:1728" ht="13.2" x14ac:dyDescent="0.25">
      <c r="BNE833" s="22" t="s">
        <v>54</v>
      </c>
      <c r="BNF833" s="22"/>
      <c r="BNG833" s="22"/>
      <c r="BNH833" s="22"/>
      <c r="BNI833" s="22"/>
      <c r="BNJ833" s="22"/>
      <c r="BNK833" s="22"/>
      <c r="BNL833" s="22"/>
    </row>
    <row r="834" spans="1721:1728" ht="13.2" x14ac:dyDescent="0.25">
      <c r="BNE834" s="22" t="s">
        <v>53</v>
      </c>
      <c r="BNF834" s="22"/>
      <c r="BNG834" s="22"/>
      <c r="BNH834" s="22"/>
      <c r="BNI834" s="22"/>
      <c r="BNJ834" s="22"/>
      <c r="BNK834" s="22"/>
      <c r="BNL834" s="22"/>
    </row>
    <row r="835" spans="1721:1728" ht="13.2" x14ac:dyDescent="0.25">
      <c r="BNE835" s="22"/>
      <c r="BNF835" s="22"/>
      <c r="BNG835" s="22"/>
      <c r="BNH835" s="22"/>
      <c r="BNI835" s="22"/>
      <c r="BNJ835" s="22"/>
      <c r="BNK835" s="22"/>
      <c r="BNL835" s="22"/>
    </row>
    <row r="836" spans="1721:1728" ht="13.2" x14ac:dyDescent="0.25">
      <c r="BNE836" s="22"/>
      <c r="BNF836" s="22"/>
      <c r="BNG836" s="22" t="s">
        <v>66</v>
      </c>
      <c r="BNH836" s="22"/>
      <c r="BNI836" s="22"/>
      <c r="BNJ836" s="22"/>
      <c r="BNK836" s="22"/>
      <c r="BNL836" s="22"/>
    </row>
    <row r="837" spans="1721:1728" ht="13.2" x14ac:dyDescent="0.25">
      <c r="BNE837" s="22"/>
      <c r="BNF837" s="22"/>
      <c r="BNG837" s="22" t="s">
        <v>65</v>
      </c>
      <c r="BNH837" s="22"/>
      <c r="BNI837" s="22"/>
      <c r="BNJ837" s="22"/>
      <c r="BNK837" s="22"/>
      <c r="BNL837" s="22"/>
    </row>
    <row r="838" spans="1721:1728" ht="13.2" x14ac:dyDescent="0.25">
      <c r="BNE838" s="22"/>
      <c r="BNF838" s="22"/>
      <c r="BNG838" s="22" t="s">
        <v>64</v>
      </c>
      <c r="BNH838" s="22"/>
      <c r="BNI838" s="22"/>
      <c r="BNJ838" s="22"/>
      <c r="BNK838" s="22"/>
      <c r="BNL838" s="22"/>
    </row>
    <row r="839" spans="1721:1728" ht="13.2" x14ac:dyDescent="0.25">
      <c r="BNE839" s="22"/>
      <c r="BNF839" s="22"/>
      <c r="BNG839" s="22" t="s">
        <v>63</v>
      </c>
      <c r="BNH839" s="22"/>
      <c r="BNI839" s="22"/>
      <c r="BNJ839" s="22"/>
      <c r="BNK839" s="22"/>
      <c r="BNL839" s="22"/>
    </row>
    <row r="840" spans="1721:1728" ht="13.2" x14ac:dyDescent="0.25">
      <c r="BNE840" s="22"/>
      <c r="BNF840" s="22"/>
      <c r="BNG840" s="22"/>
      <c r="BNH840" s="22"/>
      <c r="BNI840" s="22"/>
      <c r="BNJ840" s="22"/>
      <c r="BNK840" s="22"/>
      <c r="BNL840" s="22"/>
    </row>
    <row r="841" spans="1721:1728" ht="13.2" x14ac:dyDescent="0.25">
      <c r="BNE841" s="22"/>
      <c r="BNF841" s="22"/>
      <c r="BNG841" s="22"/>
      <c r="BNH841" s="22"/>
      <c r="BNI841" s="22" t="s">
        <v>96</v>
      </c>
      <c r="BNJ841" s="22"/>
      <c r="BNK841" s="22"/>
      <c r="BNL841" s="22"/>
    </row>
    <row r="842" spans="1721:1728" ht="13.2" x14ac:dyDescent="0.25">
      <c r="BNE842" s="22"/>
      <c r="BNF842" s="22"/>
      <c r="BNG842" s="22"/>
      <c r="BNH842" s="22"/>
      <c r="BNI842" s="22" t="s">
        <v>95</v>
      </c>
      <c r="BNJ842" s="22"/>
      <c r="BNK842" s="22"/>
      <c r="BNL842" s="22"/>
    </row>
    <row r="843" spans="1721:1728" ht="13.2" x14ac:dyDescent="0.25">
      <c r="BNE843" s="22"/>
      <c r="BNF843" s="22"/>
      <c r="BNG843" s="22"/>
      <c r="BNH843" s="22"/>
      <c r="BNI843" s="22" t="s">
        <v>94</v>
      </c>
      <c r="BNJ843" s="22"/>
      <c r="BNK843" s="22"/>
      <c r="BNL843" s="22"/>
    </row>
    <row r="844" spans="1721:1728" ht="13.2" x14ac:dyDescent="0.25">
      <c r="BNE844" s="22"/>
      <c r="BNF844" s="22"/>
      <c r="BNG844" s="22"/>
      <c r="BNH844" s="22"/>
      <c r="BNI844" s="22"/>
      <c r="BNJ844" s="22"/>
      <c r="BNK844" s="22"/>
      <c r="BNL844" s="22"/>
    </row>
    <row r="845" spans="1721:1728" ht="13.2" x14ac:dyDescent="0.25">
      <c r="BNE845" s="22"/>
      <c r="BNF845" s="22"/>
      <c r="BNG845" s="22"/>
      <c r="BNH845" s="22"/>
      <c r="BNI845" s="22"/>
      <c r="BNJ845" s="22"/>
      <c r="BNK845" s="22"/>
      <c r="BNL845" s="22"/>
    </row>
    <row r="846" spans="1721:1728" ht="13.2" x14ac:dyDescent="0.25">
      <c r="BNE846" s="22"/>
      <c r="BNF846" s="22"/>
      <c r="BNG846" s="22"/>
      <c r="BNH846" s="22"/>
      <c r="BNI846" s="22"/>
      <c r="BNJ846" s="22"/>
      <c r="BNK846" s="22"/>
      <c r="BNL846" s="8" t="s">
        <v>93</v>
      </c>
    </row>
    <row r="847" spans="1721:1728" ht="13.2" x14ac:dyDescent="0.25">
      <c r="BNE847" s="22"/>
      <c r="BNF847" s="22"/>
      <c r="BNG847" s="22"/>
      <c r="BNH847" s="22"/>
      <c r="BNI847" s="22"/>
      <c r="BNJ847" s="22"/>
      <c r="BNK847" s="22"/>
      <c r="BNL847" s="11" t="s">
        <v>92</v>
      </c>
    </row>
    <row r="848" spans="1721:1728" ht="13.2" x14ac:dyDescent="0.25">
      <c r="BNE848" s="22"/>
      <c r="BNF848" s="22"/>
      <c r="BNG848" s="22"/>
      <c r="BNH848" s="22"/>
      <c r="BNI848" s="22"/>
      <c r="BNJ848" s="22"/>
      <c r="BNK848" s="22"/>
      <c r="BNL848" s="11" t="s">
        <v>91</v>
      </c>
    </row>
    <row r="849" spans="1728:1732" ht="13.2" x14ac:dyDescent="0.25">
      <c r="BNL849" s="11" t="s">
        <v>90</v>
      </c>
      <c r="BNM849" s="8"/>
      <c r="BNN849" s="8"/>
      <c r="BNO849" s="8"/>
      <c r="BNP849" s="8"/>
    </row>
    <row r="850" spans="1728:1732" ht="13.2" x14ac:dyDescent="0.25">
      <c r="BNL850" s="11" t="s">
        <v>89</v>
      </c>
      <c r="BNM850" s="8"/>
      <c r="BNN850" s="8"/>
      <c r="BNO850" s="8"/>
      <c r="BNP850" s="8"/>
    </row>
    <row r="851" spans="1728:1732" ht="13.2" x14ac:dyDescent="0.25">
      <c r="BNL851" s="11" t="s">
        <v>88</v>
      </c>
      <c r="BNM851" s="8"/>
      <c r="BNN851" s="8"/>
      <c r="BNO851" s="8"/>
      <c r="BNP851" s="8"/>
    </row>
    <row r="852" spans="1728:1732" ht="13.2" x14ac:dyDescent="0.25">
      <c r="BNL852" s="11" t="s">
        <v>87</v>
      </c>
      <c r="BNM852" s="8"/>
      <c r="BNN852" s="8"/>
      <c r="BNO852" s="8"/>
      <c r="BNP852" s="8"/>
    </row>
    <row r="853" spans="1728:1732" ht="13.2" x14ac:dyDescent="0.25">
      <c r="BNL853" s="11" t="s">
        <v>86</v>
      </c>
      <c r="BNM853" s="8"/>
      <c r="BNN853" s="8"/>
      <c r="BNO853" s="8"/>
      <c r="BNP853" s="8"/>
    </row>
    <row r="854" spans="1728:1732" ht="13.2" x14ac:dyDescent="0.25">
      <c r="BNL854" s="11" t="s">
        <v>85</v>
      </c>
      <c r="BNM854" s="8"/>
      <c r="BNN854" s="8"/>
      <c r="BNO854" s="8"/>
      <c r="BNP854" s="8"/>
    </row>
    <row r="855" spans="1728:1732" ht="13.2" x14ac:dyDescent="0.25">
      <c r="BNL855" s="11" t="s">
        <v>84</v>
      </c>
      <c r="BNM855" s="8"/>
      <c r="BNN855" s="8"/>
      <c r="BNO855" s="8"/>
      <c r="BNP855" s="8"/>
    </row>
    <row r="856" spans="1728:1732" ht="13.2" x14ac:dyDescent="0.25">
      <c r="BNL856" s="11" t="s">
        <v>83</v>
      </c>
      <c r="BNM856" s="8"/>
      <c r="BNN856" s="8"/>
      <c r="BNO856" s="8"/>
      <c r="BNP856" s="8"/>
    </row>
    <row r="857" spans="1728:1732" x14ac:dyDescent="0.2">
      <c r="BNL857" s="8"/>
      <c r="BNM857" s="8"/>
      <c r="BNN857" s="8"/>
      <c r="BNO857" s="8"/>
      <c r="BNP857" s="8"/>
    </row>
    <row r="858" spans="1728:1732" x14ac:dyDescent="0.2">
      <c r="BNL858" s="8"/>
      <c r="BNM858" s="8"/>
      <c r="BNN858" s="8" t="s">
        <v>82</v>
      </c>
      <c r="BNO858" s="8"/>
      <c r="BNP858" s="8"/>
    </row>
    <row r="859" spans="1728:1732" x14ac:dyDescent="0.2">
      <c r="BNL859" s="8"/>
      <c r="BNM859" s="8"/>
      <c r="BNN859" s="8" t="s">
        <v>81</v>
      </c>
      <c r="BNO859" s="8"/>
      <c r="BNP859" s="8"/>
    </row>
    <row r="860" spans="1728:1732" x14ac:dyDescent="0.2">
      <c r="BNL860" s="8"/>
      <c r="BNM860" s="8"/>
      <c r="BNN860" s="8" t="s">
        <v>80</v>
      </c>
      <c r="BNO860" s="8"/>
      <c r="BNP860" s="8"/>
    </row>
    <row r="861" spans="1728:1732" x14ac:dyDescent="0.2">
      <c r="BNL861" s="8"/>
      <c r="BNM861" s="8"/>
      <c r="BNN861" s="8" t="s">
        <v>79</v>
      </c>
      <c r="BNO861" s="8"/>
      <c r="BNP861" s="8"/>
    </row>
    <row r="862" spans="1728:1732" x14ac:dyDescent="0.2">
      <c r="BNL862" s="8"/>
      <c r="BNM862" s="8"/>
      <c r="BNN862" s="8"/>
      <c r="BNO862" s="8"/>
      <c r="BNP862" s="8"/>
    </row>
    <row r="863" spans="1728:1732" x14ac:dyDescent="0.2">
      <c r="BNL863" s="8"/>
      <c r="BNM863" s="8"/>
      <c r="BNN863" s="8" t="s">
        <v>7</v>
      </c>
      <c r="BNO863" s="8"/>
      <c r="BNP863" s="8"/>
    </row>
    <row r="864" spans="1728:1732" ht="13.2" x14ac:dyDescent="0.25">
      <c r="BNL864" s="8"/>
      <c r="BNM864" s="8"/>
      <c r="BNN864" s="8"/>
      <c r="BNO864" s="8"/>
      <c r="BNP864" s="21" t="s">
        <v>78</v>
      </c>
    </row>
    <row r="865" spans="1732:1734" ht="13.2" x14ac:dyDescent="0.25">
      <c r="BNP865" s="11" t="s">
        <v>77</v>
      </c>
      <c r="BNQ865" s="8"/>
      <c r="BNR865" s="8"/>
    </row>
    <row r="866" spans="1732:1734" ht="13.2" x14ac:dyDescent="0.25">
      <c r="BNP866" s="11" t="s">
        <v>76</v>
      </c>
      <c r="BNQ866" s="8"/>
      <c r="BNR866" s="8"/>
    </row>
    <row r="867" spans="1732:1734" ht="13.2" x14ac:dyDescent="0.25">
      <c r="BNP867" s="11" t="s">
        <v>75</v>
      </c>
      <c r="BNQ867" s="8"/>
      <c r="BNR867" s="8"/>
    </row>
    <row r="868" spans="1732:1734" ht="13.2" x14ac:dyDescent="0.25">
      <c r="BNP868" s="11" t="s">
        <v>74</v>
      </c>
      <c r="BNQ868" s="8"/>
      <c r="BNR868" s="8"/>
    </row>
    <row r="869" spans="1732:1734" ht="13.2" x14ac:dyDescent="0.25">
      <c r="BNP869" s="11" t="s">
        <v>73</v>
      </c>
      <c r="BNQ869" s="8"/>
      <c r="BNR869" s="8"/>
    </row>
    <row r="870" spans="1732:1734" ht="13.2" x14ac:dyDescent="0.25">
      <c r="BNP870" s="11" t="s">
        <v>72</v>
      </c>
      <c r="BNQ870" s="8"/>
      <c r="BNR870" s="8"/>
    </row>
    <row r="871" spans="1732:1734" ht="13.2" x14ac:dyDescent="0.25">
      <c r="BNP871" s="11" t="s">
        <v>71</v>
      </c>
      <c r="BNQ871" s="8"/>
      <c r="BNR871" s="8"/>
    </row>
    <row r="872" spans="1732:1734" ht="13.2" x14ac:dyDescent="0.25">
      <c r="BNP872" s="11" t="s">
        <v>70</v>
      </c>
      <c r="BNQ872" s="8"/>
      <c r="BNR872" s="8"/>
    </row>
    <row r="873" spans="1732:1734" ht="13.2" x14ac:dyDescent="0.25">
      <c r="BNP873" s="11" t="s">
        <v>69</v>
      </c>
      <c r="BNQ873" s="8"/>
      <c r="BNR873" s="8"/>
    </row>
    <row r="874" spans="1732:1734" ht="13.2" x14ac:dyDescent="0.25">
      <c r="BNP874" s="11" t="s">
        <v>68</v>
      </c>
      <c r="BNQ874" s="8"/>
      <c r="BNR874" s="8"/>
    </row>
    <row r="875" spans="1732:1734" ht="13.2" x14ac:dyDescent="0.25">
      <c r="BNP875" s="11" t="s">
        <v>0</v>
      </c>
      <c r="BNQ875" s="8"/>
      <c r="BNR875" s="8" t="s">
        <v>67</v>
      </c>
    </row>
    <row r="876" spans="1732:1734" ht="13.2" x14ac:dyDescent="0.25">
      <c r="BNP876" s="8"/>
      <c r="BNQ876" s="8"/>
      <c r="BNR876" s="11" t="s">
        <v>66</v>
      </c>
    </row>
    <row r="877" spans="1732:1734" ht="13.2" x14ac:dyDescent="0.25">
      <c r="BNP877" s="8"/>
      <c r="BNQ877" s="8"/>
      <c r="BNR877" s="11" t="s">
        <v>65</v>
      </c>
    </row>
    <row r="878" spans="1732:1734" ht="13.2" x14ac:dyDescent="0.25">
      <c r="BNP878" s="8"/>
      <c r="BNQ878" s="8"/>
      <c r="BNR878" s="11" t="s">
        <v>64</v>
      </c>
    </row>
    <row r="879" spans="1732:1734" ht="13.2" x14ac:dyDescent="0.25">
      <c r="BNP879" s="8"/>
      <c r="BNQ879" s="8"/>
      <c r="BNR879" s="11" t="s">
        <v>63</v>
      </c>
    </row>
    <row r="881" spans="1736:1739" x14ac:dyDescent="0.2">
      <c r="BNT881" s="8" t="s">
        <v>62</v>
      </c>
      <c r="BNU881" s="8"/>
      <c r="BNV881" s="8"/>
      <c r="BNW881" s="8"/>
    </row>
    <row r="882" spans="1736:1739" ht="79.2" x14ac:dyDescent="0.2">
      <c r="BNT882" s="20" t="s">
        <v>61</v>
      </c>
      <c r="BNU882" s="8"/>
      <c r="BNV882" s="8"/>
      <c r="BNW882" s="8"/>
    </row>
    <row r="883" spans="1736:1739" ht="13.2" x14ac:dyDescent="0.2">
      <c r="BNT883" s="19" t="s">
        <v>60</v>
      </c>
      <c r="BNU883" s="8"/>
      <c r="BNV883" s="8"/>
      <c r="BNW883" s="8"/>
    </row>
    <row r="884" spans="1736:1739" ht="13.2" x14ac:dyDescent="0.2">
      <c r="BNT884" s="19" t="s">
        <v>59</v>
      </c>
      <c r="BNU884" s="8"/>
      <c r="BNV884" s="8"/>
      <c r="BNW884" s="8"/>
    </row>
    <row r="885" spans="1736:1739" ht="13.2" x14ac:dyDescent="0.2">
      <c r="BNT885" s="19" t="s">
        <v>58</v>
      </c>
      <c r="BNU885" s="8"/>
      <c r="BNV885" s="8"/>
      <c r="BNW885" s="8"/>
    </row>
    <row r="886" spans="1736:1739" ht="13.2" x14ac:dyDescent="0.2">
      <c r="BNT886" s="19" t="s">
        <v>57</v>
      </c>
      <c r="BNU886" s="8"/>
      <c r="BNV886" s="8"/>
      <c r="BNW886" s="8"/>
    </row>
    <row r="887" spans="1736:1739" ht="79.2" x14ac:dyDescent="0.2">
      <c r="BNT887" s="20" t="s">
        <v>56</v>
      </c>
      <c r="BNU887" s="8"/>
      <c r="BNV887" s="8"/>
      <c r="BNW887" s="8"/>
    </row>
    <row r="888" spans="1736:1739" ht="13.2" x14ac:dyDescent="0.2">
      <c r="BNT888" s="19" t="s">
        <v>55</v>
      </c>
      <c r="BNU888" s="8"/>
      <c r="BNV888" s="8"/>
      <c r="BNW888" s="8"/>
    </row>
    <row r="889" spans="1736:1739" ht="13.2" x14ac:dyDescent="0.2">
      <c r="BNT889" s="20" t="s">
        <v>0</v>
      </c>
      <c r="BNU889" s="8"/>
      <c r="BNV889" s="8"/>
      <c r="BNW889" s="8"/>
    </row>
    <row r="890" spans="1736:1739" ht="13.2" x14ac:dyDescent="0.2">
      <c r="BNT890" s="19" t="s">
        <v>7</v>
      </c>
      <c r="BNU890" s="8"/>
      <c r="BNV890" s="8"/>
      <c r="BNW890" s="8"/>
    </row>
    <row r="891" spans="1736:1739" ht="13.2" x14ac:dyDescent="0.2">
      <c r="BNT891" s="19"/>
      <c r="BNU891" s="8"/>
      <c r="BNV891" s="8"/>
      <c r="BNW891" s="8"/>
    </row>
    <row r="892" spans="1736:1739" ht="13.2" x14ac:dyDescent="0.25">
      <c r="BNT892" s="8"/>
      <c r="BNU892" s="8"/>
      <c r="BNV892" s="11" t="s">
        <v>54</v>
      </c>
      <c r="BNW892" s="11"/>
    </row>
    <row r="893" spans="1736:1739" ht="13.2" x14ac:dyDescent="0.25">
      <c r="BNT893" s="8"/>
      <c r="BNU893" s="8"/>
      <c r="BNV893" s="11" t="s">
        <v>53</v>
      </c>
      <c r="BNW893" s="11"/>
    </row>
    <row r="894" spans="1736:1739" ht="13.2" x14ac:dyDescent="0.25">
      <c r="BNT894" s="8"/>
      <c r="BNU894" s="8"/>
      <c r="BNV894" s="11"/>
      <c r="BNW894" s="11"/>
    </row>
    <row r="895" spans="1736:1739" ht="13.2" x14ac:dyDescent="0.25">
      <c r="BNT895" s="8"/>
      <c r="BNU895" s="8"/>
      <c r="BNV895" s="11"/>
      <c r="BNW895" s="11" t="s">
        <v>52</v>
      </c>
    </row>
    <row r="896" spans="1736:1739" ht="13.2" x14ac:dyDescent="0.25">
      <c r="BNT896" s="8"/>
      <c r="BNU896" s="8"/>
      <c r="BNV896" s="11"/>
      <c r="BNW896" s="11" t="s">
        <v>51</v>
      </c>
    </row>
    <row r="902" spans="1741:1742" ht="13.2" x14ac:dyDescent="0.25">
      <c r="BNY902" s="11" t="s">
        <v>50</v>
      </c>
      <c r="BNZ902" s="11"/>
    </row>
    <row r="903" spans="1741:1742" ht="13.2" x14ac:dyDescent="0.25">
      <c r="BNY903" s="11" t="s">
        <v>49</v>
      </c>
      <c r="BNZ903" s="11"/>
    </row>
    <row r="904" spans="1741:1742" ht="13.2" x14ac:dyDescent="0.25">
      <c r="BNY904" s="11" t="s">
        <v>48</v>
      </c>
      <c r="BNZ904" s="11"/>
    </row>
    <row r="905" spans="1741:1742" ht="13.2" x14ac:dyDescent="0.25">
      <c r="BNY905" s="11"/>
      <c r="BNZ905" s="11"/>
    </row>
    <row r="906" spans="1741:1742" ht="13.2" x14ac:dyDescent="0.25">
      <c r="BNY906" s="11"/>
      <c r="BNZ906" s="11"/>
    </row>
    <row r="907" spans="1741:1742" ht="13.2" x14ac:dyDescent="0.25">
      <c r="BNY907" s="11"/>
      <c r="BNZ907" s="11"/>
    </row>
    <row r="908" spans="1741:1742" ht="13.2" x14ac:dyDescent="0.25">
      <c r="BNY908" s="11"/>
      <c r="BNZ908" s="11" t="s">
        <v>47</v>
      </c>
    </row>
    <row r="909" spans="1741:1742" ht="13.2" x14ac:dyDescent="0.25">
      <c r="BNY909" s="11"/>
      <c r="BNZ909" s="11" t="s">
        <v>46</v>
      </c>
    </row>
    <row r="910" spans="1741:1742" ht="13.2" x14ac:dyDescent="0.25">
      <c r="BNY910" s="11"/>
      <c r="BNZ910" s="11" t="s">
        <v>45</v>
      </c>
    </row>
    <row r="914" spans="1744:1747" ht="13.2" x14ac:dyDescent="0.25">
      <c r="BOB914" s="11" t="s">
        <v>44</v>
      </c>
      <c r="BOC914" s="11"/>
      <c r="BOD914" s="11"/>
      <c r="BOE914" s="11"/>
    </row>
    <row r="915" spans="1744:1747" ht="13.2" x14ac:dyDescent="0.25">
      <c r="BOB915" s="11" t="s">
        <v>43</v>
      </c>
      <c r="BOC915" s="11"/>
      <c r="BOD915" s="11"/>
      <c r="BOE915" s="11"/>
    </row>
    <row r="916" spans="1744:1747" ht="13.2" x14ac:dyDescent="0.25">
      <c r="BOB916" s="11" t="s">
        <v>42</v>
      </c>
      <c r="BOC916" s="11"/>
      <c r="BOD916" s="11"/>
      <c r="BOE916" s="11"/>
    </row>
    <row r="917" spans="1744:1747" ht="13.2" x14ac:dyDescent="0.25">
      <c r="BOB917" s="11"/>
      <c r="BOC917" s="11"/>
      <c r="BOD917" s="11"/>
      <c r="BOE917" s="11"/>
    </row>
    <row r="918" spans="1744:1747" ht="13.2" x14ac:dyDescent="0.25">
      <c r="BOB918" s="11"/>
      <c r="BOC918" s="11" t="s">
        <v>41</v>
      </c>
      <c r="BOD918" s="11"/>
      <c r="BOE918" s="11"/>
    </row>
    <row r="919" spans="1744:1747" ht="13.2" x14ac:dyDescent="0.25">
      <c r="BOB919" s="11"/>
      <c r="BOC919" s="11" t="s">
        <v>40</v>
      </c>
      <c r="BOD919" s="11"/>
      <c r="BOE919" s="11"/>
    </row>
    <row r="920" spans="1744:1747" ht="13.2" x14ac:dyDescent="0.25">
      <c r="BOB920" s="11"/>
      <c r="BOC920" s="11" t="s">
        <v>39</v>
      </c>
      <c r="BOD920" s="11"/>
      <c r="BOE920" s="11"/>
    </row>
    <row r="921" spans="1744:1747" ht="13.2" x14ac:dyDescent="0.25">
      <c r="BOB921" s="11"/>
      <c r="BOC921" s="11"/>
      <c r="BOD921" s="11"/>
      <c r="BOE921" s="11"/>
    </row>
    <row r="922" spans="1744:1747" ht="13.2" x14ac:dyDescent="0.25">
      <c r="BOB922" s="11"/>
      <c r="BOC922" s="11"/>
      <c r="BOD922" s="11" t="s">
        <v>38</v>
      </c>
      <c r="BOE922" s="11"/>
    </row>
    <row r="923" spans="1744:1747" ht="13.2" x14ac:dyDescent="0.25">
      <c r="BOB923" s="11"/>
      <c r="BOC923" s="11"/>
      <c r="BOD923" s="11" t="s">
        <v>37</v>
      </c>
      <c r="BOE923" s="11"/>
    </row>
    <row r="924" spans="1744:1747" ht="13.2" x14ac:dyDescent="0.25">
      <c r="BOB924" s="11"/>
      <c r="BOC924" s="11"/>
      <c r="BOD924" s="11" t="s">
        <v>36</v>
      </c>
      <c r="BOE924" s="11"/>
    </row>
    <row r="925" spans="1744:1747" ht="13.2" x14ac:dyDescent="0.25">
      <c r="BOB925" s="11"/>
      <c r="BOC925" s="11"/>
      <c r="BOD925" s="11"/>
      <c r="BOE925" s="11"/>
    </row>
    <row r="926" spans="1744:1747" ht="13.2" x14ac:dyDescent="0.25">
      <c r="BOB926" s="11"/>
      <c r="BOC926" s="11"/>
      <c r="BOD926" s="11"/>
      <c r="BOE926" s="13" t="s">
        <v>35</v>
      </c>
    </row>
    <row r="927" spans="1744:1747" ht="13.2" x14ac:dyDescent="0.25">
      <c r="BOB927" s="11"/>
      <c r="BOC927" s="11"/>
      <c r="BOD927" s="11"/>
      <c r="BOE927" s="13" t="s">
        <v>34</v>
      </c>
    </row>
    <row r="931" spans="1749:1761" ht="13.2" x14ac:dyDescent="0.25">
      <c r="BOG931" s="11"/>
      <c r="BOH931" s="11"/>
      <c r="BOI931" s="11"/>
      <c r="BOJ931" s="11"/>
      <c r="BOK931" s="11"/>
      <c r="BOL931" s="11"/>
      <c r="BOM931" s="11"/>
      <c r="BON931" s="11"/>
      <c r="BOO931" s="529" t="s">
        <v>33</v>
      </c>
      <c r="BOP931" s="529"/>
      <c r="BOQ931" s="529"/>
      <c r="BOR931" s="8"/>
      <c r="BOS931" s="8"/>
    </row>
    <row r="932" spans="1749:1761" ht="13.2" x14ac:dyDescent="0.25">
      <c r="BOG932" s="11"/>
      <c r="BOH932" s="11"/>
      <c r="BOI932" s="11"/>
      <c r="BOJ932" s="11"/>
      <c r="BOK932" s="11"/>
      <c r="BOL932" s="11"/>
      <c r="BOM932" s="9">
        <v>1</v>
      </c>
      <c r="BON932" s="9">
        <v>2</v>
      </c>
      <c r="BOO932" s="9">
        <v>3</v>
      </c>
      <c r="BOP932" s="16">
        <v>4</v>
      </c>
      <c r="BOQ932" s="16">
        <v>5</v>
      </c>
      <c r="BOR932" s="8"/>
      <c r="BOS932" s="8"/>
    </row>
    <row r="933" spans="1749:1761" ht="13.2" x14ac:dyDescent="0.25">
      <c r="BOG933" s="11"/>
      <c r="BOH933" s="11"/>
      <c r="BOI933" s="11"/>
      <c r="BOJ933" s="11"/>
      <c r="BOK933" s="11"/>
      <c r="BOL933" s="11"/>
      <c r="BOM933" s="13" t="s">
        <v>32</v>
      </c>
      <c r="BON933" s="13" t="s">
        <v>31</v>
      </c>
      <c r="BOO933" s="13" t="s">
        <v>30</v>
      </c>
      <c r="BOP933" s="13" t="s">
        <v>29</v>
      </c>
      <c r="BOQ933" s="13" t="s">
        <v>28</v>
      </c>
      <c r="BOR933" s="8"/>
      <c r="BOS933" s="8"/>
    </row>
    <row r="934" spans="1749:1761" ht="13.2" x14ac:dyDescent="0.25">
      <c r="BOG934" s="11"/>
      <c r="BOH934" s="11"/>
      <c r="BOI934" s="11"/>
      <c r="BOJ934" s="11"/>
      <c r="BOK934" s="11"/>
      <c r="BOL934" s="11"/>
      <c r="BOM934" s="284">
        <v>0.2</v>
      </c>
      <c r="BON934" s="284">
        <v>0.4</v>
      </c>
      <c r="BOO934" s="284">
        <v>0.6</v>
      </c>
      <c r="BOP934" s="284">
        <v>0.8</v>
      </c>
      <c r="BOQ934" s="284">
        <v>1</v>
      </c>
      <c r="BOR934" s="8"/>
      <c r="BOS934" s="8"/>
    </row>
    <row r="935" spans="1749:1761" ht="13.2" x14ac:dyDescent="0.25">
      <c r="BOG935" s="11"/>
      <c r="BOH935" s="11"/>
      <c r="BOI935" s="11"/>
      <c r="BOJ935" s="11"/>
      <c r="BOK935" s="11"/>
      <c r="BOL935" s="11"/>
      <c r="BOM935" s="9"/>
      <c r="BON935" s="9"/>
      <c r="BOO935" s="9"/>
      <c r="BOP935" s="16"/>
      <c r="BOQ935" s="16"/>
      <c r="BOR935" s="8"/>
      <c r="BOS935" s="8"/>
    </row>
    <row r="936" spans="1749:1761" ht="13.2" x14ac:dyDescent="0.25">
      <c r="BOG936" s="537" t="s">
        <v>27</v>
      </c>
      <c r="BOH936" s="14">
        <v>5</v>
      </c>
      <c r="BOI936" s="13" t="s">
        <v>26</v>
      </c>
      <c r="BOJ936" s="284">
        <v>1</v>
      </c>
      <c r="BOK936" s="11" t="s">
        <v>25</v>
      </c>
      <c r="BOL936" s="285">
        <v>1</v>
      </c>
      <c r="BOM936" s="9" t="s">
        <v>14</v>
      </c>
      <c r="BON936" s="9" t="s">
        <v>14</v>
      </c>
      <c r="BOO936" s="9" t="s">
        <v>14</v>
      </c>
      <c r="BOP936" s="9" t="s">
        <v>14</v>
      </c>
      <c r="BOQ936" s="9" t="s">
        <v>13</v>
      </c>
      <c r="BOR936" s="8"/>
      <c r="BOS936" s="8"/>
    </row>
    <row r="937" spans="1749:1761" ht="13.2" x14ac:dyDescent="0.25">
      <c r="BOG937" s="537"/>
      <c r="BOH937" s="14">
        <v>4</v>
      </c>
      <c r="BOI937" s="13" t="s">
        <v>24</v>
      </c>
      <c r="BOJ937" s="284">
        <v>0.8</v>
      </c>
      <c r="BOK937" s="11" t="s">
        <v>23</v>
      </c>
      <c r="BOL937" s="285">
        <v>0.8</v>
      </c>
      <c r="BOM937" s="9" t="s">
        <v>15</v>
      </c>
      <c r="BON937" s="9" t="s">
        <v>15</v>
      </c>
      <c r="BOO937" s="9" t="s">
        <v>14</v>
      </c>
      <c r="BOP937" s="9" t="s">
        <v>14</v>
      </c>
      <c r="BOQ937" s="9" t="s">
        <v>13</v>
      </c>
      <c r="BOR937" s="8"/>
      <c r="BOS937" s="8"/>
    </row>
    <row r="938" spans="1749:1761" ht="13.2" x14ac:dyDescent="0.25">
      <c r="BOG938" s="537"/>
      <c r="BOH938" s="14">
        <v>3</v>
      </c>
      <c r="BOI938" s="13" t="s">
        <v>22</v>
      </c>
      <c r="BOJ938" s="284">
        <v>0.6</v>
      </c>
      <c r="BOK938" s="11" t="s">
        <v>21</v>
      </c>
      <c r="BOL938" s="285">
        <v>0.6</v>
      </c>
      <c r="BOM938" s="9" t="s">
        <v>15</v>
      </c>
      <c r="BON938" s="9" t="s">
        <v>15</v>
      </c>
      <c r="BOO938" s="9" t="s">
        <v>15</v>
      </c>
      <c r="BOP938" s="9" t="s">
        <v>14</v>
      </c>
      <c r="BOQ938" s="9" t="s">
        <v>13</v>
      </c>
      <c r="BOR938" s="8"/>
      <c r="BOS938" s="8"/>
    </row>
    <row r="939" spans="1749:1761" ht="13.2" x14ac:dyDescent="0.25">
      <c r="BOG939" s="537"/>
      <c r="BOH939" s="14">
        <v>2</v>
      </c>
      <c r="BOI939" s="13" t="s">
        <v>20</v>
      </c>
      <c r="BOJ939" s="284">
        <v>0.4</v>
      </c>
      <c r="BOK939" s="11" t="s">
        <v>19</v>
      </c>
      <c r="BOL939" s="285">
        <v>0.4</v>
      </c>
      <c r="BOM939" s="9" t="s">
        <v>16</v>
      </c>
      <c r="BON939" s="9" t="s">
        <v>15</v>
      </c>
      <c r="BOO939" s="9" t="s">
        <v>15</v>
      </c>
      <c r="BOP939" s="9" t="s">
        <v>14</v>
      </c>
      <c r="BOQ939" s="9" t="s">
        <v>13</v>
      </c>
      <c r="BOR939" s="8"/>
      <c r="BOS939" s="8"/>
    </row>
    <row r="940" spans="1749:1761" ht="13.2" x14ac:dyDescent="0.25">
      <c r="BOG940" s="537"/>
      <c r="BOH940" s="14">
        <v>1</v>
      </c>
      <c r="BOI940" s="13" t="s">
        <v>18</v>
      </c>
      <c r="BOJ940" s="284">
        <v>0.2</v>
      </c>
      <c r="BOK940" s="11" t="s">
        <v>17</v>
      </c>
      <c r="BOL940" s="285">
        <v>0.2</v>
      </c>
      <c r="BOM940" s="9" t="s">
        <v>16</v>
      </c>
      <c r="BON940" s="9" t="s">
        <v>16</v>
      </c>
      <c r="BOO940" s="9" t="s">
        <v>15</v>
      </c>
      <c r="BOP940" s="9" t="s">
        <v>14</v>
      </c>
      <c r="BOQ940" s="9" t="s">
        <v>13</v>
      </c>
      <c r="BOR940" s="8"/>
      <c r="BOS940" s="8"/>
    </row>
    <row r="941" spans="1749:1761" x14ac:dyDescent="0.2">
      <c r="BOG941" s="8"/>
      <c r="BOH941" s="8"/>
      <c r="BOI941" s="8"/>
      <c r="BOJ941" s="8"/>
      <c r="BOK941" s="8"/>
      <c r="BOL941" s="8"/>
      <c r="BOM941" s="8"/>
      <c r="BON941" s="8"/>
      <c r="BOO941" s="8"/>
      <c r="BOP941" s="8"/>
      <c r="BOQ941" s="8"/>
      <c r="BOR941" s="8"/>
      <c r="BOS941" s="8"/>
    </row>
    <row r="942" spans="1749:1761" x14ac:dyDescent="0.2">
      <c r="BOG942" s="8"/>
      <c r="BOH942" s="8"/>
      <c r="BOI942" s="8"/>
      <c r="BOJ942" s="8"/>
      <c r="BOK942" s="8"/>
      <c r="BOL942" s="8"/>
      <c r="BOM942" s="8"/>
      <c r="BON942" s="8"/>
      <c r="BOO942" s="8"/>
      <c r="BOP942" s="8"/>
      <c r="BOQ942" s="8"/>
      <c r="BOR942" s="8"/>
      <c r="BOS942" s="8"/>
    </row>
    <row r="943" spans="1749:1761" x14ac:dyDescent="0.2">
      <c r="BOG943" s="8"/>
      <c r="BOH943" s="8"/>
      <c r="BOI943" s="8"/>
      <c r="BOJ943" s="8"/>
      <c r="BOK943" s="8"/>
      <c r="BOL943" s="8"/>
      <c r="BOM943" s="8"/>
      <c r="BON943" s="8"/>
      <c r="BOO943" s="8"/>
      <c r="BOP943" s="8"/>
      <c r="BOQ943" s="8"/>
      <c r="BOR943" s="8"/>
      <c r="BOS943" s="8" t="s">
        <v>12</v>
      </c>
    </row>
    <row r="944" spans="1749:1761" x14ac:dyDescent="0.2">
      <c r="BOG944" s="8"/>
      <c r="BOH944" s="8"/>
      <c r="BOI944" s="8"/>
      <c r="BOJ944" s="8"/>
      <c r="BOK944" s="8"/>
      <c r="BOL944" s="8"/>
      <c r="BOM944" s="8"/>
      <c r="BON944" s="8"/>
      <c r="BOO944" s="8"/>
      <c r="BOP944" s="8"/>
      <c r="BOQ944" s="8"/>
      <c r="BOR944" s="8"/>
      <c r="BOS944" s="8" t="s">
        <v>11</v>
      </c>
    </row>
    <row r="945" spans="1761:1763" x14ac:dyDescent="0.2">
      <c r="BOS945" s="8" t="s">
        <v>10</v>
      </c>
    </row>
    <row r="946" spans="1761:1763" x14ac:dyDescent="0.2">
      <c r="BOS946" s="8" t="s">
        <v>9</v>
      </c>
    </row>
    <row r="947" spans="1761:1763" x14ac:dyDescent="0.2">
      <c r="BOS947" s="8" t="s">
        <v>8</v>
      </c>
    </row>
    <row r="948" spans="1761:1763" x14ac:dyDescent="0.2">
      <c r="BOS948" s="8" t="s">
        <v>7</v>
      </c>
    </row>
    <row r="951" spans="1761:1763" x14ac:dyDescent="0.2">
      <c r="BOU951" s="7" t="s">
        <v>6</v>
      </c>
    </row>
    <row r="952" spans="1761:1763" x14ac:dyDescent="0.2">
      <c r="BOU952" s="6" t="s">
        <v>5</v>
      </c>
    </row>
    <row r="953" spans="1761:1763" ht="20.399999999999999" x14ac:dyDescent="0.2">
      <c r="BOU953" s="6" t="s">
        <v>4</v>
      </c>
    </row>
    <row r="954" spans="1761:1763" x14ac:dyDescent="0.2">
      <c r="BOU954" s="6" t="s">
        <v>3</v>
      </c>
    </row>
    <row r="955" spans="1761:1763" x14ac:dyDescent="0.2">
      <c r="BOU955" s="6" t="s">
        <v>2</v>
      </c>
    </row>
    <row r="956" spans="1761:1763" x14ac:dyDescent="0.2">
      <c r="BOU956" s="6" t="s">
        <v>1</v>
      </c>
    </row>
    <row r="957" spans="1761:1763" x14ac:dyDescent="0.2">
      <c r="BOU957" s="1" t="s">
        <v>0</v>
      </c>
    </row>
  </sheetData>
  <mergeCells count="20">
    <mergeCell ref="B7:H7"/>
    <mergeCell ref="J7:AB7"/>
    <mergeCell ref="B1:I1"/>
    <mergeCell ref="J1:K4"/>
    <mergeCell ref="B2:I2"/>
    <mergeCell ref="C3:H3"/>
    <mergeCell ref="C4:H4"/>
    <mergeCell ref="E5:G5"/>
    <mergeCell ref="I5:N5"/>
    <mergeCell ref="BOG936:BOG940"/>
    <mergeCell ref="AC7:AH7"/>
    <mergeCell ref="AI7:AL7"/>
    <mergeCell ref="BLW681:BLY681"/>
    <mergeCell ref="BLQ685:BLQ689"/>
    <mergeCell ref="BMX795:BMZ795"/>
    <mergeCell ref="BOO931:BOQ931"/>
    <mergeCell ref="O5:P5"/>
    <mergeCell ref="Q5:R5"/>
    <mergeCell ref="U5:V5"/>
    <mergeCell ref="W5:X5"/>
  </mergeCells>
  <conditionalFormatting sqref="AG9:AG96">
    <cfRule type="containsText" dxfId="283" priority="26" operator="containsText" text="BAJO">
      <formula>NOT(ISERROR(SEARCH("BAJO",AG9)))</formula>
    </cfRule>
    <cfRule type="containsText" dxfId="282" priority="27" operator="containsText" text="MODERADO">
      <formula>NOT(ISERROR(SEARCH("MODERADO",AG9)))</formula>
    </cfRule>
    <cfRule type="containsText" dxfId="281" priority="28" operator="containsText" text="ALTO">
      <formula>NOT(ISERROR(SEARCH("ALTO",AG9)))</formula>
    </cfRule>
    <cfRule type="containsText" dxfId="280" priority="29" operator="containsText" text="EXTREMO">
      <formula>NOT(ISERROR(SEARCH("EXTREMO",AG9)))</formula>
    </cfRule>
  </conditionalFormatting>
  <conditionalFormatting sqref="CP9:CP96 DJ9:DK96 DQ9:DR96 DX9:DY96 EE9:EF96 EL9:EM96 ES9:ET96 EZ9:FA96 FG9:FH96 FN9:FO96 FU9:FV96 GB9:GC96">
    <cfRule type="containsText" dxfId="279" priority="23" operator="containsText" text="MODERADO">
      <formula>NOT(ISERROR(SEARCH("MODERADO",CP9)))</formula>
    </cfRule>
    <cfRule type="containsText" dxfId="278" priority="24" operator="containsText" text="ALTO">
      <formula>NOT(ISERROR(SEARCH("ALTO",CP9)))</formula>
    </cfRule>
    <cfRule type="containsText" dxfId="277" priority="25" operator="containsText" text="EXTREMO">
      <formula>NOT(ISERROR(SEARCH("EXTREMO",CP9)))</formula>
    </cfRule>
  </conditionalFormatting>
  <conditionalFormatting sqref="DB9:DC96">
    <cfRule type="containsText" dxfId="276" priority="20" operator="containsText" text="MODERADO">
      <formula>NOT(ISERROR(SEARCH("MODERADO",DB9)))</formula>
    </cfRule>
    <cfRule type="containsText" dxfId="275" priority="21" operator="containsText" text="ALTO">
      <formula>NOT(ISERROR(SEARCH("ALTO",DB9)))</formula>
    </cfRule>
    <cfRule type="containsText" dxfId="274" priority="22" operator="containsText" text="EXTREMO">
      <formula>NOT(ISERROR(SEARCH("EXTREMO",DB9)))</formula>
    </cfRule>
  </conditionalFormatting>
  <conditionalFormatting sqref="ER9:EU96 EY9:FB96 FF9:FI96 FM9:FP96 FT9:FW96 GA9:GD96 CL9:CP96 DB9:DD96 DF9:DF96 DI9:DL96 DN9:DN96 DP9:DS96 DU9:DU96 DW9:DZ96 EB9:EB96 ED9:EG96 EI9:EI96 EK9:EN96 EP9:EP96 EW9:EW96 FD9:FD96 FK9:FK96 FR9:FR96 FY9:FY96 GF9:GF96 GH9:GI96">
    <cfRule type="containsText" dxfId="273" priority="19" operator="containsText" text="BAJO">
      <formula>NOT(ISERROR(SEARCH("BAJO",CL9)))</formula>
    </cfRule>
  </conditionalFormatting>
  <conditionalFormatting sqref="ES9:ET9">
    <cfRule type="containsText" dxfId="272" priority="16" operator="containsText" text="MODERADO">
      <formula>NOT(ISERROR(SEARCH("MODERADO",ES9)))</formula>
    </cfRule>
    <cfRule type="containsText" dxfId="271" priority="17" operator="containsText" text="ALTO">
      <formula>NOT(ISERROR(SEARCH("ALTO",ES9)))</formula>
    </cfRule>
    <cfRule type="containsText" dxfId="270" priority="18" operator="containsText" text="EXTREMO">
      <formula>NOT(ISERROR(SEARCH("EXTREMO",ES9)))</formula>
    </cfRule>
  </conditionalFormatting>
  <conditionalFormatting sqref="EZ9:FA9">
    <cfRule type="containsText" dxfId="269" priority="13" operator="containsText" text="MODERADO">
      <formula>NOT(ISERROR(SEARCH("MODERADO",EZ9)))</formula>
    </cfRule>
    <cfRule type="containsText" dxfId="268" priority="14" operator="containsText" text="ALTO">
      <formula>NOT(ISERROR(SEARCH("ALTO",EZ9)))</formula>
    </cfRule>
    <cfRule type="containsText" dxfId="267" priority="15" operator="containsText" text="EXTREMO">
      <formula>NOT(ISERROR(SEARCH("EXTREMO",EZ9)))</formula>
    </cfRule>
  </conditionalFormatting>
  <conditionalFormatting sqref="FG9:FH9">
    <cfRule type="containsText" dxfId="266" priority="10" operator="containsText" text="MODERADO">
      <formula>NOT(ISERROR(SEARCH("MODERADO",FG9)))</formula>
    </cfRule>
    <cfRule type="containsText" dxfId="265" priority="11" operator="containsText" text="ALTO">
      <formula>NOT(ISERROR(SEARCH("ALTO",FG9)))</formula>
    </cfRule>
    <cfRule type="containsText" dxfId="264" priority="12" operator="containsText" text="EXTREMO">
      <formula>NOT(ISERROR(SEARCH("EXTREMO",FG9)))</formula>
    </cfRule>
  </conditionalFormatting>
  <conditionalFormatting sqref="FN9:FO9">
    <cfRule type="containsText" dxfId="263" priority="7" operator="containsText" text="MODERADO">
      <formula>NOT(ISERROR(SEARCH("MODERADO",FN9)))</formula>
    </cfRule>
    <cfRule type="containsText" dxfId="262" priority="8" operator="containsText" text="ALTO">
      <formula>NOT(ISERROR(SEARCH("ALTO",FN9)))</formula>
    </cfRule>
    <cfRule type="containsText" dxfId="261" priority="9" operator="containsText" text="EXTREMO">
      <formula>NOT(ISERROR(SEARCH("EXTREMO",FN9)))</formula>
    </cfRule>
  </conditionalFormatting>
  <conditionalFormatting sqref="FU9:FV9">
    <cfRule type="containsText" dxfId="260" priority="4" operator="containsText" text="MODERADO">
      <formula>NOT(ISERROR(SEARCH("MODERADO",FU9)))</formula>
    </cfRule>
    <cfRule type="containsText" dxfId="259" priority="5" operator="containsText" text="ALTO">
      <formula>NOT(ISERROR(SEARCH("ALTO",FU9)))</formula>
    </cfRule>
    <cfRule type="containsText" dxfId="258" priority="6" operator="containsText" text="EXTREMO">
      <formula>NOT(ISERROR(SEARCH("EXTREMO",FU9)))</formula>
    </cfRule>
  </conditionalFormatting>
  <conditionalFormatting sqref="GB9:GC9">
    <cfRule type="containsText" dxfId="257" priority="1" operator="containsText" text="MODERADO">
      <formula>NOT(ISERROR(SEARCH("MODERADO",GB9)))</formula>
    </cfRule>
    <cfRule type="containsText" dxfId="256" priority="2" operator="containsText" text="ALTO">
      <formula>NOT(ISERROR(SEARCH("ALTO",GB9)))</formula>
    </cfRule>
    <cfRule type="containsText" dxfId="255" priority="3" operator="containsText" text="EXTREMO">
      <formula>NOT(ISERROR(SEARCH("EXTREMO",GB9)))</formula>
    </cfRule>
  </conditionalFormatting>
  <dataValidations count="17">
    <dataValidation type="list" showInputMessage="1" showErrorMessage="1" sqref="BE9:BE96 BU9:BU96 BQ9:BQ96 CC9:CC96 BY9:BY96 CG9:CG96 BI9:BI96 CJ9:CJ96 BM9:BM96 AO9:AO96 AS9:AS96 AW9:AW96 BA9:BA96" xr:uid="{00000000-0002-0000-0200-000010000000}">
      <formula1>TIP_CONTROL</formula1>
    </dataValidation>
    <dataValidation type="list" sqref="CI9:CI96" xr:uid="{00000000-0002-0000-0200-00000F000000}">
      <formula1>IMPLEMENT</formula1>
    </dataValidation>
    <dataValidation type="list" allowBlank="1" showInputMessage="1" sqref="D9:D96" xr:uid="{00000000-0002-0000-0200-00000E000000}">
      <formula1>InternoExp</formula1>
    </dataValidation>
    <dataValidation type="list" allowBlank="1" showInputMessage="1" sqref="E9:E96" xr:uid="{00000000-0002-0000-0200-00000D000000}">
      <formula1>ExternoExp</formula1>
    </dataValidation>
    <dataValidation type="list" allowBlank="1" showInputMessage="1" sqref="H9:H96" xr:uid="{00000000-0002-0000-0200-00000C000000}">
      <formula1>TramitesSer</formula1>
    </dataValidation>
    <dataValidation type="list" allowBlank="1" showInputMessage="1" showErrorMessage="1" sqref="G9:G96" xr:uid="{00000000-0002-0000-0200-00000B000000}">
      <formula1>consecuencias</formula1>
    </dataValidation>
    <dataValidation type="list" showInputMessage="1" showErrorMessage="1" errorTitle="Rechazado" error="Solo son validadas las opciones de la lista" sqref="BC9:BC96 BG9:BG96 BK9:BK96 BO9:BO96 BS9:BS96 BW9:BW96 CA9:CA96 CE9:CE96 AY9:AY96 AU9:AU96 AQ9:AQ96 AM9:AM96" xr:uid="{00000000-0002-0000-0200-00000A000000}">
      <formula1>FRECUENCY</formula1>
    </dataValidation>
    <dataValidation type="list" showErrorMessage="1" sqref="BD9:BD96 BH9:BH96 BL9:BL96 CF9:CF96 BP9:BP96 BT9:BT96 BX9:BX96 CB9:CB96 AN9:AN96 AR9:AR96 AV9:AV96 AZ9:AZ96" xr:uid="{00000000-0002-0000-0200-000009000000}">
      <formula1>IMPLEMENT</formula1>
    </dataValidation>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15:AB96 K9:AB14" xr:uid="{00000000-0002-0000-0200-000008000000}">
      <formula1>SINO</formula1>
    </dataValidation>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xr:uid="{00000000-0002-0000-0200-000007000000}">
      <formula1>0</formula1>
      <formula2>100</formula2>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CL9:CO96" xr:uid="{00000000-0002-0000-0200-000006000000}"/>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BN9:BN96 BR9:BR96 BV9:BV96 BZ9:BZ96 CH9:CH96 BF9:BF96 CD9:CD96 CK9:CO96 BJ9:BJ96 CW9:CW96 CT9:CT96 AT9:AT96 AP9:AP96 AX9:AX96 BB9:BB96" xr:uid="{00000000-0002-0000-0200-000005000000}">
      <formula1>Efecto</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xr:uid="{00000000-0002-0000-0200-000004000000}">
      <formula1>IMPACTO</formula1>
    </dataValidation>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96" xr:uid="{00000000-0002-0000-0200-000003000000}">
      <formula1>PROBAB</formula1>
    </dataValidation>
    <dataValidation showInputMessage="1" showErrorMessage="1" errorTitle="Rechazado" error="Solo son validadas las opciones de la lista" sqref="CR15:CR96 AK9:AL96 CP9:CQ96 CS9:CS96 CU15:CV96" xr:uid="{00000000-0002-0000-0200-000002000000}"/>
    <dataValidation type="list" allowBlank="1" showInputMessage="1" sqref="F9:F96" xr:uid="{00000000-0002-0000-0200-000001000000}">
      <formula1>TipoCau</formula1>
    </dataValidation>
    <dataValidation type="list" allowBlank="1" showInputMessage="1" showErrorMessage="1" sqref="BMA693:BMA697" xr:uid="{00000000-0002-0000-0200-000000000000}">
      <formula1>TipoCausa</formula1>
    </dataValidation>
  </dataValidations>
  <pageMargins left="0.7" right="0.7" top="0.75" bottom="0.75" header="0.3" footer="0.3"/>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25CE4-EC0B-451B-A850-CA25CA5D9099}">
  <dimension ref="A1:BOU874"/>
  <sheetViews>
    <sheetView topLeftCell="A14" workbookViewId="0">
      <selection activeCell="CS16" sqref="CS16"/>
    </sheetView>
  </sheetViews>
  <sheetFormatPr baseColWidth="10" defaultRowHeight="14.4" x14ac:dyDescent="0.3"/>
  <sheetData>
    <row r="1" spans="1:193 1680:1680" x14ac:dyDescent="0.3">
      <c r="A1" s="213"/>
      <c r="B1" s="582" t="s">
        <v>465</v>
      </c>
      <c r="C1" s="583"/>
      <c r="D1" s="583"/>
      <c r="E1" s="583"/>
      <c r="F1" s="583"/>
      <c r="G1" s="583"/>
      <c r="H1" s="583"/>
      <c r="I1" s="584"/>
      <c r="J1" s="585"/>
      <c r="K1" s="586"/>
      <c r="L1" s="225"/>
      <c r="M1" s="224"/>
      <c r="N1" s="224"/>
      <c r="O1" s="225"/>
      <c r="P1" s="225"/>
      <c r="Q1" s="225"/>
      <c r="R1" s="225"/>
      <c r="S1" s="225"/>
      <c r="T1" s="225"/>
      <c r="U1" s="225"/>
      <c r="V1" s="225"/>
      <c r="W1" s="225"/>
      <c r="X1" s="225"/>
      <c r="Y1" s="225"/>
      <c r="Z1" s="225"/>
      <c r="AA1" s="225"/>
      <c r="AB1" s="225"/>
      <c r="AC1" s="225"/>
      <c r="AD1" s="225"/>
      <c r="AE1" s="225"/>
      <c r="AF1" s="225"/>
      <c r="AG1" s="225"/>
      <c r="AH1" s="225"/>
      <c r="AI1" s="450"/>
      <c r="AJ1" s="225"/>
      <c r="AK1" s="225"/>
      <c r="AL1" s="225"/>
      <c r="AM1" s="224"/>
      <c r="AN1" s="225"/>
      <c r="AO1" s="225"/>
      <c r="AP1" s="225"/>
      <c r="AQ1" s="224"/>
      <c r="AR1" s="225"/>
      <c r="AS1" s="225"/>
      <c r="AT1" s="225"/>
      <c r="AU1" s="224"/>
      <c r="AV1" s="225"/>
      <c r="AW1" s="225"/>
      <c r="AX1" s="225"/>
      <c r="AY1" s="224"/>
      <c r="AZ1" s="225"/>
      <c r="BA1" s="225"/>
      <c r="BB1" s="225"/>
      <c r="BC1" s="224"/>
      <c r="BD1" s="225"/>
      <c r="BE1" s="225"/>
      <c r="BF1" s="225"/>
      <c r="BG1" s="224"/>
      <c r="BH1" s="225"/>
      <c r="BI1" s="225"/>
      <c r="BJ1" s="225"/>
      <c r="BK1" s="224"/>
      <c r="BL1" s="225"/>
      <c r="BM1" s="225"/>
      <c r="BN1" s="225"/>
      <c r="BO1" s="224"/>
      <c r="BP1" s="225"/>
      <c r="BQ1" s="225"/>
      <c r="BR1" s="225"/>
      <c r="BS1" s="224"/>
      <c r="BT1" s="225"/>
      <c r="BU1" s="225"/>
      <c r="BV1" s="225"/>
      <c r="BW1" s="224"/>
      <c r="BX1" s="225"/>
      <c r="BY1" s="225"/>
      <c r="BZ1" s="225"/>
      <c r="CA1" s="224"/>
      <c r="CB1" s="225"/>
      <c r="CC1" s="225"/>
      <c r="CD1" s="225"/>
      <c r="CE1" s="224"/>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4"/>
      <c r="DF1" s="225"/>
      <c r="DG1" s="224"/>
      <c r="DH1" s="224"/>
      <c r="DI1" s="225"/>
      <c r="DJ1" s="225"/>
      <c r="DK1" s="225"/>
      <c r="DL1" s="225"/>
      <c r="DM1" s="224"/>
      <c r="DN1" s="225"/>
      <c r="DO1" s="224"/>
      <c r="DP1" s="225"/>
      <c r="DQ1" s="225"/>
      <c r="DR1" s="225"/>
      <c r="DS1" s="225"/>
      <c r="DT1" s="225"/>
      <c r="DU1" s="225"/>
      <c r="DV1" s="225"/>
      <c r="DW1" s="225"/>
      <c r="DX1" s="225"/>
      <c r="DY1" s="225"/>
      <c r="DZ1" s="225"/>
      <c r="EA1" s="225"/>
      <c r="EB1" s="225"/>
      <c r="EC1" s="225"/>
      <c r="ED1" s="225"/>
      <c r="EE1" s="225"/>
      <c r="EF1" s="225"/>
      <c r="EG1" s="225"/>
      <c r="EH1" s="225"/>
      <c r="EI1" s="225"/>
      <c r="EJ1" s="225"/>
      <c r="EK1" s="225"/>
      <c r="EL1" s="225"/>
      <c r="EM1" s="225"/>
      <c r="EN1" s="225"/>
      <c r="EO1" s="225"/>
      <c r="EP1" s="225"/>
      <c r="EQ1" s="225"/>
      <c r="ER1" s="225"/>
      <c r="ES1" s="225"/>
      <c r="ET1" s="225"/>
      <c r="EU1" s="225"/>
      <c r="EV1" s="225"/>
      <c r="EW1" s="225"/>
      <c r="EX1" s="225"/>
      <c r="EY1" s="225"/>
      <c r="EZ1" s="225"/>
      <c r="FA1" s="225"/>
      <c r="FB1" s="225"/>
      <c r="FC1" s="225"/>
      <c r="FD1" s="225"/>
      <c r="FE1" s="225"/>
      <c r="FF1" s="225"/>
      <c r="FG1" s="225"/>
      <c r="FH1" s="225"/>
      <c r="FI1" s="225"/>
      <c r="FJ1" s="225"/>
      <c r="FK1" s="225"/>
      <c r="FL1" s="225"/>
      <c r="FM1" s="225"/>
      <c r="FN1" s="225"/>
      <c r="FO1" s="225"/>
      <c r="FP1" s="225"/>
      <c r="FQ1" s="225"/>
      <c r="FR1" s="225"/>
      <c r="FS1" s="225"/>
      <c r="FT1" s="225"/>
      <c r="FU1" s="225"/>
      <c r="FV1" s="225"/>
      <c r="FW1" s="225"/>
      <c r="FX1" s="225"/>
      <c r="FY1" s="225"/>
      <c r="FZ1" s="225"/>
      <c r="GA1" s="225"/>
      <c r="GB1" s="225"/>
      <c r="GC1" s="225"/>
      <c r="GD1" s="225"/>
      <c r="GE1" s="225"/>
      <c r="GF1" s="225"/>
      <c r="GG1" s="225"/>
      <c r="GH1" s="225"/>
      <c r="GI1" s="225"/>
      <c r="GJ1" s="225"/>
      <c r="GK1" s="447" t="s">
        <v>464</v>
      </c>
      <c r="BLP1" s="235" t="s">
        <v>227</v>
      </c>
    </row>
    <row r="2" spans="1:193 1680:1680" x14ac:dyDescent="0.3">
      <c r="A2" s="213"/>
      <c r="B2" s="589" t="s">
        <v>463</v>
      </c>
      <c r="C2" s="590"/>
      <c r="D2" s="590"/>
      <c r="E2" s="590"/>
      <c r="F2" s="590"/>
      <c r="G2" s="590"/>
      <c r="H2" s="590"/>
      <c r="I2" s="591"/>
      <c r="J2" s="587"/>
      <c r="K2" s="588"/>
      <c r="L2" s="225"/>
      <c r="M2" s="224"/>
      <c r="N2" s="224"/>
      <c r="O2" s="225"/>
      <c r="P2" s="225"/>
      <c r="Q2" s="225"/>
      <c r="R2" s="225"/>
      <c r="S2" s="225"/>
      <c r="T2" s="225"/>
      <c r="U2" s="225"/>
      <c r="V2" s="225"/>
      <c r="W2" s="225"/>
      <c r="X2" s="225"/>
      <c r="Y2" s="225"/>
      <c r="Z2" s="225"/>
      <c r="AA2" s="225"/>
      <c r="AB2" s="225"/>
      <c r="AC2" s="225"/>
      <c r="AD2" s="225"/>
      <c r="AE2" s="225"/>
      <c r="AF2" s="225"/>
      <c r="AG2" s="225"/>
      <c r="AH2" s="225"/>
      <c r="AI2" s="450"/>
      <c r="AJ2" s="225"/>
      <c r="AK2" s="225"/>
      <c r="AL2" s="225"/>
      <c r="AM2" s="224"/>
      <c r="AN2" s="225"/>
      <c r="AO2" s="225"/>
      <c r="AP2" s="225"/>
      <c r="AQ2" s="224"/>
      <c r="AR2" s="225"/>
      <c r="AS2" s="225"/>
      <c r="AT2" s="225"/>
      <c r="AU2" s="224"/>
      <c r="AV2" s="225"/>
      <c r="AW2" s="225"/>
      <c r="AX2" s="225"/>
      <c r="AY2" s="224"/>
      <c r="AZ2" s="225"/>
      <c r="BA2" s="225"/>
      <c r="BB2" s="225"/>
      <c r="BC2" s="224"/>
      <c r="BD2" s="225"/>
      <c r="BE2" s="225"/>
      <c r="BF2" s="225"/>
      <c r="BG2" s="224"/>
      <c r="BH2" s="225"/>
      <c r="BI2" s="225"/>
      <c r="BJ2" s="225"/>
      <c r="BK2" s="224"/>
      <c r="BL2" s="225"/>
      <c r="BM2" s="225"/>
      <c r="BN2" s="225"/>
      <c r="BO2" s="224"/>
      <c r="BP2" s="225"/>
      <c r="BQ2" s="225"/>
      <c r="BR2" s="225"/>
      <c r="BS2" s="224"/>
      <c r="BT2" s="225"/>
      <c r="BU2" s="225"/>
      <c r="BV2" s="225"/>
      <c r="BW2" s="224"/>
      <c r="BX2" s="225"/>
      <c r="BY2" s="225"/>
      <c r="BZ2" s="225"/>
      <c r="CA2" s="224"/>
      <c r="CB2" s="225"/>
      <c r="CC2" s="225"/>
      <c r="CD2" s="225"/>
      <c r="CE2" s="224"/>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4"/>
      <c r="DF2" s="225"/>
      <c r="DG2" s="224"/>
      <c r="DH2" s="224"/>
      <c r="DI2" s="225"/>
      <c r="DJ2" s="225"/>
      <c r="DK2" s="225"/>
      <c r="DL2" s="225"/>
      <c r="DM2" s="224"/>
      <c r="DN2" s="225"/>
      <c r="DO2" s="224"/>
      <c r="DP2" s="225"/>
      <c r="DQ2" s="225"/>
      <c r="DR2" s="225"/>
      <c r="DS2" s="225"/>
      <c r="DT2" s="225"/>
      <c r="DU2" s="225"/>
      <c r="DV2" s="225"/>
      <c r="DW2" s="225"/>
      <c r="DX2" s="225"/>
      <c r="DY2" s="225"/>
      <c r="DZ2" s="225"/>
      <c r="EA2" s="225"/>
      <c r="EB2" s="225"/>
      <c r="EC2" s="225"/>
      <c r="ED2" s="225"/>
      <c r="EE2" s="225"/>
      <c r="EF2" s="225"/>
      <c r="EG2" s="225"/>
      <c r="EH2" s="225"/>
      <c r="EI2" s="225"/>
      <c r="EJ2" s="225"/>
      <c r="EK2" s="225"/>
      <c r="EL2" s="225"/>
      <c r="EM2" s="225"/>
      <c r="EN2" s="225"/>
      <c r="EO2" s="225"/>
      <c r="EP2" s="225"/>
      <c r="EQ2" s="225"/>
      <c r="ER2" s="225"/>
      <c r="ES2" s="225"/>
      <c r="ET2" s="225"/>
      <c r="EU2" s="225"/>
      <c r="EV2" s="225"/>
      <c r="EW2" s="225"/>
      <c r="EX2" s="225"/>
      <c r="EY2" s="225"/>
      <c r="EZ2" s="225"/>
      <c r="FA2" s="225"/>
      <c r="FB2" s="225"/>
      <c r="FC2" s="225"/>
      <c r="FD2" s="225"/>
      <c r="FE2" s="225"/>
      <c r="FF2" s="225"/>
      <c r="FG2" s="225"/>
      <c r="FH2" s="225"/>
      <c r="FI2" s="225"/>
      <c r="FJ2" s="225"/>
      <c r="FK2" s="225"/>
      <c r="FL2" s="225"/>
      <c r="FM2" s="225"/>
      <c r="FN2" s="225"/>
      <c r="FO2" s="225"/>
      <c r="FP2" s="225"/>
      <c r="FQ2" s="225"/>
      <c r="FR2" s="225"/>
      <c r="FS2" s="225"/>
      <c r="FT2" s="225"/>
      <c r="FU2" s="225"/>
      <c r="FV2" s="225"/>
      <c r="FW2" s="225"/>
      <c r="FX2" s="225"/>
      <c r="FY2" s="225"/>
      <c r="FZ2" s="225"/>
      <c r="GA2" s="225"/>
      <c r="GB2" s="225"/>
      <c r="GC2" s="225"/>
      <c r="GD2" s="225"/>
      <c r="GE2" s="225"/>
      <c r="GF2" s="225"/>
      <c r="GG2" s="225"/>
      <c r="GH2" s="225"/>
      <c r="GI2" s="225"/>
      <c r="GJ2" s="225"/>
      <c r="GK2" s="225"/>
      <c r="BLP2" s="214"/>
    </row>
    <row r="3" spans="1:193 1680:1680" x14ac:dyDescent="0.3">
      <c r="A3" s="213"/>
      <c r="B3" s="221" t="s">
        <v>462</v>
      </c>
      <c r="C3" s="592" t="s">
        <v>461</v>
      </c>
      <c r="D3" s="593"/>
      <c r="E3" s="593"/>
      <c r="F3" s="593"/>
      <c r="G3" s="593"/>
      <c r="H3" s="594"/>
      <c r="I3" s="222" t="s">
        <v>460</v>
      </c>
      <c r="J3" s="587"/>
      <c r="K3" s="588"/>
      <c r="L3" s="225"/>
      <c r="M3" s="224"/>
      <c r="N3" s="224"/>
      <c r="O3" s="225"/>
      <c r="P3" s="225"/>
      <c r="Q3" s="225"/>
      <c r="R3" s="225"/>
      <c r="S3" s="225"/>
      <c r="T3" s="225"/>
      <c r="U3" s="225"/>
      <c r="V3" s="225"/>
      <c r="W3" s="225"/>
      <c r="X3" s="225"/>
      <c r="Y3" s="225"/>
      <c r="Z3" s="225"/>
      <c r="AA3" s="225"/>
      <c r="AB3" s="225"/>
      <c r="AC3" s="225"/>
      <c r="AD3" s="225"/>
      <c r="AE3" s="225"/>
      <c r="AF3" s="225"/>
      <c r="AG3" s="225"/>
      <c r="AH3" s="225"/>
      <c r="AI3" s="450"/>
      <c r="AJ3" s="225"/>
      <c r="AK3" s="225"/>
      <c r="AL3" s="225"/>
      <c r="AM3" s="224"/>
      <c r="AN3" s="225"/>
      <c r="AO3" s="225"/>
      <c r="AP3" s="225"/>
      <c r="AQ3" s="224"/>
      <c r="AR3" s="225"/>
      <c r="AS3" s="225"/>
      <c r="AT3" s="225"/>
      <c r="AU3" s="224"/>
      <c r="AV3" s="225"/>
      <c r="AW3" s="225"/>
      <c r="AX3" s="225"/>
      <c r="AY3" s="224"/>
      <c r="AZ3" s="225"/>
      <c r="BA3" s="225"/>
      <c r="BB3" s="225"/>
      <c r="BC3" s="224"/>
      <c r="BD3" s="225"/>
      <c r="BE3" s="225"/>
      <c r="BF3" s="225"/>
      <c r="BG3" s="224"/>
      <c r="BH3" s="225"/>
      <c r="BI3" s="225"/>
      <c r="BJ3" s="225"/>
      <c r="BK3" s="224"/>
      <c r="BL3" s="225"/>
      <c r="BM3" s="225"/>
      <c r="BN3" s="225"/>
      <c r="BO3" s="224"/>
      <c r="BP3" s="225"/>
      <c r="BQ3" s="225"/>
      <c r="BR3" s="225"/>
      <c r="BS3" s="224"/>
      <c r="BT3" s="225"/>
      <c r="BU3" s="225"/>
      <c r="BV3" s="225"/>
      <c r="BW3" s="224"/>
      <c r="BX3" s="225"/>
      <c r="BY3" s="225"/>
      <c r="BZ3" s="225"/>
      <c r="CA3" s="224"/>
      <c r="CB3" s="225"/>
      <c r="CC3" s="225"/>
      <c r="CD3" s="225"/>
      <c r="CE3" s="224"/>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4"/>
      <c r="DF3" s="225"/>
      <c r="DG3" s="224"/>
      <c r="DH3" s="224"/>
      <c r="DI3" s="225"/>
      <c r="DJ3" s="225"/>
      <c r="DK3" s="225"/>
      <c r="DL3" s="225"/>
      <c r="DM3" s="224"/>
      <c r="DN3" s="225"/>
      <c r="DO3" s="224"/>
      <c r="DP3" s="225"/>
      <c r="DQ3" s="225"/>
      <c r="DR3" s="225"/>
      <c r="DS3" s="225"/>
      <c r="DT3" s="225"/>
      <c r="DU3" s="225"/>
      <c r="DV3" s="225"/>
      <c r="DW3" s="225"/>
      <c r="DX3" s="225"/>
      <c r="DY3" s="225"/>
      <c r="DZ3" s="225"/>
      <c r="EA3" s="225"/>
      <c r="EB3" s="225"/>
      <c r="EC3" s="225"/>
      <c r="ED3" s="225"/>
      <c r="EE3" s="225"/>
      <c r="EF3" s="225"/>
      <c r="EG3" s="225"/>
      <c r="EH3" s="225"/>
      <c r="EI3" s="225"/>
      <c r="EJ3" s="225"/>
      <c r="EK3" s="225"/>
      <c r="EL3" s="225"/>
      <c r="EM3" s="225"/>
      <c r="EN3" s="225"/>
      <c r="EO3" s="225"/>
      <c r="EP3" s="225"/>
      <c r="EQ3" s="225"/>
      <c r="ER3" s="225"/>
      <c r="ES3" s="225"/>
      <c r="ET3" s="225"/>
      <c r="EU3" s="225"/>
      <c r="EV3" s="225"/>
      <c r="EW3" s="225"/>
      <c r="EX3" s="225"/>
      <c r="EY3" s="225"/>
      <c r="EZ3" s="225"/>
      <c r="FA3" s="225"/>
      <c r="FB3" s="225"/>
      <c r="FC3" s="225"/>
      <c r="FD3" s="225"/>
      <c r="FE3" s="225"/>
      <c r="FF3" s="225"/>
      <c r="FG3" s="225"/>
      <c r="FH3" s="225"/>
      <c r="FI3" s="225"/>
      <c r="FJ3" s="225"/>
      <c r="FK3" s="225"/>
      <c r="FL3" s="225"/>
      <c r="FM3" s="225"/>
      <c r="FN3" s="225"/>
      <c r="FO3" s="225"/>
      <c r="FP3" s="225"/>
      <c r="FQ3" s="225"/>
      <c r="FR3" s="225"/>
      <c r="FS3" s="225"/>
      <c r="FT3" s="225"/>
      <c r="FU3" s="225"/>
      <c r="FV3" s="225"/>
      <c r="FW3" s="225"/>
      <c r="FX3" s="225"/>
      <c r="FY3" s="225"/>
      <c r="FZ3" s="225"/>
      <c r="GA3" s="225"/>
      <c r="GB3" s="225"/>
      <c r="GC3" s="225"/>
      <c r="GD3" s="225"/>
      <c r="GE3" s="225"/>
      <c r="GF3" s="225"/>
      <c r="GG3" s="225"/>
      <c r="GH3" s="225"/>
      <c r="GI3" s="225"/>
      <c r="GJ3" s="225"/>
      <c r="GK3" s="225"/>
      <c r="BLP3" s="214"/>
    </row>
    <row r="4" spans="1:193 1680:1680" x14ac:dyDescent="0.3">
      <c r="A4" s="213"/>
      <c r="B4" s="223" t="s">
        <v>459</v>
      </c>
      <c r="C4" s="595" t="s">
        <v>458</v>
      </c>
      <c r="D4" s="596"/>
      <c r="E4" s="596"/>
      <c r="F4" s="596"/>
      <c r="G4" s="596"/>
      <c r="H4" s="597"/>
      <c r="I4" s="288" t="s">
        <v>457</v>
      </c>
      <c r="J4" s="587"/>
      <c r="K4" s="588"/>
      <c r="L4" s="225"/>
      <c r="M4" s="224"/>
      <c r="N4" s="224"/>
      <c r="O4" s="225"/>
      <c r="P4" s="225"/>
      <c r="Q4" s="225"/>
      <c r="R4" s="225"/>
      <c r="S4" s="225"/>
      <c r="T4" s="225"/>
      <c r="U4" s="225"/>
      <c r="V4" s="225"/>
      <c r="W4" s="225"/>
      <c r="X4" s="225"/>
      <c r="Y4" s="225"/>
      <c r="Z4" s="225"/>
      <c r="AA4" s="225"/>
      <c r="AB4" s="225"/>
      <c r="AC4" s="225"/>
      <c r="AD4" s="225"/>
      <c r="AE4" s="225"/>
      <c r="AF4" s="225"/>
      <c r="AG4" s="225"/>
      <c r="AH4" s="225"/>
      <c r="AI4" s="450"/>
      <c r="AJ4" s="225"/>
      <c r="AK4" s="225"/>
      <c r="AL4" s="225"/>
      <c r="AM4" s="224"/>
      <c r="AN4" s="225"/>
      <c r="AO4" s="225"/>
      <c r="AP4" s="225"/>
      <c r="AQ4" s="224"/>
      <c r="AR4" s="225"/>
      <c r="AS4" s="225"/>
      <c r="AT4" s="225"/>
      <c r="AU4" s="224"/>
      <c r="AV4" s="225"/>
      <c r="AW4" s="225"/>
      <c r="AX4" s="225"/>
      <c r="AY4" s="224"/>
      <c r="AZ4" s="225"/>
      <c r="BA4" s="225"/>
      <c r="BB4" s="225"/>
      <c r="BC4" s="224"/>
      <c r="BD4" s="225"/>
      <c r="BE4" s="225"/>
      <c r="BF4" s="225"/>
      <c r="BG4" s="224"/>
      <c r="BH4" s="225"/>
      <c r="BI4" s="225"/>
      <c r="BJ4" s="225"/>
      <c r="BK4" s="224"/>
      <c r="BL4" s="225"/>
      <c r="BM4" s="225"/>
      <c r="BN4" s="225"/>
      <c r="BO4" s="224"/>
      <c r="BP4" s="225"/>
      <c r="BQ4" s="225"/>
      <c r="BR4" s="225"/>
      <c r="BS4" s="224"/>
      <c r="BT4" s="225"/>
      <c r="BU4" s="225"/>
      <c r="BV4" s="225"/>
      <c r="BW4" s="224"/>
      <c r="BX4" s="225"/>
      <c r="BY4" s="225"/>
      <c r="BZ4" s="225"/>
      <c r="CA4" s="224"/>
      <c r="CB4" s="225"/>
      <c r="CC4" s="225"/>
      <c r="CD4" s="225"/>
      <c r="CE4" s="224"/>
      <c r="CF4" s="225"/>
      <c r="CG4" s="225"/>
      <c r="CH4" s="225"/>
      <c r="CI4" s="225"/>
      <c r="CJ4" s="225"/>
      <c r="CK4" s="225"/>
      <c r="CL4" s="225"/>
      <c r="CM4" s="225"/>
      <c r="CN4" s="225"/>
      <c r="CO4" s="225"/>
      <c r="CP4" s="225"/>
      <c r="CQ4" s="225"/>
      <c r="CR4" s="225"/>
      <c r="CS4" s="225"/>
      <c r="CT4" s="225"/>
      <c r="CU4" s="225"/>
      <c r="CV4" s="225"/>
      <c r="CW4" s="225"/>
      <c r="CX4" s="225"/>
      <c r="CY4" s="225"/>
      <c r="CZ4" s="225"/>
      <c r="DA4" s="225"/>
      <c r="DB4" s="225"/>
      <c r="DC4" s="225"/>
      <c r="DD4" s="225"/>
      <c r="DE4" s="224"/>
      <c r="DF4" s="225"/>
      <c r="DG4" s="224"/>
      <c r="DH4" s="224"/>
      <c r="DI4" s="225"/>
      <c r="DJ4" s="252"/>
      <c r="DK4" s="225"/>
      <c r="DL4" s="225"/>
      <c r="DM4" s="224"/>
      <c r="DN4" s="225"/>
      <c r="DO4" s="224"/>
      <c r="DP4" s="225"/>
      <c r="DQ4" s="225"/>
      <c r="DR4" s="225"/>
      <c r="DS4" s="225"/>
      <c r="DT4" s="225"/>
      <c r="DU4" s="225"/>
      <c r="DV4" s="225"/>
      <c r="DW4" s="225"/>
      <c r="DX4" s="225"/>
      <c r="DY4" s="225"/>
      <c r="DZ4" s="225"/>
      <c r="EA4" s="225"/>
      <c r="EB4" s="225"/>
      <c r="EC4" s="225"/>
      <c r="ED4" s="225"/>
      <c r="EE4" s="225"/>
      <c r="EF4" s="225"/>
      <c r="EG4" s="225"/>
      <c r="EH4" s="225"/>
      <c r="EI4" s="225"/>
      <c r="EJ4" s="225"/>
      <c r="EK4" s="225"/>
      <c r="EL4" s="225"/>
      <c r="EM4" s="225"/>
      <c r="EN4" s="225"/>
      <c r="EO4" s="225"/>
      <c r="EP4" s="225"/>
      <c r="EQ4" s="225"/>
      <c r="ER4" s="225"/>
      <c r="ES4" s="225"/>
      <c r="ET4" s="225"/>
      <c r="EU4" s="225"/>
      <c r="EV4" s="225"/>
      <c r="EW4" s="225"/>
      <c r="EX4" s="225"/>
      <c r="EY4" s="225"/>
      <c r="EZ4" s="225"/>
      <c r="FA4" s="225"/>
      <c r="FB4" s="225"/>
      <c r="FC4" s="225"/>
      <c r="FD4" s="225"/>
      <c r="FE4" s="225"/>
      <c r="FF4" s="225"/>
      <c r="FG4" s="225"/>
      <c r="FH4" s="225"/>
      <c r="FI4" s="225"/>
      <c r="FJ4" s="225"/>
      <c r="FK4" s="225"/>
      <c r="FL4" s="225"/>
      <c r="FM4" s="225"/>
      <c r="FN4" s="225"/>
      <c r="FO4" s="225"/>
      <c r="FP4" s="225"/>
      <c r="FQ4" s="225"/>
      <c r="FR4" s="225"/>
      <c r="FS4" s="225"/>
      <c r="FT4" s="225"/>
      <c r="FU4" s="225"/>
      <c r="FV4" s="225"/>
      <c r="FW4" s="225"/>
      <c r="FX4" s="225"/>
      <c r="FY4" s="225"/>
      <c r="FZ4" s="225"/>
      <c r="GA4" s="225"/>
      <c r="GB4" s="225"/>
      <c r="GC4" s="225"/>
      <c r="GD4" s="225"/>
      <c r="GE4" s="225"/>
      <c r="GF4" s="225"/>
      <c r="GG4" s="225"/>
      <c r="GH4" s="225"/>
      <c r="GI4" s="225"/>
      <c r="GJ4" s="225"/>
      <c r="GK4" s="225"/>
      <c r="BLP4" s="214"/>
    </row>
    <row r="5" spans="1:193 1680:1680" ht="69" x14ac:dyDescent="0.3">
      <c r="A5" s="213"/>
      <c r="B5" s="230" t="s">
        <v>456</v>
      </c>
      <c r="C5" s="275" t="s">
        <v>455</v>
      </c>
      <c r="D5" s="230" t="s">
        <v>454</v>
      </c>
      <c r="E5" s="598" t="s">
        <v>1273</v>
      </c>
      <c r="F5" s="599"/>
      <c r="G5" s="600"/>
      <c r="H5" s="276" t="s">
        <v>452</v>
      </c>
      <c r="I5" s="601"/>
      <c r="J5" s="602"/>
      <c r="K5" s="602"/>
      <c r="L5" s="602"/>
      <c r="M5" s="602"/>
      <c r="N5" s="603"/>
      <c r="O5" s="604" t="s">
        <v>450</v>
      </c>
      <c r="P5" s="605"/>
      <c r="Q5" s="606">
        <v>45554</v>
      </c>
      <c r="R5" s="607"/>
      <c r="S5" s="287"/>
      <c r="T5" s="287"/>
      <c r="U5" s="608"/>
      <c r="V5" s="608"/>
      <c r="W5" s="609"/>
      <c r="X5" s="610"/>
      <c r="Y5" s="210"/>
      <c r="Z5" s="210"/>
      <c r="AA5" s="210"/>
      <c r="AB5" s="210"/>
      <c r="AC5" s="210"/>
      <c r="AD5" s="210"/>
      <c r="AE5" s="210"/>
      <c r="AF5" s="210"/>
      <c r="AG5" s="210"/>
      <c r="AH5" s="210"/>
      <c r="AI5" s="451"/>
      <c r="AJ5" s="211"/>
      <c r="AK5" s="210"/>
      <c r="AL5" s="210"/>
      <c r="AM5" s="210"/>
      <c r="AN5" s="211"/>
      <c r="AO5" s="211"/>
      <c r="AP5" s="210"/>
      <c r="AQ5" s="210"/>
      <c r="AR5" s="211"/>
      <c r="AS5" s="211"/>
      <c r="AT5" s="210"/>
      <c r="AU5" s="210"/>
      <c r="AV5" s="211"/>
      <c r="AW5" s="211"/>
      <c r="AX5" s="210"/>
      <c r="AY5" s="210"/>
      <c r="AZ5" s="211"/>
      <c r="BA5" s="211"/>
      <c r="BB5" s="210"/>
      <c r="BC5" s="210"/>
      <c r="BD5" s="211"/>
      <c r="BE5" s="211"/>
      <c r="BF5" s="210"/>
      <c r="BG5" s="210"/>
      <c r="BH5" s="211"/>
      <c r="BI5" s="211"/>
      <c r="BJ5" s="210"/>
      <c r="BK5" s="210"/>
      <c r="BL5" s="211"/>
      <c r="BM5" s="211"/>
      <c r="BN5" s="210"/>
      <c r="BO5" s="210"/>
      <c r="BP5" s="211"/>
      <c r="BQ5" s="211"/>
      <c r="BR5" s="210"/>
      <c r="BS5" s="210"/>
      <c r="BT5" s="211"/>
      <c r="BU5" s="211"/>
      <c r="BV5" s="210"/>
      <c r="BW5" s="210"/>
      <c r="BX5" s="211"/>
      <c r="BY5" s="211"/>
      <c r="BZ5" s="210"/>
      <c r="CA5" s="210"/>
      <c r="CB5" s="211"/>
      <c r="CC5" s="211"/>
      <c r="CD5" s="210"/>
      <c r="CE5" s="210"/>
      <c r="CF5" s="211"/>
      <c r="CG5" s="211"/>
      <c r="CH5" s="210"/>
      <c r="CI5" s="210"/>
      <c r="CJ5" s="210"/>
      <c r="CK5" s="210"/>
      <c r="CL5" s="210"/>
      <c r="CM5" s="210"/>
      <c r="CN5" s="210"/>
      <c r="CO5" s="210"/>
      <c r="CP5" s="210"/>
      <c r="CQ5" s="210"/>
      <c r="CR5" s="210"/>
      <c r="CS5" s="210"/>
      <c r="CT5" s="210"/>
      <c r="CU5" s="210"/>
      <c r="CV5" s="210"/>
      <c r="CW5" s="210"/>
      <c r="CX5" s="210"/>
      <c r="CY5" s="210"/>
      <c r="CZ5" s="210"/>
      <c r="DA5" s="210"/>
      <c r="DB5" s="209"/>
      <c r="DC5" s="209"/>
      <c r="DD5" s="209"/>
      <c r="DE5" s="209"/>
      <c r="DF5" s="210"/>
      <c r="DG5" s="210"/>
      <c r="DH5" s="210"/>
      <c r="DI5" s="210"/>
      <c r="DJ5" s="210"/>
      <c r="DK5" s="210"/>
      <c r="DL5" s="210"/>
      <c r="DM5" s="209"/>
      <c r="DN5" s="210"/>
      <c r="DO5" s="210"/>
      <c r="DP5" s="210"/>
      <c r="DQ5" s="210"/>
      <c r="DR5" s="210"/>
      <c r="DS5" s="210"/>
      <c r="DT5" s="210"/>
      <c r="DU5" s="210"/>
      <c r="DV5" s="210"/>
      <c r="DW5" s="210"/>
      <c r="DX5" s="210"/>
      <c r="DY5" s="210"/>
      <c r="DZ5" s="210"/>
      <c r="EA5" s="210"/>
      <c r="EB5" s="210"/>
      <c r="EC5" s="210"/>
      <c r="ED5" s="210"/>
      <c r="EE5" s="210"/>
      <c r="EF5" s="210"/>
      <c r="EG5" s="210"/>
      <c r="EH5" s="210"/>
      <c r="EI5" s="210"/>
      <c r="EJ5" s="210"/>
      <c r="EK5" s="210"/>
      <c r="EL5" s="210"/>
      <c r="EM5" s="210"/>
      <c r="EN5" s="210"/>
      <c r="EO5" s="210"/>
      <c r="EP5" s="210"/>
      <c r="EQ5" s="210"/>
      <c r="ER5" s="210"/>
      <c r="ES5" s="210"/>
      <c r="ET5" s="210"/>
      <c r="EU5" s="210"/>
      <c r="EV5" s="210"/>
      <c r="EW5" s="210"/>
      <c r="EX5" s="210"/>
      <c r="EY5" s="210"/>
      <c r="EZ5" s="210"/>
      <c r="FA5" s="210"/>
      <c r="FB5" s="210"/>
      <c r="FC5" s="210"/>
      <c r="FD5" s="210"/>
      <c r="FE5" s="210"/>
      <c r="FF5" s="210"/>
      <c r="FG5" s="210"/>
      <c r="FH5" s="210"/>
      <c r="FI5" s="210"/>
      <c r="FJ5" s="210"/>
      <c r="FK5" s="210"/>
      <c r="FL5" s="210"/>
      <c r="FM5" s="210"/>
      <c r="FN5" s="210"/>
      <c r="FO5" s="210"/>
      <c r="FP5" s="210"/>
      <c r="FQ5" s="210"/>
      <c r="FR5" s="210"/>
      <c r="FS5" s="210"/>
      <c r="FT5" s="210"/>
      <c r="FU5" s="210"/>
      <c r="FV5" s="210"/>
      <c r="FW5" s="210"/>
      <c r="FX5" s="210"/>
      <c r="FY5" s="210"/>
      <c r="FZ5" s="210"/>
      <c r="GA5" s="210"/>
      <c r="GB5" s="210"/>
      <c r="GC5" s="210"/>
      <c r="GD5" s="210"/>
      <c r="GE5" s="210"/>
      <c r="GF5" s="210"/>
      <c r="GG5" s="210"/>
      <c r="GH5" s="210"/>
      <c r="GI5" s="210"/>
      <c r="GJ5" s="213"/>
      <c r="GK5" s="213"/>
      <c r="BLP5" s="208"/>
    </row>
    <row r="6" spans="1:193 1680:1680" x14ac:dyDescent="0.3">
      <c r="A6" s="213"/>
      <c r="B6" s="209"/>
      <c r="C6" s="210"/>
      <c r="D6" s="209"/>
      <c r="E6" s="209"/>
      <c r="F6" s="209"/>
      <c r="G6" s="211"/>
      <c r="H6" s="211"/>
      <c r="I6" s="210"/>
      <c r="J6" s="210"/>
      <c r="K6" s="210"/>
      <c r="L6" s="210"/>
      <c r="M6" s="210"/>
      <c r="N6" s="210"/>
      <c r="O6" s="210"/>
      <c r="P6" s="210"/>
      <c r="Q6" s="210"/>
      <c r="R6" s="210"/>
      <c r="S6" s="210"/>
      <c r="T6" s="210"/>
      <c r="U6" s="210"/>
      <c r="V6" s="210"/>
      <c r="W6" s="210"/>
      <c r="X6" s="210"/>
      <c r="Y6" s="210"/>
      <c r="Z6" s="210"/>
      <c r="AA6" s="210"/>
      <c r="AB6" s="210"/>
      <c r="AC6" s="210"/>
      <c r="AD6" s="210"/>
      <c r="AE6" s="210"/>
      <c r="AF6" s="210"/>
      <c r="AG6" s="210"/>
      <c r="AH6" s="210"/>
      <c r="AI6" s="451"/>
      <c r="AJ6" s="211"/>
      <c r="AK6" s="210"/>
      <c r="AL6" s="210"/>
      <c r="AM6" s="210"/>
      <c r="AN6" s="211"/>
      <c r="AO6" s="211"/>
      <c r="AP6" s="210"/>
      <c r="AQ6" s="210"/>
      <c r="AR6" s="211"/>
      <c r="AS6" s="211"/>
      <c r="AT6" s="210"/>
      <c r="AU6" s="210"/>
      <c r="AV6" s="211"/>
      <c r="AW6" s="211"/>
      <c r="AX6" s="210"/>
      <c r="AY6" s="210"/>
      <c r="AZ6" s="211"/>
      <c r="BA6" s="211"/>
      <c r="BB6" s="210"/>
      <c r="BC6" s="210"/>
      <c r="BD6" s="211"/>
      <c r="BE6" s="211"/>
      <c r="BF6" s="210"/>
      <c r="BG6" s="210"/>
      <c r="BH6" s="211"/>
      <c r="BI6" s="211"/>
      <c r="BJ6" s="210"/>
      <c r="BK6" s="210"/>
      <c r="BL6" s="211"/>
      <c r="BM6" s="211"/>
      <c r="BN6" s="210"/>
      <c r="BO6" s="210"/>
      <c r="BP6" s="211"/>
      <c r="BQ6" s="211"/>
      <c r="BR6" s="210"/>
      <c r="BS6" s="210"/>
      <c r="BT6" s="211"/>
      <c r="BU6" s="211"/>
      <c r="BV6" s="210"/>
      <c r="BW6" s="210"/>
      <c r="BX6" s="211"/>
      <c r="BY6" s="211"/>
      <c r="BZ6" s="210"/>
      <c r="CA6" s="210"/>
      <c r="CB6" s="211"/>
      <c r="CC6" s="211"/>
      <c r="CD6" s="210"/>
      <c r="CE6" s="210"/>
      <c r="CF6" s="211"/>
      <c r="CG6" s="211"/>
      <c r="CH6" s="210"/>
      <c r="CI6" s="210"/>
      <c r="CJ6" s="210"/>
      <c r="CK6" s="210"/>
      <c r="CL6" s="210"/>
      <c r="CM6" s="210"/>
      <c r="CN6" s="210"/>
      <c r="CO6" s="210"/>
      <c r="CP6" s="210"/>
      <c r="CQ6" s="210"/>
      <c r="CR6" s="210"/>
      <c r="CS6" s="210"/>
      <c r="CT6" s="210"/>
      <c r="CU6" s="210"/>
      <c r="CV6" s="210"/>
      <c r="CW6" s="210"/>
      <c r="CX6" s="210"/>
      <c r="CY6" s="210"/>
      <c r="CZ6" s="210"/>
      <c r="DA6" s="210"/>
      <c r="DB6" s="209"/>
      <c r="DC6" s="209"/>
      <c r="DD6" s="209"/>
      <c r="DE6" s="209"/>
      <c r="DF6" s="210"/>
      <c r="DG6" s="210"/>
      <c r="DH6" s="210"/>
      <c r="DI6" s="210"/>
      <c r="DJ6" s="210"/>
      <c r="DK6" s="210"/>
      <c r="DL6" s="210"/>
      <c r="DM6" s="209"/>
      <c r="DN6" s="210"/>
      <c r="DO6" s="210"/>
      <c r="DP6" s="210"/>
      <c r="DQ6" s="210"/>
      <c r="DR6" s="210"/>
      <c r="DS6" s="210"/>
      <c r="DT6" s="210"/>
      <c r="DU6" s="210"/>
      <c r="DV6" s="210"/>
      <c r="DW6" s="210"/>
      <c r="DX6" s="210"/>
      <c r="DY6" s="210"/>
      <c r="DZ6" s="210"/>
      <c r="EA6" s="210"/>
      <c r="EB6" s="210"/>
      <c r="EC6" s="210"/>
      <c r="ED6" s="210"/>
      <c r="EE6" s="210"/>
      <c r="EF6" s="210"/>
      <c r="EG6" s="210"/>
      <c r="EH6" s="210"/>
      <c r="EI6" s="210"/>
      <c r="EJ6" s="210"/>
      <c r="EK6" s="210"/>
      <c r="EL6" s="210"/>
      <c r="EM6" s="210"/>
      <c r="EN6" s="210"/>
      <c r="EO6" s="210"/>
      <c r="EP6" s="210"/>
      <c r="EQ6" s="210"/>
      <c r="ER6" s="210"/>
      <c r="ES6" s="210"/>
      <c r="ET6" s="210"/>
      <c r="EU6" s="210"/>
      <c r="EV6" s="210"/>
      <c r="EW6" s="210"/>
      <c r="EX6" s="210"/>
      <c r="EY6" s="210"/>
      <c r="EZ6" s="210"/>
      <c r="FA6" s="210"/>
      <c r="FB6" s="210"/>
      <c r="FC6" s="210"/>
      <c r="FD6" s="210"/>
      <c r="FE6" s="210"/>
      <c r="FF6" s="210"/>
      <c r="FG6" s="210"/>
      <c r="FH6" s="210"/>
      <c r="FI6" s="210"/>
      <c r="FJ6" s="210"/>
      <c r="FK6" s="210"/>
      <c r="FL6" s="210"/>
      <c r="FM6" s="210"/>
      <c r="FN6" s="210"/>
      <c r="FO6" s="210"/>
      <c r="FP6" s="210"/>
      <c r="FQ6" s="210"/>
      <c r="FR6" s="210"/>
      <c r="FS6" s="210"/>
      <c r="FT6" s="210"/>
      <c r="FU6" s="210"/>
      <c r="FV6" s="210"/>
      <c r="FW6" s="210"/>
      <c r="FX6" s="210"/>
      <c r="FY6" s="210"/>
      <c r="FZ6" s="210"/>
      <c r="GA6" s="210"/>
      <c r="GB6" s="210"/>
      <c r="GC6" s="210"/>
      <c r="GD6" s="210"/>
      <c r="GE6" s="210"/>
      <c r="GF6" s="210"/>
      <c r="GG6" s="210"/>
      <c r="GH6" s="210"/>
      <c r="GI6" s="210"/>
      <c r="GJ6" s="213"/>
      <c r="GK6" s="213"/>
    </row>
    <row r="7" spans="1:193 1680:1680" x14ac:dyDescent="0.3">
      <c r="A7" s="224"/>
      <c r="B7" s="579" t="s">
        <v>449</v>
      </c>
      <c r="C7" s="580"/>
      <c r="D7" s="580"/>
      <c r="E7" s="580"/>
      <c r="F7" s="580"/>
      <c r="G7" s="580"/>
      <c r="H7" s="580"/>
      <c r="I7" s="246"/>
      <c r="J7" s="581" t="s">
        <v>448</v>
      </c>
      <c r="K7" s="581"/>
      <c r="L7" s="581"/>
      <c r="M7" s="581"/>
      <c r="N7" s="581"/>
      <c r="O7" s="581"/>
      <c r="P7" s="581"/>
      <c r="Q7" s="581"/>
      <c r="R7" s="581"/>
      <c r="S7" s="581"/>
      <c r="T7" s="581"/>
      <c r="U7" s="581"/>
      <c r="V7" s="581"/>
      <c r="W7" s="581"/>
      <c r="X7" s="581"/>
      <c r="Y7" s="581"/>
      <c r="Z7" s="581"/>
      <c r="AA7" s="581"/>
      <c r="AB7" s="581"/>
      <c r="AC7" s="611" t="s">
        <v>447</v>
      </c>
      <c r="AD7" s="611"/>
      <c r="AE7" s="611"/>
      <c r="AF7" s="611"/>
      <c r="AG7" s="611"/>
      <c r="AH7" s="611"/>
      <c r="AI7" s="612" t="s">
        <v>446</v>
      </c>
      <c r="AJ7" s="612"/>
      <c r="AK7" s="612"/>
      <c r="AL7" s="612"/>
      <c r="AM7" s="274"/>
      <c r="AN7" s="251" t="s">
        <v>445</v>
      </c>
      <c r="AO7" s="250"/>
      <c r="AP7" s="250"/>
      <c r="AQ7" s="274"/>
      <c r="AR7" s="250"/>
      <c r="AS7" s="250"/>
      <c r="AT7" s="250"/>
      <c r="AU7" s="274"/>
      <c r="AV7" s="250"/>
      <c r="AW7" s="250"/>
      <c r="AX7" s="250"/>
      <c r="AY7" s="274"/>
      <c r="AZ7" s="250"/>
      <c r="BA7" s="250"/>
      <c r="BB7" s="250"/>
      <c r="BC7" s="274"/>
      <c r="BD7" s="250"/>
      <c r="BE7" s="250"/>
      <c r="BF7" s="250"/>
      <c r="BG7" s="274"/>
      <c r="BH7" s="247"/>
      <c r="BI7" s="247"/>
      <c r="BJ7" s="247"/>
      <c r="BK7" s="274"/>
      <c r="BL7" s="247"/>
      <c r="BM7" s="247"/>
      <c r="BN7" s="247"/>
      <c r="BO7" s="274"/>
      <c r="BP7" s="247"/>
      <c r="BQ7" s="247"/>
      <c r="BR7" s="247"/>
      <c r="BS7" s="274"/>
      <c r="BT7" s="247"/>
      <c r="BU7" s="247"/>
      <c r="BV7" s="247"/>
      <c r="BW7" s="274"/>
      <c r="BX7" s="247"/>
      <c r="BY7" s="247"/>
      <c r="BZ7" s="247"/>
      <c r="CA7" s="274"/>
      <c r="CB7" s="247"/>
      <c r="CC7" s="247"/>
      <c r="CD7" s="247"/>
      <c r="CE7" s="274"/>
      <c r="CF7" s="247"/>
      <c r="CG7" s="247"/>
      <c r="CH7" s="247"/>
      <c r="CI7" s="247"/>
      <c r="CJ7" s="247"/>
      <c r="CK7" s="247"/>
      <c r="CL7" s="247"/>
      <c r="CM7" s="247"/>
      <c r="CN7" s="247"/>
      <c r="CO7" s="247"/>
      <c r="CP7" s="247"/>
      <c r="CQ7" s="247"/>
      <c r="CR7" s="247"/>
      <c r="CS7" s="247"/>
      <c r="CT7" s="247"/>
      <c r="CU7" s="247"/>
      <c r="CV7" s="247"/>
      <c r="CW7" s="247"/>
      <c r="CX7" s="234"/>
      <c r="CY7" s="234"/>
      <c r="CZ7" s="234"/>
      <c r="DA7" s="234"/>
      <c r="DB7" s="228"/>
      <c r="DC7" s="228"/>
      <c r="DD7" s="228"/>
      <c r="DE7" s="228"/>
      <c r="DF7" s="228"/>
      <c r="DG7" s="228"/>
      <c r="DH7" s="253"/>
      <c r="DI7" s="252" t="e">
        <v>#REF!</v>
      </c>
      <c r="DJ7" s="228"/>
      <c r="DK7" s="228"/>
      <c r="DL7" s="228"/>
      <c r="DM7" s="228"/>
      <c r="DN7" s="228"/>
      <c r="DO7" s="228"/>
      <c r="DP7" s="228"/>
      <c r="DQ7" s="228"/>
      <c r="DR7" s="228"/>
      <c r="DS7" s="228"/>
      <c r="DT7" s="228"/>
      <c r="DU7" s="228"/>
      <c r="DV7" s="228"/>
      <c r="DW7" s="228"/>
      <c r="DX7" s="228"/>
      <c r="DY7" s="228"/>
      <c r="DZ7" s="228"/>
      <c r="EA7" s="228"/>
      <c r="EB7" s="228"/>
      <c r="EC7" s="228"/>
      <c r="ED7" s="228"/>
      <c r="EE7" s="228"/>
      <c r="EF7" s="228"/>
      <c r="EG7" s="228"/>
      <c r="EH7" s="228"/>
      <c r="EI7" s="228"/>
      <c r="EJ7" s="228"/>
      <c r="EK7" s="228"/>
      <c r="EL7" s="228"/>
      <c r="EM7" s="228"/>
      <c r="EN7" s="228"/>
      <c r="EO7" s="228"/>
      <c r="EP7" s="228"/>
      <c r="EQ7" s="228"/>
      <c r="ER7" s="228"/>
      <c r="ES7" s="228"/>
      <c r="ET7" s="228"/>
      <c r="EU7" s="228"/>
      <c r="EV7" s="228"/>
      <c r="EW7" s="228"/>
      <c r="EX7" s="228"/>
      <c r="EY7" s="228"/>
      <c r="EZ7" s="228"/>
      <c r="FA7" s="228"/>
      <c r="FB7" s="228"/>
      <c r="FC7" s="228"/>
      <c r="FD7" s="228"/>
      <c r="FE7" s="228"/>
      <c r="FF7" s="228"/>
      <c r="FG7" s="228"/>
      <c r="FH7" s="228"/>
      <c r="FI7" s="228"/>
      <c r="FJ7" s="228"/>
      <c r="FK7" s="228"/>
      <c r="FL7" s="228"/>
      <c r="FM7" s="228"/>
      <c r="FN7" s="228"/>
      <c r="FO7" s="228"/>
      <c r="FP7" s="228"/>
      <c r="FQ7" s="228"/>
      <c r="FR7" s="228"/>
      <c r="FS7" s="228"/>
      <c r="FT7" s="228"/>
      <c r="FU7" s="228"/>
      <c r="FV7" s="228"/>
      <c r="FW7" s="228"/>
      <c r="FX7" s="228"/>
      <c r="FY7" s="228"/>
      <c r="FZ7" s="228"/>
      <c r="GA7" s="228"/>
      <c r="GB7" s="228"/>
      <c r="GC7" s="228"/>
      <c r="GD7" s="228"/>
      <c r="GE7" s="228"/>
      <c r="GF7" s="228"/>
      <c r="GG7" s="228"/>
      <c r="GH7" s="228"/>
      <c r="GI7" s="253"/>
      <c r="GJ7" s="213"/>
      <c r="GK7" s="213"/>
      <c r="BLP7" s="213"/>
    </row>
    <row r="8" spans="1:193 1680:1680" ht="102" x14ac:dyDescent="0.3">
      <c r="A8" s="465" t="s">
        <v>444</v>
      </c>
      <c r="B8" s="231" t="s">
        <v>443</v>
      </c>
      <c r="C8" s="231" t="s">
        <v>442</v>
      </c>
      <c r="D8" s="231" t="s">
        <v>441</v>
      </c>
      <c r="E8" s="231" t="s">
        <v>440</v>
      </c>
      <c r="F8" s="231" t="s">
        <v>439</v>
      </c>
      <c r="G8" s="231" t="s">
        <v>438</v>
      </c>
      <c r="H8" s="231" t="s">
        <v>437</v>
      </c>
      <c r="I8" s="231" t="s">
        <v>436</v>
      </c>
      <c r="J8" s="103" t="s">
        <v>435</v>
      </c>
      <c r="K8" s="103" t="s">
        <v>434</v>
      </c>
      <c r="L8" s="103" t="s">
        <v>433</v>
      </c>
      <c r="M8" s="103" t="s">
        <v>432</v>
      </c>
      <c r="N8" s="103" t="s">
        <v>431</v>
      </c>
      <c r="O8" s="103" t="s">
        <v>430</v>
      </c>
      <c r="P8" s="103" t="s">
        <v>429</v>
      </c>
      <c r="Q8" s="103" t="s">
        <v>428</v>
      </c>
      <c r="R8" s="103" t="s">
        <v>427</v>
      </c>
      <c r="S8" s="103" t="s">
        <v>426</v>
      </c>
      <c r="T8" s="103" t="s">
        <v>425</v>
      </c>
      <c r="U8" s="103" t="s">
        <v>424</v>
      </c>
      <c r="V8" s="103" t="s">
        <v>423</v>
      </c>
      <c r="W8" s="103" t="s">
        <v>422</v>
      </c>
      <c r="X8" s="103" t="s">
        <v>421</v>
      </c>
      <c r="Y8" s="103" t="s">
        <v>420</v>
      </c>
      <c r="Z8" s="103" t="s">
        <v>419</v>
      </c>
      <c r="AA8" s="103" t="s">
        <v>418</v>
      </c>
      <c r="AB8" s="103" t="s">
        <v>417</v>
      </c>
      <c r="AC8" s="231" t="s">
        <v>27</v>
      </c>
      <c r="AD8" s="231" t="s">
        <v>416</v>
      </c>
      <c r="AE8" s="231" t="s">
        <v>33</v>
      </c>
      <c r="AF8" s="231" t="s">
        <v>415</v>
      </c>
      <c r="AG8" s="231" t="s">
        <v>414</v>
      </c>
      <c r="AH8" s="231" t="s">
        <v>413</v>
      </c>
      <c r="AI8" s="452" t="s">
        <v>412</v>
      </c>
      <c r="AJ8" s="231" t="s">
        <v>411</v>
      </c>
      <c r="AK8" s="231" t="s">
        <v>410</v>
      </c>
      <c r="AL8" s="231" t="s">
        <v>409</v>
      </c>
      <c r="AM8" s="455" t="s">
        <v>408</v>
      </c>
      <c r="AN8" s="455" t="s">
        <v>407</v>
      </c>
      <c r="AO8" s="453" t="s">
        <v>406</v>
      </c>
      <c r="AP8" s="453" t="s">
        <v>405</v>
      </c>
      <c r="AQ8" s="449" t="s">
        <v>404</v>
      </c>
      <c r="AR8" s="449" t="s">
        <v>403</v>
      </c>
      <c r="AS8" s="231" t="s">
        <v>402</v>
      </c>
      <c r="AT8" s="231" t="s">
        <v>401</v>
      </c>
      <c r="AU8" s="456" t="s">
        <v>400</v>
      </c>
      <c r="AV8" s="454" t="s">
        <v>399</v>
      </c>
      <c r="AW8" s="454" t="s">
        <v>398</v>
      </c>
      <c r="AX8" s="454" t="s">
        <v>397</v>
      </c>
      <c r="AY8" s="457" t="s">
        <v>396</v>
      </c>
      <c r="AZ8" s="457" t="s">
        <v>395</v>
      </c>
      <c r="BA8" s="458" t="s">
        <v>394</v>
      </c>
      <c r="BB8" s="458" t="s">
        <v>393</v>
      </c>
      <c r="BC8" s="459" t="s">
        <v>392</v>
      </c>
      <c r="BD8" s="459" t="s">
        <v>391</v>
      </c>
      <c r="BE8" s="460" t="s">
        <v>390</v>
      </c>
      <c r="BF8" s="460" t="s">
        <v>389</v>
      </c>
      <c r="BG8" s="461" t="s">
        <v>388</v>
      </c>
      <c r="BH8" s="461" t="s">
        <v>387</v>
      </c>
      <c r="BI8" s="462" t="s">
        <v>386</v>
      </c>
      <c r="BJ8" s="462" t="s">
        <v>385</v>
      </c>
      <c r="BK8" s="463" t="s">
        <v>384</v>
      </c>
      <c r="BL8" s="463" t="s">
        <v>383</v>
      </c>
      <c r="BM8" s="464" t="s">
        <v>382</v>
      </c>
      <c r="BN8" s="464" t="s">
        <v>381</v>
      </c>
      <c r="BO8" s="456" t="s">
        <v>962</v>
      </c>
      <c r="BP8" s="456" t="s">
        <v>380</v>
      </c>
      <c r="BQ8" s="454" t="s">
        <v>379</v>
      </c>
      <c r="BR8" s="454" t="s">
        <v>378</v>
      </c>
      <c r="BS8" s="457" t="s">
        <v>377</v>
      </c>
      <c r="BT8" s="457" t="s">
        <v>376</v>
      </c>
      <c r="BU8" s="458" t="s">
        <v>375</v>
      </c>
      <c r="BV8" s="458" t="s">
        <v>374</v>
      </c>
      <c r="BW8" s="459" t="s">
        <v>373</v>
      </c>
      <c r="BX8" s="459" t="s">
        <v>372</v>
      </c>
      <c r="BY8" s="460" t="s">
        <v>371</v>
      </c>
      <c r="BZ8" s="460" t="s">
        <v>370</v>
      </c>
      <c r="CA8" s="461" t="s">
        <v>369</v>
      </c>
      <c r="CB8" s="461" t="s">
        <v>368</v>
      </c>
      <c r="CC8" s="462" t="s">
        <v>367</v>
      </c>
      <c r="CD8" s="462" t="s">
        <v>366</v>
      </c>
      <c r="CE8" s="463" t="s">
        <v>365</v>
      </c>
      <c r="CF8" s="463" t="s">
        <v>364</v>
      </c>
      <c r="CG8" s="464" t="s">
        <v>363</v>
      </c>
      <c r="CH8" s="464" t="s">
        <v>362</v>
      </c>
      <c r="CI8" s="464"/>
      <c r="CJ8" s="464"/>
      <c r="CK8" s="464"/>
      <c r="CL8" s="231" t="s">
        <v>361</v>
      </c>
      <c r="CM8" s="231" t="s">
        <v>360</v>
      </c>
      <c r="CN8" s="231" t="s">
        <v>359</v>
      </c>
      <c r="CO8" s="231" t="s">
        <v>358</v>
      </c>
      <c r="CP8" s="231" t="s">
        <v>357</v>
      </c>
      <c r="CQ8" s="231" t="s">
        <v>356</v>
      </c>
      <c r="CR8" s="270" t="s">
        <v>355</v>
      </c>
      <c r="CS8" s="270" t="s">
        <v>354</v>
      </c>
      <c r="CT8" s="270"/>
      <c r="CU8" s="231" t="s">
        <v>353</v>
      </c>
      <c r="CV8" s="231" t="s">
        <v>352</v>
      </c>
      <c r="CW8" s="236"/>
      <c r="CX8" s="236" t="s">
        <v>351</v>
      </c>
      <c r="CY8" s="236" t="s">
        <v>350</v>
      </c>
      <c r="CZ8" s="236" t="s">
        <v>349</v>
      </c>
      <c r="DA8" s="236" t="s">
        <v>348</v>
      </c>
      <c r="DB8" s="236" t="s">
        <v>347</v>
      </c>
      <c r="DC8" s="236" t="s">
        <v>346</v>
      </c>
      <c r="DD8" s="236" t="s">
        <v>345</v>
      </c>
      <c r="DE8" s="236" t="s">
        <v>344</v>
      </c>
      <c r="DF8" s="236" t="s">
        <v>343</v>
      </c>
      <c r="DG8" s="236" t="s">
        <v>342</v>
      </c>
      <c r="DH8" s="236"/>
      <c r="DI8" s="236" t="s">
        <v>341</v>
      </c>
      <c r="DJ8" s="236" t="s">
        <v>340</v>
      </c>
      <c r="DK8" s="236" t="s">
        <v>339</v>
      </c>
      <c r="DL8" s="236" t="s">
        <v>338</v>
      </c>
      <c r="DM8" s="236" t="s">
        <v>337</v>
      </c>
      <c r="DN8" s="236" t="s">
        <v>336</v>
      </c>
      <c r="DO8" s="236" t="s">
        <v>335</v>
      </c>
      <c r="DP8" s="236" t="s">
        <v>334</v>
      </c>
      <c r="DQ8" s="236" t="s">
        <v>333</v>
      </c>
      <c r="DR8" s="236" t="s">
        <v>332</v>
      </c>
      <c r="DS8" s="236" t="s">
        <v>331</v>
      </c>
      <c r="DT8" s="236" t="s">
        <v>330</v>
      </c>
      <c r="DU8" s="236" t="s">
        <v>329</v>
      </c>
      <c r="DV8" s="236" t="s">
        <v>328</v>
      </c>
      <c r="DW8" s="236" t="s">
        <v>327</v>
      </c>
      <c r="DX8" s="236" t="s">
        <v>326</v>
      </c>
      <c r="DY8" s="236" t="s">
        <v>325</v>
      </c>
      <c r="DZ8" s="236" t="s">
        <v>324</v>
      </c>
      <c r="EA8" s="236" t="s">
        <v>323</v>
      </c>
      <c r="EB8" s="236" t="s">
        <v>322</v>
      </c>
      <c r="EC8" s="236" t="s">
        <v>321</v>
      </c>
      <c r="ED8" s="236" t="s">
        <v>320</v>
      </c>
      <c r="EE8" s="236" t="s">
        <v>319</v>
      </c>
      <c r="EF8" s="236" t="s">
        <v>318</v>
      </c>
      <c r="EG8" s="236" t="s">
        <v>317</v>
      </c>
      <c r="EH8" s="236" t="s">
        <v>316</v>
      </c>
      <c r="EI8" s="236" t="s">
        <v>315</v>
      </c>
      <c r="EJ8" s="236" t="s">
        <v>314</v>
      </c>
      <c r="EK8" s="236" t="s">
        <v>313</v>
      </c>
      <c r="EL8" s="236" t="s">
        <v>312</v>
      </c>
      <c r="EM8" s="236" t="s">
        <v>311</v>
      </c>
      <c r="EN8" s="236" t="s">
        <v>310</v>
      </c>
      <c r="EO8" s="236" t="s">
        <v>309</v>
      </c>
      <c r="EP8" s="236" t="s">
        <v>308</v>
      </c>
      <c r="EQ8" s="236" t="s">
        <v>307</v>
      </c>
      <c r="ER8" s="236" t="s">
        <v>306</v>
      </c>
      <c r="ES8" s="236" t="s">
        <v>305</v>
      </c>
      <c r="ET8" s="236" t="s">
        <v>304</v>
      </c>
      <c r="EU8" s="236" t="s">
        <v>303</v>
      </c>
      <c r="EV8" s="236" t="s">
        <v>302</v>
      </c>
      <c r="EW8" s="236" t="s">
        <v>301</v>
      </c>
      <c r="EX8" s="236" t="s">
        <v>300</v>
      </c>
      <c r="EY8" s="236" t="s">
        <v>299</v>
      </c>
      <c r="EZ8" s="236" t="s">
        <v>298</v>
      </c>
      <c r="FA8" s="236" t="s">
        <v>297</v>
      </c>
      <c r="FB8" s="236" t="s">
        <v>296</v>
      </c>
      <c r="FC8" s="236" t="s">
        <v>295</v>
      </c>
      <c r="FD8" s="236" t="s">
        <v>294</v>
      </c>
      <c r="FE8" s="236" t="s">
        <v>293</v>
      </c>
      <c r="FF8" s="236" t="s">
        <v>292</v>
      </c>
      <c r="FG8" s="236" t="s">
        <v>291</v>
      </c>
      <c r="FH8" s="236" t="s">
        <v>290</v>
      </c>
      <c r="FI8" s="236" t="s">
        <v>289</v>
      </c>
      <c r="FJ8" s="236" t="s">
        <v>288</v>
      </c>
      <c r="FK8" s="236" t="s">
        <v>287</v>
      </c>
      <c r="FL8" s="236" t="s">
        <v>286</v>
      </c>
      <c r="FM8" s="236" t="s">
        <v>285</v>
      </c>
      <c r="FN8" s="236" t="s">
        <v>284</v>
      </c>
      <c r="FO8" s="236" t="s">
        <v>283</v>
      </c>
      <c r="FP8" s="236" t="s">
        <v>282</v>
      </c>
      <c r="FQ8" s="236" t="s">
        <v>281</v>
      </c>
      <c r="FR8" s="236" t="s">
        <v>280</v>
      </c>
      <c r="FS8" s="236" t="s">
        <v>279</v>
      </c>
      <c r="FT8" s="236" t="s">
        <v>278</v>
      </c>
      <c r="FU8" s="236" t="s">
        <v>277</v>
      </c>
      <c r="FV8" s="236" t="s">
        <v>276</v>
      </c>
      <c r="FW8" s="236" t="s">
        <v>275</v>
      </c>
      <c r="FX8" s="236" t="s">
        <v>274</v>
      </c>
      <c r="FY8" s="236" t="s">
        <v>273</v>
      </c>
      <c r="FZ8" s="236" t="s">
        <v>272</v>
      </c>
      <c r="GA8" s="236" t="s">
        <v>271</v>
      </c>
      <c r="GB8" s="236" t="s">
        <v>270</v>
      </c>
      <c r="GC8" s="236" t="s">
        <v>269</v>
      </c>
      <c r="GD8" s="236" t="s">
        <v>268</v>
      </c>
      <c r="GE8" s="236" t="s">
        <v>267</v>
      </c>
      <c r="GF8" s="236" t="s">
        <v>266</v>
      </c>
      <c r="GG8" s="236" t="s">
        <v>265</v>
      </c>
      <c r="GH8" s="236" t="s">
        <v>264</v>
      </c>
      <c r="GI8" s="254" t="s">
        <v>263</v>
      </c>
      <c r="GJ8" s="466"/>
      <c r="GK8" s="467"/>
      <c r="BLP8" s="468"/>
    </row>
    <row r="9" spans="1:193 1680:1680" ht="409.6" x14ac:dyDescent="0.3">
      <c r="A9" s="232">
        <v>1</v>
      </c>
      <c r="B9" s="240" t="s">
        <v>1274</v>
      </c>
      <c r="C9" s="290" t="s">
        <v>1275</v>
      </c>
      <c r="D9" s="448" t="s">
        <v>205</v>
      </c>
      <c r="E9" s="291" t="s">
        <v>204</v>
      </c>
      <c r="F9" s="218" t="s">
        <v>224</v>
      </c>
      <c r="G9" s="291" t="s">
        <v>220</v>
      </c>
      <c r="H9" s="291" t="s">
        <v>173</v>
      </c>
      <c r="I9" s="216" t="s">
        <v>24</v>
      </c>
      <c r="J9" s="216" t="s">
        <v>54</v>
      </c>
      <c r="K9" s="216" t="s">
        <v>53</v>
      </c>
      <c r="L9" s="216" t="s">
        <v>53</v>
      </c>
      <c r="M9" s="216" t="s">
        <v>53</v>
      </c>
      <c r="N9" s="216" t="s">
        <v>54</v>
      </c>
      <c r="O9" s="216" t="s">
        <v>53</v>
      </c>
      <c r="P9" s="216" t="s">
        <v>53</v>
      </c>
      <c r="Q9" s="216" t="s">
        <v>53</v>
      </c>
      <c r="R9" s="216" t="s">
        <v>53</v>
      </c>
      <c r="S9" s="216" t="s">
        <v>54</v>
      </c>
      <c r="T9" s="216" t="s">
        <v>54</v>
      </c>
      <c r="U9" s="216" t="s">
        <v>54</v>
      </c>
      <c r="V9" s="216" t="s">
        <v>53</v>
      </c>
      <c r="W9" s="216" t="s">
        <v>53</v>
      </c>
      <c r="X9" s="216" t="s">
        <v>53</v>
      </c>
      <c r="Y9" s="216" t="s">
        <v>53</v>
      </c>
      <c r="Z9" s="216" t="s">
        <v>53</v>
      </c>
      <c r="AA9" s="216" t="s">
        <v>53</v>
      </c>
      <c r="AB9" s="216" t="s">
        <v>53</v>
      </c>
      <c r="AC9" s="239" t="s">
        <v>24</v>
      </c>
      <c r="AD9" s="233">
        <v>0.8</v>
      </c>
      <c r="AE9" s="239" t="s">
        <v>30</v>
      </c>
      <c r="AF9" s="233">
        <v>0.6</v>
      </c>
      <c r="AG9" s="240" t="s">
        <v>14</v>
      </c>
      <c r="AH9" s="233">
        <v>0.48</v>
      </c>
      <c r="AI9" s="292" t="s">
        <v>1276</v>
      </c>
      <c r="AJ9" s="248" t="s">
        <v>1277</v>
      </c>
      <c r="AK9" s="291" t="s">
        <v>1278</v>
      </c>
      <c r="AL9" s="291" t="s">
        <v>1279</v>
      </c>
      <c r="AM9" s="218" t="s">
        <v>35</v>
      </c>
      <c r="AN9" s="248" t="s">
        <v>45</v>
      </c>
      <c r="AO9" s="248" t="s">
        <v>50</v>
      </c>
      <c r="AP9" s="218" t="s">
        <v>52</v>
      </c>
      <c r="AQ9" s="218" t="s">
        <v>35</v>
      </c>
      <c r="AR9" s="248" t="s">
        <v>46</v>
      </c>
      <c r="AS9" s="248" t="s">
        <v>50</v>
      </c>
      <c r="AT9" s="218" t="s">
        <v>52</v>
      </c>
      <c r="AU9" s="218"/>
      <c r="AV9" s="248"/>
      <c r="AW9" s="248"/>
      <c r="AX9" s="218"/>
      <c r="AY9" s="218"/>
      <c r="AZ9" s="248"/>
      <c r="BA9" s="248"/>
      <c r="BB9" s="218"/>
      <c r="BC9" s="218"/>
      <c r="BD9" s="248"/>
      <c r="BE9" s="248"/>
      <c r="BF9" s="218"/>
      <c r="BG9" s="218"/>
      <c r="BH9" s="248"/>
      <c r="BI9" s="248"/>
      <c r="BJ9" s="218"/>
      <c r="BK9" s="218"/>
      <c r="BL9" s="248"/>
      <c r="BM9" s="248"/>
      <c r="BN9" s="218"/>
      <c r="BO9" s="218"/>
      <c r="BP9" s="248"/>
      <c r="BQ9" s="248"/>
      <c r="BR9" s="218"/>
      <c r="BS9" s="218"/>
      <c r="BT9" s="248"/>
      <c r="BU9" s="248"/>
      <c r="BV9" s="218"/>
      <c r="BW9" s="218"/>
      <c r="BX9" s="248"/>
      <c r="BY9" s="248"/>
      <c r="BZ9" s="218"/>
      <c r="CA9" s="218"/>
      <c r="CB9" s="248"/>
      <c r="CC9" s="248"/>
      <c r="CD9" s="218"/>
      <c r="CE9" s="218"/>
      <c r="CF9" s="248"/>
      <c r="CG9" s="248"/>
      <c r="CH9" s="218"/>
      <c r="CI9" s="248"/>
      <c r="CJ9" s="248"/>
      <c r="CK9" s="218"/>
      <c r="CL9" s="243" t="s">
        <v>20</v>
      </c>
      <c r="CM9" s="249">
        <v>0.24</v>
      </c>
      <c r="CN9" s="243" t="s">
        <v>30</v>
      </c>
      <c r="CO9" s="249">
        <v>0.6</v>
      </c>
      <c r="CP9" s="229" t="s">
        <v>15</v>
      </c>
      <c r="CQ9" s="233">
        <v>0.14399999999999999</v>
      </c>
      <c r="CR9" s="292" t="s">
        <v>475</v>
      </c>
      <c r="CS9" s="229">
        <v>3</v>
      </c>
      <c r="CT9" s="218"/>
      <c r="CU9" s="273" t="s">
        <v>1280</v>
      </c>
      <c r="CV9" s="341" t="s">
        <v>1238</v>
      </c>
      <c r="CW9" s="242"/>
      <c r="CX9" s="244">
        <v>5</v>
      </c>
      <c r="CY9" s="245">
        <v>3</v>
      </c>
      <c r="CZ9" s="244" t="s">
        <v>40</v>
      </c>
      <c r="DA9" s="237">
        <v>0.6</v>
      </c>
      <c r="DB9" s="238">
        <v>0.15</v>
      </c>
      <c r="DC9" s="238">
        <v>0.25</v>
      </c>
      <c r="DD9" s="244">
        <v>0.4</v>
      </c>
      <c r="DE9" s="271">
        <v>3</v>
      </c>
      <c r="DF9" s="272">
        <v>0.48</v>
      </c>
      <c r="DG9" s="271">
        <v>3</v>
      </c>
      <c r="DH9" s="271"/>
      <c r="DI9" s="272">
        <v>0.6</v>
      </c>
      <c r="DJ9" s="238">
        <v>0.25</v>
      </c>
      <c r="DK9" s="238">
        <v>0.25</v>
      </c>
      <c r="DL9" s="244">
        <v>0.5</v>
      </c>
      <c r="DM9" s="271">
        <v>2</v>
      </c>
      <c r="DN9" s="272">
        <v>0.24</v>
      </c>
      <c r="DO9" s="271">
        <v>3</v>
      </c>
      <c r="DP9" s="272">
        <v>0.6</v>
      </c>
      <c r="DQ9" s="238">
        <v>0</v>
      </c>
      <c r="DR9" s="238">
        <v>0</v>
      </c>
      <c r="DS9" s="244">
        <v>0</v>
      </c>
      <c r="DT9" s="271">
        <v>2</v>
      </c>
      <c r="DU9" s="272">
        <v>0.24</v>
      </c>
      <c r="DV9" s="271">
        <v>3</v>
      </c>
      <c r="DW9" s="272">
        <v>0.6</v>
      </c>
      <c r="DX9" s="238">
        <v>0</v>
      </c>
      <c r="DY9" s="238">
        <v>0</v>
      </c>
      <c r="DZ9" s="244">
        <v>0</v>
      </c>
      <c r="EA9" s="271">
        <v>2</v>
      </c>
      <c r="EB9" s="272">
        <v>0.24</v>
      </c>
      <c r="EC9" s="271">
        <v>3</v>
      </c>
      <c r="ED9" s="272">
        <v>0.6</v>
      </c>
      <c r="EE9" s="238">
        <v>0</v>
      </c>
      <c r="EF9" s="238">
        <v>0</v>
      </c>
      <c r="EG9" s="244">
        <v>0</v>
      </c>
      <c r="EH9" s="271">
        <v>2</v>
      </c>
      <c r="EI9" s="272">
        <v>0.24</v>
      </c>
      <c r="EJ9" s="271">
        <v>3</v>
      </c>
      <c r="EK9" s="272">
        <v>0.6</v>
      </c>
      <c r="EL9" s="238">
        <v>0</v>
      </c>
      <c r="EM9" s="238">
        <v>0</v>
      </c>
      <c r="EN9" s="244">
        <v>0</v>
      </c>
      <c r="EO9" s="271">
        <v>2</v>
      </c>
      <c r="EP9" s="272">
        <v>0.24</v>
      </c>
      <c r="EQ9" s="271">
        <v>3</v>
      </c>
      <c r="ER9" s="272">
        <v>0.6</v>
      </c>
      <c r="ES9" s="238">
        <v>0</v>
      </c>
      <c r="ET9" s="238">
        <v>0</v>
      </c>
      <c r="EU9" s="244">
        <v>0</v>
      </c>
      <c r="EV9" s="271">
        <v>2</v>
      </c>
      <c r="EW9" s="272">
        <v>0.24</v>
      </c>
      <c r="EX9" s="271">
        <v>3</v>
      </c>
      <c r="EY9" s="272">
        <v>0.6</v>
      </c>
      <c r="EZ9" s="238">
        <v>0</v>
      </c>
      <c r="FA9" s="238">
        <v>0</v>
      </c>
      <c r="FB9" s="244">
        <v>0</v>
      </c>
      <c r="FC9" s="271">
        <v>2</v>
      </c>
      <c r="FD9" s="272">
        <v>0.24</v>
      </c>
      <c r="FE9" s="271">
        <v>3</v>
      </c>
      <c r="FF9" s="272">
        <v>0.6</v>
      </c>
      <c r="FG9" s="238">
        <v>0</v>
      </c>
      <c r="FH9" s="238">
        <v>0</v>
      </c>
      <c r="FI9" s="244">
        <v>0</v>
      </c>
      <c r="FJ9" s="271">
        <v>2</v>
      </c>
      <c r="FK9" s="272">
        <v>0.24</v>
      </c>
      <c r="FL9" s="271">
        <v>3</v>
      </c>
      <c r="FM9" s="272">
        <v>0.6</v>
      </c>
      <c r="FN9" s="238">
        <v>0</v>
      </c>
      <c r="FO9" s="238">
        <v>0</v>
      </c>
      <c r="FP9" s="244">
        <v>0</v>
      </c>
      <c r="FQ9" s="271">
        <v>2</v>
      </c>
      <c r="FR9" s="272">
        <v>0.24</v>
      </c>
      <c r="FS9" s="271">
        <v>3</v>
      </c>
      <c r="FT9" s="272">
        <v>0.6</v>
      </c>
      <c r="FU9" s="238">
        <v>0</v>
      </c>
      <c r="FV9" s="238">
        <v>0</v>
      </c>
      <c r="FW9" s="244">
        <v>0</v>
      </c>
      <c r="FX9" s="271">
        <v>2</v>
      </c>
      <c r="FY9" s="272">
        <v>0.24</v>
      </c>
      <c r="FZ9" s="271">
        <v>3</v>
      </c>
      <c r="GA9" s="272">
        <v>0.6</v>
      </c>
      <c r="GB9" s="238">
        <v>0</v>
      </c>
      <c r="GC9" s="238">
        <v>0</v>
      </c>
      <c r="GD9" s="244">
        <v>0</v>
      </c>
      <c r="GE9" s="271">
        <v>2</v>
      </c>
      <c r="GF9" s="272">
        <v>0.24</v>
      </c>
      <c r="GG9" s="271">
        <v>3</v>
      </c>
      <c r="GH9" s="272">
        <v>0.6</v>
      </c>
      <c r="GI9" s="272">
        <v>0.6</v>
      </c>
      <c r="GJ9" s="241"/>
      <c r="GK9" s="208"/>
      <c r="BLP9" s="208"/>
    </row>
    <row r="10" spans="1:193 1680:1680" ht="409.6" x14ac:dyDescent="0.3">
      <c r="A10" s="232">
        <v>2</v>
      </c>
      <c r="B10" s="240" t="s">
        <v>1274</v>
      </c>
      <c r="C10" s="290" t="s">
        <v>1281</v>
      </c>
      <c r="D10" s="448" t="s">
        <v>206</v>
      </c>
      <c r="E10" s="291" t="s">
        <v>204</v>
      </c>
      <c r="F10" s="218" t="s">
        <v>222</v>
      </c>
      <c r="G10" s="291" t="s">
        <v>220</v>
      </c>
      <c r="H10" s="291" t="s">
        <v>173</v>
      </c>
      <c r="I10" s="216" t="s">
        <v>24</v>
      </c>
      <c r="J10" s="216" t="s">
        <v>54</v>
      </c>
      <c r="K10" s="216" t="s">
        <v>53</v>
      </c>
      <c r="L10" s="216" t="s">
        <v>53</v>
      </c>
      <c r="M10" s="216" t="s">
        <v>53</v>
      </c>
      <c r="N10" s="216" t="s">
        <v>54</v>
      </c>
      <c r="O10" s="216" t="s">
        <v>53</v>
      </c>
      <c r="P10" s="216" t="s">
        <v>53</v>
      </c>
      <c r="Q10" s="216" t="s">
        <v>53</v>
      </c>
      <c r="R10" s="216" t="s">
        <v>53</v>
      </c>
      <c r="S10" s="216" t="s">
        <v>54</v>
      </c>
      <c r="T10" s="216" t="s">
        <v>54</v>
      </c>
      <c r="U10" s="216" t="s">
        <v>54</v>
      </c>
      <c r="V10" s="216" t="s">
        <v>53</v>
      </c>
      <c r="W10" s="216" t="s">
        <v>53</v>
      </c>
      <c r="X10" s="216" t="s">
        <v>53</v>
      </c>
      <c r="Y10" s="216" t="s">
        <v>53</v>
      </c>
      <c r="Z10" s="216" t="s">
        <v>53</v>
      </c>
      <c r="AA10" s="216" t="s">
        <v>53</v>
      </c>
      <c r="AB10" s="216" t="s">
        <v>53</v>
      </c>
      <c r="AC10" s="239" t="s">
        <v>24</v>
      </c>
      <c r="AD10" s="233">
        <v>0.8</v>
      </c>
      <c r="AE10" s="239" t="s">
        <v>30</v>
      </c>
      <c r="AF10" s="233">
        <v>0.6</v>
      </c>
      <c r="AG10" s="240" t="s">
        <v>14</v>
      </c>
      <c r="AH10" s="233">
        <v>0.48</v>
      </c>
      <c r="AI10" s="292" t="s">
        <v>1276</v>
      </c>
      <c r="AJ10" s="248" t="s">
        <v>1277</v>
      </c>
      <c r="AK10" s="291" t="s">
        <v>1278</v>
      </c>
      <c r="AL10" s="291" t="s">
        <v>1279</v>
      </c>
      <c r="AM10" s="218" t="s">
        <v>35</v>
      </c>
      <c r="AN10" s="248" t="s">
        <v>46</v>
      </c>
      <c r="AO10" s="248" t="s">
        <v>50</v>
      </c>
      <c r="AP10" s="218" t="s">
        <v>52</v>
      </c>
      <c r="AQ10" s="218" t="s">
        <v>35</v>
      </c>
      <c r="AR10" s="248" t="s">
        <v>46</v>
      </c>
      <c r="AS10" s="248" t="s">
        <v>50</v>
      </c>
      <c r="AT10" s="218" t="s">
        <v>52</v>
      </c>
      <c r="AU10" s="218"/>
      <c r="AV10" s="248"/>
      <c r="AW10" s="248"/>
      <c r="AX10" s="218"/>
      <c r="AY10" s="218"/>
      <c r="AZ10" s="248"/>
      <c r="BA10" s="248"/>
      <c r="BB10" s="218"/>
      <c r="BC10" s="218"/>
      <c r="BD10" s="248"/>
      <c r="BE10" s="248"/>
      <c r="BF10" s="218"/>
      <c r="BG10" s="218"/>
      <c r="BH10" s="248"/>
      <c r="BI10" s="248"/>
      <c r="BJ10" s="218"/>
      <c r="BK10" s="218"/>
      <c r="BL10" s="248"/>
      <c r="BM10" s="248"/>
      <c r="BN10" s="218"/>
      <c r="BO10" s="218"/>
      <c r="BP10" s="248"/>
      <c r="BQ10" s="248"/>
      <c r="BR10" s="218"/>
      <c r="BS10" s="218"/>
      <c r="BT10" s="248"/>
      <c r="BU10" s="248"/>
      <c r="BV10" s="218"/>
      <c r="BW10" s="218"/>
      <c r="BX10" s="248"/>
      <c r="BY10" s="248"/>
      <c r="BZ10" s="218"/>
      <c r="CA10" s="218"/>
      <c r="CB10" s="248"/>
      <c r="CC10" s="248"/>
      <c r="CD10" s="218"/>
      <c r="CE10" s="218"/>
      <c r="CF10" s="248"/>
      <c r="CG10" s="248"/>
      <c r="CH10" s="218"/>
      <c r="CI10" s="248"/>
      <c r="CJ10" s="248"/>
      <c r="CK10" s="218"/>
      <c r="CL10" s="243" t="s">
        <v>18</v>
      </c>
      <c r="CM10" s="249">
        <v>0.2</v>
      </c>
      <c r="CN10" s="243" t="s">
        <v>30</v>
      </c>
      <c r="CO10" s="249">
        <v>0.6</v>
      </c>
      <c r="CP10" s="229" t="s">
        <v>15</v>
      </c>
      <c r="CQ10" s="233">
        <v>0.12</v>
      </c>
      <c r="CR10" s="292" t="s">
        <v>238</v>
      </c>
      <c r="CS10" s="229">
        <v>3</v>
      </c>
      <c r="CT10" s="218"/>
      <c r="CU10" s="273" t="s">
        <v>1280</v>
      </c>
      <c r="CV10" s="341" t="s">
        <v>1238</v>
      </c>
      <c r="CW10" s="242"/>
      <c r="CX10" s="244">
        <v>5</v>
      </c>
      <c r="CY10" s="245">
        <v>3</v>
      </c>
      <c r="CZ10" s="244" t="s">
        <v>40</v>
      </c>
      <c r="DA10" s="237">
        <v>0.6</v>
      </c>
      <c r="DB10" s="238">
        <v>0.25</v>
      </c>
      <c r="DC10" s="238">
        <v>0.25</v>
      </c>
      <c r="DD10" s="244">
        <v>0.5</v>
      </c>
      <c r="DE10" s="271">
        <v>2</v>
      </c>
      <c r="DF10" s="272">
        <v>0.4</v>
      </c>
      <c r="DG10" s="271">
        <v>3</v>
      </c>
      <c r="DH10" s="271"/>
      <c r="DI10" s="272">
        <v>0.6</v>
      </c>
      <c r="DJ10" s="238">
        <v>0.25</v>
      </c>
      <c r="DK10" s="238">
        <v>0.25</v>
      </c>
      <c r="DL10" s="244">
        <v>0.5</v>
      </c>
      <c r="DM10" s="271">
        <v>1</v>
      </c>
      <c r="DN10" s="272">
        <v>0.2</v>
      </c>
      <c r="DO10" s="271">
        <v>3</v>
      </c>
      <c r="DP10" s="272">
        <v>0.6</v>
      </c>
      <c r="DQ10" s="238">
        <v>0</v>
      </c>
      <c r="DR10" s="238">
        <v>0</v>
      </c>
      <c r="DS10" s="244">
        <v>0</v>
      </c>
      <c r="DT10" s="271">
        <v>1</v>
      </c>
      <c r="DU10" s="272">
        <v>0.2</v>
      </c>
      <c r="DV10" s="271">
        <v>3</v>
      </c>
      <c r="DW10" s="272">
        <v>0.6</v>
      </c>
      <c r="DX10" s="238">
        <v>0</v>
      </c>
      <c r="DY10" s="238">
        <v>0</v>
      </c>
      <c r="DZ10" s="244">
        <v>0</v>
      </c>
      <c r="EA10" s="271">
        <v>1</v>
      </c>
      <c r="EB10" s="272">
        <v>0.2</v>
      </c>
      <c r="EC10" s="271">
        <v>3</v>
      </c>
      <c r="ED10" s="272">
        <v>0.6</v>
      </c>
      <c r="EE10" s="238">
        <v>0</v>
      </c>
      <c r="EF10" s="238">
        <v>0</v>
      </c>
      <c r="EG10" s="244">
        <v>0</v>
      </c>
      <c r="EH10" s="271">
        <v>1</v>
      </c>
      <c r="EI10" s="272">
        <v>0.2</v>
      </c>
      <c r="EJ10" s="271">
        <v>3</v>
      </c>
      <c r="EK10" s="272">
        <v>0.6</v>
      </c>
      <c r="EL10" s="238">
        <v>0</v>
      </c>
      <c r="EM10" s="238">
        <v>0</v>
      </c>
      <c r="EN10" s="244">
        <v>0</v>
      </c>
      <c r="EO10" s="271">
        <v>1</v>
      </c>
      <c r="EP10" s="272">
        <v>0.2</v>
      </c>
      <c r="EQ10" s="271">
        <v>3</v>
      </c>
      <c r="ER10" s="272">
        <v>0.6</v>
      </c>
      <c r="ES10" s="238">
        <v>0</v>
      </c>
      <c r="ET10" s="238">
        <v>0</v>
      </c>
      <c r="EU10" s="244">
        <v>0</v>
      </c>
      <c r="EV10" s="271">
        <v>1</v>
      </c>
      <c r="EW10" s="272">
        <v>0.2</v>
      </c>
      <c r="EX10" s="271">
        <v>3</v>
      </c>
      <c r="EY10" s="272">
        <v>0.6</v>
      </c>
      <c r="EZ10" s="238">
        <v>0</v>
      </c>
      <c r="FA10" s="238">
        <v>0</v>
      </c>
      <c r="FB10" s="244">
        <v>0</v>
      </c>
      <c r="FC10" s="271">
        <v>1</v>
      </c>
      <c r="FD10" s="272">
        <v>0.2</v>
      </c>
      <c r="FE10" s="271">
        <v>3</v>
      </c>
      <c r="FF10" s="272">
        <v>0.6</v>
      </c>
      <c r="FG10" s="238">
        <v>0</v>
      </c>
      <c r="FH10" s="238">
        <v>0</v>
      </c>
      <c r="FI10" s="244">
        <v>0</v>
      </c>
      <c r="FJ10" s="271">
        <v>1</v>
      </c>
      <c r="FK10" s="272">
        <v>0.2</v>
      </c>
      <c r="FL10" s="271">
        <v>3</v>
      </c>
      <c r="FM10" s="272">
        <v>0.6</v>
      </c>
      <c r="FN10" s="238">
        <v>0</v>
      </c>
      <c r="FO10" s="238">
        <v>0</v>
      </c>
      <c r="FP10" s="244">
        <v>0</v>
      </c>
      <c r="FQ10" s="271">
        <v>1</v>
      </c>
      <c r="FR10" s="272">
        <v>0.2</v>
      </c>
      <c r="FS10" s="271">
        <v>3</v>
      </c>
      <c r="FT10" s="272">
        <v>0.6</v>
      </c>
      <c r="FU10" s="238">
        <v>0</v>
      </c>
      <c r="FV10" s="238">
        <v>0</v>
      </c>
      <c r="FW10" s="244">
        <v>0</v>
      </c>
      <c r="FX10" s="271">
        <v>1</v>
      </c>
      <c r="FY10" s="272">
        <v>0.2</v>
      </c>
      <c r="FZ10" s="271">
        <v>3</v>
      </c>
      <c r="GA10" s="272">
        <v>0.6</v>
      </c>
      <c r="GB10" s="238">
        <v>0</v>
      </c>
      <c r="GC10" s="238">
        <v>0</v>
      </c>
      <c r="GD10" s="244">
        <v>0</v>
      </c>
      <c r="GE10" s="271">
        <v>1</v>
      </c>
      <c r="GF10" s="272">
        <v>0.2</v>
      </c>
      <c r="GG10" s="271">
        <v>3</v>
      </c>
      <c r="GH10" s="272">
        <v>0.6</v>
      </c>
      <c r="GI10" s="272">
        <v>0.6</v>
      </c>
      <c r="GJ10" s="241"/>
      <c r="GK10" s="208"/>
      <c r="BLP10" s="208"/>
    </row>
    <row r="11" spans="1:193 1680:1680" ht="409.6" x14ac:dyDescent="0.3">
      <c r="A11" s="232">
        <v>3</v>
      </c>
      <c r="B11" s="240" t="s">
        <v>1282</v>
      </c>
      <c r="C11" s="290" t="s">
        <v>1283</v>
      </c>
      <c r="D11" s="448" t="s">
        <v>205</v>
      </c>
      <c r="E11" s="291" t="s">
        <v>204</v>
      </c>
      <c r="F11" s="218" t="s">
        <v>224</v>
      </c>
      <c r="G11" s="291" t="s">
        <v>220</v>
      </c>
      <c r="H11" s="291" t="s">
        <v>173</v>
      </c>
      <c r="I11" s="216" t="s">
        <v>22</v>
      </c>
      <c r="J11" s="216" t="s">
        <v>54</v>
      </c>
      <c r="K11" s="216" t="s">
        <v>53</v>
      </c>
      <c r="L11" s="216" t="s">
        <v>53</v>
      </c>
      <c r="M11" s="216" t="s">
        <v>53</v>
      </c>
      <c r="N11" s="216" t="s">
        <v>54</v>
      </c>
      <c r="O11" s="216" t="s">
        <v>53</v>
      </c>
      <c r="P11" s="216" t="s">
        <v>53</v>
      </c>
      <c r="Q11" s="216" t="s">
        <v>53</v>
      </c>
      <c r="R11" s="216" t="s">
        <v>53</v>
      </c>
      <c r="S11" s="216" t="s">
        <v>54</v>
      </c>
      <c r="T11" s="216" t="s">
        <v>54</v>
      </c>
      <c r="U11" s="216" t="s">
        <v>54</v>
      </c>
      <c r="V11" s="216" t="s">
        <v>53</v>
      </c>
      <c r="W11" s="216" t="s">
        <v>53</v>
      </c>
      <c r="X11" s="216" t="s">
        <v>53</v>
      </c>
      <c r="Y11" s="216" t="s">
        <v>53</v>
      </c>
      <c r="Z11" s="216" t="s">
        <v>53</v>
      </c>
      <c r="AA11" s="216" t="s">
        <v>53</v>
      </c>
      <c r="AB11" s="216" t="s">
        <v>53</v>
      </c>
      <c r="AC11" s="239" t="s">
        <v>22</v>
      </c>
      <c r="AD11" s="233">
        <v>0.6</v>
      </c>
      <c r="AE11" s="239" t="s">
        <v>30</v>
      </c>
      <c r="AF11" s="233">
        <v>0.6</v>
      </c>
      <c r="AG11" s="240" t="s">
        <v>14</v>
      </c>
      <c r="AH11" s="233">
        <v>0.36</v>
      </c>
      <c r="AI11" s="292" t="s">
        <v>1284</v>
      </c>
      <c r="AJ11" s="248" t="s">
        <v>1277</v>
      </c>
      <c r="AK11" s="291" t="s">
        <v>1278</v>
      </c>
      <c r="AL11" s="291" t="s">
        <v>1279</v>
      </c>
      <c r="AM11" s="218" t="s">
        <v>35</v>
      </c>
      <c r="AN11" s="248" t="s">
        <v>46</v>
      </c>
      <c r="AO11" s="248" t="s">
        <v>50</v>
      </c>
      <c r="AP11" s="218" t="s">
        <v>52</v>
      </c>
      <c r="AQ11" s="218" t="s">
        <v>35</v>
      </c>
      <c r="AR11" s="248" t="s">
        <v>46</v>
      </c>
      <c r="AS11" s="248" t="s">
        <v>50</v>
      </c>
      <c r="AT11" s="218" t="s">
        <v>52</v>
      </c>
      <c r="AU11" s="218"/>
      <c r="AV11" s="248"/>
      <c r="AW11" s="248"/>
      <c r="AX11" s="218"/>
      <c r="AY11" s="218"/>
      <c r="AZ11" s="248"/>
      <c r="BA11" s="248"/>
      <c r="BB11" s="218"/>
      <c r="BC11" s="218"/>
      <c r="BD11" s="248"/>
      <c r="BE11" s="248"/>
      <c r="BF11" s="218"/>
      <c r="BG11" s="218"/>
      <c r="BH11" s="248"/>
      <c r="BI11" s="248"/>
      <c r="BJ11" s="218"/>
      <c r="BK11" s="218"/>
      <c r="BL11" s="248"/>
      <c r="BM11" s="248"/>
      <c r="BN11" s="218"/>
      <c r="BO11" s="218"/>
      <c r="BP11" s="248"/>
      <c r="BQ11" s="248"/>
      <c r="BR11" s="218"/>
      <c r="BS11" s="218"/>
      <c r="BT11" s="248"/>
      <c r="BU11" s="248"/>
      <c r="BV11" s="218"/>
      <c r="BW11" s="218"/>
      <c r="BX11" s="248"/>
      <c r="BY11" s="248"/>
      <c r="BZ11" s="218"/>
      <c r="CA11" s="218"/>
      <c r="CB11" s="248"/>
      <c r="CC11" s="248"/>
      <c r="CD11" s="218"/>
      <c r="CE11" s="218"/>
      <c r="CF11" s="248"/>
      <c r="CG11" s="248"/>
      <c r="CH11" s="218"/>
      <c r="CI11" s="248"/>
      <c r="CJ11" s="248"/>
      <c r="CK11" s="218"/>
      <c r="CL11" s="243" t="s">
        <v>18</v>
      </c>
      <c r="CM11" s="249">
        <v>0.15</v>
      </c>
      <c r="CN11" s="243" t="s">
        <v>30</v>
      </c>
      <c r="CO11" s="249">
        <v>0.6</v>
      </c>
      <c r="CP11" s="229" t="s">
        <v>15</v>
      </c>
      <c r="CQ11" s="233">
        <v>0.09</v>
      </c>
      <c r="CR11" s="292" t="s">
        <v>475</v>
      </c>
      <c r="CS11" s="229">
        <v>3</v>
      </c>
      <c r="CT11" s="218"/>
      <c r="CU11" s="273" t="s">
        <v>1280</v>
      </c>
      <c r="CV11" s="341" t="s">
        <v>1238</v>
      </c>
      <c r="CW11" s="242"/>
      <c r="CX11" s="244">
        <v>5</v>
      </c>
      <c r="CY11" s="245">
        <v>3</v>
      </c>
      <c r="CZ11" s="244" t="s">
        <v>40</v>
      </c>
      <c r="DA11" s="237">
        <v>0.6</v>
      </c>
      <c r="DB11" s="238">
        <v>0.25</v>
      </c>
      <c r="DC11" s="238">
        <v>0.25</v>
      </c>
      <c r="DD11" s="244">
        <v>0.5</v>
      </c>
      <c r="DE11" s="271">
        <v>2</v>
      </c>
      <c r="DF11" s="272">
        <v>0.3</v>
      </c>
      <c r="DG11" s="271">
        <v>3</v>
      </c>
      <c r="DH11" s="271"/>
      <c r="DI11" s="272">
        <v>0.6</v>
      </c>
      <c r="DJ11" s="238">
        <v>0.25</v>
      </c>
      <c r="DK11" s="238">
        <v>0.25</v>
      </c>
      <c r="DL11" s="244">
        <v>0.5</v>
      </c>
      <c r="DM11" s="271">
        <v>1</v>
      </c>
      <c r="DN11" s="272">
        <v>0.15</v>
      </c>
      <c r="DO11" s="271">
        <v>3</v>
      </c>
      <c r="DP11" s="272">
        <v>0.6</v>
      </c>
      <c r="DQ11" s="238">
        <v>0</v>
      </c>
      <c r="DR11" s="238">
        <v>0</v>
      </c>
      <c r="DS11" s="244">
        <v>0</v>
      </c>
      <c r="DT11" s="271">
        <v>1</v>
      </c>
      <c r="DU11" s="272">
        <v>0.15</v>
      </c>
      <c r="DV11" s="271">
        <v>3</v>
      </c>
      <c r="DW11" s="272">
        <v>0.6</v>
      </c>
      <c r="DX11" s="238">
        <v>0</v>
      </c>
      <c r="DY11" s="238">
        <v>0</v>
      </c>
      <c r="DZ11" s="244">
        <v>0</v>
      </c>
      <c r="EA11" s="271">
        <v>1</v>
      </c>
      <c r="EB11" s="272">
        <v>0.15</v>
      </c>
      <c r="EC11" s="271">
        <v>3</v>
      </c>
      <c r="ED11" s="272">
        <v>0.6</v>
      </c>
      <c r="EE11" s="238">
        <v>0</v>
      </c>
      <c r="EF11" s="238">
        <v>0</v>
      </c>
      <c r="EG11" s="244">
        <v>0</v>
      </c>
      <c r="EH11" s="271">
        <v>1</v>
      </c>
      <c r="EI11" s="272">
        <v>0.15</v>
      </c>
      <c r="EJ11" s="271">
        <v>3</v>
      </c>
      <c r="EK11" s="272">
        <v>0.6</v>
      </c>
      <c r="EL11" s="238">
        <v>0</v>
      </c>
      <c r="EM11" s="238">
        <v>0</v>
      </c>
      <c r="EN11" s="244">
        <v>0</v>
      </c>
      <c r="EO11" s="271">
        <v>1</v>
      </c>
      <c r="EP11" s="272">
        <v>0.15</v>
      </c>
      <c r="EQ11" s="271">
        <v>3</v>
      </c>
      <c r="ER11" s="272">
        <v>0.6</v>
      </c>
      <c r="ES11" s="238">
        <v>0</v>
      </c>
      <c r="ET11" s="238">
        <v>0</v>
      </c>
      <c r="EU11" s="244">
        <v>0</v>
      </c>
      <c r="EV11" s="271">
        <v>1</v>
      </c>
      <c r="EW11" s="272">
        <v>0.15</v>
      </c>
      <c r="EX11" s="271">
        <v>3</v>
      </c>
      <c r="EY11" s="272">
        <v>0.6</v>
      </c>
      <c r="EZ11" s="238">
        <v>0</v>
      </c>
      <c r="FA11" s="238">
        <v>0</v>
      </c>
      <c r="FB11" s="244">
        <v>0</v>
      </c>
      <c r="FC11" s="271">
        <v>1</v>
      </c>
      <c r="FD11" s="272">
        <v>0.15</v>
      </c>
      <c r="FE11" s="271">
        <v>3</v>
      </c>
      <c r="FF11" s="272">
        <v>0.6</v>
      </c>
      <c r="FG11" s="238">
        <v>0</v>
      </c>
      <c r="FH11" s="238">
        <v>0</v>
      </c>
      <c r="FI11" s="244">
        <v>0</v>
      </c>
      <c r="FJ11" s="271">
        <v>1</v>
      </c>
      <c r="FK11" s="272">
        <v>0.15</v>
      </c>
      <c r="FL11" s="271">
        <v>3</v>
      </c>
      <c r="FM11" s="272">
        <v>0.6</v>
      </c>
      <c r="FN11" s="238">
        <v>0</v>
      </c>
      <c r="FO11" s="238">
        <v>0</v>
      </c>
      <c r="FP11" s="244">
        <v>0</v>
      </c>
      <c r="FQ11" s="271">
        <v>1</v>
      </c>
      <c r="FR11" s="272">
        <v>0.15</v>
      </c>
      <c r="FS11" s="271">
        <v>3</v>
      </c>
      <c r="FT11" s="272">
        <v>0.6</v>
      </c>
      <c r="FU11" s="238">
        <v>0</v>
      </c>
      <c r="FV11" s="238">
        <v>0</v>
      </c>
      <c r="FW11" s="244">
        <v>0</v>
      </c>
      <c r="FX11" s="271">
        <v>1</v>
      </c>
      <c r="FY11" s="272">
        <v>0.15</v>
      </c>
      <c r="FZ11" s="271">
        <v>3</v>
      </c>
      <c r="GA11" s="272">
        <v>0.6</v>
      </c>
      <c r="GB11" s="238">
        <v>0</v>
      </c>
      <c r="GC11" s="238">
        <v>0</v>
      </c>
      <c r="GD11" s="244">
        <v>0</v>
      </c>
      <c r="GE11" s="271">
        <v>1</v>
      </c>
      <c r="GF11" s="272">
        <v>0.15</v>
      </c>
      <c r="GG11" s="271">
        <v>3</v>
      </c>
      <c r="GH11" s="272">
        <v>0.6</v>
      </c>
      <c r="GI11" s="272">
        <v>0.6</v>
      </c>
      <c r="GJ11" s="241"/>
      <c r="GK11" s="208"/>
      <c r="BLP11" s="208"/>
    </row>
    <row r="12" spans="1:193 1680:1680" ht="409.6" x14ac:dyDescent="0.3">
      <c r="A12" s="232">
        <v>4</v>
      </c>
      <c r="B12" s="240" t="s">
        <v>1285</v>
      </c>
      <c r="C12" s="290" t="s">
        <v>1286</v>
      </c>
      <c r="D12" s="448" t="s">
        <v>206</v>
      </c>
      <c r="E12" s="291" t="s">
        <v>204</v>
      </c>
      <c r="F12" s="218" t="s">
        <v>222</v>
      </c>
      <c r="G12" s="291" t="s">
        <v>220</v>
      </c>
      <c r="H12" s="291" t="s">
        <v>173</v>
      </c>
      <c r="I12" s="216" t="s">
        <v>22</v>
      </c>
      <c r="J12" s="216" t="s">
        <v>54</v>
      </c>
      <c r="K12" s="216" t="s">
        <v>53</v>
      </c>
      <c r="L12" s="216" t="s">
        <v>53</v>
      </c>
      <c r="M12" s="216" t="s">
        <v>53</v>
      </c>
      <c r="N12" s="216" t="s">
        <v>54</v>
      </c>
      <c r="O12" s="216" t="s">
        <v>53</v>
      </c>
      <c r="P12" s="216" t="s">
        <v>53</v>
      </c>
      <c r="Q12" s="216" t="s">
        <v>53</v>
      </c>
      <c r="R12" s="216" t="s">
        <v>53</v>
      </c>
      <c r="S12" s="216" t="s">
        <v>54</v>
      </c>
      <c r="T12" s="216" t="s">
        <v>54</v>
      </c>
      <c r="U12" s="216" t="s">
        <v>54</v>
      </c>
      <c r="V12" s="216" t="s">
        <v>53</v>
      </c>
      <c r="W12" s="216" t="s">
        <v>53</v>
      </c>
      <c r="X12" s="216" t="s">
        <v>53</v>
      </c>
      <c r="Y12" s="216" t="s">
        <v>53</v>
      </c>
      <c r="Z12" s="216" t="s">
        <v>53</v>
      </c>
      <c r="AA12" s="216" t="s">
        <v>53</v>
      </c>
      <c r="AB12" s="216" t="s">
        <v>53</v>
      </c>
      <c r="AC12" s="239" t="s">
        <v>22</v>
      </c>
      <c r="AD12" s="233">
        <v>0.6</v>
      </c>
      <c r="AE12" s="239" t="s">
        <v>30</v>
      </c>
      <c r="AF12" s="233">
        <v>0.6</v>
      </c>
      <c r="AG12" s="240" t="s">
        <v>14</v>
      </c>
      <c r="AH12" s="233">
        <v>0.36</v>
      </c>
      <c r="AI12" s="292" t="s">
        <v>1284</v>
      </c>
      <c r="AJ12" s="248" t="s">
        <v>1277</v>
      </c>
      <c r="AK12" s="291" t="s">
        <v>1278</v>
      </c>
      <c r="AL12" s="291" t="s">
        <v>1279</v>
      </c>
      <c r="AM12" s="218" t="s">
        <v>35</v>
      </c>
      <c r="AN12" s="248" t="s">
        <v>46</v>
      </c>
      <c r="AO12" s="248" t="s">
        <v>50</v>
      </c>
      <c r="AP12" s="218" t="s">
        <v>52</v>
      </c>
      <c r="AQ12" s="218" t="s">
        <v>35</v>
      </c>
      <c r="AR12" s="248" t="s">
        <v>46</v>
      </c>
      <c r="AS12" s="248" t="s">
        <v>50</v>
      </c>
      <c r="AT12" s="218" t="s">
        <v>52</v>
      </c>
      <c r="AU12" s="218"/>
      <c r="AV12" s="248"/>
      <c r="AW12" s="248"/>
      <c r="AX12" s="218"/>
      <c r="AY12" s="218"/>
      <c r="AZ12" s="248"/>
      <c r="BA12" s="248"/>
      <c r="BB12" s="218"/>
      <c r="BC12" s="218"/>
      <c r="BD12" s="248"/>
      <c r="BE12" s="248"/>
      <c r="BF12" s="218"/>
      <c r="BG12" s="218"/>
      <c r="BH12" s="248"/>
      <c r="BI12" s="248"/>
      <c r="BJ12" s="218"/>
      <c r="BK12" s="218"/>
      <c r="BL12" s="248"/>
      <c r="BM12" s="248"/>
      <c r="BN12" s="218"/>
      <c r="BO12" s="218"/>
      <c r="BP12" s="248"/>
      <c r="BQ12" s="248"/>
      <c r="BR12" s="218"/>
      <c r="BS12" s="218"/>
      <c r="BT12" s="248"/>
      <c r="BU12" s="248"/>
      <c r="BV12" s="218"/>
      <c r="BW12" s="218"/>
      <c r="BX12" s="248"/>
      <c r="BY12" s="248"/>
      <c r="BZ12" s="218"/>
      <c r="CA12" s="218"/>
      <c r="CB12" s="248"/>
      <c r="CC12" s="248"/>
      <c r="CD12" s="218"/>
      <c r="CE12" s="218"/>
      <c r="CF12" s="248"/>
      <c r="CG12" s="248"/>
      <c r="CH12" s="218"/>
      <c r="CI12" s="248"/>
      <c r="CJ12" s="248"/>
      <c r="CK12" s="218"/>
      <c r="CL12" s="243" t="s">
        <v>18</v>
      </c>
      <c r="CM12" s="249">
        <v>0.15</v>
      </c>
      <c r="CN12" s="243" t="s">
        <v>30</v>
      </c>
      <c r="CO12" s="249">
        <v>0.6</v>
      </c>
      <c r="CP12" s="229" t="s">
        <v>15</v>
      </c>
      <c r="CQ12" s="233">
        <v>0.09</v>
      </c>
      <c r="CR12" s="292" t="s">
        <v>238</v>
      </c>
      <c r="CS12" s="229">
        <v>3</v>
      </c>
      <c r="CT12" s="218"/>
      <c r="CU12" s="273" t="s">
        <v>1280</v>
      </c>
      <c r="CV12" s="341" t="s">
        <v>1238</v>
      </c>
      <c r="CW12" s="242"/>
      <c r="CX12" s="244">
        <v>5</v>
      </c>
      <c r="CY12" s="245">
        <v>3</v>
      </c>
      <c r="CZ12" s="244" t="s">
        <v>40</v>
      </c>
      <c r="DA12" s="237">
        <v>0.6</v>
      </c>
      <c r="DB12" s="238">
        <v>0.25</v>
      </c>
      <c r="DC12" s="238">
        <v>0.25</v>
      </c>
      <c r="DD12" s="244">
        <v>0.5</v>
      </c>
      <c r="DE12" s="271">
        <v>2</v>
      </c>
      <c r="DF12" s="272">
        <v>0.3</v>
      </c>
      <c r="DG12" s="271">
        <v>3</v>
      </c>
      <c r="DH12" s="271"/>
      <c r="DI12" s="272">
        <v>0.6</v>
      </c>
      <c r="DJ12" s="238">
        <v>0.25</v>
      </c>
      <c r="DK12" s="238">
        <v>0.25</v>
      </c>
      <c r="DL12" s="244">
        <v>0.5</v>
      </c>
      <c r="DM12" s="271">
        <v>1</v>
      </c>
      <c r="DN12" s="272">
        <v>0.15</v>
      </c>
      <c r="DO12" s="271">
        <v>3</v>
      </c>
      <c r="DP12" s="272">
        <v>0.6</v>
      </c>
      <c r="DQ12" s="238">
        <v>0</v>
      </c>
      <c r="DR12" s="238">
        <v>0</v>
      </c>
      <c r="DS12" s="244">
        <v>0</v>
      </c>
      <c r="DT12" s="271">
        <v>1</v>
      </c>
      <c r="DU12" s="272">
        <v>0.15</v>
      </c>
      <c r="DV12" s="271">
        <v>3</v>
      </c>
      <c r="DW12" s="272">
        <v>0.6</v>
      </c>
      <c r="DX12" s="238">
        <v>0</v>
      </c>
      <c r="DY12" s="238">
        <v>0</v>
      </c>
      <c r="DZ12" s="244">
        <v>0</v>
      </c>
      <c r="EA12" s="271">
        <v>1</v>
      </c>
      <c r="EB12" s="272">
        <v>0.15</v>
      </c>
      <c r="EC12" s="271">
        <v>3</v>
      </c>
      <c r="ED12" s="272">
        <v>0.6</v>
      </c>
      <c r="EE12" s="238">
        <v>0</v>
      </c>
      <c r="EF12" s="238">
        <v>0</v>
      </c>
      <c r="EG12" s="244">
        <v>0</v>
      </c>
      <c r="EH12" s="271">
        <v>1</v>
      </c>
      <c r="EI12" s="272">
        <v>0.15</v>
      </c>
      <c r="EJ12" s="271">
        <v>3</v>
      </c>
      <c r="EK12" s="272">
        <v>0.6</v>
      </c>
      <c r="EL12" s="238">
        <v>0</v>
      </c>
      <c r="EM12" s="238">
        <v>0</v>
      </c>
      <c r="EN12" s="244">
        <v>0</v>
      </c>
      <c r="EO12" s="271">
        <v>1</v>
      </c>
      <c r="EP12" s="272">
        <v>0.15</v>
      </c>
      <c r="EQ12" s="271">
        <v>3</v>
      </c>
      <c r="ER12" s="272">
        <v>0.6</v>
      </c>
      <c r="ES12" s="238">
        <v>0</v>
      </c>
      <c r="ET12" s="238">
        <v>0</v>
      </c>
      <c r="EU12" s="244">
        <v>0</v>
      </c>
      <c r="EV12" s="271">
        <v>1</v>
      </c>
      <c r="EW12" s="272">
        <v>0.15</v>
      </c>
      <c r="EX12" s="271">
        <v>3</v>
      </c>
      <c r="EY12" s="272">
        <v>0.6</v>
      </c>
      <c r="EZ12" s="238">
        <v>0</v>
      </c>
      <c r="FA12" s="238">
        <v>0</v>
      </c>
      <c r="FB12" s="244">
        <v>0</v>
      </c>
      <c r="FC12" s="271">
        <v>1</v>
      </c>
      <c r="FD12" s="272">
        <v>0.15</v>
      </c>
      <c r="FE12" s="271">
        <v>3</v>
      </c>
      <c r="FF12" s="272">
        <v>0.6</v>
      </c>
      <c r="FG12" s="238">
        <v>0</v>
      </c>
      <c r="FH12" s="238">
        <v>0</v>
      </c>
      <c r="FI12" s="244">
        <v>0</v>
      </c>
      <c r="FJ12" s="271">
        <v>1</v>
      </c>
      <c r="FK12" s="272">
        <v>0.15</v>
      </c>
      <c r="FL12" s="271">
        <v>3</v>
      </c>
      <c r="FM12" s="272">
        <v>0.6</v>
      </c>
      <c r="FN12" s="238">
        <v>0</v>
      </c>
      <c r="FO12" s="238">
        <v>0</v>
      </c>
      <c r="FP12" s="244">
        <v>0</v>
      </c>
      <c r="FQ12" s="271">
        <v>1</v>
      </c>
      <c r="FR12" s="272">
        <v>0.15</v>
      </c>
      <c r="FS12" s="271">
        <v>3</v>
      </c>
      <c r="FT12" s="272">
        <v>0.6</v>
      </c>
      <c r="FU12" s="238">
        <v>0</v>
      </c>
      <c r="FV12" s="238">
        <v>0</v>
      </c>
      <c r="FW12" s="244">
        <v>0</v>
      </c>
      <c r="FX12" s="271">
        <v>1</v>
      </c>
      <c r="FY12" s="272">
        <v>0.15</v>
      </c>
      <c r="FZ12" s="271">
        <v>3</v>
      </c>
      <c r="GA12" s="272">
        <v>0.6</v>
      </c>
      <c r="GB12" s="238">
        <v>0</v>
      </c>
      <c r="GC12" s="238">
        <v>0</v>
      </c>
      <c r="GD12" s="244">
        <v>0</v>
      </c>
      <c r="GE12" s="271">
        <v>1</v>
      </c>
      <c r="GF12" s="272">
        <v>0.15</v>
      </c>
      <c r="GG12" s="271">
        <v>3</v>
      </c>
      <c r="GH12" s="272">
        <v>0.6</v>
      </c>
      <c r="GI12" s="272">
        <v>0.6</v>
      </c>
      <c r="GJ12" s="241"/>
      <c r="GK12" s="208"/>
      <c r="BLP12" s="208"/>
    </row>
    <row r="13" spans="1:193 1680:1680" ht="409.6" x14ac:dyDescent="0.3">
      <c r="A13" s="232">
        <v>5</v>
      </c>
      <c r="B13" s="240" t="s">
        <v>1287</v>
      </c>
      <c r="C13" s="290" t="s">
        <v>1288</v>
      </c>
      <c r="D13" s="448" t="s">
        <v>205</v>
      </c>
      <c r="E13" s="291" t="s">
        <v>204</v>
      </c>
      <c r="F13" s="218" t="s">
        <v>224</v>
      </c>
      <c r="G13" s="291" t="s">
        <v>220</v>
      </c>
      <c r="H13" s="291" t="s">
        <v>173</v>
      </c>
      <c r="I13" s="216" t="s">
        <v>24</v>
      </c>
      <c r="J13" s="216" t="s">
        <v>54</v>
      </c>
      <c r="K13" s="216" t="s">
        <v>53</v>
      </c>
      <c r="L13" s="216" t="s">
        <v>53</v>
      </c>
      <c r="M13" s="216" t="s">
        <v>53</v>
      </c>
      <c r="N13" s="216" t="s">
        <v>54</v>
      </c>
      <c r="O13" s="216" t="s">
        <v>53</v>
      </c>
      <c r="P13" s="216" t="s">
        <v>53</v>
      </c>
      <c r="Q13" s="216" t="s">
        <v>53</v>
      </c>
      <c r="R13" s="216" t="s">
        <v>53</v>
      </c>
      <c r="S13" s="216" t="s">
        <v>54</v>
      </c>
      <c r="T13" s="216" t="s">
        <v>54</v>
      </c>
      <c r="U13" s="216" t="s">
        <v>54</v>
      </c>
      <c r="V13" s="216" t="s">
        <v>53</v>
      </c>
      <c r="W13" s="216" t="s">
        <v>53</v>
      </c>
      <c r="X13" s="216" t="s">
        <v>53</v>
      </c>
      <c r="Y13" s="216" t="s">
        <v>53</v>
      </c>
      <c r="Z13" s="216" t="s">
        <v>53</v>
      </c>
      <c r="AA13" s="216" t="s">
        <v>53</v>
      </c>
      <c r="AB13" s="216" t="s">
        <v>53</v>
      </c>
      <c r="AC13" s="239" t="s">
        <v>24</v>
      </c>
      <c r="AD13" s="233">
        <v>0.8</v>
      </c>
      <c r="AE13" s="239" t="s">
        <v>30</v>
      </c>
      <c r="AF13" s="233">
        <v>0.6</v>
      </c>
      <c r="AG13" s="240" t="s">
        <v>14</v>
      </c>
      <c r="AH13" s="233">
        <v>0.48</v>
      </c>
      <c r="AI13" s="292" t="s">
        <v>1284</v>
      </c>
      <c r="AJ13" s="248" t="s">
        <v>1277</v>
      </c>
      <c r="AK13" s="291" t="s">
        <v>1278</v>
      </c>
      <c r="AL13" s="291" t="s">
        <v>1279</v>
      </c>
      <c r="AM13" s="218" t="s">
        <v>35</v>
      </c>
      <c r="AN13" s="248" t="s">
        <v>46</v>
      </c>
      <c r="AO13" s="248" t="s">
        <v>50</v>
      </c>
      <c r="AP13" s="218" t="s">
        <v>52</v>
      </c>
      <c r="AQ13" s="218" t="s">
        <v>35</v>
      </c>
      <c r="AR13" s="248" t="s">
        <v>46</v>
      </c>
      <c r="AS13" s="248" t="s">
        <v>50</v>
      </c>
      <c r="AT13" s="218" t="s">
        <v>52</v>
      </c>
      <c r="AU13" s="218"/>
      <c r="AV13" s="248"/>
      <c r="AW13" s="248"/>
      <c r="AX13" s="218"/>
      <c r="AY13" s="218"/>
      <c r="AZ13" s="248"/>
      <c r="BA13" s="248"/>
      <c r="BB13" s="218"/>
      <c r="BC13" s="218"/>
      <c r="BD13" s="248"/>
      <c r="BE13" s="248"/>
      <c r="BF13" s="218"/>
      <c r="BG13" s="218"/>
      <c r="BH13" s="248"/>
      <c r="BI13" s="248"/>
      <c r="BJ13" s="218"/>
      <c r="BK13" s="218"/>
      <c r="BL13" s="248"/>
      <c r="BM13" s="248"/>
      <c r="BN13" s="218"/>
      <c r="BO13" s="218"/>
      <c r="BP13" s="248"/>
      <c r="BQ13" s="248"/>
      <c r="BR13" s="218"/>
      <c r="BS13" s="218"/>
      <c r="BT13" s="248"/>
      <c r="BU13" s="248"/>
      <c r="BV13" s="218"/>
      <c r="BW13" s="218"/>
      <c r="BX13" s="248"/>
      <c r="BY13" s="248"/>
      <c r="BZ13" s="218"/>
      <c r="CA13" s="218"/>
      <c r="CB13" s="248"/>
      <c r="CC13" s="248"/>
      <c r="CD13" s="218"/>
      <c r="CE13" s="218"/>
      <c r="CF13" s="248"/>
      <c r="CG13" s="248"/>
      <c r="CH13" s="218"/>
      <c r="CI13" s="248"/>
      <c r="CJ13" s="248"/>
      <c r="CK13" s="218"/>
      <c r="CL13" s="243" t="s">
        <v>18</v>
      </c>
      <c r="CM13" s="249">
        <v>0.2</v>
      </c>
      <c r="CN13" s="243" t="s">
        <v>30</v>
      </c>
      <c r="CO13" s="249">
        <v>0.6</v>
      </c>
      <c r="CP13" s="229" t="s">
        <v>15</v>
      </c>
      <c r="CQ13" s="233">
        <v>0.12</v>
      </c>
      <c r="CR13" s="292" t="s">
        <v>475</v>
      </c>
      <c r="CS13" s="229">
        <v>3</v>
      </c>
      <c r="CT13" s="218"/>
      <c r="CU13" s="273" t="s">
        <v>1280</v>
      </c>
      <c r="CV13" s="341" t="s">
        <v>1238</v>
      </c>
      <c r="CW13" s="242"/>
      <c r="CX13" s="244">
        <v>5</v>
      </c>
      <c r="CY13" s="245">
        <v>3</v>
      </c>
      <c r="CZ13" s="244" t="s">
        <v>40</v>
      </c>
      <c r="DA13" s="237">
        <v>0.6</v>
      </c>
      <c r="DB13" s="238">
        <v>0.25</v>
      </c>
      <c r="DC13" s="238">
        <v>0.25</v>
      </c>
      <c r="DD13" s="244">
        <v>0.5</v>
      </c>
      <c r="DE13" s="271">
        <v>2</v>
      </c>
      <c r="DF13" s="272">
        <v>0.4</v>
      </c>
      <c r="DG13" s="271">
        <v>3</v>
      </c>
      <c r="DH13" s="271"/>
      <c r="DI13" s="272">
        <v>0.6</v>
      </c>
      <c r="DJ13" s="238">
        <v>0.25</v>
      </c>
      <c r="DK13" s="238">
        <v>0.25</v>
      </c>
      <c r="DL13" s="244">
        <v>0.5</v>
      </c>
      <c r="DM13" s="271">
        <v>1</v>
      </c>
      <c r="DN13" s="272">
        <v>0.2</v>
      </c>
      <c r="DO13" s="271">
        <v>3</v>
      </c>
      <c r="DP13" s="272">
        <v>0.6</v>
      </c>
      <c r="DQ13" s="238">
        <v>0</v>
      </c>
      <c r="DR13" s="238">
        <v>0</v>
      </c>
      <c r="DS13" s="244">
        <v>0</v>
      </c>
      <c r="DT13" s="271">
        <v>1</v>
      </c>
      <c r="DU13" s="272">
        <v>0.2</v>
      </c>
      <c r="DV13" s="271">
        <v>3</v>
      </c>
      <c r="DW13" s="272">
        <v>0.6</v>
      </c>
      <c r="DX13" s="238">
        <v>0</v>
      </c>
      <c r="DY13" s="238">
        <v>0</v>
      </c>
      <c r="DZ13" s="244">
        <v>0</v>
      </c>
      <c r="EA13" s="271">
        <v>1</v>
      </c>
      <c r="EB13" s="272">
        <v>0.2</v>
      </c>
      <c r="EC13" s="271">
        <v>3</v>
      </c>
      <c r="ED13" s="272">
        <v>0.6</v>
      </c>
      <c r="EE13" s="238">
        <v>0</v>
      </c>
      <c r="EF13" s="238">
        <v>0</v>
      </c>
      <c r="EG13" s="244">
        <v>0</v>
      </c>
      <c r="EH13" s="271">
        <v>1</v>
      </c>
      <c r="EI13" s="272">
        <v>0.2</v>
      </c>
      <c r="EJ13" s="271">
        <v>3</v>
      </c>
      <c r="EK13" s="272">
        <v>0.6</v>
      </c>
      <c r="EL13" s="238">
        <v>0</v>
      </c>
      <c r="EM13" s="238">
        <v>0</v>
      </c>
      <c r="EN13" s="244">
        <v>0</v>
      </c>
      <c r="EO13" s="271">
        <v>1</v>
      </c>
      <c r="EP13" s="272">
        <v>0.2</v>
      </c>
      <c r="EQ13" s="271">
        <v>3</v>
      </c>
      <c r="ER13" s="272">
        <v>0.6</v>
      </c>
      <c r="ES13" s="238">
        <v>0</v>
      </c>
      <c r="ET13" s="238">
        <v>0</v>
      </c>
      <c r="EU13" s="244">
        <v>0</v>
      </c>
      <c r="EV13" s="271">
        <v>1</v>
      </c>
      <c r="EW13" s="272">
        <v>0.2</v>
      </c>
      <c r="EX13" s="271">
        <v>3</v>
      </c>
      <c r="EY13" s="272">
        <v>0.6</v>
      </c>
      <c r="EZ13" s="238">
        <v>0</v>
      </c>
      <c r="FA13" s="238">
        <v>0</v>
      </c>
      <c r="FB13" s="244">
        <v>0</v>
      </c>
      <c r="FC13" s="271">
        <v>1</v>
      </c>
      <c r="FD13" s="272">
        <v>0.2</v>
      </c>
      <c r="FE13" s="271">
        <v>3</v>
      </c>
      <c r="FF13" s="272">
        <v>0.6</v>
      </c>
      <c r="FG13" s="238">
        <v>0</v>
      </c>
      <c r="FH13" s="238">
        <v>0</v>
      </c>
      <c r="FI13" s="244">
        <v>0</v>
      </c>
      <c r="FJ13" s="271">
        <v>1</v>
      </c>
      <c r="FK13" s="272">
        <v>0.2</v>
      </c>
      <c r="FL13" s="271">
        <v>3</v>
      </c>
      <c r="FM13" s="272">
        <v>0.6</v>
      </c>
      <c r="FN13" s="238">
        <v>0</v>
      </c>
      <c r="FO13" s="238">
        <v>0</v>
      </c>
      <c r="FP13" s="244">
        <v>0</v>
      </c>
      <c r="FQ13" s="271">
        <v>1</v>
      </c>
      <c r="FR13" s="272">
        <v>0.2</v>
      </c>
      <c r="FS13" s="271">
        <v>3</v>
      </c>
      <c r="FT13" s="272">
        <v>0.6</v>
      </c>
      <c r="FU13" s="238">
        <v>0</v>
      </c>
      <c r="FV13" s="238">
        <v>0</v>
      </c>
      <c r="FW13" s="244">
        <v>0</v>
      </c>
      <c r="FX13" s="271">
        <v>1</v>
      </c>
      <c r="FY13" s="272">
        <v>0.2</v>
      </c>
      <c r="FZ13" s="271">
        <v>3</v>
      </c>
      <c r="GA13" s="272">
        <v>0.6</v>
      </c>
      <c r="GB13" s="238">
        <v>0</v>
      </c>
      <c r="GC13" s="238">
        <v>0</v>
      </c>
      <c r="GD13" s="244">
        <v>0</v>
      </c>
      <c r="GE13" s="271">
        <v>1</v>
      </c>
      <c r="GF13" s="272">
        <v>0.2</v>
      </c>
      <c r="GG13" s="271">
        <v>3</v>
      </c>
      <c r="GH13" s="272">
        <v>0.6</v>
      </c>
      <c r="GI13" s="272">
        <v>0.6</v>
      </c>
      <c r="GJ13" s="241"/>
      <c r="GK13" s="208"/>
      <c r="BLP13" s="208"/>
    </row>
    <row r="14" spans="1:193 1680:1680" ht="409.6" x14ac:dyDescent="0.3">
      <c r="A14" s="232">
        <v>6</v>
      </c>
      <c r="B14" s="240" t="s">
        <v>1287</v>
      </c>
      <c r="C14" s="290" t="s">
        <v>1289</v>
      </c>
      <c r="D14" s="448" t="s">
        <v>206</v>
      </c>
      <c r="E14" s="291" t="s">
        <v>204</v>
      </c>
      <c r="F14" s="218" t="s">
        <v>222</v>
      </c>
      <c r="G14" s="291" t="s">
        <v>220</v>
      </c>
      <c r="H14" s="291" t="s">
        <v>173</v>
      </c>
      <c r="I14" s="216" t="s">
        <v>24</v>
      </c>
      <c r="J14" s="216" t="s">
        <v>54</v>
      </c>
      <c r="K14" s="216" t="s">
        <v>53</v>
      </c>
      <c r="L14" s="216" t="s">
        <v>53</v>
      </c>
      <c r="M14" s="216" t="s">
        <v>53</v>
      </c>
      <c r="N14" s="216" t="s">
        <v>54</v>
      </c>
      <c r="O14" s="216" t="s">
        <v>53</v>
      </c>
      <c r="P14" s="216" t="s">
        <v>53</v>
      </c>
      <c r="Q14" s="216" t="s">
        <v>53</v>
      </c>
      <c r="R14" s="216" t="s">
        <v>53</v>
      </c>
      <c r="S14" s="216" t="s">
        <v>54</v>
      </c>
      <c r="T14" s="216" t="s">
        <v>54</v>
      </c>
      <c r="U14" s="216" t="s">
        <v>54</v>
      </c>
      <c r="V14" s="216" t="s">
        <v>53</v>
      </c>
      <c r="W14" s="216" t="s">
        <v>53</v>
      </c>
      <c r="X14" s="216" t="s">
        <v>53</v>
      </c>
      <c r="Y14" s="216" t="s">
        <v>53</v>
      </c>
      <c r="Z14" s="216" t="s">
        <v>53</v>
      </c>
      <c r="AA14" s="216" t="s">
        <v>53</v>
      </c>
      <c r="AB14" s="216" t="s">
        <v>53</v>
      </c>
      <c r="AC14" s="239" t="s">
        <v>24</v>
      </c>
      <c r="AD14" s="233">
        <v>0.8</v>
      </c>
      <c r="AE14" s="239" t="s">
        <v>30</v>
      </c>
      <c r="AF14" s="233">
        <v>0.6</v>
      </c>
      <c r="AG14" s="240" t="s">
        <v>14</v>
      </c>
      <c r="AH14" s="233">
        <v>0.48</v>
      </c>
      <c r="AI14" s="292" t="s">
        <v>1284</v>
      </c>
      <c r="AJ14" s="248" t="s">
        <v>1277</v>
      </c>
      <c r="AK14" s="291" t="s">
        <v>1278</v>
      </c>
      <c r="AL14" s="291" t="s">
        <v>1279</v>
      </c>
      <c r="AM14" s="218" t="s">
        <v>35</v>
      </c>
      <c r="AN14" s="248" t="s">
        <v>46</v>
      </c>
      <c r="AO14" s="248" t="s">
        <v>50</v>
      </c>
      <c r="AP14" s="218" t="s">
        <v>52</v>
      </c>
      <c r="AQ14" s="218" t="s">
        <v>35</v>
      </c>
      <c r="AR14" s="248" t="s">
        <v>46</v>
      </c>
      <c r="AS14" s="248" t="s">
        <v>50</v>
      </c>
      <c r="AT14" s="218" t="s">
        <v>52</v>
      </c>
      <c r="AU14" s="218"/>
      <c r="AV14" s="248"/>
      <c r="AW14" s="248"/>
      <c r="AX14" s="218"/>
      <c r="AY14" s="218"/>
      <c r="AZ14" s="248"/>
      <c r="BA14" s="248"/>
      <c r="BB14" s="218"/>
      <c r="BC14" s="218"/>
      <c r="BD14" s="248"/>
      <c r="BE14" s="248"/>
      <c r="BF14" s="218"/>
      <c r="BG14" s="218"/>
      <c r="BH14" s="248"/>
      <c r="BI14" s="248"/>
      <c r="BJ14" s="218"/>
      <c r="BK14" s="218"/>
      <c r="BL14" s="248"/>
      <c r="BM14" s="248"/>
      <c r="BN14" s="218"/>
      <c r="BO14" s="218"/>
      <c r="BP14" s="248"/>
      <c r="BQ14" s="248"/>
      <c r="BR14" s="218"/>
      <c r="BS14" s="218"/>
      <c r="BT14" s="248"/>
      <c r="BU14" s="248"/>
      <c r="BV14" s="218"/>
      <c r="BW14" s="218"/>
      <c r="BX14" s="248"/>
      <c r="BY14" s="248"/>
      <c r="BZ14" s="218"/>
      <c r="CA14" s="218"/>
      <c r="CB14" s="248"/>
      <c r="CC14" s="248"/>
      <c r="CD14" s="218"/>
      <c r="CE14" s="218"/>
      <c r="CF14" s="248"/>
      <c r="CG14" s="248"/>
      <c r="CH14" s="218"/>
      <c r="CI14" s="248"/>
      <c r="CJ14" s="248"/>
      <c r="CK14" s="218"/>
      <c r="CL14" s="243" t="s">
        <v>18</v>
      </c>
      <c r="CM14" s="249">
        <v>0.2</v>
      </c>
      <c r="CN14" s="243" t="s">
        <v>30</v>
      </c>
      <c r="CO14" s="249">
        <v>0.6</v>
      </c>
      <c r="CP14" s="229" t="s">
        <v>15</v>
      </c>
      <c r="CQ14" s="233">
        <v>0.12</v>
      </c>
      <c r="CR14" s="292" t="s">
        <v>238</v>
      </c>
      <c r="CS14" s="229">
        <v>3</v>
      </c>
      <c r="CT14" s="218"/>
      <c r="CU14" s="273" t="s">
        <v>1280</v>
      </c>
      <c r="CV14" s="341" t="s">
        <v>1238</v>
      </c>
      <c r="CW14" s="242"/>
      <c r="CX14" s="244">
        <v>5</v>
      </c>
      <c r="CY14" s="245">
        <v>3</v>
      </c>
      <c r="CZ14" s="244" t="s">
        <v>40</v>
      </c>
      <c r="DA14" s="237">
        <v>0.6</v>
      </c>
      <c r="DB14" s="238">
        <v>0.25</v>
      </c>
      <c r="DC14" s="238">
        <v>0.25</v>
      </c>
      <c r="DD14" s="244">
        <v>0.5</v>
      </c>
      <c r="DE14" s="271">
        <v>2</v>
      </c>
      <c r="DF14" s="272">
        <v>0.4</v>
      </c>
      <c r="DG14" s="271">
        <v>3</v>
      </c>
      <c r="DH14" s="271"/>
      <c r="DI14" s="272">
        <v>0.6</v>
      </c>
      <c r="DJ14" s="238">
        <v>0.25</v>
      </c>
      <c r="DK14" s="238">
        <v>0.25</v>
      </c>
      <c r="DL14" s="244">
        <v>0.5</v>
      </c>
      <c r="DM14" s="271">
        <v>1</v>
      </c>
      <c r="DN14" s="272">
        <v>0.2</v>
      </c>
      <c r="DO14" s="271">
        <v>3</v>
      </c>
      <c r="DP14" s="272">
        <v>0.6</v>
      </c>
      <c r="DQ14" s="238">
        <v>0</v>
      </c>
      <c r="DR14" s="238">
        <v>0</v>
      </c>
      <c r="DS14" s="244">
        <v>0</v>
      </c>
      <c r="DT14" s="271">
        <v>1</v>
      </c>
      <c r="DU14" s="272">
        <v>0.2</v>
      </c>
      <c r="DV14" s="271">
        <v>3</v>
      </c>
      <c r="DW14" s="272">
        <v>0.6</v>
      </c>
      <c r="DX14" s="238">
        <v>0</v>
      </c>
      <c r="DY14" s="238">
        <v>0</v>
      </c>
      <c r="DZ14" s="244">
        <v>0</v>
      </c>
      <c r="EA14" s="271">
        <v>1</v>
      </c>
      <c r="EB14" s="272">
        <v>0.2</v>
      </c>
      <c r="EC14" s="271">
        <v>3</v>
      </c>
      <c r="ED14" s="272">
        <v>0.6</v>
      </c>
      <c r="EE14" s="238">
        <v>0</v>
      </c>
      <c r="EF14" s="238">
        <v>0</v>
      </c>
      <c r="EG14" s="244">
        <v>0</v>
      </c>
      <c r="EH14" s="271">
        <v>1</v>
      </c>
      <c r="EI14" s="272">
        <v>0.2</v>
      </c>
      <c r="EJ14" s="271">
        <v>3</v>
      </c>
      <c r="EK14" s="272">
        <v>0.6</v>
      </c>
      <c r="EL14" s="238">
        <v>0</v>
      </c>
      <c r="EM14" s="238">
        <v>0</v>
      </c>
      <c r="EN14" s="244">
        <v>0</v>
      </c>
      <c r="EO14" s="271">
        <v>1</v>
      </c>
      <c r="EP14" s="272">
        <v>0.2</v>
      </c>
      <c r="EQ14" s="271">
        <v>3</v>
      </c>
      <c r="ER14" s="272">
        <v>0.6</v>
      </c>
      <c r="ES14" s="238">
        <v>0</v>
      </c>
      <c r="ET14" s="238">
        <v>0</v>
      </c>
      <c r="EU14" s="244">
        <v>0</v>
      </c>
      <c r="EV14" s="271">
        <v>1</v>
      </c>
      <c r="EW14" s="272">
        <v>0.2</v>
      </c>
      <c r="EX14" s="271">
        <v>3</v>
      </c>
      <c r="EY14" s="272">
        <v>0.6</v>
      </c>
      <c r="EZ14" s="238">
        <v>0</v>
      </c>
      <c r="FA14" s="238">
        <v>0</v>
      </c>
      <c r="FB14" s="244">
        <v>0</v>
      </c>
      <c r="FC14" s="271">
        <v>1</v>
      </c>
      <c r="FD14" s="272">
        <v>0.2</v>
      </c>
      <c r="FE14" s="271">
        <v>3</v>
      </c>
      <c r="FF14" s="272">
        <v>0.6</v>
      </c>
      <c r="FG14" s="238">
        <v>0</v>
      </c>
      <c r="FH14" s="238">
        <v>0</v>
      </c>
      <c r="FI14" s="244">
        <v>0</v>
      </c>
      <c r="FJ14" s="271">
        <v>1</v>
      </c>
      <c r="FK14" s="272">
        <v>0.2</v>
      </c>
      <c r="FL14" s="271">
        <v>3</v>
      </c>
      <c r="FM14" s="272">
        <v>0.6</v>
      </c>
      <c r="FN14" s="238">
        <v>0</v>
      </c>
      <c r="FO14" s="238">
        <v>0</v>
      </c>
      <c r="FP14" s="244">
        <v>0</v>
      </c>
      <c r="FQ14" s="271">
        <v>1</v>
      </c>
      <c r="FR14" s="272">
        <v>0.2</v>
      </c>
      <c r="FS14" s="271">
        <v>3</v>
      </c>
      <c r="FT14" s="272">
        <v>0.6</v>
      </c>
      <c r="FU14" s="238">
        <v>0</v>
      </c>
      <c r="FV14" s="238">
        <v>0</v>
      </c>
      <c r="FW14" s="244">
        <v>0</v>
      </c>
      <c r="FX14" s="271">
        <v>1</v>
      </c>
      <c r="FY14" s="272">
        <v>0.2</v>
      </c>
      <c r="FZ14" s="271">
        <v>3</v>
      </c>
      <c r="GA14" s="272">
        <v>0.6</v>
      </c>
      <c r="GB14" s="238">
        <v>0</v>
      </c>
      <c r="GC14" s="238">
        <v>0</v>
      </c>
      <c r="GD14" s="244">
        <v>0</v>
      </c>
      <c r="GE14" s="271">
        <v>1</v>
      </c>
      <c r="GF14" s="272">
        <v>0.2</v>
      </c>
      <c r="GG14" s="271">
        <v>3</v>
      </c>
      <c r="GH14" s="272">
        <v>0.6</v>
      </c>
      <c r="GI14" s="272">
        <v>0.6</v>
      </c>
      <c r="GJ14" s="241"/>
      <c r="GK14" s="208"/>
      <c r="BLP14" s="208"/>
    </row>
    <row r="15" spans="1:193 1680:1680" x14ac:dyDescent="0.3">
      <c r="CS15">
        <f>SUM(CS9:CS14)</f>
        <v>18</v>
      </c>
    </row>
    <row r="597" spans="1:1 1680:1689" x14ac:dyDescent="0.3">
      <c r="A597" s="215" t="s">
        <v>227</v>
      </c>
      <c r="BLP597" s="215" t="s">
        <v>227</v>
      </c>
      <c r="BLQ597" s="22"/>
      <c r="BLR597" s="22"/>
      <c r="BLS597" s="22"/>
      <c r="BLT597" s="22"/>
      <c r="BLU597" s="22"/>
      <c r="BLV597" s="22"/>
      <c r="BLW597" s="22"/>
      <c r="BLX597" s="22"/>
      <c r="BLY597" s="22"/>
    </row>
    <row r="598" spans="1:1 1680:1689" x14ac:dyDescent="0.3">
      <c r="A598" s="208"/>
      <c r="BLP598" s="22"/>
      <c r="BLQ598" s="22"/>
      <c r="BLR598" s="22"/>
      <c r="BLS598" s="22"/>
      <c r="BLT598" s="22"/>
      <c r="BLU598" s="22"/>
      <c r="BLV598" s="22"/>
      <c r="BLW598" s="540" t="s">
        <v>33</v>
      </c>
      <c r="BLX598" s="540"/>
      <c r="BLY598" s="540"/>
    </row>
    <row r="599" spans="1:1 1680:1689" x14ac:dyDescent="0.3">
      <c r="A599" s="208"/>
      <c r="BLP599" s="22"/>
      <c r="BLQ599" s="22"/>
      <c r="BLR599" s="22"/>
      <c r="BLS599" s="22"/>
      <c r="BLT599" s="22"/>
      <c r="BLU599" s="49">
        <v>1</v>
      </c>
      <c r="BLV599" s="49">
        <v>2</v>
      </c>
      <c r="BLW599" s="49">
        <v>3</v>
      </c>
      <c r="BLX599" s="48">
        <v>4</v>
      </c>
      <c r="BLY599" s="48">
        <v>5</v>
      </c>
    </row>
    <row r="600" spans="1:1 1680:1689" x14ac:dyDescent="0.3">
      <c r="A600" s="208"/>
      <c r="BLP600" s="22"/>
      <c r="BLQ600" s="22"/>
      <c r="BLR600" s="22"/>
      <c r="BLS600" s="22"/>
      <c r="BLT600" s="22"/>
      <c r="BLU600" s="26" t="s">
        <v>32</v>
      </c>
      <c r="BLV600" s="26" t="s">
        <v>31</v>
      </c>
      <c r="BLW600" s="26" t="s">
        <v>30</v>
      </c>
      <c r="BLX600" s="26" t="s">
        <v>29</v>
      </c>
      <c r="BLY600" s="26" t="s">
        <v>28</v>
      </c>
    </row>
    <row r="601" spans="1:1 1680:1689" x14ac:dyDescent="0.3">
      <c r="A601" s="208"/>
      <c r="BLP601" s="22"/>
      <c r="BLQ601" s="22"/>
      <c r="BLR601" s="22"/>
      <c r="BLS601" s="22"/>
      <c r="BLT601" s="22"/>
      <c r="BLU601" s="49">
        <v>1</v>
      </c>
      <c r="BLV601" s="49">
        <v>2</v>
      </c>
      <c r="BLW601" s="49">
        <v>3</v>
      </c>
      <c r="BLX601" s="48">
        <v>4</v>
      </c>
      <c r="BLY601" s="48">
        <v>5</v>
      </c>
    </row>
    <row r="602" spans="1:1 1680:1689" x14ac:dyDescent="0.3">
      <c r="A602" s="208"/>
      <c r="BLP602" s="22"/>
      <c r="BLQ602" s="541" t="s">
        <v>27</v>
      </c>
      <c r="BLR602" s="23">
        <v>5</v>
      </c>
      <c r="BLS602" s="26" t="s">
        <v>26</v>
      </c>
      <c r="BLT602" s="23">
        <v>5</v>
      </c>
      <c r="BLU602" s="43" t="s">
        <v>15</v>
      </c>
      <c r="BLV602" s="46" t="s">
        <v>14</v>
      </c>
      <c r="BLW602" s="46" t="s">
        <v>14</v>
      </c>
      <c r="BLX602" s="47" t="s">
        <v>13</v>
      </c>
      <c r="BLY602" s="47" t="s">
        <v>13</v>
      </c>
    </row>
    <row r="603" spans="1:1 1680:1689" x14ac:dyDescent="0.3">
      <c r="A603" s="208"/>
      <c r="BLP603" s="22"/>
      <c r="BLQ603" s="541"/>
      <c r="BLR603" s="23">
        <v>4</v>
      </c>
      <c r="BLS603" s="26" t="s">
        <v>24</v>
      </c>
      <c r="BLT603" s="23">
        <v>4</v>
      </c>
      <c r="BLU603" s="43" t="s">
        <v>15</v>
      </c>
      <c r="BLV603" s="43" t="s">
        <v>15</v>
      </c>
      <c r="BLW603" s="46" t="s">
        <v>14</v>
      </c>
      <c r="BLX603" s="47" t="s">
        <v>13</v>
      </c>
      <c r="BLY603" s="47" t="s">
        <v>13</v>
      </c>
    </row>
    <row r="604" spans="1:1 1680:1689" x14ac:dyDescent="0.3">
      <c r="BLP604" s="22"/>
      <c r="BLQ604" s="541"/>
      <c r="BLR604" s="23">
        <v>3</v>
      </c>
      <c r="BLS604" s="26" t="s">
        <v>22</v>
      </c>
      <c r="BLT604" s="23">
        <v>3</v>
      </c>
      <c r="BLU604" s="43" t="s">
        <v>15</v>
      </c>
      <c r="BLV604" s="43" t="s">
        <v>15</v>
      </c>
      <c r="BLW604" s="46" t="s">
        <v>14</v>
      </c>
      <c r="BLX604" s="46" t="s">
        <v>14</v>
      </c>
      <c r="BLY604" s="46" t="s">
        <v>14</v>
      </c>
    </row>
    <row r="605" spans="1:1 1680:1689" x14ac:dyDescent="0.3">
      <c r="BLP605" s="22"/>
      <c r="BLQ605" s="541"/>
      <c r="BLR605" s="23">
        <v>2</v>
      </c>
      <c r="BLS605" s="26" t="s">
        <v>20</v>
      </c>
      <c r="BLT605" s="23">
        <v>2</v>
      </c>
      <c r="BLU605" s="44" t="s">
        <v>16</v>
      </c>
      <c r="BLV605" s="43" t="s">
        <v>15</v>
      </c>
      <c r="BLW605" s="43" t="s">
        <v>15</v>
      </c>
      <c r="BLX605" s="43" t="s">
        <v>15</v>
      </c>
      <c r="BLY605" s="46" t="s">
        <v>14</v>
      </c>
    </row>
    <row r="606" spans="1:1 1680:1689" x14ac:dyDescent="0.3">
      <c r="BLP606" s="22"/>
      <c r="BLQ606" s="541"/>
      <c r="BLR606" s="23">
        <v>1</v>
      </c>
      <c r="BLS606" s="26" t="s">
        <v>18</v>
      </c>
      <c r="BLT606" s="23">
        <v>1</v>
      </c>
      <c r="BLU606" s="44" t="s">
        <v>16</v>
      </c>
      <c r="BLV606" s="44" t="s">
        <v>16</v>
      </c>
      <c r="BLW606" s="43" t="s">
        <v>15</v>
      </c>
      <c r="BLX606" s="43" t="s">
        <v>15</v>
      </c>
      <c r="BLY606" s="43" t="s">
        <v>15</v>
      </c>
    </row>
    <row r="609" spans="1691:1693" x14ac:dyDescent="0.3">
      <c r="BMA609" s="22" t="s">
        <v>226</v>
      </c>
      <c r="BMB609" s="22"/>
      <c r="BMC609" s="22"/>
    </row>
    <row r="610" spans="1691:1693" ht="51" x14ac:dyDescent="0.3">
      <c r="BMA610" s="41" t="s">
        <v>225</v>
      </c>
      <c r="BMB610" s="22"/>
      <c r="BMC610" s="22"/>
    </row>
    <row r="611" spans="1691:1693" ht="102" x14ac:dyDescent="0.3">
      <c r="BMA611" s="41" t="s">
        <v>224</v>
      </c>
      <c r="BMB611" s="22"/>
      <c r="BMC611" s="22"/>
    </row>
    <row r="612" spans="1691:1693" ht="30.6" x14ac:dyDescent="0.3">
      <c r="BMA612" s="41" t="s">
        <v>223</v>
      </c>
      <c r="BMB612" s="22"/>
      <c r="BMC612" s="22"/>
    </row>
    <row r="613" spans="1691:1693" ht="40.799999999999997" x14ac:dyDescent="0.3">
      <c r="BMA613" s="41" t="s">
        <v>222</v>
      </c>
      <c r="BMB613" s="22"/>
      <c r="BMC613" s="22"/>
    </row>
    <row r="614" spans="1691:1693" x14ac:dyDescent="0.3">
      <c r="BMA614" s="24"/>
      <c r="BMB614" s="22"/>
      <c r="BMC614" s="22"/>
    </row>
    <row r="615" spans="1691:1693" x14ac:dyDescent="0.3">
      <c r="BMA615" s="22"/>
      <c r="BMB615" s="22"/>
      <c r="BMC615" s="22" t="s">
        <v>221</v>
      </c>
    </row>
    <row r="616" spans="1691:1693" ht="40.799999999999997" x14ac:dyDescent="0.3">
      <c r="BMA616" s="22"/>
      <c r="BMB616" s="22"/>
      <c r="BMC616" s="277" t="s">
        <v>220</v>
      </c>
    </row>
    <row r="617" spans="1691:1693" ht="40.799999999999997" x14ac:dyDescent="0.3">
      <c r="BMA617" s="22"/>
      <c r="BMB617" s="22"/>
      <c r="BMC617" s="277" t="s">
        <v>219</v>
      </c>
    </row>
    <row r="618" spans="1691:1693" ht="40.799999999999997" x14ac:dyDescent="0.3">
      <c r="BMA618" s="22"/>
      <c r="BMB618" s="22"/>
      <c r="BMC618" s="277" t="s">
        <v>218</v>
      </c>
    </row>
    <row r="619" spans="1691:1693" ht="40.799999999999997" x14ac:dyDescent="0.3">
      <c r="BMA619" s="22"/>
      <c r="BMB619" s="22"/>
      <c r="BMC619" s="277" t="s">
        <v>217</v>
      </c>
    </row>
    <row r="620" spans="1691:1693" ht="71.400000000000006" x14ac:dyDescent="0.3">
      <c r="BMA620" s="22"/>
      <c r="BMB620" s="22"/>
      <c r="BMC620" s="277" t="s">
        <v>216</v>
      </c>
    </row>
    <row r="621" spans="1691:1693" ht="71.400000000000006" x14ac:dyDescent="0.3">
      <c r="BMA621" s="22"/>
      <c r="BMB621" s="22"/>
      <c r="BMC621" s="277" t="s">
        <v>527</v>
      </c>
    </row>
    <row r="622" spans="1691:1693" ht="30.6" x14ac:dyDescent="0.3">
      <c r="BMA622" s="22"/>
      <c r="BMB622" s="22"/>
      <c r="BMC622" s="277" t="s">
        <v>214</v>
      </c>
    </row>
    <row r="623" spans="1691:1693" ht="30.6" x14ac:dyDescent="0.3">
      <c r="BMA623" s="22"/>
      <c r="BMB623" s="22"/>
      <c r="BMC623" s="277" t="s">
        <v>213</v>
      </c>
    </row>
    <row r="624" spans="1691:1693" ht="51" x14ac:dyDescent="0.3">
      <c r="BMA624" s="22"/>
      <c r="BMB624" s="22"/>
      <c r="BMC624" s="277" t="s">
        <v>212</v>
      </c>
    </row>
    <row r="625" spans="1693:1698" ht="40.799999999999997" x14ac:dyDescent="0.3">
      <c r="BMC625" s="277" t="s">
        <v>211</v>
      </c>
      <c r="BMD625" s="22"/>
      <c r="BME625" s="22"/>
      <c r="BMF625" s="25"/>
      <c r="BMG625" s="22"/>
      <c r="BMH625" s="23"/>
    </row>
    <row r="626" spans="1693:1698" ht="30.6" x14ac:dyDescent="0.3">
      <c r="BMC626" s="277" t="s">
        <v>210</v>
      </c>
      <c r="BMD626" s="22"/>
      <c r="BME626" s="22"/>
      <c r="BMF626" s="25"/>
      <c r="BMG626" s="22"/>
      <c r="BMH626" s="23"/>
    </row>
    <row r="627" spans="1693:1698" ht="91.8" x14ac:dyDescent="0.3">
      <c r="BMC627" s="277" t="s">
        <v>468</v>
      </c>
      <c r="BMD627" s="22"/>
      <c r="BME627" s="22"/>
      <c r="BMF627" s="25"/>
      <c r="BMG627" s="22"/>
      <c r="BMH627" s="23"/>
    </row>
    <row r="628" spans="1693:1698" x14ac:dyDescent="0.3">
      <c r="BMC628" s="22"/>
      <c r="BMD628" s="22"/>
      <c r="BME628" s="277"/>
      <c r="BMF628" s="25"/>
      <c r="BMG628" s="22"/>
      <c r="BMH628" s="23"/>
    </row>
    <row r="629" spans="1693:1698" x14ac:dyDescent="0.3">
      <c r="BMC629" s="22"/>
      <c r="BMD629" s="22"/>
      <c r="BME629" s="22"/>
      <c r="BMF629" s="25"/>
      <c r="BMG629" s="22"/>
      <c r="BMH629" s="23"/>
    </row>
    <row r="630" spans="1693:1698" x14ac:dyDescent="0.3">
      <c r="BMC630" s="22"/>
      <c r="BMD630" s="22"/>
      <c r="BME630" s="22"/>
      <c r="BMF630" s="25" t="s">
        <v>207</v>
      </c>
      <c r="BMG630" s="22"/>
      <c r="BMH630" s="23"/>
    </row>
    <row r="631" spans="1693:1698" x14ac:dyDescent="0.3">
      <c r="BMC631" s="22"/>
      <c r="BMD631" s="22"/>
      <c r="BME631" s="22"/>
      <c r="BMF631" s="278" t="s">
        <v>206</v>
      </c>
      <c r="BMG631" s="22"/>
      <c r="BMH631" s="23"/>
    </row>
    <row r="632" spans="1693:1698" ht="20.399999999999999" x14ac:dyDescent="0.3">
      <c r="BMC632" s="22"/>
      <c r="BMD632" s="22"/>
      <c r="BME632" s="22"/>
      <c r="BMF632" s="278" t="s">
        <v>205</v>
      </c>
      <c r="BMG632" s="22"/>
      <c r="BMH632" s="23"/>
    </row>
    <row r="633" spans="1693:1698" x14ac:dyDescent="0.3">
      <c r="BMC633" s="22"/>
      <c r="BMD633" s="22"/>
      <c r="BME633" s="22"/>
      <c r="BMF633" s="278"/>
      <c r="BMG633" s="22"/>
      <c r="BMH633" s="23"/>
    </row>
    <row r="634" spans="1693:1698" x14ac:dyDescent="0.3">
      <c r="BMC634" s="22"/>
      <c r="BMD634" s="22"/>
      <c r="BME634" s="22"/>
      <c r="BMF634" s="25"/>
      <c r="BMG634" s="22"/>
      <c r="BMH634" s="23"/>
    </row>
    <row r="635" spans="1693:1698" x14ac:dyDescent="0.3">
      <c r="BMC635" s="22"/>
      <c r="BMD635" s="22"/>
      <c r="BME635" s="22"/>
      <c r="BMF635" s="25"/>
      <c r="BMG635" s="22"/>
      <c r="BMH635" s="23"/>
    </row>
    <row r="636" spans="1693:1698" x14ac:dyDescent="0.3">
      <c r="BMC636" s="22"/>
      <c r="BMD636" s="22"/>
      <c r="BME636" s="22"/>
      <c r="BMF636" s="25"/>
      <c r="BMG636" s="22"/>
      <c r="BMH636" s="23" t="s">
        <v>123</v>
      </c>
    </row>
    <row r="637" spans="1693:1698" ht="30.6" x14ac:dyDescent="0.3">
      <c r="BMC637" s="22"/>
      <c r="BMD637" s="22"/>
      <c r="BME637" s="22"/>
      <c r="BMF637" s="25"/>
      <c r="BMG637" s="22"/>
      <c r="BMH637" s="279" t="s">
        <v>204</v>
      </c>
    </row>
    <row r="638" spans="1693:1698" ht="20.399999999999999" x14ac:dyDescent="0.3">
      <c r="BMC638" s="22"/>
      <c r="BMD638" s="22"/>
      <c r="BME638" s="22"/>
      <c r="BMF638" s="25"/>
      <c r="BMG638" s="22"/>
      <c r="BMH638" s="279" t="s">
        <v>203</v>
      </c>
    </row>
    <row r="639" spans="1693:1698" ht="20.399999999999999" x14ac:dyDescent="0.3">
      <c r="BMC639" s="22"/>
      <c r="BMD639" s="22"/>
      <c r="BME639" s="22"/>
      <c r="BMF639" s="25"/>
      <c r="BMG639" s="22"/>
      <c r="BMH639" s="279" t="s">
        <v>202</v>
      </c>
    </row>
    <row r="640" spans="1693:1698" ht="20.399999999999999" x14ac:dyDescent="0.3">
      <c r="BMC640" s="22"/>
      <c r="BMD640" s="22"/>
      <c r="BME640" s="22"/>
      <c r="BMF640" s="25"/>
      <c r="BMG640" s="22"/>
      <c r="BMH640" s="279" t="s">
        <v>201</v>
      </c>
    </row>
    <row r="641" spans="1698:1701" ht="20.399999999999999" x14ac:dyDescent="0.3">
      <c r="BMH641" s="279" t="s">
        <v>200</v>
      </c>
      <c r="BMI641" s="22"/>
      <c r="BMJ641" s="22"/>
      <c r="BMK641" s="22"/>
    </row>
    <row r="642" spans="1698:1701" ht="30.6" x14ac:dyDescent="0.3">
      <c r="BMH642" s="279" t="s">
        <v>199</v>
      </c>
      <c r="BMI642" s="22"/>
      <c r="BMJ642" s="22"/>
      <c r="BMK642" s="22"/>
    </row>
    <row r="643" spans="1698:1701" ht="20.399999999999999" x14ac:dyDescent="0.3">
      <c r="BMH643" s="279" t="s">
        <v>198</v>
      </c>
      <c r="BMI643" s="22"/>
      <c r="BMJ643" s="22"/>
      <c r="BMK643" s="22"/>
    </row>
    <row r="644" spans="1698:1701" ht="30.6" x14ac:dyDescent="0.3">
      <c r="BMH644" s="279" t="s">
        <v>197</v>
      </c>
      <c r="BMI644" s="22"/>
      <c r="BMJ644" s="22"/>
      <c r="BMK644" s="22"/>
    </row>
    <row r="645" spans="1698:1701" x14ac:dyDescent="0.3">
      <c r="BMH645" s="279" t="s">
        <v>196</v>
      </c>
      <c r="BMI645" s="22"/>
      <c r="BMJ645" s="22"/>
      <c r="BMK645" s="22"/>
    </row>
    <row r="646" spans="1698:1701" x14ac:dyDescent="0.3">
      <c r="BMH646" s="25"/>
      <c r="BMI646" s="22"/>
      <c r="BMJ646" s="22"/>
      <c r="BMK646" s="22" t="s">
        <v>195</v>
      </c>
    </row>
    <row r="647" spans="1698:1701" x14ac:dyDescent="0.3">
      <c r="BMH647" s="23"/>
      <c r="BMI647" s="22"/>
      <c r="BMJ647" s="22"/>
      <c r="BMK647" s="22" t="s">
        <v>168</v>
      </c>
    </row>
    <row r="648" spans="1698:1701" x14ac:dyDescent="0.3">
      <c r="BMH648" s="23"/>
      <c r="BMI648" s="22"/>
      <c r="BMJ648" s="22"/>
      <c r="BMK648" s="22" t="s">
        <v>136</v>
      </c>
    </row>
    <row r="649" spans="1698:1701" x14ac:dyDescent="0.3">
      <c r="BMH649" s="23"/>
      <c r="BMI649" s="22"/>
      <c r="BMJ649" s="22"/>
      <c r="BMK649" s="22" t="s">
        <v>194</v>
      </c>
    </row>
    <row r="650" spans="1698:1701" x14ac:dyDescent="0.3">
      <c r="BMH650" s="23"/>
      <c r="BMI650" s="22"/>
      <c r="BMJ650" s="22"/>
      <c r="BMK650" s="22" t="s">
        <v>193</v>
      </c>
    </row>
    <row r="651" spans="1698:1701" x14ac:dyDescent="0.3">
      <c r="BMH651" s="23"/>
      <c r="BMI651" s="22"/>
      <c r="BMJ651" s="22"/>
      <c r="BMK651" s="22" t="s">
        <v>192</v>
      </c>
    </row>
    <row r="652" spans="1698:1701" x14ac:dyDescent="0.3">
      <c r="BMH652" s="23"/>
      <c r="BMI652" s="22"/>
      <c r="BMJ652" s="22"/>
      <c r="BMK652" s="22" t="s">
        <v>191</v>
      </c>
    </row>
    <row r="653" spans="1698:1701" x14ac:dyDescent="0.3">
      <c r="BMH653" s="23"/>
      <c r="BMI653" s="22"/>
      <c r="BMJ653" s="22"/>
      <c r="BMK653" s="22" t="s">
        <v>190</v>
      </c>
    </row>
    <row r="654" spans="1698:1701" x14ac:dyDescent="0.3">
      <c r="BMH654" s="23"/>
      <c r="BMI654" s="22"/>
      <c r="BMJ654" s="22"/>
      <c r="BMK654" s="22" t="s">
        <v>189</v>
      </c>
    </row>
    <row r="657" spans="1703:1703" x14ac:dyDescent="0.3">
      <c r="BMM657" s="22" t="s">
        <v>188</v>
      </c>
    </row>
    <row r="658" spans="1703:1703" ht="40.799999999999997" x14ac:dyDescent="0.3">
      <c r="BMM658" s="280" t="s">
        <v>187</v>
      </c>
    </row>
    <row r="659" spans="1703:1703" ht="40.799999999999997" x14ac:dyDescent="0.3">
      <c r="BMM659" s="280" t="s">
        <v>186</v>
      </c>
    </row>
    <row r="660" spans="1703:1703" ht="20.399999999999999" x14ac:dyDescent="0.3">
      <c r="BMM660" s="280" t="s">
        <v>185</v>
      </c>
    </row>
    <row r="661" spans="1703:1703" ht="61.2" x14ac:dyDescent="0.3">
      <c r="BMM661" s="280" t="s">
        <v>184</v>
      </c>
    </row>
    <row r="662" spans="1703:1703" ht="20.399999999999999" x14ac:dyDescent="0.3">
      <c r="BMM662" s="280" t="s">
        <v>183</v>
      </c>
    </row>
    <row r="663" spans="1703:1703" ht="51" x14ac:dyDescent="0.3">
      <c r="BMM663" s="281" t="s">
        <v>182</v>
      </c>
    </row>
    <row r="664" spans="1703:1703" ht="40.799999999999997" x14ac:dyDescent="0.3">
      <c r="BMM664" s="280" t="s">
        <v>181</v>
      </c>
    </row>
    <row r="665" spans="1703:1703" ht="40.799999999999997" x14ac:dyDescent="0.3">
      <c r="BMM665" s="280" t="s">
        <v>180</v>
      </c>
    </row>
    <row r="666" spans="1703:1703" ht="40.799999999999997" x14ac:dyDescent="0.3">
      <c r="BMM666" s="280" t="s">
        <v>179</v>
      </c>
    </row>
    <row r="667" spans="1703:1703" ht="61.2" x14ac:dyDescent="0.3">
      <c r="BMM667" s="280" t="s">
        <v>178</v>
      </c>
    </row>
    <row r="668" spans="1703:1703" ht="102" x14ac:dyDescent="0.3">
      <c r="BMM668" s="280" t="s">
        <v>177</v>
      </c>
    </row>
    <row r="669" spans="1703:1703" ht="40.799999999999997" x14ac:dyDescent="0.3">
      <c r="BMM669" s="280" t="s">
        <v>176</v>
      </c>
    </row>
    <row r="670" spans="1703:1703" ht="51" x14ac:dyDescent="0.3">
      <c r="BMM670" s="280" t="s">
        <v>175</v>
      </c>
    </row>
    <row r="671" spans="1703:1703" ht="51" x14ac:dyDescent="0.3">
      <c r="BMM671" s="280" t="s">
        <v>174</v>
      </c>
    </row>
    <row r="672" spans="1703:1703" ht="40.799999999999997" x14ac:dyDescent="0.3">
      <c r="BMM672" s="280" t="s">
        <v>173</v>
      </c>
    </row>
    <row r="673" spans="1703:1706" ht="20.399999999999999" x14ac:dyDescent="0.3">
      <c r="BMM673" s="280" t="s">
        <v>172</v>
      </c>
      <c r="BMN673" s="280"/>
      <c r="BMO673" s="280"/>
      <c r="BMP673" s="280"/>
    </row>
    <row r="674" spans="1703:1706" ht="40.799999999999997" x14ac:dyDescent="0.3">
      <c r="BMM674" s="280" t="s">
        <v>171</v>
      </c>
      <c r="BMN674" s="280"/>
      <c r="BMO674" s="280"/>
      <c r="BMP674" s="280"/>
    </row>
    <row r="675" spans="1703:1706" x14ac:dyDescent="0.3">
      <c r="BMM675" s="280" t="s">
        <v>170</v>
      </c>
      <c r="BMN675" s="280"/>
      <c r="BMO675" s="280"/>
      <c r="BMP675" s="280"/>
    </row>
    <row r="676" spans="1703:1706" x14ac:dyDescent="0.3">
      <c r="BMM676" s="280" t="s">
        <v>169</v>
      </c>
      <c r="BMN676" s="280"/>
      <c r="BMO676" s="280"/>
      <c r="BMP676" s="280"/>
    </row>
    <row r="677" spans="1703:1706" x14ac:dyDescent="0.3">
      <c r="BMM677" s="280"/>
      <c r="BMN677" s="280"/>
      <c r="BMO677" s="280"/>
      <c r="BMP677" s="280"/>
    </row>
    <row r="678" spans="1703:1706" x14ac:dyDescent="0.3">
      <c r="BMM678" s="280"/>
      <c r="BMN678" s="280"/>
      <c r="BMO678" s="280"/>
      <c r="BMP678" s="280"/>
    </row>
    <row r="679" spans="1703:1706" x14ac:dyDescent="0.3">
      <c r="BMM679" s="280"/>
      <c r="BMN679" s="280"/>
      <c r="BMO679" s="280"/>
      <c r="BMP679" s="280"/>
    </row>
    <row r="680" spans="1703:1706" x14ac:dyDescent="0.3">
      <c r="BMM680" s="208"/>
      <c r="BMN680" s="280"/>
      <c r="BMO680" s="280"/>
      <c r="BMP680" s="280"/>
    </row>
    <row r="681" spans="1703:1706" x14ac:dyDescent="0.3">
      <c r="BMM681" s="208"/>
      <c r="BMN681" s="22"/>
      <c r="BMO681" s="22"/>
      <c r="BMP681" s="22"/>
    </row>
    <row r="682" spans="1703:1706" x14ac:dyDescent="0.3">
      <c r="BMM682" s="22"/>
      <c r="BMN682" s="22"/>
      <c r="BMO682" s="22"/>
      <c r="BMP682" s="22"/>
    </row>
    <row r="683" spans="1703:1706" x14ac:dyDescent="0.3">
      <c r="BMM683" s="22"/>
      <c r="BMN683" s="22"/>
      <c r="BMO683" s="22"/>
      <c r="BMP683" s="22"/>
    </row>
    <row r="684" spans="1703:1706" x14ac:dyDescent="0.3">
      <c r="BMM684" s="22"/>
      <c r="BMN684" s="22"/>
      <c r="BMO684" s="22"/>
      <c r="BMP684" s="22" t="s">
        <v>168</v>
      </c>
    </row>
    <row r="685" spans="1703:1706" x14ac:dyDescent="0.3">
      <c r="BMM685" s="22"/>
      <c r="BMN685" s="22"/>
      <c r="BMO685" s="22"/>
      <c r="BMP685" s="22" t="s">
        <v>167</v>
      </c>
    </row>
    <row r="686" spans="1703:1706" x14ac:dyDescent="0.3">
      <c r="BMM686" s="22"/>
      <c r="BMN686" s="22"/>
      <c r="BMO686" s="22"/>
      <c r="BMP686" s="22" t="s">
        <v>166</v>
      </c>
    </row>
    <row r="687" spans="1703:1706" x14ac:dyDescent="0.3">
      <c r="BMM687" s="22"/>
      <c r="BMN687" s="22"/>
      <c r="BMO687" s="22"/>
      <c r="BMP687" s="22" t="s">
        <v>165</v>
      </c>
    </row>
    <row r="688" spans="1703:1706" x14ac:dyDescent="0.3">
      <c r="BMM688" s="22"/>
      <c r="BMN688" s="22"/>
      <c r="BMO688" s="22"/>
      <c r="BMP688" s="22" t="s">
        <v>164</v>
      </c>
    </row>
    <row r="689" spans="1706:1710" x14ac:dyDescent="0.3">
      <c r="BMP689" s="22" t="s">
        <v>163</v>
      </c>
      <c r="BMQ689" s="22"/>
      <c r="BMR689" s="22"/>
      <c r="BMS689" s="22"/>
      <c r="BMT689" s="22"/>
    </row>
    <row r="690" spans="1706:1710" x14ac:dyDescent="0.3">
      <c r="BMP690" s="22"/>
      <c r="BMQ690" s="22"/>
      <c r="BMR690" s="22"/>
      <c r="BMS690" s="22"/>
      <c r="BMT690" s="22"/>
    </row>
    <row r="691" spans="1706:1710" x14ac:dyDescent="0.3">
      <c r="BMP691" s="22"/>
      <c r="BMQ691" s="22"/>
      <c r="BMR691" s="22"/>
      <c r="BMS691" s="22"/>
      <c r="BMT691" s="22"/>
    </row>
    <row r="692" spans="1706:1710" x14ac:dyDescent="0.3">
      <c r="BMP692" s="22"/>
      <c r="BMQ692" s="22"/>
      <c r="BMR692" s="22"/>
      <c r="BMS692" s="22"/>
      <c r="BMT692" s="22"/>
    </row>
    <row r="693" spans="1706:1710" x14ac:dyDescent="0.3">
      <c r="BMP693" s="22"/>
      <c r="BMQ693" s="22"/>
      <c r="BMR693" s="36" t="s">
        <v>52</v>
      </c>
      <c r="BMS693" s="22"/>
      <c r="BMT693" s="22"/>
    </row>
    <row r="694" spans="1706:1710" x14ac:dyDescent="0.3">
      <c r="BMP694" s="22"/>
      <c r="BMQ694" s="22"/>
      <c r="BMR694" s="26" t="s">
        <v>26</v>
      </c>
      <c r="BMS694" s="22"/>
      <c r="BMT694" s="22"/>
    </row>
    <row r="695" spans="1706:1710" x14ac:dyDescent="0.3">
      <c r="BMP695" s="22"/>
      <c r="BMQ695" s="22"/>
      <c r="BMR695" s="26" t="s">
        <v>24</v>
      </c>
      <c r="BMS695" s="22"/>
      <c r="BMT695" s="22"/>
    </row>
    <row r="696" spans="1706:1710" x14ac:dyDescent="0.3">
      <c r="BMP696" s="22"/>
      <c r="BMQ696" s="22"/>
      <c r="BMR696" s="26" t="s">
        <v>22</v>
      </c>
      <c r="BMS696" s="22"/>
      <c r="BMT696" s="22"/>
    </row>
    <row r="697" spans="1706:1710" x14ac:dyDescent="0.3">
      <c r="BMP697" s="22"/>
      <c r="BMQ697" s="22"/>
      <c r="BMR697" s="26" t="s">
        <v>20</v>
      </c>
      <c r="BMS697" s="22"/>
      <c r="BMT697" s="26"/>
    </row>
    <row r="698" spans="1706:1710" x14ac:dyDescent="0.3">
      <c r="BMP698" s="22"/>
      <c r="BMQ698" s="22"/>
      <c r="BMR698" s="26" t="s">
        <v>18</v>
      </c>
      <c r="BMS698" s="22"/>
      <c r="BMT698" s="22"/>
    </row>
    <row r="699" spans="1706:1710" x14ac:dyDescent="0.3">
      <c r="BMP699" s="22"/>
      <c r="BMQ699" s="22"/>
      <c r="BMR699" s="26"/>
      <c r="BMS699" s="22"/>
      <c r="BMT699" s="22"/>
    </row>
    <row r="700" spans="1706:1710" x14ac:dyDescent="0.3">
      <c r="BMP700" s="22"/>
      <c r="BMQ700" s="22"/>
      <c r="BMR700" s="26"/>
      <c r="BMS700" s="22"/>
      <c r="BMT700" s="36" t="s">
        <v>51</v>
      </c>
    </row>
    <row r="701" spans="1706:1710" x14ac:dyDescent="0.3">
      <c r="BMP701" s="22"/>
      <c r="BMQ701" s="22"/>
      <c r="BMR701" s="26"/>
      <c r="BMS701" s="22"/>
      <c r="BMT701" s="26" t="s">
        <v>28</v>
      </c>
    </row>
    <row r="702" spans="1706:1710" x14ac:dyDescent="0.3">
      <c r="BMP702" s="22"/>
      <c r="BMQ702" s="22"/>
      <c r="BMR702" s="26"/>
      <c r="BMS702" s="22"/>
      <c r="BMT702" s="26" t="s">
        <v>29</v>
      </c>
    </row>
    <row r="703" spans="1706:1710" x14ac:dyDescent="0.3">
      <c r="BMP703" s="22"/>
      <c r="BMQ703" s="22"/>
      <c r="BMR703" s="26"/>
      <c r="BMS703" s="22"/>
      <c r="BMT703" s="26" t="s">
        <v>30</v>
      </c>
    </row>
    <row r="704" spans="1706:1710" x14ac:dyDescent="0.3">
      <c r="BMP704" s="22"/>
      <c r="BMQ704" s="22"/>
      <c r="BMR704" s="26"/>
      <c r="BMS704" s="22"/>
      <c r="BMT704" s="26" t="s">
        <v>31</v>
      </c>
    </row>
    <row r="705" spans="1683:1719" x14ac:dyDescent="0.3">
      <c r="BLS705" s="22"/>
      <c r="BLT705" s="22"/>
      <c r="BLU705" s="22"/>
      <c r="BLV705" s="22"/>
      <c r="BLW705" s="22"/>
      <c r="BLX705" s="22"/>
      <c r="BLY705" s="22"/>
      <c r="BLZ705" s="22"/>
      <c r="BMA705" s="22"/>
      <c r="BMB705" s="22"/>
      <c r="BMC705" s="22"/>
      <c r="BMD705" s="22"/>
      <c r="BME705" s="22"/>
      <c r="BMF705" s="25"/>
      <c r="BMG705" s="22"/>
      <c r="BMH705" s="23"/>
      <c r="BMI705" s="22"/>
      <c r="BMJ705" s="22"/>
      <c r="BMK705" s="22"/>
      <c r="BML705" s="22"/>
      <c r="BMM705" s="22"/>
      <c r="BMN705" s="22"/>
      <c r="BMO705" s="22"/>
      <c r="BMP705" s="22"/>
      <c r="BMQ705" s="22"/>
      <c r="BMR705" s="26"/>
      <c r="BMS705" s="22"/>
      <c r="BMT705" s="26" t="s">
        <v>32</v>
      </c>
      <c r="BMU705" s="22"/>
      <c r="BMV705" s="22"/>
      <c r="BMW705" s="22"/>
      <c r="BMX705" s="22"/>
      <c r="BMY705" s="22"/>
      <c r="BMZ705" s="22"/>
      <c r="BNA705" s="22"/>
      <c r="BNB705" s="22"/>
      <c r="BNC705" s="22"/>
    </row>
    <row r="706" spans="1683:1719" x14ac:dyDescent="0.3">
      <c r="BLS706" s="22"/>
      <c r="BLT706" s="22"/>
      <c r="BLU706" s="22"/>
      <c r="BLV706" s="22"/>
      <c r="BLW706" s="22"/>
      <c r="BLX706" s="22"/>
      <c r="BLY706" s="22"/>
      <c r="BLZ706" s="22"/>
      <c r="BMA706" s="22"/>
      <c r="BMB706" s="22"/>
      <c r="BMC706" s="22"/>
      <c r="BMD706" s="22"/>
      <c r="BME706" s="22"/>
      <c r="BMF706" s="25"/>
      <c r="BMG706" s="22"/>
      <c r="BMH706" s="23"/>
      <c r="BMI706" s="22"/>
      <c r="BMJ706" s="22"/>
      <c r="BMK706" s="22"/>
      <c r="BML706" s="22"/>
      <c r="BMM706" s="22"/>
      <c r="BMN706" s="22"/>
      <c r="BMO706" s="22"/>
      <c r="BMP706" s="22"/>
      <c r="BMQ706" s="22"/>
      <c r="BMR706" s="26"/>
      <c r="BMS706" s="22"/>
      <c r="BMT706" s="22"/>
      <c r="BMU706" s="22"/>
      <c r="BMV706" s="22"/>
      <c r="BMW706" s="22"/>
      <c r="BMX706" s="22"/>
      <c r="BMY706" s="22"/>
      <c r="BMZ706" s="22"/>
      <c r="BNA706" s="22"/>
      <c r="BNB706" s="22"/>
      <c r="BNC706" s="22"/>
    </row>
    <row r="707" spans="1683:1719" x14ac:dyDescent="0.3">
      <c r="BLS707" s="22" t="s">
        <v>162</v>
      </c>
      <c r="BLT707" s="23"/>
      <c r="BLU707" s="22"/>
      <c r="BLV707" s="22"/>
      <c r="BLW707" s="22"/>
      <c r="BLX707" s="22"/>
      <c r="BLY707" s="22"/>
      <c r="BLZ707" s="22"/>
      <c r="BMA707" s="22"/>
      <c r="BMB707" s="22"/>
      <c r="BMC707" s="22"/>
      <c r="BMD707" s="22"/>
      <c r="BME707" s="22"/>
      <c r="BMF707" s="25"/>
      <c r="BMG707" s="22"/>
      <c r="BMH707" s="23"/>
      <c r="BMI707" s="22"/>
      <c r="BMJ707" s="22"/>
      <c r="BMK707" s="22"/>
      <c r="BML707" s="22"/>
      <c r="BMM707" s="22"/>
      <c r="BMN707" s="22"/>
      <c r="BMO707" s="22"/>
      <c r="BMP707" s="22" t="s">
        <v>77</v>
      </c>
      <c r="BMQ707" s="22"/>
      <c r="BMR707" s="26"/>
      <c r="BMS707" s="22"/>
      <c r="BMT707" s="22"/>
      <c r="BMU707" s="22"/>
      <c r="BMV707" s="22"/>
      <c r="BMW707" s="22"/>
      <c r="BMX707" s="22"/>
      <c r="BMY707" s="22"/>
      <c r="BMZ707" s="22"/>
      <c r="BNA707" s="22"/>
      <c r="BNB707" s="22"/>
      <c r="BNC707" s="22"/>
    </row>
    <row r="708" spans="1683:1719" x14ac:dyDescent="0.3">
      <c r="BLS708" s="22" t="s">
        <v>161</v>
      </c>
      <c r="BLT708" s="23">
        <v>0</v>
      </c>
      <c r="BLU708" s="22" t="s">
        <v>160</v>
      </c>
      <c r="BLV708" s="22"/>
      <c r="BLW708" s="22"/>
      <c r="BLX708" s="22"/>
      <c r="BLY708" s="22"/>
      <c r="BLZ708" s="22"/>
      <c r="BMA708" s="22"/>
      <c r="BMB708" s="22"/>
      <c r="BMC708" s="22"/>
      <c r="BMD708" s="22"/>
      <c r="BME708" s="22"/>
      <c r="BMF708" s="25"/>
      <c r="BMG708" s="22"/>
      <c r="BMH708" s="23"/>
      <c r="BMI708" s="22"/>
      <c r="BMJ708" s="22"/>
      <c r="BMK708" s="22"/>
      <c r="BML708" s="22"/>
      <c r="BMM708" s="22"/>
      <c r="BMN708" s="22"/>
      <c r="BMO708" s="22"/>
      <c r="BMP708" s="22" t="s">
        <v>76</v>
      </c>
      <c r="BMQ708" s="22"/>
      <c r="BMR708" s="26"/>
      <c r="BMS708" s="22"/>
      <c r="BMT708" s="22"/>
      <c r="BMU708" s="22"/>
      <c r="BMV708" s="22"/>
      <c r="BMW708" s="22"/>
      <c r="BMX708" s="22"/>
      <c r="BMY708" s="22"/>
      <c r="BMZ708" s="22"/>
      <c r="BNA708" s="22"/>
      <c r="BNB708" s="22"/>
      <c r="BNC708" s="22"/>
    </row>
    <row r="709" spans="1683:1719" x14ac:dyDescent="0.3">
      <c r="BLS709" s="22" t="s">
        <v>159</v>
      </c>
      <c r="BLT709" s="23">
        <v>1</v>
      </c>
      <c r="BLU709" s="22" t="s">
        <v>158</v>
      </c>
      <c r="BLV709" s="22"/>
      <c r="BLW709" s="22"/>
      <c r="BLX709" s="22"/>
      <c r="BLY709" s="22"/>
      <c r="BLZ709" s="22"/>
      <c r="BMA709" s="22"/>
      <c r="BMB709" s="22"/>
      <c r="BMC709" s="22"/>
      <c r="BMD709" s="22"/>
      <c r="BME709" s="22"/>
      <c r="BMF709" s="25"/>
      <c r="BMG709" s="22"/>
      <c r="BMH709" s="23"/>
      <c r="BMI709" s="22"/>
      <c r="BMJ709" s="22"/>
      <c r="BMK709" s="22"/>
      <c r="BML709" s="22"/>
      <c r="BMM709" s="22"/>
      <c r="BMN709" s="22"/>
      <c r="BMO709" s="22"/>
      <c r="BMP709" s="22" t="s">
        <v>75</v>
      </c>
      <c r="BMQ709" s="22"/>
      <c r="BMR709" s="26"/>
      <c r="BMS709" s="22"/>
      <c r="BMT709" s="22"/>
      <c r="BMU709" s="22"/>
      <c r="BMV709" s="22"/>
      <c r="BMW709" s="22"/>
      <c r="BMX709" s="22"/>
      <c r="BMY709" s="22"/>
      <c r="BMZ709" s="22"/>
      <c r="BNA709" s="22"/>
      <c r="BNB709" s="22"/>
      <c r="BNC709" s="22"/>
    </row>
    <row r="710" spans="1683:1719" x14ac:dyDescent="0.3">
      <c r="BLS710" s="22" t="s">
        <v>157</v>
      </c>
      <c r="BLT710" s="23">
        <v>2</v>
      </c>
      <c r="BLU710" s="22" t="s">
        <v>156</v>
      </c>
      <c r="BLV710" s="22"/>
      <c r="BLW710" s="22"/>
      <c r="BLX710" s="22"/>
      <c r="BLY710" s="22"/>
      <c r="BLZ710" s="22"/>
      <c r="BMA710" s="22"/>
      <c r="BMB710" s="22"/>
      <c r="BMC710" s="22"/>
      <c r="BMD710" s="22"/>
      <c r="BME710" s="22"/>
      <c r="BMF710" s="25"/>
      <c r="BMG710" s="22"/>
      <c r="BMH710" s="23"/>
      <c r="BMI710" s="22"/>
      <c r="BMJ710" s="22"/>
      <c r="BMK710" s="22"/>
      <c r="BML710" s="22"/>
      <c r="BMM710" s="22"/>
      <c r="BMN710" s="22"/>
      <c r="BMO710" s="22"/>
      <c r="BMP710" s="22" t="s">
        <v>74</v>
      </c>
      <c r="BMQ710" s="22"/>
      <c r="BMR710" s="22"/>
      <c r="BMS710" s="22"/>
      <c r="BMT710" s="22"/>
      <c r="BMU710" s="22"/>
      <c r="BMV710" s="22"/>
      <c r="BMW710" s="22"/>
      <c r="BMX710" s="22"/>
      <c r="BMY710" s="22"/>
      <c r="BMZ710" s="22"/>
      <c r="BNA710" s="22"/>
      <c r="BNB710" s="22"/>
      <c r="BNC710" s="22"/>
    </row>
    <row r="711" spans="1683:1719" x14ac:dyDescent="0.3">
      <c r="BLS711" s="22"/>
      <c r="BLT711" s="22"/>
      <c r="BLU711" s="22"/>
      <c r="BLV711" s="22"/>
      <c r="BLW711" s="22"/>
      <c r="BLX711" s="22"/>
      <c r="BLY711" s="22"/>
      <c r="BLZ711" s="22"/>
      <c r="BMA711" s="22"/>
      <c r="BMB711" s="22"/>
      <c r="BMC711" s="22"/>
      <c r="BMD711" s="22"/>
      <c r="BME711" s="22"/>
      <c r="BMF711" s="25"/>
      <c r="BMG711" s="22"/>
      <c r="BMH711" s="23"/>
      <c r="BMI711" s="22"/>
      <c r="BMJ711" s="22"/>
      <c r="BMK711" s="22"/>
      <c r="BML711" s="22"/>
      <c r="BMM711" s="22"/>
      <c r="BMN711" s="22"/>
      <c r="BMO711" s="22"/>
      <c r="BMP711" s="22" t="s">
        <v>73</v>
      </c>
      <c r="BMQ711" s="22"/>
      <c r="BMR711" s="22"/>
      <c r="BMS711" s="22"/>
      <c r="BMT711" s="36"/>
      <c r="BMU711" s="22"/>
      <c r="BMV711" s="22"/>
      <c r="BMW711" s="22"/>
      <c r="BMX711" s="22"/>
      <c r="BMY711" s="22"/>
      <c r="BMZ711" s="22"/>
      <c r="BNA711" s="22"/>
      <c r="BNB711" s="22"/>
      <c r="BNC711" s="22"/>
    </row>
    <row r="712" spans="1683:1719" x14ac:dyDescent="0.3">
      <c r="BLS712" s="31"/>
      <c r="BLT712" s="31"/>
      <c r="BLU712" s="31"/>
      <c r="BLV712" s="31"/>
      <c r="BLW712" s="31"/>
      <c r="BLX712" s="31"/>
      <c r="BLY712" s="22"/>
      <c r="BLZ712" s="22"/>
      <c r="BMA712" s="22"/>
      <c r="BMB712" s="22"/>
      <c r="BMC712" s="22"/>
      <c r="BMD712" s="22"/>
      <c r="BME712" s="22"/>
      <c r="BMF712" s="25"/>
      <c r="BMG712" s="22"/>
      <c r="BMH712" s="23"/>
      <c r="BMI712" s="22"/>
      <c r="BMJ712" s="22"/>
      <c r="BMK712" s="22"/>
      <c r="BML712" s="22"/>
      <c r="BMM712" s="22"/>
      <c r="BMN712" s="22"/>
      <c r="BMO712" s="22"/>
      <c r="BMP712" s="22" t="s">
        <v>72</v>
      </c>
      <c r="BMQ712" s="22"/>
      <c r="BMR712" s="22"/>
      <c r="BMS712" s="22"/>
      <c r="BMT712" s="26"/>
      <c r="BMU712" s="22"/>
      <c r="BMV712" s="22"/>
      <c r="BMW712" s="27" t="s">
        <v>155</v>
      </c>
      <c r="BMX712" s="542" t="s">
        <v>154</v>
      </c>
      <c r="BMY712" s="542"/>
      <c r="BMZ712" s="542"/>
      <c r="BNA712" s="27" t="s">
        <v>153</v>
      </c>
      <c r="BNB712" s="22"/>
      <c r="BNC712" s="34" t="s">
        <v>152</v>
      </c>
    </row>
    <row r="713" spans="1683:1719" x14ac:dyDescent="0.3">
      <c r="BLS713" s="31"/>
      <c r="BLT713" s="31"/>
      <c r="BLU713" s="31"/>
      <c r="BLV713" s="31"/>
      <c r="BLW713" s="31"/>
      <c r="BLX713" s="31"/>
      <c r="BLY713" s="22"/>
      <c r="BLZ713" s="22"/>
      <c r="BMA713" s="22"/>
      <c r="BMB713" s="22"/>
      <c r="BMC713" s="22"/>
      <c r="BMD713" s="22"/>
      <c r="BME713" s="22"/>
      <c r="BMF713" s="25"/>
      <c r="BMG713" s="22"/>
      <c r="BMH713" s="23"/>
      <c r="BMI713" s="22"/>
      <c r="BMJ713" s="22"/>
      <c r="BMK713" s="22"/>
      <c r="BML713" s="22"/>
      <c r="BMM713" s="22"/>
      <c r="BMN713" s="22"/>
      <c r="BMO713" s="22"/>
      <c r="BMP713" s="22" t="s">
        <v>71</v>
      </c>
      <c r="BMQ713" s="22"/>
      <c r="BMR713" s="22"/>
      <c r="BMS713" s="22"/>
      <c r="BMT713" s="26"/>
      <c r="BMU713" s="22"/>
      <c r="BMV713" s="22"/>
      <c r="BMW713" s="33" t="s">
        <v>151</v>
      </c>
      <c r="BMX713" s="33" t="s">
        <v>150</v>
      </c>
      <c r="BMY713" s="33" t="s">
        <v>149</v>
      </c>
      <c r="BMZ713" s="33" t="s">
        <v>148</v>
      </c>
      <c r="BNA713" s="33" t="s">
        <v>147</v>
      </c>
      <c r="BNB713" s="22"/>
      <c r="BNC713" s="32" t="s">
        <v>146</v>
      </c>
    </row>
    <row r="714" spans="1683:1719" x14ac:dyDescent="0.3">
      <c r="BLS714" s="31"/>
      <c r="BLT714" s="31"/>
      <c r="BLU714" s="31"/>
      <c r="BLV714" s="31"/>
      <c r="BLW714" s="31"/>
      <c r="BLX714" s="31"/>
      <c r="BLY714" s="22"/>
      <c r="BLZ714" s="22"/>
      <c r="BMA714" s="22"/>
      <c r="BMB714" s="22"/>
      <c r="BMC714" s="22"/>
      <c r="BMD714" s="22"/>
      <c r="BME714" s="22"/>
      <c r="BMF714" s="25"/>
      <c r="BMG714" s="22"/>
      <c r="BMH714" s="23"/>
      <c r="BMI714" s="22"/>
      <c r="BMJ714" s="22"/>
      <c r="BMK714" s="22"/>
      <c r="BML714" s="22"/>
      <c r="BMM714" s="22"/>
      <c r="BMN714" s="22"/>
      <c r="BMO714" s="22"/>
      <c r="BMP714" s="22" t="s">
        <v>70</v>
      </c>
      <c r="BMQ714" s="22"/>
      <c r="BMR714" s="22"/>
      <c r="BMS714" s="22"/>
      <c r="BMT714" s="26"/>
      <c r="BMU714" s="22"/>
      <c r="BMV714" s="22"/>
      <c r="BMW714" s="31" t="s">
        <v>145</v>
      </c>
      <c r="BMX714" s="31" t="s">
        <v>144</v>
      </c>
      <c r="BMY714" s="31" t="s">
        <v>143</v>
      </c>
      <c r="BMZ714" s="31" t="s">
        <v>52</v>
      </c>
      <c r="BNA714" s="31" t="s">
        <v>142</v>
      </c>
      <c r="BNB714" s="22"/>
      <c r="BNC714" s="29" t="s">
        <v>141</v>
      </c>
    </row>
    <row r="715" spans="1683:1719" x14ac:dyDescent="0.3">
      <c r="BLS715" s="31"/>
      <c r="BLT715" s="31"/>
      <c r="BLU715" s="31"/>
      <c r="BLV715" s="31"/>
      <c r="BLW715" s="31"/>
      <c r="BLX715" s="31"/>
      <c r="BLY715" s="22"/>
      <c r="BLZ715" s="22"/>
      <c r="BMA715" s="22"/>
      <c r="BMB715" s="22"/>
      <c r="BMC715" s="22"/>
      <c r="BMD715" s="22"/>
      <c r="BME715" s="22"/>
      <c r="BMF715" s="25"/>
      <c r="BMG715" s="22"/>
      <c r="BMH715" s="23"/>
      <c r="BMI715" s="22"/>
      <c r="BMJ715" s="22"/>
      <c r="BMK715" s="22"/>
      <c r="BML715" s="22"/>
      <c r="BMM715" s="22"/>
      <c r="BMN715" s="22"/>
      <c r="BMO715" s="22"/>
      <c r="BMP715" s="22" t="s">
        <v>69</v>
      </c>
      <c r="BMQ715" s="22"/>
      <c r="BMR715" s="22"/>
      <c r="BMS715" s="22"/>
      <c r="BMT715" s="22"/>
      <c r="BMU715" s="22"/>
      <c r="BMV715" s="22"/>
      <c r="BMW715" s="31" t="s">
        <v>140</v>
      </c>
      <c r="BMX715" s="31" t="s">
        <v>139</v>
      </c>
      <c r="BMY715" s="31" t="s">
        <v>138</v>
      </c>
      <c r="BMZ715" s="31" t="s">
        <v>51</v>
      </c>
      <c r="BNA715" s="31" t="s">
        <v>40</v>
      </c>
      <c r="BNB715" s="22"/>
      <c r="BNC715" s="29" t="s">
        <v>137</v>
      </c>
    </row>
    <row r="716" spans="1683:1719" x14ac:dyDescent="0.3">
      <c r="BLS716" s="31"/>
      <c r="BLT716" s="31"/>
      <c r="BLU716" s="31"/>
      <c r="BLV716" s="31"/>
      <c r="BLW716" s="31"/>
      <c r="BLX716" s="31"/>
      <c r="BLY716" s="22"/>
      <c r="BLZ716" s="22"/>
      <c r="BMA716" s="22"/>
      <c r="BMB716" s="22"/>
      <c r="BMC716" s="22"/>
      <c r="BMD716" s="22"/>
      <c r="BME716" s="22"/>
      <c r="BMF716" s="25"/>
      <c r="BMG716" s="22"/>
      <c r="BMH716" s="23"/>
      <c r="BMI716" s="22"/>
      <c r="BMJ716" s="22"/>
      <c r="BMK716" s="22"/>
      <c r="BML716" s="22"/>
      <c r="BMM716" s="22"/>
      <c r="BMN716" s="22"/>
      <c r="BMO716" s="22"/>
      <c r="BMP716" s="22" t="s">
        <v>68</v>
      </c>
      <c r="BMQ716" s="22"/>
      <c r="BMR716" s="22"/>
      <c r="BMS716" s="22"/>
      <c r="BMT716" s="22"/>
      <c r="BMU716" s="22"/>
      <c r="BMV716" s="22"/>
      <c r="BMW716" s="31" t="s">
        <v>136</v>
      </c>
      <c r="BMX716" s="31" t="s">
        <v>135</v>
      </c>
      <c r="BMY716" s="31" t="s">
        <v>41</v>
      </c>
      <c r="BMZ716" s="31"/>
      <c r="BNA716" s="31" t="s">
        <v>134</v>
      </c>
      <c r="BNB716" s="22"/>
      <c r="BNC716" s="29" t="s">
        <v>133</v>
      </c>
    </row>
    <row r="717" spans="1683:1719" x14ac:dyDescent="0.3">
      <c r="BLS717" s="31"/>
      <c r="BLT717" s="31"/>
      <c r="BLU717" s="31"/>
      <c r="BLV717" s="31"/>
      <c r="BLW717" s="31"/>
      <c r="BLX717" s="31"/>
      <c r="BLY717" s="22"/>
      <c r="BLZ717" s="22"/>
      <c r="BMA717" s="22"/>
      <c r="BMB717" s="22"/>
      <c r="BMC717" s="22"/>
      <c r="BMD717" s="22"/>
      <c r="BME717" s="22"/>
      <c r="BMF717" s="25"/>
      <c r="BMG717" s="22"/>
      <c r="BMH717" s="23"/>
      <c r="BMI717" s="22"/>
      <c r="BMJ717" s="22"/>
      <c r="BMK717" s="22"/>
      <c r="BML717" s="22"/>
      <c r="BMM717" s="22"/>
      <c r="BMN717" s="22"/>
      <c r="BMO717" s="22"/>
      <c r="BMP717" s="22" t="s">
        <v>0</v>
      </c>
      <c r="BMQ717" s="22"/>
      <c r="BMR717" s="22"/>
      <c r="BMS717" s="22"/>
      <c r="BMT717" s="22"/>
      <c r="BMU717" s="22"/>
      <c r="BMV717" s="22"/>
      <c r="BMW717" s="31" t="s">
        <v>75</v>
      </c>
      <c r="BMX717" s="31"/>
      <c r="BMY717" s="31"/>
      <c r="BMZ717" s="31"/>
      <c r="BNA717" s="31" t="s">
        <v>132</v>
      </c>
      <c r="BNB717" s="22"/>
      <c r="BNC717" s="29" t="s">
        <v>131</v>
      </c>
    </row>
    <row r="718" spans="1683:1719" x14ac:dyDescent="0.3">
      <c r="BLS718" s="31"/>
      <c r="BLT718" s="31"/>
      <c r="BLU718" s="31"/>
      <c r="BLV718" s="31"/>
      <c r="BLW718" s="31"/>
      <c r="BLX718" s="31"/>
      <c r="BLY718" s="22"/>
      <c r="BLZ718" s="22"/>
      <c r="BMA718" s="22"/>
      <c r="BMB718" s="22"/>
      <c r="BMC718" s="22"/>
      <c r="BMD718" s="22"/>
      <c r="BME718" s="22"/>
      <c r="BMF718" s="25"/>
      <c r="BMG718" s="22"/>
      <c r="BMH718" s="23"/>
      <c r="BMI718" s="22"/>
      <c r="BMJ718" s="22"/>
      <c r="BMK718" s="22"/>
      <c r="BML718" s="22"/>
      <c r="BMM718" s="22"/>
      <c r="BMN718" s="22"/>
      <c r="BMO718" s="22"/>
      <c r="BMP718" s="22"/>
      <c r="BMQ718" s="22"/>
      <c r="BMR718" s="22"/>
      <c r="BMS718" s="22"/>
      <c r="BMT718" s="22"/>
      <c r="BMU718" s="22"/>
      <c r="BMV718" s="22"/>
      <c r="BMW718" s="31" t="s">
        <v>74</v>
      </c>
      <c r="BMX718" s="31"/>
      <c r="BMY718" s="31"/>
      <c r="BMZ718" s="31"/>
      <c r="BNA718" s="31"/>
      <c r="BNB718" s="22"/>
      <c r="BNC718" s="29" t="s">
        <v>130</v>
      </c>
    </row>
    <row r="719" spans="1683:1719" x14ac:dyDescent="0.3">
      <c r="BLS719" s="31"/>
      <c r="BLT719" s="31"/>
      <c r="BLU719" s="31"/>
      <c r="BLV719" s="31"/>
      <c r="BLW719" s="31"/>
      <c r="BLX719" s="31"/>
      <c r="BLY719" s="22"/>
      <c r="BLZ719" s="22"/>
      <c r="BMA719" s="22"/>
      <c r="BMB719" s="22"/>
      <c r="BMC719" s="22"/>
      <c r="BMD719" s="22"/>
      <c r="BME719" s="22"/>
      <c r="BMF719" s="25"/>
      <c r="BMG719" s="22"/>
      <c r="BMH719" s="23"/>
      <c r="BMI719" s="22"/>
      <c r="BMJ719" s="22"/>
      <c r="BMK719" s="22"/>
      <c r="BML719" s="22"/>
      <c r="BMM719" s="22"/>
      <c r="BMN719" s="22"/>
      <c r="BMO719" s="22"/>
      <c r="BMP719" s="22"/>
      <c r="BMQ719" s="22"/>
      <c r="BMR719" s="22"/>
      <c r="BMS719" s="22"/>
      <c r="BMT719" s="22"/>
      <c r="BMU719" s="22"/>
      <c r="BMV719" s="22"/>
      <c r="BMW719" s="31" t="s">
        <v>129</v>
      </c>
      <c r="BMX719" s="31"/>
      <c r="BMY719" s="31"/>
      <c r="BMZ719" s="31"/>
      <c r="BNA719" s="31"/>
      <c r="BNB719" s="22"/>
      <c r="BNC719" s="29" t="s">
        <v>128</v>
      </c>
    </row>
    <row r="720" spans="1683:1719" x14ac:dyDescent="0.3">
      <c r="BLS720" s="22"/>
      <c r="BLT720" s="22"/>
      <c r="BLU720" s="22"/>
      <c r="BLV720" s="22"/>
      <c r="BLW720" s="22"/>
      <c r="BLX720" s="22"/>
      <c r="BLY720" s="22"/>
      <c r="BLZ720" s="22"/>
      <c r="BMA720" s="22"/>
      <c r="BMB720" s="22"/>
      <c r="BMC720" s="22"/>
      <c r="BMD720" s="22"/>
      <c r="BME720" s="22"/>
      <c r="BMF720" s="25"/>
      <c r="BMG720" s="22"/>
      <c r="BMH720" s="23"/>
      <c r="BMI720" s="22"/>
      <c r="BMJ720" s="22"/>
      <c r="BMK720" s="22"/>
      <c r="BML720" s="22"/>
      <c r="BMM720" s="22"/>
      <c r="BMN720" s="22"/>
      <c r="BMO720" s="22"/>
      <c r="BMP720" s="22"/>
      <c r="BMQ720" s="22"/>
      <c r="BMR720" s="22"/>
      <c r="BMS720" s="22"/>
      <c r="BMT720" s="22"/>
      <c r="BMU720" s="22"/>
      <c r="BMV720" s="22"/>
      <c r="BMW720" s="31" t="s">
        <v>127</v>
      </c>
      <c r="BMX720" s="31"/>
      <c r="BMY720" s="31"/>
      <c r="BMZ720" s="31"/>
      <c r="BNA720" s="31"/>
      <c r="BNB720" s="22"/>
      <c r="BNC720" s="29" t="s">
        <v>126</v>
      </c>
    </row>
    <row r="721" spans="1713:1719" x14ac:dyDescent="0.3">
      <c r="BMW721" s="31" t="s">
        <v>125</v>
      </c>
      <c r="BMX721" s="31"/>
      <c r="BMY721" s="31"/>
      <c r="BMZ721" s="31"/>
      <c r="BNA721" s="31"/>
      <c r="BNB721" s="22"/>
      <c r="BNC721" s="29" t="s">
        <v>124</v>
      </c>
    </row>
    <row r="722" spans="1713:1719" x14ac:dyDescent="0.3">
      <c r="BMW722" s="31" t="s">
        <v>123</v>
      </c>
      <c r="BMX722" s="31"/>
      <c r="BMY722" s="31"/>
      <c r="BMZ722" s="31"/>
      <c r="BNA722" s="31"/>
      <c r="BNB722" s="22"/>
      <c r="BNC722" s="29" t="s">
        <v>122</v>
      </c>
    </row>
    <row r="723" spans="1713:1719" x14ac:dyDescent="0.3">
      <c r="BMW723" s="22" t="s">
        <v>72</v>
      </c>
      <c r="BMX723" s="22"/>
      <c r="BMY723" s="31"/>
      <c r="BMZ723" s="31"/>
      <c r="BNA723" s="24"/>
      <c r="BNB723" s="22"/>
      <c r="BNC723" s="29" t="s">
        <v>121</v>
      </c>
    </row>
    <row r="724" spans="1713:1719" x14ac:dyDescent="0.3">
      <c r="BMW724" s="22" t="s">
        <v>71</v>
      </c>
      <c r="BMX724" s="22"/>
      <c r="BMY724" s="31"/>
      <c r="BMZ724" s="31"/>
      <c r="BNA724" s="24"/>
      <c r="BNB724" s="22"/>
      <c r="BNC724" s="29" t="s">
        <v>120</v>
      </c>
    </row>
    <row r="725" spans="1713:1719" x14ac:dyDescent="0.3">
      <c r="BMW725" s="22" t="s">
        <v>70</v>
      </c>
      <c r="BMX725" s="31"/>
      <c r="BMY725" s="31"/>
      <c r="BMZ725" s="31"/>
      <c r="BNA725" s="24"/>
      <c r="BNB725" s="22"/>
      <c r="BNC725" s="29" t="s">
        <v>119</v>
      </c>
    </row>
    <row r="726" spans="1713:1719" x14ac:dyDescent="0.3">
      <c r="BMW726" s="22" t="s">
        <v>69</v>
      </c>
      <c r="BMX726" s="31"/>
      <c r="BMY726" s="31"/>
      <c r="BMZ726" s="31"/>
      <c r="BNA726" s="24"/>
      <c r="BNB726" s="22"/>
      <c r="BNC726" s="29" t="s">
        <v>118</v>
      </c>
    </row>
    <row r="727" spans="1713:1719" x14ac:dyDescent="0.3">
      <c r="BMW727" s="22" t="s">
        <v>68</v>
      </c>
      <c r="BMX727" s="31"/>
      <c r="BMY727" s="31"/>
      <c r="BMZ727" s="31"/>
      <c r="BNA727" s="24"/>
      <c r="BNB727" s="22"/>
      <c r="BNC727" s="29" t="s">
        <v>117</v>
      </c>
    </row>
    <row r="728" spans="1713:1719" x14ac:dyDescent="0.3">
      <c r="BMW728" s="22" t="s">
        <v>0</v>
      </c>
      <c r="BMX728" s="31"/>
      <c r="BMY728" s="31"/>
      <c r="BMZ728" s="31"/>
      <c r="BNA728" s="24"/>
      <c r="BNB728" s="22"/>
      <c r="BNC728" s="29" t="s">
        <v>116</v>
      </c>
    </row>
    <row r="729" spans="1713:1719" x14ac:dyDescent="0.3">
      <c r="BMW729" s="22"/>
      <c r="BMX729" s="31"/>
      <c r="BMY729" s="31"/>
      <c r="BMZ729" s="31"/>
      <c r="BNA729" s="31"/>
      <c r="BNB729" s="22"/>
      <c r="BNC729" s="29" t="s">
        <v>115</v>
      </c>
    </row>
    <row r="730" spans="1713:1719" x14ac:dyDescent="0.3">
      <c r="BMW730" s="22"/>
      <c r="BMX730" s="22"/>
      <c r="BMY730" s="22"/>
      <c r="BMZ730" s="22"/>
      <c r="BNA730" s="22"/>
      <c r="BNB730" s="22"/>
      <c r="BNC730" s="29" t="s">
        <v>114</v>
      </c>
    </row>
    <row r="731" spans="1713:1719" x14ac:dyDescent="0.3">
      <c r="BMW731" s="22"/>
      <c r="BMX731" s="22"/>
      <c r="BMY731" s="22"/>
      <c r="BMZ731" s="22"/>
      <c r="BNA731" s="22"/>
      <c r="BNB731" s="22"/>
      <c r="BNC731" s="29" t="s">
        <v>113</v>
      </c>
    </row>
    <row r="732" spans="1713:1719" x14ac:dyDescent="0.3">
      <c r="BMW732" s="22"/>
      <c r="BMX732" s="22"/>
      <c r="BMY732" s="22"/>
      <c r="BMZ732" s="22"/>
      <c r="BNA732" s="22"/>
      <c r="BNB732" s="22"/>
      <c r="BNC732" s="29" t="s">
        <v>112</v>
      </c>
    </row>
    <row r="733" spans="1713:1719" x14ac:dyDescent="0.3">
      <c r="BMW733" s="22"/>
      <c r="BMX733" s="22"/>
      <c r="BMY733" s="22"/>
      <c r="BMZ733" s="22"/>
      <c r="BNA733" s="22"/>
      <c r="BNB733" s="22"/>
      <c r="BNC733" s="29" t="s">
        <v>111</v>
      </c>
    </row>
    <row r="734" spans="1713:1719" x14ac:dyDescent="0.3">
      <c r="BMW734" s="22"/>
      <c r="BMX734" s="22"/>
      <c r="BMY734" s="22"/>
      <c r="BMZ734" s="22"/>
      <c r="BNA734" s="22"/>
      <c r="BNB734" s="22"/>
      <c r="BNC734" s="29" t="s">
        <v>110</v>
      </c>
    </row>
    <row r="735" spans="1713:1719" x14ac:dyDescent="0.3">
      <c r="BMW735" s="22"/>
      <c r="BMX735" s="22"/>
      <c r="BMY735" s="22"/>
      <c r="BMZ735" s="22"/>
      <c r="BNA735" s="22"/>
      <c r="BNB735" s="22"/>
      <c r="BNC735" s="29" t="s">
        <v>109</v>
      </c>
    </row>
    <row r="736" spans="1713:1719" x14ac:dyDescent="0.3">
      <c r="BMW736" s="22"/>
      <c r="BMX736" s="22"/>
      <c r="BMY736" s="22"/>
      <c r="BMZ736" s="22"/>
      <c r="BNA736" s="22"/>
      <c r="BNB736" s="22"/>
      <c r="BNC736" s="29" t="s">
        <v>108</v>
      </c>
    </row>
    <row r="737" spans="1719:1721" x14ac:dyDescent="0.3">
      <c r="BNC737" s="29" t="s">
        <v>107</v>
      </c>
      <c r="BND737" s="22"/>
      <c r="BNE737" s="22"/>
    </row>
    <row r="738" spans="1719:1721" x14ac:dyDescent="0.3">
      <c r="BNC738" s="29" t="s">
        <v>106</v>
      </c>
      <c r="BND738" s="22"/>
      <c r="BNE738" s="22"/>
    </row>
    <row r="739" spans="1719:1721" x14ac:dyDescent="0.3">
      <c r="BNC739" s="29" t="s">
        <v>105</v>
      </c>
      <c r="BND739" s="22"/>
      <c r="BNE739" s="22"/>
    </row>
    <row r="740" spans="1719:1721" x14ac:dyDescent="0.3">
      <c r="BNC740" s="29" t="s">
        <v>104</v>
      </c>
      <c r="BND740" s="22"/>
      <c r="BNE740" s="22"/>
    </row>
    <row r="741" spans="1719:1721" x14ac:dyDescent="0.3">
      <c r="BNC741" s="29" t="s">
        <v>103</v>
      </c>
      <c r="BND741" s="22"/>
      <c r="BNE741" s="22"/>
    </row>
    <row r="742" spans="1719:1721" x14ac:dyDescent="0.3">
      <c r="BNC742" s="29" t="s">
        <v>102</v>
      </c>
      <c r="BND742" s="22"/>
      <c r="BNE742" s="22"/>
    </row>
    <row r="743" spans="1719:1721" x14ac:dyDescent="0.3">
      <c r="BNC743" s="30" t="s">
        <v>101</v>
      </c>
      <c r="BND743" s="22"/>
      <c r="BNE743" s="22"/>
    </row>
    <row r="744" spans="1719:1721" x14ac:dyDescent="0.3">
      <c r="BNC744" s="29" t="s">
        <v>100</v>
      </c>
      <c r="BND744" s="22"/>
      <c r="BNE744" s="22"/>
    </row>
    <row r="745" spans="1719:1721" x14ac:dyDescent="0.3">
      <c r="BNC745" s="29" t="s">
        <v>99</v>
      </c>
      <c r="BND745" s="22"/>
      <c r="BNE745" s="22"/>
    </row>
    <row r="746" spans="1719:1721" x14ac:dyDescent="0.3">
      <c r="BNC746" s="29" t="s">
        <v>98</v>
      </c>
      <c r="BND746" s="22"/>
      <c r="BNE746" s="22"/>
    </row>
    <row r="747" spans="1719:1721" x14ac:dyDescent="0.3">
      <c r="BNC747" s="29" t="s">
        <v>97</v>
      </c>
      <c r="BND747" s="22"/>
      <c r="BNE747" s="22"/>
    </row>
    <row r="748" spans="1719:1721" x14ac:dyDescent="0.3">
      <c r="BNC748" s="22"/>
      <c r="BND748" s="22"/>
      <c r="BNE748" s="22"/>
    </row>
    <row r="749" spans="1719:1721" x14ac:dyDescent="0.3">
      <c r="BNC749" s="22"/>
      <c r="BND749" s="22"/>
      <c r="BNE749" s="22"/>
    </row>
    <row r="750" spans="1719:1721" x14ac:dyDescent="0.3">
      <c r="BNC750" s="22"/>
      <c r="BND750" s="22"/>
      <c r="BNE750" s="22" t="s">
        <v>54</v>
      </c>
    </row>
    <row r="751" spans="1719:1721" x14ac:dyDescent="0.3">
      <c r="BNC751" s="22"/>
      <c r="BND751" s="22"/>
      <c r="BNE751" s="22" t="s">
        <v>53</v>
      </c>
    </row>
    <row r="753" spans="1723:1728" x14ac:dyDescent="0.3">
      <c r="BNG753" s="22" t="s">
        <v>66</v>
      </c>
      <c r="BNH753" s="22"/>
      <c r="BNI753" s="22"/>
      <c r="BNJ753" s="22"/>
      <c r="BNK753" s="22"/>
      <c r="BNL753" s="22"/>
    </row>
    <row r="754" spans="1723:1728" x14ac:dyDescent="0.3">
      <c r="BNG754" s="22" t="s">
        <v>65</v>
      </c>
      <c r="BNH754" s="22"/>
      <c r="BNI754" s="22"/>
      <c r="BNJ754" s="22"/>
      <c r="BNK754" s="22"/>
      <c r="BNL754" s="22"/>
    </row>
    <row r="755" spans="1723:1728" x14ac:dyDescent="0.3">
      <c r="BNG755" s="22" t="s">
        <v>64</v>
      </c>
      <c r="BNH755" s="22"/>
      <c r="BNI755" s="22"/>
      <c r="BNJ755" s="22"/>
      <c r="BNK755" s="22"/>
      <c r="BNL755" s="22"/>
    </row>
    <row r="756" spans="1723:1728" x14ac:dyDescent="0.3">
      <c r="BNG756" s="22" t="s">
        <v>63</v>
      </c>
      <c r="BNH756" s="22"/>
      <c r="BNI756" s="22"/>
      <c r="BNJ756" s="22"/>
      <c r="BNK756" s="22"/>
      <c r="BNL756" s="22"/>
    </row>
    <row r="757" spans="1723:1728" x14ac:dyDescent="0.3">
      <c r="BNG757" s="22"/>
      <c r="BNH757" s="22"/>
      <c r="BNI757" s="22"/>
      <c r="BNJ757" s="22"/>
      <c r="BNK757" s="22"/>
      <c r="BNL757" s="22"/>
    </row>
    <row r="758" spans="1723:1728" x14ac:dyDescent="0.3">
      <c r="BNG758" s="22"/>
      <c r="BNH758" s="22"/>
      <c r="BNI758" s="22" t="s">
        <v>96</v>
      </c>
      <c r="BNJ758" s="22"/>
      <c r="BNK758" s="22"/>
      <c r="BNL758" s="22"/>
    </row>
    <row r="759" spans="1723:1728" x14ac:dyDescent="0.3">
      <c r="BNG759" s="22"/>
      <c r="BNH759" s="22"/>
      <c r="BNI759" s="22" t="s">
        <v>95</v>
      </c>
      <c r="BNJ759" s="22"/>
      <c r="BNK759" s="22"/>
      <c r="BNL759" s="22"/>
    </row>
    <row r="760" spans="1723:1728" x14ac:dyDescent="0.3">
      <c r="BNG760" s="22"/>
      <c r="BNH760" s="22"/>
      <c r="BNI760" s="22" t="s">
        <v>94</v>
      </c>
      <c r="BNJ760" s="22"/>
      <c r="BNK760" s="22"/>
      <c r="BNL760" s="22"/>
    </row>
    <row r="761" spans="1723:1728" x14ac:dyDescent="0.3">
      <c r="BNG761" s="22"/>
      <c r="BNH761" s="22"/>
      <c r="BNI761" s="22"/>
      <c r="BNJ761" s="22"/>
      <c r="BNK761" s="22"/>
      <c r="BNL761" s="22"/>
    </row>
    <row r="762" spans="1723:1728" x14ac:dyDescent="0.3">
      <c r="BNG762" s="22"/>
      <c r="BNH762" s="22"/>
      <c r="BNI762" s="22"/>
      <c r="BNJ762" s="22"/>
      <c r="BNK762" s="22"/>
      <c r="BNL762" s="22"/>
    </row>
    <row r="763" spans="1723:1728" x14ac:dyDescent="0.3">
      <c r="BNG763" s="22"/>
      <c r="BNH763" s="22"/>
      <c r="BNI763" s="22"/>
      <c r="BNJ763" s="22"/>
      <c r="BNK763" s="22"/>
      <c r="BNL763" s="8" t="s">
        <v>93</v>
      </c>
    </row>
    <row r="764" spans="1723:1728" x14ac:dyDescent="0.3">
      <c r="BNG764" s="22"/>
      <c r="BNH764" s="22"/>
      <c r="BNI764" s="22"/>
      <c r="BNJ764" s="22"/>
      <c r="BNK764" s="22"/>
      <c r="BNL764" s="11" t="s">
        <v>92</v>
      </c>
    </row>
    <row r="765" spans="1723:1728" x14ac:dyDescent="0.3">
      <c r="BNG765" s="22"/>
      <c r="BNH765" s="22"/>
      <c r="BNI765" s="22"/>
      <c r="BNJ765" s="22"/>
      <c r="BNK765" s="22"/>
      <c r="BNL765" s="11" t="s">
        <v>91</v>
      </c>
    </row>
    <row r="766" spans="1723:1728" x14ac:dyDescent="0.3">
      <c r="BNG766" s="22"/>
      <c r="BNH766" s="22"/>
      <c r="BNI766" s="22"/>
      <c r="BNJ766" s="22"/>
      <c r="BNK766" s="22"/>
      <c r="BNL766" s="11" t="s">
        <v>90</v>
      </c>
    </row>
    <row r="767" spans="1723:1728" x14ac:dyDescent="0.3">
      <c r="BNG767" s="22"/>
      <c r="BNH767" s="22"/>
      <c r="BNI767" s="22"/>
      <c r="BNJ767" s="22"/>
      <c r="BNK767" s="22"/>
      <c r="BNL767" s="11" t="s">
        <v>89</v>
      </c>
    </row>
    <row r="768" spans="1723:1728" x14ac:dyDescent="0.3">
      <c r="BNG768" s="22"/>
      <c r="BNH768" s="22"/>
      <c r="BNI768" s="22"/>
      <c r="BNJ768" s="22"/>
      <c r="BNK768" s="22"/>
      <c r="BNL768" s="11" t="s">
        <v>88</v>
      </c>
    </row>
    <row r="769" spans="1728:1732" x14ac:dyDescent="0.3">
      <c r="BNL769" s="11" t="s">
        <v>87</v>
      </c>
      <c r="BNM769" s="8"/>
      <c r="BNN769" s="8"/>
      <c r="BNO769" s="8"/>
      <c r="BNP769" s="8"/>
    </row>
    <row r="770" spans="1728:1732" x14ac:dyDescent="0.3">
      <c r="BNL770" s="11" t="s">
        <v>86</v>
      </c>
      <c r="BNM770" s="8"/>
      <c r="BNN770" s="8"/>
      <c r="BNO770" s="8"/>
      <c r="BNP770" s="8"/>
    </row>
    <row r="771" spans="1728:1732" x14ac:dyDescent="0.3">
      <c r="BNL771" s="11" t="s">
        <v>85</v>
      </c>
      <c r="BNM771" s="8"/>
      <c r="BNN771" s="8"/>
      <c r="BNO771" s="8"/>
      <c r="BNP771" s="8"/>
    </row>
    <row r="772" spans="1728:1732" x14ac:dyDescent="0.3">
      <c r="BNL772" s="11" t="s">
        <v>84</v>
      </c>
      <c r="BNM772" s="8"/>
      <c r="BNN772" s="8"/>
      <c r="BNO772" s="8"/>
      <c r="BNP772" s="8"/>
    </row>
    <row r="773" spans="1728:1732" x14ac:dyDescent="0.3">
      <c r="BNL773" s="11" t="s">
        <v>83</v>
      </c>
      <c r="BNM773" s="8"/>
      <c r="BNN773" s="8"/>
      <c r="BNO773" s="8"/>
      <c r="BNP773" s="8"/>
    </row>
    <row r="774" spans="1728:1732" x14ac:dyDescent="0.3">
      <c r="BNL774" s="8"/>
      <c r="BNM774" s="8"/>
      <c r="BNN774" s="8"/>
      <c r="BNO774" s="8"/>
      <c r="BNP774" s="8"/>
    </row>
    <row r="775" spans="1728:1732" x14ac:dyDescent="0.3">
      <c r="BNL775" s="8"/>
      <c r="BNM775" s="8"/>
      <c r="BNN775" s="8" t="s">
        <v>82</v>
      </c>
      <c r="BNO775" s="8"/>
      <c r="BNP775" s="8"/>
    </row>
    <row r="776" spans="1728:1732" x14ac:dyDescent="0.3">
      <c r="BNL776" s="8"/>
      <c r="BNM776" s="8"/>
      <c r="BNN776" s="8" t="s">
        <v>81</v>
      </c>
      <c r="BNO776" s="8"/>
      <c r="BNP776" s="8"/>
    </row>
    <row r="777" spans="1728:1732" x14ac:dyDescent="0.3">
      <c r="BNL777" s="8"/>
      <c r="BNM777" s="8"/>
      <c r="BNN777" s="8" t="s">
        <v>80</v>
      </c>
      <c r="BNO777" s="8"/>
      <c r="BNP777" s="8"/>
    </row>
    <row r="778" spans="1728:1732" x14ac:dyDescent="0.3">
      <c r="BNL778" s="8"/>
      <c r="BNM778" s="8"/>
      <c r="BNN778" s="8" t="s">
        <v>79</v>
      </c>
      <c r="BNO778" s="8"/>
      <c r="BNP778" s="8"/>
    </row>
    <row r="779" spans="1728:1732" x14ac:dyDescent="0.3">
      <c r="BNL779" s="8"/>
      <c r="BNM779" s="8"/>
      <c r="BNN779" s="8"/>
      <c r="BNO779" s="8"/>
      <c r="BNP779" s="8"/>
    </row>
    <row r="780" spans="1728:1732" x14ac:dyDescent="0.3">
      <c r="BNL780" s="8"/>
      <c r="BNM780" s="8"/>
      <c r="BNN780" s="8" t="s">
        <v>7</v>
      </c>
      <c r="BNO780" s="8"/>
      <c r="BNP780" s="8"/>
    </row>
    <row r="781" spans="1728:1732" x14ac:dyDescent="0.3">
      <c r="BNL781" s="8"/>
      <c r="BNM781" s="8"/>
      <c r="BNN781" s="8"/>
      <c r="BNO781" s="8"/>
      <c r="BNP781" s="21" t="s">
        <v>78</v>
      </c>
    </row>
    <row r="782" spans="1728:1732" x14ac:dyDescent="0.3">
      <c r="BNL782" s="8"/>
      <c r="BNM782" s="8"/>
      <c r="BNN782" s="8"/>
      <c r="BNO782" s="8"/>
      <c r="BNP782" s="11" t="s">
        <v>77</v>
      </c>
    </row>
    <row r="783" spans="1728:1732" x14ac:dyDescent="0.3">
      <c r="BNL783" s="8"/>
      <c r="BNM783" s="8"/>
      <c r="BNN783" s="8"/>
      <c r="BNO783" s="8"/>
      <c r="BNP783" s="11" t="s">
        <v>76</v>
      </c>
    </row>
    <row r="784" spans="1728:1732" x14ac:dyDescent="0.3">
      <c r="BNL784" s="8"/>
      <c r="BNM784" s="8"/>
      <c r="BNN784" s="8"/>
      <c r="BNO784" s="8"/>
      <c r="BNP784" s="11" t="s">
        <v>75</v>
      </c>
    </row>
    <row r="785" spans="1732:1736" x14ac:dyDescent="0.3">
      <c r="BNP785" s="11" t="s">
        <v>74</v>
      </c>
      <c r="BNQ785" s="8"/>
      <c r="BNR785" s="8"/>
      <c r="BNS785" s="8"/>
      <c r="BNT785" s="8"/>
    </row>
    <row r="786" spans="1732:1736" x14ac:dyDescent="0.3">
      <c r="BNP786" s="11" t="s">
        <v>73</v>
      </c>
      <c r="BNQ786" s="8"/>
      <c r="BNR786" s="8"/>
      <c r="BNS786" s="8"/>
      <c r="BNT786" s="8"/>
    </row>
    <row r="787" spans="1732:1736" x14ac:dyDescent="0.3">
      <c r="BNP787" s="11" t="s">
        <v>72</v>
      </c>
      <c r="BNQ787" s="8"/>
      <c r="BNR787" s="8"/>
      <c r="BNS787" s="8"/>
      <c r="BNT787" s="8"/>
    </row>
    <row r="788" spans="1732:1736" x14ac:dyDescent="0.3">
      <c r="BNP788" s="11" t="s">
        <v>71</v>
      </c>
      <c r="BNQ788" s="8"/>
      <c r="BNR788" s="8"/>
      <c r="BNS788" s="8"/>
      <c r="BNT788" s="8"/>
    </row>
    <row r="789" spans="1732:1736" x14ac:dyDescent="0.3">
      <c r="BNP789" s="11" t="s">
        <v>70</v>
      </c>
      <c r="BNQ789" s="8"/>
      <c r="BNR789" s="8"/>
      <c r="BNS789" s="8"/>
      <c r="BNT789" s="8"/>
    </row>
    <row r="790" spans="1732:1736" x14ac:dyDescent="0.3">
      <c r="BNP790" s="11" t="s">
        <v>69</v>
      </c>
      <c r="BNQ790" s="8"/>
      <c r="BNR790" s="8"/>
      <c r="BNS790" s="8"/>
      <c r="BNT790" s="8"/>
    </row>
    <row r="791" spans="1732:1736" x14ac:dyDescent="0.3">
      <c r="BNP791" s="11" t="s">
        <v>68</v>
      </c>
      <c r="BNQ791" s="8"/>
      <c r="BNR791" s="8"/>
      <c r="BNS791" s="8"/>
      <c r="BNT791" s="8"/>
    </row>
    <row r="792" spans="1732:1736" x14ac:dyDescent="0.3">
      <c r="BNP792" s="11" t="s">
        <v>0</v>
      </c>
      <c r="BNQ792" s="8"/>
      <c r="BNR792" s="8" t="s">
        <v>67</v>
      </c>
      <c r="BNS792" s="8"/>
      <c r="BNT792" s="8"/>
    </row>
    <row r="793" spans="1732:1736" x14ac:dyDescent="0.3">
      <c r="BNP793" s="8"/>
      <c r="BNQ793" s="8"/>
      <c r="BNR793" s="11" t="s">
        <v>66</v>
      </c>
      <c r="BNS793" s="8"/>
      <c r="BNT793" s="8"/>
    </row>
    <row r="794" spans="1732:1736" x14ac:dyDescent="0.3">
      <c r="BNP794" s="8"/>
      <c r="BNQ794" s="8"/>
      <c r="BNR794" s="11" t="s">
        <v>65</v>
      </c>
      <c r="BNS794" s="8"/>
      <c r="BNT794" s="8"/>
    </row>
    <row r="795" spans="1732:1736" x14ac:dyDescent="0.3">
      <c r="BNP795" s="8"/>
      <c r="BNQ795" s="8"/>
      <c r="BNR795" s="11" t="s">
        <v>64</v>
      </c>
      <c r="BNS795" s="8"/>
      <c r="BNT795" s="8"/>
    </row>
    <row r="796" spans="1732:1736" x14ac:dyDescent="0.3">
      <c r="BNP796" s="8"/>
      <c r="BNQ796" s="8"/>
      <c r="BNR796" s="11" t="s">
        <v>63</v>
      </c>
      <c r="BNS796" s="8"/>
      <c r="BNT796" s="8"/>
    </row>
    <row r="797" spans="1732:1736" x14ac:dyDescent="0.3">
      <c r="BNP797" s="8"/>
      <c r="BNQ797" s="8"/>
      <c r="BNR797" s="8"/>
      <c r="BNS797" s="8"/>
      <c r="BNT797" s="8"/>
    </row>
    <row r="798" spans="1732:1736" x14ac:dyDescent="0.3">
      <c r="BNP798" s="8"/>
      <c r="BNQ798" s="8"/>
      <c r="BNR798" s="8"/>
      <c r="BNS798" s="8"/>
      <c r="BNT798" s="8" t="s">
        <v>62</v>
      </c>
    </row>
    <row r="799" spans="1732:1736" ht="66" x14ac:dyDescent="0.3">
      <c r="BNP799" s="8"/>
      <c r="BNQ799" s="8"/>
      <c r="BNR799" s="8"/>
      <c r="BNS799" s="8"/>
      <c r="BNT799" s="282" t="s">
        <v>61</v>
      </c>
    </row>
    <row r="800" spans="1732:1736" x14ac:dyDescent="0.3">
      <c r="BNP800" s="8"/>
      <c r="BNQ800" s="8"/>
      <c r="BNR800" s="8"/>
      <c r="BNS800" s="8"/>
      <c r="BNT800" s="283" t="s">
        <v>60</v>
      </c>
    </row>
    <row r="801" spans="1736:1739" x14ac:dyDescent="0.3">
      <c r="BNT801" s="283" t="s">
        <v>59</v>
      </c>
      <c r="BNU801" s="8"/>
      <c r="BNV801" s="8"/>
      <c r="BNW801" s="8"/>
    </row>
    <row r="802" spans="1736:1739" x14ac:dyDescent="0.3">
      <c r="BNT802" s="283" t="s">
        <v>58</v>
      </c>
      <c r="BNU802" s="8"/>
      <c r="BNV802" s="8"/>
      <c r="BNW802" s="8"/>
    </row>
    <row r="803" spans="1736:1739" x14ac:dyDescent="0.3">
      <c r="BNT803" s="283" t="s">
        <v>57</v>
      </c>
      <c r="BNU803" s="8"/>
      <c r="BNV803" s="8"/>
      <c r="BNW803" s="8"/>
    </row>
    <row r="804" spans="1736:1739" ht="66" x14ac:dyDescent="0.3">
      <c r="BNT804" s="282" t="s">
        <v>56</v>
      </c>
      <c r="BNU804" s="8"/>
      <c r="BNV804" s="8"/>
      <c r="BNW804" s="8"/>
    </row>
    <row r="805" spans="1736:1739" x14ac:dyDescent="0.3">
      <c r="BNT805" s="283" t="s">
        <v>55</v>
      </c>
      <c r="BNU805" s="8"/>
      <c r="BNV805" s="8"/>
      <c r="BNW805" s="8"/>
    </row>
    <row r="806" spans="1736:1739" x14ac:dyDescent="0.3">
      <c r="BNT806" s="282" t="s">
        <v>0</v>
      </c>
      <c r="BNU806" s="8"/>
      <c r="BNV806" s="8"/>
      <c r="BNW806" s="8"/>
    </row>
    <row r="807" spans="1736:1739" x14ac:dyDescent="0.3">
      <c r="BNT807" s="283" t="s">
        <v>7</v>
      </c>
      <c r="BNU807" s="8"/>
      <c r="BNV807" s="8"/>
      <c r="BNW807" s="8"/>
    </row>
    <row r="808" spans="1736:1739" x14ac:dyDescent="0.3">
      <c r="BNT808" s="283"/>
      <c r="BNU808" s="8"/>
      <c r="BNV808" s="8"/>
      <c r="BNW808" s="8"/>
    </row>
    <row r="809" spans="1736:1739" x14ac:dyDescent="0.3">
      <c r="BNT809" s="8"/>
      <c r="BNU809" s="8"/>
      <c r="BNV809" s="11" t="s">
        <v>54</v>
      </c>
      <c r="BNW809" s="11"/>
    </row>
    <row r="810" spans="1736:1739" x14ac:dyDescent="0.3">
      <c r="BNT810" s="8"/>
      <c r="BNU810" s="8"/>
      <c r="BNV810" s="11" t="s">
        <v>53</v>
      </c>
      <c r="BNW810" s="11"/>
    </row>
    <row r="811" spans="1736:1739" x14ac:dyDescent="0.3">
      <c r="BNT811" s="8"/>
      <c r="BNU811" s="8"/>
      <c r="BNV811" s="11"/>
      <c r="BNW811" s="11"/>
    </row>
    <row r="812" spans="1736:1739" x14ac:dyDescent="0.3">
      <c r="BNT812" s="8"/>
      <c r="BNU812" s="8"/>
      <c r="BNV812" s="11"/>
      <c r="BNW812" s="11" t="s">
        <v>52</v>
      </c>
    </row>
    <row r="813" spans="1736:1739" x14ac:dyDescent="0.3">
      <c r="BNT813" s="8"/>
      <c r="BNU813" s="8"/>
      <c r="BNV813" s="11"/>
      <c r="BNW813" s="11" t="s">
        <v>51</v>
      </c>
    </row>
    <row r="819" spans="1741:1744" x14ac:dyDescent="0.3">
      <c r="BNY819" s="11" t="s">
        <v>50</v>
      </c>
      <c r="BNZ819" s="11"/>
      <c r="BOA819" s="11"/>
      <c r="BOB819" s="11"/>
    </row>
    <row r="820" spans="1741:1744" x14ac:dyDescent="0.3">
      <c r="BNY820" s="11" t="s">
        <v>49</v>
      </c>
      <c r="BNZ820" s="11"/>
      <c r="BOA820" s="11"/>
      <c r="BOB820" s="11"/>
    </row>
    <row r="821" spans="1741:1744" x14ac:dyDescent="0.3">
      <c r="BNY821" s="11" t="s">
        <v>48</v>
      </c>
      <c r="BNZ821" s="11"/>
      <c r="BOA821" s="11"/>
      <c r="BOB821" s="11"/>
    </row>
    <row r="822" spans="1741:1744" x14ac:dyDescent="0.3">
      <c r="BNY822" s="11"/>
      <c r="BNZ822" s="11"/>
      <c r="BOA822" s="11"/>
      <c r="BOB822" s="11"/>
    </row>
    <row r="823" spans="1741:1744" x14ac:dyDescent="0.3">
      <c r="BNY823" s="11"/>
      <c r="BNZ823" s="11"/>
      <c r="BOA823" s="11"/>
      <c r="BOB823" s="11"/>
    </row>
    <row r="824" spans="1741:1744" x14ac:dyDescent="0.3">
      <c r="BNY824" s="11"/>
      <c r="BNZ824" s="11"/>
      <c r="BOA824" s="11"/>
      <c r="BOB824" s="11"/>
    </row>
    <row r="825" spans="1741:1744" x14ac:dyDescent="0.3">
      <c r="BNY825" s="11"/>
      <c r="BNZ825" s="11" t="s">
        <v>47</v>
      </c>
      <c r="BOA825" s="11"/>
      <c r="BOB825" s="11"/>
    </row>
    <row r="826" spans="1741:1744" x14ac:dyDescent="0.3">
      <c r="BNY826" s="11"/>
      <c r="BNZ826" s="11" t="s">
        <v>46</v>
      </c>
      <c r="BOA826" s="11"/>
      <c r="BOB826" s="11"/>
    </row>
    <row r="827" spans="1741:1744" x14ac:dyDescent="0.3">
      <c r="BNY827" s="11"/>
      <c r="BNZ827" s="11" t="s">
        <v>45</v>
      </c>
      <c r="BOA827" s="11"/>
      <c r="BOB827" s="11"/>
    </row>
    <row r="828" spans="1741:1744" x14ac:dyDescent="0.3">
      <c r="BNY828" s="11"/>
      <c r="BNZ828" s="11"/>
      <c r="BOA828" s="11"/>
      <c r="BOB828" s="11"/>
    </row>
    <row r="829" spans="1741:1744" x14ac:dyDescent="0.3">
      <c r="BNY829" s="11"/>
      <c r="BNZ829" s="11"/>
      <c r="BOA829" s="11"/>
      <c r="BOB829" s="11"/>
    </row>
    <row r="830" spans="1741:1744" x14ac:dyDescent="0.3">
      <c r="BNY830" s="11"/>
      <c r="BNZ830" s="11"/>
      <c r="BOA830" s="11"/>
      <c r="BOB830" s="11"/>
    </row>
    <row r="831" spans="1741:1744" x14ac:dyDescent="0.3">
      <c r="BNY831" s="11"/>
      <c r="BNZ831" s="11"/>
      <c r="BOA831" s="11"/>
      <c r="BOB831" s="11" t="s">
        <v>44</v>
      </c>
    </row>
    <row r="832" spans="1741:1744" x14ac:dyDescent="0.3">
      <c r="BNY832" s="11"/>
      <c r="BNZ832" s="11"/>
      <c r="BOA832" s="11"/>
      <c r="BOB832" s="11" t="s">
        <v>43</v>
      </c>
    </row>
    <row r="833" spans="1744:1759" x14ac:dyDescent="0.3">
      <c r="BOB833" s="11" t="s">
        <v>42</v>
      </c>
      <c r="BOC833" s="11"/>
      <c r="BOD833" s="11"/>
      <c r="BOE833" s="11"/>
      <c r="BOF833" s="8"/>
      <c r="BOG833" s="8"/>
      <c r="BOH833" s="8"/>
      <c r="BOI833" s="8"/>
      <c r="BOJ833" s="8"/>
      <c r="BOK833" s="8"/>
      <c r="BOL833" s="8"/>
      <c r="BOM833" s="8"/>
      <c r="BON833" s="8"/>
      <c r="BOO833" s="8"/>
      <c r="BOP833" s="8"/>
      <c r="BOQ833" s="8"/>
    </row>
    <row r="834" spans="1744:1759" x14ac:dyDescent="0.3">
      <c r="BOB834" s="11"/>
      <c r="BOC834" s="11"/>
      <c r="BOD834" s="11"/>
      <c r="BOE834" s="11"/>
      <c r="BOF834" s="8"/>
      <c r="BOG834" s="8"/>
      <c r="BOH834" s="8"/>
      <c r="BOI834" s="8"/>
      <c r="BOJ834" s="8"/>
      <c r="BOK834" s="8"/>
      <c r="BOL834" s="8"/>
      <c r="BOM834" s="8"/>
      <c r="BON834" s="8"/>
      <c r="BOO834" s="8"/>
      <c r="BOP834" s="8"/>
      <c r="BOQ834" s="8"/>
    </row>
    <row r="835" spans="1744:1759" x14ac:dyDescent="0.3">
      <c r="BOB835" s="11"/>
      <c r="BOC835" s="11" t="s">
        <v>41</v>
      </c>
      <c r="BOD835" s="11"/>
      <c r="BOE835" s="11"/>
      <c r="BOF835" s="8"/>
      <c r="BOG835" s="8"/>
      <c r="BOH835" s="8"/>
      <c r="BOI835" s="8"/>
      <c r="BOJ835" s="8"/>
      <c r="BOK835" s="8"/>
      <c r="BOL835" s="8"/>
      <c r="BOM835" s="8"/>
      <c r="BON835" s="8"/>
      <c r="BOO835" s="8"/>
      <c r="BOP835" s="8"/>
      <c r="BOQ835" s="8"/>
    </row>
    <row r="836" spans="1744:1759" x14ac:dyDescent="0.3">
      <c r="BOB836" s="11"/>
      <c r="BOC836" s="11" t="s">
        <v>40</v>
      </c>
      <c r="BOD836" s="11"/>
      <c r="BOE836" s="11"/>
      <c r="BOF836" s="8"/>
      <c r="BOG836" s="8"/>
      <c r="BOH836" s="8"/>
      <c r="BOI836" s="8"/>
      <c r="BOJ836" s="8"/>
      <c r="BOK836" s="8"/>
      <c r="BOL836" s="8"/>
      <c r="BOM836" s="8"/>
      <c r="BON836" s="8"/>
      <c r="BOO836" s="8"/>
      <c r="BOP836" s="8"/>
      <c r="BOQ836" s="8"/>
    </row>
    <row r="837" spans="1744:1759" x14ac:dyDescent="0.3">
      <c r="BOB837" s="11"/>
      <c r="BOC837" s="11" t="s">
        <v>39</v>
      </c>
      <c r="BOD837" s="11"/>
      <c r="BOE837" s="11"/>
      <c r="BOF837" s="8"/>
      <c r="BOG837" s="8"/>
      <c r="BOH837" s="8"/>
      <c r="BOI837" s="8"/>
      <c r="BOJ837" s="8"/>
      <c r="BOK837" s="8"/>
      <c r="BOL837" s="8"/>
      <c r="BOM837" s="8"/>
      <c r="BON837" s="8"/>
      <c r="BOO837" s="8"/>
      <c r="BOP837" s="8"/>
      <c r="BOQ837" s="8"/>
    </row>
    <row r="838" spans="1744:1759" x14ac:dyDescent="0.3">
      <c r="BOB838" s="11"/>
      <c r="BOC838" s="11"/>
      <c r="BOD838" s="11"/>
      <c r="BOE838" s="11"/>
      <c r="BOF838" s="8"/>
      <c r="BOG838" s="8"/>
      <c r="BOH838" s="8"/>
      <c r="BOI838" s="8"/>
      <c r="BOJ838" s="8"/>
      <c r="BOK838" s="8"/>
      <c r="BOL838" s="8"/>
      <c r="BOM838" s="8"/>
      <c r="BON838" s="8"/>
      <c r="BOO838" s="8"/>
      <c r="BOP838" s="8"/>
      <c r="BOQ838" s="8"/>
    </row>
    <row r="839" spans="1744:1759" x14ac:dyDescent="0.3">
      <c r="BOB839" s="11"/>
      <c r="BOC839" s="11"/>
      <c r="BOD839" s="11" t="s">
        <v>38</v>
      </c>
      <c r="BOE839" s="11"/>
      <c r="BOF839" s="8"/>
      <c r="BOG839" s="8"/>
      <c r="BOH839" s="8"/>
      <c r="BOI839" s="8"/>
      <c r="BOJ839" s="8"/>
      <c r="BOK839" s="8"/>
      <c r="BOL839" s="8"/>
      <c r="BOM839" s="8"/>
      <c r="BON839" s="8"/>
      <c r="BOO839" s="8"/>
      <c r="BOP839" s="8"/>
      <c r="BOQ839" s="8"/>
    </row>
    <row r="840" spans="1744:1759" x14ac:dyDescent="0.3">
      <c r="BOB840" s="11"/>
      <c r="BOC840" s="11"/>
      <c r="BOD840" s="11" t="s">
        <v>37</v>
      </c>
      <c r="BOE840" s="11"/>
      <c r="BOF840" s="8"/>
      <c r="BOG840" s="8"/>
      <c r="BOH840" s="8"/>
      <c r="BOI840" s="8"/>
      <c r="BOJ840" s="8"/>
      <c r="BOK840" s="8"/>
      <c r="BOL840" s="8"/>
      <c r="BOM840" s="8"/>
      <c r="BON840" s="8"/>
      <c r="BOO840" s="8"/>
      <c r="BOP840" s="8"/>
      <c r="BOQ840" s="8"/>
    </row>
    <row r="841" spans="1744:1759" x14ac:dyDescent="0.3">
      <c r="BOB841" s="11"/>
      <c r="BOC841" s="11"/>
      <c r="BOD841" s="11" t="s">
        <v>36</v>
      </c>
      <c r="BOE841" s="11"/>
      <c r="BOF841" s="8"/>
      <c r="BOG841" s="8"/>
      <c r="BOH841" s="8"/>
      <c r="BOI841" s="8"/>
      <c r="BOJ841" s="8"/>
      <c r="BOK841" s="8"/>
      <c r="BOL841" s="8"/>
      <c r="BOM841" s="8"/>
      <c r="BON841" s="8"/>
      <c r="BOO841" s="8"/>
      <c r="BOP841" s="8"/>
      <c r="BOQ841" s="8"/>
    </row>
    <row r="842" spans="1744:1759" x14ac:dyDescent="0.3">
      <c r="BOB842" s="11"/>
      <c r="BOC842" s="11"/>
      <c r="BOD842" s="11"/>
      <c r="BOE842" s="11"/>
      <c r="BOF842" s="8"/>
      <c r="BOG842" s="8"/>
      <c r="BOH842" s="8"/>
      <c r="BOI842" s="8"/>
      <c r="BOJ842" s="8"/>
      <c r="BOK842" s="8"/>
      <c r="BOL842" s="8"/>
      <c r="BOM842" s="8"/>
      <c r="BON842" s="8"/>
      <c r="BOO842" s="8"/>
      <c r="BOP842" s="8"/>
      <c r="BOQ842" s="8"/>
    </row>
    <row r="843" spans="1744:1759" x14ac:dyDescent="0.3">
      <c r="BOB843" s="11"/>
      <c r="BOC843" s="11"/>
      <c r="BOD843" s="11"/>
      <c r="BOE843" s="13" t="s">
        <v>35</v>
      </c>
      <c r="BOF843" s="8"/>
      <c r="BOG843" s="8"/>
      <c r="BOH843" s="8"/>
      <c r="BOI843" s="8"/>
      <c r="BOJ843" s="8"/>
      <c r="BOK843" s="8"/>
      <c r="BOL843" s="8"/>
      <c r="BOM843" s="8"/>
      <c r="BON843" s="8"/>
      <c r="BOO843" s="8"/>
      <c r="BOP843" s="8"/>
      <c r="BOQ843" s="8"/>
    </row>
    <row r="844" spans="1744:1759" x14ac:dyDescent="0.3">
      <c r="BOB844" s="11"/>
      <c r="BOC844" s="11"/>
      <c r="BOD844" s="11"/>
      <c r="BOE844" s="13" t="s">
        <v>34</v>
      </c>
      <c r="BOF844" s="8"/>
      <c r="BOG844" s="8"/>
      <c r="BOH844" s="8"/>
      <c r="BOI844" s="8"/>
      <c r="BOJ844" s="8"/>
      <c r="BOK844" s="8"/>
      <c r="BOL844" s="8"/>
      <c r="BOM844" s="8"/>
      <c r="BON844" s="8"/>
      <c r="BOO844" s="8"/>
      <c r="BOP844" s="8"/>
      <c r="BOQ844" s="8"/>
    </row>
    <row r="845" spans="1744:1759" x14ac:dyDescent="0.3">
      <c r="BOB845" s="11"/>
      <c r="BOC845" s="11"/>
      <c r="BOD845" s="11"/>
      <c r="BOE845" s="13"/>
      <c r="BOF845" s="8"/>
      <c r="BOG845" s="8"/>
      <c r="BOH845" s="8"/>
      <c r="BOI845" s="8"/>
      <c r="BOJ845" s="8"/>
      <c r="BOK845" s="8"/>
      <c r="BOL845" s="8"/>
      <c r="BOM845" s="8"/>
      <c r="BON845" s="8"/>
      <c r="BOO845" s="8"/>
      <c r="BOP845" s="8"/>
      <c r="BOQ845" s="8"/>
    </row>
    <row r="846" spans="1744:1759" x14ac:dyDescent="0.3">
      <c r="BOB846" s="8"/>
      <c r="BOC846" s="8"/>
      <c r="BOD846" s="8"/>
      <c r="BOE846" s="8"/>
      <c r="BOF846" s="8"/>
      <c r="BOG846" s="8"/>
      <c r="BOH846" s="8"/>
      <c r="BOI846" s="8"/>
      <c r="BOJ846" s="8"/>
      <c r="BOK846" s="8"/>
      <c r="BOL846" s="8"/>
      <c r="BOM846" s="8"/>
      <c r="BON846" s="8"/>
      <c r="BOO846" s="8"/>
      <c r="BOP846" s="8"/>
      <c r="BOQ846" s="8"/>
    </row>
    <row r="847" spans="1744:1759" x14ac:dyDescent="0.3">
      <c r="BOB847" s="8"/>
      <c r="BOC847" s="8"/>
      <c r="BOD847" s="8"/>
      <c r="BOE847" s="8"/>
      <c r="BOF847" s="8"/>
      <c r="BOG847" s="8"/>
      <c r="BOH847" s="8"/>
      <c r="BOI847" s="8"/>
      <c r="BOJ847" s="8"/>
      <c r="BOK847" s="8"/>
      <c r="BOL847" s="8"/>
      <c r="BOM847" s="8"/>
      <c r="BON847" s="8"/>
      <c r="BOO847" s="8"/>
      <c r="BOP847" s="8"/>
      <c r="BOQ847" s="8"/>
    </row>
    <row r="848" spans="1744:1759" x14ac:dyDescent="0.3">
      <c r="BOB848" s="8"/>
      <c r="BOC848" s="8"/>
      <c r="BOD848" s="8"/>
      <c r="BOE848" s="8"/>
      <c r="BOF848" s="8"/>
      <c r="BOG848" s="11"/>
      <c r="BOH848" s="11"/>
      <c r="BOI848" s="11"/>
      <c r="BOJ848" s="11"/>
      <c r="BOK848" s="11"/>
      <c r="BOL848" s="11"/>
      <c r="BOM848" s="11"/>
      <c r="BON848" s="11"/>
      <c r="BOO848" s="529" t="s">
        <v>33</v>
      </c>
      <c r="BOP848" s="529"/>
      <c r="BOQ848" s="529"/>
    </row>
    <row r="849" spans="1749:1761" x14ac:dyDescent="0.3">
      <c r="BOG849" s="11"/>
      <c r="BOH849" s="11"/>
      <c r="BOI849" s="11"/>
      <c r="BOJ849" s="11"/>
      <c r="BOK849" s="11"/>
      <c r="BOL849" s="11"/>
      <c r="BOM849" s="9">
        <v>1</v>
      </c>
      <c r="BON849" s="9">
        <v>2</v>
      </c>
      <c r="BOO849" s="9">
        <v>3</v>
      </c>
      <c r="BOP849" s="16">
        <v>4</v>
      </c>
      <c r="BOQ849" s="16">
        <v>5</v>
      </c>
      <c r="BOR849" s="8"/>
      <c r="BOS849" s="8"/>
    </row>
    <row r="850" spans="1749:1761" x14ac:dyDescent="0.3">
      <c r="BOG850" s="11"/>
      <c r="BOH850" s="11"/>
      <c r="BOI850" s="11"/>
      <c r="BOJ850" s="11"/>
      <c r="BOK850" s="11"/>
      <c r="BOL850" s="11"/>
      <c r="BOM850" s="13" t="s">
        <v>32</v>
      </c>
      <c r="BON850" s="13" t="s">
        <v>31</v>
      </c>
      <c r="BOO850" s="13" t="s">
        <v>30</v>
      </c>
      <c r="BOP850" s="13" t="s">
        <v>29</v>
      </c>
      <c r="BOQ850" s="13" t="s">
        <v>28</v>
      </c>
      <c r="BOR850" s="8"/>
      <c r="BOS850" s="8"/>
    </row>
    <row r="851" spans="1749:1761" x14ac:dyDescent="0.3">
      <c r="BOG851" s="11"/>
      <c r="BOH851" s="11"/>
      <c r="BOI851" s="11"/>
      <c r="BOJ851" s="11"/>
      <c r="BOK851" s="11"/>
      <c r="BOL851" s="11"/>
      <c r="BOM851" s="284">
        <v>0.2</v>
      </c>
      <c r="BON851" s="284">
        <v>0.4</v>
      </c>
      <c r="BOO851" s="284">
        <v>0.6</v>
      </c>
      <c r="BOP851" s="284">
        <v>0.8</v>
      </c>
      <c r="BOQ851" s="284">
        <v>1</v>
      </c>
      <c r="BOR851" s="8"/>
      <c r="BOS851" s="8"/>
    </row>
    <row r="852" spans="1749:1761" x14ac:dyDescent="0.3">
      <c r="BOG852" s="11"/>
      <c r="BOH852" s="11"/>
      <c r="BOI852" s="11"/>
      <c r="BOJ852" s="11"/>
      <c r="BOK852" s="11"/>
      <c r="BOL852" s="11"/>
      <c r="BOM852" s="9"/>
      <c r="BON852" s="9"/>
      <c r="BOO852" s="9"/>
      <c r="BOP852" s="16"/>
      <c r="BOQ852" s="16"/>
      <c r="BOR852" s="8"/>
      <c r="BOS852" s="8"/>
    </row>
    <row r="853" spans="1749:1761" x14ac:dyDescent="0.3">
      <c r="BOG853" s="537" t="s">
        <v>27</v>
      </c>
      <c r="BOH853" s="14">
        <v>5</v>
      </c>
      <c r="BOI853" s="13" t="s">
        <v>26</v>
      </c>
      <c r="BOJ853" s="284">
        <v>1</v>
      </c>
      <c r="BOK853" s="11" t="s">
        <v>25</v>
      </c>
      <c r="BOL853" s="285">
        <v>1</v>
      </c>
      <c r="BOM853" s="9" t="s">
        <v>14</v>
      </c>
      <c r="BON853" s="9" t="s">
        <v>14</v>
      </c>
      <c r="BOO853" s="9" t="s">
        <v>14</v>
      </c>
      <c r="BOP853" s="9" t="s">
        <v>14</v>
      </c>
      <c r="BOQ853" s="9" t="s">
        <v>13</v>
      </c>
      <c r="BOR853" s="8"/>
      <c r="BOS853" s="8"/>
    </row>
    <row r="854" spans="1749:1761" x14ac:dyDescent="0.3">
      <c r="BOG854" s="537"/>
      <c r="BOH854" s="14">
        <v>4</v>
      </c>
      <c r="BOI854" s="13" t="s">
        <v>24</v>
      </c>
      <c r="BOJ854" s="284">
        <v>0.8</v>
      </c>
      <c r="BOK854" s="11" t="s">
        <v>23</v>
      </c>
      <c r="BOL854" s="285">
        <v>0.8</v>
      </c>
      <c r="BOM854" s="9" t="s">
        <v>15</v>
      </c>
      <c r="BON854" s="9" t="s">
        <v>15</v>
      </c>
      <c r="BOO854" s="9" t="s">
        <v>14</v>
      </c>
      <c r="BOP854" s="9" t="s">
        <v>14</v>
      </c>
      <c r="BOQ854" s="9" t="s">
        <v>13</v>
      </c>
      <c r="BOR854" s="8"/>
      <c r="BOS854" s="8"/>
    </row>
    <row r="855" spans="1749:1761" x14ac:dyDescent="0.3">
      <c r="BOG855" s="537"/>
      <c r="BOH855" s="14">
        <v>3</v>
      </c>
      <c r="BOI855" s="13" t="s">
        <v>22</v>
      </c>
      <c r="BOJ855" s="284">
        <v>0.6</v>
      </c>
      <c r="BOK855" s="11" t="s">
        <v>21</v>
      </c>
      <c r="BOL855" s="285">
        <v>0.6</v>
      </c>
      <c r="BOM855" s="9" t="s">
        <v>15</v>
      </c>
      <c r="BON855" s="9" t="s">
        <v>15</v>
      </c>
      <c r="BOO855" s="9" t="s">
        <v>15</v>
      </c>
      <c r="BOP855" s="9" t="s">
        <v>14</v>
      </c>
      <c r="BOQ855" s="9" t="s">
        <v>13</v>
      </c>
      <c r="BOR855" s="8"/>
      <c r="BOS855" s="8"/>
    </row>
    <row r="856" spans="1749:1761" x14ac:dyDescent="0.3">
      <c r="BOG856" s="537"/>
      <c r="BOH856" s="14">
        <v>2</v>
      </c>
      <c r="BOI856" s="13" t="s">
        <v>20</v>
      </c>
      <c r="BOJ856" s="284">
        <v>0.4</v>
      </c>
      <c r="BOK856" s="11" t="s">
        <v>19</v>
      </c>
      <c r="BOL856" s="285">
        <v>0.4</v>
      </c>
      <c r="BOM856" s="9" t="s">
        <v>16</v>
      </c>
      <c r="BON856" s="9" t="s">
        <v>15</v>
      </c>
      <c r="BOO856" s="9" t="s">
        <v>15</v>
      </c>
      <c r="BOP856" s="9" t="s">
        <v>14</v>
      </c>
      <c r="BOQ856" s="9" t="s">
        <v>13</v>
      </c>
      <c r="BOR856" s="8"/>
      <c r="BOS856" s="8"/>
    </row>
    <row r="857" spans="1749:1761" x14ac:dyDescent="0.3">
      <c r="BOG857" s="537"/>
      <c r="BOH857" s="14">
        <v>1</v>
      </c>
      <c r="BOI857" s="13" t="s">
        <v>18</v>
      </c>
      <c r="BOJ857" s="284">
        <v>0.2</v>
      </c>
      <c r="BOK857" s="11" t="s">
        <v>17</v>
      </c>
      <c r="BOL857" s="285">
        <v>0.2</v>
      </c>
      <c r="BOM857" s="9" t="s">
        <v>16</v>
      </c>
      <c r="BON857" s="9" t="s">
        <v>16</v>
      </c>
      <c r="BOO857" s="9" t="s">
        <v>15</v>
      </c>
      <c r="BOP857" s="9" t="s">
        <v>14</v>
      </c>
      <c r="BOQ857" s="9" t="s">
        <v>13</v>
      </c>
      <c r="BOR857" s="8"/>
      <c r="BOS857" s="8"/>
    </row>
    <row r="858" spans="1749:1761" x14ac:dyDescent="0.3">
      <c r="BOG858" s="8"/>
      <c r="BOH858" s="8"/>
      <c r="BOI858" s="8"/>
      <c r="BOJ858" s="8"/>
      <c r="BOK858" s="8"/>
      <c r="BOL858" s="8"/>
      <c r="BOM858" s="8"/>
      <c r="BON858" s="8"/>
      <c r="BOO858" s="8"/>
      <c r="BOP858" s="8"/>
      <c r="BOQ858" s="8"/>
      <c r="BOR858" s="8"/>
      <c r="BOS858" s="8"/>
    </row>
    <row r="859" spans="1749:1761" x14ac:dyDescent="0.3">
      <c r="BOG859" s="8"/>
      <c r="BOH859" s="8"/>
      <c r="BOI859" s="8"/>
      <c r="BOJ859" s="8"/>
      <c r="BOK859" s="8"/>
      <c r="BOL859" s="8"/>
      <c r="BOM859" s="8"/>
      <c r="BON859" s="8"/>
      <c r="BOO859" s="8"/>
      <c r="BOP859" s="8"/>
      <c r="BOQ859" s="8"/>
      <c r="BOR859" s="8"/>
      <c r="BOS859" s="8"/>
    </row>
    <row r="860" spans="1749:1761" x14ac:dyDescent="0.3">
      <c r="BOG860" s="8"/>
      <c r="BOH860" s="8"/>
      <c r="BOI860" s="8"/>
      <c r="BOJ860" s="8"/>
      <c r="BOK860" s="8"/>
      <c r="BOL860" s="8"/>
      <c r="BOM860" s="8"/>
      <c r="BON860" s="8"/>
      <c r="BOO860" s="8"/>
      <c r="BOP860" s="8"/>
      <c r="BOQ860" s="8"/>
      <c r="BOR860" s="8"/>
      <c r="BOS860" s="8" t="s">
        <v>12</v>
      </c>
    </row>
    <row r="861" spans="1749:1761" x14ac:dyDescent="0.3">
      <c r="BOG861" s="8"/>
      <c r="BOH861" s="8"/>
      <c r="BOI861" s="8"/>
      <c r="BOJ861" s="8"/>
      <c r="BOK861" s="8"/>
      <c r="BOL861" s="8"/>
      <c r="BOM861" s="8"/>
      <c r="BON861" s="8"/>
      <c r="BOO861" s="8"/>
      <c r="BOP861" s="8"/>
      <c r="BOQ861" s="8"/>
      <c r="BOR861" s="8"/>
      <c r="BOS861" s="8" t="s">
        <v>11</v>
      </c>
    </row>
    <row r="862" spans="1749:1761" x14ac:dyDescent="0.3">
      <c r="BOG862" s="8"/>
      <c r="BOH862" s="8"/>
      <c r="BOI862" s="8"/>
      <c r="BOJ862" s="8"/>
      <c r="BOK862" s="8"/>
      <c r="BOL862" s="8"/>
      <c r="BOM862" s="8"/>
      <c r="BON862" s="8"/>
      <c r="BOO862" s="8"/>
      <c r="BOP862" s="8"/>
      <c r="BOQ862" s="8"/>
      <c r="BOR862" s="8"/>
      <c r="BOS862" s="8" t="s">
        <v>10</v>
      </c>
    </row>
    <row r="863" spans="1749:1761" x14ac:dyDescent="0.3">
      <c r="BOG863" s="8"/>
      <c r="BOH863" s="8"/>
      <c r="BOI863" s="8"/>
      <c r="BOJ863" s="8"/>
      <c r="BOK863" s="8"/>
      <c r="BOL863" s="8"/>
      <c r="BOM863" s="8"/>
      <c r="BON863" s="8"/>
      <c r="BOO863" s="8"/>
      <c r="BOP863" s="8"/>
      <c r="BOQ863" s="8"/>
      <c r="BOR863" s="8"/>
      <c r="BOS863" s="8" t="s">
        <v>9</v>
      </c>
    </row>
    <row r="864" spans="1749:1761" x14ac:dyDescent="0.3">
      <c r="BOG864" s="8"/>
      <c r="BOH864" s="8"/>
      <c r="BOI864" s="8"/>
      <c r="BOJ864" s="8"/>
      <c r="BOK864" s="8"/>
      <c r="BOL864" s="8"/>
      <c r="BOM864" s="8"/>
      <c r="BON864" s="8"/>
      <c r="BOO864" s="8"/>
      <c r="BOP864" s="8"/>
      <c r="BOQ864" s="8"/>
      <c r="BOR864" s="8"/>
      <c r="BOS864" s="8" t="s">
        <v>8</v>
      </c>
    </row>
    <row r="865" spans="1761:1763" x14ac:dyDescent="0.3">
      <c r="BOS865" s="8" t="s">
        <v>7</v>
      </c>
      <c r="BOT865" s="208"/>
      <c r="BOU865" s="208"/>
    </row>
    <row r="868" spans="1761:1763" x14ac:dyDescent="0.3">
      <c r="BOS868" s="208"/>
      <c r="BOT868" s="208"/>
      <c r="BOU868" s="286" t="s">
        <v>6</v>
      </c>
    </row>
    <row r="869" spans="1761:1763" ht="30.6" x14ac:dyDescent="0.3">
      <c r="BOS869" s="208"/>
      <c r="BOT869" s="208"/>
      <c r="BOU869" s="278" t="s">
        <v>5</v>
      </c>
    </row>
    <row r="870" spans="1761:1763" ht="30.6" x14ac:dyDescent="0.3">
      <c r="BOS870" s="208"/>
      <c r="BOT870" s="208"/>
      <c r="BOU870" s="278" t="s">
        <v>4</v>
      </c>
    </row>
    <row r="871" spans="1761:1763" ht="20.399999999999999" x14ac:dyDescent="0.3">
      <c r="BOS871" s="208"/>
      <c r="BOT871" s="208"/>
      <c r="BOU871" s="278" t="s">
        <v>3</v>
      </c>
    </row>
    <row r="872" spans="1761:1763" ht="20.399999999999999" x14ac:dyDescent="0.3">
      <c r="BOS872" s="208"/>
      <c r="BOT872" s="208"/>
      <c r="BOU872" s="278" t="s">
        <v>2</v>
      </c>
    </row>
    <row r="873" spans="1761:1763" ht="30.6" x14ac:dyDescent="0.3">
      <c r="BOS873" s="208"/>
      <c r="BOT873" s="208"/>
      <c r="BOU873" s="278" t="s">
        <v>1</v>
      </c>
    </row>
    <row r="874" spans="1761:1763" x14ac:dyDescent="0.3">
      <c r="BOS874" s="208"/>
      <c r="BOT874" s="208"/>
      <c r="BOU874" s="212" t="s">
        <v>0</v>
      </c>
    </row>
  </sheetData>
  <mergeCells count="20">
    <mergeCell ref="B7:H7"/>
    <mergeCell ref="J7:AB7"/>
    <mergeCell ref="B1:I1"/>
    <mergeCell ref="J1:K4"/>
    <mergeCell ref="B2:I2"/>
    <mergeCell ref="C3:H3"/>
    <mergeCell ref="C4:H4"/>
    <mergeCell ref="E5:G5"/>
    <mergeCell ref="I5:N5"/>
    <mergeCell ref="BOO848:BOQ848"/>
    <mergeCell ref="O5:P5"/>
    <mergeCell ref="Q5:R5"/>
    <mergeCell ref="U5:V5"/>
    <mergeCell ref="W5:X5"/>
    <mergeCell ref="BOG853:BOG857"/>
    <mergeCell ref="AC7:AH7"/>
    <mergeCell ref="AI7:AL7"/>
    <mergeCell ref="BLW598:BLY598"/>
    <mergeCell ref="BLQ602:BLQ606"/>
    <mergeCell ref="BMX712:BMZ712"/>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81F83-B507-4037-929C-4F06BC18646F}">
  <dimension ref="A1:BOU961"/>
  <sheetViews>
    <sheetView topLeftCell="A26" workbookViewId="0">
      <selection activeCell="CS101" sqref="CS101"/>
    </sheetView>
  </sheetViews>
  <sheetFormatPr baseColWidth="10" defaultRowHeight="10.199999999999999" x14ac:dyDescent="0.2"/>
  <cols>
    <col min="1" max="1" width="4.77734375" style="1" customWidth="1"/>
    <col min="2" max="2" width="23.21875" style="1" customWidth="1"/>
    <col min="3" max="3" width="31.44140625" style="1" customWidth="1"/>
    <col min="4" max="4" width="23.77734375" style="1" customWidth="1"/>
    <col min="5" max="6" width="13.44140625" style="1" customWidth="1"/>
    <col min="7" max="8" width="23.77734375" style="1" customWidth="1"/>
    <col min="9" max="9" width="14.44140625" style="2" customWidth="1"/>
    <col min="10" max="28" width="9.77734375" style="2" customWidth="1"/>
    <col min="29" max="29" width="16.77734375" style="2" customWidth="1"/>
    <col min="30" max="30" width="5.77734375" style="2" customWidth="1"/>
    <col min="31" max="31" width="9.77734375" style="2" customWidth="1"/>
    <col min="32" max="32" width="5.77734375" style="1" customWidth="1"/>
    <col min="33" max="33" width="10.21875" style="2" customWidth="1"/>
    <col min="34" max="34" width="6.44140625" style="5" customWidth="1"/>
    <col min="35" max="35" width="34.44140625" style="1" customWidth="1"/>
    <col min="36" max="36" width="17.77734375" style="1" customWidth="1"/>
    <col min="37" max="37" width="23" style="4" customWidth="1"/>
    <col min="38" max="38" width="18" style="4" customWidth="1"/>
    <col min="39" max="39" width="8.77734375" style="4" customWidth="1"/>
    <col min="40" max="40" width="12.21875" style="1" customWidth="1"/>
    <col min="41" max="41" width="8.77734375" style="1" customWidth="1"/>
    <col min="42" max="42" width="9.21875" style="4" customWidth="1"/>
    <col min="43" max="43" width="8.77734375" style="4" customWidth="1"/>
    <col min="44" max="44" width="12.21875" style="1" customWidth="1"/>
    <col min="45" max="45" width="8.77734375" style="1" customWidth="1"/>
    <col min="46" max="46" width="9.21875" style="4" customWidth="1"/>
    <col min="47" max="47" width="8.77734375" style="4" customWidth="1"/>
    <col min="48" max="48" width="12.21875" style="1" customWidth="1"/>
    <col min="49" max="49" width="8.77734375" style="1" customWidth="1"/>
    <col min="50" max="50" width="9.21875" style="4" customWidth="1"/>
    <col min="51" max="51" width="8.77734375" style="4" customWidth="1"/>
    <col min="52" max="52" width="12.21875" style="1" customWidth="1"/>
    <col min="53" max="53" width="8.77734375" style="1" customWidth="1"/>
    <col min="54" max="54" width="9.21875" style="4" customWidth="1"/>
    <col min="55" max="55" width="8.77734375" style="4" customWidth="1"/>
    <col min="56" max="56" width="12.21875" style="1" customWidth="1"/>
    <col min="57" max="57" width="8.77734375" style="1" customWidth="1"/>
    <col min="58" max="58" width="9.21875" style="4" customWidth="1"/>
    <col min="59" max="59" width="8.77734375" style="4" customWidth="1"/>
    <col min="60" max="60" width="12.21875" style="1" customWidth="1"/>
    <col min="61" max="61" width="8.77734375" style="1" customWidth="1"/>
    <col min="62" max="62" width="9.21875" style="4" customWidth="1"/>
    <col min="63" max="63" width="8.77734375" style="4" customWidth="1"/>
    <col min="64" max="64" width="12.21875" style="1" customWidth="1"/>
    <col min="65" max="65" width="8.77734375" style="1" customWidth="1"/>
    <col min="66" max="66" width="9.21875" style="4" customWidth="1"/>
    <col min="67" max="67" width="8.77734375" style="4" customWidth="1"/>
    <col min="68" max="68" width="12.21875" style="1" customWidth="1"/>
    <col min="69" max="69" width="8.77734375" style="1" customWidth="1"/>
    <col min="70" max="70" width="9.21875" style="4" customWidth="1"/>
    <col min="71" max="71" width="8.77734375" style="4" customWidth="1"/>
    <col min="72" max="72" width="12.21875" style="1" customWidth="1"/>
    <col min="73" max="73" width="8.77734375" style="1" customWidth="1"/>
    <col min="74" max="74" width="9.21875" style="4" customWidth="1"/>
    <col min="75" max="75" width="8.77734375" style="4" customWidth="1"/>
    <col min="76" max="76" width="12.21875" style="1" customWidth="1"/>
    <col min="77" max="77" width="11.77734375" style="1" customWidth="1"/>
    <col min="78" max="78" width="11.21875" style="4" customWidth="1"/>
    <col min="79" max="79" width="12.21875" style="4" customWidth="1"/>
    <col min="80" max="80" width="12.21875" style="1" customWidth="1"/>
    <col min="81" max="81" width="10.21875" style="1" customWidth="1"/>
    <col min="82" max="82" width="10.77734375" style="4" customWidth="1"/>
    <col min="83" max="83" width="13.77734375" style="4" customWidth="1"/>
    <col min="84" max="84" width="12.21875" style="1" customWidth="1"/>
    <col min="85" max="85" width="10.21875" style="1" customWidth="1"/>
    <col min="86" max="86" width="10.21875" style="4" customWidth="1"/>
    <col min="87" max="89" width="2.21875" style="4" hidden="1" customWidth="1"/>
    <col min="90" max="90" width="9.77734375" style="4" customWidth="1"/>
    <col min="91" max="91" width="6.77734375" style="4" customWidth="1"/>
    <col min="92" max="92" width="9.77734375" style="4" customWidth="1"/>
    <col min="93" max="93" width="6.77734375" style="4" customWidth="1"/>
    <col min="94" max="94" width="11.77734375" style="4" customWidth="1"/>
    <col min="95" max="95" width="6.77734375" style="4" customWidth="1"/>
    <col min="96" max="96" width="66.77734375" style="4" customWidth="1"/>
    <col min="97" max="97" width="11" style="4" customWidth="1"/>
    <col min="98" max="98" width="1" style="4" customWidth="1"/>
    <col min="99" max="99" width="37.21875" style="4" customWidth="1"/>
    <col min="100" max="100" width="27.44140625" style="4" customWidth="1"/>
    <col min="101" max="101" width="1.44140625" style="4" hidden="1" customWidth="1"/>
    <col min="102" max="105" width="5.44140625" style="4" hidden="1" customWidth="1"/>
    <col min="106" max="106" width="5.77734375" style="1" hidden="1" customWidth="1"/>
    <col min="107" max="108" width="6.77734375" style="1" hidden="1" customWidth="1"/>
    <col min="109" max="109" width="4.44140625" style="4" hidden="1" customWidth="1"/>
    <col min="110" max="110" width="6.44140625" style="1" hidden="1" customWidth="1"/>
    <col min="111" max="112" width="6.44140625" style="4" hidden="1" customWidth="1"/>
    <col min="113" max="113" width="19" style="1" hidden="1" customWidth="1"/>
    <col min="114" max="116" width="6" style="1" hidden="1" customWidth="1"/>
    <col min="117" max="117" width="4.44140625" style="4" hidden="1" customWidth="1"/>
    <col min="118" max="118" width="6.44140625" style="1" hidden="1" customWidth="1"/>
    <col min="119" max="119" width="6.44140625" style="4" hidden="1" customWidth="1"/>
    <col min="120" max="191" width="6" style="1" hidden="1" customWidth="1"/>
    <col min="192" max="192" width="7.44140625" style="1" customWidth="1"/>
    <col min="193" max="224" width="8" style="1" customWidth="1"/>
    <col min="225" max="1677" width="2.21875" style="1" customWidth="1"/>
    <col min="1678" max="1680" width="10.88671875" style="1"/>
    <col min="1681" max="1681" width="4.21875" style="1" customWidth="1"/>
    <col min="1682" max="1683" width="10.88671875" style="1"/>
    <col min="1684" max="1684" width="4.77734375" style="1" customWidth="1"/>
    <col min="1685" max="1690" width="10.88671875" style="1"/>
    <col min="1691" max="1691" width="36.21875" style="1" customWidth="1"/>
    <col min="1692" max="1692" width="10.88671875" style="1"/>
    <col min="1693" max="1693" width="45.44140625" style="1" customWidth="1"/>
    <col min="1694" max="1695" width="10.88671875" style="1"/>
    <col min="1696" max="1696" width="10.88671875" style="3"/>
    <col min="1697" max="1697" width="10.88671875" style="1"/>
    <col min="1698" max="1698" width="32.44140625" style="2" customWidth="1"/>
    <col min="1699" max="1702" width="10.88671875" style="1"/>
    <col min="1703" max="1703" width="35.44140625" style="1" customWidth="1"/>
    <col min="1704" max="1762" width="10.88671875" style="1"/>
    <col min="1763" max="1763" width="26.44140625" style="1" customWidth="1"/>
    <col min="1764" max="1766" width="10.88671875" style="1"/>
    <col min="1767" max="1767" width="17.44140625" style="1" customWidth="1"/>
    <col min="1768" max="1892" width="10.88671875" style="1"/>
    <col min="1893" max="1893" width="12" style="1" customWidth="1"/>
    <col min="1894" max="1894" width="2.77734375" style="1" customWidth="1"/>
    <col min="1895" max="1896" width="6.44140625" style="1" customWidth="1"/>
    <col min="1897" max="1897" width="5.77734375" style="1" customWidth="1"/>
    <col min="1898" max="1898" width="6.44140625" style="1" customWidth="1"/>
    <col min="1899" max="1899" width="13.77734375" style="1" customWidth="1"/>
    <col min="1900" max="1901" width="9" style="1" customWidth="1"/>
    <col min="1902" max="1902" width="2.44140625" style="1" customWidth="1"/>
    <col min="1903" max="1903" width="8.77734375" style="1" customWidth="1"/>
    <col min="1904" max="1904" width="7.44140625" style="1" customWidth="1"/>
    <col min="1905" max="1907" width="3.77734375" style="1" customWidth="1"/>
    <col min="1908" max="1908" width="3.44140625" style="1" customWidth="1"/>
    <col min="1909" max="1909" width="2.77734375" style="1" customWidth="1"/>
    <col min="1910" max="1910" width="3" style="1" customWidth="1"/>
    <col min="1911" max="1913" width="0" style="1" hidden="1" customWidth="1"/>
    <col min="1914" max="1914" width="4.44140625" style="1" customWidth="1"/>
    <col min="1915" max="1915" width="0" style="1" hidden="1" customWidth="1"/>
    <col min="1916" max="1917" width="14.77734375" style="1" customWidth="1"/>
    <col min="1918" max="1918" width="15.21875" style="1" customWidth="1"/>
    <col min="1919" max="1919" width="6.44140625" style="1" customWidth="1"/>
    <col min="1920" max="1920" width="15.21875" style="1" customWidth="1"/>
    <col min="1921" max="1921" width="4.21875" style="1" customWidth="1"/>
    <col min="1922" max="1922" width="3" style="1" customWidth="1"/>
    <col min="1923" max="1925" width="0" style="1" hidden="1" customWidth="1"/>
    <col min="1926" max="1926" width="3" style="1" customWidth="1"/>
    <col min="1927" max="1927" width="0" style="1" hidden="1" customWidth="1"/>
    <col min="1928" max="1928" width="3" style="1" customWidth="1"/>
    <col min="1929" max="1929" width="0" style="1" hidden="1" customWidth="1"/>
    <col min="1930" max="1930" width="4.44140625" style="1" customWidth="1"/>
    <col min="1931" max="1931" width="34.21875" style="1" customWidth="1"/>
    <col min="1932" max="1932" width="23.44140625" style="1" customWidth="1"/>
    <col min="1933" max="1933" width="9.21875" style="1" customWidth="1"/>
    <col min="1934" max="1934" width="19.44140625" style="1" customWidth="1"/>
    <col min="1935" max="1935" width="42.77734375" style="1" customWidth="1"/>
    <col min="1936" max="1936" width="5.77734375" style="1" customWidth="1"/>
    <col min="1937" max="1937" width="31.44140625" style="1" customWidth="1"/>
    <col min="1938" max="1938" width="16.21875" style="1" customWidth="1"/>
    <col min="1939" max="1940" width="9.21875" style="1" customWidth="1"/>
    <col min="1941" max="1941" width="11.21875" style="1" customWidth="1"/>
    <col min="1942" max="1942" width="2.21875" style="1" customWidth="1"/>
    <col min="1943" max="2148" width="10.88671875" style="1"/>
    <col min="2149" max="2149" width="12" style="1" customWidth="1"/>
    <col min="2150" max="2150" width="2.77734375" style="1" customWidth="1"/>
    <col min="2151" max="2152" width="6.44140625" style="1" customWidth="1"/>
    <col min="2153" max="2153" width="5.77734375" style="1" customWidth="1"/>
    <col min="2154" max="2154" width="6.44140625" style="1" customWidth="1"/>
    <col min="2155" max="2155" width="13.77734375" style="1" customWidth="1"/>
    <col min="2156" max="2157" width="9" style="1" customWidth="1"/>
    <col min="2158" max="2158" width="2.44140625" style="1" customWidth="1"/>
    <col min="2159" max="2159" width="8.77734375" style="1" customWidth="1"/>
    <col min="2160" max="2160" width="7.44140625" style="1" customWidth="1"/>
    <col min="2161" max="2163" width="3.77734375" style="1" customWidth="1"/>
    <col min="2164" max="2164" width="3.44140625" style="1" customWidth="1"/>
    <col min="2165" max="2165" width="2.77734375" style="1" customWidth="1"/>
    <col min="2166" max="2166" width="3" style="1" customWidth="1"/>
    <col min="2167" max="2169" width="0" style="1" hidden="1" customWidth="1"/>
    <col min="2170" max="2170" width="4.44140625" style="1" customWidth="1"/>
    <col min="2171" max="2171" width="0" style="1" hidden="1" customWidth="1"/>
    <col min="2172" max="2173" width="14.77734375" style="1" customWidth="1"/>
    <col min="2174" max="2174" width="15.21875" style="1" customWidth="1"/>
    <col min="2175" max="2175" width="6.44140625" style="1" customWidth="1"/>
    <col min="2176" max="2176" width="15.21875" style="1" customWidth="1"/>
    <col min="2177" max="2177" width="4.21875" style="1" customWidth="1"/>
    <col min="2178" max="2178" width="3" style="1" customWidth="1"/>
    <col min="2179" max="2181" width="0" style="1" hidden="1" customWidth="1"/>
    <col min="2182" max="2182" width="3" style="1" customWidth="1"/>
    <col min="2183" max="2183" width="0" style="1" hidden="1" customWidth="1"/>
    <col min="2184" max="2184" width="3" style="1" customWidth="1"/>
    <col min="2185" max="2185" width="0" style="1" hidden="1" customWidth="1"/>
    <col min="2186" max="2186" width="4.44140625" style="1" customWidth="1"/>
    <col min="2187" max="2187" width="34.21875" style="1" customWidth="1"/>
    <col min="2188" max="2188" width="23.44140625" style="1" customWidth="1"/>
    <col min="2189" max="2189" width="9.21875" style="1" customWidth="1"/>
    <col min="2190" max="2190" width="19.44140625" style="1" customWidth="1"/>
    <col min="2191" max="2191" width="42.77734375" style="1" customWidth="1"/>
    <col min="2192" max="2192" width="5.77734375" style="1" customWidth="1"/>
    <col min="2193" max="2193" width="31.44140625" style="1" customWidth="1"/>
    <col min="2194" max="2194" width="16.21875" style="1" customWidth="1"/>
    <col min="2195" max="2196" width="9.21875" style="1" customWidth="1"/>
    <col min="2197" max="2197" width="11.21875" style="1" customWidth="1"/>
    <col min="2198" max="2198" width="2.21875" style="1" customWidth="1"/>
    <col min="2199" max="2404" width="10.88671875" style="1"/>
    <col min="2405" max="2405" width="12" style="1" customWidth="1"/>
    <col min="2406" max="2406" width="2.77734375" style="1" customWidth="1"/>
    <col min="2407" max="2408" width="6.44140625" style="1" customWidth="1"/>
    <col min="2409" max="2409" width="5.77734375" style="1" customWidth="1"/>
    <col min="2410" max="2410" width="6.44140625" style="1" customWidth="1"/>
    <col min="2411" max="2411" width="13.77734375" style="1" customWidth="1"/>
    <col min="2412" max="2413" width="9" style="1" customWidth="1"/>
    <col min="2414" max="2414" width="2.44140625" style="1" customWidth="1"/>
    <col min="2415" max="2415" width="8.77734375" style="1" customWidth="1"/>
    <col min="2416" max="2416" width="7.44140625" style="1" customWidth="1"/>
    <col min="2417" max="2419" width="3.77734375" style="1" customWidth="1"/>
    <col min="2420" max="2420" width="3.44140625" style="1" customWidth="1"/>
    <col min="2421" max="2421" width="2.77734375" style="1" customWidth="1"/>
    <col min="2422" max="2422" width="3" style="1" customWidth="1"/>
    <col min="2423" max="2425" width="0" style="1" hidden="1" customWidth="1"/>
    <col min="2426" max="2426" width="4.44140625" style="1" customWidth="1"/>
    <col min="2427" max="2427" width="0" style="1" hidden="1" customWidth="1"/>
    <col min="2428" max="2429" width="14.77734375" style="1" customWidth="1"/>
    <col min="2430" max="2430" width="15.21875" style="1" customWidth="1"/>
    <col min="2431" max="2431" width="6.44140625" style="1" customWidth="1"/>
    <col min="2432" max="2432" width="15.21875" style="1" customWidth="1"/>
    <col min="2433" max="2433" width="4.21875" style="1" customWidth="1"/>
    <col min="2434" max="2434" width="3" style="1" customWidth="1"/>
    <col min="2435" max="2437" width="0" style="1" hidden="1" customWidth="1"/>
    <col min="2438" max="2438" width="3" style="1" customWidth="1"/>
    <col min="2439" max="2439" width="0" style="1" hidden="1" customWidth="1"/>
    <col min="2440" max="2440" width="3" style="1" customWidth="1"/>
    <col min="2441" max="2441" width="0" style="1" hidden="1" customWidth="1"/>
    <col min="2442" max="2442" width="4.44140625" style="1" customWidth="1"/>
    <col min="2443" max="2443" width="34.21875" style="1" customWidth="1"/>
    <col min="2444" max="2444" width="23.44140625" style="1" customWidth="1"/>
    <col min="2445" max="2445" width="9.21875" style="1" customWidth="1"/>
    <col min="2446" max="2446" width="19.44140625" style="1" customWidth="1"/>
    <col min="2447" max="2447" width="42.77734375" style="1" customWidth="1"/>
    <col min="2448" max="2448" width="5.77734375" style="1" customWidth="1"/>
    <col min="2449" max="2449" width="31.44140625" style="1" customWidth="1"/>
    <col min="2450" max="2450" width="16.21875" style="1" customWidth="1"/>
    <col min="2451" max="2452" width="9.21875" style="1" customWidth="1"/>
    <col min="2453" max="2453" width="11.21875" style="1" customWidth="1"/>
    <col min="2454" max="2454" width="2.21875" style="1" customWidth="1"/>
    <col min="2455" max="2660" width="10.88671875" style="1"/>
    <col min="2661" max="2661" width="12" style="1" customWidth="1"/>
    <col min="2662" max="2662" width="2.77734375" style="1" customWidth="1"/>
    <col min="2663" max="2664" width="6.44140625" style="1" customWidth="1"/>
    <col min="2665" max="2665" width="5.77734375" style="1" customWidth="1"/>
    <col min="2666" max="2666" width="6.44140625" style="1" customWidth="1"/>
    <col min="2667" max="2667" width="13.77734375" style="1" customWidth="1"/>
    <col min="2668" max="2669" width="9" style="1" customWidth="1"/>
    <col min="2670" max="2670" width="2.44140625" style="1" customWidth="1"/>
    <col min="2671" max="2671" width="8.77734375" style="1" customWidth="1"/>
    <col min="2672" max="2672" width="7.44140625" style="1" customWidth="1"/>
    <col min="2673" max="2675" width="3.77734375" style="1" customWidth="1"/>
    <col min="2676" max="2676" width="3.44140625" style="1" customWidth="1"/>
    <col min="2677" max="2677" width="2.77734375" style="1" customWidth="1"/>
    <col min="2678" max="2678" width="3" style="1" customWidth="1"/>
    <col min="2679" max="2681" width="0" style="1" hidden="1" customWidth="1"/>
    <col min="2682" max="2682" width="4.44140625" style="1" customWidth="1"/>
    <col min="2683" max="2683" width="0" style="1" hidden="1" customWidth="1"/>
    <col min="2684" max="2685" width="14.77734375" style="1" customWidth="1"/>
    <col min="2686" max="2686" width="15.21875" style="1" customWidth="1"/>
    <col min="2687" max="2687" width="6.44140625" style="1" customWidth="1"/>
    <col min="2688" max="2688" width="15.21875" style="1" customWidth="1"/>
    <col min="2689" max="2689" width="4.21875" style="1" customWidth="1"/>
    <col min="2690" max="2690" width="3" style="1" customWidth="1"/>
    <col min="2691" max="2693" width="0" style="1" hidden="1" customWidth="1"/>
    <col min="2694" max="2694" width="3" style="1" customWidth="1"/>
    <col min="2695" max="2695" width="0" style="1" hidden="1" customWidth="1"/>
    <col min="2696" max="2696" width="3" style="1" customWidth="1"/>
    <col min="2697" max="2697" width="0" style="1" hidden="1" customWidth="1"/>
    <col min="2698" max="2698" width="4.44140625" style="1" customWidth="1"/>
    <col min="2699" max="2699" width="34.21875" style="1" customWidth="1"/>
    <col min="2700" max="2700" width="23.44140625" style="1" customWidth="1"/>
    <col min="2701" max="2701" width="9.21875" style="1" customWidth="1"/>
    <col min="2702" max="2702" width="19.44140625" style="1" customWidth="1"/>
    <col min="2703" max="2703" width="42.77734375" style="1" customWidth="1"/>
    <col min="2704" max="2704" width="5.77734375" style="1" customWidth="1"/>
    <col min="2705" max="2705" width="31.44140625" style="1" customWidth="1"/>
    <col min="2706" max="2706" width="16.21875" style="1" customWidth="1"/>
    <col min="2707" max="2708" width="9.21875" style="1" customWidth="1"/>
    <col min="2709" max="2709" width="11.21875" style="1" customWidth="1"/>
    <col min="2710" max="2710" width="2.21875" style="1" customWidth="1"/>
    <col min="2711" max="2916" width="10.88671875" style="1"/>
    <col min="2917" max="2917" width="12" style="1" customWidth="1"/>
    <col min="2918" max="2918" width="2.77734375" style="1" customWidth="1"/>
    <col min="2919" max="2920" width="6.44140625" style="1" customWidth="1"/>
    <col min="2921" max="2921" width="5.77734375" style="1" customWidth="1"/>
    <col min="2922" max="2922" width="6.44140625" style="1" customWidth="1"/>
    <col min="2923" max="2923" width="13.77734375" style="1" customWidth="1"/>
    <col min="2924" max="2925" width="9" style="1" customWidth="1"/>
    <col min="2926" max="2926" width="2.44140625" style="1" customWidth="1"/>
    <col min="2927" max="2927" width="8.77734375" style="1" customWidth="1"/>
    <col min="2928" max="2928" width="7.44140625" style="1" customWidth="1"/>
    <col min="2929" max="2931" width="3.77734375" style="1" customWidth="1"/>
    <col min="2932" max="2932" width="3.44140625" style="1" customWidth="1"/>
    <col min="2933" max="2933" width="2.77734375" style="1" customWidth="1"/>
    <col min="2934" max="2934" width="3" style="1" customWidth="1"/>
    <col min="2935" max="2937" width="0" style="1" hidden="1" customWidth="1"/>
    <col min="2938" max="2938" width="4.44140625" style="1" customWidth="1"/>
    <col min="2939" max="2939" width="0" style="1" hidden="1" customWidth="1"/>
    <col min="2940" max="2941" width="14.77734375" style="1" customWidth="1"/>
    <col min="2942" max="2942" width="15.21875" style="1" customWidth="1"/>
    <col min="2943" max="2943" width="6.44140625" style="1" customWidth="1"/>
    <col min="2944" max="2944" width="15.21875" style="1" customWidth="1"/>
    <col min="2945" max="2945" width="4.21875" style="1" customWidth="1"/>
    <col min="2946" max="2946" width="3" style="1" customWidth="1"/>
    <col min="2947" max="2949" width="0" style="1" hidden="1" customWidth="1"/>
    <col min="2950" max="2950" width="3" style="1" customWidth="1"/>
    <col min="2951" max="2951" width="0" style="1" hidden="1" customWidth="1"/>
    <col min="2952" max="2952" width="3" style="1" customWidth="1"/>
    <col min="2953" max="2953" width="0" style="1" hidden="1" customWidth="1"/>
    <col min="2954" max="2954" width="4.44140625" style="1" customWidth="1"/>
    <col min="2955" max="2955" width="34.21875" style="1" customWidth="1"/>
    <col min="2956" max="2956" width="23.44140625" style="1" customWidth="1"/>
    <col min="2957" max="2957" width="9.21875" style="1" customWidth="1"/>
    <col min="2958" max="2958" width="19.44140625" style="1" customWidth="1"/>
    <col min="2959" max="2959" width="42.77734375" style="1" customWidth="1"/>
    <col min="2960" max="2960" width="5.77734375" style="1" customWidth="1"/>
    <col min="2961" max="2961" width="31.44140625" style="1" customWidth="1"/>
    <col min="2962" max="2962" width="16.21875" style="1" customWidth="1"/>
    <col min="2963" max="2964" width="9.21875" style="1" customWidth="1"/>
    <col min="2965" max="2965" width="11.21875" style="1" customWidth="1"/>
    <col min="2966" max="2966" width="2.21875" style="1" customWidth="1"/>
    <col min="2967" max="3172" width="10.88671875" style="1"/>
    <col min="3173" max="3173" width="12" style="1" customWidth="1"/>
    <col min="3174" max="3174" width="2.77734375" style="1" customWidth="1"/>
    <col min="3175" max="3176" width="6.44140625" style="1" customWidth="1"/>
    <col min="3177" max="3177" width="5.77734375" style="1" customWidth="1"/>
    <col min="3178" max="3178" width="6.44140625" style="1" customWidth="1"/>
    <col min="3179" max="3179" width="13.77734375" style="1" customWidth="1"/>
    <col min="3180" max="3181" width="9" style="1" customWidth="1"/>
    <col min="3182" max="3182" width="2.44140625" style="1" customWidth="1"/>
    <col min="3183" max="3183" width="8.77734375" style="1" customWidth="1"/>
    <col min="3184" max="3184" width="7.44140625" style="1" customWidth="1"/>
    <col min="3185" max="3187" width="3.77734375" style="1" customWidth="1"/>
    <col min="3188" max="3188" width="3.44140625" style="1" customWidth="1"/>
    <col min="3189" max="3189" width="2.77734375" style="1" customWidth="1"/>
    <col min="3190" max="3190" width="3" style="1" customWidth="1"/>
    <col min="3191" max="3193" width="0" style="1" hidden="1" customWidth="1"/>
    <col min="3194" max="3194" width="4.44140625" style="1" customWidth="1"/>
    <col min="3195" max="3195" width="0" style="1" hidden="1" customWidth="1"/>
    <col min="3196" max="3197" width="14.77734375" style="1" customWidth="1"/>
    <col min="3198" max="3198" width="15.21875" style="1" customWidth="1"/>
    <col min="3199" max="3199" width="6.44140625" style="1" customWidth="1"/>
    <col min="3200" max="3200" width="15.21875" style="1" customWidth="1"/>
    <col min="3201" max="3201" width="4.21875" style="1" customWidth="1"/>
    <col min="3202" max="3202" width="3" style="1" customWidth="1"/>
    <col min="3203" max="3205" width="0" style="1" hidden="1" customWidth="1"/>
    <col min="3206" max="3206" width="3" style="1" customWidth="1"/>
    <col min="3207" max="3207" width="0" style="1" hidden="1" customWidth="1"/>
    <col min="3208" max="3208" width="3" style="1" customWidth="1"/>
    <col min="3209" max="3209" width="0" style="1" hidden="1" customWidth="1"/>
    <col min="3210" max="3210" width="4.44140625" style="1" customWidth="1"/>
    <col min="3211" max="3211" width="34.21875" style="1" customWidth="1"/>
    <col min="3212" max="3212" width="23.44140625" style="1" customWidth="1"/>
    <col min="3213" max="3213" width="9.21875" style="1" customWidth="1"/>
    <col min="3214" max="3214" width="19.44140625" style="1" customWidth="1"/>
    <col min="3215" max="3215" width="42.77734375" style="1" customWidth="1"/>
    <col min="3216" max="3216" width="5.77734375" style="1" customWidth="1"/>
    <col min="3217" max="3217" width="31.44140625" style="1" customWidth="1"/>
    <col min="3218" max="3218" width="16.21875" style="1" customWidth="1"/>
    <col min="3219" max="3220" width="9.21875" style="1" customWidth="1"/>
    <col min="3221" max="3221" width="11.21875" style="1" customWidth="1"/>
    <col min="3222" max="3222" width="2.21875" style="1" customWidth="1"/>
    <col min="3223" max="3428" width="10.88671875" style="1"/>
    <col min="3429" max="3429" width="12" style="1" customWidth="1"/>
    <col min="3430" max="3430" width="2.77734375" style="1" customWidth="1"/>
    <col min="3431" max="3432" width="6.44140625" style="1" customWidth="1"/>
    <col min="3433" max="3433" width="5.77734375" style="1" customWidth="1"/>
    <col min="3434" max="3434" width="6.44140625" style="1" customWidth="1"/>
    <col min="3435" max="3435" width="13.77734375" style="1" customWidth="1"/>
    <col min="3436" max="3437" width="9" style="1" customWidth="1"/>
    <col min="3438" max="3438" width="2.44140625" style="1" customWidth="1"/>
    <col min="3439" max="3439" width="8.77734375" style="1" customWidth="1"/>
    <col min="3440" max="3440" width="7.44140625" style="1" customWidth="1"/>
    <col min="3441" max="3443" width="3.77734375" style="1" customWidth="1"/>
    <col min="3444" max="3444" width="3.44140625" style="1" customWidth="1"/>
    <col min="3445" max="3445" width="2.77734375" style="1" customWidth="1"/>
    <col min="3446" max="3446" width="3" style="1" customWidth="1"/>
    <col min="3447" max="3449" width="0" style="1" hidden="1" customWidth="1"/>
    <col min="3450" max="3450" width="4.44140625" style="1" customWidth="1"/>
    <col min="3451" max="3451" width="0" style="1" hidden="1" customWidth="1"/>
    <col min="3452" max="3453" width="14.77734375" style="1" customWidth="1"/>
    <col min="3454" max="3454" width="15.21875" style="1" customWidth="1"/>
    <col min="3455" max="3455" width="6.44140625" style="1" customWidth="1"/>
    <col min="3456" max="3456" width="15.21875" style="1" customWidth="1"/>
    <col min="3457" max="3457" width="4.21875" style="1" customWidth="1"/>
    <col min="3458" max="3458" width="3" style="1" customWidth="1"/>
    <col min="3459" max="3461" width="0" style="1" hidden="1" customWidth="1"/>
    <col min="3462" max="3462" width="3" style="1" customWidth="1"/>
    <col min="3463" max="3463" width="0" style="1" hidden="1" customWidth="1"/>
    <col min="3464" max="3464" width="3" style="1" customWidth="1"/>
    <col min="3465" max="3465" width="0" style="1" hidden="1" customWidth="1"/>
    <col min="3466" max="3466" width="4.44140625" style="1" customWidth="1"/>
    <col min="3467" max="3467" width="34.21875" style="1" customWidth="1"/>
    <col min="3468" max="3468" width="23.44140625" style="1" customWidth="1"/>
    <col min="3469" max="3469" width="9.21875" style="1" customWidth="1"/>
    <col min="3470" max="3470" width="19.44140625" style="1" customWidth="1"/>
    <col min="3471" max="3471" width="42.77734375" style="1" customWidth="1"/>
    <col min="3472" max="3472" width="5.77734375" style="1" customWidth="1"/>
    <col min="3473" max="3473" width="31.44140625" style="1" customWidth="1"/>
    <col min="3474" max="3474" width="16.21875" style="1" customWidth="1"/>
    <col min="3475" max="3476" width="9.21875" style="1" customWidth="1"/>
    <col min="3477" max="3477" width="11.21875" style="1" customWidth="1"/>
    <col min="3478" max="3478" width="2.21875" style="1" customWidth="1"/>
    <col min="3479" max="3684" width="10.88671875" style="1"/>
    <col min="3685" max="3685" width="12" style="1" customWidth="1"/>
    <col min="3686" max="3686" width="2.77734375" style="1" customWidth="1"/>
    <col min="3687" max="3688" width="6.44140625" style="1" customWidth="1"/>
    <col min="3689" max="3689" width="5.77734375" style="1" customWidth="1"/>
    <col min="3690" max="3690" width="6.44140625" style="1" customWidth="1"/>
    <col min="3691" max="3691" width="13.77734375" style="1" customWidth="1"/>
    <col min="3692" max="3693" width="9" style="1" customWidth="1"/>
    <col min="3694" max="3694" width="2.44140625" style="1" customWidth="1"/>
    <col min="3695" max="3695" width="8.77734375" style="1" customWidth="1"/>
    <col min="3696" max="3696" width="7.44140625" style="1" customWidth="1"/>
    <col min="3697" max="3699" width="3.77734375" style="1" customWidth="1"/>
    <col min="3700" max="3700" width="3.44140625" style="1" customWidth="1"/>
    <col min="3701" max="3701" width="2.77734375" style="1" customWidth="1"/>
    <col min="3702" max="3702" width="3" style="1" customWidth="1"/>
    <col min="3703" max="3705" width="0" style="1" hidden="1" customWidth="1"/>
    <col min="3706" max="3706" width="4.44140625" style="1" customWidth="1"/>
    <col min="3707" max="3707" width="0" style="1" hidden="1" customWidth="1"/>
    <col min="3708" max="3709" width="14.77734375" style="1" customWidth="1"/>
    <col min="3710" max="3710" width="15.21875" style="1" customWidth="1"/>
    <col min="3711" max="3711" width="6.44140625" style="1" customWidth="1"/>
    <col min="3712" max="3712" width="15.21875" style="1" customWidth="1"/>
    <col min="3713" max="3713" width="4.21875" style="1" customWidth="1"/>
    <col min="3714" max="3714" width="3" style="1" customWidth="1"/>
    <col min="3715" max="3717" width="0" style="1" hidden="1" customWidth="1"/>
    <col min="3718" max="3718" width="3" style="1" customWidth="1"/>
    <col min="3719" max="3719" width="0" style="1" hidden="1" customWidth="1"/>
    <col min="3720" max="3720" width="3" style="1" customWidth="1"/>
    <col min="3721" max="3721" width="0" style="1" hidden="1" customWidth="1"/>
    <col min="3722" max="3722" width="4.44140625" style="1" customWidth="1"/>
    <col min="3723" max="3723" width="34.21875" style="1" customWidth="1"/>
    <col min="3724" max="3724" width="23.44140625" style="1" customWidth="1"/>
    <col min="3725" max="3725" width="9.21875" style="1" customWidth="1"/>
    <col min="3726" max="3726" width="19.44140625" style="1" customWidth="1"/>
    <col min="3727" max="3727" width="42.77734375" style="1" customWidth="1"/>
    <col min="3728" max="3728" width="5.77734375" style="1" customWidth="1"/>
    <col min="3729" max="3729" width="31.44140625" style="1" customWidth="1"/>
    <col min="3730" max="3730" width="16.21875" style="1" customWidth="1"/>
    <col min="3731" max="3732" width="9.21875" style="1" customWidth="1"/>
    <col min="3733" max="3733" width="11.21875" style="1" customWidth="1"/>
    <col min="3734" max="3734" width="2.21875" style="1" customWidth="1"/>
    <col min="3735" max="3940" width="10.88671875" style="1"/>
    <col min="3941" max="3941" width="12" style="1" customWidth="1"/>
    <col min="3942" max="3942" width="2.77734375" style="1" customWidth="1"/>
    <col min="3943" max="3944" width="6.44140625" style="1" customWidth="1"/>
    <col min="3945" max="3945" width="5.77734375" style="1" customWidth="1"/>
    <col min="3946" max="3946" width="6.44140625" style="1" customWidth="1"/>
    <col min="3947" max="3947" width="13.77734375" style="1" customWidth="1"/>
    <col min="3948" max="3949" width="9" style="1" customWidth="1"/>
    <col min="3950" max="3950" width="2.44140625" style="1" customWidth="1"/>
    <col min="3951" max="3951" width="8.77734375" style="1" customWidth="1"/>
    <col min="3952" max="3952" width="7.44140625" style="1" customWidth="1"/>
    <col min="3953" max="3955" width="3.77734375" style="1" customWidth="1"/>
    <col min="3956" max="3956" width="3.44140625" style="1" customWidth="1"/>
    <col min="3957" max="3957" width="2.77734375" style="1" customWidth="1"/>
    <col min="3958" max="3958" width="3" style="1" customWidth="1"/>
    <col min="3959" max="3961" width="0" style="1" hidden="1" customWidth="1"/>
    <col min="3962" max="3962" width="4.44140625" style="1" customWidth="1"/>
    <col min="3963" max="3963" width="0" style="1" hidden="1" customWidth="1"/>
    <col min="3964" max="3965" width="14.77734375" style="1" customWidth="1"/>
    <col min="3966" max="3966" width="15.21875" style="1" customWidth="1"/>
    <col min="3967" max="3967" width="6.44140625" style="1" customWidth="1"/>
    <col min="3968" max="3968" width="15.21875" style="1" customWidth="1"/>
    <col min="3969" max="3969" width="4.21875" style="1" customWidth="1"/>
    <col min="3970" max="3970" width="3" style="1" customWidth="1"/>
    <col min="3971" max="3973" width="0" style="1" hidden="1" customWidth="1"/>
    <col min="3974" max="3974" width="3" style="1" customWidth="1"/>
    <col min="3975" max="3975" width="0" style="1" hidden="1" customWidth="1"/>
    <col min="3976" max="3976" width="3" style="1" customWidth="1"/>
    <col min="3977" max="3977" width="0" style="1" hidden="1" customWidth="1"/>
    <col min="3978" max="3978" width="4.44140625" style="1" customWidth="1"/>
    <col min="3979" max="3979" width="34.21875" style="1" customWidth="1"/>
    <col min="3980" max="3980" width="23.44140625" style="1" customWidth="1"/>
    <col min="3981" max="3981" width="9.21875" style="1" customWidth="1"/>
    <col min="3982" max="3982" width="19.44140625" style="1" customWidth="1"/>
    <col min="3983" max="3983" width="42.77734375" style="1" customWidth="1"/>
    <col min="3984" max="3984" width="5.77734375" style="1" customWidth="1"/>
    <col min="3985" max="3985" width="31.44140625" style="1" customWidth="1"/>
    <col min="3986" max="3986" width="16.21875" style="1" customWidth="1"/>
    <col min="3987" max="3988" width="9.21875" style="1" customWidth="1"/>
    <col min="3989" max="3989" width="11.21875" style="1" customWidth="1"/>
    <col min="3990" max="3990" width="2.21875" style="1" customWidth="1"/>
    <col min="3991" max="4196" width="10.88671875" style="1"/>
    <col min="4197" max="4197" width="12" style="1" customWidth="1"/>
    <col min="4198" max="4198" width="2.77734375" style="1" customWidth="1"/>
    <col min="4199" max="4200" width="6.44140625" style="1" customWidth="1"/>
    <col min="4201" max="4201" width="5.77734375" style="1" customWidth="1"/>
    <col min="4202" max="4202" width="6.44140625" style="1" customWidth="1"/>
    <col min="4203" max="4203" width="13.77734375" style="1" customWidth="1"/>
    <col min="4204" max="4205" width="9" style="1" customWidth="1"/>
    <col min="4206" max="4206" width="2.44140625" style="1" customWidth="1"/>
    <col min="4207" max="4207" width="8.77734375" style="1" customWidth="1"/>
    <col min="4208" max="4208" width="7.44140625" style="1" customWidth="1"/>
    <col min="4209" max="4211" width="3.77734375" style="1" customWidth="1"/>
    <col min="4212" max="4212" width="3.44140625" style="1" customWidth="1"/>
    <col min="4213" max="4213" width="2.77734375" style="1" customWidth="1"/>
    <col min="4214" max="4214" width="3" style="1" customWidth="1"/>
    <col min="4215" max="4217" width="0" style="1" hidden="1" customWidth="1"/>
    <col min="4218" max="4218" width="4.44140625" style="1" customWidth="1"/>
    <col min="4219" max="4219" width="0" style="1" hidden="1" customWidth="1"/>
    <col min="4220" max="4221" width="14.77734375" style="1" customWidth="1"/>
    <col min="4222" max="4222" width="15.21875" style="1" customWidth="1"/>
    <col min="4223" max="4223" width="6.44140625" style="1" customWidth="1"/>
    <col min="4224" max="4224" width="15.21875" style="1" customWidth="1"/>
    <col min="4225" max="4225" width="4.21875" style="1" customWidth="1"/>
    <col min="4226" max="4226" width="3" style="1" customWidth="1"/>
    <col min="4227" max="4229" width="0" style="1" hidden="1" customWidth="1"/>
    <col min="4230" max="4230" width="3" style="1" customWidth="1"/>
    <col min="4231" max="4231" width="0" style="1" hidden="1" customWidth="1"/>
    <col min="4232" max="4232" width="3" style="1" customWidth="1"/>
    <col min="4233" max="4233" width="0" style="1" hidden="1" customWidth="1"/>
    <col min="4234" max="4234" width="4.44140625" style="1" customWidth="1"/>
    <col min="4235" max="4235" width="34.21875" style="1" customWidth="1"/>
    <col min="4236" max="4236" width="23.44140625" style="1" customWidth="1"/>
    <col min="4237" max="4237" width="9.21875" style="1" customWidth="1"/>
    <col min="4238" max="4238" width="19.44140625" style="1" customWidth="1"/>
    <col min="4239" max="4239" width="42.77734375" style="1" customWidth="1"/>
    <col min="4240" max="4240" width="5.77734375" style="1" customWidth="1"/>
    <col min="4241" max="4241" width="31.44140625" style="1" customWidth="1"/>
    <col min="4242" max="4242" width="16.21875" style="1" customWidth="1"/>
    <col min="4243" max="4244" width="9.21875" style="1" customWidth="1"/>
    <col min="4245" max="4245" width="11.21875" style="1" customWidth="1"/>
    <col min="4246" max="4246" width="2.21875" style="1" customWidth="1"/>
    <col min="4247" max="4452" width="10.88671875" style="1"/>
    <col min="4453" max="4453" width="12" style="1" customWidth="1"/>
    <col min="4454" max="4454" width="2.77734375" style="1" customWidth="1"/>
    <col min="4455" max="4456" width="6.44140625" style="1" customWidth="1"/>
    <col min="4457" max="4457" width="5.77734375" style="1" customWidth="1"/>
    <col min="4458" max="4458" width="6.44140625" style="1" customWidth="1"/>
    <col min="4459" max="4459" width="13.77734375" style="1" customWidth="1"/>
    <col min="4460" max="4461" width="9" style="1" customWidth="1"/>
    <col min="4462" max="4462" width="2.44140625" style="1" customWidth="1"/>
    <col min="4463" max="4463" width="8.77734375" style="1" customWidth="1"/>
    <col min="4464" max="4464" width="7.44140625" style="1" customWidth="1"/>
    <col min="4465" max="4467" width="3.77734375" style="1" customWidth="1"/>
    <col min="4468" max="4468" width="3.44140625" style="1" customWidth="1"/>
    <col min="4469" max="4469" width="2.77734375" style="1" customWidth="1"/>
    <col min="4470" max="4470" width="3" style="1" customWidth="1"/>
    <col min="4471" max="4473" width="0" style="1" hidden="1" customWidth="1"/>
    <col min="4474" max="4474" width="4.44140625" style="1" customWidth="1"/>
    <col min="4475" max="4475" width="0" style="1" hidden="1" customWidth="1"/>
    <col min="4476" max="4477" width="14.77734375" style="1" customWidth="1"/>
    <col min="4478" max="4478" width="15.21875" style="1" customWidth="1"/>
    <col min="4479" max="4479" width="6.44140625" style="1" customWidth="1"/>
    <col min="4480" max="4480" width="15.21875" style="1" customWidth="1"/>
    <col min="4481" max="4481" width="4.21875" style="1" customWidth="1"/>
    <col min="4482" max="4482" width="3" style="1" customWidth="1"/>
    <col min="4483" max="4485" width="0" style="1" hidden="1" customWidth="1"/>
    <col min="4486" max="4486" width="3" style="1" customWidth="1"/>
    <col min="4487" max="4487" width="0" style="1" hidden="1" customWidth="1"/>
    <col min="4488" max="4488" width="3" style="1" customWidth="1"/>
    <col min="4489" max="4489" width="0" style="1" hidden="1" customWidth="1"/>
    <col min="4490" max="4490" width="4.44140625" style="1" customWidth="1"/>
    <col min="4491" max="4491" width="34.21875" style="1" customWidth="1"/>
    <col min="4492" max="4492" width="23.44140625" style="1" customWidth="1"/>
    <col min="4493" max="4493" width="9.21875" style="1" customWidth="1"/>
    <col min="4494" max="4494" width="19.44140625" style="1" customWidth="1"/>
    <col min="4495" max="4495" width="42.77734375" style="1" customWidth="1"/>
    <col min="4496" max="4496" width="5.77734375" style="1" customWidth="1"/>
    <col min="4497" max="4497" width="31.44140625" style="1" customWidth="1"/>
    <col min="4498" max="4498" width="16.21875" style="1" customWidth="1"/>
    <col min="4499" max="4500" width="9.21875" style="1" customWidth="1"/>
    <col min="4501" max="4501" width="11.21875" style="1" customWidth="1"/>
    <col min="4502" max="4502" width="2.21875" style="1" customWidth="1"/>
    <col min="4503" max="4708" width="10.88671875" style="1"/>
    <col min="4709" max="4709" width="12" style="1" customWidth="1"/>
    <col min="4710" max="4710" width="2.77734375" style="1" customWidth="1"/>
    <col min="4711" max="4712" width="6.44140625" style="1" customWidth="1"/>
    <col min="4713" max="4713" width="5.77734375" style="1" customWidth="1"/>
    <col min="4714" max="4714" width="6.44140625" style="1" customWidth="1"/>
    <col min="4715" max="4715" width="13.77734375" style="1" customWidth="1"/>
    <col min="4716" max="4717" width="9" style="1" customWidth="1"/>
    <col min="4718" max="4718" width="2.44140625" style="1" customWidth="1"/>
    <col min="4719" max="4719" width="8.77734375" style="1" customWidth="1"/>
    <col min="4720" max="4720" width="7.44140625" style="1" customWidth="1"/>
    <col min="4721" max="4723" width="3.77734375" style="1" customWidth="1"/>
    <col min="4724" max="4724" width="3.44140625" style="1" customWidth="1"/>
    <col min="4725" max="4725" width="2.77734375" style="1" customWidth="1"/>
    <col min="4726" max="4726" width="3" style="1" customWidth="1"/>
    <col min="4727" max="4729" width="0" style="1" hidden="1" customWidth="1"/>
    <col min="4730" max="4730" width="4.44140625" style="1" customWidth="1"/>
    <col min="4731" max="4731" width="0" style="1" hidden="1" customWidth="1"/>
    <col min="4732" max="4733" width="14.77734375" style="1" customWidth="1"/>
    <col min="4734" max="4734" width="15.21875" style="1" customWidth="1"/>
    <col min="4735" max="4735" width="6.44140625" style="1" customWidth="1"/>
    <col min="4736" max="4736" width="15.21875" style="1" customWidth="1"/>
    <col min="4737" max="4737" width="4.21875" style="1" customWidth="1"/>
    <col min="4738" max="4738" width="3" style="1" customWidth="1"/>
    <col min="4739" max="4741" width="0" style="1" hidden="1" customWidth="1"/>
    <col min="4742" max="4742" width="3" style="1" customWidth="1"/>
    <col min="4743" max="4743" width="0" style="1" hidden="1" customWidth="1"/>
    <col min="4744" max="4744" width="3" style="1" customWidth="1"/>
    <col min="4745" max="4745" width="0" style="1" hidden="1" customWidth="1"/>
    <col min="4746" max="4746" width="4.44140625" style="1" customWidth="1"/>
    <col min="4747" max="4747" width="34.21875" style="1" customWidth="1"/>
    <col min="4748" max="4748" width="23.44140625" style="1" customWidth="1"/>
    <col min="4749" max="4749" width="9.21875" style="1" customWidth="1"/>
    <col min="4750" max="4750" width="19.44140625" style="1" customWidth="1"/>
    <col min="4751" max="4751" width="42.77734375" style="1" customWidth="1"/>
    <col min="4752" max="4752" width="5.77734375" style="1" customWidth="1"/>
    <col min="4753" max="4753" width="31.44140625" style="1" customWidth="1"/>
    <col min="4754" max="4754" width="16.21875" style="1" customWidth="1"/>
    <col min="4755" max="4756" width="9.21875" style="1" customWidth="1"/>
    <col min="4757" max="4757" width="11.21875" style="1" customWidth="1"/>
    <col min="4758" max="4758" width="2.21875" style="1" customWidth="1"/>
    <col min="4759" max="4964" width="10.88671875" style="1"/>
    <col min="4965" max="4965" width="12" style="1" customWidth="1"/>
    <col min="4966" max="4966" width="2.77734375" style="1" customWidth="1"/>
    <col min="4967" max="4968" width="6.44140625" style="1" customWidth="1"/>
    <col min="4969" max="4969" width="5.77734375" style="1" customWidth="1"/>
    <col min="4970" max="4970" width="6.44140625" style="1" customWidth="1"/>
    <col min="4971" max="4971" width="13.77734375" style="1" customWidth="1"/>
    <col min="4972" max="4973" width="9" style="1" customWidth="1"/>
    <col min="4974" max="4974" width="2.44140625" style="1" customWidth="1"/>
    <col min="4975" max="4975" width="8.77734375" style="1" customWidth="1"/>
    <col min="4976" max="4976" width="7.44140625" style="1" customWidth="1"/>
    <col min="4977" max="4979" width="3.77734375" style="1" customWidth="1"/>
    <col min="4980" max="4980" width="3.44140625" style="1" customWidth="1"/>
    <col min="4981" max="4981" width="2.77734375" style="1" customWidth="1"/>
    <col min="4982" max="4982" width="3" style="1" customWidth="1"/>
    <col min="4983" max="4985" width="0" style="1" hidden="1" customWidth="1"/>
    <col min="4986" max="4986" width="4.44140625" style="1" customWidth="1"/>
    <col min="4987" max="4987" width="0" style="1" hidden="1" customWidth="1"/>
    <col min="4988" max="4989" width="14.77734375" style="1" customWidth="1"/>
    <col min="4990" max="4990" width="15.21875" style="1" customWidth="1"/>
    <col min="4991" max="4991" width="6.44140625" style="1" customWidth="1"/>
    <col min="4992" max="4992" width="15.21875" style="1" customWidth="1"/>
    <col min="4993" max="4993" width="4.21875" style="1" customWidth="1"/>
    <col min="4994" max="4994" width="3" style="1" customWidth="1"/>
    <col min="4995" max="4997" width="0" style="1" hidden="1" customWidth="1"/>
    <col min="4998" max="4998" width="3" style="1" customWidth="1"/>
    <col min="4999" max="4999" width="0" style="1" hidden="1" customWidth="1"/>
    <col min="5000" max="5000" width="3" style="1" customWidth="1"/>
    <col min="5001" max="5001" width="0" style="1" hidden="1" customWidth="1"/>
    <col min="5002" max="5002" width="4.44140625" style="1" customWidth="1"/>
    <col min="5003" max="5003" width="34.21875" style="1" customWidth="1"/>
    <col min="5004" max="5004" width="23.44140625" style="1" customWidth="1"/>
    <col min="5005" max="5005" width="9.21875" style="1" customWidth="1"/>
    <col min="5006" max="5006" width="19.44140625" style="1" customWidth="1"/>
    <col min="5007" max="5007" width="42.77734375" style="1" customWidth="1"/>
    <col min="5008" max="5008" width="5.77734375" style="1" customWidth="1"/>
    <col min="5009" max="5009" width="31.44140625" style="1" customWidth="1"/>
    <col min="5010" max="5010" width="16.21875" style="1" customWidth="1"/>
    <col min="5011" max="5012" width="9.21875" style="1" customWidth="1"/>
    <col min="5013" max="5013" width="11.21875" style="1" customWidth="1"/>
    <col min="5014" max="5014" width="2.21875" style="1" customWidth="1"/>
    <col min="5015" max="5220" width="10.88671875" style="1"/>
    <col min="5221" max="5221" width="12" style="1" customWidth="1"/>
    <col min="5222" max="5222" width="2.77734375" style="1" customWidth="1"/>
    <col min="5223" max="5224" width="6.44140625" style="1" customWidth="1"/>
    <col min="5225" max="5225" width="5.77734375" style="1" customWidth="1"/>
    <col min="5226" max="5226" width="6.44140625" style="1" customWidth="1"/>
    <col min="5227" max="5227" width="13.77734375" style="1" customWidth="1"/>
    <col min="5228" max="5229" width="9" style="1" customWidth="1"/>
    <col min="5230" max="5230" width="2.44140625" style="1" customWidth="1"/>
    <col min="5231" max="5231" width="8.77734375" style="1" customWidth="1"/>
    <col min="5232" max="5232" width="7.44140625" style="1" customWidth="1"/>
    <col min="5233" max="5235" width="3.77734375" style="1" customWidth="1"/>
    <col min="5236" max="5236" width="3.44140625" style="1" customWidth="1"/>
    <col min="5237" max="5237" width="2.77734375" style="1" customWidth="1"/>
    <col min="5238" max="5238" width="3" style="1" customWidth="1"/>
    <col min="5239" max="5241" width="0" style="1" hidden="1" customWidth="1"/>
    <col min="5242" max="5242" width="4.44140625" style="1" customWidth="1"/>
    <col min="5243" max="5243" width="0" style="1" hidden="1" customWidth="1"/>
    <col min="5244" max="5245" width="14.77734375" style="1" customWidth="1"/>
    <col min="5246" max="5246" width="15.21875" style="1" customWidth="1"/>
    <col min="5247" max="5247" width="6.44140625" style="1" customWidth="1"/>
    <col min="5248" max="5248" width="15.21875" style="1" customWidth="1"/>
    <col min="5249" max="5249" width="4.21875" style="1" customWidth="1"/>
    <col min="5250" max="5250" width="3" style="1" customWidth="1"/>
    <col min="5251" max="5253" width="0" style="1" hidden="1" customWidth="1"/>
    <col min="5254" max="5254" width="3" style="1" customWidth="1"/>
    <col min="5255" max="5255" width="0" style="1" hidden="1" customWidth="1"/>
    <col min="5256" max="5256" width="3" style="1" customWidth="1"/>
    <col min="5257" max="5257" width="0" style="1" hidden="1" customWidth="1"/>
    <col min="5258" max="5258" width="4.44140625" style="1" customWidth="1"/>
    <col min="5259" max="5259" width="34.21875" style="1" customWidth="1"/>
    <col min="5260" max="5260" width="23.44140625" style="1" customWidth="1"/>
    <col min="5261" max="5261" width="9.21875" style="1" customWidth="1"/>
    <col min="5262" max="5262" width="19.44140625" style="1" customWidth="1"/>
    <col min="5263" max="5263" width="42.77734375" style="1" customWidth="1"/>
    <col min="5264" max="5264" width="5.77734375" style="1" customWidth="1"/>
    <col min="5265" max="5265" width="31.44140625" style="1" customWidth="1"/>
    <col min="5266" max="5266" width="16.21875" style="1" customWidth="1"/>
    <col min="5267" max="5268" width="9.21875" style="1" customWidth="1"/>
    <col min="5269" max="5269" width="11.21875" style="1" customWidth="1"/>
    <col min="5270" max="5270" width="2.21875" style="1" customWidth="1"/>
    <col min="5271" max="5476" width="10.88671875" style="1"/>
    <col min="5477" max="5477" width="12" style="1" customWidth="1"/>
    <col min="5478" max="5478" width="2.77734375" style="1" customWidth="1"/>
    <col min="5479" max="5480" width="6.44140625" style="1" customWidth="1"/>
    <col min="5481" max="5481" width="5.77734375" style="1" customWidth="1"/>
    <col min="5482" max="5482" width="6.44140625" style="1" customWidth="1"/>
    <col min="5483" max="5483" width="13.77734375" style="1" customWidth="1"/>
    <col min="5484" max="5485" width="9" style="1" customWidth="1"/>
    <col min="5486" max="5486" width="2.44140625" style="1" customWidth="1"/>
    <col min="5487" max="5487" width="8.77734375" style="1" customWidth="1"/>
    <col min="5488" max="5488" width="7.44140625" style="1" customWidth="1"/>
    <col min="5489" max="5491" width="3.77734375" style="1" customWidth="1"/>
    <col min="5492" max="5492" width="3.44140625" style="1" customWidth="1"/>
    <col min="5493" max="5493" width="2.77734375" style="1" customWidth="1"/>
    <col min="5494" max="5494" width="3" style="1" customWidth="1"/>
    <col min="5495" max="5497" width="0" style="1" hidden="1" customWidth="1"/>
    <col min="5498" max="5498" width="4.44140625" style="1" customWidth="1"/>
    <col min="5499" max="5499" width="0" style="1" hidden="1" customWidth="1"/>
    <col min="5500" max="5501" width="14.77734375" style="1" customWidth="1"/>
    <col min="5502" max="5502" width="15.21875" style="1" customWidth="1"/>
    <col min="5503" max="5503" width="6.44140625" style="1" customWidth="1"/>
    <col min="5504" max="5504" width="15.21875" style="1" customWidth="1"/>
    <col min="5505" max="5505" width="4.21875" style="1" customWidth="1"/>
    <col min="5506" max="5506" width="3" style="1" customWidth="1"/>
    <col min="5507" max="5509" width="0" style="1" hidden="1" customWidth="1"/>
    <col min="5510" max="5510" width="3" style="1" customWidth="1"/>
    <col min="5511" max="5511" width="0" style="1" hidden="1" customWidth="1"/>
    <col min="5512" max="5512" width="3" style="1" customWidth="1"/>
    <col min="5513" max="5513" width="0" style="1" hidden="1" customWidth="1"/>
    <col min="5514" max="5514" width="4.44140625" style="1" customWidth="1"/>
    <col min="5515" max="5515" width="34.21875" style="1" customWidth="1"/>
    <col min="5516" max="5516" width="23.44140625" style="1" customWidth="1"/>
    <col min="5517" max="5517" width="9.21875" style="1" customWidth="1"/>
    <col min="5518" max="5518" width="19.44140625" style="1" customWidth="1"/>
    <col min="5519" max="5519" width="42.77734375" style="1" customWidth="1"/>
    <col min="5520" max="5520" width="5.77734375" style="1" customWidth="1"/>
    <col min="5521" max="5521" width="31.44140625" style="1" customWidth="1"/>
    <col min="5522" max="5522" width="16.21875" style="1" customWidth="1"/>
    <col min="5523" max="5524" width="9.21875" style="1" customWidth="1"/>
    <col min="5525" max="5525" width="11.21875" style="1" customWidth="1"/>
    <col min="5526" max="5526" width="2.21875" style="1" customWidth="1"/>
    <col min="5527" max="5732" width="10.88671875" style="1"/>
    <col min="5733" max="5733" width="12" style="1" customWidth="1"/>
    <col min="5734" max="5734" width="2.77734375" style="1" customWidth="1"/>
    <col min="5735" max="5736" width="6.44140625" style="1" customWidth="1"/>
    <col min="5737" max="5737" width="5.77734375" style="1" customWidth="1"/>
    <col min="5738" max="5738" width="6.44140625" style="1" customWidth="1"/>
    <col min="5739" max="5739" width="13.77734375" style="1" customWidth="1"/>
    <col min="5740" max="5741" width="9" style="1" customWidth="1"/>
    <col min="5742" max="5742" width="2.44140625" style="1" customWidth="1"/>
    <col min="5743" max="5743" width="8.77734375" style="1" customWidth="1"/>
    <col min="5744" max="5744" width="7.44140625" style="1" customWidth="1"/>
    <col min="5745" max="5747" width="3.77734375" style="1" customWidth="1"/>
    <col min="5748" max="5748" width="3.44140625" style="1" customWidth="1"/>
    <col min="5749" max="5749" width="2.77734375" style="1" customWidth="1"/>
    <col min="5750" max="5750" width="3" style="1" customWidth="1"/>
    <col min="5751" max="5753" width="0" style="1" hidden="1" customWidth="1"/>
    <col min="5754" max="5754" width="4.44140625" style="1" customWidth="1"/>
    <col min="5755" max="5755" width="0" style="1" hidden="1" customWidth="1"/>
    <col min="5756" max="5757" width="14.77734375" style="1" customWidth="1"/>
    <col min="5758" max="5758" width="15.21875" style="1" customWidth="1"/>
    <col min="5759" max="5759" width="6.44140625" style="1" customWidth="1"/>
    <col min="5760" max="5760" width="15.21875" style="1" customWidth="1"/>
    <col min="5761" max="5761" width="4.21875" style="1" customWidth="1"/>
    <col min="5762" max="5762" width="3" style="1" customWidth="1"/>
    <col min="5763" max="5765" width="0" style="1" hidden="1" customWidth="1"/>
    <col min="5766" max="5766" width="3" style="1" customWidth="1"/>
    <col min="5767" max="5767" width="0" style="1" hidden="1" customWidth="1"/>
    <col min="5768" max="5768" width="3" style="1" customWidth="1"/>
    <col min="5769" max="5769" width="0" style="1" hidden="1" customWidth="1"/>
    <col min="5770" max="5770" width="4.44140625" style="1" customWidth="1"/>
    <col min="5771" max="5771" width="34.21875" style="1" customWidth="1"/>
    <col min="5772" max="5772" width="23.44140625" style="1" customWidth="1"/>
    <col min="5773" max="5773" width="9.21875" style="1" customWidth="1"/>
    <col min="5774" max="5774" width="19.44140625" style="1" customWidth="1"/>
    <col min="5775" max="5775" width="42.77734375" style="1" customWidth="1"/>
    <col min="5776" max="5776" width="5.77734375" style="1" customWidth="1"/>
    <col min="5777" max="5777" width="31.44140625" style="1" customWidth="1"/>
    <col min="5778" max="5778" width="16.21875" style="1" customWidth="1"/>
    <col min="5779" max="5780" width="9.21875" style="1" customWidth="1"/>
    <col min="5781" max="5781" width="11.21875" style="1" customWidth="1"/>
    <col min="5782" max="5782" width="2.21875" style="1" customWidth="1"/>
    <col min="5783" max="5988" width="10.88671875" style="1"/>
    <col min="5989" max="5989" width="12" style="1" customWidth="1"/>
    <col min="5990" max="5990" width="2.77734375" style="1" customWidth="1"/>
    <col min="5991" max="5992" width="6.44140625" style="1" customWidth="1"/>
    <col min="5993" max="5993" width="5.77734375" style="1" customWidth="1"/>
    <col min="5994" max="5994" width="6.44140625" style="1" customWidth="1"/>
    <col min="5995" max="5995" width="13.77734375" style="1" customWidth="1"/>
    <col min="5996" max="5997" width="9" style="1" customWidth="1"/>
    <col min="5998" max="5998" width="2.44140625" style="1" customWidth="1"/>
    <col min="5999" max="5999" width="8.77734375" style="1" customWidth="1"/>
    <col min="6000" max="6000" width="7.44140625" style="1" customWidth="1"/>
    <col min="6001" max="6003" width="3.77734375" style="1" customWidth="1"/>
    <col min="6004" max="6004" width="3.44140625" style="1" customWidth="1"/>
    <col min="6005" max="6005" width="2.77734375" style="1" customWidth="1"/>
    <col min="6006" max="6006" width="3" style="1" customWidth="1"/>
    <col min="6007" max="6009" width="0" style="1" hidden="1" customWidth="1"/>
    <col min="6010" max="6010" width="4.44140625" style="1" customWidth="1"/>
    <col min="6011" max="6011" width="0" style="1" hidden="1" customWidth="1"/>
    <col min="6012" max="6013" width="14.77734375" style="1" customWidth="1"/>
    <col min="6014" max="6014" width="15.21875" style="1" customWidth="1"/>
    <col min="6015" max="6015" width="6.44140625" style="1" customWidth="1"/>
    <col min="6016" max="6016" width="15.21875" style="1" customWidth="1"/>
    <col min="6017" max="6017" width="4.21875" style="1" customWidth="1"/>
    <col min="6018" max="6018" width="3" style="1" customWidth="1"/>
    <col min="6019" max="6021" width="0" style="1" hidden="1" customWidth="1"/>
    <col min="6022" max="6022" width="3" style="1" customWidth="1"/>
    <col min="6023" max="6023" width="0" style="1" hidden="1" customWidth="1"/>
    <col min="6024" max="6024" width="3" style="1" customWidth="1"/>
    <col min="6025" max="6025" width="0" style="1" hidden="1" customWidth="1"/>
    <col min="6026" max="6026" width="4.44140625" style="1" customWidth="1"/>
    <col min="6027" max="6027" width="34.21875" style="1" customWidth="1"/>
    <col min="6028" max="6028" width="23.44140625" style="1" customWidth="1"/>
    <col min="6029" max="6029" width="9.21875" style="1" customWidth="1"/>
    <col min="6030" max="6030" width="19.44140625" style="1" customWidth="1"/>
    <col min="6031" max="6031" width="42.77734375" style="1" customWidth="1"/>
    <col min="6032" max="6032" width="5.77734375" style="1" customWidth="1"/>
    <col min="6033" max="6033" width="31.44140625" style="1" customWidth="1"/>
    <col min="6034" max="6034" width="16.21875" style="1" customWidth="1"/>
    <col min="6035" max="6036" width="9.21875" style="1" customWidth="1"/>
    <col min="6037" max="6037" width="11.21875" style="1" customWidth="1"/>
    <col min="6038" max="6038" width="2.21875" style="1" customWidth="1"/>
    <col min="6039" max="6244" width="10.88671875" style="1"/>
    <col min="6245" max="6245" width="12" style="1" customWidth="1"/>
    <col min="6246" max="6246" width="2.77734375" style="1" customWidth="1"/>
    <col min="6247" max="6248" width="6.44140625" style="1" customWidth="1"/>
    <col min="6249" max="6249" width="5.77734375" style="1" customWidth="1"/>
    <col min="6250" max="6250" width="6.44140625" style="1" customWidth="1"/>
    <col min="6251" max="6251" width="13.77734375" style="1" customWidth="1"/>
    <col min="6252" max="6253" width="9" style="1" customWidth="1"/>
    <col min="6254" max="6254" width="2.44140625" style="1" customWidth="1"/>
    <col min="6255" max="6255" width="8.77734375" style="1" customWidth="1"/>
    <col min="6256" max="6256" width="7.44140625" style="1" customWidth="1"/>
    <col min="6257" max="6259" width="3.77734375" style="1" customWidth="1"/>
    <col min="6260" max="6260" width="3.44140625" style="1" customWidth="1"/>
    <col min="6261" max="6261" width="2.77734375" style="1" customWidth="1"/>
    <col min="6262" max="6262" width="3" style="1" customWidth="1"/>
    <col min="6263" max="6265" width="0" style="1" hidden="1" customWidth="1"/>
    <col min="6266" max="6266" width="4.44140625" style="1" customWidth="1"/>
    <col min="6267" max="6267" width="0" style="1" hidden="1" customWidth="1"/>
    <col min="6268" max="6269" width="14.77734375" style="1" customWidth="1"/>
    <col min="6270" max="6270" width="15.21875" style="1" customWidth="1"/>
    <col min="6271" max="6271" width="6.44140625" style="1" customWidth="1"/>
    <col min="6272" max="6272" width="15.21875" style="1" customWidth="1"/>
    <col min="6273" max="6273" width="4.21875" style="1" customWidth="1"/>
    <col min="6274" max="6274" width="3" style="1" customWidth="1"/>
    <col min="6275" max="6277" width="0" style="1" hidden="1" customWidth="1"/>
    <col min="6278" max="6278" width="3" style="1" customWidth="1"/>
    <col min="6279" max="6279" width="0" style="1" hidden="1" customWidth="1"/>
    <col min="6280" max="6280" width="3" style="1" customWidth="1"/>
    <col min="6281" max="6281" width="0" style="1" hidden="1" customWidth="1"/>
    <col min="6282" max="6282" width="4.44140625" style="1" customWidth="1"/>
    <col min="6283" max="6283" width="34.21875" style="1" customWidth="1"/>
    <col min="6284" max="6284" width="23.44140625" style="1" customWidth="1"/>
    <col min="6285" max="6285" width="9.21875" style="1" customWidth="1"/>
    <col min="6286" max="6286" width="19.44140625" style="1" customWidth="1"/>
    <col min="6287" max="6287" width="42.77734375" style="1" customWidth="1"/>
    <col min="6288" max="6288" width="5.77734375" style="1" customWidth="1"/>
    <col min="6289" max="6289" width="31.44140625" style="1" customWidth="1"/>
    <col min="6290" max="6290" width="16.21875" style="1" customWidth="1"/>
    <col min="6291" max="6292" width="9.21875" style="1" customWidth="1"/>
    <col min="6293" max="6293" width="11.21875" style="1" customWidth="1"/>
    <col min="6294" max="6294" width="2.21875" style="1" customWidth="1"/>
    <col min="6295" max="6500" width="10.88671875" style="1"/>
    <col min="6501" max="6501" width="12" style="1" customWidth="1"/>
    <col min="6502" max="6502" width="2.77734375" style="1" customWidth="1"/>
    <col min="6503" max="6504" width="6.44140625" style="1" customWidth="1"/>
    <col min="6505" max="6505" width="5.77734375" style="1" customWidth="1"/>
    <col min="6506" max="6506" width="6.44140625" style="1" customWidth="1"/>
    <col min="6507" max="6507" width="13.77734375" style="1" customWidth="1"/>
    <col min="6508" max="6509" width="9" style="1" customWidth="1"/>
    <col min="6510" max="6510" width="2.44140625" style="1" customWidth="1"/>
    <col min="6511" max="6511" width="8.77734375" style="1" customWidth="1"/>
    <col min="6512" max="6512" width="7.44140625" style="1" customWidth="1"/>
    <col min="6513" max="6515" width="3.77734375" style="1" customWidth="1"/>
    <col min="6516" max="6516" width="3.44140625" style="1" customWidth="1"/>
    <col min="6517" max="6517" width="2.77734375" style="1" customWidth="1"/>
    <col min="6518" max="6518" width="3" style="1" customWidth="1"/>
    <col min="6519" max="6521" width="0" style="1" hidden="1" customWidth="1"/>
    <col min="6522" max="6522" width="4.44140625" style="1" customWidth="1"/>
    <col min="6523" max="6523" width="0" style="1" hidden="1" customWidth="1"/>
    <col min="6524" max="6525" width="14.77734375" style="1" customWidth="1"/>
    <col min="6526" max="6526" width="15.21875" style="1" customWidth="1"/>
    <col min="6527" max="6527" width="6.44140625" style="1" customWidth="1"/>
    <col min="6528" max="6528" width="15.21875" style="1" customWidth="1"/>
    <col min="6529" max="6529" width="4.21875" style="1" customWidth="1"/>
    <col min="6530" max="6530" width="3" style="1" customWidth="1"/>
    <col min="6531" max="6533" width="0" style="1" hidden="1" customWidth="1"/>
    <col min="6534" max="6534" width="3" style="1" customWidth="1"/>
    <col min="6535" max="6535" width="0" style="1" hidden="1" customWidth="1"/>
    <col min="6536" max="6536" width="3" style="1" customWidth="1"/>
    <col min="6537" max="6537" width="0" style="1" hidden="1" customWidth="1"/>
    <col min="6538" max="6538" width="4.44140625" style="1" customWidth="1"/>
    <col min="6539" max="6539" width="34.21875" style="1" customWidth="1"/>
    <col min="6540" max="6540" width="23.44140625" style="1" customWidth="1"/>
    <col min="6541" max="6541" width="9.21875" style="1" customWidth="1"/>
    <col min="6542" max="6542" width="19.44140625" style="1" customWidth="1"/>
    <col min="6543" max="6543" width="42.77734375" style="1" customWidth="1"/>
    <col min="6544" max="6544" width="5.77734375" style="1" customWidth="1"/>
    <col min="6545" max="6545" width="31.44140625" style="1" customWidth="1"/>
    <col min="6546" max="6546" width="16.21875" style="1" customWidth="1"/>
    <col min="6547" max="6548" width="9.21875" style="1" customWidth="1"/>
    <col min="6549" max="6549" width="11.21875" style="1" customWidth="1"/>
    <col min="6550" max="6550" width="2.21875" style="1" customWidth="1"/>
    <col min="6551" max="6756" width="10.88671875" style="1"/>
    <col min="6757" max="6757" width="12" style="1" customWidth="1"/>
    <col min="6758" max="6758" width="2.77734375" style="1" customWidth="1"/>
    <col min="6759" max="6760" width="6.44140625" style="1" customWidth="1"/>
    <col min="6761" max="6761" width="5.77734375" style="1" customWidth="1"/>
    <col min="6762" max="6762" width="6.44140625" style="1" customWidth="1"/>
    <col min="6763" max="6763" width="13.77734375" style="1" customWidth="1"/>
    <col min="6764" max="6765" width="9" style="1" customWidth="1"/>
    <col min="6766" max="6766" width="2.44140625" style="1" customWidth="1"/>
    <col min="6767" max="6767" width="8.77734375" style="1" customWidth="1"/>
    <col min="6768" max="6768" width="7.44140625" style="1" customWidth="1"/>
    <col min="6769" max="6771" width="3.77734375" style="1" customWidth="1"/>
    <col min="6772" max="6772" width="3.44140625" style="1" customWidth="1"/>
    <col min="6773" max="6773" width="2.77734375" style="1" customWidth="1"/>
    <col min="6774" max="6774" width="3" style="1" customWidth="1"/>
    <col min="6775" max="6777" width="0" style="1" hidden="1" customWidth="1"/>
    <col min="6778" max="6778" width="4.44140625" style="1" customWidth="1"/>
    <col min="6779" max="6779" width="0" style="1" hidden="1" customWidth="1"/>
    <col min="6780" max="6781" width="14.77734375" style="1" customWidth="1"/>
    <col min="6782" max="6782" width="15.21875" style="1" customWidth="1"/>
    <col min="6783" max="6783" width="6.44140625" style="1" customWidth="1"/>
    <col min="6784" max="6784" width="15.21875" style="1" customWidth="1"/>
    <col min="6785" max="6785" width="4.21875" style="1" customWidth="1"/>
    <col min="6786" max="6786" width="3" style="1" customWidth="1"/>
    <col min="6787" max="6789" width="0" style="1" hidden="1" customWidth="1"/>
    <col min="6790" max="6790" width="3" style="1" customWidth="1"/>
    <col min="6791" max="6791" width="0" style="1" hidden="1" customWidth="1"/>
    <col min="6792" max="6792" width="3" style="1" customWidth="1"/>
    <col min="6793" max="6793" width="0" style="1" hidden="1" customWidth="1"/>
    <col min="6794" max="6794" width="4.44140625" style="1" customWidth="1"/>
    <col min="6795" max="6795" width="34.21875" style="1" customWidth="1"/>
    <col min="6796" max="6796" width="23.44140625" style="1" customWidth="1"/>
    <col min="6797" max="6797" width="9.21875" style="1" customWidth="1"/>
    <col min="6798" max="6798" width="19.44140625" style="1" customWidth="1"/>
    <col min="6799" max="6799" width="42.77734375" style="1" customWidth="1"/>
    <col min="6800" max="6800" width="5.77734375" style="1" customWidth="1"/>
    <col min="6801" max="6801" width="31.44140625" style="1" customWidth="1"/>
    <col min="6802" max="6802" width="16.21875" style="1" customWidth="1"/>
    <col min="6803" max="6804" width="9.21875" style="1" customWidth="1"/>
    <col min="6805" max="6805" width="11.21875" style="1" customWidth="1"/>
    <col min="6806" max="6806" width="2.21875" style="1" customWidth="1"/>
    <col min="6807" max="7012" width="10.88671875" style="1"/>
    <col min="7013" max="7013" width="12" style="1" customWidth="1"/>
    <col min="7014" max="7014" width="2.77734375" style="1" customWidth="1"/>
    <col min="7015" max="7016" width="6.44140625" style="1" customWidth="1"/>
    <col min="7017" max="7017" width="5.77734375" style="1" customWidth="1"/>
    <col min="7018" max="7018" width="6.44140625" style="1" customWidth="1"/>
    <col min="7019" max="7019" width="13.77734375" style="1" customWidth="1"/>
    <col min="7020" max="7021" width="9" style="1" customWidth="1"/>
    <col min="7022" max="7022" width="2.44140625" style="1" customWidth="1"/>
    <col min="7023" max="7023" width="8.77734375" style="1" customWidth="1"/>
    <col min="7024" max="7024" width="7.44140625" style="1" customWidth="1"/>
    <col min="7025" max="7027" width="3.77734375" style="1" customWidth="1"/>
    <col min="7028" max="7028" width="3.44140625" style="1" customWidth="1"/>
    <col min="7029" max="7029" width="2.77734375" style="1" customWidth="1"/>
    <col min="7030" max="7030" width="3" style="1" customWidth="1"/>
    <col min="7031" max="7033" width="0" style="1" hidden="1" customWidth="1"/>
    <col min="7034" max="7034" width="4.44140625" style="1" customWidth="1"/>
    <col min="7035" max="7035" width="0" style="1" hidden="1" customWidth="1"/>
    <col min="7036" max="7037" width="14.77734375" style="1" customWidth="1"/>
    <col min="7038" max="7038" width="15.21875" style="1" customWidth="1"/>
    <col min="7039" max="7039" width="6.44140625" style="1" customWidth="1"/>
    <col min="7040" max="7040" width="15.21875" style="1" customWidth="1"/>
    <col min="7041" max="7041" width="4.21875" style="1" customWidth="1"/>
    <col min="7042" max="7042" width="3" style="1" customWidth="1"/>
    <col min="7043" max="7045" width="0" style="1" hidden="1" customWidth="1"/>
    <col min="7046" max="7046" width="3" style="1" customWidth="1"/>
    <col min="7047" max="7047" width="0" style="1" hidden="1" customWidth="1"/>
    <col min="7048" max="7048" width="3" style="1" customWidth="1"/>
    <col min="7049" max="7049" width="0" style="1" hidden="1" customWidth="1"/>
    <col min="7050" max="7050" width="4.44140625" style="1" customWidth="1"/>
    <col min="7051" max="7051" width="34.21875" style="1" customWidth="1"/>
    <col min="7052" max="7052" width="23.44140625" style="1" customWidth="1"/>
    <col min="7053" max="7053" width="9.21875" style="1" customWidth="1"/>
    <col min="7054" max="7054" width="19.44140625" style="1" customWidth="1"/>
    <col min="7055" max="7055" width="42.77734375" style="1" customWidth="1"/>
    <col min="7056" max="7056" width="5.77734375" style="1" customWidth="1"/>
    <col min="7057" max="7057" width="31.44140625" style="1" customWidth="1"/>
    <col min="7058" max="7058" width="16.21875" style="1" customWidth="1"/>
    <col min="7059" max="7060" width="9.21875" style="1" customWidth="1"/>
    <col min="7061" max="7061" width="11.21875" style="1" customWidth="1"/>
    <col min="7062" max="7062" width="2.21875" style="1" customWidth="1"/>
    <col min="7063" max="7268" width="10.88671875" style="1"/>
    <col min="7269" max="7269" width="12" style="1" customWidth="1"/>
    <col min="7270" max="7270" width="2.77734375" style="1" customWidth="1"/>
    <col min="7271" max="7272" width="6.44140625" style="1" customWidth="1"/>
    <col min="7273" max="7273" width="5.77734375" style="1" customWidth="1"/>
    <col min="7274" max="7274" width="6.44140625" style="1" customWidth="1"/>
    <col min="7275" max="7275" width="13.77734375" style="1" customWidth="1"/>
    <col min="7276" max="7277" width="9" style="1" customWidth="1"/>
    <col min="7278" max="7278" width="2.44140625" style="1" customWidth="1"/>
    <col min="7279" max="7279" width="8.77734375" style="1" customWidth="1"/>
    <col min="7280" max="7280" width="7.44140625" style="1" customWidth="1"/>
    <col min="7281" max="7283" width="3.77734375" style="1" customWidth="1"/>
    <col min="7284" max="7284" width="3.44140625" style="1" customWidth="1"/>
    <col min="7285" max="7285" width="2.77734375" style="1" customWidth="1"/>
    <col min="7286" max="7286" width="3" style="1" customWidth="1"/>
    <col min="7287" max="7289" width="0" style="1" hidden="1" customWidth="1"/>
    <col min="7290" max="7290" width="4.44140625" style="1" customWidth="1"/>
    <col min="7291" max="7291" width="0" style="1" hidden="1" customWidth="1"/>
    <col min="7292" max="7293" width="14.77734375" style="1" customWidth="1"/>
    <col min="7294" max="7294" width="15.21875" style="1" customWidth="1"/>
    <col min="7295" max="7295" width="6.44140625" style="1" customWidth="1"/>
    <col min="7296" max="7296" width="15.21875" style="1" customWidth="1"/>
    <col min="7297" max="7297" width="4.21875" style="1" customWidth="1"/>
    <col min="7298" max="7298" width="3" style="1" customWidth="1"/>
    <col min="7299" max="7301" width="0" style="1" hidden="1" customWidth="1"/>
    <col min="7302" max="7302" width="3" style="1" customWidth="1"/>
    <col min="7303" max="7303" width="0" style="1" hidden="1" customWidth="1"/>
    <col min="7304" max="7304" width="3" style="1" customWidth="1"/>
    <col min="7305" max="7305" width="0" style="1" hidden="1" customWidth="1"/>
    <col min="7306" max="7306" width="4.44140625" style="1" customWidth="1"/>
    <col min="7307" max="7307" width="34.21875" style="1" customWidth="1"/>
    <col min="7308" max="7308" width="23.44140625" style="1" customWidth="1"/>
    <col min="7309" max="7309" width="9.21875" style="1" customWidth="1"/>
    <col min="7310" max="7310" width="19.44140625" style="1" customWidth="1"/>
    <col min="7311" max="7311" width="42.77734375" style="1" customWidth="1"/>
    <col min="7312" max="7312" width="5.77734375" style="1" customWidth="1"/>
    <col min="7313" max="7313" width="31.44140625" style="1" customWidth="1"/>
    <col min="7314" max="7314" width="16.21875" style="1" customWidth="1"/>
    <col min="7315" max="7316" width="9.21875" style="1" customWidth="1"/>
    <col min="7317" max="7317" width="11.21875" style="1" customWidth="1"/>
    <col min="7318" max="7318" width="2.21875" style="1" customWidth="1"/>
    <col min="7319" max="7524" width="10.88671875" style="1"/>
    <col min="7525" max="7525" width="12" style="1" customWidth="1"/>
    <col min="7526" max="7526" width="2.77734375" style="1" customWidth="1"/>
    <col min="7527" max="7528" width="6.44140625" style="1" customWidth="1"/>
    <col min="7529" max="7529" width="5.77734375" style="1" customWidth="1"/>
    <col min="7530" max="7530" width="6.44140625" style="1" customWidth="1"/>
    <col min="7531" max="7531" width="13.77734375" style="1" customWidth="1"/>
    <col min="7532" max="7533" width="9" style="1" customWidth="1"/>
    <col min="7534" max="7534" width="2.44140625" style="1" customWidth="1"/>
    <col min="7535" max="7535" width="8.77734375" style="1" customWidth="1"/>
    <col min="7536" max="7536" width="7.44140625" style="1" customWidth="1"/>
    <col min="7537" max="7539" width="3.77734375" style="1" customWidth="1"/>
    <col min="7540" max="7540" width="3.44140625" style="1" customWidth="1"/>
    <col min="7541" max="7541" width="2.77734375" style="1" customWidth="1"/>
    <col min="7542" max="7542" width="3" style="1" customWidth="1"/>
    <col min="7543" max="7545" width="0" style="1" hidden="1" customWidth="1"/>
    <col min="7546" max="7546" width="4.44140625" style="1" customWidth="1"/>
    <col min="7547" max="7547" width="0" style="1" hidden="1" customWidth="1"/>
    <col min="7548" max="7549" width="14.77734375" style="1" customWidth="1"/>
    <col min="7550" max="7550" width="15.21875" style="1" customWidth="1"/>
    <col min="7551" max="7551" width="6.44140625" style="1" customWidth="1"/>
    <col min="7552" max="7552" width="15.21875" style="1" customWidth="1"/>
    <col min="7553" max="7553" width="4.21875" style="1" customWidth="1"/>
    <col min="7554" max="7554" width="3" style="1" customWidth="1"/>
    <col min="7555" max="7557" width="0" style="1" hidden="1" customWidth="1"/>
    <col min="7558" max="7558" width="3" style="1" customWidth="1"/>
    <col min="7559" max="7559" width="0" style="1" hidden="1" customWidth="1"/>
    <col min="7560" max="7560" width="3" style="1" customWidth="1"/>
    <col min="7561" max="7561" width="0" style="1" hidden="1" customWidth="1"/>
    <col min="7562" max="7562" width="4.44140625" style="1" customWidth="1"/>
    <col min="7563" max="7563" width="34.21875" style="1" customWidth="1"/>
    <col min="7564" max="7564" width="23.44140625" style="1" customWidth="1"/>
    <col min="7565" max="7565" width="9.21875" style="1" customWidth="1"/>
    <col min="7566" max="7566" width="19.44140625" style="1" customWidth="1"/>
    <col min="7567" max="7567" width="42.77734375" style="1" customWidth="1"/>
    <col min="7568" max="7568" width="5.77734375" style="1" customWidth="1"/>
    <col min="7569" max="7569" width="31.44140625" style="1" customWidth="1"/>
    <col min="7570" max="7570" width="16.21875" style="1" customWidth="1"/>
    <col min="7571" max="7572" width="9.21875" style="1" customWidth="1"/>
    <col min="7573" max="7573" width="11.21875" style="1" customWidth="1"/>
    <col min="7574" max="7574" width="2.21875" style="1" customWidth="1"/>
    <col min="7575" max="7780" width="10.88671875" style="1"/>
    <col min="7781" max="7781" width="12" style="1" customWidth="1"/>
    <col min="7782" max="7782" width="2.77734375" style="1" customWidth="1"/>
    <col min="7783" max="7784" width="6.44140625" style="1" customWidth="1"/>
    <col min="7785" max="7785" width="5.77734375" style="1" customWidth="1"/>
    <col min="7786" max="7786" width="6.44140625" style="1" customWidth="1"/>
    <col min="7787" max="7787" width="13.77734375" style="1" customWidth="1"/>
    <col min="7788" max="7789" width="9" style="1" customWidth="1"/>
    <col min="7790" max="7790" width="2.44140625" style="1" customWidth="1"/>
    <col min="7791" max="7791" width="8.77734375" style="1" customWidth="1"/>
    <col min="7792" max="7792" width="7.44140625" style="1" customWidth="1"/>
    <col min="7793" max="7795" width="3.77734375" style="1" customWidth="1"/>
    <col min="7796" max="7796" width="3.44140625" style="1" customWidth="1"/>
    <col min="7797" max="7797" width="2.77734375" style="1" customWidth="1"/>
    <col min="7798" max="7798" width="3" style="1" customWidth="1"/>
    <col min="7799" max="7801" width="0" style="1" hidden="1" customWidth="1"/>
    <col min="7802" max="7802" width="4.44140625" style="1" customWidth="1"/>
    <col min="7803" max="7803" width="0" style="1" hidden="1" customWidth="1"/>
    <col min="7804" max="7805" width="14.77734375" style="1" customWidth="1"/>
    <col min="7806" max="7806" width="15.21875" style="1" customWidth="1"/>
    <col min="7807" max="7807" width="6.44140625" style="1" customWidth="1"/>
    <col min="7808" max="7808" width="15.21875" style="1" customWidth="1"/>
    <col min="7809" max="7809" width="4.21875" style="1" customWidth="1"/>
    <col min="7810" max="7810" width="3" style="1" customWidth="1"/>
    <col min="7811" max="7813" width="0" style="1" hidden="1" customWidth="1"/>
    <col min="7814" max="7814" width="3" style="1" customWidth="1"/>
    <col min="7815" max="7815" width="0" style="1" hidden="1" customWidth="1"/>
    <col min="7816" max="7816" width="3" style="1" customWidth="1"/>
    <col min="7817" max="7817" width="0" style="1" hidden="1" customWidth="1"/>
    <col min="7818" max="7818" width="4.44140625" style="1" customWidth="1"/>
    <col min="7819" max="7819" width="34.21875" style="1" customWidth="1"/>
    <col min="7820" max="7820" width="23.44140625" style="1" customWidth="1"/>
    <col min="7821" max="7821" width="9.21875" style="1" customWidth="1"/>
    <col min="7822" max="7822" width="19.44140625" style="1" customWidth="1"/>
    <col min="7823" max="7823" width="42.77734375" style="1" customWidth="1"/>
    <col min="7824" max="7824" width="5.77734375" style="1" customWidth="1"/>
    <col min="7825" max="7825" width="31.44140625" style="1" customWidth="1"/>
    <col min="7826" max="7826" width="16.21875" style="1" customWidth="1"/>
    <col min="7827" max="7828" width="9.21875" style="1" customWidth="1"/>
    <col min="7829" max="7829" width="11.21875" style="1" customWidth="1"/>
    <col min="7830" max="7830" width="2.21875" style="1" customWidth="1"/>
    <col min="7831" max="8036" width="10.88671875" style="1"/>
    <col min="8037" max="8037" width="12" style="1" customWidth="1"/>
    <col min="8038" max="8038" width="2.77734375" style="1" customWidth="1"/>
    <col min="8039" max="8040" width="6.44140625" style="1" customWidth="1"/>
    <col min="8041" max="8041" width="5.77734375" style="1" customWidth="1"/>
    <col min="8042" max="8042" width="6.44140625" style="1" customWidth="1"/>
    <col min="8043" max="8043" width="13.77734375" style="1" customWidth="1"/>
    <col min="8044" max="8045" width="9" style="1" customWidth="1"/>
    <col min="8046" max="8046" width="2.44140625" style="1" customWidth="1"/>
    <col min="8047" max="8047" width="8.77734375" style="1" customWidth="1"/>
    <col min="8048" max="8048" width="7.44140625" style="1" customWidth="1"/>
    <col min="8049" max="8051" width="3.77734375" style="1" customWidth="1"/>
    <col min="8052" max="8052" width="3.44140625" style="1" customWidth="1"/>
    <col min="8053" max="8053" width="2.77734375" style="1" customWidth="1"/>
    <col min="8054" max="8054" width="3" style="1" customWidth="1"/>
    <col min="8055" max="8057" width="0" style="1" hidden="1" customWidth="1"/>
    <col min="8058" max="8058" width="4.44140625" style="1" customWidth="1"/>
    <col min="8059" max="8059" width="0" style="1" hidden="1" customWidth="1"/>
    <col min="8060" max="8061" width="14.77734375" style="1" customWidth="1"/>
    <col min="8062" max="8062" width="15.21875" style="1" customWidth="1"/>
    <col min="8063" max="8063" width="6.44140625" style="1" customWidth="1"/>
    <col min="8064" max="8064" width="15.21875" style="1" customWidth="1"/>
    <col min="8065" max="8065" width="4.21875" style="1" customWidth="1"/>
    <col min="8066" max="8066" width="3" style="1" customWidth="1"/>
    <col min="8067" max="8069" width="0" style="1" hidden="1" customWidth="1"/>
    <col min="8070" max="8070" width="3" style="1" customWidth="1"/>
    <col min="8071" max="8071" width="0" style="1" hidden="1" customWidth="1"/>
    <col min="8072" max="8072" width="3" style="1" customWidth="1"/>
    <col min="8073" max="8073" width="0" style="1" hidden="1" customWidth="1"/>
    <col min="8074" max="8074" width="4.44140625" style="1" customWidth="1"/>
    <col min="8075" max="8075" width="34.21875" style="1" customWidth="1"/>
    <col min="8076" max="8076" width="23.44140625" style="1" customWidth="1"/>
    <col min="8077" max="8077" width="9.21875" style="1" customWidth="1"/>
    <col min="8078" max="8078" width="19.44140625" style="1" customWidth="1"/>
    <col min="8079" max="8079" width="42.77734375" style="1" customWidth="1"/>
    <col min="8080" max="8080" width="5.77734375" style="1" customWidth="1"/>
    <col min="8081" max="8081" width="31.44140625" style="1" customWidth="1"/>
    <col min="8082" max="8082" width="16.21875" style="1" customWidth="1"/>
    <col min="8083" max="8084" width="9.21875" style="1" customWidth="1"/>
    <col min="8085" max="8085" width="11.21875" style="1" customWidth="1"/>
    <col min="8086" max="8086" width="2.21875" style="1" customWidth="1"/>
    <col min="8087" max="8292" width="10.88671875" style="1"/>
    <col min="8293" max="8293" width="12" style="1" customWidth="1"/>
    <col min="8294" max="8294" width="2.77734375" style="1" customWidth="1"/>
    <col min="8295" max="8296" width="6.44140625" style="1" customWidth="1"/>
    <col min="8297" max="8297" width="5.77734375" style="1" customWidth="1"/>
    <col min="8298" max="8298" width="6.44140625" style="1" customWidth="1"/>
    <col min="8299" max="8299" width="13.77734375" style="1" customWidth="1"/>
    <col min="8300" max="8301" width="9" style="1" customWidth="1"/>
    <col min="8302" max="8302" width="2.44140625" style="1" customWidth="1"/>
    <col min="8303" max="8303" width="8.77734375" style="1" customWidth="1"/>
    <col min="8304" max="8304" width="7.44140625" style="1" customWidth="1"/>
    <col min="8305" max="8307" width="3.77734375" style="1" customWidth="1"/>
    <col min="8308" max="8308" width="3.44140625" style="1" customWidth="1"/>
    <col min="8309" max="8309" width="2.77734375" style="1" customWidth="1"/>
    <col min="8310" max="8310" width="3" style="1" customWidth="1"/>
    <col min="8311" max="8313" width="0" style="1" hidden="1" customWidth="1"/>
    <col min="8314" max="8314" width="4.44140625" style="1" customWidth="1"/>
    <col min="8315" max="8315" width="0" style="1" hidden="1" customWidth="1"/>
    <col min="8316" max="8317" width="14.77734375" style="1" customWidth="1"/>
    <col min="8318" max="8318" width="15.21875" style="1" customWidth="1"/>
    <col min="8319" max="8319" width="6.44140625" style="1" customWidth="1"/>
    <col min="8320" max="8320" width="15.21875" style="1" customWidth="1"/>
    <col min="8321" max="8321" width="4.21875" style="1" customWidth="1"/>
    <col min="8322" max="8322" width="3" style="1" customWidth="1"/>
    <col min="8323" max="8325" width="0" style="1" hidden="1" customWidth="1"/>
    <col min="8326" max="8326" width="3" style="1" customWidth="1"/>
    <col min="8327" max="8327" width="0" style="1" hidden="1" customWidth="1"/>
    <col min="8328" max="8328" width="3" style="1" customWidth="1"/>
    <col min="8329" max="8329" width="0" style="1" hidden="1" customWidth="1"/>
    <col min="8330" max="8330" width="4.44140625" style="1" customWidth="1"/>
    <col min="8331" max="8331" width="34.21875" style="1" customWidth="1"/>
    <col min="8332" max="8332" width="23.44140625" style="1" customWidth="1"/>
    <col min="8333" max="8333" width="9.21875" style="1" customWidth="1"/>
    <col min="8334" max="8334" width="19.44140625" style="1" customWidth="1"/>
    <col min="8335" max="8335" width="42.77734375" style="1" customWidth="1"/>
    <col min="8336" max="8336" width="5.77734375" style="1" customWidth="1"/>
    <col min="8337" max="8337" width="31.44140625" style="1" customWidth="1"/>
    <col min="8338" max="8338" width="16.21875" style="1" customWidth="1"/>
    <col min="8339" max="8340" width="9.21875" style="1" customWidth="1"/>
    <col min="8341" max="8341" width="11.21875" style="1" customWidth="1"/>
    <col min="8342" max="8342" width="2.21875" style="1" customWidth="1"/>
    <col min="8343" max="8548" width="10.88671875" style="1"/>
    <col min="8549" max="8549" width="12" style="1" customWidth="1"/>
    <col min="8550" max="8550" width="2.77734375" style="1" customWidth="1"/>
    <col min="8551" max="8552" width="6.44140625" style="1" customWidth="1"/>
    <col min="8553" max="8553" width="5.77734375" style="1" customWidth="1"/>
    <col min="8554" max="8554" width="6.44140625" style="1" customWidth="1"/>
    <col min="8555" max="8555" width="13.77734375" style="1" customWidth="1"/>
    <col min="8556" max="8557" width="9" style="1" customWidth="1"/>
    <col min="8558" max="8558" width="2.44140625" style="1" customWidth="1"/>
    <col min="8559" max="8559" width="8.77734375" style="1" customWidth="1"/>
    <col min="8560" max="8560" width="7.44140625" style="1" customWidth="1"/>
    <col min="8561" max="8563" width="3.77734375" style="1" customWidth="1"/>
    <col min="8564" max="8564" width="3.44140625" style="1" customWidth="1"/>
    <col min="8565" max="8565" width="2.77734375" style="1" customWidth="1"/>
    <col min="8566" max="8566" width="3" style="1" customWidth="1"/>
    <col min="8567" max="8569" width="0" style="1" hidden="1" customWidth="1"/>
    <col min="8570" max="8570" width="4.44140625" style="1" customWidth="1"/>
    <col min="8571" max="8571" width="0" style="1" hidden="1" customWidth="1"/>
    <col min="8572" max="8573" width="14.77734375" style="1" customWidth="1"/>
    <col min="8574" max="8574" width="15.21875" style="1" customWidth="1"/>
    <col min="8575" max="8575" width="6.44140625" style="1" customWidth="1"/>
    <col min="8576" max="8576" width="15.21875" style="1" customWidth="1"/>
    <col min="8577" max="8577" width="4.21875" style="1" customWidth="1"/>
    <col min="8578" max="8578" width="3" style="1" customWidth="1"/>
    <col min="8579" max="8581" width="0" style="1" hidden="1" customWidth="1"/>
    <col min="8582" max="8582" width="3" style="1" customWidth="1"/>
    <col min="8583" max="8583" width="0" style="1" hidden="1" customWidth="1"/>
    <col min="8584" max="8584" width="3" style="1" customWidth="1"/>
    <col min="8585" max="8585" width="0" style="1" hidden="1" customWidth="1"/>
    <col min="8586" max="8586" width="4.44140625" style="1" customWidth="1"/>
    <col min="8587" max="8587" width="34.21875" style="1" customWidth="1"/>
    <col min="8588" max="8588" width="23.44140625" style="1" customWidth="1"/>
    <col min="8589" max="8589" width="9.21875" style="1" customWidth="1"/>
    <col min="8590" max="8590" width="19.44140625" style="1" customWidth="1"/>
    <col min="8591" max="8591" width="42.77734375" style="1" customWidth="1"/>
    <col min="8592" max="8592" width="5.77734375" style="1" customWidth="1"/>
    <col min="8593" max="8593" width="31.44140625" style="1" customWidth="1"/>
    <col min="8594" max="8594" width="16.21875" style="1" customWidth="1"/>
    <col min="8595" max="8596" width="9.21875" style="1" customWidth="1"/>
    <col min="8597" max="8597" width="11.21875" style="1" customWidth="1"/>
    <col min="8598" max="8598" width="2.21875" style="1" customWidth="1"/>
    <col min="8599" max="8804" width="10.88671875" style="1"/>
    <col min="8805" max="8805" width="12" style="1" customWidth="1"/>
    <col min="8806" max="8806" width="2.77734375" style="1" customWidth="1"/>
    <col min="8807" max="8808" width="6.44140625" style="1" customWidth="1"/>
    <col min="8809" max="8809" width="5.77734375" style="1" customWidth="1"/>
    <col min="8810" max="8810" width="6.44140625" style="1" customWidth="1"/>
    <col min="8811" max="8811" width="13.77734375" style="1" customWidth="1"/>
    <col min="8812" max="8813" width="9" style="1" customWidth="1"/>
    <col min="8814" max="8814" width="2.44140625" style="1" customWidth="1"/>
    <col min="8815" max="8815" width="8.77734375" style="1" customWidth="1"/>
    <col min="8816" max="8816" width="7.44140625" style="1" customWidth="1"/>
    <col min="8817" max="8819" width="3.77734375" style="1" customWidth="1"/>
    <col min="8820" max="8820" width="3.44140625" style="1" customWidth="1"/>
    <col min="8821" max="8821" width="2.77734375" style="1" customWidth="1"/>
    <col min="8822" max="8822" width="3" style="1" customWidth="1"/>
    <col min="8823" max="8825" width="0" style="1" hidden="1" customWidth="1"/>
    <col min="8826" max="8826" width="4.44140625" style="1" customWidth="1"/>
    <col min="8827" max="8827" width="0" style="1" hidden="1" customWidth="1"/>
    <col min="8828" max="8829" width="14.77734375" style="1" customWidth="1"/>
    <col min="8830" max="8830" width="15.21875" style="1" customWidth="1"/>
    <col min="8831" max="8831" width="6.44140625" style="1" customWidth="1"/>
    <col min="8832" max="8832" width="15.21875" style="1" customWidth="1"/>
    <col min="8833" max="8833" width="4.21875" style="1" customWidth="1"/>
    <col min="8834" max="8834" width="3" style="1" customWidth="1"/>
    <col min="8835" max="8837" width="0" style="1" hidden="1" customWidth="1"/>
    <col min="8838" max="8838" width="3" style="1" customWidth="1"/>
    <col min="8839" max="8839" width="0" style="1" hidden="1" customWidth="1"/>
    <col min="8840" max="8840" width="3" style="1" customWidth="1"/>
    <col min="8841" max="8841" width="0" style="1" hidden="1" customWidth="1"/>
    <col min="8842" max="8842" width="4.44140625" style="1" customWidth="1"/>
    <col min="8843" max="8843" width="34.21875" style="1" customWidth="1"/>
    <col min="8844" max="8844" width="23.44140625" style="1" customWidth="1"/>
    <col min="8845" max="8845" width="9.21875" style="1" customWidth="1"/>
    <col min="8846" max="8846" width="19.44140625" style="1" customWidth="1"/>
    <col min="8847" max="8847" width="42.77734375" style="1" customWidth="1"/>
    <col min="8848" max="8848" width="5.77734375" style="1" customWidth="1"/>
    <col min="8849" max="8849" width="31.44140625" style="1" customWidth="1"/>
    <col min="8850" max="8850" width="16.21875" style="1" customWidth="1"/>
    <col min="8851" max="8852" width="9.21875" style="1" customWidth="1"/>
    <col min="8853" max="8853" width="11.21875" style="1" customWidth="1"/>
    <col min="8854" max="8854" width="2.21875" style="1" customWidth="1"/>
    <col min="8855" max="9060" width="10.88671875" style="1"/>
    <col min="9061" max="9061" width="12" style="1" customWidth="1"/>
    <col min="9062" max="9062" width="2.77734375" style="1" customWidth="1"/>
    <col min="9063" max="9064" width="6.44140625" style="1" customWidth="1"/>
    <col min="9065" max="9065" width="5.77734375" style="1" customWidth="1"/>
    <col min="9066" max="9066" width="6.44140625" style="1" customWidth="1"/>
    <col min="9067" max="9067" width="13.77734375" style="1" customWidth="1"/>
    <col min="9068" max="9069" width="9" style="1" customWidth="1"/>
    <col min="9070" max="9070" width="2.44140625" style="1" customWidth="1"/>
    <col min="9071" max="9071" width="8.77734375" style="1" customWidth="1"/>
    <col min="9072" max="9072" width="7.44140625" style="1" customWidth="1"/>
    <col min="9073" max="9075" width="3.77734375" style="1" customWidth="1"/>
    <col min="9076" max="9076" width="3.44140625" style="1" customWidth="1"/>
    <col min="9077" max="9077" width="2.77734375" style="1" customWidth="1"/>
    <col min="9078" max="9078" width="3" style="1" customWidth="1"/>
    <col min="9079" max="9081" width="0" style="1" hidden="1" customWidth="1"/>
    <col min="9082" max="9082" width="4.44140625" style="1" customWidth="1"/>
    <col min="9083" max="9083" width="0" style="1" hidden="1" customWidth="1"/>
    <col min="9084" max="9085" width="14.77734375" style="1" customWidth="1"/>
    <col min="9086" max="9086" width="15.21875" style="1" customWidth="1"/>
    <col min="9087" max="9087" width="6.44140625" style="1" customWidth="1"/>
    <col min="9088" max="9088" width="15.21875" style="1" customWidth="1"/>
    <col min="9089" max="9089" width="4.21875" style="1" customWidth="1"/>
    <col min="9090" max="9090" width="3" style="1" customWidth="1"/>
    <col min="9091" max="9093" width="0" style="1" hidden="1" customWidth="1"/>
    <col min="9094" max="9094" width="3" style="1" customWidth="1"/>
    <col min="9095" max="9095" width="0" style="1" hidden="1" customWidth="1"/>
    <col min="9096" max="9096" width="3" style="1" customWidth="1"/>
    <col min="9097" max="9097" width="0" style="1" hidden="1" customWidth="1"/>
    <col min="9098" max="9098" width="4.44140625" style="1" customWidth="1"/>
    <col min="9099" max="9099" width="34.21875" style="1" customWidth="1"/>
    <col min="9100" max="9100" width="23.44140625" style="1" customWidth="1"/>
    <col min="9101" max="9101" width="9.21875" style="1" customWidth="1"/>
    <col min="9102" max="9102" width="19.44140625" style="1" customWidth="1"/>
    <col min="9103" max="9103" width="42.77734375" style="1" customWidth="1"/>
    <col min="9104" max="9104" width="5.77734375" style="1" customWidth="1"/>
    <col min="9105" max="9105" width="31.44140625" style="1" customWidth="1"/>
    <col min="9106" max="9106" width="16.21875" style="1" customWidth="1"/>
    <col min="9107" max="9108" width="9.21875" style="1" customWidth="1"/>
    <col min="9109" max="9109" width="11.21875" style="1" customWidth="1"/>
    <col min="9110" max="9110" width="2.21875" style="1" customWidth="1"/>
    <col min="9111" max="9316" width="10.88671875" style="1"/>
    <col min="9317" max="9317" width="12" style="1" customWidth="1"/>
    <col min="9318" max="9318" width="2.77734375" style="1" customWidth="1"/>
    <col min="9319" max="9320" width="6.44140625" style="1" customWidth="1"/>
    <col min="9321" max="9321" width="5.77734375" style="1" customWidth="1"/>
    <col min="9322" max="9322" width="6.44140625" style="1" customWidth="1"/>
    <col min="9323" max="9323" width="13.77734375" style="1" customWidth="1"/>
    <col min="9324" max="9325" width="9" style="1" customWidth="1"/>
    <col min="9326" max="9326" width="2.44140625" style="1" customWidth="1"/>
    <col min="9327" max="9327" width="8.77734375" style="1" customWidth="1"/>
    <col min="9328" max="9328" width="7.44140625" style="1" customWidth="1"/>
    <col min="9329" max="9331" width="3.77734375" style="1" customWidth="1"/>
    <col min="9332" max="9332" width="3.44140625" style="1" customWidth="1"/>
    <col min="9333" max="9333" width="2.77734375" style="1" customWidth="1"/>
    <col min="9334" max="9334" width="3" style="1" customWidth="1"/>
    <col min="9335" max="9337" width="0" style="1" hidden="1" customWidth="1"/>
    <col min="9338" max="9338" width="4.44140625" style="1" customWidth="1"/>
    <col min="9339" max="9339" width="0" style="1" hidden="1" customWidth="1"/>
    <col min="9340" max="9341" width="14.77734375" style="1" customWidth="1"/>
    <col min="9342" max="9342" width="15.21875" style="1" customWidth="1"/>
    <col min="9343" max="9343" width="6.44140625" style="1" customWidth="1"/>
    <col min="9344" max="9344" width="15.21875" style="1" customWidth="1"/>
    <col min="9345" max="9345" width="4.21875" style="1" customWidth="1"/>
    <col min="9346" max="9346" width="3" style="1" customWidth="1"/>
    <col min="9347" max="9349" width="0" style="1" hidden="1" customWidth="1"/>
    <col min="9350" max="9350" width="3" style="1" customWidth="1"/>
    <col min="9351" max="9351" width="0" style="1" hidden="1" customWidth="1"/>
    <col min="9352" max="9352" width="3" style="1" customWidth="1"/>
    <col min="9353" max="9353" width="0" style="1" hidden="1" customWidth="1"/>
    <col min="9354" max="9354" width="4.44140625" style="1" customWidth="1"/>
    <col min="9355" max="9355" width="34.21875" style="1" customWidth="1"/>
    <col min="9356" max="9356" width="23.44140625" style="1" customWidth="1"/>
    <col min="9357" max="9357" width="9.21875" style="1" customWidth="1"/>
    <col min="9358" max="9358" width="19.44140625" style="1" customWidth="1"/>
    <col min="9359" max="9359" width="42.77734375" style="1" customWidth="1"/>
    <col min="9360" max="9360" width="5.77734375" style="1" customWidth="1"/>
    <col min="9361" max="9361" width="31.44140625" style="1" customWidth="1"/>
    <col min="9362" max="9362" width="16.21875" style="1" customWidth="1"/>
    <col min="9363" max="9364" width="9.21875" style="1" customWidth="1"/>
    <col min="9365" max="9365" width="11.21875" style="1" customWidth="1"/>
    <col min="9366" max="9366" width="2.21875" style="1" customWidth="1"/>
    <col min="9367" max="9572" width="10.88671875" style="1"/>
    <col min="9573" max="9573" width="12" style="1" customWidth="1"/>
    <col min="9574" max="9574" width="2.77734375" style="1" customWidth="1"/>
    <col min="9575" max="9576" width="6.44140625" style="1" customWidth="1"/>
    <col min="9577" max="9577" width="5.77734375" style="1" customWidth="1"/>
    <col min="9578" max="9578" width="6.44140625" style="1" customWidth="1"/>
    <col min="9579" max="9579" width="13.77734375" style="1" customWidth="1"/>
    <col min="9580" max="9581" width="9" style="1" customWidth="1"/>
    <col min="9582" max="9582" width="2.44140625" style="1" customWidth="1"/>
    <col min="9583" max="9583" width="8.77734375" style="1" customWidth="1"/>
    <col min="9584" max="9584" width="7.44140625" style="1" customWidth="1"/>
    <col min="9585" max="9587" width="3.77734375" style="1" customWidth="1"/>
    <col min="9588" max="9588" width="3.44140625" style="1" customWidth="1"/>
    <col min="9589" max="9589" width="2.77734375" style="1" customWidth="1"/>
    <col min="9590" max="9590" width="3" style="1" customWidth="1"/>
    <col min="9591" max="9593" width="0" style="1" hidden="1" customWidth="1"/>
    <col min="9594" max="9594" width="4.44140625" style="1" customWidth="1"/>
    <col min="9595" max="9595" width="0" style="1" hidden="1" customWidth="1"/>
    <col min="9596" max="9597" width="14.77734375" style="1" customWidth="1"/>
    <col min="9598" max="9598" width="15.21875" style="1" customWidth="1"/>
    <col min="9599" max="9599" width="6.44140625" style="1" customWidth="1"/>
    <col min="9600" max="9600" width="15.21875" style="1" customWidth="1"/>
    <col min="9601" max="9601" width="4.21875" style="1" customWidth="1"/>
    <col min="9602" max="9602" width="3" style="1" customWidth="1"/>
    <col min="9603" max="9605" width="0" style="1" hidden="1" customWidth="1"/>
    <col min="9606" max="9606" width="3" style="1" customWidth="1"/>
    <col min="9607" max="9607" width="0" style="1" hidden="1" customWidth="1"/>
    <col min="9608" max="9608" width="3" style="1" customWidth="1"/>
    <col min="9609" max="9609" width="0" style="1" hidden="1" customWidth="1"/>
    <col min="9610" max="9610" width="4.44140625" style="1" customWidth="1"/>
    <col min="9611" max="9611" width="34.21875" style="1" customWidth="1"/>
    <col min="9612" max="9612" width="23.44140625" style="1" customWidth="1"/>
    <col min="9613" max="9613" width="9.21875" style="1" customWidth="1"/>
    <col min="9614" max="9614" width="19.44140625" style="1" customWidth="1"/>
    <col min="9615" max="9615" width="42.77734375" style="1" customWidth="1"/>
    <col min="9616" max="9616" width="5.77734375" style="1" customWidth="1"/>
    <col min="9617" max="9617" width="31.44140625" style="1" customWidth="1"/>
    <col min="9618" max="9618" width="16.21875" style="1" customWidth="1"/>
    <col min="9619" max="9620" width="9.21875" style="1" customWidth="1"/>
    <col min="9621" max="9621" width="11.21875" style="1" customWidth="1"/>
    <col min="9622" max="9622" width="2.21875" style="1" customWidth="1"/>
    <col min="9623" max="9828" width="10.88671875" style="1"/>
    <col min="9829" max="9829" width="12" style="1" customWidth="1"/>
    <col min="9830" max="9830" width="2.77734375" style="1" customWidth="1"/>
    <col min="9831" max="9832" width="6.44140625" style="1" customWidth="1"/>
    <col min="9833" max="9833" width="5.77734375" style="1" customWidth="1"/>
    <col min="9834" max="9834" width="6.44140625" style="1" customWidth="1"/>
    <col min="9835" max="9835" width="13.77734375" style="1" customWidth="1"/>
    <col min="9836" max="9837" width="9" style="1" customWidth="1"/>
    <col min="9838" max="9838" width="2.44140625" style="1" customWidth="1"/>
    <col min="9839" max="9839" width="8.77734375" style="1" customWidth="1"/>
    <col min="9840" max="9840" width="7.44140625" style="1" customWidth="1"/>
    <col min="9841" max="9843" width="3.77734375" style="1" customWidth="1"/>
    <col min="9844" max="9844" width="3.44140625" style="1" customWidth="1"/>
    <col min="9845" max="9845" width="2.77734375" style="1" customWidth="1"/>
    <col min="9846" max="9846" width="3" style="1" customWidth="1"/>
    <col min="9847" max="9849" width="0" style="1" hidden="1" customWidth="1"/>
    <col min="9850" max="9850" width="4.44140625" style="1" customWidth="1"/>
    <col min="9851" max="9851" width="0" style="1" hidden="1" customWidth="1"/>
    <col min="9852" max="9853" width="14.77734375" style="1" customWidth="1"/>
    <col min="9854" max="9854" width="15.21875" style="1" customWidth="1"/>
    <col min="9855" max="9855" width="6.44140625" style="1" customWidth="1"/>
    <col min="9856" max="9856" width="15.21875" style="1" customWidth="1"/>
    <col min="9857" max="9857" width="4.21875" style="1" customWidth="1"/>
    <col min="9858" max="9858" width="3" style="1" customWidth="1"/>
    <col min="9859" max="9861" width="0" style="1" hidden="1" customWidth="1"/>
    <col min="9862" max="9862" width="3" style="1" customWidth="1"/>
    <col min="9863" max="9863" width="0" style="1" hidden="1" customWidth="1"/>
    <col min="9864" max="9864" width="3" style="1" customWidth="1"/>
    <col min="9865" max="9865" width="0" style="1" hidden="1" customWidth="1"/>
    <col min="9866" max="9866" width="4.44140625" style="1" customWidth="1"/>
    <col min="9867" max="9867" width="34.21875" style="1" customWidth="1"/>
    <col min="9868" max="9868" width="23.44140625" style="1" customWidth="1"/>
    <col min="9869" max="9869" width="9.21875" style="1" customWidth="1"/>
    <col min="9870" max="9870" width="19.44140625" style="1" customWidth="1"/>
    <col min="9871" max="9871" width="42.77734375" style="1" customWidth="1"/>
    <col min="9872" max="9872" width="5.77734375" style="1" customWidth="1"/>
    <col min="9873" max="9873" width="31.44140625" style="1" customWidth="1"/>
    <col min="9874" max="9874" width="16.21875" style="1" customWidth="1"/>
    <col min="9875" max="9876" width="9.21875" style="1" customWidth="1"/>
    <col min="9877" max="9877" width="11.21875" style="1" customWidth="1"/>
    <col min="9878" max="9878" width="2.21875" style="1" customWidth="1"/>
    <col min="9879" max="10084" width="10.88671875" style="1"/>
    <col min="10085" max="10085" width="12" style="1" customWidth="1"/>
    <col min="10086" max="10086" width="2.77734375" style="1" customWidth="1"/>
    <col min="10087" max="10088" width="6.44140625" style="1" customWidth="1"/>
    <col min="10089" max="10089" width="5.77734375" style="1" customWidth="1"/>
    <col min="10090" max="10090" width="6.44140625" style="1" customWidth="1"/>
    <col min="10091" max="10091" width="13.77734375" style="1" customWidth="1"/>
    <col min="10092" max="10093" width="9" style="1" customWidth="1"/>
    <col min="10094" max="10094" width="2.44140625" style="1" customWidth="1"/>
    <col min="10095" max="10095" width="8.77734375" style="1" customWidth="1"/>
    <col min="10096" max="10096" width="7.44140625" style="1" customWidth="1"/>
    <col min="10097" max="10099" width="3.77734375" style="1" customWidth="1"/>
    <col min="10100" max="10100" width="3.44140625" style="1" customWidth="1"/>
    <col min="10101" max="10101" width="2.77734375" style="1" customWidth="1"/>
    <col min="10102" max="10102" width="3" style="1" customWidth="1"/>
    <col min="10103" max="10105" width="0" style="1" hidden="1" customWidth="1"/>
    <col min="10106" max="10106" width="4.44140625" style="1" customWidth="1"/>
    <col min="10107" max="10107" width="0" style="1" hidden="1" customWidth="1"/>
    <col min="10108" max="10109" width="14.77734375" style="1" customWidth="1"/>
    <col min="10110" max="10110" width="15.21875" style="1" customWidth="1"/>
    <col min="10111" max="10111" width="6.44140625" style="1" customWidth="1"/>
    <col min="10112" max="10112" width="15.21875" style="1" customWidth="1"/>
    <col min="10113" max="10113" width="4.21875" style="1" customWidth="1"/>
    <col min="10114" max="10114" width="3" style="1" customWidth="1"/>
    <col min="10115" max="10117" width="0" style="1" hidden="1" customWidth="1"/>
    <col min="10118" max="10118" width="3" style="1" customWidth="1"/>
    <col min="10119" max="10119" width="0" style="1" hidden="1" customWidth="1"/>
    <col min="10120" max="10120" width="3" style="1" customWidth="1"/>
    <col min="10121" max="10121" width="0" style="1" hidden="1" customWidth="1"/>
    <col min="10122" max="10122" width="4.44140625" style="1" customWidth="1"/>
    <col min="10123" max="10123" width="34.21875" style="1" customWidth="1"/>
    <col min="10124" max="10124" width="23.44140625" style="1" customWidth="1"/>
    <col min="10125" max="10125" width="9.21875" style="1" customWidth="1"/>
    <col min="10126" max="10126" width="19.44140625" style="1" customWidth="1"/>
    <col min="10127" max="10127" width="42.77734375" style="1" customWidth="1"/>
    <col min="10128" max="10128" width="5.77734375" style="1" customWidth="1"/>
    <col min="10129" max="10129" width="31.44140625" style="1" customWidth="1"/>
    <col min="10130" max="10130" width="16.21875" style="1" customWidth="1"/>
    <col min="10131" max="10132" width="9.21875" style="1" customWidth="1"/>
    <col min="10133" max="10133" width="11.21875" style="1" customWidth="1"/>
    <col min="10134" max="10134" width="2.21875" style="1" customWidth="1"/>
    <col min="10135" max="10340" width="10.88671875" style="1"/>
    <col min="10341" max="10341" width="12" style="1" customWidth="1"/>
    <col min="10342" max="10342" width="2.77734375" style="1" customWidth="1"/>
    <col min="10343" max="10344" width="6.44140625" style="1" customWidth="1"/>
    <col min="10345" max="10345" width="5.77734375" style="1" customWidth="1"/>
    <col min="10346" max="10346" width="6.44140625" style="1" customWidth="1"/>
    <col min="10347" max="10347" width="13.77734375" style="1" customWidth="1"/>
    <col min="10348" max="10349" width="9" style="1" customWidth="1"/>
    <col min="10350" max="10350" width="2.44140625" style="1" customWidth="1"/>
    <col min="10351" max="10351" width="8.77734375" style="1" customWidth="1"/>
    <col min="10352" max="10352" width="7.44140625" style="1" customWidth="1"/>
    <col min="10353" max="10355" width="3.77734375" style="1" customWidth="1"/>
    <col min="10356" max="10356" width="3.44140625" style="1" customWidth="1"/>
    <col min="10357" max="10357" width="2.77734375" style="1" customWidth="1"/>
    <col min="10358" max="10358" width="3" style="1" customWidth="1"/>
    <col min="10359" max="10361" width="0" style="1" hidden="1" customWidth="1"/>
    <col min="10362" max="10362" width="4.44140625" style="1" customWidth="1"/>
    <col min="10363" max="10363" width="0" style="1" hidden="1" customWidth="1"/>
    <col min="10364" max="10365" width="14.77734375" style="1" customWidth="1"/>
    <col min="10366" max="10366" width="15.21875" style="1" customWidth="1"/>
    <col min="10367" max="10367" width="6.44140625" style="1" customWidth="1"/>
    <col min="10368" max="10368" width="15.21875" style="1" customWidth="1"/>
    <col min="10369" max="10369" width="4.21875" style="1" customWidth="1"/>
    <col min="10370" max="10370" width="3" style="1" customWidth="1"/>
    <col min="10371" max="10373" width="0" style="1" hidden="1" customWidth="1"/>
    <col min="10374" max="10374" width="3" style="1" customWidth="1"/>
    <col min="10375" max="10375" width="0" style="1" hidden="1" customWidth="1"/>
    <col min="10376" max="10376" width="3" style="1" customWidth="1"/>
    <col min="10377" max="10377" width="0" style="1" hidden="1" customWidth="1"/>
    <col min="10378" max="10378" width="4.44140625" style="1" customWidth="1"/>
    <col min="10379" max="10379" width="34.21875" style="1" customWidth="1"/>
    <col min="10380" max="10380" width="23.44140625" style="1" customWidth="1"/>
    <col min="10381" max="10381" width="9.21875" style="1" customWidth="1"/>
    <col min="10382" max="10382" width="19.44140625" style="1" customWidth="1"/>
    <col min="10383" max="10383" width="42.77734375" style="1" customWidth="1"/>
    <col min="10384" max="10384" width="5.77734375" style="1" customWidth="1"/>
    <col min="10385" max="10385" width="31.44140625" style="1" customWidth="1"/>
    <col min="10386" max="10386" width="16.21875" style="1" customWidth="1"/>
    <col min="10387" max="10388" width="9.21875" style="1" customWidth="1"/>
    <col min="10389" max="10389" width="11.21875" style="1" customWidth="1"/>
    <col min="10390" max="10390" width="2.21875" style="1" customWidth="1"/>
    <col min="10391" max="10596" width="10.88671875" style="1"/>
    <col min="10597" max="10597" width="12" style="1" customWidth="1"/>
    <col min="10598" max="10598" width="2.77734375" style="1" customWidth="1"/>
    <col min="10599" max="10600" width="6.44140625" style="1" customWidth="1"/>
    <col min="10601" max="10601" width="5.77734375" style="1" customWidth="1"/>
    <col min="10602" max="10602" width="6.44140625" style="1" customWidth="1"/>
    <col min="10603" max="10603" width="13.77734375" style="1" customWidth="1"/>
    <col min="10604" max="10605" width="9" style="1" customWidth="1"/>
    <col min="10606" max="10606" width="2.44140625" style="1" customWidth="1"/>
    <col min="10607" max="10607" width="8.77734375" style="1" customWidth="1"/>
    <col min="10608" max="10608" width="7.44140625" style="1" customWidth="1"/>
    <col min="10609" max="10611" width="3.77734375" style="1" customWidth="1"/>
    <col min="10612" max="10612" width="3.44140625" style="1" customWidth="1"/>
    <col min="10613" max="10613" width="2.77734375" style="1" customWidth="1"/>
    <col min="10614" max="10614" width="3" style="1" customWidth="1"/>
    <col min="10615" max="10617" width="0" style="1" hidden="1" customWidth="1"/>
    <col min="10618" max="10618" width="4.44140625" style="1" customWidth="1"/>
    <col min="10619" max="10619" width="0" style="1" hidden="1" customWidth="1"/>
    <col min="10620" max="10621" width="14.77734375" style="1" customWidth="1"/>
    <col min="10622" max="10622" width="15.21875" style="1" customWidth="1"/>
    <col min="10623" max="10623" width="6.44140625" style="1" customWidth="1"/>
    <col min="10624" max="10624" width="15.21875" style="1" customWidth="1"/>
    <col min="10625" max="10625" width="4.21875" style="1" customWidth="1"/>
    <col min="10626" max="10626" width="3" style="1" customWidth="1"/>
    <col min="10627" max="10629" width="0" style="1" hidden="1" customWidth="1"/>
    <col min="10630" max="10630" width="3" style="1" customWidth="1"/>
    <col min="10631" max="10631" width="0" style="1" hidden="1" customWidth="1"/>
    <col min="10632" max="10632" width="3" style="1" customWidth="1"/>
    <col min="10633" max="10633" width="0" style="1" hidden="1" customWidth="1"/>
    <col min="10634" max="10634" width="4.44140625" style="1" customWidth="1"/>
    <col min="10635" max="10635" width="34.21875" style="1" customWidth="1"/>
    <col min="10636" max="10636" width="23.44140625" style="1" customWidth="1"/>
    <col min="10637" max="10637" width="9.21875" style="1" customWidth="1"/>
    <col min="10638" max="10638" width="19.44140625" style="1" customWidth="1"/>
    <col min="10639" max="10639" width="42.77734375" style="1" customWidth="1"/>
    <col min="10640" max="10640" width="5.77734375" style="1" customWidth="1"/>
    <col min="10641" max="10641" width="31.44140625" style="1" customWidth="1"/>
    <col min="10642" max="10642" width="16.21875" style="1" customWidth="1"/>
    <col min="10643" max="10644" width="9.21875" style="1" customWidth="1"/>
    <col min="10645" max="10645" width="11.21875" style="1" customWidth="1"/>
    <col min="10646" max="10646" width="2.21875" style="1" customWidth="1"/>
    <col min="10647" max="10852" width="10.88671875" style="1"/>
    <col min="10853" max="10853" width="12" style="1" customWidth="1"/>
    <col min="10854" max="10854" width="2.77734375" style="1" customWidth="1"/>
    <col min="10855" max="10856" width="6.44140625" style="1" customWidth="1"/>
    <col min="10857" max="10857" width="5.77734375" style="1" customWidth="1"/>
    <col min="10858" max="10858" width="6.44140625" style="1" customWidth="1"/>
    <col min="10859" max="10859" width="13.77734375" style="1" customWidth="1"/>
    <col min="10860" max="10861" width="9" style="1" customWidth="1"/>
    <col min="10862" max="10862" width="2.44140625" style="1" customWidth="1"/>
    <col min="10863" max="10863" width="8.77734375" style="1" customWidth="1"/>
    <col min="10864" max="10864" width="7.44140625" style="1" customWidth="1"/>
    <col min="10865" max="10867" width="3.77734375" style="1" customWidth="1"/>
    <col min="10868" max="10868" width="3.44140625" style="1" customWidth="1"/>
    <col min="10869" max="10869" width="2.77734375" style="1" customWidth="1"/>
    <col min="10870" max="10870" width="3" style="1" customWidth="1"/>
    <col min="10871" max="10873" width="0" style="1" hidden="1" customWidth="1"/>
    <col min="10874" max="10874" width="4.44140625" style="1" customWidth="1"/>
    <col min="10875" max="10875" width="0" style="1" hidden="1" customWidth="1"/>
    <col min="10876" max="10877" width="14.77734375" style="1" customWidth="1"/>
    <col min="10878" max="10878" width="15.21875" style="1" customWidth="1"/>
    <col min="10879" max="10879" width="6.44140625" style="1" customWidth="1"/>
    <col min="10880" max="10880" width="15.21875" style="1" customWidth="1"/>
    <col min="10881" max="10881" width="4.21875" style="1" customWidth="1"/>
    <col min="10882" max="10882" width="3" style="1" customWidth="1"/>
    <col min="10883" max="10885" width="0" style="1" hidden="1" customWidth="1"/>
    <col min="10886" max="10886" width="3" style="1" customWidth="1"/>
    <col min="10887" max="10887" width="0" style="1" hidden="1" customWidth="1"/>
    <col min="10888" max="10888" width="3" style="1" customWidth="1"/>
    <col min="10889" max="10889" width="0" style="1" hidden="1" customWidth="1"/>
    <col min="10890" max="10890" width="4.44140625" style="1" customWidth="1"/>
    <col min="10891" max="10891" width="34.21875" style="1" customWidth="1"/>
    <col min="10892" max="10892" width="23.44140625" style="1" customWidth="1"/>
    <col min="10893" max="10893" width="9.21875" style="1" customWidth="1"/>
    <col min="10894" max="10894" width="19.44140625" style="1" customWidth="1"/>
    <col min="10895" max="10895" width="42.77734375" style="1" customWidth="1"/>
    <col min="10896" max="10896" width="5.77734375" style="1" customWidth="1"/>
    <col min="10897" max="10897" width="31.44140625" style="1" customWidth="1"/>
    <col min="10898" max="10898" width="16.21875" style="1" customWidth="1"/>
    <col min="10899" max="10900" width="9.21875" style="1" customWidth="1"/>
    <col min="10901" max="10901" width="11.21875" style="1" customWidth="1"/>
    <col min="10902" max="10902" width="2.21875" style="1" customWidth="1"/>
    <col min="10903" max="11108" width="10.88671875" style="1"/>
    <col min="11109" max="11109" width="12" style="1" customWidth="1"/>
    <col min="11110" max="11110" width="2.77734375" style="1" customWidth="1"/>
    <col min="11111" max="11112" width="6.44140625" style="1" customWidth="1"/>
    <col min="11113" max="11113" width="5.77734375" style="1" customWidth="1"/>
    <col min="11114" max="11114" width="6.44140625" style="1" customWidth="1"/>
    <col min="11115" max="11115" width="13.77734375" style="1" customWidth="1"/>
    <col min="11116" max="11117" width="9" style="1" customWidth="1"/>
    <col min="11118" max="11118" width="2.44140625" style="1" customWidth="1"/>
    <col min="11119" max="11119" width="8.77734375" style="1" customWidth="1"/>
    <col min="11120" max="11120" width="7.44140625" style="1" customWidth="1"/>
    <col min="11121" max="11123" width="3.77734375" style="1" customWidth="1"/>
    <col min="11124" max="11124" width="3.44140625" style="1" customWidth="1"/>
    <col min="11125" max="11125" width="2.77734375" style="1" customWidth="1"/>
    <col min="11126" max="11126" width="3" style="1" customWidth="1"/>
    <col min="11127" max="11129" width="0" style="1" hidden="1" customWidth="1"/>
    <col min="11130" max="11130" width="4.44140625" style="1" customWidth="1"/>
    <col min="11131" max="11131" width="0" style="1" hidden="1" customWidth="1"/>
    <col min="11132" max="11133" width="14.77734375" style="1" customWidth="1"/>
    <col min="11134" max="11134" width="15.21875" style="1" customWidth="1"/>
    <col min="11135" max="11135" width="6.44140625" style="1" customWidth="1"/>
    <col min="11136" max="11136" width="15.21875" style="1" customWidth="1"/>
    <col min="11137" max="11137" width="4.21875" style="1" customWidth="1"/>
    <col min="11138" max="11138" width="3" style="1" customWidth="1"/>
    <col min="11139" max="11141" width="0" style="1" hidden="1" customWidth="1"/>
    <col min="11142" max="11142" width="3" style="1" customWidth="1"/>
    <col min="11143" max="11143" width="0" style="1" hidden="1" customWidth="1"/>
    <col min="11144" max="11144" width="3" style="1" customWidth="1"/>
    <col min="11145" max="11145" width="0" style="1" hidden="1" customWidth="1"/>
    <col min="11146" max="11146" width="4.44140625" style="1" customWidth="1"/>
    <col min="11147" max="11147" width="34.21875" style="1" customWidth="1"/>
    <col min="11148" max="11148" width="23.44140625" style="1" customWidth="1"/>
    <col min="11149" max="11149" width="9.21875" style="1" customWidth="1"/>
    <col min="11150" max="11150" width="19.44140625" style="1" customWidth="1"/>
    <col min="11151" max="11151" width="42.77734375" style="1" customWidth="1"/>
    <col min="11152" max="11152" width="5.77734375" style="1" customWidth="1"/>
    <col min="11153" max="11153" width="31.44140625" style="1" customWidth="1"/>
    <col min="11154" max="11154" width="16.21875" style="1" customWidth="1"/>
    <col min="11155" max="11156" width="9.21875" style="1" customWidth="1"/>
    <col min="11157" max="11157" width="11.21875" style="1" customWidth="1"/>
    <col min="11158" max="11158" width="2.21875" style="1" customWidth="1"/>
    <col min="11159" max="11364" width="10.88671875" style="1"/>
    <col min="11365" max="11365" width="12" style="1" customWidth="1"/>
    <col min="11366" max="11366" width="2.77734375" style="1" customWidth="1"/>
    <col min="11367" max="11368" width="6.44140625" style="1" customWidth="1"/>
    <col min="11369" max="11369" width="5.77734375" style="1" customWidth="1"/>
    <col min="11370" max="11370" width="6.44140625" style="1" customWidth="1"/>
    <col min="11371" max="11371" width="13.77734375" style="1" customWidth="1"/>
    <col min="11372" max="11373" width="9" style="1" customWidth="1"/>
    <col min="11374" max="11374" width="2.44140625" style="1" customWidth="1"/>
    <col min="11375" max="11375" width="8.77734375" style="1" customWidth="1"/>
    <col min="11376" max="11376" width="7.44140625" style="1" customWidth="1"/>
    <col min="11377" max="11379" width="3.77734375" style="1" customWidth="1"/>
    <col min="11380" max="11380" width="3.44140625" style="1" customWidth="1"/>
    <col min="11381" max="11381" width="2.77734375" style="1" customWidth="1"/>
    <col min="11382" max="11382" width="3" style="1" customWidth="1"/>
    <col min="11383" max="11385" width="0" style="1" hidden="1" customWidth="1"/>
    <col min="11386" max="11386" width="4.44140625" style="1" customWidth="1"/>
    <col min="11387" max="11387" width="0" style="1" hidden="1" customWidth="1"/>
    <col min="11388" max="11389" width="14.77734375" style="1" customWidth="1"/>
    <col min="11390" max="11390" width="15.21875" style="1" customWidth="1"/>
    <col min="11391" max="11391" width="6.44140625" style="1" customWidth="1"/>
    <col min="11392" max="11392" width="15.21875" style="1" customWidth="1"/>
    <col min="11393" max="11393" width="4.21875" style="1" customWidth="1"/>
    <col min="11394" max="11394" width="3" style="1" customWidth="1"/>
    <col min="11395" max="11397" width="0" style="1" hidden="1" customWidth="1"/>
    <col min="11398" max="11398" width="3" style="1" customWidth="1"/>
    <col min="11399" max="11399" width="0" style="1" hidden="1" customWidth="1"/>
    <col min="11400" max="11400" width="3" style="1" customWidth="1"/>
    <col min="11401" max="11401" width="0" style="1" hidden="1" customWidth="1"/>
    <col min="11402" max="11402" width="4.44140625" style="1" customWidth="1"/>
    <col min="11403" max="11403" width="34.21875" style="1" customWidth="1"/>
    <col min="11404" max="11404" width="23.44140625" style="1" customWidth="1"/>
    <col min="11405" max="11405" width="9.21875" style="1" customWidth="1"/>
    <col min="11406" max="11406" width="19.44140625" style="1" customWidth="1"/>
    <col min="11407" max="11407" width="42.77734375" style="1" customWidth="1"/>
    <col min="11408" max="11408" width="5.77734375" style="1" customWidth="1"/>
    <col min="11409" max="11409" width="31.44140625" style="1" customWidth="1"/>
    <col min="11410" max="11410" width="16.21875" style="1" customWidth="1"/>
    <col min="11411" max="11412" width="9.21875" style="1" customWidth="1"/>
    <col min="11413" max="11413" width="11.21875" style="1" customWidth="1"/>
    <col min="11414" max="11414" width="2.21875" style="1" customWidth="1"/>
    <col min="11415" max="11620" width="10.88671875" style="1"/>
    <col min="11621" max="11621" width="12" style="1" customWidth="1"/>
    <col min="11622" max="11622" width="2.77734375" style="1" customWidth="1"/>
    <col min="11623" max="11624" width="6.44140625" style="1" customWidth="1"/>
    <col min="11625" max="11625" width="5.77734375" style="1" customWidth="1"/>
    <col min="11626" max="11626" width="6.44140625" style="1" customWidth="1"/>
    <col min="11627" max="11627" width="13.77734375" style="1" customWidth="1"/>
    <col min="11628" max="11629" width="9" style="1" customWidth="1"/>
    <col min="11630" max="11630" width="2.44140625" style="1" customWidth="1"/>
    <col min="11631" max="11631" width="8.77734375" style="1" customWidth="1"/>
    <col min="11632" max="11632" width="7.44140625" style="1" customWidth="1"/>
    <col min="11633" max="11635" width="3.77734375" style="1" customWidth="1"/>
    <col min="11636" max="11636" width="3.44140625" style="1" customWidth="1"/>
    <col min="11637" max="11637" width="2.77734375" style="1" customWidth="1"/>
    <col min="11638" max="11638" width="3" style="1" customWidth="1"/>
    <col min="11639" max="11641" width="0" style="1" hidden="1" customWidth="1"/>
    <col min="11642" max="11642" width="4.44140625" style="1" customWidth="1"/>
    <col min="11643" max="11643" width="0" style="1" hidden="1" customWidth="1"/>
    <col min="11644" max="11645" width="14.77734375" style="1" customWidth="1"/>
    <col min="11646" max="11646" width="15.21875" style="1" customWidth="1"/>
    <col min="11647" max="11647" width="6.44140625" style="1" customWidth="1"/>
    <col min="11648" max="11648" width="15.21875" style="1" customWidth="1"/>
    <col min="11649" max="11649" width="4.21875" style="1" customWidth="1"/>
    <col min="11650" max="11650" width="3" style="1" customWidth="1"/>
    <col min="11651" max="11653" width="0" style="1" hidden="1" customWidth="1"/>
    <col min="11654" max="11654" width="3" style="1" customWidth="1"/>
    <col min="11655" max="11655" width="0" style="1" hidden="1" customWidth="1"/>
    <col min="11656" max="11656" width="3" style="1" customWidth="1"/>
    <col min="11657" max="11657" width="0" style="1" hidden="1" customWidth="1"/>
    <col min="11658" max="11658" width="4.44140625" style="1" customWidth="1"/>
    <col min="11659" max="11659" width="34.21875" style="1" customWidth="1"/>
    <col min="11660" max="11660" width="23.44140625" style="1" customWidth="1"/>
    <col min="11661" max="11661" width="9.21875" style="1" customWidth="1"/>
    <col min="11662" max="11662" width="19.44140625" style="1" customWidth="1"/>
    <col min="11663" max="11663" width="42.77734375" style="1" customWidth="1"/>
    <col min="11664" max="11664" width="5.77734375" style="1" customWidth="1"/>
    <col min="11665" max="11665" width="31.44140625" style="1" customWidth="1"/>
    <col min="11666" max="11666" width="16.21875" style="1" customWidth="1"/>
    <col min="11667" max="11668" width="9.21875" style="1" customWidth="1"/>
    <col min="11669" max="11669" width="11.21875" style="1" customWidth="1"/>
    <col min="11670" max="11670" width="2.21875" style="1" customWidth="1"/>
    <col min="11671" max="11876" width="10.88671875" style="1"/>
    <col min="11877" max="11877" width="12" style="1" customWidth="1"/>
    <col min="11878" max="11878" width="2.77734375" style="1" customWidth="1"/>
    <col min="11879" max="11880" width="6.44140625" style="1" customWidth="1"/>
    <col min="11881" max="11881" width="5.77734375" style="1" customWidth="1"/>
    <col min="11882" max="11882" width="6.44140625" style="1" customWidth="1"/>
    <col min="11883" max="11883" width="13.77734375" style="1" customWidth="1"/>
    <col min="11884" max="11885" width="9" style="1" customWidth="1"/>
    <col min="11886" max="11886" width="2.44140625" style="1" customWidth="1"/>
    <col min="11887" max="11887" width="8.77734375" style="1" customWidth="1"/>
    <col min="11888" max="11888" width="7.44140625" style="1" customWidth="1"/>
    <col min="11889" max="11891" width="3.77734375" style="1" customWidth="1"/>
    <col min="11892" max="11892" width="3.44140625" style="1" customWidth="1"/>
    <col min="11893" max="11893" width="2.77734375" style="1" customWidth="1"/>
    <col min="11894" max="11894" width="3" style="1" customWidth="1"/>
    <col min="11895" max="11897" width="0" style="1" hidden="1" customWidth="1"/>
    <col min="11898" max="11898" width="4.44140625" style="1" customWidth="1"/>
    <col min="11899" max="11899" width="0" style="1" hidden="1" customWidth="1"/>
    <col min="11900" max="11901" width="14.77734375" style="1" customWidth="1"/>
    <col min="11902" max="11902" width="15.21875" style="1" customWidth="1"/>
    <col min="11903" max="11903" width="6.44140625" style="1" customWidth="1"/>
    <col min="11904" max="11904" width="15.21875" style="1" customWidth="1"/>
    <col min="11905" max="11905" width="4.21875" style="1" customWidth="1"/>
    <col min="11906" max="11906" width="3" style="1" customWidth="1"/>
    <col min="11907" max="11909" width="0" style="1" hidden="1" customWidth="1"/>
    <col min="11910" max="11910" width="3" style="1" customWidth="1"/>
    <col min="11911" max="11911" width="0" style="1" hidden="1" customWidth="1"/>
    <col min="11912" max="11912" width="3" style="1" customWidth="1"/>
    <col min="11913" max="11913" width="0" style="1" hidden="1" customWidth="1"/>
    <col min="11914" max="11914" width="4.44140625" style="1" customWidth="1"/>
    <col min="11915" max="11915" width="34.21875" style="1" customWidth="1"/>
    <col min="11916" max="11916" width="23.44140625" style="1" customWidth="1"/>
    <col min="11917" max="11917" width="9.21875" style="1" customWidth="1"/>
    <col min="11918" max="11918" width="19.44140625" style="1" customWidth="1"/>
    <col min="11919" max="11919" width="42.77734375" style="1" customWidth="1"/>
    <col min="11920" max="11920" width="5.77734375" style="1" customWidth="1"/>
    <col min="11921" max="11921" width="31.44140625" style="1" customWidth="1"/>
    <col min="11922" max="11922" width="16.21875" style="1" customWidth="1"/>
    <col min="11923" max="11924" width="9.21875" style="1" customWidth="1"/>
    <col min="11925" max="11925" width="11.21875" style="1" customWidth="1"/>
    <col min="11926" max="11926" width="2.21875" style="1" customWidth="1"/>
    <col min="11927" max="12132" width="10.88671875" style="1"/>
    <col min="12133" max="12133" width="12" style="1" customWidth="1"/>
    <col min="12134" max="12134" width="2.77734375" style="1" customWidth="1"/>
    <col min="12135" max="12136" width="6.44140625" style="1" customWidth="1"/>
    <col min="12137" max="12137" width="5.77734375" style="1" customWidth="1"/>
    <col min="12138" max="12138" width="6.44140625" style="1" customWidth="1"/>
    <col min="12139" max="12139" width="13.77734375" style="1" customWidth="1"/>
    <col min="12140" max="12141" width="9" style="1" customWidth="1"/>
    <col min="12142" max="12142" width="2.44140625" style="1" customWidth="1"/>
    <col min="12143" max="12143" width="8.77734375" style="1" customWidth="1"/>
    <col min="12144" max="12144" width="7.44140625" style="1" customWidth="1"/>
    <col min="12145" max="12147" width="3.77734375" style="1" customWidth="1"/>
    <col min="12148" max="12148" width="3.44140625" style="1" customWidth="1"/>
    <col min="12149" max="12149" width="2.77734375" style="1" customWidth="1"/>
    <col min="12150" max="12150" width="3" style="1" customWidth="1"/>
    <col min="12151" max="12153" width="0" style="1" hidden="1" customWidth="1"/>
    <col min="12154" max="12154" width="4.44140625" style="1" customWidth="1"/>
    <col min="12155" max="12155" width="0" style="1" hidden="1" customWidth="1"/>
    <col min="12156" max="12157" width="14.77734375" style="1" customWidth="1"/>
    <col min="12158" max="12158" width="15.21875" style="1" customWidth="1"/>
    <col min="12159" max="12159" width="6.44140625" style="1" customWidth="1"/>
    <col min="12160" max="12160" width="15.21875" style="1" customWidth="1"/>
    <col min="12161" max="12161" width="4.21875" style="1" customWidth="1"/>
    <col min="12162" max="12162" width="3" style="1" customWidth="1"/>
    <col min="12163" max="12165" width="0" style="1" hidden="1" customWidth="1"/>
    <col min="12166" max="12166" width="3" style="1" customWidth="1"/>
    <col min="12167" max="12167" width="0" style="1" hidden="1" customWidth="1"/>
    <col min="12168" max="12168" width="3" style="1" customWidth="1"/>
    <col min="12169" max="12169" width="0" style="1" hidden="1" customWidth="1"/>
    <col min="12170" max="12170" width="4.44140625" style="1" customWidth="1"/>
    <col min="12171" max="12171" width="34.21875" style="1" customWidth="1"/>
    <col min="12172" max="12172" width="23.44140625" style="1" customWidth="1"/>
    <col min="12173" max="12173" width="9.21875" style="1" customWidth="1"/>
    <col min="12174" max="12174" width="19.44140625" style="1" customWidth="1"/>
    <col min="12175" max="12175" width="42.77734375" style="1" customWidth="1"/>
    <col min="12176" max="12176" width="5.77734375" style="1" customWidth="1"/>
    <col min="12177" max="12177" width="31.44140625" style="1" customWidth="1"/>
    <col min="12178" max="12178" width="16.21875" style="1" customWidth="1"/>
    <col min="12179" max="12180" width="9.21875" style="1" customWidth="1"/>
    <col min="12181" max="12181" width="11.21875" style="1" customWidth="1"/>
    <col min="12182" max="12182" width="2.21875" style="1" customWidth="1"/>
    <col min="12183" max="12388" width="10.88671875" style="1"/>
    <col min="12389" max="12389" width="12" style="1" customWidth="1"/>
    <col min="12390" max="12390" width="2.77734375" style="1" customWidth="1"/>
    <col min="12391" max="12392" width="6.44140625" style="1" customWidth="1"/>
    <col min="12393" max="12393" width="5.77734375" style="1" customWidth="1"/>
    <col min="12394" max="12394" width="6.44140625" style="1" customWidth="1"/>
    <col min="12395" max="12395" width="13.77734375" style="1" customWidth="1"/>
    <col min="12396" max="12397" width="9" style="1" customWidth="1"/>
    <col min="12398" max="12398" width="2.44140625" style="1" customWidth="1"/>
    <col min="12399" max="12399" width="8.77734375" style="1" customWidth="1"/>
    <col min="12400" max="12400" width="7.44140625" style="1" customWidth="1"/>
    <col min="12401" max="12403" width="3.77734375" style="1" customWidth="1"/>
    <col min="12404" max="12404" width="3.44140625" style="1" customWidth="1"/>
    <col min="12405" max="12405" width="2.77734375" style="1" customWidth="1"/>
    <col min="12406" max="12406" width="3" style="1" customWidth="1"/>
    <col min="12407" max="12409" width="0" style="1" hidden="1" customWidth="1"/>
    <col min="12410" max="12410" width="4.44140625" style="1" customWidth="1"/>
    <col min="12411" max="12411" width="0" style="1" hidden="1" customWidth="1"/>
    <col min="12412" max="12413" width="14.77734375" style="1" customWidth="1"/>
    <col min="12414" max="12414" width="15.21875" style="1" customWidth="1"/>
    <col min="12415" max="12415" width="6.44140625" style="1" customWidth="1"/>
    <col min="12416" max="12416" width="15.21875" style="1" customWidth="1"/>
    <col min="12417" max="12417" width="4.21875" style="1" customWidth="1"/>
    <col min="12418" max="12418" width="3" style="1" customWidth="1"/>
    <col min="12419" max="12421" width="0" style="1" hidden="1" customWidth="1"/>
    <col min="12422" max="12422" width="3" style="1" customWidth="1"/>
    <col min="12423" max="12423" width="0" style="1" hidden="1" customWidth="1"/>
    <col min="12424" max="12424" width="3" style="1" customWidth="1"/>
    <col min="12425" max="12425" width="0" style="1" hidden="1" customWidth="1"/>
    <col min="12426" max="12426" width="4.44140625" style="1" customWidth="1"/>
    <col min="12427" max="12427" width="34.21875" style="1" customWidth="1"/>
    <col min="12428" max="12428" width="23.44140625" style="1" customWidth="1"/>
    <col min="12429" max="12429" width="9.21875" style="1" customWidth="1"/>
    <col min="12430" max="12430" width="19.44140625" style="1" customWidth="1"/>
    <col min="12431" max="12431" width="42.77734375" style="1" customWidth="1"/>
    <col min="12432" max="12432" width="5.77734375" style="1" customWidth="1"/>
    <col min="12433" max="12433" width="31.44140625" style="1" customWidth="1"/>
    <col min="12434" max="12434" width="16.21875" style="1" customWidth="1"/>
    <col min="12435" max="12436" width="9.21875" style="1" customWidth="1"/>
    <col min="12437" max="12437" width="11.21875" style="1" customWidth="1"/>
    <col min="12438" max="12438" width="2.21875" style="1" customWidth="1"/>
    <col min="12439" max="12644" width="10.88671875" style="1"/>
    <col min="12645" max="12645" width="12" style="1" customWidth="1"/>
    <col min="12646" max="12646" width="2.77734375" style="1" customWidth="1"/>
    <col min="12647" max="12648" width="6.44140625" style="1" customWidth="1"/>
    <col min="12649" max="12649" width="5.77734375" style="1" customWidth="1"/>
    <col min="12650" max="12650" width="6.44140625" style="1" customWidth="1"/>
    <col min="12651" max="12651" width="13.77734375" style="1" customWidth="1"/>
    <col min="12652" max="12653" width="9" style="1" customWidth="1"/>
    <col min="12654" max="12654" width="2.44140625" style="1" customWidth="1"/>
    <col min="12655" max="12655" width="8.77734375" style="1" customWidth="1"/>
    <col min="12656" max="12656" width="7.44140625" style="1" customWidth="1"/>
    <col min="12657" max="12659" width="3.77734375" style="1" customWidth="1"/>
    <col min="12660" max="12660" width="3.44140625" style="1" customWidth="1"/>
    <col min="12661" max="12661" width="2.77734375" style="1" customWidth="1"/>
    <col min="12662" max="12662" width="3" style="1" customWidth="1"/>
    <col min="12663" max="12665" width="0" style="1" hidden="1" customWidth="1"/>
    <col min="12666" max="12666" width="4.44140625" style="1" customWidth="1"/>
    <col min="12667" max="12667" width="0" style="1" hidden="1" customWidth="1"/>
    <col min="12668" max="12669" width="14.77734375" style="1" customWidth="1"/>
    <col min="12670" max="12670" width="15.21875" style="1" customWidth="1"/>
    <col min="12671" max="12671" width="6.44140625" style="1" customWidth="1"/>
    <col min="12672" max="12672" width="15.21875" style="1" customWidth="1"/>
    <col min="12673" max="12673" width="4.21875" style="1" customWidth="1"/>
    <col min="12674" max="12674" width="3" style="1" customWidth="1"/>
    <col min="12675" max="12677" width="0" style="1" hidden="1" customWidth="1"/>
    <col min="12678" max="12678" width="3" style="1" customWidth="1"/>
    <col min="12679" max="12679" width="0" style="1" hidden="1" customWidth="1"/>
    <col min="12680" max="12680" width="3" style="1" customWidth="1"/>
    <col min="12681" max="12681" width="0" style="1" hidden="1" customWidth="1"/>
    <col min="12682" max="12682" width="4.44140625" style="1" customWidth="1"/>
    <col min="12683" max="12683" width="34.21875" style="1" customWidth="1"/>
    <col min="12684" max="12684" width="23.44140625" style="1" customWidth="1"/>
    <col min="12685" max="12685" width="9.21875" style="1" customWidth="1"/>
    <col min="12686" max="12686" width="19.44140625" style="1" customWidth="1"/>
    <col min="12687" max="12687" width="42.77734375" style="1" customWidth="1"/>
    <col min="12688" max="12688" width="5.77734375" style="1" customWidth="1"/>
    <col min="12689" max="12689" width="31.44140625" style="1" customWidth="1"/>
    <col min="12690" max="12690" width="16.21875" style="1" customWidth="1"/>
    <col min="12691" max="12692" width="9.21875" style="1" customWidth="1"/>
    <col min="12693" max="12693" width="11.21875" style="1" customWidth="1"/>
    <col min="12694" max="12694" width="2.21875" style="1" customWidth="1"/>
    <col min="12695" max="12900" width="10.88671875" style="1"/>
    <col min="12901" max="12901" width="12" style="1" customWidth="1"/>
    <col min="12902" max="12902" width="2.77734375" style="1" customWidth="1"/>
    <col min="12903" max="12904" width="6.44140625" style="1" customWidth="1"/>
    <col min="12905" max="12905" width="5.77734375" style="1" customWidth="1"/>
    <col min="12906" max="12906" width="6.44140625" style="1" customWidth="1"/>
    <col min="12907" max="12907" width="13.77734375" style="1" customWidth="1"/>
    <col min="12908" max="12909" width="9" style="1" customWidth="1"/>
    <col min="12910" max="12910" width="2.44140625" style="1" customWidth="1"/>
    <col min="12911" max="12911" width="8.77734375" style="1" customWidth="1"/>
    <col min="12912" max="12912" width="7.44140625" style="1" customWidth="1"/>
    <col min="12913" max="12915" width="3.77734375" style="1" customWidth="1"/>
    <col min="12916" max="12916" width="3.44140625" style="1" customWidth="1"/>
    <col min="12917" max="12917" width="2.77734375" style="1" customWidth="1"/>
    <col min="12918" max="12918" width="3" style="1" customWidth="1"/>
    <col min="12919" max="12921" width="0" style="1" hidden="1" customWidth="1"/>
    <col min="12922" max="12922" width="4.44140625" style="1" customWidth="1"/>
    <col min="12923" max="12923" width="0" style="1" hidden="1" customWidth="1"/>
    <col min="12924" max="12925" width="14.77734375" style="1" customWidth="1"/>
    <col min="12926" max="12926" width="15.21875" style="1" customWidth="1"/>
    <col min="12927" max="12927" width="6.44140625" style="1" customWidth="1"/>
    <col min="12928" max="12928" width="15.21875" style="1" customWidth="1"/>
    <col min="12929" max="12929" width="4.21875" style="1" customWidth="1"/>
    <col min="12930" max="12930" width="3" style="1" customWidth="1"/>
    <col min="12931" max="12933" width="0" style="1" hidden="1" customWidth="1"/>
    <col min="12934" max="12934" width="3" style="1" customWidth="1"/>
    <col min="12935" max="12935" width="0" style="1" hidden="1" customWidth="1"/>
    <col min="12936" max="12936" width="3" style="1" customWidth="1"/>
    <col min="12937" max="12937" width="0" style="1" hidden="1" customWidth="1"/>
    <col min="12938" max="12938" width="4.44140625" style="1" customWidth="1"/>
    <col min="12939" max="12939" width="34.21875" style="1" customWidth="1"/>
    <col min="12940" max="12940" width="23.44140625" style="1" customWidth="1"/>
    <col min="12941" max="12941" width="9.21875" style="1" customWidth="1"/>
    <col min="12942" max="12942" width="19.44140625" style="1" customWidth="1"/>
    <col min="12943" max="12943" width="42.77734375" style="1" customWidth="1"/>
    <col min="12944" max="12944" width="5.77734375" style="1" customWidth="1"/>
    <col min="12945" max="12945" width="31.44140625" style="1" customWidth="1"/>
    <col min="12946" max="12946" width="16.21875" style="1" customWidth="1"/>
    <col min="12947" max="12948" width="9.21875" style="1" customWidth="1"/>
    <col min="12949" max="12949" width="11.21875" style="1" customWidth="1"/>
    <col min="12950" max="12950" width="2.21875" style="1" customWidth="1"/>
    <col min="12951" max="13156" width="10.88671875" style="1"/>
    <col min="13157" max="13157" width="12" style="1" customWidth="1"/>
    <col min="13158" max="13158" width="2.77734375" style="1" customWidth="1"/>
    <col min="13159" max="13160" width="6.44140625" style="1" customWidth="1"/>
    <col min="13161" max="13161" width="5.77734375" style="1" customWidth="1"/>
    <col min="13162" max="13162" width="6.44140625" style="1" customWidth="1"/>
    <col min="13163" max="13163" width="13.77734375" style="1" customWidth="1"/>
    <col min="13164" max="13165" width="9" style="1" customWidth="1"/>
    <col min="13166" max="13166" width="2.44140625" style="1" customWidth="1"/>
    <col min="13167" max="13167" width="8.77734375" style="1" customWidth="1"/>
    <col min="13168" max="13168" width="7.44140625" style="1" customWidth="1"/>
    <col min="13169" max="13171" width="3.77734375" style="1" customWidth="1"/>
    <col min="13172" max="13172" width="3.44140625" style="1" customWidth="1"/>
    <col min="13173" max="13173" width="2.77734375" style="1" customWidth="1"/>
    <col min="13174" max="13174" width="3" style="1" customWidth="1"/>
    <col min="13175" max="13177" width="0" style="1" hidden="1" customWidth="1"/>
    <col min="13178" max="13178" width="4.44140625" style="1" customWidth="1"/>
    <col min="13179" max="13179" width="0" style="1" hidden="1" customWidth="1"/>
    <col min="13180" max="13181" width="14.77734375" style="1" customWidth="1"/>
    <col min="13182" max="13182" width="15.21875" style="1" customWidth="1"/>
    <col min="13183" max="13183" width="6.44140625" style="1" customWidth="1"/>
    <col min="13184" max="13184" width="15.21875" style="1" customWidth="1"/>
    <col min="13185" max="13185" width="4.21875" style="1" customWidth="1"/>
    <col min="13186" max="13186" width="3" style="1" customWidth="1"/>
    <col min="13187" max="13189" width="0" style="1" hidden="1" customWidth="1"/>
    <col min="13190" max="13190" width="3" style="1" customWidth="1"/>
    <col min="13191" max="13191" width="0" style="1" hidden="1" customWidth="1"/>
    <col min="13192" max="13192" width="3" style="1" customWidth="1"/>
    <col min="13193" max="13193" width="0" style="1" hidden="1" customWidth="1"/>
    <col min="13194" max="13194" width="4.44140625" style="1" customWidth="1"/>
    <col min="13195" max="13195" width="34.21875" style="1" customWidth="1"/>
    <col min="13196" max="13196" width="23.44140625" style="1" customWidth="1"/>
    <col min="13197" max="13197" width="9.21875" style="1" customWidth="1"/>
    <col min="13198" max="13198" width="19.44140625" style="1" customWidth="1"/>
    <col min="13199" max="13199" width="42.77734375" style="1" customWidth="1"/>
    <col min="13200" max="13200" width="5.77734375" style="1" customWidth="1"/>
    <col min="13201" max="13201" width="31.44140625" style="1" customWidth="1"/>
    <col min="13202" max="13202" width="16.21875" style="1" customWidth="1"/>
    <col min="13203" max="13204" width="9.21875" style="1" customWidth="1"/>
    <col min="13205" max="13205" width="11.21875" style="1" customWidth="1"/>
    <col min="13206" max="13206" width="2.21875" style="1" customWidth="1"/>
    <col min="13207" max="13412" width="10.88671875" style="1"/>
    <col min="13413" max="13413" width="12" style="1" customWidth="1"/>
    <col min="13414" max="13414" width="2.77734375" style="1" customWidth="1"/>
    <col min="13415" max="13416" width="6.44140625" style="1" customWidth="1"/>
    <col min="13417" max="13417" width="5.77734375" style="1" customWidth="1"/>
    <col min="13418" max="13418" width="6.44140625" style="1" customWidth="1"/>
    <col min="13419" max="13419" width="13.77734375" style="1" customWidth="1"/>
    <col min="13420" max="13421" width="9" style="1" customWidth="1"/>
    <col min="13422" max="13422" width="2.44140625" style="1" customWidth="1"/>
    <col min="13423" max="13423" width="8.77734375" style="1" customWidth="1"/>
    <col min="13424" max="13424" width="7.44140625" style="1" customWidth="1"/>
    <col min="13425" max="13427" width="3.77734375" style="1" customWidth="1"/>
    <col min="13428" max="13428" width="3.44140625" style="1" customWidth="1"/>
    <col min="13429" max="13429" width="2.77734375" style="1" customWidth="1"/>
    <col min="13430" max="13430" width="3" style="1" customWidth="1"/>
    <col min="13431" max="13433" width="0" style="1" hidden="1" customWidth="1"/>
    <col min="13434" max="13434" width="4.44140625" style="1" customWidth="1"/>
    <col min="13435" max="13435" width="0" style="1" hidden="1" customWidth="1"/>
    <col min="13436" max="13437" width="14.77734375" style="1" customWidth="1"/>
    <col min="13438" max="13438" width="15.21875" style="1" customWidth="1"/>
    <col min="13439" max="13439" width="6.44140625" style="1" customWidth="1"/>
    <col min="13440" max="13440" width="15.21875" style="1" customWidth="1"/>
    <col min="13441" max="13441" width="4.21875" style="1" customWidth="1"/>
    <col min="13442" max="13442" width="3" style="1" customWidth="1"/>
    <col min="13443" max="13445" width="0" style="1" hidden="1" customWidth="1"/>
    <col min="13446" max="13446" width="3" style="1" customWidth="1"/>
    <col min="13447" max="13447" width="0" style="1" hidden="1" customWidth="1"/>
    <col min="13448" max="13448" width="3" style="1" customWidth="1"/>
    <col min="13449" max="13449" width="0" style="1" hidden="1" customWidth="1"/>
    <col min="13450" max="13450" width="4.44140625" style="1" customWidth="1"/>
    <col min="13451" max="13451" width="34.21875" style="1" customWidth="1"/>
    <col min="13452" max="13452" width="23.44140625" style="1" customWidth="1"/>
    <col min="13453" max="13453" width="9.21875" style="1" customWidth="1"/>
    <col min="13454" max="13454" width="19.44140625" style="1" customWidth="1"/>
    <col min="13455" max="13455" width="42.77734375" style="1" customWidth="1"/>
    <col min="13456" max="13456" width="5.77734375" style="1" customWidth="1"/>
    <col min="13457" max="13457" width="31.44140625" style="1" customWidth="1"/>
    <col min="13458" max="13458" width="16.21875" style="1" customWidth="1"/>
    <col min="13459" max="13460" width="9.21875" style="1" customWidth="1"/>
    <col min="13461" max="13461" width="11.21875" style="1" customWidth="1"/>
    <col min="13462" max="13462" width="2.21875" style="1" customWidth="1"/>
    <col min="13463" max="13668" width="10.88671875" style="1"/>
    <col min="13669" max="13669" width="12" style="1" customWidth="1"/>
    <col min="13670" max="13670" width="2.77734375" style="1" customWidth="1"/>
    <col min="13671" max="13672" width="6.44140625" style="1" customWidth="1"/>
    <col min="13673" max="13673" width="5.77734375" style="1" customWidth="1"/>
    <col min="13674" max="13674" width="6.44140625" style="1" customWidth="1"/>
    <col min="13675" max="13675" width="13.77734375" style="1" customWidth="1"/>
    <col min="13676" max="13677" width="9" style="1" customWidth="1"/>
    <col min="13678" max="13678" width="2.44140625" style="1" customWidth="1"/>
    <col min="13679" max="13679" width="8.77734375" style="1" customWidth="1"/>
    <col min="13680" max="13680" width="7.44140625" style="1" customWidth="1"/>
    <col min="13681" max="13683" width="3.77734375" style="1" customWidth="1"/>
    <col min="13684" max="13684" width="3.44140625" style="1" customWidth="1"/>
    <col min="13685" max="13685" width="2.77734375" style="1" customWidth="1"/>
    <col min="13686" max="13686" width="3" style="1" customWidth="1"/>
    <col min="13687" max="13689" width="0" style="1" hidden="1" customWidth="1"/>
    <col min="13690" max="13690" width="4.44140625" style="1" customWidth="1"/>
    <col min="13691" max="13691" width="0" style="1" hidden="1" customWidth="1"/>
    <col min="13692" max="13693" width="14.77734375" style="1" customWidth="1"/>
    <col min="13694" max="13694" width="15.21875" style="1" customWidth="1"/>
    <col min="13695" max="13695" width="6.44140625" style="1" customWidth="1"/>
    <col min="13696" max="13696" width="15.21875" style="1" customWidth="1"/>
    <col min="13697" max="13697" width="4.21875" style="1" customWidth="1"/>
    <col min="13698" max="13698" width="3" style="1" customWidth="1"/>
    <col min="13699" max="13701" width="0" style="1" hidden="1" customWidth="1"/>
    <col min="13702" max="13702" width="3" style="1" customWidth="1"/>
    <col min="13703" max="13703" width="0" style="1" hidden="1" customWidth="1"/>
    <col min="13704" max="13704" width="3" style="1" customWidth="1"/>
    <col min="13705" max="13705" width="0" style="1" hidden="1" customWidth="1"/>
    <col min="13706" max="13706" width="4.44140625" style="1" customWidth="1"/>
    <col min="13707" max="13707" width="34.21875" style="1" customWidth="1"/>
    <col min="13708" max="13708" width="23.44140625" style="1" customWidth="1"/>
    <col min="13709" max="13709" width="9.21875" style="1" customWidth="1"/>
    <col min="13710" max="13710" width="19.44140625" style="1" customWidth="1"/>
    <col min="13711" max="13711" width="42.77734375" style="1" customWidth="1"/>
    <col min="13712" max="13712" width="5.77734375" style="1" customWidth="1"/>
    <col min="13713" max="13713" width="31.44140625" style="1" customWidth="1"/>
    <col min="13714" max="13714" width="16.21875" style="1" customWidth="1"/>
    <col min="13715" max="13716" width="9.21875" style="1" customWidth="1"/>
    <col min="13717" max="13717" width="11.21875" style="1" customWidth="1"/>
    <col min="13718" max="13718" width="2.21875" style="1" customWidth="1"/>
    <col min="13719" max="13924" width="10.88671875" style="1"/>
    <col min="13925" max="13925" width="12" style="1" customWidth="1"/>
    <col min="13926" max="13926" width="2.77734375" style="1" customWidth="1"/>
    <col min="13927" max="13928" width="6.44140625" style="1" customWidth="1"/>
    <col min="13929" max="13929" width="5.77734375" style="1" customWidth="1"/>
    <col min="13930" max="13930" width="6.44140625" style="1" customWidth="1"/>
    <col min="13931" max="13931" width="13.77734375" style="1" customWidth="1"/>
    <col min="13932" max="13933" width="9" style="1" customWidth="1"/>
    <col min="13934" max="13934" width="2.44140625" style="1" customWidth="1"/>
    <col min="13935" max="13935" width="8.77734375" style="1" customWidth="1"/>
    <col min="13936" max="13936" width="7.44140625" style="1" customWidth="1"/>
    <col min="13937" max="13939" width="3.77734375" style="1" customWidth="1"/>
    <col min="13940" max="13940" width="3.44140625" style="1" customWidth="1"/>
    <col min="13941" max="13941" width="2.77734375" style="1" customWidth="1"/>
    <col min="13942" max="13942" width="3" style="1" customWidth="1"/>
    <col min="13943" max="13945" width="0" style="1" hidden="1" customWidth="1"/>
    <col min="13946" max="13946" width="4.44140625" style="1" customWidth="1"/>
    <col min="13947" max="13947" width="0" style="1" hidden="1" customWidth="1"/>
    <col min="13948" max="13949" width="14.77734375" style="1" customWidth="1"/>
    <col min="13950" max="13950" width="15.21875" style="1" customWidth="1"/>
    <col min="13951" max="13951" width="6.44140625" style="1" customWidth="1"/>
    <col min="13952" max="13952" width="15.21875" style="1" customWidth="1"/>
    <col min="13953" max="13953" width="4.21875" style="1" customWidth="1"/>
    <col min="13954" max="13954" width="3" style="1" customWidth="1"/>
    <col min="13955" max="13957" width="0" style="1" hidden="1" customWidth="1"/>
    <col min="13958" max="13958" width="3" style="1" customWidth="1"/>
    <col min="13959" max="13959" width="0" style="1" hidden="1" customWidth="1"/>
    <col min="13960" max="13960" width="3" style="1" customWidth="1"/>
    <col min="13961" max="13961" width="0" style="1" hidden="1" customWidth="1"/>
    <col min="13962" max="13962" width="4.44140625" style="1" customWidth="1"/>
    <col min="13963" max="13963" width="34.21875" style="1" customWidth="1"/>
    <col min="13964" max="13964" width="23.44140625" style="1" customWidth="1"/>
    <col min="13965" max="13965" width="9.21875" style="1" customWidth="1"/>
    <col min="13966" max="13966" width="19.44140625" style="1" customWidth="1"/>
    <col min="13967" max="13967" width="42.77734375" style="1" customWidth="1"/>
    <col min="13968" max="13968" width="5.77734375" style="1" customWidth="1"/>
    <col min="13969" max="13969" width="31.44140625" style="1" customWidth="1"/>
    <col min="13970" max="13970" width="16.21875" style="1" customWidth="1"/>
    <col min="13971" max="13972" width="9.21875" style="1" customWidth="1"/>
    <col min="13973" max="13973" width="11.21875" style="1" customWidth="1"/>
    <col min="13974" max="13974" width="2.21875" style="1" customWidth="1"/>
    <col min="13975" max="14180" width="10.88671875" style="1"/>
    <col min="14181" max="14181" width="12" style="1" customWidth="1"/>
    <col min="14182" max="14182" width="2.77734375" style="1" customWidth="1"/>
    <col min="14183" max="14184" width="6.44140625" style="1" customWidth="1"/>
    <col min="14185" max="14185" width="5.77734375" style="1" customWidth="1"/>
    <col min="14186" max="14186" width="6.44140625" style="1" customWidth="1"/>
    <col min="14187" max="14187" width="13.77734375" style="1" customWidth="1"/>
    <col min="14188" max="14189" width="9" style="1" customWidth="1"/>
    <col min="14190" max="14190" width="2.44140625" style="1" customWidth="1"/>
    <col min="14191" max="14191" width="8.77734375" style="1" customWidth="1"/>
    <col min="14192" max="14192" width="7.44140625" style="1" customWidth="1"/>
    <col min="14193" max="14195" width="3.77734375" style="1" customWidth="1"/>
    <col min="14196" max="14196" width="3.44140625" style="1" customWidth="1"/>
    <col min="14197" max="14197" width="2.77734375" style="1" customWidth="1"/>
    <col min="14198" max="14198" width="3" style="1" customWidth="1"/>
    <col min="14199" max="14201" width="0" style="1" hidden="1" customWidth="1"/>
    <col min="14202" max="14202" width="4.44140625" style="1" customWidth="1"/>
    <col min="14203" max="14203" width="0" style="1" hidden="1" customWidth="1"/>
    <col min="14204" max="14205" width="14.77734375" style="1" customWidth="1"/>
    <col min="14206" max="14206" width="15.21875" style="1" customWidth="1"/>
    <col min="14207" max="14207" width="6.44140625" style="1" customWidth="1"/>
    <col min="14208" max="14208" width="15.21875" style="1" customWidth="1"/>
    <col min="14209" max="14209" width="4.21875" style="1" customWidth="1"/>
    <col min="14210" max="14210" width="3" style="1" customWidth="1"/>
    <col min="14211" max="14213" width="0" style="1" hidden="1" customWidth="1"/>
    <col min="14214" max="14214" width="3" style="1" customWidth="1"/>
    <col min="14215" max="14215" width="0" style="1" hidden="1" customWidth="1"/>
    <col min="14216" max="14216" width="3" style="1" customWidth="1"/>
    <col min="14217" max="14217" width="0" style="1" hidden="1" customWidth="1"/>
    <col min="14218" max="14218" width="4.44140625" style="1" customWidth="1"/>
    <col min="14219" max="14219" width="34.21875" style="1" customWidth="1"/>
    <col min="14220" max="14220" width="23.44140625" style="1" customWidth="1"/>
    <col min="14221" max="14221" width="9.21875" style="1" customWidth="1"/>
    <col min="14222" max="14222" width="19.44140625" style="1" customWidth="1"/>
    <col min="14223" max="14223" width="42.77734375" style="1" customWidth="1"/>
    <col min="14224" max="14224" width="5.77734375" style="1" customWidth="1"/>
    <col min="14225" max="14225" width="31.44140625" style="1" customWidth="1"/>
    <col min="14226" max="14226" width="16.21875" style="1" customWidth="1"/>
    <col min="14227" max="14228" width="9.21875" style="1" customWidth="1"/>
    <col min="14229" max="14229" width="11.21875" style="1" customWidth="1"/>
    <col min="14230" max="14230" width="2.21875" style="1" customWidth="1"/>
    <col min="14231" max="14436" width="10.88671875" style="1"/>
    <col min="14437" max="14437" width="12" style="1" customWidth="1"/>
    <col min="14438" max="14438" width="2.77734375" style="1" customWidth="1"/>
    <col min="14439" max="14440" width="6.44140625" style="1" customWidth="1"/>
    <col min="14441" max="14441" width="5.77734375" style="1" customWidth="1"/>
    <col min="14442" max="14442" width="6.44140625" style="1" customWidth="1"/>
    <col min="14443" max="14443" width="13.77734375" style="1" customWidth="1"/>
    <col min="14444" max="14445" width="9" style="1" customWidth="1"/>
    <col min="14446" max="14446" width="2.44140625" style="1" customWidth="1"/>
    <col min="14447" max="14447" width="8.77734375" style="1" customWidth="1"/>
    <col min="14448" max="14448" width="7.44140625" style="1" customWidth="1"/>
    <col min="14449" max="14451" width="3.77734375" style="1" customWidth="1"/>
    <col min="14452" max="14452" width="3.44140625" style="1" customWidth="1"/>
    <col min="14453" max="14453" width="2.77734375" style="1" customWidth="1"/>
    <col min="14454" max="14454" width="3" style="1" customWidth="1"/>
    <col min="14455" max="14457" width="0" style="1" hidden="1" customWidth="1"/>
    <col min="14458" max="14458" width="4.44140625" style="1" customWidth="1"/>
    <col min="14459" max="14459" width="0" style="1" hidden="1" customWidth="1"/>
    <col min="14460" max="14461" width="14.77734375" style="1" customWidth="1"/>
    <col min="14462" max="14462" width="15.21875" style="1" customWidth="1"/>
    <col min="14463" max="14463" width="6.44140625" style="1" customWidth="1"/>
    <col min="14464" max="14464" width="15.21875" style="1" customWidth="1"/>
    <col min="14465" max="14465" width="4.21875" style="1" customWidth="1"/>
    <col min="14466" max="14466" width="3" style="1" customWidth="1"/>
    <col min="14467" max="14469" width="0" style="1" hidden="1" customWidth="1"/>
    <col min="14470" max="14470" width="3" style="1" customWidth="1"/>
    <col min="14471" max="14471" width="0" style="1" hidden="1" customWidth="1"/>
    <col min="14472" max="14472" width="3" style="1" customWidth="1"/>
    <col min="14473" max="14473" width="0" style="1" hidden="1" customWidth="1"/>
    <col min="14474" max="14474" width="4.44140625" style="1" customWidth="1"/>
    <col min="14475" max="14475" width="34.21875" style="1" customWidth="1"/>
    <col min="14476" max="14476" width="23.44140625" style="1" customWidth="1"/>
    <col min="14477" max="14477" width="9.21875" style="1" customWidth="1"/>
    <col min="14478" max="14478" width="19.44140625" style="1" customWidth="1"/>
    <col min="14479" max="14479" width="42.77734375" style="1" customWidth="1"/>
    <col min="14480" max="14480" width="5.77734375" style="1" customWidth="1"/>
    <col min="14481" max="14481" width="31.44140625" style="1" customWidth="1"/>
    <col min="14482" max="14482" width="16.21875" style="1" customWidth="1"/>
    <col min="14483" max="14484" width="9.21875" style="1" customWidth="1"/>
    <col min="14485" max="14485" width="11.21875" style="1" customWidth="1"/>
    <col min="14486" max="14486" width="2.21875" style="1" customWidth="1"/>
    <col min="14487" max="14692" width="10.88671875" style="1"/>
    <col min="14693" max="14693" width="12" style="1" customWidth="1"/>
    <col min="14694" max="14694" width="2.77734375" style="1" customWidth="1"/>
    <col min="14695" max="14696" width="6.44140625" style="1" customWidth="1"/>
    <col min="14697" max="14697" width="5.77734375" style="1" customWidth="1"/>
    <col min="14698" max="14698" width="6.44140625" style="1" customWidth="1"/>
    <col min="14699" max="14699" width="13.77734375" style="1" customWidth="1"/>
    <col min="14700" max="14701" width="9" style="1" customWidth="1"/>
    <col min="14702" max="14702" width="2.44140625" style="1" customWidth="1"/>
    <col min="14703" max="14703" width="8.77734375" style="1" customWidth="1"/>
    <col min="14704" max="14704" width="7.44140625" style="1" customWidth="1"/>
    <col min="14705" max="14707" width="3.77734375" style="1" customWidth="1"/>
    <col min="14708" max="14708" width="3.44140625" style="1" customWidth="1"/>
    <col min="14709" max="14709" width="2.77734375" style="1" customWidth="1"/>
    <col min="14710" max="14710" width="3" style="1" customWidth="1"/>
    <col min="14711" max="14713" width="0" style="1" hidden="1" customWidth="1"/>
    <col min="14714" max="14714" width="4.44140625" style="1" customWidth="1"/>
    <col min="14715" max="14715" width="0" style="1" hidden="1" customWidth="1"/>
    <col min="14716" max="14717" width="14.77734375" style="1" customWidth="1"/>
    <col min="14718" max="14718" width="15.21875" style="1" customWidth="1"/>
    <col min="14719" max="14719" width="6.44140625" style="1" customWidth="1"/>
    <col min="14720" max="14720" width="15.21875" style="1" customWidth="1"/>
    <col min="14721" max="14721" width="4.21875" style="1" customWidth="1"/>
    <col min="14722" max="14722" width="3" style="1" customWidth="1"/>
    <col min="14723" max="14725" width="0" style="1" hidden="1" customWidth="1"/>
    <col min="14726" max="14726" width="3" style="1" customWidth="1"/>
    <col min="14727" max="14727" width="0" style="1" hidden="1" customWidth="1"/>
    <col min="14728" max="14728" width="3" style="1" customWidth="1"/>
    <col min="14729" max="14729" width="0" style="1" hidden="1" customWidth="1"/>
    <col min="14730" max="14730" width="4.44140625" style="1" customWidth="1"/>
    <col min="14731" max="14731" width="34.21875" style="1" customWidth="1"/>
    <col min="14732" max="14732" width="23.44140625" style="1" customWidth="1"/>
    <col min="14733" max="14733" width="9.21875" style="1" customWidth="1"/>
    <col min="14734" max="14734" width="19.44140625" style="1" customWidth="1"/>
    <col min="14735" max="14735" width="42.77734375" style="1" customWidth="1"/>
    <col min="14736" max="14736" width="5.77734375" style="1" customWidth="1"/>
    <col min="14737" max="14737" width="31.44140625" style="1" customWidth="1"/>
    <col min="14738" max="14738" width="16.21875" style="1" customWidth="1"/>
    <col min="14739" max="14740" width="9.21875" style="1" customWidth="1"/>
    <col min="14741" max="14741" width="11.21875" style="1" customWidth="1"/>
    <col min="14742" max="14742" width="2.21875" style="1" customWidth="1"/>
    <col min="14743" max="14948" width="10.88671875" style="1"/>
    <col min="14949" max="14949" width="12" style="1" customWidth="1"/>
    <col min="14950" max="14950" width="2.77734375" style="1" customWidth="1"/>
    <col min="14951" max="14952" width="6.44140625" style="1" customWidth="1"/>
    <col min="14953" max="14953" width="5.77734375" style="1" customWidth="1"/>
    <col min="14954" max="14954" width="6.44140625" style="1" customWidth="1"/>
    <col min="14955" max="14955" width="13.77734375" style="1" customWidth="1"/>
    <col min="14956" max="14957" width="9" style="1" customWidth="1"/>
    <col min="14958" max="14958" width="2.44140625" style="1" customWidth="1"/>
    <col min="14959" max="14959" width="8.77734375" style="1" customWidth="1"/>
    <col min="14960" max="14960" width="7.44140625" style="1" customWidth="1"/>
    <col min="14961" max="14963" width="3.77734375" style="1" customWidth="1"/>
    <col min="14964" max="14964" width="3.44140625" style="1" customWidth="1"/>
    <col min="14965" max="14965" width="2.77734375" style="1" customWidth="1"/>
    <col min="14966" max="14966" width="3" style="1" customWidth="1"/>
    <col min="14967" max="14969" width="0" style="1" hidden="1" customWidth="1"/>
    <col min="14970" max="14970" width="4.44140625" style="1" customWidth="1"/>
    <col min="14971" max="14971" width="0" style="1" hidden="1" customWidth="1"/>
    <col min="14972" max="14973" width="14.77734375" style="1" customWidth="1"/>
    <col min="14974" max="14974" width="15.21875" style="1" customWidth="1"/>
    <col min="14975" max="14975" width="6.44140625" style="1" customWidth="1"/>
    <col min="14976" max="14976" width="15.21875" style="1" customWidth="1"/>
    <col min="14977" max="14977" width="4.21875" style="1" customWidth="1"/>
    <col min="14978" max="14978" width="3" style="1" customWidth="1"/>
    <col min="14979" max="14981" width="0" style="1" hidden="1" customWidth="1"/>
    <col min="14982" max="14982" width="3" style="1" customWidth="1"/>
    <col min="14983" max="14983" width="0" style="1" hidden="1" customWidth="1"/>
    <col min="14984" max="14984" width="3" style="1" customWidth="1"/>
    <col min="14985" max="14985" width="0" style="1" hidden="1" customWidth="1"/>
    <col min="14986" max="14986" width="4.44140625" style="1" customWidth="1"/>
    <col min="14987" max="14987" width="34.21875" style="1" customWidth="1"/>
    <col min="14988" max="14988" width="23.44140625" style="1" customWidth="1"/>
    <col min="14989" max="14989" width="9.21875" style="1" customWidth="1"/>
    <col min="14990" max="14990" width="19.44140625" style="1" customWidth="1"/>
    <col min="14991" max="14991" width="42.77734375" style="1" customWidth="1"/>
    <col min="14992" max="14992" width="5.77734375" style="1" customWidth="1"/>
    <col min="14993" max="14993" width="31.44140625" style="1" customWidth="1"/>
    <col min="14994" max="14994" width="16.21875" style="1" customWidth="1"/>
    <col min="14995" max="14996" width="9.21875" style="1" customWidth="1"/>
    <col min="14997" max="14997" width="11.21875" style="1" customWidth="1"/>
    <col min="14998" max="14998" width="2.21875" style="1" customWidth="1"/>
    <col min="14999" max="15204" width="10.88671875" style="1"/>
    <col min="15205" max="15205" width="12" style="1" customWidth="1"/>
    <col min="15206" max="15206" width="2.77734375" style="1" customWidth="1"/>
    <col min="15207" max="15208" width="6.44140625" style="1" customWidth="1"/>
    <col min="15209" max="15209" width="5.77734375" style="1" customWidth="1"/>
    <col min="15210" max="15210" width="6.44140625" style="1" customWidth="1"/>
    <col min="15211" max="15211" width="13.77734375" style="1" customWidth="1"/>
    <col min="15212" max="15213" width="9" style="1" customWidth="1"/>
    <col min="15214" max="15214" width="2.44140625" style="1" customWidth="1"/>
    <col min="15215" max="15215" width="8.77734375" style="1" customWidth="1"/>
    <col min="15216" max="15216" width="7.44140625" style="1" customWidth="1"/>
    <col min="15217" max="15219" width="3.77734375" style="1" customWidth="1"/>
    <col min="15220" max="15220" width="3.44140625" style="1" customWidth="1"/>
    <col min="15221" max="15221" width="2.77734375" style="1" customWidth="1"/>
    <col min="15222" max="15222" width="3" style="1" customWidth="1"/>
    <col min="15223" max="15225" width="0" style="1" hidden="1" customWidth="1"/>
    <col min="15226" max="15226" width="4.44140625" style="1" customWidth="1"/>
    <col min="15227" max="15227" width="0" style="1" hidden="1" customWidth="1"/>
    <col min="15228" max="15229" width="14.77734375" style="1" customWidth="1"/>
    <col min="15230" max="15230" width="15.21875" style="1" customWidth="1"/>
    <col min="15231" max="15231" width="6.44140625" style="1" customWidth="1"/>
    <col min="15232" max="15232" width="15.21875" style="1" customWidth="1"/>
    <col min="15233" max="15233" width="4.21875" style="1" customWidth="1"/>
    <col min="15234" max="15234" width="3" style="1" customWidth="1"/>
    <col min="15235" max="15237" width="0" style="1" hidden="1" customWidth="1"/>
    <col min="15238" max="15238" width="3" style="1" customWidth="1"/>
    <col min="15239" max="15239" width="0" style="1" hidden="1" customWidth="1"/>
    <col min="15240" max="15240" width="3" style="1" customWidth="1"/>
    <col min="15241" max="15241" width="0" style="1" hidden="1" customWidth="1"/>
    <col min="15242" max="15242" width="4.44140625" style="1" customWidth="1"/>
    <col min="15243" max="15243" width="34.21875" style="1" customWidth="1"/>
    <col min="15244" max="15244" width="23.44140625" style="1" customWidth="1"/>
    <col min="15245" max="15245" width="9.21875" style="1" customWidth="1"/>
    <col min="15246" max="15246" width="19.44140625" style="1" customWidth="1"/>
    <col min="15247" max="15247" width="42.77734375" style="1" customWidth="1"/>
    <col min="15248" max="15248" width="5.77734375" style="1" customWidth="1"/>
    <col min="15249" max="15249" width="31.44140625" style="1" customWidth="1"/>
    <col min="15250" max="15250" width="16.21875" style="1" customWidth="1"/>
    <col min="15251" max="15252" width="9.21875" style="1" customWidth="1"/>
    <col min="15253" max="15253" width="11.21875" style="1" customWidth="1"/>
    <col min="15254" max="15254" width="2.21875" style="1" customWidth="1"/>
    <col min="15255" max="15460" width="10.88671875" style="1"/>
    <col min="15461" max="15461" width="12" style="1" customWidth="1"/>
    <col min="15462" max="15462" width="2.77734375" style="1" customWidth="1"/>
    <col min="15463" max="15464" width="6.44140625" style="1" customWidth="1"/>
    <col min="15465" max="15465" width="5.77734375" style="1" customWidth="1"/>
    <col min="15466" max="15466" width="6.44140625" style="1" customWidth="1"/>
    <col min="15467" max="15467" width="13.77734375" style="1" customWidth="1"/>
    <col min="15468" max="15469" width="9" style="1" customWidth="1"/>
    <col min="15470" max="15470" width="2.44140625" style="1" customWidth="1"/>
    <col min="15471" max="15471" width="8.77734375" style="1" customWidth="1"/>
    <col min="15472" max="15472" width="7.44140625" style="1" customWidth="1"/>
    <col min="15473" max="15475" width="3.77734375" style="1" customWidth="1"/>
    <col min="15476" max="15476" width="3.44140625" style="1" customWidth="1"/>
    <col min="15477" max="15477" width="2.77734375" style="1" customWidth="1"/>
    <col min="15478" max="15478" width="3" style="1" customWidth="1"/>
    <col min="15479" max="15481" width="0" style="1" hidden="1" customWidth="1"/>
    <col min="15482" max="15482" width="4.44140625" style="1" customWidth="1"/>
    <col min="15483" max="15483" width="0" style="1" hidden="1" customWidth="1"/>
    <col min="15484" max="15485" width="14.77734375" style="1" customWidth="1"/>
    <col min="15486" max="15486" width="15.21875" style="1" customWidth="1"/>
    <col min="15487" max="15487" width="6.44140625" style="1" customWidth="1"/>
    <col min="15488" max="15488" width="15.21875" style="1" customWidth="1"/>
    <col min="15489" max="15489" width="4.21875" style="1" customWidth="1"/>
    <col min="15490" max="15490" width="3" style="1" customWidth="1"/>
    <col min="15491" max="15493" width="0" style="1" hidden="1" customWidth="1"/>
    <col min="15494" max="15494" width="3" style="1" customWidth="1"/>
    <col min="15495" max="15495" width="0" style="1" hidden="1" customWidth="1"/>
    <col min="15496" max="15496" width="3" style="1" customWidth="1"/>
    <col min="15497" max="15497" width="0" style="1" hidden="1" customWidth="1"/>
    <col min="15498" max="15498" width="4.44140625" style="1" customWidth="1"/>
    <col min="15499" max="15499" width="34.21875" style="1" customWidth="1"/>
    <col min="15500" max="15500" width="23.44140625" style="1" customWidth="1"/>
    <col min="15501" max="15501" width="9.21875" style="1" customWidth="1"/>
    <col min="15502" max="15502" width="19.44140625" style="1" customWidth="1"/>
    <col min="15503" max="15503" width="42.77734375" style="1" customWidth="1"/>
    <col min="15504" max="15504" width="5.77734375" style="1" customWidth="1"/>
    <col min="15505" max="15505" width="31.44140625" style="1" customWidth="1"/>
    <col min="15506" max="15506" width="16.21875" style="1" customWidth="1"/>
    <col min="15507" max="15508" width="9.21875" style="1" customWidth="1"/>
    <col min="15509" max="15509" width="11.21875" style="1" customWidth="1"/>
    <col min="15510" max="15510" width="2.21875" style="1" customWidth="1"/>
    <col min="15511" max="15716" width="10.88671875" style="1"/>
    <col min="15717" max="15717" width="12" style="1" customWidth="1"/>
    <col min="15718" max="15718" width="2.77734375" style="1" customWidth="1"/>
    <col min="15719" max="15720" width="6.44140625" style="1" customWidth="1"/>
    <col min="15721" max="15721" width="5.77734375" style="1" customWidth="1"/>
    <col min="15722" max="15722" width="6.44140625" style="1" customWidth="1"/>
    <col min="15723" max="15723" width="13.77734375" style="1" customWidth="1"/>
    <col min="15724" max="15725" width="9" style="1" customWidth="1"/>
    <col min="15726" max="15726" width="2.44140625" style="1" customWidth="1"/>
    <col min="15727" max="15727" width="8.77734375" style="1" customWidth="1"/>
    <col min="15728" max="15728" width="7.44140625" style="1" customWidth="1"/>
    <col min="15729" max="15731" width="3.77734375" style="1" customWidth="1"/>
    <col min="15732" max="15732" width="3.44140625" style="1" customWidth="1"/>
    <col min="15733" max="15733" width="2.77734375" style="1" customWidth="1"/>
    <col min="15734" max="15734" width="3" style="1" customWidth="1"/>
    <col min="15735" max="15737" width="0" style="1" hidden="1" customWidth="1"/>
    <col min="15738" max="15738" width="4.44140625" style="1" customWidth="1"/>
    <col min="15739" max="15739" width="0" style="1" hidden="1" customWidth="1"/>
    <col min="15740" max="15741" width="14.77734375" style="1" customWidth="1"/>
    <col min="15742" max="15742" width="15.21875" style="1" customWidth="1"/>
    <col min="15743" max="15743" width="6.44140625" style="1" customWidth="1"/>
    <col min="15744" max="15744" width="15.21875" style="1" customWidth="1"/>
    <col min="15745" max="15745" width="4.21875" style="1" customWidth="1"/>
    <col min="15746" max="15746" width="3" style="1" customWidth="1"/>
    <col min="15747" max="15749" width="0" style="1" hidden="1" customWidth="1"/>
    <col min="15750" max="15750" width="3" style="1" customWidth="1"/>
    <col min="15751" max="15751" width="0" style="1" hidden="1" customWidth="1"/>
    <col min="15752" max="15752" width="3" style="1" customWidth="1"/>
    <col min="15753" max="15753" width="0" style="1" hidden="1" customWidth="1"/>
    <col min="15754" max="15754" width="4.44140625" style="1" customWidth="1"/>
    <col min="15755" max="15755" width="34.21875" style="1" customWidth="1"/>
    <col min="15756" max="15756" width="23.44140625" style="1" customWidth="1"/>
    <col min="15757" max="15757" width="9.21875" style="1" customWidth="1"/>
    <col min="15758" max="15758" width="19.44140625" style="1" customWidth="1"/>
    <col min="15759" max="15759" width="42.77734375" style="1" customWidth="1"/>
    <col min="15760" max="15760" width="5.77734375" style="1" customWidth="1"/>
    <col min="15761" max="15761" width="31.44140625" style="1" customWidth="1"/>
    <col min="15762" max="15762" width="16.21875" style="1" customWidth="1"/>
    <col min="15763" max="15764" width="9.21875" style="1" customWidth="1"/>
    <col min="15765" max="15765" width="11.21875" style="1" customWidth="1"/>
    <col min="15766" max="15766" width="2.21875" style="1" customWidth="1"/>
    <col min="15767" max="15972" width="10.88671875" style="1"/>
    <col min="15973" max="15973" width="12" style="1" customWidth="1"/>
    <col min="15974" max="15974" width="2.77734375" style="1" customWidth="1"/>
    <col min="15975" max="15976" width="6.44140625" style="1" customWidth="1"/>
    <col min="15977" max="15977" width="5.77734375" style="1" customWidth="1"/>
    <col min="15978" max="15978" width="6.44140625" style="1" customWidth="1"/>
    <col min="15979" max="15979" width="13.77734375" style="1" customWidth="1"/>
    <col min="15980" max="15981" width="9" style="1" customWidth="1"/>
    <col min="15982" max="15982" width="2.44140625" style="1" customWidth="1"/>
    <col min="15983" max="15983" width="8.77734375" style="1" customWidth="1"/>
    <col min="15984" max="15984" width="7.44140625" style="1" customWidth="1"/>
    <col min="15985" max="15987" width="3.77734375" style="1" customWidth="1"/>
    <col min="15988" max="15988" width="3.44140625" style="1" customWidth="1"/>
    <col min="15989" max="15989" width="2.77734375" style="1" customWidth="1"/>
    <col min="15990" max="15990" width="3" style="1" customWidth="1"/>
    <col min="15991" max="15993" width="0" style="1" hidden="1" customWidth="1"/>
    <col min="15994" max="15994" width="4.44140625" style="1" customWidth="1"/>
    <col min="15995" max="15995" width="0" style="1" hidden="1" customWidth="1"/>
    <col min="15996" max="15997" width="14.77734375" style="1" customWidth="1"/>
    <col min="15998" max="15998" width="15.21875" style="1" customWidth="1"/>
    <col min="15999" max="15999" width="6.44140625" style="1" customWidth="1"/>
    <col min="16000" max="16000" width="15.21875" style="1" customWidth="1"/>
    <col min="16001" max="16001" width="4.21875" style="1" customWidth="1"/>
    <col min="16002" max="16002" width="3" style="1" customWidth="1"/>
    <col min="16003" max="16005" width="0" style="1" hidden="1" customWidth="1"/>
    <col min="16006" max="16006" width="3" style="1" customWidth="1"/>
    <col min="16007" max="16007" width="0" style="1" hidden="1" customWidth="1"/>
    <col min="16008" max="16008" width="3" style="1" customWidth="1"/>
    <col min="16009" max="16009" width="0" style="1" hidden="1" customWidth="1"/>
    <col min="16010" max="16010" width="4.44140625" style="1" customWidth="1"/>
    <col min="16011" max="16011" width="34.21875" style="1" customWidth="1"/>
    <col min="16012" max="16012" width="23.44140625" style="1" customWidth="1"/>
    <col min="16013" max="16013" width="9.21875" style="1" customWidth="1"/>
    <col min="16014" max="16014" width="19.44140625" style="1" customWidth="1"/>
    <col min="16015" max="16015" width="42.77734375" style="1" customWidth="1"/>
    <col min="16016" max="16016" width="5.77734375" style="1" customWidth="1"/>
    <col min="16017" max="16017" width="31.44140625" style="1" customWidth="1"/>
    <col min="16018" max="16018" width="16.21875" style="1" customWidth="1"/>
    <col min="16019" max="16020" width="9.21875" style="1" customWidth="1"/>
    <col min="16021" max="16021" width="11.21875" style="1" customWidth="1"/>
    <col min="16022" max="16022" width="2.21875" style="1" customWidth="1"/>
    <col min="16023" max="16228" width="10.88671875" style="1"/>
    <col min="16229" max="16229" width="12" style="1" customWidth="1"/>
    <col min="16230" max="16230" width="2.77734375" style="1" customWidth="1"/>
    <col min="16231" max="16232" width="6.44140625" style="1" customWidth="1"/>
    <col min="16233" max="16233" width="5.77734375" style="1" customWidth="1"/>
    <col min="16234" max="16234" width="6.44140625" style="1" customWidth="1"/>
    <col min="16235" max="16235" width="13.77734375" style="1" customWidth="1"/>
    <col min="16236" max="16237" width="9" style="1" customWidth="1"/>
    <col min="16238" max="16238" width="2.44140625" style="1" customWidth="1"/>
    <col min="16239" max="16239" width="8.77734375" style="1" customWidth="1"/>
    <col min="16240" max="16240" width="7.44140625" style="1" customWidth="1"/>
    <col min="16241" max="16243" width="3.77734375" style="1" customWidth="1"/>
    <col min="16244" max="16244" width="3.44140625" style="1" customWidth="1"/>
    <col min="16245" max="16245" width="2.77734375" style="1" customWidth="1"/>
    <col min="16246" max="16246" width="3" style="1" customWidth="1"/>
    <col min="16247" max="16249" width="0" style="1" hidden="1" customWidth="1"/>
    <col min="16250" max="16250" width="4.44140625" style="1" customWidth="1"/>
    <col min="16251" max="16251" width="0" style="1" hidden="1" customWidth="1"/>
    <col min="16252" max="16253" width="14.77734375" style="1" customWidth="1"/>
    <col min="16254" max="16254" width="15.21875" style="1" customWidth="1"/>
    <col min="16255" max="16255" width="6.44140625" style="1" customWidth="1"/>
    <col min="16256" max="16256" width="15.21875" style="1" customWidth="1"/>
    <col min="16257" max="16257" width="4.21875" style="1" customWidth="1"/>
    <col min="16258" max="16258" width="3" style="1" customWidth="1"/>
    <col min="16259" max="16261" width="0" style="1" hidden="1" customWidth="1"/>
    <col min="16262" max="16262" width="3" style="1" customWidth="1"/>
    <col min="16263" max="16263" width="0" style="1" hidden="1" customWidth="1"/>
    <col min="16264" max="16264" width="3" style="1" customWidth="1"/>
    <col min="16265" max="16265" width="0" style="1" hidden="1" customWidth="1"/>
    <col min="16266" max="16266" width="4.44140625" style="1" customWidth="1"/>
    <col min="16267" max="16267" width="34.21875" style="1" customWidth="1"/>
    <col min="16268" max="16268" width="23.44140625" style="1" customWidth="1"/>
    <col min="16269" max="16269" width="9.21875" style="1" customWidth="1"/>
    <col min="16270" max="16270" width="19.44140625" style="1" customWidth="1"/>
    <col min="16271" max="16271" width="42.77734375" style="1" customWidth="1"/>
    <col min="16272" max="16272" width="5.77734375" style="1" customWidth="1"/>
    <col min="16273" max="16273" width="31.44140625" style="1" customWidth="1"/>
    <col min="16274" max="16274" width="16.21875" style="1" customWidth="1"/>
    <col min="16275" max="16276" width="9.21875" style="1" customWidth="1"/>
    <col min="16277" max="16277" width="11.21875" style="1" customWidth="1"/>
    <col min="16278" max="16278" width="2.21875" style="1" customWidth="1"/>
    <col min="16279" max="16383" width="10.88671875" style="1"/>
    <col min="16384" max="16384" width="11.44140625" style="1" customWidth="1"/>
  </cols>
  <sheetData>
    <row r="1" spans="1:193 1680:1680" x14ac:dyDescent="0.2">
      <c r="A1" s="5"/>
      <c r="B1" s="546" t="s">
        <v>465</v>
      </c>
      <c r="C1" s="547"/>
      <c r="D1" s="547"/>
      <c r="E1" s="547"/>
      <c r="F1" s="547"/>
      <c r="G1" s="547"/>
      <c r="H1" s="547"/>
      <c r="I1" s="548"/>
      <c r="J1" s="549"/>
      <c r="K1" s="550"/>
      <c r="L1" s="106"/>
      <c r="M1" s="105"/>
      <c r="N1" s="105"/>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5"/>
      <c r="AN1" s="106"/>
      <c r="AO1" s="106"/>
      <c r="AP1" s="106"/>
      <c r="AQ1" s="105"/>
      <c r="AR1" s="106"/>
      <c r="AS1" s="106"/>
      <c r="AT1" s="106"/>
      <c r="AU1" s="105"/>
      <c r="AV1" s="106"/>
      <c r="AW1" s="106"/>
      <c r="AX1" s="106"/>
      <c r="AY1" s="105"/>
      <c r="AZ1" s="106"/>
      <c r="BA1" s="106"/>
      <c r="BB1" s="106"/>
      <c r="BC1" s="105"/>
      <c r="BD1" s="106"/>
      <c r="BE1" s="106"/>
      <c r="BF1" s="106"/>
      <c r="BG1" s="105"/>
      <c r="BH1" s="106"/>
      <c r="BI1" s="106"/>
      <c r="BJ1" s="106"/>
      <c r="BK1" s="105"/>
      <c r="BL1" s="106"/>
      <c r="BM1" s="106"/>
      <c r="BN1" s="106"/>
      <c r="BO1" s="105"/>
      <c r="BP1" s="106"/>
      <c r="BQ1" s="106"/>
      <c r="BR1" s="106"/>
      <c r="BS1" s="105"/>
      <c r="BT1" s="106"/>
      <c r="BU1" s="106"/>
      <c r="BV1" s="106"/>
      <c r="BW1" s="105"/>
      <c r="BX1" s="106"/>
      <c r="BY1" s="106"/>
      <c r="BZ1" s="106"/>
      <c r="CA1" s="105"/>
      <c r="CB1" s="106"/>
      <c r="CC1" s="106"/>
      <c r="CD1" s="106"/>
      <c r="CE1" s="105"/>
      <c r="CF1" s="106"/>
      <c r="CG1" s="106"/>
      <c r="CH1" s="106"/>
      <c r="CI1" s="106"/>
      <c r="CJ1" s="106"/>
      <c r="CK1" s="106"/>
      <c r="CL1" s="106"/>
      <c r="CM1" s="106"/>
      <c r="CN1" s="106"/>
      <c r="CO1" s="106"/>
      <c r="CP1" s="106"/>
      <c r="CQ1" s="106"/>
      <c r="CR1" s="106"/>
      <c r="CS1" s="106"/>
      <c r="CT1" s="106"/>
      <c r="CU1" s="106"/>
      <c r="CV1" s="106"/>
      <c r="CW1" s="106"/>
      <c r="CX1" s="106"/>
      <c r="CY1" s="106"/>
      <c r="CZ1" s="106"/>
      <c r="DA1" s="106"/>
      <c r="DB1" s="106"/>
      <c r="DC1" s="106"/>
      <c r="DD1" s="106"/>
      <c r="DE1" s="105"/>
      <c r="DF1" s="106"/>
      <c r="DG1" s="105"/>
      <c r="DH1" s="105"/>
      <c r="DI1" s="106"/>
      <c r="DJ1" s="106"/>
      <c r="DK1" s="106"/>
      <c r="DL1" s="106"/>
      <c r="DM1" s="105"/>
      <c r="DN1" s="106"/>
      <c r="DO1" s="105"/>
      <c r="DP1" s="106"/>
      <c r="DQ1" s="106"/>
      <c r="DR1" s="106"/>
      <c r="DS1" s="106"/>
      <c r="DT1" s="106"/>
      <c r="DU1" s="106"/>
      <c r="DV1" s="106"/>
      <c r="DW1" s="106"/>
      <c r="DX1" s="106"/>
      <c r="DY1" s="106"/>
      <c r="DZ1" s="106"/>
      <c r="EA1" s="106"/>
      <c r="EB1" s="106"/>
      <c r="EC1" s="106"/>
      <c r="ED1" s="106"/>
      <c r="EE1" s="106"/>
      <c r="EF1" s="106"/>
      <c r="EG1" s="106"/>
      <c r="EH1" s="106"/>
      <c r="EI1" s="106"/>
      <c r="EJ1" s="106"/>
      <c r="EK1" s="106"/>
      <c r="EL1" s="106"/>
      <c r="EM1" s="106"/>
      <c r="EN1" s="106"/>
      <c r="EO1" s="106"/>
      <c r="EP1" s="106"/>
      <c r="EQ1" s="106"/>
      <c r="ER1" s="106"/>
      <c r="ES1" s="106"/>
      <c r="ET1" s="106"/>
      <c r="EU1" s="106"/>
      <c r="EV1" s="106"/>
      <c r="EW1" s="106"/>
      <c r="EX1" s="106"/>
      <c r="EY1" s="106"/>
      <c r="EZ1" s="106"/>
      <c r="FA1" s="106"/>
      <c r="FB1" s="106"/>
      <c r="FC1" s="106"/>
      <c r="FD1" s="106"/>
      <c r="FE1" s="106"/>
      <c r="FF1" s="106"/>
      <c r="FG1" s="106"/>
      <c r="FH1" s="106"/>
      <c r="FI1" s="106"/>
      <c r="FJ1" s="106"/>
      <c r="FK1" s="106"/>
      <c r="FL1" s="106"/>
      <c r="FM1" s="106"/>
      <c r="FN1" s="106"/>
      <c r="FO1" s="106"/>
      <c r="FP1" s="106"/>
      <c r="FQ1" s="106"/>
      <c r="FR1" s="106"/>
      <c r="FS1" s="106"/>
      <c r="FT1" s="106"/>
      <c r="FU1" s="106"/>
      <c r="FV1" s="106"/>
      <c r="FW1" s="106"/>
      <c r="FX1" s="106"/>
      <c r="FY1" s="106"/>
      <c r="FZ1" s="106"/>
      <c r="GA1" s="106"/>
      <c r="GB1" s="106"/>
      <c r="GC1" s="106"/>
      <c r="GD1" s="106"/>
      <c r="GE1" s="106"/>
      <c r="GF1" s="106"/>
      <c r="GG1" s="106"/>
      <c r="GH1" s="106"/>
      <c r="GI1" s="106"/>
      <c r="GJ1" s="106"/>
      <c r="GK1" s="153" t="s">
        <v>464</v>
      </c>
      <c r="BLP1" s="152" t="s">
        <v>227</v>
      </c>
    </row>
    <row r="2" spans="1:193 1680:1680" x14ac:dyDescent="0.2">
      <c r="A2" s="5"/>
      <c r="B2" s="553" t="s">
        <v>463</v>
      </c>
      <c r="C2" s="554"/>
      <c r="D2" s="554"/>
      <c r="E2" s="554"/>
      <c r="F2" s="554"/>
      <c r="G2" s="554"/>
      <c r="H2" s="554"/>
      <c r="I2" s="555"/>
      <c r="J2" s="551"/>
      <c r="K2" s="552"/>
      <c r="L2" s="106"/>
      <c r="M2" s="105"/>
      <c r="N2" s="105"/>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5"/>
      <c r="AN2" s="106"/>
      <c r="AO2" s="106"/>
      <c r="AP2" s="106"/>
      <c r="AQ2" s="105"/>
      <c r="AR2" s="106"/>
      <c r="AS2" s="106"/>
      <c r="AT2" s="106"/>
      <c r="AU2" s="105"/>
      <c r="AV2" s="106"/>
      <c r="AW2" s="106"/>
      <c r="AX2" s="106"/>
      <c r="AY2" s="105"/>
      <c r="AZ2" s="106"/>
      <c r="BA2" s="106"/>
      <c r="BB2" s="106"/>
      <c r="BC2" s="105"/>
      <c r="BD2" s="106"/>
      <c r="BE2" s="106"/>
      <c r="BF2" s="106"/>
      <c r="BG2" s="105"/>
      <c r="BH2" s="106"/>
      <c r="BI2" s="106"/>
      <c r="BJ2" s="106"/>
      <c r="BK2" s="105"/>
      <c r="BL2" s="106"/>
      <c r="BM2" s="106"/>
      <c r="BN2" s="106"/>
      <c r="BO2" s="105"/>
      <c r="BP2" s="106"/>
      <c r="BQ2" s="106"/>
      <c r="BR2" s="106"/>
      <c r="BS2" s="105"/>
      <c r="BT2" s="106"/>
      <c r="BU2" s="106"/>
      <c r="BV2" s="106"/>
      <c r="BW2" s="105"/>
      <c r="BX2" s="106"/>
      <c r="BY2" s="106"/>
      <c r="BZ2" s="106"/>
      <c r="CA2" s="105"/>
      <c r="CB2" s="106"/>
      <c r="CC2" s="106"/>
      <c r="CD2" s="106"/>
      <c r="CE2" s="105"/>
      <c r="CF2" s="106"/>
      <c r="CG2" s="106"/>
      <c r="CH2" s="106"/>
      <c r="CI2" s="106"/>
      <c r="CJ2" s="106"/>
      <c r="CK2" s="106"/>
      <c r="CL2" s="106"/>
      <c r="CM2" s="106"/>
      <c r="CN2" s="106"/>
      <c r="CO2" s="106"/>
      <c r="CP2" s="106"/>
      <c r="CQ2" s="106"/>
      <c r="CR2" s="106"/>
      <c r="CS2" s="106"/>
      <c r="CT2" s="106"/>
      <c r="CU2" s="106"/>
      <c r="CV2" s="106"/>
      <c r="CW2" s="106"/>
      <c r="CX2" s="106"/>
      <c r="CY2" s="106"/>
      <c r="CZ2" s="106"/>
      <c r="DA2" s="106"/>
      <c r="DB2" s="106"/>
      <c r="DC2" s="106"/>
      <c r="DD2" s="106"/>
      <c r="DE2" s="105"/>
      <c r="DF2" s="106"/>
      <c r="DG2" s="105"/>
      <c r="DH2" s="105"/>
      <c r="DI2" s="106"/>
      <c r="DJ2" s="106"/>
      <c r="DK2" s="106"/>
      <c r="DL2" s="106"/>
      <c r="DM2" s="105"/>
      <c r="DN2" s="106"/>
      <c r="DO2" s="105"/>
      <c r="DP2" s="106"/>
      <c r="DQ2" s="106"/>
      <c r="DR2" s="106"/>
      <c r="DS2" s="106"/>
      <c r="DT2" s="106"/>
      <c r="DU2" s="106"/>
      <c r="DV2" s="106"/>
      <c r="DW2" s="106"/>
      <c r="DX2" s="106"/>
      <c r="DY2" s="106"/>
      <c r="DZ2" s="106"/>
      <c r="EA2" s="106"/>
      <c r="EB2" s="106"/>
      <c r="EC2" s="106"/>
      <c r="ED2" s="106"/>
      <c r="EE2" s="106"/>
      <c r="EF2" s="106"/>
      <c r="EG2" s="106"/>
      <c r="EH2" s="106"/>
      <c r="EI2" s="106"/>
      <c r="EJ2" s="106"/>
      <c r="EK2" s="106"/>
      <c r="EL2" s="106"/>
      <c r="EM2" s="106"/>
      <c r="EN2" s="106"/>
      <c r="EO2" s="106"/>
      <c r="EP2" s="106"/>
      <c r="EQ2" s="106"/>
      <c r="ER2" s="106"/>
      <c r="ES2" s="106"/>
      <c r="ET2" s="106"/>
      <c r="EU2" s="106"/>
      <c r="EV2" s="106"/>
      <c r="EW2" s="106"/>
      <c r="EX2" s="106"/>
      <c r="EY2" s="106"/>
      <c r="EZ2" s="106"/>
      <c r="FA2" s="106"/>
      <c r="FB2" s="106"/>
      <c r="FC2" s="106"/>
      <c r="FD2" s="106"/>
      <c r="FE2" s="106"/>
      <c r="FF2" s="106"/>
      <c r="FG2" s="106"/>
      <c r="FH2" s="106"/>
      <c r="FI2" s="106"/>
      <c r="FJ2" s="106"/>
      <c r="FK2" s="106"/>
      <c r="FL2" s="106"/>
      <c r="FM2" s="106"/>
      <c r="FN2" s="106"/>
      <c r="FO2" s="106"/>
      <c r="FP2" s="106"/>
      <c r="FQ2" s="106"/>
      <c r="FR2" s="106"/>
      <c r="FS2" s="106"/>
      <c r="FT2" s="106"/>
      <c r="FU2" s="106"/>
      <c r="FV2" s="106"/>
      <c r="FW2" s="106"/>
      <c r="FX2" s="106"/>
      <c r="FY2" s="106"/>
      <c r="FZ2" s="106"/>
      <c r="GA2" s="106"/>
      <c r="GB2" s="106"/>
      <c r="GC2" s="106"/>
      <c r="GD2" s="106"/>
      <c r="GE2" s="106"/>
      <c r="GF2" s="106"/>
      <c r="GG2" s="106"/>
      <c r="GH2" s="106"/>
      <c r="GI2" s="106"/>
      <c r="GJ2" s="106"/>
      <c r="GK2" s="106"/>
      <c r="BLP2" s="136"/>
    </row>
    <row r="3" spans="1:193 1680:1680" x14ac:dyDescent="0.2">
      <c r="A3" s="5"/>
      <c r="B3" s="148" t="s">
        <v>462</v>
      </c>
      <c r="C3" s="556" t="s">
        <v>461</v>
      </c>
      <c r="D3" s="557"/>
      <c r="E3" s="557"/>
      <c r="F3" s="557"/>
      <c r="G3" s="557"/>
      <c r="H3" s="558"/>
      <c r="I3" s="144" t="s">
        <v>460</v>
      </c>
      <c r="J3" s="551"/>
      <c r="K3" s="552"/>
      <c r="L3" s="106"/>
      <c r="M3" s="105"/>
      <c r="N3" s="105"/>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5"/>
      <c r="AN3" s="106"/>
      <c r="AO3" s="106"/>
      <c r="AP3" s="106"/>
      <c r="AQ3" s="105"/>
      <c r="AR3" s="106"/>
      <c r="AS3" s="106"/>
      <c r="AT3" s="106"/>
      <c r="AU3" s="105"/>
      <c r="AV3" s="106"/>
      <c r="AW3" s="106"/>
      <c r="AX3" s="106"/>
      <c r="AY3" s="105"/>
      <c r="AZ3" s="106"/>
      <c r="BA3" s="106"/>
      <c r="BB3" s="106"/>
      <c r="BC3" s="105"/>
      <c r="BD3" s="106"/>
      <c r="BE3" s="106"/>
      <c r="BF3" s="106"/>
      <c r="BG3" s="105"/>
      <c r="BH3" s="106"/>
      <c r="BI3" s="106"/>
      <c r="BJ3" s="106"/>
      <c r="BK3" s="105"/>
      <c r="BL3" s="106"/>
      <c r="BM3" s="106"/>
      <c r="BN3" s="106"/>
      <c r="BO3" s="105"/>
      <c r="BP3" s="106"/>
      <c r="BQ3" s="106"/>
      <c r="BR3" s="106"/>
      <c r="BS3" s="105"/>
      <c r="BT3" s="106"/>
      <c r="BU3" s="106"/>
      <c r="BV3" s="106"/>
      <c r="BW3" s="105"/>
      <c r="BX3" s="106"/>
      <c r="BY3" s="106"/>
      <c r="BZ3" s="106"/>
      <c r="CA3" s="105"/>
      <c r="CB3" s="106"/>
      <c r="CC3" s="106"/>
      <c r="CD3" s="106"/>
      <c r="CE3" s="105"/>
      <c r="CF3" s="106"/>
      <c r="CG3" s="106"/>
      <c r="CH3" s="106"/>
      <c r="CI3" s="106"/>
      <c r="CJ3" s="106"/>
      <c r="CK3" s="106"/>
      <c r="CL3" s="106"/>
      <c r="CM3" s="106"/>
      <c r="CN3" s="106"/>
      <c r="CO3" s="106"/>
      <c r="CP3" s="106"/>
      <c r="CQ3" s="106"/>
      <c r="CR3" s="106"/>
      <c r="CS3" s="106"/>
      <c r="CT3" s="106"/>
      <c r="CU3" s="106"/>
      <c r="CV3" s="106"/>
      <c r="CW3" s="106"/>
      <c r="CX3" s="106"/>
      <c r="CY3" s="106"/>
      <c r="CZ3" s="106"/>
      <c r="DA3" s="106"/>
      <c r="DB3" s="106"/>
      <c r="DC3" s="106"/>
      <c r="DD3" s="106"/>
      <c r="DE3" s="105"/>
      <c r="DF3" s="106"/>
      <c r="DG3" s="105"/>
      <c r="DH3" s="105"/>
      <c r="DI3" s="106"/>
      <c r="DJ3" s="106"/>
      <c r="DK3" s="106"/>
      <c r="DL3" s="106"/>
      <c r="DM3" s="105"/>
      <c r="DN3" s="106"/>
      <c r="DO3" s="105"/>
      <c r="DP3" s="106"/>
      <c r="DQ3" s="106"/>
      <c r="DR3" s="106"/>
      <c r="DS3" s="106"/>
      <c r="DT3" s="106"/>
      <c r="DU3" s="106"/>
      <c r="DV3" s="106"/>
      <c r="DW3" s="106"/>
      <c r="DX3" s="106"/>
      <c r="DY3" s="106"/>
      <c r="DZ3" s="106"/>
      <c r="EA3" s="106"/>
      <c r="EB3" s="106"/>
      <c r="EC3" s="106"/>
      <c r="ED3" s="106"/>
      <c r="EE3" s="106"/>
      <c r="EF3" s="106"/>
      <c r="EG3" s="106"/>
      <c r="EH3" s="106"/>
      <c r="EI3" s="106"/>
      <c r="EJ3" s="106"/>
      <c r="EK3" s="106"/>
      <c r="EL3" s="106"/>
      <c r="EM3" s="106"/>
      <c r="EN3" s="106"/>
      <c r="EO3" s="106"/>
      <c r="EP3" s="106"/>
      <c r="EQ3" s="106"/>
      <c r="ER3" s="106"/>
      <c r="ES3" s="106"/>
      <c r="ET3" s="106"/>
      <c r="EU3" s="106"/>
      <c r="EV3" s="106"/>
      <c r="EW3" s="106"/>
      <c r="EX3" s="106"/>
      <c r="EY3" s="106"/>
      <c r="EZ3" s="106"/>
      <c r="FA3" s="106"/>
      <c r="FB3" s="106"/>
      <c r="FC3" s="106"/>
      <c r="FD3" s="106"/>
      <c r="FE3" s="106"/>
      <c r="FF3" s="106"/>
      <c r="FG3" s="106"/>
      <c r="FH3" s="106"/>
      <c r="FI3" s="106"/>
      <c r="FJ3" s="106"/>
      <c r="FK3" s="106"/>
      <c r="FL3" s="106"/>
      <c r="FM3" s="106"/>
      <c r="FN3" s="106"/>
      <c r="FO3" s="106"/>
      <c r="FP3" s="106"/>
      <c r="FQ3" s="106"/>
      <c r="FR3" s="106"/>
      <c r="FS3" s="106"/>
      <c r="FT3" s="106"/>
      <c r="FU3" s="106"/>
      <c r="FV3" s="106"/>
      <c r="FW3" s="106"/>
      <c r="FX3" s="106"/>
      <c r="FY3" s="106"/>
      <c r="FZ3" s="106"/>
      <c r="GA3" s="106"/>
      <c r="GB3" s="106"/>
      <c r="GC3" s="106"/>
      <c r="GD3" s="106"/>
      <c r="GE3" s="106"/>
      <c r="GF3" s="106"/>
      <c r="GG3" s="106"/>
      <c r="GH3" s="106"/>
      <c r="GI3" s="106"/>
      <c r="GJ3" s="106"/>
      <c r="GK3" s="106"/>
      <c r="BLP3" s="136"/>
    </row>
    <row r="4" spans="1:193 1680:1680" x14ac:dyDescent="0.2">
      <c r="A4" s="5"/>
      <c r="B4" s="143" t="s">
        <v>459</v>
      </c>
      <c r="C4" s="559" t="s">
        <v>458</v>
      </c>
      <c r="D4" s="560"/>
      <c r="E4" s="560"/>
      <c r="F4" s="560"/>
      <c r="G4" s="560"/>
      <c r="H4" s="561"/>
      <c r="I4" s="139" t="s">
        <v>457</v>
      </c>
      <c r="J4" s="551"/>
      <c r="K4" s="552"/>
      <c r="L4" s="106"/>
      <c r="M4" s="105"/>
      <c r="N4" s="105"/>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5"/>
      <c r="AN4" s="106"/>
      <c r="AO4" s="106"/>
      <c r="AP4" s="106"/>
      <c r="AQ4" s="105"/>
      <c r="AR4" s="106"/>
      <c r="AS4" s="106"/>
      <c r="AT4" s="106"/>
      <c r="AU4" s="105"/>
      <c r="AV4" s="106"/>
      <c r="AW4" s="106"/>
      <c r="AX4" s="106"/>
      <c r="AY4" s="105"/>
      <c r="AZ4" s="106"/>
      <c r="BA4" s="106"/>
      <c r="BB4" s="106"/>
      <c r="BC4" s="105"/>
      <c r="BD4" s="106"/>
      <c r="BE4" s="106"/>
      <c r="BF4" s="106"/>
      <c r="BG4" s="105"/>
      <c r="BH4" s="106"/>
      <c r="BI4" s="106"/>
      <c r="BJ4" s="106"/>
      <c r="BK4" s="105"/>
      <c r="BL4" s="106"/>
      <c r="BM4" s="106"/>
      <c r="BN4" s="106"/>
      <c r="BO4" s="105"/>
      <c r="BP4" s="106"/>
      <c r="BQ4" s="106"/>
      <c r="BR4" s="106"/>
      <c r="BS4" s="105"/>
      <c r="BT4" s="106"/>
      <c r="BU4" s="106"/>
      <c r="BV4" s="106"/>
      <c r="BW4" s="105"/>
      <c r="BX4" s="106"/>
      <c r="BY4" s="106"/>
      <c r="BZ4" s="106"/>
      <c r="CA4" s="105"/>
      <c r="CB4" s="106"/>
      <c r="CC4" s="106"/>
      <c r="CD4" s="106"/>
      <c r="CE4" s="105"/>
      <c r="CF4" s="106"/>
      <c r="CG4" s="106"/>
      <c r="CH4" s="106"/>
      <c r="CI4" s="106"/>
      <c r="CJ4" s="106"/>
      <c r="CK4" s="106"/>
      <c r="CL4" s="106"/>
      <c r="CM4" s="106"/>
      <c r="CN4" s="106"/>
      <c r="CO4" s="106"/>
      <c r="CP4" s="106"/>
      <c r="CQ4" s="106"/>
      <c r="CR4" s="106"/>
      <c r="CS4" s="106"/>
      <c r="CT4" s="106"/>
      <c r="CU4" s="106"/>
      <c r="CV4" s="106"/>
      <c r="CW4" s="106"/>
      <c r="CX4" s="106"/>
      <c r="CY4" s="106"/>
      <c r="CZ4" s="106"/>
      <c r="DA4" s="106"/>
      <c r="DB4" s="106"/>
      <c r="DC4" s="106"/>
      <c r="DD4" s="106"/>
      <c r="DE4" s="105"/>
      <c r="DF4" s="106"/>
      <c r="DG4" s="105"/>
      <c r="DH4" s="105"/>
      <c r="DI4" s="106"/>
      <c r="DJ4" s="109"/>
      <c r="DK4" s="106"/>
      <c r="DL4" s="106"/>
      <c r="DM4" s="105"/>
      <c r="DN4" s="106"/>
      <c r="DO4" s="105"/>
      <c r="DP4" s="106"/>
      <c r="DQ4" s="106"/>
      <c r="DR4" s="106"/>
      <c r="DS4" s="106"/>
      <c r="DT4" s="106"/>
      <c r="DU4" s="106"/>
      <c r="DV4" s="106"/>
      <c r="DW4" s="106"/>
      <c r="DX4" s="106"/>
      <c r="DY4" s="106"/>
      <c r="DZ4" s="106"/>
      <c r="EA4" s="106"/>
      <c r="EB4" s="106"/>
      <c r="EC4" s="106"/>
      <c r="ED4" s="106"/>
      <c r="EE4" s="106"/>
      <c r="EF4" s="106"/>
      <c r="EG4" s="106"/>
      <c r="EH4" s="106"/>
      <c r="EI4" s="106"/>
      <c r="EJ4" s="106"/>
      <c r="EK4" s="106"/>
      <c r="EL4" s="106"/>
      <c r="EM4" s="106"/>
      <c r="EN4" s="106"/>
      <c r="EO4" s="106"/>
      <c r="EP4" s="106"/>
      <c r="EQ4" s="106"/>
      <c r="ER4" s="106"/>
      <c r="ES4" s="106"/>
      <c r="ET4" s="106"/>
      <c r="EU4" s="106"/>
      <c r="EV4" s="106"/>
      <c r="EW4" s="106"/>
      <c r="EX4" s="106"/>
      <c r="EY4" s="106"/>
      <c r="EZ4" s="106"/>
      <c r="FA4" s="106"/>
      <c r="FB4" s="106"/>
      <c r="FC4" s="106"/>
      <c r="FD4" s="106"/>
      <c r="FE4" s="106"/>
      <c r="FF4" s="106"/>
      <c r="FG4" s="106"/>
      <c r="FH4" s="106"/>
      <c r="FI4" s="106"/>
      <c r="FJ4" s="106"/>
      <c r="FK4" s="106"/>
      <c r="FL4" s="106"/>
      <c r="FM4" s="106"/>
      <c r="FN4" s="106"/>
      <c r="FO4" s="106"/>
      <c r="FP4" s="106"/>
      <c r="FQ4" s="106"/>
      <c r="FR4" s="106"/>
      <c r="FS4" s="106"/>
      <c r="FT4" s="106"/>
      <c r="FU4" s="106"/>
      <c r="FV4" s="106"/>
      <c r="FW4" s="106"/>
      <c r="FX4" s="106"/>
      <c r="FY4" s="106"/>
      <c r="FZ4" s="106"/>
      <c r="GA4" s="106"/>
      <c r="GB4" s="106"/>
      <c r="GC4" s="106"/>
      <c r="GD4" s="106"/>
      <c r="GE4" s="106"/>
      <c r="GF4" s="106"/>
      <c r="GG4" s="106"/>
      <c r="GH4" s="106"/>
      <c r="GI4" s="106"/>
      <c r="GJ4" s="106"/>
      <c r="GK4" s="106"/>
      <c r="BLP4" s="136"/>
    </row>
    <row r="5" spans="1:193 1680:1680" ht="27.6" x14ac:dyDescent="0.2">
      <c r="A5" s="5"/>
      <c r="B5" s="135" t="s">
        <v>456</v>
      </c>
      <c r="C5" s="130" t="s">
        <v>455</v>
      </c>
      <c r="D5" s="135" t="s">
        <v>454</v>
      </c>
      <c r="E5" s="562" t="s">
        <v>1290</v>
      </c>
      <c r="F5" s="563"/>
      <c r="G5" s="564"/>
      <c r="H5" s="131" t="s">
        <v>452</v>
      </c>
      <c r="I5" s="565"/>
      <c r="J5" s="566"/>
      <c r="K5" s="566"/>
      <c r="L5" s="566"/>
      <c r="M5" s="566"/>
      <c r="N5" s="567"/>
      <c r="O5" s="530" t="s">
        <v>450</v>
      </c>
      <c r="P5" s="531"/>
      <c r="Q5" s="578"/>
      <c r="R5" s="533"/>
      <c r="S5" s="125"/>
      <c r="T5" s="125"/>
      <c r="U5" s="534"/>
      <c r="V5" s="534"/>
      <c r="W5" s="535"/>
      <c r="X5" s="536"/>
      <c r="Y5" s="120"/>
      <c r="Z5" s="120"/>
      <c r="AA5" s="120"/>
      <c r="AB5" s="120"/>
      <c r="AC5" s="120"/>
      <c r="AD5" s="120"/>
      <c r="AE5" s="120"/>
      <c r="AF5" s="120"/>
      <c r="AG5" s="120"/>
      <c r="AH5" s="120"/>
      <c r="AI5" s="121"/>
      <c r="AJ5" s="121"/>
      <c r="AK5" s="120"/>
      <c r="AL5" s="120"/>
      <c r="AM5" s="120"/>
      <c r="AN5" s="121"/>
      <c r="AO5" s="121"/>
      <c r="AP5" s="120"/>
      <c r="AQ5" s="120"/>
      <c r="AR5" s="121"/>
      <c r="AS5" s="121"/>
      <c r="AT5" s="120"/>
      <c r="AU5" s="120"/>
      <c r="AV5" s="121"/>
      <c r="AW5" s="121"/>
      <c r="AX5" s="120"/>
      <c r="AY5" s="120"/>
      <c r="AZ5" s="121"/>
      <c r="BA5" s="121"/>
      <c r="BB5" s="120"/>
      <c r="BC5" s="120"/>
      <c r="BD5" s="121"/>
      <c r="BE5" s="121"/>
      <c r="BF5" s="120"/>
      <c r="BG5" s="120"/>
      <c r="BH5" s="121"/>
      <c r="BI5" s="121"/>
      <c r="BJ5" s="120"/>
      <c r="BK5" s="120"/>
      <c r="BL5" s="121"/>
      <c r="BM5" s="121"/>
      <c r="BN5" s="120"/>
      <c r="BO5" s="120"/>
      <c r="BP5" s="121"/>
      <c r="BQ5" s="121"/>
      <c r="BR5" s="120"/>
      <c r="BS5" s="120"/>
      <c r="BT5" s="121"/>
      <c r="BU5" s="121"/>
      <c r="BV5" s="120"/>
      <c r="BW5" s="120"/>
      <c r="BX5" s="121"/>
      <c r="BY5" s="121"/>
      <c r="BZ5" s="120"/>
      <c r="CA5" s="120"/>
      <c r="CB5" s="121"/>
      <c r="CC5" s="121"/>
      <c r="CD5" s="120"/>
      <c r="CE5" s="120"/>
      <c r="CF5" s="121"/>
      <c r="CG5" s="121"/>
      <c r="CH5" s="120"/>
      <c r="CI5" s="120"/>
      <c r="CJ5" s="120"/>
      <c r="CK5" s="120"/>
      <c r="CL5" s="120"/>
      <c r="CM5" s="120"/>
      <c r="CN5" s="120"/>
      <c r="CO5" s="120"/>
      <c r="CP5" s="120"/>
      <c r="CQ5" s="120"/>
      <c r="CR5" s="120"/>
      <c r="CS5" s="120"/>
      <c r="CT5" s="120"/>
      <c r="CU5" s="120"/>
      <c r="CV5" s="120"/>
      <c r="CW5" s="120"/>
      <c r="CX5" s="120"/>
      <c r="CY5" s="120"/>
      <c r="CZ5" s="120"/>
      <c r="DA5" s="120"/>
      <c r="DB5" s="83"/>
      <c r="DC5" s="83"/>
      <c r="DD5" s="83"/>
      <c r="DE5" s="83"/>
      <c r="DF5" s="120"/>
      <c r="DG5" s="120"/>
      <c r="DH5" s="120"/>
      <c r="DI5" s="120"/>
      <c r="DJ5" s="120"/>
      <c r="DK5" s="120"/>
      <c r="DL5" s="120"/>
      <c r="DM5" s="83"/>
      <c r="DN5" s="120"/>
      <c r="DO5" s="120"/>
      <c r="DP5" s="120"/>
      <c r="DQ5" s="120"/>
      <c r="DR5" s="120"/>
      <c r="DS5" s="120"/>
      <c r="DT5" s="120"/>
      <c r="DU5" s="120"/>
      <c r="DV5" s="120"/>
      <c r="DW5" s="120"/>
      <c r="DX5" s="120"/>
      <c r="DY5" s="120"/>
      <c r="DZ5" s="120"/>
      <c r="EA5" s="120"/>
      <c r="EB5" s="120"/>
      <c r="EC5" s="120"/>
      <c r="ED5" s="120"/>
      <c r="EE5" s="120"/>
      <c r="EF5" s="120"/>
      <c r="EG5" s="120"/>
      <c r="EH5" s="120"/>
      <c r="EI5" s="120"/>
      <c r="EJ5" s="120"/>
      <c r="EK5" s="120"/>
      <c r="EL5" s="120"/>
      <c r="EM5" s="120"/>
      <c r="EN5" s="120"/>
      <c r="EO5" s="120"/>
      <c r="EP5" s="120"/>
      <c r="EQ5" s="120"/>
      <c r="ER5" s="120"/>
      <c r="ES5" s="120"/>
      <c r="ET5" s="120"/>
      <c r="EU5" s="120"/>
      <c r="EV5" s="120"/>
      <c r="EW5" s="120"/>
      <c r="EX5" s="120"/>
      <c r="EY5" s="120"/>
      <c r="EZ5" s="120"/>
      <c r="FA5" s="120"/>
      <c r="FB5" s="120"/>
      <c r="FC5" s="120"/>
      <c r="FD5" s="120"/>
      <c r="FE5" s="120"/>
      <c r="FF5" s="120"/>
      <c r="FG5" s="120"/>
      <c r="FH5" s="120"/>
      <c r="FI5" s="120"/>
      <c r="FJ5" s="120"/>
      <c r="FK5" s="120"/>
      <c r="FL5" s="120"/>
      <c r="FM5" s="120"/>
      <c r="FN5" s="120"/>
      <c r="FO5" s="120"/>
      <c r="FP5" s="120"/>
      <c r="FQ5" s="120"/>
      <c r="FR5" s="120"/>
      <c r="FS5" s="120"/>
      <c r="FT5" s="120"/>
      <c r="FU5" s="120"/>
      <c r="FV5" s="120"/>
      <c r="FW5" s="120"/>
      <c r="FX5" s="120"/>
      <c r="FY5" s="120"/>
      <c r="FZ5" s="120"/>
      <c r="GA5" s="120"/>
      <c r="GB5" s="120"/>
      <c r="GC5" s="120"/>
      <c r="GD5" s="120"/>
      <c r="GE5" s="120"/>
      <c r="GF5" s="120"/>
      <c r="GG5" s="120"/>
      <c r="GH5" s="120"/>
      <c r="GI5" s="120"/>
      <c r="GJ5" s="5"/>
      <c r="GK5" s="5"/>
    </row>
    <row r="6" spans="1:193 1680:1680" x14ac:dyDescent="0.2">
      <c r="A6" s="5"/>
      <c r="B6" s="83"/>
      <c r="C6" s="120"/>
      <c r="D6" s="83"/>
      <c r="E6" s="83"/>
      <c r="F6" s="83"/>
      <c r="G6" s="121"/>
      <c r="H6" s="121"/>
      <c r="I6" s="120"/>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1"/>
      <c r="AJ6" s="121"/>
      <c r="AK6" s="120"/>
      <c r="AL6" s="120"/>
      <c r="AM6" s="120"/>
      <c r="AN6" s="121"/>
      <c r="AO6" s="121"/>
      <c r="AP6" s="120"/>
      <c r="AQ6" s="120"/>
      <c r="AR6" s="121"/>
      <c r="AS6" s="121"/>
      <c r="AT6" s="120"/>
      <c r="AU6" s="120"/>
      <c r="AV6" s="121"/>
      <c r="AW6" s="121"/>
      <c r="AX6" s="120"/>
      <c r="AY6" s="120"/>
      <c r="AZ6" s="121"/>
      <c r="BA6" s="121"/>
      <c r="BB6" s="120"/>
      <c r="BC6" s="120"/>
      <c r="BD6" s="121"/>
      <c r="BE6" s="121"/>
      <c r="BF6" s="120"/>
      <c r="BG6" s="120"/>
      <c r="BH6" s="121"/>
      <c r="BI6" s="121"/>
      <c r="BJ6" s="120"/>
      <c r="BK6" s="120"/>
      <c r="BL6" s="121"/>
      <c r="BM6" s="121"/>
      <c r="BN6" s="120"/>
      <c r="BO6" s="120"/>
      <c r="BP6" s="121"/>
      <c r="BQ6" s="121"/>
      <c r="BR6" s="120"/>
      <c r="BS6" s="120"/>
      <c r="BT6" s="121"/>
      <c r="BU6" s="121"/>
      <c r="BV6" s="120"/>
      <c r="BW6" s="120"/>
      <c r="BX6" s="121"/>
      <c r="BY6" s="121"/>
      <c r="BZ6" s="120"/>
      <c r="CA6" s="120"/>
      <c r="CB6" s="121"/>
      <c r="CC6" s="121"/>
      <c r="CD6" s="120"/>
      <c r="CE6" s="120"/>
      <c r="CF6" s="121"/>
      <c r="CG6" s="121"/>
      <c r="CH6" s="120"/>
      <c r="CI6" s="120"/>
      <c r="CJ6" s="120"/>
      <c r="CK6" s="120"/>
      <c r="CL6" s="120"/>
      <c r="CM6" s="120"/>
      <c r="CN6" s="120"/>
      <c r="CO6" s="120"/>
      <c r="CP6" s="120"/>
      <c r="CQ6" s="120"/>
      <c r="CR6" s="120"/>
      <c r="CS6" s="120"/>
      <c r="CT6" s="120"/>
      <c r="CU6" s="120"/>
      <c r="CV6" s="120"/>
      <c r="CW6" s="120"/>
      <c r="CX6" s="120"/>
      <c r="CY6" s="120"/>
      <c r="CZ6" s="120"/>
      <c r="DA6" s="120"/>
      <c r="DB6" s="83"/>
      <c r="DC6" s="83"/>
      <c r="DD6" s="83"/>
      <c r="DE6" s="83"/>
      <c r="DF6" s="120"/>
      <c r="DG6" s="120"/>
      <c r="DH6" s="120"/>
      <c r="DI6" s="120"/>
      <c r="DJ6" s="120"/>
      <c r="DK6" s="120"/>
      <c r="DL6" s="120"/>
      <c r="DM6" s="83"/>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0"/>
      <c r="FO6" s="120"/>
      <c r="FP6" s="120"/>
      <c r="FQ6" s="120"/>
      <c r="FR6" s="120"/>
      <c r="FS6" s="120"/>
      <c r="FT6" s="120"/>
      <c r="FU6" s="120"/>
      <c r="FV6" s="120"/>
      <c r="FW6" s="120"/>
      <c r="FX6" s="120"/>
      <c r="FY6" s="120"/>
      <c r="FZ6" s="120"/>
      <c r="GA6" s="120"/>
      <c r="GB6" s="120"/>
      <c r="GC6" s="120"/>
      <c r="GD6" s="120"/>
      <c r="GE6" s="120"/>
      <c r="GF6" s="120"/>
      <c r="GG6" s="120"/>
      <c r="GH6" s="120"/>
      <c r="GI6" s="120"/>
      <c r="GJ6" s="5"/>
      <c r="GK6" s="5"/>
    </row>
    <row r="7" spans="1:193 1680:1680" s="5" customFormat="1" ht="13.2" x14ac:dyDescent="0.2">
      <c r="A7" s="105"/>
      <c r="B7" s="543" t="s">
        <v>449</v>
      </c>
      <c r="C7" s="544"/>
      <c r="D7" s="544"/>
      <c r="E7" s="544"/>
      <c r="F7" s="544"/>
      <c r="G7" s="544"/>
      <c r="H7" s="544"/>
      <c r="I7" s="118"/>
      <c r="J7" s="545" t="s">
        <v>448</v>
      </c>
      <c r="K7" s="545"/>
      <c r="L7" s="545"/>
      <c r="M7" s="545"/>
      <c r="N7" s="545"/>
      <c r="O7" s="545"/>
      <c r="P7" s="545"/>
      <c r="Q7" s="545"/>
      <c r="R7" s="545"/>
      <c r="S7" s="545"/>
      <c r="T7" s="545"/>
      <c r="U7" s="545"/>
      <c r="V7" s="545"/>
      <c r="W7" s="545"/>
      <c r="X7" s="545"/>
      <c r="Y7" s="545"/>
      <c r="Z7" s="545"/>
      <c r="AA7" s="545"/>
      <c r="AB7" s="545"/>
      <c r="AC7" s="538" t="s">
        <v>447</v>
      </c>
      <c r="AD7" s="538"/>
      <c r="AE7" s="538"/>
      <c r="AF7" s="538"/>
      <c r="AG7" s="538"/>
      <c r="AH7" s="538"/>
      <c r="AI7" s="539" t="s">
        <v>446</v>
      </c>
      <c r="AJ7" s="539"/>
      <c r="AK7" s="539"/>
      <c r="AL7" s="539"/>
      <c r="AM7" s="112"/>
      <c r="AN7" s="114" t="s">
        <v>445</v>
      </c>
      <c r="AO7" s="113"/>
      <c r="AP7" s="113"/>
      <c r="AQ7" s="112"/>
      <c r="AR7" s="113"/>
      <c r="AS7" s="113"/>
      <c r="AT7" s="113"/>
      <c r="AU7" s="112"/>
      <c r="AV7" s="113"/>
      <c r="AW7" s="113"/>
      <c r="AX7" s="113"/>
      <c r="AY7" s="112"/>
      <c r="AZ7" s="113"/>
      <c r="BA7" s="113"/>
      <c r="BB7" s="113"/>
      <c r="BC7" s="112"/>
      <c r="BD7" s="113"/>
      <c r="BE7" s="113"/>
      <c r="BF7" s="113"/>
      <c r="BG7" s="112"/>
      <c r="BH7" s="111"/>
      <c r="BI7" s="111"/>
      <c r="BJ7" s="111"/>
      <c r="BK7" s="112"/>
      <c r="BL7" s="111"/>
      <c r="BM7" s="111"/>
      <c r="BN7" s="111"/>
      <c r="BO7" s="112"/>
      <c r="BP7" s="111"/>
      <c r="BQ7" s="111"/>
      <c r="BR7" s="111"/>
      <c r="BS7" s="112"/>
      <c r="BT7" s="111"/>
      <c r="BU7" s="111"/>
      <c r="BV7" s="111"/>
      <c r="BW7" s="112"/>
      <c r="BX7" s="111"/>
      <c r="BY7" s="111"/>
      <c r="BZ7" s="111"/>
      <c r="CA7" s="112"/>
      <c r="CB7" s="111"/>
      <c r="CC7" s="111"/>
      <c r="CD7" s="111"/>
      <c r="CE7" s="112"/>
      <c r="CF7" s="111"/>
      <c r="CG7" s="111"/>
      <c r="CH7" s="111"/>
      <c r="CI7" s="111"/>
      <c r="CJ7" s="111"/>
      <c r="CK7" s="111"/>
      <c r="CL7" s="111"/>
      <c r="CM7" s="111"/>
      <c r="CN7" s="111"/>
      <c r="CO7" s="111"/>
      <c r="CP7" s="111"/>
      <c r="CQ7" s="111"/>
      <c r="CR7" s="111"/>
      <c r="CS7" s="111"/>
      <c r="CT7" s="111"/>
      <c r="CU7" s="111"/>
      <c r="CV7" s="111"/>
      <c r="CW7" s="111"/>
      <c r="CX7" s="110"/>
      <c r="CY7" s="110"/>
      <c r="CZ7" s="110"/>
      <c r="DA7" s="110"/>
      <c r="DB7" s="108"/>
      <c r="DC7" s="108"/>
      <c r="DD7" s="108"/>
      <c r="DE7" s="108"/>
      <c r="DF7" s="108"/>
      <c r="DG7" s="108"/>
      <c r="DH7" s="107"/>
      <c r="DI7" s="109">
        <f>IF(DA9&lt;0.6,1,4)</f>
        <v>4</v>
      </c>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c r="GD7" s="108"/>
      <c r="GE7" s="108"/>
      <c r="GF7" s="108"/>
      <c r="GG7" s="108"/>
      <c r="GH7" s="108"/>
      <c r="GI7" s="107"/>
    </row>
    <row r="8" spans="1:193 1680:1680" s="82" customFormat="1" ht="71.400000000000006" x14ac:dyDescent="0.3">
      <c r="A8" s="104" t="s">
        <v>444</v>
      </c>
      <c r="B8" s="88" t="s">
        <v>443</v>
      </c>
      <c r="C8" s="88" t="s">
        <v>625</v>
      </c>
      <c r="D8" s="88" t="s">
        <v>441</v>
      </c>
      <c r="E8" s="88" t="s">
        <v>440</v>
      </c>
      <c r="F8" s="88" t="s">
        <v>439</v>
      </c>
      <c r="G8" s="88" t="s">
        <v>438</v>
      </c>
      <c r="H8" s="88" t="s">
        <v>437</v>
      </c>
      <c r="I8" s="88" t="s">
        <v>436</v>
      </c>
      <c r="J8" s="103" t="s">
        <v>435</v>
      </c>
      <c r="K8" s="103" t="s">
        <v>434</v>
      </c>
      <c r="L8" s="103" t="s">
        <v>433</v>
      </c>
      <c r="M8" s="103" t="s">
        <v>432</v>
      </c>
      <c r="N8" s="103" t="s">
        <v>431</v>
      </c>
      <c r="O8" s="103" t="s">
        <v>430</v>
      </c>
      <c r="P8" s="103" t="s">
        <v>429</v>
      </c>
      <c r="Q8" s="103" t="s">
        <v>428</v>
      </c>
      <c r="R8" s="103" t="s">
        <v>427</v>
      </c>
      <c r="S8" s="103" t="s">
        <v>426</v>
      </c>
      <c r="T8" s="103" t="s">
        <v>425</v>
      </c>
      <c r="U8" s="103" t="s">
        <v>424</v>
      </c>
      <c r="V8" s="103" t="s">
        <v>423</v>
      </c>
      <c r="W8" s="103" t="s">
        <v>422</v>
      </c>
      <c r="X8" s="103" t="s">
        <v>421</v>
      </c>
      <c r="Y8" s="103" t="s">
        <v>420</v>
      </c>
      <c r="Z8" s="103" t="s">
        <v>419</v>
      </c>
      <c r="AA8" s="103" t="s">
        <v>418</v>
      </c>
      <c r="AB8" s="103" t="s">
        <v>417</v>
      </c>
      <c r="AC8" s="88" t="s">
        <v>27</v>
      </c>
      <c r="AD8" s="88" t="s">
        <v>416</v>
      </c>
      <c r="AE8" s="88" t="s">
        <v>33</v>
      </c>
      <c r="AF8" s="88" t="s">
        <v>415</v>
      </c>
      <c r="AG8" s="88" t="s">
        <v>414</v>
      </c>
      <c r="AH8" s="88" t="s">
        <v>413</v>
      </c>
      <c r="AI8" s="88" t="s">
        <v>412</v>
      </c>
      <c r="AJ8" s="88" t="s">
        <v>411</v>
      </c>
      <c r="AK8" s="88" t="s">
        <v>410</v>
      </c>
      <c r="AL8" s="88" t="s">
        <v>409</v>
      </c>
      <c r="AM8" s="102" t="s">
        <v>408</v>
      </c>
      <c r="AN8" s="102" t="s">
        <v>407</v>
      </c>
      <c r="AO8" s="101" t="s">
        <v>406</v>
      </c>
      <c r="AP8" s="101" t="s">
        <v>405</v>
      </c>
      <c r="AQ8" s="100" t="s">
        <v>404</v>
      </c>
      <c r="AR8" s="100" t="s">
        <v>403</v>
      </c>
      <c r="AS8" s="88" t="s">
        <v>402</v>
      </c>
      <c r="AT8" s="88" t="s">
        <v>401</v>
      </c>
      <c r="AU8" s="99" t="s">
        <v>400</v>
      </c>
      <c r="AV8" s="98" t="s">
        <v>399</v>
      </c>
      <c r="AW8" s="98" t="s">
        <v>398</v>
      </c>
      <c r="AX8" s="98" t="s">
        <v>397</v>
      </c>
      <c r="AY8" s="97" t="s">
        <v>396</v>
      </c>
      <c r="AZ8" s="97" t="s">
        <v>395</v>
      </c>
      <c r="BA8" s="96" t="s">
        <v>394</v>
      </c>
      <c r="BB8" s="96" t="s">
        <v>393</v>
      </c>
      <c r="BC8" s="95" t="s">
        <v>392</v>
      </c>
      <c r="BD8" s="95" t="s">
        <v>391</v>
      </c>
      <c r="BE8" s="94" t="s">
        <v>390</v>
      </c>
      <c r="BF8" s="94" t="s">
        <v>389</v>
      </c>
      <c r="BG8" s="93" t="s">
        <v>388</v>
      </c>
      <c r="BH8" s="93" t="s">
        <v>387</v>
      </c>
      <c r="BI8" s="92" t="s">
        <v>386</v>
      </c>
      <c r="BJ8" s="92" t="s">
        <v>385</v>
      </c>
      <c r="BK8" s="91" t="s">
        <v>384</v>
      </c>
      <c r="BL8" s="91" t="s">
        <v>383</v>
      </c>
      <c r="BM8" s="90" t="s">
        <v>382</v>
      </c>
      <c r="BN8" s="90" t="s">
        <v>381</v>
      </c>
      <c r="BO8" s="99" t="s">
        <v>377</v>
      </c>
      <c r="BP8" s="99" t="s">
        <v>380</v>
      </c>
      <c r="BQ8" s="98" t="s">
        <v>379</v>
      </c>
      <c r="BR8" s="98" t="s">
        <v>378</v>
      </c>
      <c r="BS8" s="97" t="s">
        <v>377</v>
      </c>
      <c r="BT8" s="97" t="s">
        <v>376</v>
      </c>
      <c r="BU8" s="96" t="s">
        <v>375</v>
      </c>
      <c r="BV8" s="96" t="s">
        <v>374</v>
      </c>
      <c r="BW8" s="95" t="s">
        <v>373</v>
      </c>
      <c r="BX8" s="95" t="s">
        <v>372</v>
      </c>
      <c r="BY8" s="94" t="s">
        <v>371</v>
      </c>
      <c r="BZ8" s="94" t="s">
        <v>370</v>
      </c>
      <c r="CA8" s="93" t="s">
        <v>369</v>
      </c>
      <c r="CB8" s="93" t="s">
        <v>368</v>
      </c>
      <c r="CC8" s="92" t="s">
        <v>367</v>
      </c>
      <c r="CD8" s="92" t="s">
        <v>366</v>
      </c>
      <c r="CE8" s="91" t="s">
        <v>365</v>
      </c>
      <c r="CF8" s="91" t="s">
        <v>364</v>
      </c>
      <c r="CG8" s="90" t="s">
        <v>363</v>
      </c>
      <c r="CH8" s="90" t="s">
        <v>362</v>
      </c>
      <c r="CI8" s="90"/>
      <c r="CJ8" s="90"/>
      <c r="CK8" s="90"/>
      <c r="CL8" s="88" t="s">
        <v>361</v>
      </c>
      <c r="CM8" s="88" t="s">
        <v>360</v>
      </c>
      <c r="CN8" s="88" t="s">
        <v>359</v>
      </c>
      <c r="CO8" s="88" t="s">
        <v>358</v>
      </c>
      <c r="CP8" s="88" t="s">
        <v>357</v>
      </c>
      <c r="CQ8" s="88" t="s">
        <v>356</v>
      </c>
      <c r="CR8" s="89" t="s">
        <v>355</v>
      </c>
      <c r="CS8" s="89" t="s">
        <v>354</v>
      </c>
      <c r="CT8" s="89"/>
      <c r="CU8" s="88" t="s">
        <v>353</v>
      </c>
      <c r="CV8" s="88" t="s">
        <v>352</v>
      </c>
      <c r="CW8" s="87"/>
      <c r="CX8" s="87" t="s">
        <v>351</v>
      </c>
      <c r="CY8" s="87" t="s">
        <v>350</v>
      </c>
      <c r="CZ8" s="87" t="s">
        <v>349</v>
      </c>
      <c r="DA8" s="87" t="s">
        <v>348</v>
      </c>
      <c r="DB8" s="87" t="s">
        <v>347</v>
      </c>
      <c r="DC8" s="87" t="s">
        <v>346</v>
      </c>
      <c r="DD8" s="87" t="s">
        <v>345</v>
      </c>
      <c r="DE8" s="87" t="s">
        <v>344</v>
      </c>
      <c r="DF8" s="87" t="s">
        <v>343</v>
      </c>
      <c r="DG8" s="87" t="s">
        <v>342</v>
      </c>
      <c r="DH8" s="87"/>
      <c r="DI8" s="87" t="s">
        <v>341</v>
      </c>
      <c r="DJ8" s="87" t="s">
        <v>340</v>
      </c>
      <c r="DK8" s="87" t="s">
        <v>339</v>
      </c>
      <c r="DL8" s="87" t="s">
        <v>338</v>
      </c>
      <c r="DM8" s="87" t="s">
        <v>337</v>
      </c>
      <c r="DN8" s="87" t="s">
        <v>336</v>
      </c>
      <c r="DO8" s="87" t="s">
        <v>335</v>
      </c>
      <c r="DP8" s="87" t="s">
        <v>334</v>
      </c>
      <c r="DQ8" s="87" t="s">
        <v>333</v>
      </c>
      <c r="DR8" s="87" t="s">
        <v>332</v>
      </c>
      <c r="DS8" s="87" t="s">
        <v>331</v>
      </c>
      <c r="DT8" s="87" t="s">
        <v>330</v>
      </c>
      <c r="DU8" s="87" t="s">
        <v>329</v>
      </c>
      <c r="DV8" s="87" t="s">
        <v>328</v>
      </c>
      <c r="DW8" s="87" t="s">
        <v>327</v>
      </c>
      <c r="DX8" s="87" t="s">
        <v>326</v>
      </c>
      <c r="DY8" s="87" t="s">
        <v>325</v>
      </c>
      <c r="DZ8" s="87" t="s">
        <v>324</v>
      </c>
      <c r="EA8" s="87" t="s">
        <v>323</v>
      </c>
      <c r="EB8" s="87" t="s">
        <v>322</v>
      </c>
      <c r="EC8" s="87" t="s">
        <v>321</v>
      </c>
      <c r="ED8" s="87" t="s">
        <v>320</v>
      </c>
      <c r="EE8" s="87" t="s">
        <v>319</v>
      </c>
      <c r="EF8" s="87" t="s">
        <v>318</v>
      </c>
      <c r="EG8" s="87" t="s">
        <v>317</v>
      </c>
      <c r="EH8" s="87" t="s">
        <v>316</v>
      </c>
      <c r="EI8" s="87" t="s">
        <v>315</v>
      </c>
      <c r="EJ8" s="87" t="s">
        <v>314</v>
      </c>
      <c r="EK8" s="87" t="s">
        <v>313</v>
      </c>
      <c r="EL8" s="87" t="s">
        <v>312</v>
      </c>
      <c r="EM8" s="87" t="s">
        <v>311</v>
      </c>
      <c r="EN8" s="87" t="s">
        <v>310</v>
      </c>
      <c r="EO8" s="87" t="s">
        <v>309</v>
      </c>
      <c r="EP8" s="87" t="s">
        <v>308</v>
      </c>
      <c r="EQ8" s="87" t="s">
        <v>307</v>
      </c>
      <c r="ER8" s="87" t="s">
        <v>306</v>
      </c>
      <c r="ES8" s="87" t="s">
        <v>305</v>
      </c>
      <c r="ET8" s="87" t="s">
        <v>304</v>
      </c>
      <c r="EU8" s="87" t="s">
        <v>303</v>
      </c>
      <c r="EV8" s="87" t="s">
        <v>302</v>
      </c>
      <c r="EW8" s="87" t="s">
        <v>301</v>
      </c>
      <c r="EX8" s="87" t="s">
        <v>300</v>
      </c>
      <c r="EY8" s="87" t="s">
        <v>299</v>
      </c>
      <c r="EZ8" s="87" t="s">
        <v>298</v>
      </c>
      <c r="FA8" s="87" t="s">
        <v>297</v>
      </c>
      <c r="FB8" s="87" t="s">
        <v>296</v>
      </c>
      <c r="FC8" s="87" t="s">
        <v>295</v>
      </c>
      <c r="FD8" s="87" t="s">
        <v>294</v>
      </c>
      <c r="FE8" s="87" t="s">
        <v>293</v>
      </c>
      <c r="FF8" s="87" t="s">
        <v>292</v>
      </c>
      <c r="FG8" s="87" t="s">
        <v>291</v>
      </c>
      <c r="FH8" s="87" t="s">
        <v>290</v>
      </c>
      <c r="FI8" s="87" t="s">
        <v>289</v>
      </c>
      <c r="FJ8" s="87" t="s">
        <v>288</v>
      </c>
      <c r="FK8" s="87" t="s">
        <v>287</v>
      </c>
      <c r="FL8" s="87" t="s">
        <v>286</v>
      </c>
      <c r="FM8" s="87" t="s">
        <v>285</v>
      </c>
      <c r="FN8" s="87" t="s">
        <v>284</v>
      </c>
      <c r="FO8" s="87" t="s">
        <v>283</v>
      </c>
      <c r="FP8" s="87" t="s">
        <v>282</v>
      </c>
      <c r="FQ8" s="87" t="s">
        <v>281</v>
      </c>
      <c r="FR8" s="87" t="s">
        <v>280</v>
      </c>
      <c r="FS8" s="87" t="s">
        <v>279</v>
      </c>
      <c r="FT8" s="87" t="s">
        <v>278</v>
      </c>
      <c r="FU8" s="87" t="s">
        <v>277</v>
      </c>
      <c r="FV8" s="87" t="s">
        <v>276</v>
      </c>
      <c r="FW8" s="87" t="s">
        <v>275</v>
      </c>
      <c r="FX8" s="87" t="s">
        <v>274</v>
      </c>
      <c r="FY8" s="87" t="s">
        <v>273</v>
      </c>
      <c r="FZ8" s="87" t="s">
        <v>272</v>
      </c>
      <c r="GA8" s="87" t="s">
        <v>271</v>
      </c>
      <c r="GB8" s="87" t="s">
        <v>270</v>
      </c>
      <c r="GC8" s="87" t="s">
        <v>269</v>
      </c>
      <c r="GD8" s="87" t="s">
        <v>268</v>
      </c>
      <c r="GE8" s="87" t="s">
        <v>267</v>
      </c>
      <c r="GF8" s="87" t="s">
        <v>266</v>
      </c>
      <c r="GG8" s="87" t="s">
        <v>265</v>
      </c>
      <c r="GH8" s="87" t="s">
        <v>264</v>
      </c>
      <c r="GI8" s="86" t="s">
        <v>263</v>
      </c>
      <c r="GJ8" s="85"/>
      <c r="GK8" s="84"/>
    </row>
    <row r="9" spans="1:193 1680:1680" ht="345.6" x14ac:dyDescent="0.2">
      <c r="A9" s="170">
        <v>1</v>
      </c>
      <c r="B9" s="169" t="s">
        <v>1291</v>
      </c>
      <c r="C9" s="77" t="s">
        <v>1292</v>
      </c>
      <c r="D9" s="365" t="s">
        <v>206</v>
      </c>
      <c r="E9" s="79" t="s">
        <v>204</v>
      </c>
      <c r="F9" s="168" t="s">
        <v>222</v>
      </c>
      <c r="G9" s="79" t="s">
        <v>220</v>
      </c>
      <c r="H9" s="72" t="s">
        <v>169</v>
      </c>
      <c r="I9" s="71" t="s">
        <v>22</v>
      </c>
      <c r="J9" s="71" t="s">
        <v>54</v>
      </c>
      <c r="K9" s="71" t="s">
        <v>53</v>
      </c>
      <c r="L9" s="71" t="s">
        <v>53</v>
      </c>
      <c r="M9" s="71" t="s">
        <v>53</v>
      </c>
      <c r="N9" s="71" t="s">
        <v>54</v>
      </c>
      <c r="O9" s="71" t="s">
        <v>53</v>
      </c>
      <c r="P9" s="71" t="s">
        <v>54</v>
      </c>
      <c r="Q9" s="71" t="s">
        <v>53</v>
      </c>
      <c r="R9" s="71" t="s">
        <v>53</v>
      </c>
      <c r="S9" s="71" t="s">
        <v>54</v>
      </c>
      <c r="T9" s="71" t="s">
        <v>54</v>
      </c>
      <c r="U9" s="71" t="s">
        <v>54</v>
      </c>
      <c r="V9" s="71" t="s">
        <v>53</v>
      </c>
      <c r="W9" s="71" t="s">
        <v>53</v>
      </c>
      <c r="X9" s="71" t="s">
        <v>53</v>
      </c>
      <c r="Y9" s="71" t="s">
        <v>53</v>
      </c>
      <c r="Z9" s="71" t="s">
        <v>54</v>
      </c>
      <c r="AA9" s="71" t="s">
        <v>53</v>
      </c>
      <c r="AB9" s="71" t="s">
        <v>53</v>
      </c>
      <c r="AC9" s="70" t="str">
        <f t="shared" ref="AC9:AC26" si="0">I9</f>
        <v>3 - Media</v>
      </c>
      <c r="AD9" s="233">
        <f t="shared" ref="AD9:AD26" si="1">IFERROR(IF(I9="1 - Muy Baja",0.2,IF(I9="2 - Baja",0.4,IF(I9="3 - Media",0.6,IF(I9="4 - Alta",0.8,1)))),"")</f>
        <v>0.6</v>
      </c>
      <c r="AE9" s="70" t="str">
        <f t="shared" ref="AE9:AE26" si="2">CONCATENATE(CY9," - ",CZ9)</f>
        <v>4 - Mayor</v>
      </c>
      <c r="AF9" s="233">
        <f t="shared" ref="AF9:AF26" si="3">IFERROR(IF(CY9=1,0.2,IF(CY9=2,0.4,IF(CY9=3,0.6,IF(CY9=4,0.8,1)))),"")</f>
        <v>0.8</v>
      </c>
      <c r="AG9" s="69" t="str">
        <f>IFERROR(INDEX('[9]G REC FIS'!$BLU$689:$BLY$693,MATCH(I9,'[9]G REC FIS'!$BLS$689:$BLS$693,0),MATCH(AE9,'[9]G REC FIS'!$BLU$687:$BLY$687,0)),"")</f>
        <v>ALTO</v>
      </c>
      <c r="AH9" s="233">
        <f t="shared" ref="AH9:AH26" si="4">AD9*AF9</f>
        <v>0.48</v>
      </c>
      <c r="AI9" s="80" t="s">
        <v>1293</v>
      </c>
      <c r="AJ9" s="67" t="s">
        <v>101</v>
      </c>
      <c r="AK9" s="67" t="s">
        <v>1294</v>
      </c>
      <c r="AL9" s="67" t="s">
        <v>1295</v>
      </c>
      <c r="AM9" s="62" t="s">
        <v>35</v>
      </c>
      <c r="AN9" s="67" t="s">
        <v>45</v>
      </c>
      <c r="AO9" s="67" t="s">
        <v>50</v>
      </c>
      <c r="AP9" s="62" t="s">
        <v>52</v>
      </c>
      <c r="AQ9" s="62" t="s">
        <v>35</v>
      </c>
      <c r="AR9" s="67" t="s">
        <v>46</v>
      </c>
      <c r="AS9" s="67" t="s">
        <v>50</v>
      </c>
      <c r="AT9" s="62" t="s">
        <v>52</v>
      </c>
      <c r="AU9" s="62" t="s">
        <v>35</v>
      </c>
      <c r="AV9" s="67" t="s">
        <v>45</v>
      </c>
      <c r="AW9" s="67" t="s">
        <v>50</v>
      </c>
      <c r="AX9" s="62" t="s">
        <v>52</v>
      </c>
      <c r="AY9" s="62" t="s">
        <v>35</v>
      </c>
      <c r="AZ9" s="67" t="s">
        <v>45</v>
      </c>
      <c r="BA9" s="67" t="s">
        <v>50</v>
      </c>
      <c r="BB9" s="62" t="s">
        <v>52</v>
      </c>
      <c r="BC9" s="62" t="s">
        <v>35</v>
      </c>
      <c r="BD9" s="67" t="s">
        <v>45</v>
      </c>
      <c r="BE9" s="67" t="s">
        <v>50</v>
      </c>
      <c r="BF9" s="62" t="s">
        <v>52</v>
      </c>
      <c r="BG9" s="62"/>
      <c r="BH9" s="67"/>
      <c r="BI9" s="67"/>
      <c r="BJ9" s="62"/>
      <c r="BK9" s="62"/>
      <c r="BL9" s="67"/>
      <c r="BM9" s="67"/>
      <c r="BN9" s="62"/>
      <c r="BO9" s="62"/>
      <c r="BP9" s="67"/>
      <c r="BQ9" s="67"/>
      <c r="BR9" s="62"/>
      <c r="BS9" s="62"/>
      <c r="BT9" s="67"/>
      <c r="BU9" s="67"/>
      <c r="BV9" s="62"/>
      <c r="BW9" s="62"/>
      <c r="BX9" s="67"/>
      <c r="BY9" s="67"/>
      <c r="BZ9" s="62"/>
      <c r="CA9" s="62"/>
      <c r="CB9" s="67"/>
      <c r="CC9" s="67"/>
      <c r="CD9" s="62"/>
      <c r="CE9" s="62"/>
      <c r="CF9" s="67"/>
      <c r="CG9" s="67"/>
      <c r="CH9" s="62"/>
      <c r="CI9" s="67"/>
      <c r="CJ9" s="67"/>
      <c r="CK9" s="62"/>
      <c r="CL9" s="66" t="str">
        <f>IFERROR(IF(GE9&lt;=1,"1 - Muy Baja",VLOOKUP(GE9,'[10]G REC FIS'!$BLR$689:$BLS$693,2,0)),"")</f>
        <v>1 - Muy Baja</v>
      </c>
      <c r="CM9" s="249">
        <f t="shared" ref="CM9:CM26" si="5">GF9</f>
        <v>3.8879999999999998E-2</v>
      </c>
      <c r="CN9" s="66" t="str">
        <f>IFERROR(IF(GG9&lt;=1,"1 - Leve",HLOOKUP(GG9,'[9]G FINANC'!$BLU$681:$BLY$682,2,0)),"")</f>
        <v>4 - Mayor</v>
      </c>
      <c r="CO9" s="249">
        <f>GI9</f>
        <v>0.8</v>
      </c>
      <c r="CP9" s="63" t="str">
        <f t="shared" ref="CP9:CP26" si="6">IFERROR(INDEX($BLU$689:$BLY$693,MATCH(GE9,$BLR$689:$BLR$693,0),MATCH(GG9,$BLU$686:$BLY$686,0)),"")</f>
        <v>MODERADO</v>
      </c>
      <c r="CQ9" s="233">
        <f>CM9*CO9</f>
        <v>3.1104E-2</v>
      </c>
      <c r="CR9" s="77" t="s">
        <v>238</v>
      </c>
      <c r="CS9" s="63">
        <f>IF(CP9="BAJO",0.1,IF(CP9="MODERADO",3,5))</f>
        <v>3</v>
      </c>
      <c r="CT9" s="62"/>
      <c r="CU9" s="61" t="s">
        <v>1280</v>
      </c>
      <c r="CV9" s="76" t="s">
        <v>1238</v>
      </c>
      <c r="CW9" s="242"/>
      <c r="CX9" s="56">
        <f t="shared" ref="CX9:CX26" si="7">COUNTIF(J9:AB9,"SI")</f>
        <v>7</v>
      </c>
      <c r="CY9" s="59">
        <f>IF(CX9&lt;6,3,IF(CX9&gt;11,5,4))</f>
        <v>4</v>
      </c>
      <c r="CZ9" s="56" t="str">
        <f>IF(CX9&lt;6,"Moderado",IF(CX9&gt;11,"Catastrófico","Mayor"))</f>
        <v>Mayor</v>
      </c>
      <c r="DA9" s="237">
        <f>IF(CY9=3,0.6,IF(CY9=4,0.8,1))</f>
        <v>0.8</v>
      </c>
      <c r="DB9" s="57">
        <f>IF(AN9="",0,IF(AN9="Automático",0.25,IF(AN9="Manual",0.15,0)))</f>
        <v>0.15</v>
      </c>
      <c r="DC9" s="57">
        <f t="shared" ref="DC9:DC26" si="8">IF(AI9="",0,IF(AO9="Preventivo",0.25,IF(AO9="Detectivo",0.15,IF(AO9="Correctivo",0.1,0))))</f>
        <v>0.25</v>
      </c>
      <c r="DD9" s="56">
        <f>IF(OR(AN9=0,AO9=0),0,DB9+DC9)</f>
        <v>0.4</v>
      </c>
      <c r="DE9" s="55">
        <f t="shared" ref="DE9:DE26" si="9">IF(DF9&gt;0.8,5,IF(DF9&gt;0.6,4,IF(DF9&gt;0.4,3,IF(DF9&gt;0.2,2,1))))</f>
        <v>2</v>
      </c>
      <c r="DF9" s="272">
        <f t="shared" ref="DF9:DF26" si="10">IF(OR(AP9="Ambos",AP9="Probabilidad"),$AD9-($AD9*$DD9),$AD9)</f>
        <v>0.36</v>
      </c>
      <c r="DG9" s="55">
        <f>IF(DI9&gt;0.8,5,IF(DI9&gt;0.6,4,3))</f>
        <v>4</v>
      </c>
      <c r="DH9" s="55"/>
      <c r="DI9" s="272">
        <f t="shared" ref="DI9:DI26" si="11">IF(OR(AP9="Ambos",AP9="Impacto"),$DA9-($DA9*$DD9),$DA9)</f>
        <v>0.8</v>
      </c>
      <c r="DJ9" s="57">
        <f t="shared" ref="DJ9:DJ26" si="12">IF(AR9="",0,IF(AR9="Automático",0.25,IF(AR9="Manual",0.15,0)))</f>
        <v>0.25</v>
      </c>
      <c r="DK9" s="57">
        <f t="shared" ref="DK9:DK26" si="13">IF(AS9="",0,IF(AS9="Preventivo",0.25,IF(AS9="Detectivo",0.15,IF(AS9="Correctivo",0.1,0))))</f>
        <v>0.25</v>
      </c>
      <c r="DL9" s="56">
        <f t="shared" ref="DL9:DL26" si="14">IF(OR(AR9=0,AS9=0),0,DJ9+DK9)</f>
        <v>0.5</v>
      </c>
      <c r="DM9" s="55">
        <f t="shared" ref="DM9:DM26" si="15">IF(DN9&gt;0.8,5,IF(DN9&gt;0.6,4,IF(DN9&gt;0.4,3,IF(DN9&gt;0.2,2,1))))</f>
        <v>1</v>
      </c>
      <c r="DN9" s="272">
        <f t="shared" ref="DN9:DN26" si="16">IF(OR(AT9="Ambos",AT9="Probabilidad"),DF9-(DF9*$DL9),DF9)</f>
        <v>0.18</v>
      </c>
      <c r="DO9" s="55">
        <f t="shared" ref="DO9:DO26" si="17">IF(DP9&gt;0.8,5,IF(DP9&gt;0.6,4,3))</f>
        <v>4</v>
      </c>
      <c r="DP9" s="272">
        <f t="shared" ref="DP9:DP26" si="18">IF(OR(AT9="Ambos",AT9="Impacto"),$DI9-($DI9*$DL9),$DI9)</f>
        <v>0.8</v>
      </c>
      <c r="DQ9" s="57">
        <f t="shared" ref="DQ9:DQ26" si="19">IF(AV9="",0,IF(AV9="Automático",0.25,IF(AV9="Manual",0.15,0)))</f>
        <v>0.15</v>
      </c>
      <c r="DR9" s="57">
        <f t="shared" ref="DR9:DR26" si="20">IF(AW9="",0,IF(AW9="Preventivo",0.25,IF(AW9="Detectivo",0.15,IF(AW9="Correctivo",0.1,0))))</f>
        <v>0.25</v>
      </c>
      <c r="DS9" s="56">
        <f t="shared" ref="DS9:DS26" si="21">IF(OR(AV9=0,AW9=0),0,DQ9+DR9)</f>
        <v>0.4</v>
      </c>
      <c r="DT9" s="55">
        <f t="shared" ref="DT9:DT26" si="22">IF(DU9&gt;0.8,5,IF(DU9&gt;0.6,4,IF(DU9&gt;0.4,3,IF(DU9&gt;0.2,2,1))))</f>
        <v>1</v>
      </c>
      <c r="DU9" s="272">
        <f t="shared" ref="DU9:DU26" si="23">IF(OR(AX9="Ambos",AX9="Probabilidad"),DN9-(DN9*$DS9),DN9)</f>
        <v>0.108</v>
      </c>
      <c r="DV9" s="55">
        <f t="shared" ref="DV9:DV26" si="24">IF(DW9&gt;0.8,5,IF(DW9&gt;0.6,4,3))</f>
        <v>4</v>
      </c>
      <c r="DW9" s="272">
        <f t="shared" ref="DW9:DW26" si="25">IF(OR(AX9="Ambos",AX9="Impacto"),$DP9-($DP9*$DS9),$DP9)</f>
        <v>0.8</v>
      </c>
      <c r="DX9" s="57">
        <f t="shared" ref="DX9:DX26" si="26">IF(AZ9="",0,IF(AZ9="Automático",0.25,IF(AZ9="Manual",0.15,0)))</f>
        <v>0.15</v>
      </c>
      <c r="DY9" s="57">
        <f t="shared" ref="DY9:DY26" si="27">IF(BA9="",0,IF(BA9="Preventivo",0.25,IF(BA9="Detectivo",0.15,IF(BA10="Correctivo",0.1,0))))</f>
        <v>0.25</v>
      </c>
      <c r="DZ9" s="56">
        <f t="shared" ref="DZ9:DZ26" si="28">IF(OR(AZ9=0,BA9=0),0,DX9+DY9)</f>
        <v>0.4</v>
      </c>
      <c r="EA9" s="55">
        <f t="shared" ref="EA9:EA26" si="29">IF(EB9&gt;0.8,5,IF(EB9&gt;0.6,4,IF(EB9&gt;0.4,3,IF(EB9&gt;0.2,2,1))))</f>
        <v>1</v>
      </c>
      <c r="EB9" s="272">
        <f t="shared" ref="EB9:EB26" si="30">IF(OR(BB9="Ambos",BB9="Probabilidad"),DU9-(DU9*$DZ9),DU9)</f>
        <v>6.4799999999999996E-2</v>
      </c>
      <c r="EC9" s="55">
        <f t="shared" ref="EC9:EC26" si="31">IF(ED9&gt;0.8,5,IF(ED9&gt;0.6,4,3))</f>
        <v>4</v>
      </c>
      <c r="ED9" s="272">
        <f t="shared" ref="ED9:ED26" si="32">IF(OR(BB9="Ambos",BB9="Impacto"),$DW9-($DW9*$DZ9),$DW9)</f>
        <v>0.8</v>
      </c>
      <c r="EE9" s="57">
        <f t="shared" ref="EE9:EE26" si="33">IF(BD9="",0,IF(BD9="Automático",0.25,IF(BD9="Manual",0.15,0)))</f>
        <v>0.15</v>
      </c>
      <c r="EF9" s="57">
        <f t="shared" ref="EF9:EF26" si="34">IF(BE9="",0,IF(BE9="Preventivo",0.25,IF(BE9="Detectivo",0.15,IF(BE9="Correctivo",0.1,0))))</f>
        <v>0.25</v>
      </c>
      <c r="EG9" s="56">
        <f t="shared" ref="EG9:EG26" si="35">IF(OR(BD9=0,BE9=0),0,EE9+EF9)</f>
        <v>0.4</v>
      </c>
      <c r="EH9" s="55">
        <f t="shared" ref="EH9:EH26" si="36">IF(EI9&gt;0.8,5,IF(EI9&gt;0.6,4,IF(EI9&gt;0.4,3,IF(EI9&gt;0.2,2,1))))</f>
        <v>1</v>
      </c>
      <c r="EI9" s="272">
        <f t="shared" ref="EI9:EI26" si="37">IF(OR(BF9="Ambos",BF9="Probabilidad"),EB9-(EB9*$EG9),EB9)</f>
        <v>3.8879999999999998E-2</v>
      </c>
      <c r="EJ9" s="55">
        <f t="shared" ref="EJ9:EJ26" si="38">IF(EK9&gt;0.8,5,IF(EK9&gt;0.6,4,3))</f>
        <v>4</v>
      </c>
      <c r="EK9" s="272">
        <f t="shared" ref="EK9:EK26" si="39">IF(OR(BF9="Ambos",BF9="Impacto"),$ED9-($ED9*$EG9),$ED9)</f>
        <v>0.8</v>
      </c>
      <c r="EL9" s="57">
        <f t="shared" ref="EL9:EL26" si="40">IF(BH9="",0,IF(BH9="Automático",0.25,IF(BH9="Manual",0.15,0)))</f>
        <v>0</v>
      </c>
      <c r="EM9" s="57">
        <f t="shared" ref="EM9:EM26" si="41">IF(BI9="",0,IF(BI9="Preventivo",0.25,IF(BI9="Detectivo",0.15,IF(BI9="Correctivo",0.1,0))))</f>
        <v>0</v>
      </c>
      <c r="EN9" s="56">
        <f t="shared" ref="EN9:EN26" si="42">IF(OR(BH9=0,BI9=0),0,EL9+EM9)</f>
        <v>0</v>
      </c>
      <c r="EO9" s="55">
        <f t="shared" ref="EO9:EO26" si="43">IF(EP9&gt;0.8,5,IF(EP9&gt;0.6,4,IF(EP9&gt;0.4,3,IF(EP9&gt;0.2,2,1))))</f>
        <v>1</v>
      </c>
      <c r="EP9" s="272">
        <f t="shared" ref="EP9:EP26" si="44">IF(OR(BF9="Ambos",BF9="Probabilidad"),EI9-(EI9*$EN9),EI9)</f>
        <v>3.8879999999999998E-2</v>
      </c>
      <c r="EQ9" s="55">
        <f t="shared" ref="EQ9:EQ26" si="45">IF(ER9&gt;0.8,5,IF(ER9&gt;0.6,4,3))</f>
        <v>4</v>
      </c>
      <c r="ER9" s="272">
        <f t="shared" ref="ER9:ER26" si="46">IF(OR(BJ9="Ambos",BJ9="Impacto"),$EK9-($EK9*$EN9),$EK9)</f>
        <v>0.8</v>
      </c>
      <c r="ES9" s="57">
        <f t="shared" ref="ES9:ES26" si="47">IF(BL9="",0,IF(BL9="Automático",0.25,IF(BL9="Manual",0.15,0)))</f>
        <v>0</v>
      </c>
      <c r="ET9" s="57">
        <f t="shared" ref="ET9:ET26" si="48">IF(BM9="",0,IF(BM9="Preventivo",0.25,IF(BM9="Detectivo",0.15,IF(BM9="Correctivo",0.1,0))))</f>
        <v>0</v>
      </c>
      <c r="EU9" s="56">
        <f t="shared" ref="EU9:EU26" si="49">IF(OR(BL9=0,BM9=0),0,ES9+ET9)</f>
        <v>0</v>
      </c>
      <c r="EV9" s="55">
        <f t="shared" ref="EV9:EV26" si="50">IF(EW9&gt;0.8,5,IF(EW9&gt;0.6,4,IF(EW9&gt;0.4,3,IF(EW9&gt;0.2,2,1))))</f>
        <v>1</v>
      </c>
      <c r="EW9" s="272">
        <f t="shared" ref="EW9:EW26" si="51">IF(OR(BP9="Ambos",BP9="Probabilidad"),EP9-(EP9*$EU9),EP9)</f>
        <v>3.8879999999999998E-2</v>
      </c>
      <c r="EX9" s="55">
        <f t="shared" ref="EX9:EX26" si="52">IF(EY9&gt;0.8,5,IF(EY9&gt;0.6,4,3))</f>
        <v>4</v>
      </c>
      <c r="EY9" s="272">
        <f t="shared" ref="EY9:EY26" si="53">IF(OR(BN9="Ambos",BN9="Impacto"),$ER9-($ER9*$EU9),$ER9)</f>
        <v>0.8</v>
      </c>
      <c r="EZ9" s="57">
        <f t="shared" ref="EZ9:EZ26" si="54">IF(BP9="",0,IF(BP9="Automático",0.25,IF(BP9="Manual",0.15,0)))</f>
        <v>0</v>
      </c>
      <c r="FA9" s="57">
        <f t="shared" ref="FA9:FA26" si="55">IF(BQ9="",0,IF(BQ9="Preventivo",0.25,IF(BQ9="Detectivo",0.15,IF(BQ9="Correctivo",0.1,0))))</f>
        <v>0</v>
      </c>
      <c r="FB9" s="56">
        <f t="shared" ref="FB9:FB26" si="56">IF(OR(BP9=0,BQ9=0),0,EZ9+FA9)</f>
        <v>0</v>
      </c>
      <c r="FC9" s="55">
        <f t="shared" ref="FC9:FC26" si="57">IF(FD9&gt;0.8,5,IF(FD9&gt;0.6,4,IF(FD9&gt;0.4,3,IF(FD9&gt;0.2,2,1))))</f>
        <v>1</v>
      </c>
      <c r="FD9" s="272">
        <f t="shared" ref="FD9:FD26" si="58">IF(OR(BR9="Ambos",BR9="Probabilidad"),EW9-(EW9*$FB9),EW9)</f>
        <v>3.8879999999999998E-2</v>
      </c>
      <c r="FE9" s="55">
        <f t="shared" ref="FE9:FE26" si="59">IF(FF9&gt;0.8,5,IF(FF9&gt;0.6,4,3))</f>
        <v>4</v>
      </c>
      <c r="FF9" s="272">
        <f t="shared" ref="FF9:FF26" si="60">IF(OR(BR9="Ambos",BR9="Impacto"),$EY9-($EY9*$FB9),$EY9)</f>
        <v>0.8</v>
      </c>
      <c r="FG9" s="57">
        <f t="shared" ref="FG9:FG26" si="61">IF(BT9="",0,IF(BT9="Automático",0.25,IF(BT9="Manual",0.15,0)))</f>
        <v>0</v>
      </c>
      <c r="FH9" s="57">
        <f t="shared" ref="FH9:FH26" si="62">IF(BU9="",0,IF(BU9="Preventivo",0.25,IF(BU9="Detectivo",0.15,IF(BU9="Correctivo",0.1,0))))</f>
        <v>0</v>
      </c>
      <c r="FI9" s="56">
        <f t="shared" ref="FI9:FI26" si="63">IF(OR(BT9=0,BU9=0),0,FG9+FH9)</f>
        <v>0</v>
      </c>
      <c r="FJ9" s="55">
        <f t="shared" ref="FJ9:FJ26" si="64">IF(FK9&gt;0.8,5,IF(FK9&gt;0.6,4,IF(FK9&gt;0.4,3,IF(FK9&gt;0.2,2,1))))</f>
        <v>1</v>
      </c>
      <c r="FK9" s="272">
        <f t="shared" ref="FK9:FK26" si="65">IF(OR(BV9="Ambos",BV9="Probabilidad"),FD9-(FD9*$FI9),FD9)</f>
        <v>3.8879999999999998E-2</v>
      </c>
      <c r="FL9" s="55">
        <f t="shared" ref="FL9:FL26" si="66">IF(FM9&gt;0.8,5,IF(FM9&gt;0.6,4,3))</f>
        <v>4</v>
      </c>
      <c r="FM9" s="272">
        <f t="shared" ref="FM9:FM26" si="67">IF(OR(BV9="Ambos",BV9="Impacto"),$FF9-($FF9*$FI9),$FF9)</f>
        <v>0.8</v>
      </c>
      <c r="FN9" s="57">
        <f t="shared" ref="FN9:FN26" si="68">IF(BX9="",0,IF(BX9="Automático",0.25,IF(BX9="Manual",0.15,0)))</f>
        <v>0</v>
      </c>
      <c r="FO9" s="57">
        <f t="shared" ref="FO9:FO26" si="69">IF(BY9="",0,IF(BY9="Preventivo",0.25,IF(BY9="Detectivo",0.15,IF(BY9="Correctivo",0.1,0))))</f>
        <v>0</v>
      </c>
      <c r="FP9" s="56">
        <f t="shared" ref="FP9:FP26" si="70">IF(OR(BX9=0,BY9=0),0,FN9+FO9)</f>
        <v>0</v>
      </c>
      <c r="FQ9" s="55">
        <f t="shared" ref="FQ9:FQ26" si="71">IF(FR9&gt;0.8,5,IF(FR9&gt;0.6,4,IF(FR9&gt;0.4,3,IF(FR9&gt;0.2,2,1))))</f>
        <v>1</v>
      </c>
      <c r="FR9" s="272">
        <f t="shared" ref="FR9:FR26" si="72">IF(OR(BZ9="Ambos",BZ9="Probabilidad"),FK9-(FK9*$FP9),FK9)</f>
        <v>3.8879999999999998E-2</v>
      </c>
      <c r="FS9" s="55">
        <f t="shared" ref="FS9:FS26" si="73">IF(FT9&gt;0.8,5,IF(FT9&gt;0.6,4,3))</f>
        <v>4</v>
      </c>
      <c r="FT9" s="272">
        <f t="shared" ref="FT9:FT26" si="74">IF(OR(BZ9="Ambos",BZ9="Impacto"),$FM9-($FM9*$FP9),$FM9)</f>
        <v>0.8</v>
      </c>
      <c r="FU9" s="57">
        <f t="shared" ref="FU9:FU26" si="75">IF(CB9="",0,IF(CB9="Automático",0.25,IF(CB9="Manual",0.15,0)))</f>
        <v>0</v>
      </c>
      <c r="FV9" s="57">
        <f t="shared" ref="FV9:FV26" si="76">IF(CC9="",0,IF(CC9="Preventivo",0.25,IF(CC9="Detectivo",0.15,IF(CC9="Correctivo",0.1,0))))</f>
        <v>0</v>
      </c>
      <c r="FW9" s="56">
        <f t="shared" ref="FW9:FW26" si="77">IF(OR(CB9=0,CC9=0),0,FU9+FV9)</f>
        <v>0</v>
      </c>
      <c r="FX9" s="55">
        <f t="shared" ref="FX9:FX26" si="78">IF(FY9&gt;0.8,5,IF(FY9&gt;0.6,4,IF(FY9&gt;0.4,3,IF(FY9&gt;0.2,2,1))))</f>
        <v>1</v>
      </c>
      <c r="FY9" s="272">
        <f t="shared" ref="FY9:FY26" si="79">IF(OR(CD9="Ambos",CD9="Probabilidad"),FR9-(FR9*$FW9),FR9)</f>
        <v>3.8879999999999998E-2</v>
      </c>
      <c r="FZ9" s="55">
        <f t="shared" ref="FZ9:FZ26" si="80">IF(GA9&gt;0.8,5,IF(GA9&gt;0.6,4,3))</f>
        <v>4</v>
      </c>
      <c r="GA9" s="272">
        <f t="shared" ref="GA9:GA26" si="81">IF(OR(CD9="Ambos",CD9="Impacto"),$FT9-($FT9*$FW9),$FT9)</f>
        <v>0.8</v>
      </c>
      <c r="GB9" s="57">
        <f t="shared" ref="GB9:GB26" si="82">IF(CF9="",0,IF(CF9="Automático",0.25,IF(CF9="Manual",0.15,0)))</f>
        <v>0</v>
      </c>
      <c r="GC9" s="57">
        <f t="shared" ref="GC9:GC26" si="83">IF(CG9="",0,IF(CG9="Preventivo",0.25,IF(CG9="Detectivo",0.15,IF(CG9="Correctivo",0.1,0))))</f>
        <v>0</v>
      </c>
      <c r="GD9" s="56">
        <f t="shared" ref="GD9:GD26" si="84">IF(OR(CF9=0,CG9=0),0,GB9+GC9)</f>
        <v>0</v>
      </c>
      <c r="GE9" s="55">
        <f t="shared" ref="GE9:GE26" si="85">IF(GF9&gt;0.8,5,IF(GF9&gt;0.6,4,IF(GF9&gt;0.4,3,IF(GF9&gt;0.2,2,1))))</f>
        <v>1</v>
      </c>
      <c r="GF9" s="272">
        <f t="shared" ref="GF9:GF26" si="86">IF(OR(CH9="Ambos",CH9="Probabilidad"),FY9-(FY9*$GD9),FY9)</f>
        <v>3.8879999999999998E-2</v>
      </c>
      <c r="GG9" s="55">
        <f t="shared" ref="GG9:GG26" si="87">IF(GH9&gt;0.8,5,IF(GH9&gt;0.6,4,3))</f>
        <v>4</v>
      </c>
      <c r="GH9" s="272">
        <f t="shared" ref="GH9:GH26" si="88">IF(OR(CH9="Ambos",CH9="Impacto"),$GA9-($GA9*$GD9),$GA9)</f>
        <v>0.8</v>
      </c>
      <c r="GI9" s="272">
        <f>IF(GH9&lt;0.6,0.6,GH9)</f>
        <v>0.8</v>
      </c>
      <c r="GJ9" s="53"/>
      <c r="GK9" s="5"/>
    </row>
    <row r="10" spans="1:193 1680:1680" ht="345.6" x14ac:dyDescent="0.2">
      <c r="A10" s="170">
        <v>2</v>
      </c>
      <c r="B10" s="169" t="s">
        <v>1291</v>
      </c>
      <c r="C10" s="77" t="s">
        <v>1296</v>
      </c>
      <c r="D10" s="365" t="s">
        <v>205</v>
      </c>
      <c r="E10" s="79" t="s">
        <v>204</v>
      </c>
      <c r="F10" s="168" t="s">
        <v>225</v>
      </c>
      <c r="G10" s="79" t="s">
        <v>220</v>
      </c>
      <c r="H10" s="72" t="s">
        <v>169</v>
      </c>
      <c r="I10" s="71" t="s">
        <v>22</v>
      </c>
      <c r="J10" s="71" t="s">
        <v>54</v>
      </c>
      <c r="K10" s="71" t="s">
        <v>53</v>
      </c>
      <c r="L10" s="71" t="s">
        <v>53</v>
      </c>
      <c r="M10" s="71" t="s">
        <v>53</v>
      </c>
      <c r="N10" s="71" t="s">
        <v>54</v>
      </c>
      <c r="O10" s="71" t="s">
        <v>53</v>
      </c>
      <c r="P10" s="71" t="s">
        <v>54</v>
      </c>
      <c r="Q10" s="71" t="s">
        <v>53</v>
      </c>
      <c r="R10" s="71" t="s">
        <v>53</v>
      </c>
      <c r="S10" s="71" t="s">
        <v>54</v>
      </c>
      <c r="T10" s="71" t="s">
        <v>54</v>
      </c>
      <c r="U10" s="71" t="s">
        <v>54</v>
      </c>
      <c r="V10" s="71" t="s">
        <v>53</v>
      </c>
      <c r="W10" s="71" t="s">
        <v>53</v>
      </c>
      <c r="X10" s="71" t="s">
        <v>53</v>
      </c>
      <c r="Y10" s="71" t="s">
        <v>53</v>
      </c>
      <c r="Z10" s="71" t="s">
        <v>54</v>
      </c>
      <c r="AA10" s="71" t="s">
        <v>53</v>
      </c>
      <c r="AB10" s="71" t="s">
        <v>53</v>
      </c>
      <c r="AC10" s="70" t="str">
        <f t="shared" si="0"/>
        <v>3 - Media</v>
      </c>
      <c r="AD10" s="233">
        <f t="shared" si="1"/>
        <v>0.6</v>
      </c>
      <c r="AE10" s="70" t="str">
        <f t="shared" si="2"/>
        <v>4 - Mayor</v>
      </c>
      <c r="AF10" s="233">
        <f t="shared" si="3"/>
        <v>0.8</v>
      </c>
      <c r="AG10" s="69" t="str">
        <f>IFERROR(INDEX('[9]G REC FIS'!$BLU$689:$BLY$693,MATCH(I10,'[9]G REC FIS'!$BLS$689:$BLS$693,0),MATCH(AE10,'[9]G REC FIS'!$BLU$687:$BLY$687,0)),"")</f>
        <v>ALTO</v>
      </c>
      <c r="AH10" s="233">
        <f t="shared" si="4"/>
        <v>0.48</v>
      </c>
      <c r="AI10" s="80" t="s">
        <v>1297</v>
      </c>
      <c r="AJ10" s="67" t="s">
        <v>101</v>
      </c>
      <c r="AK10" s="67" t="s">
        <v>1298</v>
      </c>
      <c r="AL10" s="67" t="s">
        <v>1299</v>
      </c>
      <c r="AM10" s="62" t="s">
        <v>35</v>
      </c>
      <c r="AN10" s="67" t="s">
        <v>45</v>
      </c>
      <c r="AO10" s="67" t="s">
        <v>50</v>
      </c>
      <c r="AP10" s="62" t="s">
        <v>52</v>
      </c>
      <c r="AQ10" s="62" t="s">
        <v>35</v>
      </c>
      <c r="AR10" s="67" t="s">
        <v>46</v>
      </c>
      <c r="AS10" s="67" t="s">
        <v>50</v>
      </c>
      <c r="AT10" s="62" t="s">
        <v>52</v>
      </c>
      <c r="AU10" s="62" t="s">
        <v>35</v>
      </c>
      <c r="AV10" s="67" t="s">
        <v>46</v>
      </c>
      <c r="AW10" s="67" t="s">
        <v>50</v>
      </c>
      <c r="AX10" s="62" t="s">
        <v>52</v>
      </c>
      <c r="AY10" s="62" t="s">
        <v>35</v>
      </c>
      <c r="AZ10" s="67" t="s">
        <v>45</v>
      </c>
      <c r="BA10" s="67" t="s">
        <v>50</v>
      </c>
      <c r="BB10" s="62" t="s">
        <v>52</v>
      </c>
      <c r="BC10" s="62" t="s">
        <v>35</v>
      </c>
      <c r="BD10" s="67" t="s">
        <v>45</v>
      </c>
      <c r="BE10" s="67" t="s">
        <v>50</v>
      </c>
      <c r="BF10" s="62" t="s">
        <v>52</v>
      </c>
      <c r="BG10" s="62"/>
      <c r="BH10" s="67"/>
      <c r="BI10" s="67"/>
      <c r="BJ10" s="62"/>
      <c r="BK10" s="62"/>
      <c r="BL10" s="67"/>
      <c r="BM10" s="67"/>
      <c r="BN10" s="62"/>
      <c r="BO10" s="62"/>
      <c r="BP10" s="67"/>
      <c r="BQ10" s="67"/>
      <c r="BR10" s="62"/>
      <c r="BS10" s="62"/>
      <c r="BT10" s="67"/>
      <c r="BU10" s="67"/>
      <c r="BV10" s="62"/>
      <c r="BW10" s="62"/>
      <c r="BX10" s="67"/>
      <c r="BY10" s="67"/>
      <c r="BZ10" s="62"/>
      <c r="CA10" s="62"/>
      <c r="CB10" s="67"/>
      <c r="CC10" s="67"/>
      <c r="CD10" s="62"/>
      <c r="CE10" s="62"/>
      <c r="CF10" s="67"/>
      <c r="CG10" s="67"/>
      <c r="CH10" s="62"/>
      <c r="CI10" s="67"/>
      <c r="CJ10" s="67"/>
      <c r="CK10" s="62"/>
      <c r="CL10" s="66" t="str">
        <f>IFERROR(IF(GE10&lt;=1,"1 - Muy Baja",VLOOKUP(GE10,'[10]G REC FIS'!$BLR$689:$BLS$693,2,0)),"")</f>
        <v>1 - Muy Baja</v>
      </c>
      <c r="CM10" s="249">
        <f t="shared" si="5"/>
        <v>3.2399999999999998E-2</v>
      </c>
      <c r="CN10" s="66" t="str">
        <f>IFERROR(IF(GG10&lt;=1,"1 - Leve",HLOOKUP(GG10,'[9]G FINANC'!$BLU$681:$BLY$682,2,0)),"")</f>
        <v>4 - Mayor</v>
      </c>
      <c r="CO10" s="249">
        <f t="shared" ref="CO10:CO26" si="89">GI10</f>
        <v>0.8</v>
      </c>
      <c r="CP10" s="63" t="str">
        <f t="shared" si="6"/>
        <v>MODERADO</v>
      </c>
      <c r="CQ10" s="233">
        <f t="shared" ref="CQ10:CQ26" si="90">CM10*CO10</f>
        <v>2.5919999999999999E-2</v>
      </c>
      <c r="CR10" s="77" t="s">
        <v>475</v>
      </c>
      <c r="CS10" s="63">
        <f t="shared" ref="CS10:CS26" si="91">IF(CP10="BAJO",0.1,IF(CP10="MODERADO",3,5))</f>
        <v>3</v>
      </c>
      <c r="CT10" s="62"/>
      <c r="CU10" s="61" t="s">
        <v>1280</v>
      </c>
      <c r="CV10" s="76" t="s">
        <v>1238</v>
      </c>
      <c r="CW10" s="242"/>
      <c r="CX10" s="56">
        <f t="shared" si="7"/>
        <v>7</v>
      </c>
      <c r="CY10" s="59">
        <f t="shared" ref="CY10:CY26" si="92">IF(CX10&lt;6,3,IF(CX10&gt;11,5,4))</f>
        <v>4</v>
      </c>
      <c r="CZ10" s="56" t="str">
        <f t="shared" ref="CZ10:CZ26" si="93">IF(CX10&lt;6,"Moderado",IF(CX10&gt;11,"Catastrófico","Mayor"))</f>
        <v>Mayor</v>
      </c>
      <c r="DA10" s="237">
        <f t="shared" ref="DA10:DA26" si="94">IF(CY10=3,0.6,IF(CY10=4,0.8,1))</f>
        <v>0.8</v>
      </c>
      <c r="DB10" s="57">
        <f t="shared" ref="DB10:DB26" si="95">IF(AN10="",0,IF(AN10="Automático",0.25,IF(AN10="Manual",0.15,0)))</f>
        <v>0.15</v>
      </c>
      <c r="DC10" s="57">
        <f t="shared" si="8"/>
        <v>0.25</v>
      </c>
      <c r="DD10" s="56">
        <f t="shared" ref="DD10:DD26" si="96">IF(OR(AN10=0,AO10=0),0,DB10+DC10)</f>
        <v>0.4</v>
      </c>
      <c r="DE10" s="55">
        <f t="shared" si="9"/>
        <v>2</v>
      </c>
      <c r="DF10" s="272">
        <f t="shared" si="10"/>
        <v>0.36</v>
      </c>
      <c r="DG10" s="55">
        <f t="shared" ref="DG10:DG26" si="97">IF(DI10&gt;0.8,5,IF(DI10&gt;0.6,4,3))</f>
        <v>4</v>
      </c>
      <c r="DH10" s="55"/>
      <c r="DI10" s="272">
        <f t="shared" si="11"/>
        <v>0.8</v>
      </c>
      <c r="DJ10" s="57">
        <f t="shared" si="12"/>
        <v>0.25</v>
      </c>
      <c r="DK10" s="57">
        <f t="shared" si="13"/>
        <v>0.25</v>
      </c>
      <c r="DL10" s="56">
        <f t="shared" si="14"/>
        <v>0.5</v>
      </c>
      <c r="DM10" s="55">
        <f t="shared" si="15"/>
        <v>1</v>
      </c>
      <c r="DN10" s="272">
        <f t="shared" si="16"/>
        <v>0.18</v>
      </c>
      <c r="DO10" s="55">
        <f t="shared" si="17"/>
        <v>4</v>
      </c>
      <c r="DP10" s="272">
        <f t="shared" si="18"/>
        <v>0.8</v>
      </c>
      <c r="DQ10" s="57">
        <f t="shared" si="19"/>
        <v>0.25</v>
      </c>
      <c r="DR10" s="57">
        <f t="shared" si="20"/>
        <v>0.25</v>
      </c>
      <c r="DS10" s="56">
        <f t="shared" si="21"/>
        <v>0.5</v>
      </c>
      <c r="DT10" s="55">
        <f t="shared" si="22"/>
        <v>1</v>
      </c>
      <c r="DU10" s="272">
        <f t="shared" si="23"/>
        <v>0.09</v>
      </c>
      <c r="DV10" s="55">
        <f t="shared" si="24"/>
        <v>4</v>
      </c>
      <c r="DW10" s="272">
        <f t="shared" si="25"/>
        <v>0.8</v>
      </c>
      <c r="DX10" s="57">
        <f t="shared" si="26"/>
        <v>0.15</v>
      </c>
      <c r="DY10" s="57">
        <f t="shared" si="27"/>
        <v>0.25</v>
      </c>
      <c r="DZ10" s="56">
        <f t="shared" si="28"/>
        <v>0.4</v>
      </c>
      <c r="EA10" s="55">
        <f t="shared" si="29"/>
        <v>1</v>
      </c>
      <c r="EB10" s="272">
        <f t="shared" si="30"/>
        <v>5.3999999999999999E-2</v>
      </c>
      <c r="EC10" s="55">
        <f t="shared" si="31"/>
        <v>4</v>
      </c>
      <c r="ED10" s="272">
        <f t="shared" si="32"/>
        <v>0.8</v>
      </c>
      <c r="EE10" s="57">
        <f t="shared" si="33"/>
        <v>0.15</v>
      </c>
      <c r="EF10" s="57">
        <f t="shared" si="34"/>
        <v>0.25</v>
      </c>
      <c r="EG10" s="56">
        <f t="shared" si="35"/>
        <v>0.4</v>
      </c>
      <c r="EH10" s="55">
        <f t="shared" si="36"/>
        <v>1</v>
      </c>
      <c r="EI10" s="272">
        <f t="shared" si="37"/>
        <v>3.2399999999999998E-2</v>
      </c>
      <c r="EJ10" s="55">
        <f t="shared" si="38"/>
        <v>4</v>
      </c>
      <c r="EK10" s="272">
        <f t="shared" si="39"/>
        <v>0.8</v>
      </c>
      <c r="EL10" s="57">
        <f t="shared" si="40"/>
        <v>0</v>
      </c>
      <c r="EM10" s="57">
        <f t="shared" si="41"/>
        <v>0</v>
      </c>
      <c r="EN10" s="56">
        <f t="shared" si="42"/>
        <v>0</v>
      </c>
      <c r="EO10" s="55">
        <f t="shared" si="43"/>
        <v>1</v>
      </c>
      <c r="EP10" s="272">
        <f t="shared" si="44"/>
        <v>3.2399999999999998E-2</v>
      </c>
      <c r="EQ10" s="55">
        <f t="shared" si="45"/>
        <v>4</v>
      </c>
      <c r="ER10" s="272">
        <f t="shared" si="46"/>
        <v>0.8</v>
      </c>
      <c r="ES10" s="57">
        <f t="shared" si="47"/>
        <v>0</v>
      </c>
      <c r="ET10" s="57">
        <f t="shared" si="48"/>
        <v>0</v>
      </c>
      <c r="EU10" s="56">
        <f t="shared" si="49"/>
        <v>0</v>
      </c>
      <c r="EV10" s="55">
        <f t="shared" si="50"/>
        <v>1</v>
      </c>
      <c r="EW10" s="272">
        <f t="shared" si="51"/>
        <v>3.2399999999999998E-2</v>
      </c>
      <c r="EX10" s="55">
        <f t="shared" si="52"/>
        <v>4</v>
      </c>
      <c r="EY10" s="272">
        <f t="shared" si="53"/>
        <v>0.8</v>
      </c>
      <c r="EZ10" s="57">
        <f t="shared" si="54"/>
        <v>0</v>
      </c>
      <c r="FA10" s="57">
        <f t="shared" si="55"/>
        <v>0</v>
      </c>
      <c r="FB10" s="56">
        <f t="shared" si="56"/>
        <v>0</v>
      </c>
      <c r="FC10" s="55">
        <f t="shared" si="57"/>
        <v>1</v>
      </c>
      <c r="FD10" s="272">
        <f t="shared" si="58"/>
        <v>3.2399999999999998E-2</v>
      </c>
      <c r="FE10" s="55">
        <f t="shared" si="59"/>
        <v>4</v>
      </c>
      <c r="FF10" s="272">
        <f t="shared" si="60"/>
        <v>0.8</v>
      </c>
      <c r="FG10" s="57">
        <f t="shared" si="61"/>
        <v>0</v>
      </c>
      <c r="FH10" s="57">
        <f t="shared" si="62"/>
        <v>0</v>
      </c>
      <c r="FI10" s="56">
        <f t="shared" si="63"/>
        <v>0</v>
      </c>
      <c r="FJ10" s="55">
        <f t="shared" si="64"/>
        <v>1</v>
      </c>
      <c r="FK10" s="272">
        <f t="shared" si="65"/>
        <v>3.2399999999999998E-2</v>
      </c>
      <c r="FL10" s="55">
        <f t="shared" si="66"/>
        <v>4</v>
      </c>
      <c r="FM10" s="272">
        <f t="shared" si="67"/>
        <v>0.8</v>
      </c>
      <c r="FN10" s="57">
        <f t="shared" si="68"/>
        <v>0</v>
      </c>
      <c r="FO10" s="57">
        <f t="shared" si="69"/>
        <v>0</v>
      </c>
      <c r="FP10" s="56">
        <f t="shared" si="70"/>
        <v>0</v>
      </c>
      <c r="FQ10" s="55">
        <f t="shared" si="71"/>
        <v>1</v>
      </c>
      <c r="FR10" s="272">
        <f t="shared" si="72"/>
        <v>3.2399999999999998E-2</v>
      </c>
      <c r="FS10" s="55">
        <f t="shared" si="73"/>
        <v>4</v>
      </c>
      <c r="FT10" s="272">
        <f t="shared" si="74"/>
        <v>0.8</v>
      </c>
      <c r="FU10" s="57">
        <f t="shared" si="75"/>
        <v>0</v>
      </c>
      <c r="FV10" s="57">
        <f t="shared" si="76"/>
        <v>0</v>
      </c>
      <c r="FW10" s="56">
        <f t="shared" si="77"/>
        <v>0</v>
      </c>
      <c r="FX10" s="55">
        <f t="shared" si="78"/>
        <v>1</v>
      </c>
      <c r="FY10" s="272">
        <f t="shared" si="79"/>
        <v>3.2399999999999998E-2</v>
      </c>
      <c r="FZ10" s="55">
        <f t="shared" si="80"/>
        <v>4</v>
      </c>
      <c r="GA10" s="272">
        <f t="shared" si="81"/>
        <v>0.8</v>
      </c>
      <c r="GB10" s="57">
        <f t="shared" si="82"/>
        <v>0</v>
      </c>
      <c r="GC10" s="57">
        <f t="shared" si="83"/>
        <v>0</v>
      </c>
      <c r="GD10" s="56">
        <f t="shared" si="84"/>
        <v>0</v>
      </c>
      <c r="GE10" s="55">
        <f t="shared" si="85"/>
        <v>1</v>
      </c>
      <c r="GF10" s="272">
        <f t="shared" si="86"/>
        <v>3.2399999999999998E-2</v>
      </c>
      <c r="GG10" s="55">
        <f t="shared" si="87"/>
        <v>4</v>
      </c>
      <c r="GH10" s="272">
        <f t="shared" si="88"/>
        <v>0.8</v>
      </c>
      <c r="GI10" s="272">
        <f t="shared" ref="GI10:GI26" si="98">IF(GH10&lt;0.6,0.6,GH10)</f>
        <v>0.8</v>
      </c>
      <c r="GJ10" s="53"/>
    </row>
    <row r="11" spans="1:193 1680:1680" ht="345.6" x14ac:dyDescent="0.2">
      <c r="A11" s="170">
        <v>3</v>
      </c>
      <c r="B11" s="169" t="s">
        <v>1291</v>
      </c>
      <c r="C11" s="77" t="s">
        <v>1300</v>
      </c>
      <c r="D11" s="365" t="s">
        <v>206</v>
      </c>
      <c r="E11" s="79" t="s">
        <v>204</v>
      </c>
      <c r="F11" s="168" t="s">
        <v>222</v>
      </c>
      <c r="G11" s="79" t="s">
        <v>527</v>
      </c>
      <c r="H11" s="72" t="s">
        <v>169</v>
      </c>
      <c r="I11" s="71" t="s">
        <v>24</v>
      </c>
      <c r="J11" s="71" t="s">
        <v>54</v>
      </c>
      <c r="K11" s="71" t="s">
        <v>53</v>
      </c>
      <c r="L11" s="71" t="s">
        <v>53</v>
      </c>
      <c r="M11" s="71" t="s">
        <v>53</v>
      </c>
      <c r="N11" s="71" t="s">
        <v>54</v>
      </c>
      <c r="O11" s="71" t="s">
        <v>53</v>
      </c>
      <c r="P11" s="71" t="s">
        <v>54</v>
      </c>
      <c r="Q11" s="71" t="s">
        <v>53</v>
      </c>
      <c r="R11" s="71" t="s">
        <v>53</v>
      </c>
      <c r="S11" s="71" t="s">
        <v>54</v>
      </c>
      <c r="T11" s="71" t="s">
        <v>54</v>
      </c>
      <c r="U11" s="71" t="s">
        <v>54</v>
      </c>
      <c r="V11" s="71" t="s">
        <v>53</v>
      </c>
      <c r="W11" s="71" t="s">
        <v>53</v>
      </c>
      <c r="X11" s="71" t="s">
        <v>53</v>
      </c>
      <c r="Y11" s="71" t="s">
        <v>53</v>
      </c>
      <c r="Z11" s="71" t="s">
        <v>54</v>
      </c>
      <c r="AA11" s="71" t="s">
        <v>53</v>
      </c>
      <c r="AB11" s="71" t="s">
        <v>53</v>
      </c>
      <c r="AC11" s="70" t="str">
        <f t="shared" si="0"/>
        <v>4 - Alta</v>
      </c>
      <c r="AD11" s="233">
        <f t="shared" si="1"/>
        <v>0.8</v>
      </c>
      <c r="AE11" s="70" t="str">
        <f t="shared" si="2"/>
        <v>4 - Mayor</v>
      </c>
      <c r="AF11" s="233">
        <f t="shared" si="3"/>
        <v>0.8</v>
      </c>
      <c r="AG11" s="69" t="str">
        <f>IFERROR(INDEX('[9]G REC FIS'!$BLU$689:$BLY$693,MATCH(I11,'[9]G REC FIS'!$BLS$689:$BLS$693,0),MATCH(AE11,'[9]G REC FIS'!$BLU$687:$BLY$687,0)),"")</f>
        <v>EXTREMO</v>
      </c>
      <c r="AH11" s="233">
        <f t="shared" si="4"/>
        <v>0.64000000000000012</v>
      </c>
      <c r="AI11" s="80" t="s">
        <v>1301</v>
      </c>
      <c r="AJ11" s="67" t="s">
        <v>101</v>
      </c>
      <c r="AK11" s="67" t="s">
        <v>1294</v>
      </c>
      <c r="AL11" s="67" t="s">
        <v>1295</v>
      </c>
      <c r="AM11" s="62" t="s">
        <v>35</v>
      </c>
      <c r="AN11" s="67" t="s">
        <v>45</v>
      </c>
      <c r="AO11" s="67" t="s">
        <v>49</v>
      </c>
      <c r="AP11" s="62" t="s">
        <v>51</v>
      </c>
      <c r="AQ11" s="62" t="s">
        <v>35</v>
      </c>
      <c r="AR11" s="67" t="s">
        <v>45</v>
      </c>
      <c r="AS11" s="67" t="s">
        <v>49</v>
      </c>
      <c r="AT11" s="62" t="s">
        <v>51</v>
      </c>
      <c r="AU11" s="62" t="s">
        <v>35</v>
      </c>
      <c r="AV11" s="67" t="s">
        <v>45</v>
      </c>
      <c r="AW11" s="67" t="s">
        <v>49</v>
      </c>
      <c r="AX11" s="62" t="s">
        <v>51</v>
      </c>
      <c r="AY11" s="62" t="s">
        <v>35</v>
      </c>
      <c r="AZ11" s="67" t="s">
        <v>45</v>
      </c>
      <c r="BA11" s="67" t="s">
        <v>50</v>
      </c>
      <c r="BB11" s="62" t="s">
        <v>52</v>
      </c>
      <c r="BC11" s="62"/>
      <c r="BD11" s="67"/>
      <c r="BE11" s="67"/>
      <c r="BF11" s="62"/>
      <c r="BG11" s="62"/>
      <c r="BH11" s="67"/>
      <c r="BI11" s="67"/>
      <c r="BJ11" s="62"/>
      <c r="BK11" s="62"/>
      <c r="BL11" s="67"/>
      <c r="BM11" s="67"/>
      <c r="BN11" s="62"/>
      <c r="BO11" s="62"/>
      <c r="BP11" s="67"/>
      <c r="BQ11" s="67"/>
      <c r="BR11" s="62"/>
      <c r="BS11" s="62"/>
      <c r="BT11" s="67"/>
      <c r="BU11" s="67"/>
      <c r="BV11" s="62"/>
      <c r="BW11" s="62"/>
      <c r="BX11" s="67"/>
      <c r="BY11" s="67"/>
      <c r="BZ11" s="62"/>
      <c r="CA11" s="62"/>
      <c r="CB11" s="67"/>
      <c r="CC11" s="67"/>
      <c r="CD11" s="62"/>
      <c r="CE11" s="62"/>
      <c r="CF11" s="67"/>
      <c r="CG11" s="67"/>
      <c r="CH11" s="62"/>
      <c r="CI11" s="67"/>
      <c r="CJ11" s="67"/>
      <c r="CK11" s="62"/>
      <c r="CL11" s="66" t="str">
        <f>IFERROR(IF(GE11&lt;=1,"1 - Muy Baja",VLOOKUP(GE11,'[10]G REC FIS'!$BLR$689:$BLS$693,2,0)),"")</f>
        <v/>
      </c>
      <c r="CM11" s="249">
        <f t="shared" si="5"/>
        <v>0.48</v>
      </c>
      <c r="CN11" s="66" t="str">
        <f>IFERROR(IF(GG11&lt;=1,"1 - Leve",HLOOKUP(GG11,'[9]G FINANC'!$BLU$681:$BLY$682,2,0)),"")</f>
        <v>3 - Moderado</v>
      </c>
      <c r="CO11" s="249">
        <f t="shared" si="89"/>
        <v>0.6</v>
      </c>
      <c r="CP11" s="63" t="str">
        <f t="shared" si="6"/>
        <v>ALTO</v>
      </c>
      <c r="CQ11" s="233">
        <f t="shared" si="90"/>
        <v>0.28799999999999998</v>
      </c>
      <c r="CR11" s="77" t="s">
        <v>238</v>
      </c>
      <c r="CS11" s="63">
        <f t="shared" si="91"/>
        <v>5</v>
      </c>
      <c r="CT11" s="62"/>
      <c r="CU11" s="61" t="s">
        <v>1280</v>
      </c>
      <c r="CV11" s="76" t="s">
        <v>1238</v>
      </c>
      <c r="CW11" s="242"/>
      <c r="CX11" s="56">
        <f t="shared" si="7"/>
        <v>7</v>
      </c>
      <c r="CY11" s="59">
        <f t="shared" si="92"/>
        <v>4</v>
      </c>
      <c r="CZ11" s="56" t="str">
        <f t="shared" si="93"/>
        <v>Mayor</v>
      </c>
      <c r="DA11" s="237">
        <f t="shared" si="94"/>
        <v>0.8</v>
      </c>
      <c r="DB11" s="57">
        <f t="shared" si="95"/>
        <v>0.15</v>
      </c>
      <c r="DC11" s="57">
        <f t="shared" si="8"/>
        <v>0.15</v>
      </c>
      <c r="DD11" s="56">
        <f t="shared" si="96"/>
        <v>0.3</v>
      </c>
      <c r="DE11" s="55">
        <f t="shared" si="9"/>
        <v>4</v>
      </c>
      <c r="DF11" s="272">
        <f t="shared" si="10"/>
        <v>0.8</v>
      </c>
      <c r="DG11" s="55">
        <f t="shared" si="97"/>
        <v>3</v>
      </c>
      <c r="DH11" s="55"/>
      <c r="DI11" s="272">
        <f t="shared" si="11"/>
        <v>0.56000000000000005</v>
      </c>
      <c r="DJ11" s="57">
        <f t="shared" si="12"/>
        <v>0.15</v>
      </c>
      <c r="DK11" s="57">
        <f t="shared" si="13"/>
        <v>0.15</v>
      </c>
      <c r="DL11" s="56">
        <f t="shared" si="14"/>
        <v>0.3</v>
      </c>
      <c r="DM11" s="55">
        <f t="shared" si="15"/>
        <v>4</v>
      </c>
      <c r="DN11" s="272">
        <f t="shared" si="16"/>
        <v>0.8</v>
      </c>
      <c r="DO11" s="55">
        <f t="shared" si="17"/>
        <v>3</v>
      </c>
      <c r="DP11" s="272">
        <f t="shared" si="18"/>
        <v>0.39200000000000002</v>
      </c>
      <c r="DQ11" s="57">
        <f t="shared" si="19"/>
        <v>0.15</v>
      </c>
      <c r="DR11" s="57">
        <f t="shared" si="20"/>
        <v>0.15</v>
      </c>
      <c r="DS11" s="56">
        <f t="shared" si="21"/>
        <v>0.3</v>
      </c>
      <c r="DT11" s="55">
        <f t="shared" si="22"/>
        <v>4</v>
      </c>
      <c r="DU11" s="272">
        <f t="shared" si="23"/>
        <v>0.8</v>
      </c>
      <c r="DV11" s="55">
        <f t="shared" si="24"/>
        <v>3</v>
      </c>
      <c r="DW11" s="272">
        <f t="shared" si="25"/>
        <v>0.27440000000000003</v>
      </c>
      <c r="DX11" s="57">
        <f t="shared" si="26"/>
        <v>0.15</v>
      </c>
      <c r="DY11" s="57">
        <f t="shared" si="27"/>
        <v>0.25</v>
      </c>
      <c r="DZ11" s="56">
        <f t="shared" si="28"/>
        <v>0.4</v>
      </c>
      <c r="EA11" s="55">
        <f t="shared" si="29"/>
        <v>3</v>
      </c>
      <c r="EB11" s="272">
        <f t="shared" si="30"/>
        <v>0.48</v>
      </c>
      <c r="EC11" s="55">
        <f t="shared" si="31"/>
        <v>3</v>
      </c>
      <c r="ED11" s="272">
        <f t="shared" si="32"/>
        <v>0.27440000000000003</v>
      </c>
      <c r="EE11" s="57">
        <f t="shared" si="33"/>
        <v>0</v>
      </c>
      <c r="EF11" s="57">
        <f t="shared" si="34"/>
        <v>0</v>
      </c>
      <c r="EG11" s="56">
        <f t="shared" si="35"/>
        <v>0</v>
      </c>
      <c r="EH11" s="55">
        <f t="shared" si="36"/>
        <v>3</v>
      </c>
      <c r="EI11" s="272">
        <f t="shared" si="37"/>
        <v>0.48</v>
      </c>
      <c r="EJ11" s="55">
        <f t="shared" si="38"/>
        <v>3</v>
      </c>
      <c r="EK11" s="272">
        <f t="shared" si="39"/>
        <v>0.27440000000000003</v>
      </c>
      <c r="EL11" s="57">
        <f t="shared" si="40"/>
        <v>0</v>
      </c>
      <c r="EM11" s="57">
        <f t="shared" si="41"/>
        <v>0</v>
      </c>
      <c r="EN11" s="56">
        <f t="shared" si="42"/>
        <v>0</v>
      </c>
      <c r="EO11" s="55">
        <f t="shared" si="43"/>
        <v>3</v>
      </c>
      <c r="EP11" s="272">
        <f t="shared" si="44"/>
        <v>0.48</v>
      </c>
      <c r="EQ11" s="55">
        <f t="shared" si="45"/>
        <v>3</v>
      </c>
      <c r="ER11" s="272">
        <f t="shared" si="46"/>
        <v>0.27440000000000003</v>
      </c>
      <c r="ES11" s="57">
        <f t="shared" si="47"/>
        <v>0</v>
      </c>
      <c r="ET11" s="57">
        <f t="shared" si="48"/>
        <v>0</v>
      </c>
      <c r="EU11" s="56">
        <f t="shared" si="49"/>
        <v>0</v>
      </c>
      <c r="EV11" s="55">
        <f t="shared" si="50"/>
        <v>3</v>
      </c>
      <c r="EW11" s="272">
        <f t="shared" si="51"/>
        <v>0.48</v>
      </c>
      <c r="EX11" s="55">
        <f t="shared" si="52"/>
        <v>3</v>
      </c>
      <c r="EY11" s="272">
        <f t="shared" si="53"/>
        <v>0.27440000000000003</v>
      </c>
      <c r="EZ11" s="57">
        <f t="shared" si="54"/>
        <v>0</v>
      </c>
      <c r="FA11" s="57">
        <f t="shared" si="55"/>
        <v>0</v>
      </c>
      <c r="FB11" s="56">
        <f t="shared" si="56"/>
        <v>0</v>
      </c>
      <c r="FC11" s="55">
        <f t="shared" si="57"/>
        <v>3</v>
      </c>
      <c r="FD11" s="272">
        <f t="shared" si="58"/>
        <v>0.48</v>
      </c>
      <c r="FE11" s="55">
        <f t="shared" si="59"/>
        <v>3</v>
      </c>
      <c r="FF11" s="272">
        <f t="shared" si="60"/>
        <v>0.27440000000000003</v>
      </c>
      <c r="FG11" s="57">
        <f t="shared" si="61"/>
        <v>0</v>
      </c>
      <c r="FH11" s="57">
        <f t="shared" si="62"/>
        <v>0</v>
      </c>
      <c r="FI11" s="56">
        <f t="shared" si="63"/>
        <v>0</v>
      </c>
      <c r="FJ11" s="55">
        <f t="shared" si="64"/>
        <v>3</v>
      </c>
      <c r="FK11" s="272">
        <f t="shared" si="65"/>
        <v>0.48</v>
      </c>
      <c r="FL11" s="55">
        <f t="shared" si="66"/>
        <v>3</v>
      </c>
      <c r="FM11" s="272">
        <f t="shared" si="67"/>
        <v>0.27440000000000003</v>
      </c>
      <c r="FN11" s="57">
        <f t="shared" si="68"/>
        <v>0</v>
      </c>
      <c r="FO11" s="57">
        <f t="shared" si="69"/>
        <v>0</v>
      </c>
      <c r="FP11" s="56">
        <f t="shared" si="70"/>
        <v>0</v>
      </c>
      <c r="FQ11" s="55">
        <f t="shared" si="71"/>
        <v>3</v>
      </c>
      <c r="FR11" s="272">
        <f t="shared" si="72"/>
        <v>0.48</v>
      </c>
      <c r="FS11" s="55">
        <f t="shared" si="73"/>
        <v>3</v>
      </c>
      <c r="FT11" s="272">
        <f t="shared" si="74"/>
        <v>0.27440000000000003</v>
      </c>
      <c r="FU11" s="57">
        <f t="shared" si="75"/>
        <v>0</v>
      </c>
      <c r="FV11" s="57">
        <f t="shared" si="76"/>
        <v>0</v>
      </c>
      <c r="FW11" s="56">
        <f t="shared" si="77"/>
        <v>0</v>
      </c>
      <c r="FX11" s="55">
        <f t="shared" si="78"/>
        <v>3</v>
      </c>
      <c r="FY11" s="272">
        <f t="shared" si="79"/>
        <v>0.48</v>
      </c>
      <c r="FZ11" s="55">
        <f t="shared" si="80"/>
        <v>3</v>
      </c>
      <c r="GA11" s="272">
        <f t="shared" si="81"/>
        <v>0.27440000000000003</v>
      </c>
      <c r="GB11" s="57">
        <f t="shared" si="82"/>
        <v>0</v>
      </c>
      <c r="GC11" s="57">
        <f t="shared" si="83"/>
        <v>0</v>
      </c>
      <c r="GD11" s="56">
        <f t="shared" si="84"/>
        <v>0</v>
      </c>
      <c r="GE11" s="55">
        <f t="shared" si="85"/>
        <v>3</v>
      </c>
      <c r="GF11" s="272">
        <f t="shared" si="86"/>
        <v>0.48</v>
      </c>
      <c r="GG11" s="55">
        <f t="shared" si="87"/>
        <v>3</v>
      </c>
      <c r="GH11" s="272">
        <f t="shared" si="88"/>
        <v>0.27440000000000003</v>
      </c>
      <c r="GI11" s="272">
        <f t="shared" si="98"/>
        <v>0.6</v>
      </c>
      <c r="GJ11" s="53"/>
    </row>
    <row r="12" spans="1:193 1680:1680" ht="345.6" x14ac:dyDescent="0.2">
      <c r="A12" s="170">
        <v>4</v>
      </c>
      <c r="B12" s="169" t="s">
        <v>1291</v>
      </c>
      <c r="C12" s="77" t="s">
        <v>1302</v>
      </c>
      <c r="D12" s="365" t="s">
        <v>205</v>
      </c>
      <c r="E12" s="79" t="s">
        <v>204</v>
      </c>
      <c r="F12" s="168" t="s">
        <v>225</v>
      </c>
      <c r="G12" s="79" t="s">
        <v>527</v>
      </c>
      <c r="H12" s="72" t="s">
        <v>169</v>
      </c>
      <c r="I12" s="71" t="s">
        <v>24</v>
      </c>
      <c r="J12" s="71" t="s">
        <v>54</v>
      </c>
      <c r="K12" s="71" t="s">
        <v>53</v>
      </c>
      <c r="L12" s="71" t="s">
        <v>53</v>
      </c>
      <c r="M12" s="71" t="s">
        <v>53</v>
      </c>
      <c r="N12" s="71" t="s">
        <v>54</v>
      </c>
      <c r="O12" s="71" t="s">
        <v>53</v>
      </c>
      <c r="P12" s="71" t="s">
        <v>54</v>
      </c>
      <c r="Q12" s="71" t="s">
        <v>53</v>
      </c>
      <c r="R12" s="71" t="s">
        <v>53</v>
      </c>
      <c r="S12" s="71" t="s">
        <v>54</v>
      </c>
      <c r="T12" s="71" t="s">
        <v>54</v>
      </c>
      <c r="U12" s="71" t="s">
        <v>54</v>
      </c>
      <c r="V12" s="71" t="s">
        <v>53</v>
      </c>
      <c r="W12" s="71" t="s">
        <v>53</v>
      </c>
      <c r="X12" s="71" t="s">
        <v>53</v>
      </c>
      <c r="Y12" s="71" t="s">
        <v>53</v>
      </c>
      <c r="Z12" s="71" t="s">
        <v>54</v>
      </c>
      <c r="AA12" s="71" t="s">
        <v>53</v>
      </c>
      <c r="AB12" s="71" t="s">
        <v>53</v>
      </c>
      <c r="AC12" s="70" t="str">
        <f t="shared" si="0"/>
        <v>4 - Alta</v>
      </c>
      <c r="AD12" s="233">
        <f t="shared" si="1"/>
        <v>0.8</v>
      </c>
      <c r="AE12" s="70" t="str">
        <f t="shared" si="2"/>
        <v>4 - Mayor</v>
      </c>
      <c r="AF12" s="233">
        <f t="shared" si="3"/>
        <v>0.8</v>
      </c>
      <c r="AG12" s="69" t="str">
        <f>IFERROR(INDEX('[9]G REC FIS'!$BLU$689:$BLY$693,MATCH(I12,'[9]G REC FIS'!$BLS$689:$BLS$693,0),MATCH(AE12,'[9]G REC FIS'!$BLU$687:$BLY$687,0)),"")</f>
        <v>EXTREMO</v>
      </c>
      <c r="AH12" s="233">
        <f t="shared" si="4"/>
        <v>0.64000000000000012</v>
      </c>
      <c r="AI12" s="80" t="s">
        <v>1301</v>
      </c>
      <c r="AJ12" s="67" t="s">
        <v>101</v>
      </c>
      <c r="AK12" s="67" t="s">
        <v>1294</v>
      </c>
      <c r="AL12" s="67" t="s">
        <v>1295</v>
      </c>
      <c r="AM12" s="62" t="s">
        <v>35</v>
      </c>
      <c r="AN12" s="67" t="s">
        <v>45</v>
      </c>
      <c r="AO12" s="67" t="s">
        <v>49</v>
      </c>
      <c r="AP12" s="62" t="s">
        <v>51</v>
      </c>
      <c r="AQ12" s="62" t="s">
        <v>35</v>
      </c>
      <c r="AR12" s="67" t="s">
        <v>45</v>
      </c>
      <c r="AS12" s="67" t="s">
        <v>49</v>
      </c>
      <c r="AT12" s="62" t="s">
        <v>51</v>
      </c>
      <c r="AU12" s="62" t="s">
        <v>35</v>
      </c>
      <c r="AV12" s="67" t="s">
        <v>45</v>
      </c>
      <c r="AW12" s="67" t="s">
        <v>49</v>
      </c>
      <c r="AX12" s="62" t="s">
        <v>51</v>
      </c>
      <c r="AY12" s="62" t="s">
        <v>35</v>
      </c>
      <c r="AZ12" s="67" t="s">
        <v>45</v>
      </c>
      <c r="BA12" s="67" t="s">
        <v>50</v>
      </c>
      <c r="BB12" s="62" t="s">
        <v>52</v>
      </c>
      <c r="BC12" s="62"/>
      <c r="BD12" s="67"/>
      <c r="BE12" s="67"/>
      <c r="BF12" s="62"/>
      <c r="BG12" s="62"/>
      <c r="BH12" s="67"/>
      <c r="BI12" s="67"/>
      <c r="BJ12" s="62"/>
      <c r="BK12" s="62"/>
      <c r="BL12" s="67"/>
      <c r="BM12" s="67"/>
      <c r="BN12" s="62"/>
      <c r="BO12" s="62"/>
      <c r="BP12" s="67"/>
      <c r="BQ12" s="67"/>
      <c r="BR12" s="62"/>
      <c r="BS12" s="62"/>
      <c r="BT12" s="67"/>
      <c r="BU12" s="67"/>
      <c r="BV12" s="62"/>
      <c r="BW12" s="62"/>
      <c r="BX12" s="67"/>
      <c r="BY12" s="67"/>
      <c r="BZ12" s="62"/>
      <c r="CA12" s="62"/>
      <c r="CB12" s="67"/>
      <c r="CC12" s="67"/>
      <c r="CD12" s="62"/>
      <c r="CE12" s="62"/>
      <c r="CF12" s="67"/>
      <c r="CG12" s="67"/>
      <c r="CH12" s="62"/>
      <c r="CI12" s="67"/>
      <c r="CJ12" s="67"/>
      <c r="CK12" s="62"/>
      <c r="CL12" s="66" t="str">
        <f>IFERROR(IF(GE12&lt;=1,"1 - Muy Baja",VLOOKUP(GE12,'[10]G REC FIS'!$BLR$689:$BLS$693,2,0)),"")</f>
        <v/>
      </c>
      <c r="CM12" s="249">
        <f t="shared" si="5"/>
        <v>0.48</v>
      </c>
      <c r="CN12" s="66" t="str">
        <f>IFERROR(IF(GG12&lt;=1,"1 - Leve",HLOOKUP(GG12,'[9]G FINANC'!$BLU$681:$BLY$682,2,0)),"")</f>
        <v>3 - Moderado</v>
      </c>
      <c r="CO12" s="249">
        <f t="shared" si="89"/>
        <v>0.6</v>
      </c>
      <c r="CP12" s="63" t="str">
        <f t="shared" si="6"/>
        <v>ALTO</v>
      </c>
      <c r="CQ12" s="233">
        <f t="shared" si="90"/>
        <v>0.28799999999999998</v>
      </c>
      <c r="CR12" s="77" t="s">
        <v>475</v>
      </c>
      <c r="CS12" s="63">
        <f t="shared" si="91"/>
        <v>5</v>
      </c>
      <c r="CT12" s="62"/>
      <c r="CU12" s="61" t="s">
        <v>1280</v>
      </c>
      <c r="CV12" s="76" t="s">
        <v>1238</v>
      </c>
      <c r="CW12" s="242"/>
      <c r="CX12" s="56">
        <f t="shared" si="7"/>
        <v>7</v>
      </c>
      <c r="CY12" s="59">
        <f t="shared" si="92"/>
        <v>4</v>
      </c>
      <c r="CZ12" s="56" t="str">
        <f t="shared" si="93"/>
        <v>Mayor</v>
      </c>
      <c r="DA12" s="237">
        <f t="shared" si="94"/>
        <v>0.8</v>
      </c>
      <c r="DB12" s="57">
        <f t="shared" si="95"/>
        <v>0.15</v>
      </c>
      <c r="DC12" s="57">
        <f t="shared" si="8"/>
        <v>0.15</v>
      </c>
      <c r="DD12" s="56">
        <f t="shared" si="96"/>
        <v>0.3</v>
      </c>
      <c r="DE12" s="55">
        <f t="shared" si="9"/>
        <v>4</v>
      </c>
      <c r="DF12" s="272">
        <f t="shared" si="10"/>
        <v>0.8</v>
      </c>
      <c r="DG12" s="55">
        <f t="shared" si="97"/>
        <v>3</v>
      </c>
      <c r="DH12" s="55"/>
      <c r="DI12" s="272">
        <f t="shared" si="11"/>
        <v>0.56000000000000005</v>
      </c>
      <c r="DJ12" s="57">
        <f t="shared" si="12"/>
        <v>0.15</v>
      </c>
      <c r="DK12" s="57">
        <f t="shared" si="13"/>
        <v>0.15</v>
      </c>
      <c r="DL12" s="56">
        <f t="shared" si="14"/>
        <v>0.3</v>
      </c>
      <c r="DM12" s="55">
        <f t="shared" si="15"/>
        <v>4</v>
      </c>
      <c r="DN12" s="272">
        <f t="shared" si="16"/>
        <v>0.8</v>
      </c>
      <c r="DO12" s="55">
        <f t="shared" si="17"/>
        <v>3</v>
      </c>
      <c r="DP12" s="272">
        <f t="shared" si="18"/>
        <v>0.39200000000000002</v>
      </c>
      <c r="DQ12" s="57">
        <f t="shared" si="19"/>
        <v>0.15</v>
      </c>
      <c r="DR12" s="57">
        <f t="shared" si="20"/>
        <v>0.15</v>
      </c>
      <c r="DS12" s="56">
        <f t="shared" si="21"/>
        <v>0.3</v>
      </c>
      <c r="DT12" s="55">
        <f t="shared" si="22"/>
        <v>4</v>
      </c>
      <c r="DU12" s="272">
        <f t="shared" si="23"/>
        <v>0.8</v>
      </c>
      <c r="DV12" s="55">
        <f t="shared" si="24"/>
        <v>3</v>
      </c>
      <c r="DW12" s="272">
        <f t="shared" si="25"/>
        <v>0.27440000000000003</v>
      </c>
      <c r="DX12" s="57">
        <f t="shared" si="26"/>
        <v>0.15</v>
      </c>
      <c r="DY12" s="57">
        <f t="shared" si="27"/>
        <v>0.25</v>
      </c>
      <c r="DZ12" s="56">
        <f t="shared" si="28"/>
        <v>0.4</v>
      </c>
      <c r="EA12" s="55">
        <f t="shared" si="29"/>
        <v>3</v>
      </c>
      <c r="EB12" s="272">
        <f t="shared" si="30"/>
        <v>0.48</v>
      </c>
      <c r="EC12" s="55">
        <f t="shared" si="31"/>
        <v>3</v>
      </c>
      <c r="ED12" s="272">
        <f t="shared" si="32"/>
        <v>0.27440000000000003</v>
      </c>
      <c r="EE12" s="57">
        <f t="shared" si="33"/>
        <v>0</v>
      </c>
      <c r="EF12" s="57">
        <f t="shared" si="34"/>
        <v>0</v>
      </c>
      <c r="EG12" s="56">
        <f t="shared" si="35"/>
        <v>0</v>
      </c>
      <c r="EH12" s="55">
        <f t="shared" si="36"/>
        <v>3</v>
      </c>
      <c r="EI12" s="272">
        <f t="shared" si="37"/>
        <v>0.48</v>
      </c>
      <c r="EJ12" s="55">
        <f t="shared" si="38"/>
        <v>3</v>
      </c>
      <c r="EK12" s="272">
        <f t="shared" si="39"/>
        <v>0.27440000000000003</v>
      </c>
      <c r="EL12" s="57">
        <f t="shared" si="40"/>
        <v>0</v>
      </c>
      <c r="EM12" s="57">
        <f t="shared" si="41"/>
        <v>0</v>
      </c>
      <c r="EN12" s="56">
        <f t="shared" si="42"/>
        <v>0</v>
      </c>
      <c r="EO12" s="55">
        <f t="shared" si="43"/>
        <v>3</v>
      </c>
      <c r="EP12" s="272">
        <f t="shared" si="44"/>
        <v>0.48</v>
      </c>
      <c r="EQ12" s="55">
        <f t="shared" si="45"/>
        <v>3</v>
      </c>
      <c r="ER12" s="272">
        <f t="shared" si="46"/>
        <v>0.27440000000000003</v>
      </c>
      <c r="ES12" s="57">
        <f t="shared" si="47"/>
        <v>0</v>
      </c>
      <c r="ET12" s="57">
        <f t="shared" si="48"/>
        <v>0</v>
      </c>
      <c r="EU12" s="56">
        <f t="shared" si="49"/>
        <v>0</v>
      </c>
      <c r="EV12" s="55">
        <f t="shared" si="50"/>
        <v>3</v>
      </c>
      <c r="EW12" s="272">
        <f t="shared" si="51"/>
        <v>0.48</v>
      </c>
      <c r="EX12" s="55">
        <f t="shared" si="52"/>
        <v>3</v>
      </c>
      <c r="EY12" s="272">
        <f t="shared" si="53"/>
        <v>0.27440000000000003</v>
      </c>
      <c r="EZ12" s="57">
        <f t="shared" si="54"/>
        <v>0</v>
      </c>
      <c r="FA12" s="57">
        <f t="shared" si="55"/>
        <v>0</v>
      </c>
      <c r="FB12" s="56">
        <f t="shared" si="56"/>
        <v>0</v>
      </c>
      <c r="FC12" s="55">
        <f t="shared" si="57"/>
        <v>3</v>
      </c>
      <c r="FD12" s="272">
        <f t="shared" si="58"/>
        <v>0.48</v>
      </c>
      <c r="FE12" s="55">
        <f t="shared" si="59"/>
        <v>3</v>
      </c>
      <c r="FF12" s="272">
        <f t="shared" si="60"/>
        <v>0.27440000000000003</v>
      </c>
      <c r="FG12" s="57">
        <f t="shared" si="61"/>
        <v>0</v>
      </c>
      <c r="FH12" s="57">
        <f t="shared" si="62"/>
        <v>0</v>
      </c>
      <c r="FI12" s="56">
        <f t="shared" si="63"/>
        <v>0</v>
      </c>
      <c r="FJ12" s="55">
        <f t="shared" si="64"/>
        <v>3</v>
      </c>
      <c r="FK12" s="272">
        <f t="shared" si="65"/>
        <v>0.48</v>
      </c>
      <c r="FL12" s="55">
        <f t="shared" si="66"/>
        <v>3</v>
      </c>
      <c r="FM12" s="272">
        <f t="shared" si="67"/>
        <v>0.27440000000000003</v>
      </c>
      <c r="FN12" s="57">
        <f t="shared" si="68"/>
        <v>0</v>
      </c>
      <c r="FO12" s="57">
        <f t="shared" si="69"/>
        <v>0</v>
      </c>
      <c r="FP12" s="56">
        <f t="shared" si="70"/>
        <v>0</v>
      </c>
      <c r="FQ12" s="55">
        <f t="shared" si="71"/>
        <v>3</v>
      </c>
      <c r="FR12" s="272">
        <f t="shared" si="72"/>
        <v>0.48</v>
      </c>
      <c r="FS12" s="55">
        <f t="shared" si="73"/>
        <v>3</v>
      </c>
      <c r="FT12" s="272">
        <f t="shared" si="74"/>
        <v>0.27440000000000003</v>
      </c>
      <c r="FU12" s="57">
        <f t="shared" si="75"/>
        <v>0</v>
      </c>
      <c r="FV12" s="57">
        <f t="shared" si="76"/>
        <v>0</v>
      </c>
      <c r="FW12" s="56">
        <f t="shared" si="77"/>
        <v>0</v>
      </c>
      <c r="FX12" s="55">
        <f t="shared" si="78"/>
        <v>3</v>
      </c>
      <c r="FY12" s="272">
        <f t="shared" si="79"/>
        <v>0.48</v>
      </c>
      <c r="FZ12" s="55">
        <f t="shared" si="80"/>
        <v>3</v>
      </c>
      <c r="GA12" s="272">
        <f t="shared" si="81"/>
        <v>0.27440000000000003</v>
      </c>
      <c r="GB12" s="57">
        <f t="shared" si="82"/>
        <v>0</v>
      </c>
      <c r="GC12" s="57">
        <f t="shared" si="83"/>
        <v>0</v>
      </c>
      <c r="GD12" s="56">
        <f t="shared" si="84"/>
        <v>0</v>
      </c>
      <c r="GE12" s="55">
        <f t="shared" si="85"/>
        <v>3</v>
      </c>
      <c r="GF12" s="272">
        <f t="shared" si="86"/>
        <v>0.48</v>
      </c>
      <c r="GG12" s="55">
        <f t="shared" si="87"/>
        <v>3</v>
      </c>
      <c r="GH12" s="272">
        <f t="shared" si="88"/>
        <v>0.27440000000000003</v>
      </c>
      <c r="GI12" s="272">
        <f t="shared" si="98"/>
        <v>0.6</v>
      </c>
      <c r="GJ12" s="53"/>
    </row>
    <row r="13" spans="1:193 1680:1680" ht="345.6" x14ac:dyDescent="0.2">
      <c r="A13" s="170">
        <v>5</v>
      </c>
      <c r="B13" s="169" t="s">
        <v>1291</v>
      </c>
      <c r="C13" s="77" t="s">
        <v>1303</v>
      </c>
      <c r="D13" s="365" t="s">
        <v>206</v>
      </c>
      <c r="E13" s="79" t="s">
        <v>204</v>
      </c>
      <c r="F13" s="168" t="s">
        <v>222</v>
      </c>
      <c r="G13" s="79" t="s">
        <v>211</v>
      </c>
      <c r="H13" s="72" t="s">
        <v>169</v>
      </c>
      <c r="I13" s="71" t="s">
        <v>18</v>
      </c>
      <c r="J13" s="71" t="s">
        <v>54</v>
      </c>
      <c r="K13" s="71" t="s">
        <v>53</v>
      </c>
      <c r="L13" s="71" t="s">
        <v>53</v>
      </c>
      <c r="M13" s="71" t="s">
        <v>53</v>
      </c>
      <c r="N13" s="71" t="s">
        <v>54</v>
      </c>
      <c r="O13" s="71" t="s">
        <v>53</v>
      </c>
      <c r="P13" s="71" t="s">
        <v>54</v>
      </c>
      <c r="Q13" s="71" t="s">
        <v>53</v>
      </c>
      <c r="R13" s="71" t="s">
        <v>53</v>
      </c>
      <c r="S13" s="71" t="s">
        <v>54</v>
      </c>
      <c r="T13" s="71" t="s">
        <v>54</v>
      </c>
      <c r="U13" s="71" t="s">
        <v>54</v>
      </c>
      <c r="V13" s="71" t="s">
        <v>53</v>
      </c>
      <c r="W13" s="71" t="s">
        <v>53</v>
      </c>
      <c r="X13" s="71" t="s">
        <v>53</v>
      </c>
      <c r="Y13" s="71" t="s">
        <v>53</v>
      </c>
      <c r="Z13" s="71" t="s">
        <v>54</v>
      </c>
      <c r="AA13" s="71" t="s">
        <v>53</v>
      </c>
      <c r="AB13" s="71" t="s">
        <v>53</v>
      </c>
      <c r="AC13" s="70" t="str">
        <f t="shared" si="0"/>
        <v>1 - Muy Baja</v>
      </c>
      <c r="AD13" s="233">
        <f t="shared" si="1"/>
        <v>0.2</v>
      </c>
      <c r="AE13" s="70" t="str">
        <f t="shared" si="2"/>
        <v>4 - Mayor</v>
      </c>
      <c r="AF13" s="233">
        <f t="shared" si="3"/>
        <v>0.8</v>
      </c>
      <c r="AG13" s="69" t="str">
        <f>IFERROR(INDEX('[9]G REC FIS'!$BLU$689:$BLY$693,MATCH(I13,'[9]G REC FIS'!$BLS$689:$BLS$693,0),MATCH(AE13,'[9]G REC FIS'!$BLU$687:$BLY$687,0)),"")</f>
        <v>MODERADO</v>
      </c>
      <c r="AH13" s="233">
        <f t="shared" si="4"/>
        <v>0.16000000000000003</v>
      </c>
      <c r="AI13" s="80" t="s">
        <v>1304</v>
      </c>
      <c r="AJ13" s="67" t="s">
        <v>101</v>
      </c>
      <c r="AK13" s="67" t="s">
        <v>1305</v>
      </c>
      <c r="AL13" s="67" t="s">
        <v>1306</v>
      </c>
      <c r="AM13" s="62" t="s">
        <v>35</v>
      </c>
      <c r="AN13" s="67" t="s">
        <v>45</v>
      </c>
      <c r="AO13" s="67" t="s">
        <v>50</v>
      </c>
      <c r="AP13" s="62" t="s">
        <v>52</v>
      </c>
      <c r="AQ13" s="62" t="s">
        <v>35</v>
      </c>
      <c r="AR13" s="67" t="s">
        <v>45</v>
      </c>
      <c r="AS13" s="67" t="s">
        <v>50</v>
      </c>
      <c r="AT13" s="62" t="s">
        <v>52</v>
      </c>
      <c r="AU13" s="62" t="s">
        <v>35</v>
      </c>
      <c r="AV13" s="67" t="s">
        <v>45</v>
      </c>
      <c r="AW13" s="67" t="s">
        <v>50</v>
      </c>
      <c r="AX13" s="62" t="s">
        <v>52</v>
      </c>
      <c r="AY13" s="62" t="s">
        <v>35</v>
      </c>
      <c r="AZ13" s="67" t="s">
        <v>45</v>
      </c>
      <c r="BA13" s="67" t="s">
        <v>50</v>
      </c>
      <c r="BB13" s="62" t="s">
        <v>52</v>
      </c>
      <c r="BC13" s="62" t="s">
        <v>35</v>
      </c>
      <c r="BD13" s="67" t="s">
        <v>45</v>
      </c>
      <c r="BE13" s="67" t="s">
        <v>49</v>
      </c>
      <c r="BF13" s="62" t="s">
        <v>51</v>
      </c>
      <c r="BG13" s="62"/>
      <c r="BH13" s="67"/>
      <c r="BI13" s="67"/>
      <c r="BJ13" s="62"/>
      <c r="BK13" s="62"/>
      <c r="BL13" s="67"/>
      <c r="BM13" s="67"/>
      <c r="BN13" s="62"/>
      <c r="BO13" s="62"/>
      <c r="BP13" s="67"/>
      <c r="BQ13" s="67"/>
      <c r="BR13" s="62"/>
      <c r="BS13" s="62"/>
      <c r="BT13" s="67"/>
      <c r="BU13" s="67"/>
      <c r="BV13" s="62"/>
      <c r="BW13" s="62"/>
      <c r="BX13" s="67"/>
      <c r="BY13" s="67"/>
      <c r="BZ13" s="62"/>
      <c r="CA13" s="62"/>
      <c r="CB13" s="67"/>
      <c r="CC13" s="67"/>
      <c r="CD13" s="62"/>
      <c r="CE13" s="62"/>
      <c r="CF13" s="67"/>
      <c r="CG13" s="67"/>
      <c r="CH13" s="62"/>
      <c r="CI13" s="67"/>
      <c r="CJ13" s="67"/>
      <c r="CK13" s="62"/>
      <c r="CL13" s="66" t="str">
        <f>IFERROR(IF(GE13&lt;=1,"1 - Muy Baja",VLOOKUP(GE13,'[10]G REC FIS'!$BLR$689:$BLS$693,2,0)),"")</f>
        <v>1 - Muy Baja</v>
      </c>
      <c r="CM13" s="249">
        <f t="shared" si="5"/>
        <v>2.5919999999999995E-2</v>
      </c>
      <c r="CN13" s="66" t="str">
        <f>IFERROR(IF(GG13&lt;=1,"1 - Leve",HLOOKUP(GG13,'[9]G FINANC'!$BLU$681:$BLY$682,2,0)),"")</f>
        <v>3 - Moderado</v>
      </c>
      <c r="CO13" s="249">
        <f t="shared" si="89"/>
        <v>0.6</v>
      </c>
      <c r="CP13" s="63" t="str">
        <f t="shared" si="6"/>
        <v>MODERADO</v>
      </c>
      <c r="CQ13" s="233">
        <f t="shared" si="90"/>
        <v>1.5551999999999996E-2</v>
      </c>
      <c r="CR13" s="77" t="s">
        <v>238</v>
      </c>
      <c r="CS13" s="63">
        <f t="shared" si="91"/>
        <v>3</v>
      </c>
      <c r="CT13" s="62"/>
      <c r="CU13" s="61" t="s">
        <v>1280</v>
      </c>
      <c r="CV13" s="76" t="s">
        <v>1238</v>
      </c>
      <c r="CW13" s="242"/>
      <c r="CX13" s="56">
        <f t="shared" si="7"/>
        <v>7</v>
      </c>
      <c r="CY13" s="59">
        <f t="shared" si="92"/>
        <v>4</v>
      </c>
      <c r="CZ13" s="56" t="str">
        <f t="shared" si="93"/>
        <v>Mayor</v>
      </c>
      <c r="DA13" s="237">
        <f t="shared" si="94"/>
        <v>0.8</v>
      </c>
      <c r="DB13" s="57">
        <f t="shared" si="95"/>
        <v>0.15</v>
      </c>
      <c r="DC13" s="57">
        <f t="shared" si="8"/>
        <v>0.25</v>
      </c>
      <c r="DD13" s="56">
        <f t="shared" si="96"/>
        <v>0.4</v>
      </c>
      <c r="DE13" s="55">
        <f t="shared" si="9"/>
        <v>1</v>
      </c>
      <c r="DF13" s="272">
        <f t="shared" si="10"/>
        <v>0.12</v>
      </c>
      <c r="DG13" s="55">
        <f t="shared" si="97"/>
        <v>4</v>
      </c>
      <c r="DH13" s="55"/>
      <c r="DI13" s="272">
        <f t="shared" si="11"/>
        <v>0.8</v>
      </c>
      <c r="DJ13" s="57">
        <f t="shared" si="12"/>
        <v>0.15</v>
      </c>
      <c r="DK13" s="57">
        <f t="shared" si="13"/>
        <v>0.25</v>
      </c>
      <c r="DL13" s="56">
        <f t="shared" si="14"/>
        <v>0.4</v>
      </c>
      <c r="DM13" s="55">
        <f t="shared" si="15"/>
        <v>1</v>
      </c>
      <c r="DN13" s="272">
        <f t="shared" si="16"/>
        <v>7.1999999999999995E-2</v>
      </c>
      <c r="DO13" s="55">
        <f t="shared" si="17"/>
        <v>4</v>
      </c>
      <c r="DP13" s="272">
        <f t="shared" si="18"/>
        <v>0.8</v>
      </c>
      <c r="DQ13" s="57">
        <f t="shared" si="19"/>
        <v>0.15</v>
      </c>
      <c r="DR13" s="57">
        <f t="shared" si="20"/>
        <v>0.25</v>
      </c>
      <c r="DS13" s="56">
        <f t="shared" si="21"/>
        <v>0.4</v>
      </c>
      <c r="DT13" s="55">
        <f t="shared" si="22"/>
        <v>1</v>
      </c>
      <c r="DU13" s="272">
        <f t="shared" si="23"/>
        <v>4.3199999999999995E-2</v>
      </c>
      <c r="DV13" s="55">
        <f t="shared" si="24"/>
        <v>4</v>
      </c>
      <c r="DW13" s="272">
        <f t="shared" si="25"/>
        <v>0.8</v>
      </c>
      <c r="DX13" s="57">
        <f t="shared" si="26"/>
        <v>0.15</v>
      </c>
      <c r="DY13" s="57">
        <f t="shared" si="27"/>
        <v>0.25</v>
      </c>
      <c r="DZ13" s="56">
        <f t="shared" si="28"/>
        <v>0.4</v>
      </c>
      <c r="EA13" s="55">
        <f t="shared" si="29"/>
        <v>1</v>
      </c>
      <c r="EB13" s="272">
        <f t="shared" si="30"/>
        <v>2.5919999999999995E-2</v>
      </c>
      <c r="EC13" s="55">
        <f t="shared" si="31"/>
        <v>4</v>
      </c>
      <c r="ED13" s="272">
        <f t="shared" si="32"/>
        <v>0.8</v>
      </c>
      <c r="EE13" s="57">
        <f t="shared" si="33"/>
        <v>0.15</v>
      </c>
      <c r="EF13" s="57">
        <f t="shared" si="34"/>
        <v>0.15</v>
      </c>
      <c r="EG13" s="56">
        <f t="shared" si="35"/>
        <v>0.3</v>
      </c>
      <c r="EH13" s="55">
        <f t="shared" si="36"/>
        <v>1</v>
      </c>
      <c r="EI13" s="272">
        <f t="shared" si="37"/>
        <v>2.5919999999999995E-2</v>
      </c>
      <c r="EJ13" s="55">
        <f t="shared" si="38"/>
        <v>3</v>
      </c>
      <c r="EK13" s="272">
        <f t="shared" si="39"/>
        <v>0.56000000000000005</v>
      </c>
      <c r="EL13" s="57">
        <f t="shared" si="40"/>
        <v>0</v>
      </c>
      <c r="EM13" s="57">
        <f t="shared" si="41"/>
        <v>0</v>
      </c>
      <c r="EN13" s="56">
        <f t="shared" si="42"/>
        <v>0</v>
      </c>
      <c r="EO13" s="55">
        <f t="shared" si="43"/>
        <v>1</v>
      </c>
      <c r="EP13" s="272">
        <f t="shared" si="44"/>
        <v>2.5919999999999995E-2</v>
      </c>
      <c r="EQ13" s="55">
        <f t="shared" si="45"/>
        <v>3</v>
      </c>
      <c r="ER13" s="272">
        <f t="shared" si="46"/>
        <v>0.56000000000000005</v>
      </c>
      <c r="ES13" s="57">
        <f t="shared" si="47"/>
        <v>0</v>
      </c>
      <c r="ET13" s="57">
        <f t="shared" si="48"/>
        <v>0</v>
      </c>
      <c r="EU13" s="56">
        <f t="shared" si="49"/>
        <v>0</v>
      </c>
      <c r="EV13" s="55">
        <f t="shared" si="50"/>
        <v>1</v>
      </c>
      <c r="EW13" s="272">
        <f t="shared" si="51"/>
        <v>2.5919999999999995E-2</v>
      </c>
      <c r="EX13" s="55">
        <f t="shared" si="52"/>
        <v>3</v>
      </c>
      <c r="EY13" s="272">
        <f t="shared" si="53"/>
        <v>0.56000000000000005</v>
      </c>
      <c r="EZ13" s="57">
        <f t="shared" si="54"/>
        <v>0</v>
      </c>
      <c r="FA13" s="57">
        <f t="shared" si="55"/>
        <v>0</v>
      </c>
      <c r="FB13" s="56">
        <f t="shared" si="56"/>
        <v>0</v>
      </c>
      <c r="FC13" s="55">
        <f t="shared" si="57"/>
        <v>1</v>
      </c>
      <c r="FD13" s="272">
        <f t="shared" si="58"/>
        <v>2.5919999999999995E-2</v>
      </c>
      <c r="FE13" s="55">
        <f t="shared" si="59"/>
        <v>3</v>
      </c>
      <c r="FF13" s="272">
        <f t="shared" si="60"/>
        <v>0.56000000000000005</v>
      </c>
      <c r="FG13" s="57">
        <f t="shared" si="61"/>
        <v>0</v>
      </c>
      <c r="FH13" s="57">
        <f t="shared" si="62"/>
        <v>0</v>
      </c>
      <c r="FI13" s="56">
        <f t="shared" si="63"/>
        <v>0</v>
      </c>
      <c r="FJ13" s="55">
        <f t="shared" si="64"/>
        <v>1</v>
      </c>
      <c r="FK13" s="272">
        <f t="shared" si="65"/>
        <v>2.5919999999999995E-2</v>
      </c>
      <c r="FL13" s="55">
        <f t="shared" si="66"/>
        <v>3</v>
      </c>
      <c r="FM13" s="272">
        <f t="shared" si="67"/>
        <v>0.56000000000000005</v>
      </c>
      <c r="FN13" s="57">
        <f t="shared" si="68"/>
        <v>0</v>
      </c>
      <c r="FO13" s="57">
        <f t="shared" si="69"/>
        <v>0</v>
      </c>
      <c r="FP13" s="56">
        <f t="shared" si="70"/>
        <v>0</v>
      </c>
      <c r="FQ13" s="55">
        <f t="shared" si="71"/>
        <v>1</v>
      </c>
      <c r="FR13" s="272">
        <f t="shared" si="72"/>
        <v>2.5919999999999995E-2</v>
      </c>
      <c r="FS13" s="55">
        <f t="shared" si="73"/>
        <v>3</v>
      </c>
      <c r="FT13" s="272">
        <f t="shared" si="74"/>
        <v>0.56000000000000005</v>
      </c>
      <c r="FU13" s="57">
        <f t="shared" si="75"/>
        <v>0</v>
      </c>
      <c r="FV13" s="57">
        <f t="shared" si="76"/>
        <v>0</v>
      </c>
      <c r="FW13" s="56">
        <f t="shared" si="77"/>
        <v>0</v>
      </c>
      <c r="FX13" s="55">
        <f t="shared" si="78"/>
        <v>1</v>
      </c>
      <c r="FY13" s="272">
        <f t="shared" si="79"/>
        <v>2.5919999999999995E-2</v>
      </c>
      <c r="FZ13" s="55">
        <f t="shared" si="80"/>
        <v>3</v>
      </c>
      <c r="GA13" s="272">
        <f t="shared" si="81"/>
        <v>0.56000000000000005</v>
      </c>
      <c r="GB13" s="57">
        <f t="shared" si="82"/>
        <v>0</v>
      </c>
      <c r="GC13" s="57">
        <f t="shared" si="83"/>
        <v>0</v>
      </c>
      <c r="GD13" s="56">
        <f t="shared" si="84"/>
        <v>0</v>
      </c>
      <c r="GE13" s="55">
        <f t="shared" si="85"/>
        <v>1</v>
      </c>
      <c r="GF13" s="272">
        <f t="shared" si="86"/>
        <v>2.5919999999999995E-2</v>
      </c>
      <c r="GG13" s="55">
        <f t="shared" si="87"/>
        <v>3</v>
      </c>
      <c r="GH13" s="272">
        <f t="shared" si="88"/>
        <v>0.56000000000000005</v>
      </c>
      <c r="GI13" s="272">
        <f t="shared" si="98"/>
        <v>0.6</v>
      </c>
      <c r="GJ13" s="53"/>
    </row>
    <row r="14" spans="1:193 1680:1680" ht="345.6" x14ac:dyDescent="0.2">
      <c r="A14" s="170">
        <v>6</v>
      </c>
      <c r="B14" s="169" t="s">
        <v>1291</v>
      </c>
      <c r="C14" s="77" t="s">
        <v>1307</v>
      </c>
      <c r="D14" s="365" t="s">
        <v>205</v>
      </c>
      <c r="E14" s="79" t="s">
        <v>204</v>
      </c>
      <c r="F14" s="168" t="s">
        <v>225</v>
      </c>
      <c r="G14" s="79" t="s">
        <v>211</v>
      </c>
      <c r="H14" s="72" t="s">
        <v>169</v>
      </c>
      <c r="I14" s="71" t="s">
        <v>18</v>
      </c>
      <c r="J14" s="71" t="s">
        <v>54</v>
      </c>
      <c r="K14" s="71" t="s">
        <v>53</v>
      </c>
      <c r="L14" s="71" t="s">
        <v>53</v>
      </c>
      <c r="M14" s="71" t="s">
        <v>53</v>
      </c>
      <c r="N14" s="71" t="s">
        <v>54</v>
      </c>
      <c r="O14" s="71" t="s">
        <v>53</v>
      </c>
      <c r="P14" s="71" t="s">
        <v>54</v>
      </c>
      <c r="Q14" s="71" t="s">
        <v>53</v>
      </c>
      <c r="R14" s="71" t="s">
        <v>53</v>
      </c>
      <c r="S14" s="71" t="s">
        <v>54</v>
      </c>
      <c r="T14" s="71" t="s">
        <v>54</v>
      </c>
      <c r="U14" s="71" t="s">
        <v>54</v>
      </c>
      <c r="V14" s="71" t="s">
        <v>53</v>
      </c>
      <c r="W14" s="71" t="s">
        <v>53</v>
      </c>
      <c r="X14" s="71" t="s">
        <v>53</v>
      </c>
      <c r="Y14" s="71" t="s">
        <v>53</v>
      </c>
      <c r="Z14" s="71" t="s">
        <v>54</v>
      </c>
      <c r="AA14" s="71" t="s">
        <v>53</v>
      </c>
      <c r="AB14" s="71" t="s">
        <v>53</v>
      </c>
      <c r="AC14" s="70" t="str">
        <f t="shared" si="0"/>
        <v>1 - Muy Baja</v>
      </c>
      <c r="AD14" s="233">
        <f t="shared" si="1"/>
        <v>0.2</v>
      </c>
      <c r="AE14" s="70" t="str">
        <f t="shared" si="2"/>
        <v>4 - Mayor</v>
      </c>
      <c r="AF14" s="233">
        <f t="shared" si="3"/>
        <v>0.8</v>
      </c>
      <c r="AG14" s="69" t="str">
        <f>IFERROR(INDEX('[9]G REC FIS'!$BLU$689:$BLY$693,MATCH(I14,'[9]G REC FIS'!$BLS$689:$BLS$693,0),MATCH(AE14,'[9]G REC FIS'!$BLU$687:$BLY$687,0)),"")</f>
        <v>MODERADO</v>
      </c>
      <c r="AH14" s="233">
        <f t="shared" si="4"/>
        <v>0.16000000000000003</v>
      </c>
      <c r="AI14" s="80" t="s">
        <v>1304</v>
      </c>
      <c r="AJ14" s="67" t="s">
        <v>101</v>
      </c>
      <c r="AK14" s="67" t="s">
        <v>1305</v>
      </c>
      <c r="AL14" s="67" t="s">
        <v>1306</v>
      </c>
      <c r="AM14" s="62" t="s">
        <v>34</v>
      </c>
      <c r="AN14" s="67" t="s">
        <v>45</v>
      </c>
      <c r="AO14" s="67" t="s">
        <v>50</v>
      </c>
      <c r="AP14" s="62" t="s">
        <v>52</v>
      </c>
      <c r="AQ14" s="62" t="s">
        <v>35</v>
      </c>
      <c r="AR14" s="67" t="s">
        <v>45</v>
      </c>
      <c r="AS14" s="67" t="s">
        <v>50</v>
      </c>
      <c r="AT14" s="62" t="s">
        <v>52</v>
      </c>
      <c r="AU14" s="62" t="s">
        <v>35</v>
      </c>
      <c r="AV14" s="67" t="s">
        <v>45</v>
      </c>
      <c r="AW14" s="67" t="s">
        <v>50</v>
      </c>
      <c r="AX14" s="62" t="s">
        <v>52</v>
      </c>
      <c r="AY14" s="62" t="s">
        <v>35</v>
      </c>
      <c r="AZ14" s="67" t="s">
        <v>45</v>
      </c>
      <c r="BA14" s="67" t="s">
        <v>50</v>
      </c>
      <c r="BB14" s="62" t="s">
        <v>52</v>
      </c>
      <c r="BC14" s="62" t="s">
        <v>35</v>
      </c>
      <c r="BD14" s="67" t="s">
        <v>45</v>
      </c>
      <c r="BE14" s="67" t="s">
        <v>49</v>
      </c>
      <c r="BF14" s="62" t="s">
        <v>51</v>
      </c>
      <c r="BG14" s="62"/>
      <c r="BH14" s="67"/>
      <c r="BI14" s="67"/>
      <c r="BJ14" s="62"/>
      <c r="BK14" s="62"/>
      <c r="BL14" s="67"/>
      <c r="BM14" s="67"/>
      <c r="BN14" s="62"/>
      <c r="BO14" s="62"/>
      <c r="BP14" s="67"/>
      <c r="BQ14" s="67"/>
      <c r="BR14" s="62"/>
      <c r="BS14" s="62"/>
      <c r="BT14" s="67"/>
      <c r="BU14" s="67"/>
      <c r="BV14" s="62"/>
      <c r="BW14" s="62"/>
      <c r="BX14" s="67"/>
      <c r="BY14" s="67"/>
      <c r="BZ14" s="62"/>
      <c r="CA14" s="62"/>
      <c r="CB14" s="67"/>
      <c r="CC14" s="67"/>
      <c r="CD14" s="62"/>
      <c r="CE14" s="62"/>
      <c r="CF14" s="67"/>
      <c r="CG14" s="67"/>
      <c r="CH14" s="62"/>
      <c r="CI14" s="67"/>
      <c r="CJ14" s="67"/>
      <c r="CK14" s="62"/>
      <c r="CL14" s="66" t="str">
        <f>IFERROR(IF(GE14&lt;=1,"1 - Muy Baja",VLOOKUP(GE14,'[10]G REC FIS'!$BLR$689:$BLS$693,2,0)),"")</f>
        <v>1 - Muy Baja</v>
      </c>
      <c r="CM14" s="249">
        <f t="shared" si="5"/>
        <v>2.5919999999999995E-2</v>
      </c>
      <c r="CN14" s="66" t="str">
        <f>IFERROR(IF(GG14&lt;=1,"1 - Leve",HLOOKUP(GG14,'[9]G FINANC'!$BLU$681:$BLY$682,2,0)),"")</f>
        <v>3 - Moderado</v>
      </c>
      <c r="CO14" s="249">
        <f t="shared" si="89"/>
        <v>0.6</v>
      </c>
      <c r="CP14" s="63" t="str">
        <f t="shared" si="6"/>
        <v>MODERADO</v>
      </c>
      <c r="CQ14" s="233">
        <f t="shared" si="90"/>
        <v>1.5551999999999996E-2</v>
      </c>
      <c r="CR14" s="77" t="s">
        <v>475</v>
      </c>
      <c r="CS14" s="63">
        <f t="shared" si="91"/>
        <v>3</v>
      </c>
      <c r="CT14" s="62"/>
      <c r="CU14" s="61" t="s">
        <v>1280</v>
      </c>
      <c r="CV14" s="76" t="s">
        <v>1238</v>
      </c>
      <c r="CW14" s="242"/>
      <c r="CX14" s="56">
        <f t="shared" si="7"/>
        <v>7</v>
      </c>
      <c r="CY14" s="59">
        <f t="shared" si="92"/>
        <v>4</v>
      </c>
      <c r="CZ14" s="56" t="str">
        <f t="shared" si="93"/>
        <v>Mayor</v>
      </c>
      <c r="DA14" s="237">
        <f t="shared" si="94"/>
        <v>0.8</v>
      </c>
      <c r="DB14" s="57">
        <f t="shared" si="95"/>
        <v>0.15</v>
      </c>
      <c r="DC14" s="57">
        <f t="shared" si="8"/>
        <v>0.25</v>
      </c>
      <c r="DD14" s="56">
        <f t="shared" si="96"/>
        <v>0.4</v>
      </c>
      <c r="DE14" s="55">
        <f t="shared" si="9"/>
        <v>1</v>
      </c>
      <c r="DF14" s="272">
        <f t="shared" si="10"/>
        <v>0.12</v>
      </c>
      <c r="DG14" s="55">
        <f t="shared" si="97"/>
        <v>4</v>
      </c>
      <c r="DH14" s="55"/>
      <c r="DI14" s="272">
        <f t="shared" si="11"/>
        <v>0.8</v>
      </c>
      <c r="DJ14" s="57">
        <f t="shared" si="12"/>
        <v>0.15</v>
      </c>
      <c r="DK14" s="57">
        <f t="shared" si="13"/>
        <v>0.25</v>
      </c>
      <c r="DL14" s="56">
        <f t="shared" si="14"/>
        <v>0.4</v>
      </c>
      <c r="DM14" s="55">
        <f t="shared" si="15"/>
        <v>1</v>
      </c>
      <c r="DN14" s="272">
        <f t="shared" si="16"/>
        <v>7.1999999999999995E-2</v>
      </c>
      <c r="DO14" s="55">
        <f t="shared" si="17"/>
        <v>4</v>
      </c>
      <c r="DP14" s="272">
        <f t="shared" si="18"/>
        <v>0.8</v>
      </c>
      <c r="DQ14" s="57">
        <f t="shared" si="19"/>
        <v>0.15</v>
      </c>
      <c r="DR14" s="57">
        <f t="shared" si="20"/>
        <v>0.25</v>
      </c>
      <c r="DS14" s="56">
        <f t="shared" si="21"/>
        <v>0.4</v>
      </c>
      <c r="DT14" s="55">
        <f t="shared" si="22"/>
        <v>1</v>
      </c>
      <c r="DU14" s="272">
        <f t="shared" si="23"/>
        <v>4.3199999999999995E-2</v>
      </c>
      <c r="DV14" s="55">
        <f t="shared" si="24"/>
        <v>4</v>
      </c>
      <c r="DW14" s="272">
        <f t="shared" si="25"/>
        <v>0.8</v>
      </c>
      <c r="DX14" s="57">
        <f t="shared" si="26"/>
        <v>0.15</v>
      </c>
      <c r="DY14" s="57">
        <f t="shared" si="27"/>
        <v>0.25</v>
      </c>
      <c r="DZ14" s="56">
        <f t="shared" si="28"/>
        <v>0.4</v>
      </c>
      <c r="EA14" s="55">
        <f t="shared" si="29"/>
        <v>1</v>
      </c>
      <c r="EB14" s="272">
        <f t="shared" si="30"/>
        <v>2.5919999999999995E-2</v>
      </c>
      <c r="EC14" s="55">
        <f t="shared" si="31"/>
        <v>4</v>
      </c>
      <c r="ED14" s="272">
        <f t="shared" si="32"/>
        <v>0.8</v>
      </c>
      <c r="EE14" s="57">
        <f t="shared" si="33"/>
        <v>0.15</v>
      </c>
      <c r="EF14" s="57">
        <f t="shared" si="34"/>
        <v>0.15</v>
      </c>
      <c r="EG14" s="56">
        <f t="shared" si="35"/>
        <v>0.3</v>
      </c>
      <c r="EH14" s="55">
        <f t="shared" si="36"/>
        <v>1</v>
      </c>
      <c r="EI14" s="272">
        <f t="shared" si="37"/>
        <v>2.5919999999999995E-2</v>
      </c>
      <c r="EJ14" s="55">
        <f t="shared" si="38"/>
        <v>3</v>
      </c>
      <c r="EK14" s="272">
        <f t="shared" si="39"/>
        <v>0.56000000000000005</v>
      </c>
      <c r="EL14" s="57">
        <f t="shared" si="40"/>
        <v>0</v>
      </c>
      <c r="EM14" s="57">
        <f t="shared" si="41"/>
        <v>0</v>
      </c>
      <c r="EN14" s="56">
        <f t="shared" si="42"/>
        <v>0</v>
      </c>
      <c r="EO14" s="55">
        <f t="shared" si="43"/>
        <v>1</v>
      </c>
      <c r="EP14" s="272">
        <f t="shared" si="44"/>
        <v>2.5919999999999995E-2</v>
      </c>
      <c r="EQ14" s="55">
        <f t="shared" si="45"/>
        <v>3</v>
      </c>
      <c r="ER14" s="272">
        <f t="shared" si="46"/>
        <v>0.56000000000000005</v>
      </c>
      <c r="ES14" s="57">
        <f t="shared" si="47"/>
        <v>0</v>
      </c>
      <c r="ET14" s="57">
        <f t="shared" si="48"/>
        <v>0</v>
      </c>
      <c r="EU14" s="56">
        <f t="shared" si="49"/>
        <v>0</v>
      </c>
      <c r="EV14" s="55">
        <f t="shared" si="50"/>
        <v>1</v>
      </c>
      <c r="EW14" s="272">
        <f t="shared" si="51"/>
        <v>2.5919999999999995E-2</v>
      </c>
      <c r="EX14" s="55">
        <f t="shared" si="52"/>
        <v>3</v>
      </c>
      <c r="EY14" s="272">
        <f t="shared" si="53"/>
        <v>0.56000000000000005</v>
      </c>
      <c r="EZ14" s="57">
        <f t="shared" si="54"/>
        <v>0</v>
      </c>
      <c r="FA14" s="57">
        <f t="shared" si="55"/>
        <v>0</v>
      </c>
      <c r="FB14" s="56">
        <f t="shared" si="56"/>
        <v>0</v>
      </c>
      <c r="FC14" s="55">
        <f t="shared" si="57"/>
        <v>1</v>
      </c>
      <c r="FD14" s="272">
        <f t="shared" si="58"/>
        <v>2.5919999999999995E-2</v>
      </c>
      <c r="FE14" s="55">
        <f t="shared" si="59"/>
        <v>3</v>
      </c>
      <c r="FF14" s="272">
        <f t="shared" si="60"/>
        <v>0.56000000000000005</v>
      </c>
      <c r="FG14" s="57">
        <f t="shared" si="61"/>
        <v>0</v>
      </c>
      <c r="FH14" s="57">
        <f t="shared" si="62"/>
        <v>0</v>
      </c>
      <c r="FI14" s="56">
        <f t="shared" si="63"/>
        <v>0</v>
      </c>
      <c r="FJ14" s="55">
        <f t="shared" si="64"/>
        <v>1</v>
      </c>
      <c r="FK14" s="272">
        <f t="shared" si="65"/>
        <v>2.5919999999999995E-2</v>
      </c>
      <c r="FL14" s="55">
        <f t="shared" si="66"/>
        <v>3</v>
      </c>
      <c r="FM14" s="272">
        <f t="shared" si="67"/>
        <v>0.56000000000000005</v>
      </c>
      <c r="FN14" s="57">
        <f t="shared" si="68"/>
        <v>0</v>
      </c>
      <c r="FO14" s="57">
        <f t="shared" si="69"/>
        <v>0</v>
      </c>
      <c r="FP14" s="56">
        <f t="shared" si="70"/>
        <v>0</v>
      </c>
      <c r="FQ14" s="55">
        <f t="shared" si="71"/>
        <v>1</v>
      </c>
      <c r="FR14" s="272">
        <f t="shared" si="72"/>
        <v>2.5919999999999995E-2</v>
      </c>
      <c r="FS14" s="55">
        <f t="shared" si="73"/>
        <v>3</v>
      </c>
      <c r="FT14" s="272">
        <f t="shared" si="74"/>
        <v>0.56000000000000005</v>
      </c>
      <c r="FU14" s="57">
        <f t="shared" si="75"/>
        <v>0</v>
      </c>
      <c r="FV14" s="57">
        <f t="shared" si="76"/>
        <v>0</v>
      </c>
      <c r="FW14" s="56">
        <f t="shared" si="77"/>
        <v>0</v>
      </c>
      <c r="FX14" s="55">
        <f t="shared" si="78"/>
        <v>1</v>
      </c>
      <c r="FY14" s="272">
        <f t="shared" si="79"/>
        <v>2.5919999999999995E-2</v>
      </c>
      <c r="FZ14" s="55">
        <f t="shared" si="80"/>
        <v>3</v>
      </c>
      <c r="GA14" s="272">
        <f t="shared" si="81"/>
        <v>0.56000000000000005</v>
      </c>
      <c r="GB14" s="57">
        <f t="shared" si="82"/>
        <v>0</v>
      </c>
      <c r="GC14" s="57">
        <f t="shared" si="83"/>
        <v>0</v>
      </c>
      <c r="GD14" s="56">
        <f t="shared" si="84"/>
        <v>0</v>
      </c>
      <c r="GE14" s="55">
        <f t="shared" si="85"/>
        <v>1</v>
      </c>
      <c r="GF14" s="272">
        <f t="shared" si="86"/>
        <v>2.5919999999999995E-2</v>
      </c>
      <c r="GG14" s="55">
        <f t="shared" si="87"/>
        <v>3</v>
      </c>
      <c r="GH14" s="272">
        <f t="shared" si="88"/>
        <v>0.56000000000000005</v>
      </c>
      <c r="GI14" s="272">
        <f t="shared" si="98"/>
        <v>0.6</v>
      </c>
      <c r="GJ14" s="53"/>
    </row>
    <row r="15" spans="1:193 1680:1680" ht="345.6" x14ac:dyDescent="0.2">
      <c r="A15" s="170">
        <v>7</v>
      </c>
      <c r="B15" s="169" t="s">
        <v>1308</v>
      </c>
      <c r="C15" s="77" t="s">
        <v>1309</v>
      </c>
      <c r="D15" s="365" t="s">
        <v>206</v>
      </c>
      <c r="E15" s="79" t="s">
        <v>204</v>
      </c>
      <c r="F15" s="168" t="s">
        <v>222</v>
      </c>
      <c r="G15" s="79" t="s">
        <v>211</v>
      </c>
      <c r="H15" s="72" t="s">
        <v>169</v>
      </c>
      <c r="I15" s="71" t="s">
        <v>22</v>
      </c>
      <c r="J15" s="71" t="s">
        <v>54</v>
      </c>
      <c r="K15" s="71" t="s">
        <v>53</v>
      </c>
      <c r="L15" s="71" t="s">
        <v>53</v>
      </c>
      <c r="M15" s="71" t="s">
        <v>53</v>
      </c>
      <c r="N15" s="71" t="s">
        <v>54</v>
      </c>
      <c r="O15" s="71" t="s">
        <v>53</v>
      </c>
      <c r="P15" s="71" t="s">
        <v>54</v>
      </c>
      <c r="Q15" s="71" t="s">
        <v>53</v>
      </c>
      <c r="R15" s="71" t="s">
        <v>53</v>
      </c>
      <c r="S15" s="71" t="s">
        <v>54</v>
      </c>
      <c r="T15" s="71" t="s">
        <v>54</v>
      </c>
      <c r="U15" s="71" t="s">
        <v>54</v>
      </c>
      <c r="V15" s="71" t="s">
        <v>53</v>
      </c>
      <c r="W15" s="71" t="s">
        <v>53</v>
      </c>
      <c r="X15" s="71" t="s">
        <v>53</v>
      </c>
      <c r="Y15" s="71" t="s">
        <v>53</v>
      </c>
      <c r="Z15" s="71" t="s">
        <v>54</v>
      </c>
      <c r="AA15" s="71" t="s">
        <v>53</v>
      </c>
      <c r="AB15" s="71" t="s">
        <v>53</v>
      </c>
      <c r="AC15" s="70" t="str">
        <f t="shared" si="0"/>
        <v>3 - Media</v>
      </c>
      <c r="AD15" s="233">
        <f t="shared" si="1"/>
        <v>0.6</v>
      </c>
      <c r="AE15" s="70" t="str">
        <f t="shared" si="2"/>
        <v>4 - Mayor</v>
      </c>
      <c r="AF15" s="233">
        <f t="shared" si="3"/>
        <v>0.8</v>
      </c>
      <c r="AG15" s="69" t="str">
        <f>IFERROR(INDEX('[9]G REC FIS'!$BLU$689:$BLY$693,MATCH(I15,'[9]G REC FIS'!$BLS$689:$BLS$693,0),MATCH(AE15,'[9]G REC FIS'!$BLU$687:$BLY$687,0)),"")</f>
        <v>ALTO</v>
      </c>
      <c r="AH15" s="233">
        <f t="shared" si="4"/>
        <v>0.48</v>
      </c>
      <c r="AI15" s="80" t="s">
        <v>1310</v>
      </c>
      <c r="AJ15" s="67" t="s">
        <v>101</v>
      </c>
      <c r="AK15" s="67" t="s">
        <v>1311</v>
      </c>
      <c r="AL15" s="67" t="s">
        <v>1312</v>
      </c>
      <c r="AM15" s="62" t="s">
        <v>35</v>
      </c>
      <c r="AN15" s="67" t="s">
        <v>46</v>
      </c>
      <c r="AO15" s="67" t="s">
        <v>50</v>
      </c>
      <c r="AP15" s="62" t="s">
        <v>52</v>
      </c>
      <c r="AQ15" s="62" t="s">
        <v>35</v>
      </c>
      <c r="AR15" s="67" t="s">
        <v>45</v>
      </c>
      <c r="AS15" s="67" t="s">
        <v>50</v>
      </c>
      <c r="AT15" s="62" t="s">
        <v>52</v>
      </c>
      <c r="AU15" s="62" t="s">
        <v>35</v>
      </c>
      <c r="AV15" s="67" t="s">
        <v>45</v>
      </c>
      <c r="AW15" s="67" t="s">
        <v>50</v>
      </c>
      <c r="AX15" s="62" t="s">
        <v>52</v>
      </c>
      <c r="AY15" s="62"/>
      <c r="AZ15" s="67"/>
      <c r="BA15" s="67"/>
      <c r="BB15" s="62"/>
      <c r="BC15" s="62"/>
      <c r="BD15" s="67"/>
      <c r="BE15" s="67"/>
      <c r="BF15" s="62"/>
      <c r="BG15" s="62"/>
      <c r="BH15" s="67"/>
      <c r="BI15" s="67"/>
      <c r="BJ15" s="62"/>
      <c r="BK15" s="62"/>
      <c r="BL15" s="67"/>
      <c r="BM15" s="67"/>
      <c r="BN15" s="62"/>
      <c r="BO15" s="62"/>
      <c r="BP15" s="67"/>
      <c r="BQ15" s="67"/>
      <c r="BR15" s="62"/>
      <c r="BS15" s="62"/>
      <c r="BT15" s="67"/>
      <c r="BU15" s="67"/>
      <c r="BV15" s="62"/>
      <c r="BW15" s="62"/>
      <c r="BX15" s="67"/>
      <c r="BY15" s="67"/>
      <c r="BZ15" s="62"/>
      <c r="CA15" s="62"/>
      <c r="CB15" s="67"/>
      <c r="CC15" s="67"/>
      <c r="CD15" s="62"/>
      <c r="CE15" s="62"/>
      <c r="CF15" s="67"/>
      <c r="CG15" s="67"/>
      <c r="CH15" s="62"/>
      <c r="CI15" s="67"/>
      <c r="CJ15" s="67"/>
      <c r="CK15" s="62"/>
      <c r="CL15" s="66" t="str">
        <f>IFERROR(IF(GE15&lt;=1,"1 - Muy Baja",VLOOKUP(GE15,'[10]G REC FIS'!$BLR$689:$BLS$693,2,0)),"")</f>
        <v>1 - Muy Baja</v>
      </c>
      <c r="CM15" s="249">
        <f t="shared" si="5"/>
        <v>0.108</v>
      </c>
      <c r="CN15" s="66" t="str">
        <f>IFERROR(IF(GG15&lt;=1,"1 - Leve",HLOOKUP(GG15,'[9]G FINANC'!$BLU$681:$BLY$682,2,0)),"")</f>
        <v>4 - Mayor</v>
      </c>
      <c r="CO15" s="249">
        <f t="shared" si="89"/>
        <v>0.8</v>
      </c>
      <c r="CP15" s="63" t="str">
        <f t="shared" si="6"/>
        <v>MODERADO</v>
      </c>
      <c r="CQ15" s="233">
        <f t="shared" si="90"/>
        <v>8.6400000000000005E-2</v>
      </c>
      <c r="CR15" s="77" t="s">
        <v>238</v>
      </c>
      <c r="CS15" s="63">
        <f t="shared" si="91"/>
        <v>3</v>
      </c>
      <c r="CT15" s="62"/>
      <c r="CU15" s="61" t="s">
        <v>1280</v>
      </c>
      <c r="CV15" s="76" t="s">
        <v>1238</v>
      </c>
      <c r="CW15" s="242"/>
      <c r="CX15" s="56">
        <f t="shared" si="7"/>
        <v>7</v>
      </c>
      <c r="CY15" s="59">
        <f t="shared" si="92"/>
        <v>4</v>
      </c>
      <c r="CZ15" s="56" t="str">
        <f t="shared" si="93"/>
        <v>Mayor</v>
      </c>
      <c r="DA15" s="237">
        <f t="shared" si="94"/>
        <v>0.8</v>
      </c>
      <c r="DB15" s="57">
        <f t="shared" si="95"/>
        <v>0.25</v>
      </c>
      <c r="DC15" s="57">
        <f t="shared" si="8"/>
        <v>0.25</v>
      </c>
      <c r="DD15" s="56">
        <f t="shared" si="96"/>
        <v>0.5</v>
      </c>
      <c r="DE15" s="55">
        <f t="shared" si="9"/>
        <v>2</v>
      </c>
      <c r="DF15" s="272">
        <f t="shared" si="10"/>
        <v>0.3</v>
      </c>
      <c r="DG15" s="55">
        <f t="shared" si="97"/>
        <v>4</v>
      </c>
      <c r="DH15" s="55"/>
      <c r="DI15" s="272">
        <f t="shared" si="11"/>
        <v>0.8</v>
      </c>
      <c r="DJ15" s="57">
        <f t="shared" si="12"/>
        <v>0.15</v>
      </c>
      <c r="DK15" s="57">
        <f t="shared" si="13"/>
        <v>0.25</v>
      </c>
      <c r="DL15" s="56">
        <f t="shared" si="14"/>
        <v>0.4</v>
      </c>
      <c r="DM15" s="55">
        <f t="shared" si="15"/>
        <v>1</v>
      </c>
      <c r="DN15" s="272">
        <f t="shared" si="16"/>
        <v>0.18</v>
      </c>
      <c r="DO15" s="55">
        <f t="shared" si="17"/>
        <v>4</v>
      </c>
      <c r="DP15" s="272">
        <f t="shared" si="18"/>
        <v>0.8</v>
      </c>
      <c r="DQ15" s="57">
        <f t="shared" si="19"/>
        <v>0.15</v>
      </c>
      <c r="DR15" s="57">
        <f t="shared" si="20"/>
        <v>0.25</v>
      </c>
      <c r="DS15" s="56">
        <f t="shared" si="21"/>
        <v>0.4</v>
      </c>
      <c r="DT15" s="55">
        <f t="shared" si="22"/>
        <v>1</v>
      </c>
      <c r="DU15" s="272">
        <f t="shared" si="23"/>
        <v>0.108</v>
      </c>
      <c r="DV15" s="55">
        <f t="shared" si="24"/>
        <v>4</v>
      </c>
      <c r="DW15" s="272">
        <f t="shared" si="25"/>
        <v>0.8</v>
      </c>
      <c r="DX15" s="57">
        <f t="shared" si="26"/>
        <v>0</v>
      </c>
      <c r="DY15" s="57">
        <f t="shared" si="27"/>
        <v>0</v>
      </c>
      <c r="DZ15" s="56">
        <f t="shared" si="28"/>
        <v>0</v>
      </c>
      <c r="EA15" s="55">
        <f t="shared" si="29"/>
        <v>1</v>
      </c>
      <c r="EB15" s="272">
        <f t="shared" si="30"/>
        <v>0.108</v>
      </c>
      <c r="EC15" s="55">
        <f t="shared" si="31"/>
        <v>4</v>
      </c>
      <c r="ED15" s="272">
        <f t="shared" si="32"/>
        <v>0.8</v>
      </c>
      <c r="EE15" s="57">
        <f t="shared" si="33"/>
        <v>0</v>
      </c>
      <c r="EF15" s="57">
        <f t="shared" si="34"/>
        <v>0</v>
      </c>
      <c r="EG15" s="56">
        <f t="shared" si="35"/>
        <v>0</v>
      </c>
      <c r="EH15" s="55">
        <f t="shared" si="36"/>
        <v>1</v>
      </c>
      <c r="EI15" s="272">
        <f t="shared" si="37"/>
        <v>0.108</v>
      </c>
      <c r="EJ15" s="55">
        <f t="shared" si="38"/>
        <v>4</v>
      </c>
      <c r="EK15" s="272">
        <f t="shared" si="39"/>
        <v>0.8</v>
      </c>
      <c r="EL15" s="57">
        <f t="shared" si="40"/>
        <v>0</v>
      </c>
      <c r="EM15" s="57">
        <f t="shared" si="41"/>
        <v>0</v>
      </c>
      <c r="EN15" s="56">
        <f t="shared" si="42"/>
        <v>0</v>
      </c>
      <c r="EO15" s="55">
        <f t="shared" si="43"/>
        <v>1</v>
      </c>
      <c r="EP15" s="272">
        <f t="shared" si="44"/>
        <v>0.108</v>
      </c>
      <c r="EQ15" s="55">
        <f t="shared" si="45"/>
        <v>4</v>
      </c>
      <c r="ER15" s="272">
        <f t="shared" si="46"/>
        <v>0.8</v>
      </c>
      <c r="ES15" s="57">
        <f t="shared" si="47"/>
        <v>0</v>
      </c>
      <c r="ET15" s="57">
        <f t="shared" si="48"/>
        <v>0</v>
      </c>
      <c r="EU15" s="56">
        <f t="shared" si="49"/>
        <v>0</v>
      </c>
      <c r="EV15" s="55">
        <f t="shared" si="50"/>
        <v>1</v>
      </c>
      <c r="EW15" s="272">
        <f t="shared" si="51"/>
        <v>0.108</v>
      </c>
      <c r="EX15" s="55">
        <f t="shared" si="52"/>
        <v>4</v>
      </c>
      <c r="EY15" s="272">
        <f t="shared" si="53"/>
        <v>0.8</v>
      </c>
      <c r="EZ15" s="57">
        <f t="shared" si="54"/>
        <v>0</v>
      </c>
      <c r="FA15" s="57">
        <f t="shared" si="55"/>
        <v>0</v>
      </c>
      <c r="FB15" s="56">
        <f t="shared" si="56"/>
        <v>0</v>
      </c>
      <c r="FC15" s="55">
        <f t="shared" si="57"/>
        <v>1</v>
      </c>
      <c r="FD15" s="272">
        <f t="shared" si="58"/>
        <v>0.108</v>
      </c>
      <c r="FE15" s="55">
        <f t="shared" si="59"/>
        <v>4</v>
      </c>
      <c r="FF15" s="272">
        <f t="shared" si="60"/>
        <v>0.8</v>
      </c>
      <c r="FG15" s="57">
        <f t="shared" si="61"/>
        <v>0</v>
      </c>
      <c r="FH15" s="57">
        <f t="shared" si="62"/>
        <v>0</v>
      </c>
      <c r="FI15" s="56">
        <f t="shared" si="63"/>
        <v>0</v>
      </c>
      <c r="FJ15" s="55">
        <f t="shared" si="64"/>
        <v>1</v>
      </c>
      <c r="FK15" s="272">
        <f t="shared" si="65"/>
        <v>0.108</v>
      </c>
      <c r="FL15" s="55">
        <f t="shared" si="66"/>
        <v>4</v>
      </c>
      <c r="FM15" s="272">
        <f t="shared" si="67"/>
        <v>0.8</v>
      </c>
      <c r="FN15" s="57">
        <f t="shared" si="68"/>
        <v>0</v>
      </c>
      <c r="FO15" s="57">
        <f t="shared" si="69"/>
        <v>0</v>
      </c>
      <c r="FP15" s="56">
        <f t="shared" si="70"/>
        <v>0</v>
      </c>
      <c r="FQ15" s="55">
        <f t="shared" si="71"/>
        <v>1</v>
      </c>
      <c r="FR15" s="272">
        <f t="shared" si="72"/>
        <v>0.108</v>
      </c>
      <c r="FS15" s="55">
        <f t="shared" si="73"/>
        <v>4</v>
      </c>
      <c r="FT15" s="272">
        <f t="shared" si="74"/>
        <v>0.8</v>
      </c>
      <c r="FU15" s="57">
        <f t="shared" si="75"/>
        <v>0</v>
      </c>
      <c r="FV15" s="57">
        <f t="shared" si="76"/>
        <v>0</v>
      </c>
      <c r="FW15" s="56">
        <f t="shared" si="77"/>
        <v>0</v>
      </c>
      <c r="FX15" s="55">
        <f t="shared" si="78"/>
        <v>1</v>
      </c>
      <c r="FY15" s="272">
        <f t="shared" si="79"/>
        <v>0.108</v>
      </c>
      <c r="FZ15" s="55">
        <f t="shared" si="80"/>
        <v>4</v>
      </c>
      <c r="GA15" s="272">
        <f t="shared" si="81"/>
        <v>0.8</v>
      </c>
      <c r="GB15" s="57">
        <f t="shared" si="82"/>
        <v>0</v>
      </c>
      <c r="GC15" s="57">
        <f t="shared" si="83"/>
        <v>0</v>
      </c>
      <c r="GD15" s="56">
        <f t="shared" si="84"/>
        <v>0</v>
      </c>
      <c r="GE15" s="55">
        <f t="shared" si="85"/>
        <v>1</v>
      </c>
      <c r="GF15" s="272">
        <f t="shared" si="86"/>
        <v>0.108</v>
      </c>
      <c r="GG15" s="55">
        <f t="shared" si="87"/>
        <v>4</v>
      </c>
      <c r="GH15" s="272">
        <f t="shared" si="88"/>
        <v>0.8</v>
      </c>
      <c r="GI15" s="272">
        <f t="shared" si="98"/>
        <v>0.8</v>
      </c>
      <c r="GJ15" s="53"/>
    </row>
    <row r="16" spans="1:193 1680:1680" ht="345.6" x14ac:dyDescent="0.2">
      <c r="A16" s="170">
        <v>8</v>
      </c>
      <c r="B16" s="169" t="s">
        <v>1308</v>
      </c>
      <c r="C16" s="77" t="s">
        <v>1313</v>
      </c>
      <c r="D16" s="365" t="s">
        <v>205</v>
      </c>
      <c r="E16" s="79" t="s">
        <v>204</v>
      </c>
      <c r="F16" s="168" t="s">
        <v>224</v>
      </c>
      <c r="G16" s="165" t="s">
        <v>1314</v>
      </c>
      <c r="H16" s="72" t="s">
        <v>169</v>
      </c>
      <c r="I16" s="71" t="s">
        <v>22</v>
      </c>
      <c r="J16" s="71" t="s">
        <v>54</v>
      </c>
      <c r="K16" s="71" t="s">
        <v>53</v>
      </c>
      <c r="L16" s="71" t="s">
        <v>53</v>
      </c>
      <c r="M16" s="71" t="s">
        <v>53</v>
      </c>
      <c r="N16" s="71" t="s">
        <v>54</v>
      </c>
      <c r="O16" s="71" t="s">
        <v>53</v>
      </c>
      <c r="P16" s="71" t="s">
        <v>54</v>
      </c>
      <c r="Q16" s="71" t="s">
        <v>53</v>
      </c>
      <c r="R16" s="71" t="s">
        <v>53</v>
      </c>
      <c r="S16" s="71" t="s">
        <v>54</v>
      </c>
      <c r="T16" s="71" t="s">
        <v>54</v>
      </c>
      <c r="U16" s="71" t="s">
        <v>54</v>
      </c>
      <c r="V16" s="71" t="s">
        <v>53</v>
      </c>
      <c r="W16" s="71" t="s">
        <v>53</v>
      </c>
      <c r="X16" s="71" t="s">
        <v>53</v>
      </c>
      <c r="Y16" s="71" t="s">
        <v>53</v>
      </c>
      <c r="Z16" s="71" t="s">
        <v>54</v>
      </c>
      <c r="AA16" s="71" t="s">
        <v>53</v>
      </c>
      <c r="AB16" s="71" t="s">
        <v>53</v>
      </c>
      <c r="AC16" s="70" t="str">
        <f t="shared" si="0"/>
        <v>3 - Media</v>
      </c>
      <c r="AD16" s="233">
        <f t="shared" si="1"/>
        <v>0.6</v>
      </c>
      <c r="AE16" s="70" t="str">
        <f t="shared" si="2"/>
        <v>4 - Mayor</v>
      </c>
      <c r="AF16" s="233">
        <f t="shared" si="3"/>
        <v>0.8</v>
      </c>
      <c r="AG16" s="69" t="str">
        <f>IFERROR(INDEX('[9]G REC FIS'!$BLU$689:$BLY$693,MATCH(I16,'[9]G REC FIS'!$BLS$689:$BLS$693,0),MATCH(AE16,'[9]G REC FIS'!$BLU$687:$BLY$687,0)),"")</f>
        <v>ALTO</v>
      </c>
      <c r="AH16" s="233">
        <f t="shared" si="4"/>
        <v>0.48</v>
      </c>
      <c r="AI16" s="80" t="s">
        <v>1315</v>
      </c>
      <c r="AJ16" s="67" t="s">
        <v>101</v>
      </c>
      <c r="AK16" s="67" t="s">
        <v>1311</v>
      </c>
      <c r="AL16" s="67" t="s">
        <v>1312</v>
      </c>
      <c r="AM16" s="62" t="s">
        <v>35</v>
      </c>
      <c r="AN16" s="67" t="s">
        <v>46</v>
      </c>
      <c r="AO16" s="67" t="s">
        <v>50</v>
      </c>
      <c r="AP16" s="62" t="s">
        <v>52</v>
      </c>
      <c r="AQ16" s="62" t="s">
        <v>34</v>
      </c>
      <c r="AR16" s="67" t="s">
        <v>45</v>
      </c>
      <c r="AS16" s="67" t="s">
        <v>50</v>
      </c>
      <c r="AT16" s="62" t="s">
        <v>52</v>
      </c>
      <c r="AU16" s="62" t="s">
        <v>34</v>
      </c>
      <c r="AV16" s="67" t="s">
        <v>45</v>
      </c>
      <c r="AW16" s="67" t="s">
        <v>50</v>
      </c>
      <c r="AX16" s="62" t="s">
        <v>52</v>
      </c>
      <c r="AY16" s="62"/>
      <c r="AZ16" s="67"/>
      <c r="BA16" s="67"/>
      <c r="BB16" s="62"/>
      <c r="BC16" s="62"/>
      <c r="BD16" s="67"/>
      <c r="BE16" s="67"/>
      <c r="BF16" s="62"/>
      <c r="BG16" s="62"/>
      <c r="BH16" s="67"/>
      <c r="BI16" s="67"/>
      <c r="BJ16" s="62"/>
      <c r="BK16" s="62"/>
      <c r="BL16" s="67"/>
      <c r="BM16" s="67"/>
      <c r="BN16" s="62"/>
      <c r="BO16" s="62"/>
      <c r="BP16" s="67"/>
      <c r="BQ16" s="67"/>
      <c r="BR16" s="62"/>
      <c r="BS16" s="62"/>
      <c r="BT16" s="67"/>
      <c r="BU16" s="67"/>
      <c r="BV16" s="62"/>
      <c r="BW16" s="62"/>
      <c r="BX16" s="67"/>
      <c r="BY16" s="67"/>
      <c r="BZ16" s="62"/>
      <c r="CA16" s="62"/>
      <c r="CB16" s="67"/>
      <c r="CC16" s="67"/>
      <c r="CD16" s="62"/>
      <c r="CE16" s="62"/>
      <c r="CF16" s="67"/>
      <c r="CG16" s="67"/>
      <c r="CH16" s="62"/>
      <c r="CI16" s="67"/>
      <c r="CJ16" s="67"/>
      <c r="CK16" s="62"/>
      <c r="CL16" s="66" t="str">
        <f>IFERROR(IF(GE16&lt;=1,"1 - Muy Baja",VLOOKUP(GE16,'[10]G REC FIS'!$BLR$689:$BLS$693,2,0)),"")</f>
        <v>1 - Muy Baja</v>
      </c>
      <c r="CM16" s="249">
        <f t="shared" si="5"/>
        <v>0.108</v>
      </c>
      <c r="CN16" s="66" t="str">
        <f>IFERROR(IF(GG16&lt;=1,"1 - Leve",HLOOKUP(GG16,'[9]G FINANC'!$BLU$681:$BLY$682,2,0)),"")</f>
        <v>4 - Mayor</v>
      </c>
      <c r="CO16" s="249">
        <f t="shared" si="89"/>
        <v>0.8</v>
      </c>
      <c r="CP16" s="63" t="str">
        <f t="shared" si="6"/>
        <v>MODERADO</v>
      </c>
      <c r="CQ16" s="233">
        <f t="shared" si="90"/>
        <v>8.6400000000000005E-2</v>
      </c>
      <c r="CR16" s="77" t="s">
        <v>475</v>
      </c>
      <c r="CS16" s="63">
        <f t="shared" si="91"/>
        <v>3</v>
      </c>
      <c r="CT16" s="62"/>
      <c r="CU16" s="61" t="s">
        <v>1280</v>
      </c>
      <c r="CV16" s="76" t="s">
        <v>1238</v>
      </c>
      <c r="CW16" s="242"/>
      <c r="CX16" s="56">
        <f t="shared" si="7"/>
        <v>7</v>
      </c>
      <c r="CY16" s="59">
        <f t="shared" si="92"/>
        <v>4</v>
      </c>
      <c r="CZ16" s="56" t="str">
        <f t="shared" si="93"/>
        <v>Mayor</v>
      </c>
      <c r="DA16" s="237">
        <f t="shared" si="94"/>
        <v>0.8</v>
      </c>
      <c r="DB16" s="57">
        <f t="shared" si="95"/>
        <v>0.25</v>
      </c>
      <c r="DC16" s="57">
        <f t="shared" si="8"/>
        <v>0.25</v>
      </c>
      <c r="DD16" s="56">
        <f t="shared" si="96"/>
        <v>0.5</v>
      </c>
      <c r="DE16" s="55">
        <f t="shared" si="9"/>
        <v>2</v>
      </c>
      <c r="DF16" s="272">
        <f t="shared" si="10"/>
        <v>0.3</v>
      </c>
      <c r="DG16" s="55">
        <f t="shared" si="97"/>
        <v>4</v>
      </c>
      <c r="DH16" s="55"/>
      <c r="DI16" s="272">
        <f t="shared" si="11"/>
        <v>0.8</v>
      </c>
      <c r="DJ16" s="57">
        <f t="shared" si="12"/>
        <v>0.15</v>
      </c>
      <c r="DK16" s="57">
        <f t="shared" si="13"/>
        <v>0.25</v>
      </c>
      <c r="DL16" s="56">
        <f t="shared" si="14"/>
        <v>0.4</v>
      </c>
      <c r="DM16" s="55">
        <f t="shared" si="15"/>
        <v>1</v>
      </c>
      <c r="DN16" s="272">
        <f t="shared" si="16"/>
        <v>0.18</v>
      </c>
      <c r="DO16" s="55">
        <f t="shared" si="17"/>
        <v>4</v>
      </c>
      <c r="DP16" s="272">
        <f t="shared" si="18"/>
        <v>0.8</v>
      </c>
      <c r="DQ16" s="57">
        <f t="shared" si="19"/>
        <v>0.15</v>
      </c>
      <c r="DR16" s="57">
        <f t="shared" si="20"/>
        <v>0.25</v>
      </c>
      <c r="DS16" s="56">
        <f t="shared" si="21"/>
        <v>0.4</v>
      </c>
      <c r="DT16" s="55">
        <f t="shared" si="22"/>
        <v>1</v>
      </c>
      <c r="DU16" s="272">
        <f t="shared" si="23"/>
        <v>0.108</v>
      </c>
      <c r="DV16" s="55">
        <f t="shared" si="24"/>
        <v>4</v>
      </c>
      <c r="DW16" s="272">
        <f t="shared" si="25"/>
        <v>0.8</v>
      </c>
      <c r="DX16" s="57">
        <f t="shared" si="26"/>
        <v>0</v>
      </c>
      <c r="DY16" s="57">
        <f t="shared" si="27"/>
        <v>0</v>
      </c>
      <c r="DZ16" s="56">
        <f t="shared" si="28"/>
        <v>0</v>
      </c>
      <c r="EA16" s="55">
        <f t="shared" si="29"/>
        <v>1</v>
      </c>
      <c r="EB16" s="272">
        <f t="shared" si="30"/>
        <v>0.108</v>
      </c>
      <c r="EC16" s="55">
        <f t="shared" si="31"/>
        <v>4</v>
      </c>
      <c r="ED16" s="272">
        <f t="shared" si="32"/>
        <v>0.8</v>
      </c>
      <c r="EE16" s="57">
        <f t="shared" si="33"/>
        <v>0</v>
      </c>
      <c r="EF16" s="57">
        <f t="shared" si="34"/>
        <v>0</v>
      </c>
      <c r="EG16" s="56">
        <f t="shared" si="35"/>
        <v>0</v>
      </c>
      <c r="EH16" s="55">
        <f t="shared" si="36"/>
        <v>1</v>
      </c>
      <c r="EI16" s="272">
        <f t="shared" si="37"/>
        <v>0.108</v>
      </c>
      <c r="EJ16" s="55">
        <f t="shared" si="38"/>
        <v>4</v>
      </c>
      <c r="EK16" s="272">
        <f t="shared" si="39"/>
        <v>0.8</v>
      </c>
      <c r="EL16" s="57">
        <f t="shared" si="40"/>
        <v>0</v>
      </c>
      <c r="EM16" s="57">
        <f t="shared" si="41"/>
        <v>0</v>
      </c>
      <c r="EN16" s="56">
        <f t="shared" si="42"/>
        <v>0</v>
      </c>
      <c r="EO16" s="55">
        <f t="shared" si="43"/>
        <v>1</v>
      </c>
      <c r="EP16" s="272">
        <f t="shared" si="44"/>
        <v>0.108</v>
      </c>
      <c r="EQ16" s="55">
        <f t="shared" si="45"/>
        <v>4</v>
      </c>
      <c r="ER16" s="272">
        <f t="shared" si="46"/>
        <v>0.8</v>
      </c>
      <c r="ES16" s="57">
        <f t="shared" si="47"/>
        <v>0</v>
      </c>
      <c r="ET16" s="57">
        <f t="shared" si="48"/>
        <v>0</v>
      </c>
      <c r="EU16" s="56">
        <f t="shared" si="49"/>
        <v>0</v>
      </c>
      <c r="EV16" s="55">
        <f t="shared" si="50"/>
        <v>1</v>
      </c>
      <c r="EW16" s="272">
        <f t="shared" si="51"/>
        <v>0.108</v>
      </c>
      <c r="EX16" s="55">
        <f t="shared" si="52"/>
        <v>4</v>
      </c>
      <c r="EY16" s="272">
        <f t="shared" si="53"/>
        <v>0.8</v>
      </c>
      <c r="EZ16" s="57">
        <f t="shared" si="54"/>
        <v>0</v>
      </c>
      <c r="FA16" s="57">
        <f t="shared" si="55"/>
        <v>0</v>
      </c>
      <c r="FB16" s="56">
        <f t="shared" si="56"/>
        <v>0</v>
      </c>
      <c r="FC16" s="55">
        <f t="shared" si="57"/>
        <v>1</v>
      </c>
      <c r="FD16" s="272">
        <f t="shared" si="58"/>
        <v>0.108</v>
      </c>
      <c r="FE16" s="55">
        <f t="shared" si="59"/>
        <v>4</v>
      </c>
      <c r="FF16" s="272">
        <f t="shared" si="60"/>
        <v>0.8</v>
      </c>
      <c r="FG16" s="57">
        <f t="shared" si="61"/>
        <v>0</v>
      </c>
      <c r="FH16" s="57">
        <f t="shared" si="62"/>
        <v>0</v>
      </c>
      <c r="FI16" s="56">
        <f t="shared" si="63"/>
        <v>0</v>
      </c>
      <c r="FJ16" s="55">
        <f t="shared" si="64"/>
        <v>1</v>
      </c>
      <c r="FK16" s="272">
        <f t="shared" si="65"/>
        <v>0.108</v>
      </c>
      <c r="FL16" s="55">
        <f t="shared" si="66"/>
        <v>4</v>
      </c>
      <c r="FM16" s="272">
        <f t="shared" si="67"/>
        <v>0.8</v>
      </c>
      <c r="FN16" s="57">
        <f t="shared" si="68"/>
        <v>0</v>
      </c>
      <c r="FO16" s="57">
        <f t="shared" si="69"/>
        <v>0</v>
      </c>
      <c r="FP16" s="56">
        <f t="shared" si="70"/>
        <v>0</v>
      </c>
      <c r="FQ16" s="55">
        <f t="shared" si="71"/>
        <v>1</v>
      </c>
      <c r="FR16" s="272">
        <f t="shared" si="72"/>
        <v>0.108</v>
      </c>
      <c r="FS16" s="55">
        <f t="shared" si="73"/>
        <v>4</v>
      </c>
      <c r="FT16" s="272">
        <f t="shared" si="74"/>
        <v>0.8</v>
      </c>
      <c r="FU16" s="57">
        <f t="shared" si="75"/>
        <v>0</v>
      </c>
      <c r="FV16" s="57">
        <f t="shared" si="76"/>
        <v>0</v>
      </c>
      <c r="FW16" s="56">
        <f t="shared" si="77"/>
        <v>0</v>
      </c>
      <c r="FX16" s="55">
        <f t="shared" si="78"/>
        <v>1</v>
      </c>
      <c r="FY16" s="272">
        <f t="shared" si="79"/>
        <v>0.108</v>
      </c>
      <c r="FZ16" s="55">
        <f t="shared" si="80"/>
        <v>4</v>
      </c>
      <c r="GA16" s="272">
        <f t="shared" si="81"/>
        <v>0.8</v>
      </c>
      <c r="GB16" s="57">
        <f t="shared" si="82"/>
        <v>0</v>
      </c>
      <c r="GC16" s="57">
        <f t="shared" si="83"/>
        <v>0</v>
      </c>
      <c r="GD16" s="56">
        <f t="shared" si="84"/>
        <v>0</v>
      </c>
      <c r="GE16" s="55">
        <f t="shared" si="85"/>
        <v>1</v>
      </c>
      <c r="GF16" s="272">
        <f t="shared" si="86"/>
        <v>0.108</v>
      </c>
      <c r="GG16" s="55">
        <f t="shared" si="87"/>
        <v>4</v>
      </c>
      <c r="GH16" s="272">
        <f t="shared" si="88"/>
        <v>0.8</v>
      </c>
      <c r="GI16" s="272">
        <f t="shared" si="98"/>
        <v>0.8</v>
      </c>
      <c r="GJ16" s="53"/>
    </row>
    <row r="17" spans="1:191" ht="345.6" x14ac:dyDescent="0.2">
      <c r="A17" s="170">
        <v>9</v>
      </c>
      <c r="B17" s="169" t="s">
        <v>1308</v>
      </c>
      <c r="C17" s="77" t="s">
        <v>1316</v>
      </c>
      <c r="D17" s="365" t="s">
        <v>206</v>
      </c>
      <c r="E17" s="79" t="s">
        <v>204</v>
      </c>
      <c r="F17" s="168" t="s">
        <v>222</v>
      </c>
      <c r="G17" s="165" t="s">
        <v>1314</v>
      </c>
      <c r="H17" s="72" t="s">
        <v>169</v>
      </c>
      <c r="I17" s="71" t="s">
        <v>22</v>
      </c>
      <c r="J17" s="71" t="s">
        <v>54</v>
      </c>
      <c r="K17" s="71" t="s">
        <v>53</v>
      </c>
      <c r="L17" s="71" t="s">
        <v>53</v>
      </c>
      <c r="M17" s="71" t="s">
        <v>53</v>
      </c>
      <c r="N17" s="71" t="s">
        <v>54</v>
      </c>
      <c r="O17" s="71" t="s">
        <v>53</v>
      </c>
      <c r="P17" s="71" t="s">
        <v>54</v>
      </c>
      <c r="Q17" s="71" t="s">
        <v>53</v>
      </c>
      <c r="R17" s="71" t="s">
        <v>53</v>
      </c>
      <c r="S17" s="71" t="s">
        <v>54</v>
      </c>
      <c r="T17" s="71" t="s">
        <v>54</v>
      </c>
      <c r="U17" s="71" t="s">
        <v>54</v>
      </c>
      <c r="V17" s="71" t="s">
        <v>53</v>
      </c>
      <c r="W17" s="71" t="s">
        <v>53</v>
      </c>
      <c r="X17" s="71" t="s">
        <v>53</v>
      </c>
      <c r="Y17" s="71" t="s">
        <v>53</v>
      </c>
      <c r="Z17" s="71" t="s">
        <v>54</v>
      </c>
      <c r="AA17" s="71" t="s">
        <v>53</v>
      </c>
      <c r="AB17" s="71" t="s">
        <v>53</v>
      </c>
      <c r="AC17" s="70" t="str">
        <f t="shared" si="0"/>
        <v>3 - Media</v>
      </c>
      <c r="AD17" s="233">
        <f t="shared" si="1"/>
        <v>0.6</v>
      </c>
      <c r="AE17" s="70" t="str">
        <f t="shared" si="2"/>
        <v>4 - Mayor</v>
      </c>
      <c r="AF17" s="233">
        <f t="shared" si="3"/>
        <v>0.8</v>
      </c>
      <c r="AG17" s="69" t="str">
        <f>IFERROR(INDEX('[9]G REC FIS'!$BLU$689:$BLY$693,MATCH(I17,'[9]G REC FIS'!$BLS$689:$BLS$693,0),MATCH(AE17,'[9]G REC FIS'!$BLU$687:$BLY$687,0)),"")</f>
        <v>ALTO</v>
      </c>
      <c r="AH17" s="233">
        <f t="shared" si="4"/>
        <v>0.48</v>
      </c>
      <c r="AI17" s="417" t="s">
        <v>1317</v>
      </c>
      <c r="AJ17" s="67" t="s">
        <v>101</v>
      </c>
      <c r="AK17" s="67" t="s">
        <v>1294</v>
      </c>
      <c r="AL17" s="67" t="s">
        <v>1295</v>
      </c>
      <c r="AM17" s="62" t="s">
        <v>35</v>
      </c>
      <c r="AN17" s="67" t="s">
        <v>45</v>
      </c>
      <c r="AO17" s="67" t="s">
        <v>50</v>
      </c>
      <c r="AP17" s="62" t="s">
        <v>52</v>
      </c>
      <c r="AQ17" s="62" t="s">
        <v>35</v>
      </c>
      <c r="AR17" s="67" t="s">
        <v>45</v>
      </c>
      <c r="AS17" s="67" t="s">
        <v>50</v>
      </c>
      <c r="AT17" s="62" t="s">
        <v>52</v>
      </c>
      <c r="AU17" s="62" t="s">
        <v>35</v>
      </c>
      <c r="AV17" s="67" t="s">
        <v>45</v>
      </c>
      <c r="AW17" s="67" t="s">
        <v>50</v>
      </c>
      <c r="AX17" s="62" t="s">
        <v>52</v>
      </c>
      <c r="AY17" s="62" t="s">
        <v>35</v>
      </c>
      <c r="AZ17" s="67" t="s">
        <v>45</v>
      </c>
      <c r="BA17" s="67" t="s">
        <v>50</v>
      </c>
      <c r="BB17" s="62" t="s">
        <v>52</v>
      </c>
      <c r="BC17" s="62"/>
      <c r="BD17" s="67"/>
      <c r="BE17" s="67"/>
      <c r="BF17" s="62"/>
      <c r="BG17" s="62"/>
      <c r="BH17" s="67"/>
      <c r="BI17" s="67"/>
      <c r="BJ17" s="62"/>
      <c r="BK17" s="62"/>
      <c r="BL17" s="67"/>
      <c r="BM17" s="67"/>
      <c r="BN17" s="62"/>
      <c r="BO17" s="62"/>
      <c r="BP17" s="67"/>
      <c r="BQ17" s="67"/>
      <c r="BR17" s="62"/>
      <c r="BS17" s="62"/>
      <c r="BT17" s="67"/>
      <c r="BU17" s="67"/>
      <c r="BV17" s="62"/>
      <c r="BW17" s="62"/>
      <c r="BX17" s="67"/>
      <c r="BY17" s="67"/>
      <c r="BZ17" s="62"/>
      <c r="CA17" s="62"/>
      <c r="CB17" s="67"/>
      <c r="CC17" s="67"/>
      <c r="CD17" s="62"/>
      <c r="CE17" s="62"/>
      <c r="CF17" s="67"/>
      <c r="CG17" s="67"/>
      <c r="CH17" s="62"/>
      <c r="CI17" s="67"/>
      <c r="CJ17" s="67"/>
      <c r="CK17" s="62"/>
      <c r="CL17" s="66" t="str">
        <f>IFERROR(IF(GE17&lt;=1,"1 - Muy Baja",VLOOKUP(GE17,'[10]G REC FIS'!$BLR$689:$BLS$693,2,0)),"")</f>
        <v>1 - Muy Baja</v>
      </c>
      <c r="CM17" s="249">
        <f t="shared" si="5"/>
        <v>7.7759999999999996E-2</v>
      </c>
      <c r="CN17" s="66" t="str">
        <f>IFERROR(IF(GG17&lt;=1,"1 - Leve",HLOOKUP(GG17,'[9]G FINANC'!$BLU$681:$BLY$682,2,0)),"")</f>
        <v>4 - Mayor</v>
      </c>
      <c r="CO17" s="249">
        <f t="shared" si="89"/>
        <v>0.8</v>
      </c>
      <c r="CP17" s="63" t="str">
        <f t="shared" si="6"/>
        <v>MODERADO</v>
      </c>
      <c r="CQ17" s="233">
        <f t="shared" si="90"/>
        <v>6.2207999999999999E-2</v>
      </c>
      <c r="CR17" s="77" t="s">
        <v>238</v>
      </c>
      <c r="CS17" s="63">
        <f t="shared" si="91"/>
        <v>3</v>
      </c>
      <c r="CT17" s="62"/>
      <c r="CU17" s="61" t="s">
        <v>1280</v>
      </c>
      <c r="CV17" s="76" t="s">
        <v>1238</v>
      </c>
      <c r="CW17" s="242"/>
      <c r="CX17" s="56">
        <f t="shared" si="7"/>
        <v>7</v>
      </c>
      <c r="CY17" s="59">
        <f t="shared" si="92"/>
        <v>4</v>
      </c>
      <c r="CZ17" s="56" t="str">
        <f t="shared" si="93"/>
        <v>Mayor</v>
      </c>
      <c r="DA17" s="237">
        <f t="shared" si="94"/>
        <v>0.8</v>
      </c>
      <c r="DB17" s="57">
        <f t="shared" si="95"/>
        <v>0.15</v>
      </c>
      <c r="DC17" s="57">
        <f t="shared" si="8"/>
        <v>0.25</v>
      </c>
      <c r="DD17" s="56">
        <f t="shared" si="96"/>
        <v>0.4</v>
      </c>
      <c r="DE17" s="55">
        <f t="shared" si="9"/>
        <v>2</v>
      </c>
      <c r="DF17" s="272">
        <f t="shared" si="10"/>
        <v>0.36</v>
      </c>
      <c r="DG17" s="55">
        <f t="shared" si="97"/>
        <v>4</v>
      </c>
      <c r="DH17" s="55"/>
      <c r="DI17" s="272">
        <f t="shared" si="11"/>
        <v>0.8</v>
      </c>
      <c r="DJ17" s="57">
        <f t="shared" si="12"/>
        <v>0.15</v>
      </c>
      <c r="DK17" s="57">
        <f t="shared" si="13"/>
        <v>0.25</v>
      </c>
      <c r="DL17" s="56">
        <f t="shared" si="14"/>
        <v>0.4</v>
      </c>
      <c r="DM17" s="55">
        <f t="shared" si="15"/>
        <v>2</v>
      </c>
      <c r="DN17" s="272">
        <f t="shared" si="16"/>
        <v>0.216</v>
      </c>
      <c r="DO17" s="55">
        <f t="shared" si="17"/>
        <v>4</v>
      </c>
      <c r="DP17" s="272">
        <f t="shared" si="18"/>
        <v>0.8</v>
      </c>
      <c r="DQ17" s="57">
        <f t="shared" si="19"/>
        <v>0.15</v>
      </c>
      <c r="DR17" s="57">
        <f t="shared" si="20"/>
        <v>0.25</v>
      </c>
      <c r="DS17" s="56">
        <f t="shared" si="21"/>
        <v>0.4</v>
      </c>
      <c r="DT17" s="55">
        <f t="shared" si="22"/>
        <v>1</v>
      </c>
      <c r="DU17" s="272">
        <f t="shared" si="23"/>
        <v>0.12959999999999999</v>
      </c>
      <c r="DV17" s="55">
        <f t="shared" si="24"/>
        <v>4</v>
      </c>
      <c r="DW17" s="272">
        <f t="shared" si="25"/>
        <v>0.8</v>
      </c>
      <c r="DX17" s="57">
        <f t="shared" si="26"/>
        <v>0.15</v>
      </c>
      <c r="DY17" s="57">
        <f t="shared" si="27"/>
        <v>0.25</v>
      </c>
      <c r="DZ17" s="56">
        <f t="shared" si="28"/>
        <v>0.4</v>
      </c>
      <c r="EA17" s="55">
        <f t="shared" si="29"/>
        <v>1</v>
      </c>
      <c r="EB17" s="272">
        <f t="shared" si="30"/>
        <v>7.7759999999999996E-2</v>
      </c>
      <c r="EC17" s="55">
        <f t="shared" si="31"/>
        <v>4</v>
      </c>
      <c r="ED17" s="272">
        <f t="shared" si="32"/>
        <v>0.8</v>
      </c>
      <c r="EE17" s="57">
        <f t="shared" si="33"/>
        <v>0</v>
      </c>
      <c r="EF17" s="57">
        <f t="shared" si="34"/>
        <v>0</v>
      </c>
      <c r="EG17" s="56">
        <f t="shared" si="35"/>
        <v>0</v>
      </c>
      <c r="EH17" s="55">
        <f t="shared" si="36"/>
        <v>1</v>
      </c>
      <c r="EI17" s="272">
        <f t="shared" si="37"/>
        <v>7.7759999999999996E-2</v>
      </c>
      <c r="EJ17" s="55">
        <f t="shared" si="38"/>
        <v>4</v>
      </c>
      <c r="EK17" s="272">
        <f t="shared" si="39"/>
        <v>0.8</v>
      </c>
      <c r="EL17" s="57">
        <f t="shared" si="40"/>
        <v>0</v>
      </c>
      <c r="EM17" s="57">
        <f t="shared" si="41"/>
        <v>0</v>
      </c>
      <c r="EN17" s="56">
        <f t="shared" si="42"/>
        <v>0</v>
      </c>
      <c r="EO17" s="55">
        <f t="shared" si="43"/>
        <v>1</v>
      </c>
      <c r="EP17" s="272">
        <f t="shared" si="44"/>
        <v>7.7759999999999996E-2</v>
      </c>
      <c r="EQ17" s="55">
        <f t="shared" si="45"/>
        <v>4</v>
      </c>
      <c r="ER17" s="272">
        <f t="shared" si="46"/>
        <v>0.8</v>
      </c>
      <c r="ES17" s="57">
        <f t="shared" si="47"/>
        <v>0</v>
      </c>
      <c r="ET17" s="57">
        <f t="shared" si="48"/>
        <v>0</v>
      </c>
      <c r="EU17" s="56">
        <f t="shared" si="49"/>
        <v>0</v>
      </c>
      <c r="EV17" s="55">
        <f t="shared" si="50"/>
        <v>1</v>
      </c>
      <c r="EW17" s="272">
        <f t="shared" si="51"/>
        <v>7.7759999999999996E-2</v>
      </c>
      <c r="EX17" s="55">
        <f t="shared" si="52"/>
        <v>4</v>
      </c>
      <c r="EY17" s="272">
        <f t="shared" si="53"/>
        <v>0.8</v>
      </c>
      <c r="EZ17" s="57">
        <f t="shared" si="54"/>
        <v>0</v>
      </c>
      <c r="FA17" s="57">
        <f t="shared" si="55"/>
        <v>0</v>
      </c>
      <c r="FB17" s="56">
        <f t="shared" si="56"/>
        <v>0</v>
      </c>
      <c r="FC17" s="55">
        <f t="shared" si="57"/>
        <v>1</v>
      </c>
      <c r="FD17" s="272">
        <f t="shared" si="58"/>
        <v>7.7759999999999996E-2</v>
      </c>
      <c r="FE17" s="55">
        <f t="shared" si="59"/>
        <v>4</v>
      </c>
      <c r="FF17" s="272">
        <f t="shared" si="60"/>
        <v>0.8</v>
      </c>
      <c r="FG17" s="57">
        <f t="shared" si="61"/>
        <v>0</v>
      </c>
      <c r="FH17" s="57">
        <f t="shared" si="62"/>
        <v>0</v>
      </c>
      <c r="FI17" s="56">
        <f t="shared" si="63"/>
        <v>0</v>
      </c>
      <c r="FJ17" s="55">
        <f t="shared" si="64"/>
        <v>1</v>
      </c>
      <c r="FK17" s="272">
        <f t="shared" si="65"/>
        <v>7.7759999999999996E-2</v>
      </c>
      <c r="FL17" s="55">
        <f t="shared" si="66"/>
        <v>4</v>
      </c>
      <c r="FM17" s="272">
        <f t="shared" si="67"/>
        <v>0.8</v>
      </c>
      <c r="FN17" s="57">
        <f t="shared" si="68"/>
        <v>0</v>
      </c>
      <c r="FO17" s="57">
        <f t="shared" si="69"/>
        <v>0</v>
      </c>
      <c r="FP17" s="56">
        <f t="shared" si="70"/>
        <v>0</v>
      </c>
      <c r="FQ17" s="55">
        <f t="shared" si="71"/>
        <v>1</v>
      </c>
      <c r="FR17" s="272">
        <f t="shared" si="72"/>
        <v>7.7759999999999996E-2</v>
      </c>
      <c r="FS17" s="55">
        <f t="shared" si="73"/>
        <v>4</v>
      </c>
      <c r="FT17" s="272">
        <f t="shared" si="74"/>
        <v>0.8</v>
      </c>
      <c r="FU17" s="57">
        <f t="shared" si="75"/>
        <v>0</v>
      </c>
      <c r="FV17" s="57">
        <f t="shared" si="76"/>
        <v>0</v>
      </c>
      <c r="FW17" s="56">
        <f t="shared" si="77"/>
        <v>0</v>
      </c>
      <c r="FX17" s="55">
        <f t="shared" si="78"/>
        <v>1</v>
      </c>
      <c r="FY17" s="272">
        <f t="shared" si="79"/>
        <v>7.7759999999999996E-2</v>
      </c>
      <c r="FZ17" s="55">
        <f t="shared" si="80"/>
        <v>4</v>
      </c>
      <c r="GA17" s="272">
        <f t="shared" si="81"/>
        <v>0.8</v>
      </c>
      <c r="GB17" s="57">
        <f t="shared" si="82"/>
        <v>0</v>
      </c>
      <c r="GC17" s="57">
        <f t="shared" si="83"/>
        <v>0</v>
      </c>
      <c r="GD17" s="56">
        <f t="shared" si="84"/>
        <v>0</v>
      </c>
      <c r="GE17" s="55">
        <f t="shared" si="85"/>
        <v>1</v>
      </c>
      <c r="GF17" s="272">
        <f t="shared" si="86"/>
        <v>7.7759999999999996E-2</v>
      </c>
      <c r="GG17" s="55">
        <f t="shared" si="87"/>
        <v>4</v>
      </c>
      <c r="GH17" s="272">
        <f t="shared" si="88"/>
        <v>0.8</v>
      </c>
      <c r="GI17" s="272">
        <f t="shared" si="98"/>
        <v>0.8</v>
      </c>
    </row>
    <row r="18" spans="1:191" ht="345.6" x14ac:dyDescent="0.2">
      <c r="A18" s="170">
        <v>10</v>
      </c>
      <c r="B18" s="169" t="s">
        <v>1308</v>
      </c>
      <c r="C18" s="77" t="s">
        <v>1318</v>
      </c>
      <c r="D18" s="365" t="s">
        <v>205</v>
      </c>
      <c r="E18" s="79" t="s">
        <v>204</v>
      </c>
      <c r="F18" s="168" t="s">
        <v>224</v>
      </c>
      <c r="G18" s="165" t="s">
        <v>1314</v>
      </c>
      <c r="H18" s="72" t="s">
        <v>169</v>
      </c>
      <c r="I18" s="71" t="s">
        <v>22</v>
      </c>
      <c r="J18" s="71" t="s">
        <v>54</v>
      </c>
      <c r="K18" s="71" t="s">
        <v>53</v>
      </c>
      <c r="L18" s="71" t="s">
        <v>53</v>
      </c>
      <c r="M18" s="71" t="s">
        <v>53</v>
      </c>
      <c r="N18" s="71" t="s">
        <v>54</v>
      </c>
      <c r="O18" s="71" t="s">
        <v>53</v>
      </c>
      <c r="P18" s="71" t="s">
        <v>54</v>
      </c>
      <c r="Q18" s="71" t="s">
        <v>53</v>
      </c>
      <c r="R18" s="71" t="s">
        <v>53</v>
      </c>
      <c r="S18" s="71" t="s">
        <v>54</v>
      </c>
      <c r="T18" s="71" t="s">
        <v>54</v>
      </c>
      <c r="U18" s="71" t="s">
        <v>54</v>
      </c>
      <c r="V18" s="71" t="s">
        <v>53</v>
      </c>
      <c r="W18" s="71" t="s">
        <v>53</v>
      </c>
      <c r="X18" s="71" t="s">
        <v>53</v>
      </c>
      <c r="Y18" s="71" t="s">
        <v>53</v>
      </c>
      <c r="Z18" s="71" t="s">
        <v>54</v>
      </c>
      <c r="AA18" s="71" t="s">
        <v>53</v>
      </c>
      <c r="AB18" s="71" t="s">
        <v>53</v>
      </c>
      <c r="AC18" s="70" t="str">
        <f t="shared" si="0"/>
        <v>3 - Media</v>
      </c>
      <c r="AD18" s="233">
        <f t="shared" si="1"/>
        <v>0.6</v>
      </c>
      <c r="AE18" s="70" t="str">
        <f t="shared" si="2"/>
        <v>4 - Mayor</v>
      </c>
      <c r="AF18" s="233">
        <f t="shared" si="3"/>
        <v>0.8</v>
      </c>
      <c r="AG18" s="69" t="str">
        <f>IFERROR(INDEX('[9]G REC FIS'!$BLU$689:$BLY$693,MATCH(I18,'[9]G REC FIS'!$BLS$689:$BLS$693,0),MATCH(AE18,'[9]G REC FIS'!$BLU$687:$BLY$687,0)),"")</f>
        <v>ALTO</v>
      </c>
      <c r="AH18" s="233">
        <f t="shared" si="4"/>
        <v>0.48</v>
      </c>
      <c r="AI18" s="80" t="s">
        <v>1319</v>
      </c>
      <c r="AJ18" s="67" t="s">
        <v>101</v>
      </c>
      <c r="AK18" s="67" t="s">
        <v>1294</v>
      </c>
      <c r="AL18" s="67" t="s">
        <v>1295</v>
      </c>
      <c r="AM18" s="62" t="s">
        <v>35</v>
      </c>
      <c r="AN18" s="67" t="s">
        <v>45</v>
      </c>
      <c r="AO18" s="67" t="s">
        <v>50</v>
      </c>
      <c r="AP18" s="62" t="s">
        <v>52</v>
      </c>
      <c r="AQ18" s="62" t="s">
        <v>35</v>
      </c>
      <c r="AR18" s="67" t="s">
        <v>45</v>
      </c>
      <c r="AS18" s="67" t="s">
        <v>50</v>
      </c>
      <c r="AT18" s="62" t="s">
        <v>52</v>
      </c>
      <c r="AU18" s="62" t="s">
        <v>35</v>
      </c>
      <c r="AV18" s="67" t="s">
        <v>45</v>
      </c>
      <c r="AW18" s="67" t="s">
        <v>50</v>
      </c>
      <c r="AX18" s="62" t="s">
        <v>52</v>
      </c>
      <c r="AY18" s="62" t="s">
        <v>35</v>
      </c>
      <c r="AZ18" s="67" t="s">
        <v>45</v>
      </c>
      <c r="BA18" s="67" t="s">
        <v>50</v>
      </c>
      <c r="BB18" s="62" t="s">
        <v>52</v>
      </c>
      <c r="BC18" s="62"/>
      <c r="BD18" s="67"/>
      <c r="BE18" s="67"/>
      <c r="BF18" s="62"/>
      <c r="BG18" s="62"/>
      <c r="BH18" s="67"/>
      <c r="BI18" s="67"/>
      <c r="BJ18" s="62"/>
      <c r="BK18" s="62"/>
      <c r="BL18" s="67"/>
      <c r="BM18" s="67"/>
      <c r="BN18" s="62"/>
      <c r="BO18" s="62"/>
      <c r="BP18" s="67"/>
      <c r="BQ18" s="67"/>
      <c r="BR18" s="62"/>
      <c r="BS18" s="62"/>
      <c r="BT18" s="67"/>
      <c r="BU18" s="67"/>
      <c r="BV18" s="62"/>
      <c r="BW18" s="62"/>
      <c r="BX18" s="67"/>
      <c r="BY18" s="67"/>
      <c r="BZ18" s="62"/>
      <c r="CA18" s="62"/>
      <c r="CB18" s="67"/>
      <c r="CC18" s="67"/>
      <c r="CD18" s="62"/>
      <c r="CE18" s="62"/>
      <c r="CF18" s="67"/>
      <c r="CG18" s="67"/>
      <c r="CH18" s="62"/>
      <c r="CI18" s="67"/>
      <c r="CJ18" s="67"/>
      <c r="CK18" s="62"/>
      <c r="CL18" s="66" t="str">
        <f>IFERROR(IF(GE18&lt;=1,"1 - Muy Baja",VLOOKUP(GE18,'[10]G REC FIS'!$BLR$689:$BLS$693,2,0)),"")</f>
        <v>1 - Muy Baja</v>
      </c>
      <c r="CM18" s="249">
        <f t="shared" si="5"/>
        <v>7.7759999999999996E-2</v>
      </c>
      <c r="CN18" s="66" t="str">
        <f>IFERROR(IF(GG18&lt;=1,"1 - Leve",HLOOKUP(GG18,'[9]G FINANC'!$BLU$681:$BLY$682,2,0)),"")</f>
        <v>4 - Mayor</v>
      </c>
      <c r="CO18" s="249">
        <f t="shared" si="89"/>
        <v>0.8</v>
      </c>
      <c r="CP18" s="63" t="str">
        <f t="shared" si="6"/>
        <v>MODERADO</v>
      </c>
      <c r="CQ18" s="233">
        <f t="shared" si="90"/>
        <v>6.2207999999999999E-2</v>
      </c>
      <c r="CR18" s="77" t="s">
        <v>475</v>
      </c>
      <c r="CS18" s="63">
        <f t="shared" si="91"/>
        <v>3</v>
      </c>
      <c r="CT18" s="62"/>
      <c r="CU18" s="61" t="s">
        <v>1280</v>
      </c>
      <c r="CV18" s="76" t="s">
        <v>1238</v>
      </c>
      <c r="CW18" s="242"/>
      <c r="CX18" s="56">
        <f t="shared" si="7"/>
        <v>7</v>
      </c>
      <c r="CY18" s="59">
        <f t="shared" si="92"/>
        <v>4</v>
      </c>
      <c r="CZ18" s="56" t="str">
        <f t="shared" si="93"/>
        <v>Mayor</v>
      </c>
      <c r="DA18" s="237">
        <f t="shared" si="94"/>
        <v>0.8</v>
      </c>
      <c r="DB18" s="57">
        <f t="shared" si="95"/>
        <v>0.15</v>
      </c>
      <c r="DC18" s="57">
        <f t="shared" si="8"/>
        <v>0.25</v>
      </c>
      <c r="DD18" s="56">
        <f t="shared" si="96"/>
        <v>0.4</v>
      </c>
      <c r="DE18" s="55">
        <f t="shared" si="9"/>
        <v>2</v>
      </c>
      <c r="DF18" s="272">
        <f t="shared" si="10"/>
        <v>0.36</v>
      </c>
      <c r="DG18" s="55">
        <f t="shared" si="97"/>
        <v>4</v>
      </c>
      <c r="DH18" s="55"/>
      <c r="DI18" s="272">
        <f t="shared" si="11"/>
        <v>0.8</v>
      </c>
      <c r="DJ18" s="57">
        <f t="shared" si="12"/>
        <v>0.15</v>
      </c>
      <c r="DK18" s="57">
        <f t="shared" si="13"/>
        <v>0.25</v>
      </c>
      <c r="DL18" s="56">
        <f t="shared" si="14"/>
        <v>0.4</v>
      </c>
      <c r="DM18" s="55">
        <f t="shared" si="15"/>
        <v>2</v>
      </c>
      <c r="DN18" s="272">
        <f t="shared" si="16"/>
        <v>0.216</v>
      </c>
      <c r="DO18" s="55">
        <f t="shared" si="17"/>
        <v>4</v>
      </c>
      <c r="DP18" s="272">
        <f t="shared" si="18"/>
        <v>0.8</v>
      </c>
      <c r="DQ18" s="57">
        <f t="shared" si="19"/>
        <v>0.15</v>
      </c>
      <c r="DR18" s="57">
        <f t="shared" si="20"/>
        <v>0.25</v>
      </c>
      <c r="DS18" s="56">
        <f t="shared" si="21"/>
        <v>0.4</v>
      </c>
      <c r="DT18" s="55">
        <f t="shared" si="22"/>
        <v>1</v>
      </c>
      <c r="DU18" s="272">
        <f t="shared" si="23"/>
        <v>0.12959999999999999</v>
      </c>
      <c r="DV18" s="55">
        <f t="shared" si="24"/>
        <v>4</v>
      </c>
      <c r="DW18" s="272">
        <f t="shared" si="25"/>
        <v>0.8</v>
      </c>
      <c r="DX18" s="57">
        <f t="shared" si="26"/>
        <v>0.15</v>
      </c>
      <c r="DY18" s="57">
        <f t="shared" si="27"/>
        <v>0.25</v>
      </c>
      <c r="DZ18" s="56">
        <f t="shared" si="28"/>
        <v>0.4</v>
      </c>
      <c r="EA18" s="55">
        <f t="shared" si="29"/>
        <v>1</v>
      </c>
      <c r="EB18" s="272">
        <f t="shared" si="30"/>
        <v>7.7759999999999996E-2</v>
      </c>
      <c r="EC18" s="55">
        <f t="shared" si="31"/>
        <v>4</v>
      </c>
      <c r="ED18" s="272">
        <f t="shared" si="32"/>
        <v>0.8</v>
      </c>
      <c r="EE18" s="57">
        <f t="shared" si="33"/>
        <v>0</v>
      </c>
      <c r="EF18" s="57">
        <f t="shared" si="34"/>
        <v>0</v>
      </c>
      <c r="EG18" s="56">
        <f t="shared" si="35"/>
        <v>0</v>
      </c>
      <c r="EH18" s="55">
        <f t="shared" si="36"/>
        <v>1</v>
      </c>
      <c r="EI18" s="272">
        <f t="shared" si="37"/>
        <v>7.7759999999999996E-2</v>
      </c>
      <c r="EJ18" s="55">
        <f t="shared" si="38"/>
        <v>4</v>
      </c>
      <c r="EK18" s="272">
        <f t="shared" si="39"/>
        <v>0.8</v>
      </c>
      <c r="EL18" s="57">
        <f t="shared" si="40"/>
        <v>0</v>
      </c>
      <c r="EM18" s="57">
        <f t="shared" si="41"/>
        <v>0</v>
      </c>
      <c r="EN18" s="56">
        <f t="shared" si="42"/>
        <v>0</v>
      </c>
      <c r="EO18" s="55">
        <f t="shared" si="43"/>
        <v>1</v>
      </c>
      <c r="EP18" s="272">
        <f t="shared" si="44"/>
        <v>7.7759999999999996E-2</v>
      </c>
      <c r="EQ18" s="55">
        <f t="shared" si="45"/>
        <v>4</v>
      </c>
      <c r="ER18" s="272">
        <f t="shared" si="46"/>
        <v>0.8</v>
      </c>
      <c r="ES18" s="57">
        <f t="shared" si="47"/>
        <v>0</v>
      </c>
      <c r="ET18" s="57">
        <f t="shared" si="48"/>
        <v>0</v>
      </c>
      <c r="EU18" s="56">
        <f t="shared" si="49"/>
        <v>0</v>
      </c>
      <c r="EV18" s="55">
        <f t="shared" si="50"/>
        <v>1</v>
      </c>
      <c r="EW18" s="272">
        <f t="shared" si="51"/>
        <v>7.7759999999999996E-2</v>
      </c>
      <c r="EX18" s="55">
        <f t="shared" si="52"/>
        <v>4</v>
      </c>
      <c r="EY18" s="272">
        <f t="shared" si="53"/>
        <v>0.8</v>
      </c>
      <c r="EZ18" s="57">
        <f t="shared" si="54"/>
        <v>0</v>
      </c>
      <c r="FA18" s="57">
        <f t="shared" si="55"/>
        <v>0</v>
      </c>
      <c r="FB18" s="56">
        <f t="shared" si="56"/>
        <v>0</v>
      </c>
      <c r="FC18" s="55">
        <f t="shared" si="57"/>
        <v>1</v>
      </c>
      <c r="FD18" s="272">
        <f t="shared" si="58"/>
        <v>7.7759999999999996E-2</v>
      </c>
      <c r="FE18" s="55">
        <f t="shared" si="59"/>
        <v>4</v>
      </c>
      <c r="FF18" s="272">
        <f t="shared" si="60"/>
        <v>0.8</v>
      </c>
      <c r="FG18" s="57">
        <f t="shared" si="61"/>
        <v>0</v>
      </c>
      <c r="FH18" s="57">
        <f t="shared" si="62"/>
        <v>0</v>
      </c>
      <c r="FI18" s="56">
        <f t="shared" si="63"/>
        <v>0</v>
      </c>
      <c r="FJ18" s="55">
        <f t="shared" si="64"/>
        <v>1</v>
      </c>
      <c r="FK18" s="272">
        <f t="shared" si="65"/>
        <v>7.7759999999999996E-2</v>
      </c>
      <c r="FL18" s="55">
        <f t="shared" si="66"/>
        <v>4</v>
      </c>
      <c r="FM18" s="272">
        <f t="shared" si="67"/>
        <v>0.8</v>
      </c>
      <c r="FN18" s="57">
        <f t="shared" si="68"/>
        <v>0</v>
      </c>
      <c r="FO18" s="57">
        <f t="shared" si="69"/>
        <v>0</v>
      </c>
      <c r="FP18" s="56">
        <f t="shared" si="70"/>
        <v>0</v>
      </c>
      <c r="FQ18" s="55">
        <f t="shared" si="71"/>
        <v>1</v>
      </c>
      <c r="FR18" s="272">
        <f t="shared" si="72"/>
        <v>7.7759999999999996E-2</v>
      </c>
      <c r="FS18" s="55">
        <f t="shared" si="73"/>
        <v>4</v>
      </c>
      <c r="FT18" s="272">
        <f t="shared" si="74"/>
        <v>0.8</v>
      </c>
      <c r="FU18" s="57">
        <f t="shared" si="75"/>
        <v>0</v>
      </c>
      <c r="FV18" s="57">
        <f t="shared" si="76"/>
        <v>0</v>
      </c>
      <c r="FW18" s="56">
        <f t="shared" si="77"/>
        <v>0</v>
      </c>
      <c r="FX18" s="55">
        <f t="shared" si="78"/>
        <v>1</v>
      </c>
      <c r="FY18" s="272">
        <f t="shared" si="79"/>
        <v>7.7759999999999996E-2</v>
      </c>
      <c r="FZ18" s="55">
        <f t="shared" si="80"/>
        <v>4</v>
      </c>
      <c r="GA18" s="272">
        <f t="shared" si="81"/>
        <v>0.8</v>
      </c>
      <c r="GB18" s="57">
        <f t="shared" si="82"/>
        <v>0</v>
      </c>
      <c r="GC18" s="57">
        <f t="shared" si="83"/>
        <v>0</v>
      </c>
      <c r="GD18" s="56">
        <f t="shared" si="84"/>
        <v>0</v>
      </c>
      <c r="GE18" s="55">
        <f t="shared" si="85"/>
        <v>1</v>
      </c>
      <c r="GF18" s="272">
        <f t="shared" si="86"/>
        <v>7.7759999999999996E-2</v>
      </c>
      <c r="GG18" s="55">
        <f t="shared" si="87"/>
        <v>4</v>
      </c>
      <c r="GH18" s="272">
        <f t="shared" si="88"/>
        <v>0.8</v>
      </c>
      <c r="GI18" s="272">
        <f t="shared" si="98"/>
        <v>0.8</v>
      </c>
    </row>
    <row r="19" spans="1:191" ht="345.6" x14ac:dyDescent="0.2">
      <c r="A19" s="170">
        <v>11</v>
      </c>
      <c r="B19" s="169" t="s">
        <v>1308</v>
      </c>
      <c r="C19" s="77" t="s">
        <v>1320</v>
      </c>
      <c r="D19" s="365" t="s">
        <v>206</v>
      </c>
      <c r="E19" s="79" t="s">
        <v>204</v>
      </c>
      <c r="F19" s="168" t="s">
        <v>222</v>
      </c>
      <c r="G19" s="165" t="s">
        <v>1314</v>
      </c>
      <c r="H19" s="72" t="s">
        <v>169</v>
      </c>
      <c r="I19" s="71" t="s">
        <v>20</v>
      </c>
      <c r="J19" s="71" t="s">
        <v>54</v>
      </c>
      <c r="K19" s="71" t="s">
        <v>53</v>
      </c>
      <c r="L19" s="71" t="s">
        <v>53</v>
      </c>
      <c r="M19" s="71" t="s">
        <v>53</v>
      </c>
      <c r="N19" s="71" t="s">
        <v>54</v>
      </c>
      <c r="O19" s="71" t="s">
        <v>53</v>
      </c>
      <c r="P19" s="71" t="s">
        <v>54</v>
      </c>
      <c r="Q19" s="71" t="s">
        <v>53</v>
      </c>
      <c r="R19" s="71" t="s">
        <v>53</v>
      </c>
      <c r="S19" s="71" t="s">
        <v>54</v>
      </c>
      <c r="T19" s="71" t="s">
        <v>54</v>
      </c>
      <c r="U19" s="71" t="s">
        <v>54</v>
      </c>
      <c r="V19" s="71" t="s">
        <v>53</v>
      </c>
      <c r="W19" s="71" t="s">
        <v>53</v>
      </c>
      <c r="X19" s="71" t="s">
        <v>53</v>
      </c>
      <c r="Y19" s="71" t="s">
        <v>53</v>
      </c>
      <c r="Z19" s="71" t="s">
        <v>54</v>
      </c>
      <c r="AA19" s="71" t="s">
        <v>53</v>
      </c>
      <c r="AB19" s="71" t="s">
        <v>53</v>
      </c>
      <c r="AC19" s="70" t="str">
        <f t="shared" si="0"/>
        <v>2 - Baja</v>
      </c>
      <c r="AD19" s="233">
        <f t="shared" si="1"/>
        <v>0.4</v>
      </c>
      <c r="AE19" s="70" t="str">
        <f t="shared" si="2"/>
        <v>4 - Mayor</v>
      </c>
      <c r="AF19" s="233">
        <f t="shared" si="3"/>
        <v>0.8</v>
      </c>
      <c r="AG19" s="69" t="str">
        <f>IFERROR(INDEX('[9]G REC FIS'!$BLU$689:$BLY$693,MATCH(I19,'[9]G REC FIS'!$BLS$689:$BLS$693,0),MATCH(AE19,'[9]G REC FIS'!$BLU$687:$BLY$687,0)),"")</f>
        <v>MODERADO</v>
      </c>
      <c r="AH19" s="233">
        <f t="shared" si="4"/>
        <v>0.32000000000000006</v>
      </c>
      <c r="AI19" s="80" t="s">
        <v>1321</v>
      </c>
      <c r="AJ19" s="67" t="s">
        <v>101</v>
      </c>
      <c r="AK19" s="168" t="s">
        <v>1322</v>
      </c>
      <c r="AL19" s="168" t="s">
        <v>1323</v>
      </c>
      <c r="AM19" s="62" t="s">
        <v>35</v>
      </c>
      <c r="AN19" s="67" t="s">
        <v>45</v>
      </c>
      <c r="AO19" s="67" t="s">
        <v>50</v>
      </c>
      <c r="AP19" s="62" t="s">
        <v>52</v>
      </c>
      <c r="AQ19" s="62" t="s">
        <v>35</v>
      </c>
      <c r="AR19" s="67" t="s">
        <v>46</v>
      </c>
      <c r="AS19" s="67" t="s">
        <v>49</v>
      </c>
      <c r="AT19" s="62" t="s">
        <v>51</v>
      </c>
      <c r="AU19" s="62" t="s">
        <v>35</v>
      </c>
      <c r="AV19" s="67" t="s">
        <v>46</v>
      </c>
      <c r="AW19" s="67" t="s">
        <v>49</v>
      </c>
      <c r="AX19" s="62" t="s">
        <v>51</v>
      </c>
      <c r="AY19" s="62"/>
      <c r="AZ19" s="67"/>
      <c r="BA19" s="67"/>
      <c r="BB19" s="62"/>
      <c r="BC19" s="62"/>
      <c r="BD19" s="67"/>
      <c r="BE19" s="67"/>
      <c r="BF19" s="62"/>
      <c r="BG19" s="62"/>
      <c r="BH19" s="67"/>
      <c r="BI19" s="67"/>
      <c r="BJ19" s="62"/>
      <c r="BK19" s="62"/>
      <c r="BL19" s="67"/>
      <c r="BM19" s="67"/>
      <c r="BN19" s="62"/>
      <c r="BO19" s="62"/>
      <c r="BP19" s="67"/>
      <c r="BQ19" s="67"/>
      <c r="BR19" s="62"/>
      <c r="BS19" s="62"/>
      <c r="BT19" s="67"/>
      <c r="BU19" s="67"/>
      <c r="BV19" s="62"/>
      <c r="BW19" s="62"/>
      <c r="BX19" s="67"/>
      <c r="BY19" s="67"/>
      <c r="BZ19" s="62"/>
      <c r="CA19" s="62"/>
      <c r="CB19" s="67"/>
      <c r="CC19" s="67"/>
      <c r="CD19" s="62"/>
      <c r="CE19" s="62"/>
      <c r="CF19" s="67"/>
      <c r="CG19" s="67"/>
      <c r="CH19" s="62"/>
      <c r="CI19" s="67"/>
      <c r="CJ19" s="67"/>
      <c r="CK19" s="62"/>
      <c r="CL19" s="66" t="str">
        <f>IFERROR(IF(GE19&lt;=1,"1 - Muy Baja",VLOOKUP(GE19,'[10]G REC FIS'!$BLR$689:$BLS$693,2,0)),"")</f>
        <v/>
      </c>
      <c r="CM19" s="249">
        <f t="shared" si="5"/>
        <v>0.24</v>
      </c>
      <c r="CN19" s="66" t="str">
        <f>IFERROR(IF(GG19&lt;=1,"1 - Leve",HLOOKUP(GG19,'[9]G FINANC'!$BLU$681:$BLY$682,2,0)),"")</f>
        <v>3 - Moderado</v>
      </c>
      <c r="CO19" s="249">
        <f t="shared" si="89"/>
        <v>0.6</v>
      </c>
      <c r="CP19" s="63" t="str">
        <f t="shared" si="6"/>
        <v>MODERADO</v>
      </c>
      <c r="CQ19" s="233">
        <f t="shared" si="90"/>
        <v>0.14399999999999999</v>
      </c>
      <c r="CR19" s="77" t="s">
        <v>238</v>
      </c>
      <c r="CS19" s="63">
        <f t="shared" si="91"/>
        <v>3</v>
      </c>
      <c r="CT19" s="62"/>
      <c r="CU19" s="61" t="s">
        <v>1280</v>
      </c>
      <c r="CV19" s="76" t="s">
        <v>1238</v>
      </c>
      <c r="CW19" s="242"/>
      <c r="CX19" s="56">
        <f t="shared" si="7"/>
        <v>7</v>
      </c>
      <c r="CY19" s="59">
        <f t="shared" si="92"/>
        <v>4</v>
      </c>
      <c r="CZ19" s="56" t="str">
        <f t="shared" si="93"/>
        <v>Mayor</v>
      </c>
      <c r="DA19" s="237">
        <f t="shared" si="94"/>
        <v>0.8</v>
      </c>
      <c r="DB19" s="57">
        <f t="shared" si="95"/>
        <v>0.15</v>
      </c>
      <c r="DC19" s="57">
        <f t="shared" si="8"/>
        <v>0.25</v>
      </c>
      <c r="DD19" s="56">
        <f t="shared" si="96"/>
        <v>0.4</v>
      </c>
      <c r="DE19" s="55">
        <f t="shared" si="9"/>
        <v>2</v>
      </c>
      <c r="DF19" s="272">
        <f t="shared" si="10"/>
        <v>0.24</v>
      </c>
      <c r="DG19" s="55">
        <f t="shared" si="97"/>
        <v>4</v>
      </c>
      <c r="DH19" s="55"/>
      <c r="DI19" s="272">
        <f t="shared" si="11"/>
        <v>0.8</v>
      </c>
      <c r="DJ19" s="57">
        <f t="shared" si="12"/>
        <v>0.25</v>
      </c>
      <c r="DK19" s="57">
        <f t="shared" si="13"/>
        <v>0.15</v>
      </c>
      <c r="DL19" s="56">
        <f t="shared" si="14"/>
        <v>0.4</v>
      </c>
      <c r="DM19" s="55">
        <f t="shared" si="15"/>
        <v>2</v>
      </c>
      <c r="DN19" s="272">
        <f t="shared" si="16"/>
        <v>0.24</v>
      </c>
      <c r="DO19" s="55">
        <f t="shared" si="17"/>
        <v>3</v>
      </c>
      <c r="DP19" s="272">
        <f t="shared" si="18"/>
        <v>0.48</v>
      </c>
      <c r="DQ19" s="57">
        <f t="shared" si="19"/>
        <v>0.25</v>
      </c>
      <c r="DR19" s="57">
        <f t="shared" si="20"/>
        <v>0.15</v>
      </c>
      <c r="DS19" s="56">
        <f t="shared" si="21"/>
        <v>0.4</v>
      </c>
      <c r="DT19" s="55">
        <f t="shared" si="22"/>
        <v>2</v>
      </c>
      <c r="DU19" s="272">
        <f t="shared" si="23"/>
        <v>0.24</v>
      </c>
      <c r="DV19" s="55">
        <f t="shared" si="24"/>
        <v>3</v>
      </c>
      <c r="DW19" s="272">
        <f t="shared" si="25"/>
        <v>0.28799999999999998</v>
      </c>
      <c r="DX19" s="57">
        <f t="shared" si="26"/>
        <v>0</v>
      </c>
      <c r="DY19" s="57">
        <f t="shared" si="27"/>
        <v>0</v>
      </c>
      <c r="DZ19" s="56">
        <f t="shared" si="28"/>
        <v>0</v>
      </c>
      <c r="EA19" s="55">
        <f t="shared" si="29"/>
        <v>2</v>
      </c>
      <c r="EB19" s="272">
        <f t="shared" si="30"/>
        <v>0.24</v>
      </c>
      <c r="EC19" s="55">
        <f t="shared" si="31"/>
        <v>3</v>
      </c>
      <c r="ED19" s="272">
        <f t="shared" si="32"/>
        <v>0.28799999999999998</v>
      </c>
      <c r="EE19" s="57">
        <f t="shared" si="33"/>
        <v>0</v>
      </c>
      <c r="EF19" s="57">
        <f t="shared" si="34"/>
        <v>0</v>
      </c>
      <c r="EG19" s="56">
        <f t="shared" si="35"/>
        <v>0</v>
      </c>
      <c r="EH19" s="55">
        <f t="shared" si="36"/>
        <v>2</v>
      </c>
      <c r="EI19" s="272">
        <f t="shared" si="37"/>
        <v>0.24</v>
      </c>
      <c r="EJ19" s="55">
        <f t="shared" si="38"/>
        <v>3</v>
      </c>
      <c r="EK19" s="272">
        <f t="shared" si="39"/>
        <v>0.28799999999999998</v>
      </c>
      <c r="EL19" s="57">
        <f t="shared" si="40"/>
        <v>0</v>
      </c>
      <c r="EM19" s="57">
        <f t="shared" si="41"/>
        <v>0</v>
      </c>
      <c r="EN19" s="56">
        <f t="shared" si="42"/>
        <v>0</v>
      </c>
      <c r="EO19" s="55">
        <f t="shared" si="43"/>
        <v>2</v>
      </c>
      <c r="EP19" s="272">
        <f t="shared" si="44"/>
        <v>0.24</v>
      </c>
      <c r="EQ19" s="55">
        <f t="shared" si="45"/>
        <v>3</v>
      </c>
      <c r="ER19" s="272">
        <f t="shared" si="46"/>
        <v>0.28799999999999998</v>
      </c>
      <c r="ES19" s="57">
        <f t="shared" si="47"/>
        <v>0</v>
      </c>
      <c r="ET19" s="57">
        <f t="shared" si="48"/>
        <v>0</v>
      </c>
      <c r="EU19" s="56">
        <f t="shared" si="49"/>
        <v>0</v>
      </c>
      <c r="EV19" s="55">
        <f t="shared" si="50"/>
        <v>2</v>
      </c>
      <c r="EW19" s="272">
        <f t="shared" si="51"/>
        <v>0.24</v>
      </c>
      <c r="EX19" s="55">
        <f t="shared" si="52"/>
        <v>3</v>
      </c>
      <c r="EY19" s="272">
        <f t="shared" si="53"/>
        <v>0.28799999999999998</v>
      </c>
      <c r="EZ19" s="57">
        <f t="shared" si="54"/>
        <v>0</v>
      </c>
      <c r="FA19" s="57">
        <f t="shared" si="55"/>
        <v>0</v>
      </c>
      <c r="FB19" s="56">
        <f t="shared" si="56"/>
        <v>0</v>
      </c>
      <c r="FC19" s="55">
        <f t="shared" si="57"/>
        <v>2</v>
      </c>
      <c r="FD19" s="272">
        <f t="shared" si="58"/>
        <v>0.24</v>
      </c>
      <c r="FE19" s="55">
        <f t="shared" si="59"/>
        <v>3</v>
      </c>
      <c r="FF19" s="272">
        <f t="shared" si="60"/>
        <v>0.28799999999999998</v>
      </c>
      <c r="FG19" s="57">
        <f t="shared" si="61"/>
        <v>0</v>
      </c>
      <c r="FH19" s="57">
        <f t="shared" si="62"/>
        <v>0</v>
      </c>
      <c r="FI19" s="56">
        <f t="shared" si="63"/>
        <v>0</v>
      </c>
      <c r="FJ19" s="55">
        <f t="shared" si="64"/>
        <v>2</v>
      </c>
      <c r="FK19" s="272">
        <f t="shared" si="65"/>
        <v>0.24</v>
      </c>
      <c r="FL19" s="55">
        <f t="shared" si="66"/>
        <v>3</v>
      </c>
      <c r="FM19" s="272">
        <f t="shared" si="67"/>
        <v>0.28799999999999998</v>
      </c>
      <c r="FN19" s="57">
        <f t="shared" si="68"/>
        <v>0</v>
      </c>
      <c r="FO19" s="57">
        <f t="shared" si="69"/>
        <v>0</v>
      </c>
      <c r="FP19" s="56">
        <f t="shared" si="70"/>
        <v>0</v>
      </c>
      <c r="FQ19" s="55">
        <f t="shared" si="71"/>
        <v>2</v>
      </c>
      <c r="FR19" s="272">
        <f t="shared" si="72"/>
        <v>0.24</v>
      </c>
      <c r="FS19" s="55">
        <f t="shared" si="73"/>
        <v>3</v>
      </c>
      <c r="FT19" s="272">
        <f t="shared" si="74"/>
        <v>0.28799999999999998</v>
      </c>
      <c r="FU19" s="57">
        <f t="shared" si="75"/>
        <v>0</v>
      </c>
      <c r="FV19" s="57">
        <f t="shared" si="76"/>
        <v>0</v>
      </c>
      <c r="FW19" s="56">
        <f t="shared" si="77"/>
        <v>0</v>
      </c>
      <c r="FX19" s="55">
        <f t="shared" si="78"/>
        <v>2</v>
      </c>
      <c r="FY19" s="272">
        <f t="shared" si="79"/>
        <v>0.24</v>
      </c>
      <c r="FZ19" s="55">
        <f t="shared" si="80"/>
        <v>3</v>
      </c>
      <c r="GA19" s="272">
        <f t="shared" si="81"/>
        <v>0.28799999999999998</v>
      </c>
      <c r="GB19" s="57">
        <f t="shared" si="82"/>
        <v>0</v>
      </c>
      <c r="GC19" s="57">
        <f t="shared" si="83"/>
        <v>0</v>
      </c>
      <c r="GD19" s="56">
        <f t="shared" si="84"/>
        <v>0</v>
      </c>
      <c r="GE19" s="55">
        <f t="shared" si="85"/>
        <v>2</v>
      </c>
      <c r="GF19" s="272">
        <f t="shared" si="86"/>
        <v>0.24</v>
      </c>
      <c r="GG19" s="55">
        <f t="shared" si="87"/>
        <v>3</v>
      </c>
      <c r="GH19" s="272">
        <f t="shared" si="88"/>
        <v>0.28799999999999998</v>
      </c>
      <c r="GI19" s="272">
        <f t="shared" si="98"/>
        <v>0.6</v>
      </c>
    </row>
    <row r="20" spans="1:191" ht="345.6" x14ac:dyDescent="0.2">
      <c r="A20" s="170">
        <v>12</v>
      </c>
      <c r="B20" s="169" t="s">
        <v>1308</v>
      </c>
      <c r="C20" s="77" t="s">
        <v>1324</v>
      </c>
      <c r="D20" s="365" t="s">
        <v>205</v>
      </c>
      <c r="E20" s="79" t="s">
        <v>204</v>
      </c>
      <c r="F20" s="168" t="s">
        <v>225</v>
      </c>
      <c r="G20" s="165" t="s">
        <v>1314</v>
      </c>
      <c r="H20" s="72" t="s">
        <v>169</v>
      </c>
      <c r="I20" s="71" t="s">
        <v>20</v>
      </c>
      <c r="J20" s="71" t="s">
        <v>54</v>
      </c>
      <c r="K20" s="71" t="s">
        <v>53</v>
      </c>
      <c r="L20" s="71" t="s">
        <v>53</v>
      </c>
      <c r="M20" s="71" t="s">
        <v>53</v>
      </c>
      <c r="N20" s="71" t="s">
        <v>54</v>
      </c>
      <c r="O20" s="71" t="s">
        <v>53</v>
      </c>
      <c r="P20" s="71" t="s">
        <v>54</v>
      </c>
      <c r="Q20" s="71" t="s">
        <v>53</v>
      </c>
      <c r="R20" s="71" t="s">
        <v>53</v>
      </c>
      <c r="S20" s="71" t="s">
        <v>54</v>
      </c>
      <c r="T20" s="71" t="s">
        <v>54</v>
      </c>
      <c r="U20" s="71" t="s">
        <v>54</v>
      </c>
      <c r="V20" s="71" t="s">
        <v>53</v>
      </c>
      <c r="W20" s="71" t="s">
        <v>53</v>
      </c>
      <c r="X20" s="71" t="s">
        <v>53</v>
      </c>
      <c r="Y20" s="71" t="s">
        <v>53</v>
      </c>
      <c r="Z20" s="71" t="s">
        <v>54</v>
      </c>
      <c r="AA20" s="71" t="s">
        <v>53</v>
      </c>
      <c r="AB20" s="71" t="s">
        <v>53</v>
      </c>
      <c r="AC20" s="70" t="str">
        <f t="shared" si="0"/>
        <v>2 - Baja</v>
      </c>
      <c r="AD20" s="233">
        <f t="shared" si="1"/>
        <v>0.4</v>
      </c>
      <c r="AE20" s="70" t="str">
        <f t="shared" si="2"/>
        <v>4 - Mayor</v>
      </c>
      <c r="AF20" s="233">
        <f t="shared" si="3"/>
        <v>0.8</v>
      </c>
      <c r="AG20" s="69" t="str">
        <f>IFERROR(INDEX('[9]G REC FIS'!$BLU$689:$BLY$693,MATCH(I20,'[9]G REC FIS'!$BLS$689:$BLS$693,0),MATCH(AE20,'[9]G REC FIS'!$BLU$687:$BLY$687,0)),"")</f>
        <v>MODERADO</v>
      </c>
      <c r="AH20" s="233">
        <f t="shared" si="4"/>
        <v>0.32000000000000006</v>
      </c>
      <c r="AI20" s="80" t="s">
        <v>1321</v>
      </c>
      <c r="AJ20" s="67" t="s">
        <v>101</v>
      </c>
      <c r="AK20" s="168" t="s">
        <v>1322</v>
      </c>
      <c r="AL20" s="168" t="s">
        <v>1323</v>
      </c>
      <c r="AM20" s="62" t="s">
        <v>34</v>
      </c>
      <c r="AN20" s="67" t="s">
        <v>45</v>
      </c>
      <c r="AO20" s="67" t="s">
        <v>50</v>
      </c>
      <c r="AP20" s="62" t="s">
        <v>52</v>
      </c>
      <c r="AQ20" s="62" t="s">
        <v>34</v>
      </c>
      <c r="AR20" s="67" t="s">
        <v>46</v>
      </c>
      <c r="AS20" s="67" t="s">
        <v>49</v>
      </c>
      <c r="AT20" s="62" t="s">
        <v>51</v>
      </c>
      <c r="AU20" s="62" t="s">
        <v>35</v>
      </c>
      <c r="AV20" s="67" t="s">
        <v>46</v>
      </c>
      <c r="AW20" s="67" t="s">
        <v>49</v>
      </c>
      <c r="AX20" s="62" t="s">
        <v>51</v>
      </c>
      <c r="AY20" s="62"/>
      <c r="AZ20" s="67"/>
      <c r="BA20" s="67"/>
      <c r="BB20" s="62"/>
      <c r="BC20" s="62"/>
      <c r="BD20" s="67"/>
      <c r="BE20" s="67"/>
      <c r="BF20" s="62"/>
      <c r="BG20" s="62"/>
      <c r="BH20" s="67"/>
      <c r="BI20" s="67"/>
      <c r="BJ20" s="62"/>
      <c r="BK20" s="62"/>
      <c r="BL20" s="67"/>
      <c r="BM20" s="67"/>
      <c r="BN20" s="62"/>
      <c r="BO20" s="62"/>
      <c r="BP20" s="67"/>
      <c r="BQ20" s="67"/>
      <c r="BR20" s="62"/>
      <c r="BS20" s="62"/>
      <c r="BT20" s="67"/>
      <c r="BU20" s="67"/>
      <c r="BV20" s="62"/>
      <c r="BW20" s="62"/>
      <c r="BX20" s="67"/>
      <c r="BY20" s="67"/>
      <c r="BZ20" s="62"/>
      <c r="CA20" s="62"/>
      <c r="CB20" s="67"/>
      <c r="CC20" s="67"/>
      <c r="CD20" s="62"/>
      <c r="CE20" s="62"/>
      <c r="CF20" s="67"/>
      <c r="CG20" s="67"/>
      <c r="CH20" s="62"/>
      <c r="CI20" s="67"/>
      <c r="CJ20" s="67"/>
      <c r="CK20" s="62"/>
      <c r="CL20" s="66" t="str">
        <f>IFERROR(IF(GE20&lt;=1,"1 - Muy Baja",VLOOKUP(GE20,'[10]G REC FIS'!$BLR$689:$BLS$693,2,0)),"")</f>
        <v/>
      </c>
      <c r="CM20" s="249">
        <f t="shared" si="5"/>
        <v>0.24</v>
      </c>
      <c r="CN20" s="66" t="str">
        <f>IFERROR(IF(GG20&lt;=1,"1 - Leve",HLOOKUP(GG20,'[9]G FINANC'!$BLU$681:$BLY$682,2,0)),"")</f>
        <v>3 - Moderado</v>
      </c>
      <c r="CO20" s="249">
        <f t="shared" si="89"/>
        <v>0.6</v>
      </c>
      <c r="CP20" s="63" t="str">
        <f t="shared" si="6"/>
        <v>MODERADO</v>
      </c>
      <c r="CQ20" s="233">
        <f t="shared" si="90"/>
        <v>0.14399999999999999</v>
      </c>
      <c r="CR20" s="77" t="s">
        <v>475</v>
      </c>
      <c r="CS20" s="63">
        <f t="shared" si="91"/>
        <v>3</v>
      </c>
      <c r="CT20" s="62"/>
      <c r="CU20" s="61" t="s">
        <v>1280</v>
      </c>
      <c r="CV20" s="76" t="s">
        <v>1238</v>
      </c>
      <c r="CW20" s="242"/>
      <c r="CX20" s="56">
        <f t="shared" si="7"/>
        <v>7</v>
      </c>
      <c r="CY20" s="59">
        <f t="shared" si="92"/>
        <v>4</v>
      </c>
      <c r="CZ20" s="56" t="str">
        <f t="shared" si="93"/>
        <v>Mayor</v>
      </c>
      <c r="DA20" s="237">
        <f t="shared" si="94"/>
        <v>0.8</v>
      </c>
      <c r="DB20" s="57">
        <f t="shared" si="95"/>
        <v>0.15</v>
      </c>
      <c r="DC20" s="57">
        <f t="shared" si="8"/>
        <v>0.25</v>
      </c>
      <c r="DD20" s="56">
        <f t="shared" si="96"/>
        <v>0.4</v>
      </c>
      <c r="DE20" s="55">
        <f t="shared" si="9"/>
        <v>2</v>
      </c>
      <c r="DF20" s="272">
        <f t="shared" si="10"/>
        <v>0.24</v>
      </c>
      <c r="DG20" s="55">
        <f t="shared" si="97"/>
        <v>4</v>
      </c>
      <c r="DH20" s="55"/>
      <c r="DI20" s="272">
        <f t="shared" si="11"/>
        <v>0.8</v>
      </c>
      <c r="DJ20" s="57">
        <f t="shared" si="12"/>
        <v>0.25</v>
      </c>
      <c r="DK20" s="57">
        <f t="shared" si="13"/>
        <v>0.15</v>
      </c>
      <c r="DL20" s="56">
        <f t="shared" si="14"/>
        <v>0.4</v>
      </c>
      <c r="DM20" s="55">
        <f t="shared" si="15"/>
        <v>2</v>
      </c>
      <c r="DN20" s="272">
        <f t="shared" si="16"/>
        <v>0.24</v>
      </c>
      <c r="DO20" s="55">
        <f t="shared" si="17"/>
        <v>3</v>
      </c>
      <c r="DP20" s="272">
        <f t="shared" si="18"/>
        <v>0.48</v>
      </c>
      <c r="DQ20" s="57">
        <f t="shared" si="19"/>
        <v>0.25</v>
      </c>
      <c r="DR20" s="57">
        <f t="shared" si="20"/>
        <v>0.15</v>
      </c>
      <c r="DS20" s="56">
        <f t="shared" si="21"/>
        <v>0.4</v>
      </c>
      <c r="DT20" s="55">
        <f t="shared" si="22"/>
        <v>2</v>
      </c>
      <c r="DU20" s="272">
        <f t="shared" si="23"/>
        <v>0.24</v>
      </c>
      <c r="DV20" s="55">
        <f t="shared" si="24"/>
        <v>3</v>
      </c>
      <c r="DW20" s="272">
        <f t="shared" si="25"/>
        <v>0.28799999999999998</v>
      </c>
      <c r="DX20" s="57">
        <f t="shared" si="26"/>
        <v>0</v>
      </c>
      <c r="DY20" s="57">
        <f t="shared" si="27"/>
        <v>0</v>
      </c>
      <c r="DZ20" s="56">
        <f t="shared" si="28"/>
        <v>0</v>
      </c>
      <c r="EA20" s="55">
        <f t="shared" si="29"/>
        <v>2</v>
      </c>
      <c r="EB20" s="272">
        <f t="shared" si="30"/>
        <v>0.24</v>
      </c>
      <c r="EC20" s="55">
        <f t="shared" si="31"/>
        <v>3</v>
      </c>
      <c r="ED20" s="272">
        <f t="shared" si="32"/>
        <v>0.28799999999999998</v>
      </c>
      <c r="EE20" s="57">
        <f t="shared" si="33"/>
        <v>0</v>
      </c>
      <c r="EF20" s="57">
        <f t="shared" si="34"/>
        <v>0</v>
      </c>
      <c r="EG20" s="56">
        <f t="shared" si="35"/>
        <v>0</v>
      </c>
      <c r="EH20" s="55">
        <f t="shared" si="36"/>
        <v>2</v>
      </c>
      <c r="EI20" s="272">
        <f t="shared" si="37"/>
        <v>0.24</v>
      </c>
      <c r="EJ20" s="55">
        <f t="shared" si="38"/>
        <v>3</v>
      </c>
      <c r="EK20" s="272">
        <f t="shared" si="39"/>
        <v>0.28799999999999998</v>
      </c>
      <c r="EL20" s="57">
        <f t="shared" si="40"/>
        <v>0</v>
      </c>
      <c r="EM20" s="57">
        <f t="shared" si="41"/>
        <v>0</v>
      </c>
      <c r="EN20" s="56">
        <f t="shared" si="42"/>
        <v>0</v>
      </c>
      <c r="EO20" s="55">
        <f t="shared" si="43"/>
        <v>2</v>
      </c>
      <c r="EP20" s="272">
        <f t="shared" si="44"/>
        <v>0.24</v>
      </c>
      <c r="EQ20" s="55">
        <f t="shared" si="45"/>
        <v>3</v>
      </c>
      <c r="ER20" s="272">
        <f t="shared" si="46"/>
        <v>0.28799999999999998</v>
      </c>
      <c r="ES20" s="57">
        <f t="shared" si="47"/>
        <v>0</v>
      </c>
      <c r="ET20" s="57">
        <f t="shared" si="48"/>
        <v>0</v>
      </c>
      <c r="EU20" s="56">
        <f t="shared" si="49"/>
        <v>0</v>
      </c>
      <c r="EV20" s="55">
        <f t="shared" si="50"/>
        <v>2</v>
      </c>
      <c r="EW20" s="272">
        <f t="shared" si="51"/>
        <v>0.24</v>
      </c>
      <c r="EX20" s="55">
        <f t="shared" si="52"/>
        <v>3</v>
      </c>
      <c r="EY20" s="272">
        <f t="shared" si="53"/>
        <v>0.28799999999999998</v>
      </c>
      <c r="EZ20" s="57">
        <f t="shared" si="54"/>
        <v>0</v>
      </c>
      <c r="FA20" s="57">
        <f t="shared" si="55"/>
        <v>0</v>
      </c>
      <c r="FB20" s="56">
        <f t="shared" si="56"/>
        <v>0</v>
      </c>
      <c r="FC20" s="55">
        <f t="shared" si="57"/>
        <v>2</v>
      </c>
      <c r="FD20" s="272">
        <f t="shared" si="58"/>
        <v>0.24</v>
      </c>
      <c r="FE20" s="55">
        <f t="shared" si="59"/>
        <v>3</v>
      </c>
      <c r="FF20" s="272">
        <f t="shared" si="60"/>
        <v>0.28799999999999998</v>
      </c>
      <c r="FG20" s="57">
        <f t="shared" si="61"/>
        <v>0</v>
      </c>
      <c r="FH20" s="57">
        <f t="shared" si="62"/>
        <v>0</v>
      </c>
      <c r="FI20" s="56">
        <f t="shared" si="63"/>
        <v>0</v>
      </c>
      <c r="FJ20" s="55">
        <f t="shared" si="64"/>
        <v>2</v>
      </c>
      <c r="FK20" s="272">
        <f t="shared" si="65"/>
        <v>0.24</v>
      </c>
      <c r="FL20" s="55">
        <f t="shared" si="66"/>
        <v>3</v>
      </c>
      <c r="FM20" s="272">
        <f t="shared" si="67"/>
        <v>0.28799999999999998</v>
      </c>
      <c r="FN20" s="57">
        <f t="shared" si="68"/>
        <v>0</v>
      </c>
      <c r="FO20" s="57">
        <f t="shared" si="69"/>
        <v>0</v>
      </c>
      <c r="FP20" s="56">
        <f t="shared" si="70"/>
        <v>0</v>
      </c>
      <c r="FQ20" s="55">
        <f t="shared" si="71"/>
        <v>2</v>
      </c>
      <c r="FR20" s="272">
        <f t="shared" si="72"/>
        <v>0.24</v>
      </c>
      <c r="FS20" s="55">
        <f t="shared" si="73"/>
        <v>3</v>
      </c>
      <c r="FT20" s="272">
        <f t="shared" si="74"/>
        <v>0.28799999999999998</v>
      </c>
      <c r="FU20" s="57">
        <f t="shared" si="75"/>
        <v>0</v>
      </c>
      <c r="FV20" s="57">
        <f t="shared" si="76"/>
        <v>0</v>
      </c>
      <c r="FW20" s="56">
        <f t="shared" si="77"/>
        <v>0</v>
      </c>
      <c r="FX20" s="55">
        <f t="shared" si="78"/>
        <v>2</v>
      </c>
      <c r="FY20" s="272">
        <f t="shared" si="79"/>
        <v>0.24</v>
      </c>
      <c r="FZ20" s="55">
        <f t="shared" si="80"/>
        <v>3</v>
      </c>
      <c r="GA20" s="272">
        <f t="shared" si="81"/>
        <v>0.28799999999999998</v>
      </c>
      <c r="GB20" s="57">
        <f t="shared" si="82"/>
        <v>0</v>
      </c>
      <c r="GC20" s="57">
        <f t="shared" si="83"/>
        <v>0</v>
      </c>
      <c r="GD20" s="56">
        <f t="shared" si="84"/>
        <v>0</v>
      </c>
      <c r="GE20" s="55">
        <f t="shared" si="85"/>
        <v>2</v>
      </c>
      <c r="GF20" s="272">
        <f t="shared" si="86"/>
        <v>0.24</v>
      </c>
      <c r="GG20" s="55">
        <f t="shared" si="87"/>
        <v>3</v>
      </c>
      <c r="GH20" s="272">
        <f t="shared" si="88"/>
        <v>0.28799999999999998</v>
      </c>
      <c r="GI20" s="272">
        <f t="shared" si="98"/>
        <v>0.6</v>
      </c>
    </row>
    <row r="21" spans="1:191" ht="345.6" x14ac:dyDescent="0.2">
      <c r="A21" s="170">
        <v>13</v>
      </c>
      <c r="B21" s="169" t="s">
        <v>1325</v>
      </c>
      <c r="C21" s="77" t="s">
        <v>1326</v>
      </c>
      <c r="D21" s="365" t="s">
        <v>205</v>
      </c>
      <c r="E21" s="79" t="s">
        <v>204</v>
      </c>
      <c r="F21" s="168" t="s">
        <v>225</v>
      </c>
      <c r="G21" s="79" t="s">
        <v>211</v>
      </c>
      <c r="H21" s="72" t="s">
        <v>169</v>
      </c>
      <c r="I21" s="71" t="s">
        <v>18</v>
      </c>
      <c r="J21" s="71" t="s">
        <v>54</v>
      </c>
      <c r="K21" s="71" t="s">
        <v>53</v>
      </c>
      <c r="L21" s="71" t="s">
        <v>53</v>
      </c>
      <c r="M21" s="71" t="s">
        <v>53</v>
      </c>
      <c r="N21" s="71" t="s">
        <v>54</v>
      </c>
      <c r="O21" s="71" t="s">
        <v>53</v>
      </c>
      <c r="P21" s="71" t="s">
        <v>54</v>
      </c>
      <c r="Q21" s="71" t="s">
        <v>53</v>
      </c>
      <c r="R21" s="71" t="s">
        <v>53</v>
      </c>
      <c r="S21" s="71" t="s">
        <v>54</v>
      </c>
      <c r="T21" s="71" t="s">
        <v>54</v>
      </c>
      <c r="U21" s="71" t="s">
        <v>54</v>
      </c>
      <c r="V21" s="71" t="s">
        <v>53</v>
      </c>
      <c r="W21" s="71" t="s">
        <v>53</v>
      </c>
      <c r="X21" s="71" t="s">
        <v>53</v>
      </c>
      <c r="Y21" s="71" t="s">
        <v>53</v>
      </c>
      <c r="Z21" s="71" t="s">
        <v>54</v>
      </c>
      <c r="AA21" s="71" t="s">
        <v>53</v>
      </c>
      <c r="AB21" s="71" t="s">
        <v>53</v>
      </c>
      <c r="AC21" s="70" t="str">
        <f t="shared" si="0"/>
        <v>1 - Muy Baja</v>
      </c>
      <c r="AD21" s="233">
        <f t="shared" si="1"/>
        <v>0.2</v>
      </c>
      <c r="AE21" s="70" t="str">
        <f t="shared" si="2"/>
        <v>4 - Mayor</v>
      </c>
      <c r="AF21" s="233">
        <f t="shared" si="3"/>
        <v>0.8</v>
      </c>
      <c r="AG21" s="69" t="str">
        <f>IFERROR(INDEX('[9]G REC FIS'!$BLU$689:$BLY$693,MATCH(I21,'[9]G REC FIS'!$BLS$689:$BLS$693,0),MATCH(AE21,'[9]G REC FIS'!$BLU$687:$BLY$687,0)),"")</f>
        <v>MODERADO</v>
      </c>
      <c r="AH21" s="233">
        <f t="shared" si="4"/>
        <v>0.16000000000000003</v>
      </c>
      <c r="AI21" s="80" t="s">
        <v>1327</v>
      </c>
      <c r="AJ21" s="67" t="s">
        <v>101</v>
      </c>
      <c r="AK21" s="168" t="s">
        <v>1322</v>
      </c>
      <c r="AL21" s="168" t="s">
        <v>1328</v>
      </c>
      <c r="AM21" s="62" t="s">
        <v>35</v>
      </c>
      <c r="AN21" s="67" t="s">
        <v>46</v>
      </c>
      <c r="AO21" s="67" t="s">
        <v>49</v>
      </c>
      <c r="AP21" s="62" t="s">
        <v>51</v>
      </c>
      <c r="AQ21" s="62" t="s">
        <v>35</v>
      </c>
      <c r="AR21" s="67" t="s">
        <v>46</v>
      </c>
      <c r="AS21" s="67" t="s">
        <v>49</v>
      </c>
      <c r="AT21" s="62" t="s">
        <v>51</v>
      </c>
      <c r="AU21" s="62" t="s">
        <v>35</v>
      </c>
      <c r="AV21" s="67" t="s">
        <v>45</v>
      </c>
      <c r="AW21" s="67" t="s">
        <v>50</v>
      </c>
      <c r="AX21" s="62" t="s">
        <v>52</v>
      </c>
      <c r="AY21" s="62"/>
      <c r="AZ21" s="67"/>
      <c r="BA21" s="67"/>
      <c r="BB21" s="62"/>
      <c r="BC21" s="62"/>
      <c r="BD21" s="67"/>
      <c r="BE21" s="67"/>
      <c r="BF21" s="62"/>
      <c r="BG21" s="62"/>
      <c r="BH21" s="67"/>
      <c r="BI21" s="67"/>
      <c r="BJ21" s="62"/>
      <c r="BK21" s="62"/>
      <c r="BL21" s="67"/>
      <c r="BM21" s="67"/>
      <c r="BN21" s="62"/>
      <c r="BO21" s="62"/>
      <c r="BP21" s="67"/>
      <c r="BQ21" s="67"/>
      <c r="BR21" s="62"/>
      <c r="BS21" s="62"/>
      <c r="BT21" s="67"/>
      <c r="BU21" s="67"/>
      <c r="BV21" s="62"/>
      <c r="BW21" s="62"/>
      <c r="BX21" s="67"/>
      <c r="BY21" s="67"/>
      <c r="BZ21" s="62"/>
      <c r="CA21" s="62"/>
      <c r="CB21" s="67"/>
      <c r="CC21" s="67"/>
      <c r="CD21" s="62"/>
      <c r="CE21" s="62"/>
      <c r="CF21" s="67"/>
      <c r="CG21" s="67"/>
      <c r="CH21" s="62"/>
      <c r="CI21" s="67"/>
      <c r="CJ21" s="67"/>
      <c r="CK21" s="62"/>
      <c r="CL21" s="66" t="str">
        <f>IFERROR(IF(GE21&lt;=1,"1 - Muy Baja",VLOOKUP(GE21,'[10]G REC FIS'!$BLR$689:$BLS$693,2,0)),"")</f>
        <v>1 - Muy Baja</v>
      </c>
      <c r="CM21" s="249">
        <f t="shared" si="5"/>
        <v>0.12</v>
      </c>
      <c r="CN21" s="66" t="str">
        <f>IFERROR(IF(GG21&lt;=1,"1 - Leve",HLOOKUP(GG21,'[9]G FINANC'!$BLU$681:$BLY$682,2,0)),"")</f>
        <v>3 - Moderado</v>
      </c>
      <c r="CO21" s="249">
        <f t="shared" si="89"/>
        <v>0.6</v>
      </c>
      <c r="CP21" s="63" t="str">
        <f t="shared" si="6"/>
        <v>MODERADO</v>
      </c>
      <c r="CQ21" s="233">
        <f t="shared" si="90"/>
        <v>7.1999999999999995E-2</v>
      </c>
      <c r="CR21" s="77" t="s">
        <v>475</v>
      </c>
      <c r="CS21" s="63">
        <f t="shared" si="91"/>
        <v>3</v>
      </c>
      <c r="CT21" s="62"/>
      <c r="CU21" s="61" t="s">
        <v>1280</v>
      </c>
      <c r="CV21" s="76" t="s">
        <v>1238</v>
      </c>
      <c r="CW21" s="242"/>
      <c r="CX21" s="56">
        <f t="shared" si="7"/>
        <v>7</v>
      </c>
      <c r="CY21" s="59">
        <f t="shared" si="92"/>
        <v>4</v>
      </c>
      <c r="CZ21" s="56" t="str">
        <f t="shared" si="93"/>
        <v>Mayor</v>
      </c>
      <c r="DA21" s="237">
        <f t="shared" si="94"/>
        <v>0.8</v>
      </c>
      <c r="DB21" s="57">
        <f t="shared" si="95"/>
        <v>0.25</v>
      </c>
      <c r="DC21" s="57">
        <f t="shared" si="8"/>
        <v>0.15</v>
      </c>
      <c r="DD21" s="56">
        <f t="shared" si="96"/>
        <v>0.4</v>
      </c>
      <c r="DE21" s="55">
        <f t="shared" si="9"/>
        <v>1</v>
      </c>
      <c r="DF21" s="272">
        <f t="shared" si="10"/>
        <v>0.2</v>
      </c>
      <c r="DG21" s="55">
        <f t="shared" si="97"/>
        <v>3</v>
      </c>
      <c r="DH21" s="55"/>
      <c r="DI21" s="272">
        <f t="shared" si="11"/>
        <v>0.48</v>
      </c>
      <c r="DJ21" s="57">
        <f t="shared" si="12"/>
        <v>0.25</v>
      </c>
      <c r="DK21" s="57">
        <f t="shared" si="13"/>
        <v>0.15</v>
      </c>
      <c r="DL21" s="56">
        <f t="shared" si="14"/>
        <v>0.4</v>
      </c>
      <c r="DM21" s="55">
        <f t="shared" si="15"/>
        <v>1</v>
      </c>
      <c r="DN21" s="272">
        <f t="shared" si="16"/>
        <v>0.2</v>
      </c>
      <c r="DO21" s="55">
        <f t="shared" si="17"/>
        <v>3</v>
      </c>
      <c r="DP21" s="272">
        <f t="shared" si="18"/>
        <v>0.28799999999999998</v>
      </c>
      <c r="DQ21" s="57">
        <f t="shared" si="19"/>
        <v>0.15</v>
      </c>
      <c r="DR21" s="57">
        <f t="shared" si="20"/>
        <v>0.25</v>
      </c>
      <c r="DS21" s="56">
        <f t="shared" si="21"/>
        <v>0.4</v>
      </c>
      <c r="DT21" s="55">
        <f t="shared" si="22"/>
        <v>1</v>
      </c>
      <c r="DU21" s="272">
        <f t="shared" si="23"/>
        <v>0.12</v>
      </c>
      <c r="DV21" s="55">
        <f t="shared" si="24"/>
        <v>3</v>
      </c>
      <c r="DW21" s="272">
        <f t="shared" si="25"/>
        <v>0.28799999999999998</v>
      </c>
      <c r="DX21" s="57">
        <f t="shared" si="26"/>
        <v>0</v>
      </c>
      <c r="DY21" s="57">
        <f t="shared" si="27"/>
        <v>0</v>
      </c>
      <c r="DZ21" s="56">
        <f t="shared" si="28"/>
        <v>0</v>
      </c>
      <c r="EA21" s="55">
        <f t="shared" si="29"/>
        <v>1</v>
      </c>
      <c r="EB21" s="272">
        <f t="shared" si="30"/>
        <v>0.12</v>
      </c>
      <c r="EC21" s="55">
        <f t="shared" si="31"/>
        <v>3</v>
      </c>
      <c r="ED21" s="272">
        <f t="shared" si="32"/>
        <v>0.28799999999999998</v>
      </c>
      <c r="EE21" s="57">
        <f t="shared" si="33"/>
        <v>0</v>
      </c>
      <c r="EF21" s="57">
        <f t="shared" si="34"/>
        <v>0</v>
      </c>
      <c r="EG21" s="56">
        <f t="shared" si="35"/>
        <v>0</v>
      </c>
      <c r="EH21" s="55">
        <f t="shared" si="36"/>
        <v>1</v>
      </c>
      <c r="EI21" s="272">
        <f t="shared" si="37"/>
        <v>0.12</v>
      </c>
      <c r="EJ21" s="55">
        <f t="shared" si="38"/>
        <v>3</v>
      </c>
      <c r="EK21" s="272">
        <f t="shared" si="39"/>
        <v>0.28799999999999998</v>
      </c>
      <c r="EL21" s="57">
        <f t="shared" si="40"/>
        <v>0</v>
      </c>
      <c r="EM21" s="57">
        <f t="shared" si="41"/>
        <v>0</v>
      </c>
      <c r="EN21" s="56">
        <f t="shared" si="42"/>
        <v>0</v>
      </c>
      <c r="EO21" s="55">
        <f t="shared" si="43"/>
        <v>1</v>
      </c>
      <c r="EP21" s="272">
        <f t="shared" si="44"/>
        <v>0.12</v>
      </c>
      <c r="EQ21" s="55">
        <f t="shared" si="45"/>
        <v>3</v>
      </c>
      <c r="ER21" s="272">
        <f t="shared" si="46"/>
        <v>0.28799999999999998</v>
      </c>
      <c r="ES21" s="57">
        <f t="shared" si="47"/>
        <v>0</v>
      </c>
      <c r="ET21" s="57">
        <f t="shared" si="48"/>
        <v>0</v>
      </c>
      <c r="EU21" s="56">
        <f t="shared" si="49"/>
        <v>0</v>
      </c>
      <c r="EV21" s="55">
        <f t="shared" si="50"/>
        <v>1</v>
      </c>
      <c r="EW21" s="272">
        <f t="shared" si="51"/>
        <v>0.12</v>
      </c>
      <c r="EX21" s="55">
        <f t="shared" si="52"/>
        <v>3</v>
      </c>
      <c r="EY21" s="272">
        <f t="shared" si="53"/>
        <v>0.28799999999999998</v>
      </c>
      <c r="EZ21" s="57">
        <f t="shared" si="54"/>
        <v>0</v>
      </c>
      <c r="FA21" s="57">
        <f t="shared" si="55"/>
        <v>0</v>
      </c>
      <c r="FB21" s="56">
        <f t="shared" si="56"/>
        <v>0</v>
      </c>
      <c r="FC21" s="55">
        <f t="shared" si="57"/>
        <v>1</v>
      </c>
      <c r="FD21" s="272">
        <f t="shared" si="58"/>
        <v>0.12</v>
      </c>
      <c r="FE21" s="55">
        <f t="shared" si="59"/>
        <v>3</v>
      </c>
      <c r="FF21" s="272">
        <f t="shared" si="60"/>
        <v>0.28799999999999998</v>
      </c>
      <c r="FG21" s="57">
        <f t="shared" si="61"/>
        <v>0</v>
      </c>
      <c r="FH21" s="57">
        <f t="shared" si="62"/>
        <v>0</v>
      </c>
      <c r="FI21" s="56">
        <f t="shared" si="63"/>
        <v>0</v>
      </c>
      <c r="FJ21" s="55">
        <f t="shared" si="64"/>
        <v>1</v>
      </c>
      <c r="FK21" s="272">
        <f t="shared" si="65"/>
        <v>0.12</v>
      </c>
      <c r="FL21" s="55">
        <f t="shared" si="66"/>
        <v>3</v>
      </c>
      <c r="FM21" s="272">
        <f t="shared" si="67"/>
        <v>0.28799999999999998</v>
      </c>
      <c r="FN21" s="57">
        <f t="shared" si="68"/>
        <v>0</v>
      </c>
      <c r="FO21" s="57">
        <f t="shared" si="69"/>
        <v>0</v>
      </c>
      <c r="FP21" s="56">
        <f t="shared" si="70"/>
        <v>0</v>
      </c>
      <c r="FQ21" s="55">
        <f t="shared" si="71"/>
        <v>1</v>
      </c>
      <c r="FR21" s="272">
        <f t="shared" si="72"/>
        <v>0.12</v>
      </c>
      <c r="FS21" s="55">
        <f t="shared" si="73"/>
        <v>3</v>
      </c>
      <c r="FT21" s="272">
        <f t="shared" si="74"/>
        <v>0.28799999999999998</v>
      </c>
      <c r="FU21" s="57">
        <f t="shared" si="75"/>
        <v>0</v>
      </c>
      <c r="FV21" s="57">
        <f t="shared" si="76"/>
        <v>0</v>
      </c>
      <c r="FW21" s="56">
        <f t="shared" si="77"/>
        <v>0</v>
      </c>
      <c r="FX21" s="55">
        <f t="shared" si="78"/>
        <v>1</v>
      </c>
      <c r="FY21" s="272">
        <f t="shared" si="79"/>
        <v>0.12</v>
      </c>
      <c r="FZ21" s="55">
        <f t="shared" si="80"/>
        <v>3</v>
      </c>
      <c r="GA21" s="272">
        <f t="shared" si="81"/>
        <v>0.28799999999999998</v>
      </c>
      <c r="GB21" s="57">
        <f t="shared" si="82"/>
        <v>0</v>
      </c>
      <c r="GC21" s="57">
        <f t="shared" si="83"/>
        <v>0</v>
      </c>
      <c r="GD21" s="56">
        <f t="shared" si="84"/>
        <v>0</v>
      </c>
      <c r="GE21" s="55">
        <f t="shared" si="85"/>
        <v>1</v>
      </c>
      <c r="GF21" s="272">
        <f t="shared" si="86"/>
        <v>0.12</v>
      </c>
      <c r="GG21" s="55">
        <f t="shared" si="87"/>
        <v>3</v>
      </c>
      <c r="GH21" s="272">
        <f t="shared" si="88"/>
        <v>0.28799999999999998</v>
      </c>
      <c r="GI21" s="272">
        <f t="shared" si="98"/>
        <v>0.6</v>
      </c>
    </row>
    <row r="22" spans="1:191" ht="345.6" x14ac:dyDescent="0.2">
      <c r="A22" s="170">
        <v>14</v>
      </c>
      <c r="B22" s="169" t="s">
        <v>1325</v>
      </c>
      <c r="C22" s="77" t="s">
        <v>1329</v>
      </c>
      <c r="D22" s="365" t="s">
        <v>206</v>
      </c>
      <c r="E22" s="165" t="s">
        <v>204</v>
      </c>
      <c r="F22" s="168" t="s">
        <v>222</v>
      </c>
      <c r="G22" s="79" t="s">
        <v>211</v>
      </c>
      <c r="H22" s="72" t="s">
        <v>169</v>
      </c>
      <c r="I22" s="71" t="s">
        <v>18</v>
      </c>
      <c r="J22" s="71" t="s">
        <v>54</v>
      </c>
      <c r="K22" s="71" t="s">
        <v>53</v>
      </c>
      <c r="L22" s="71" t="s">
        <v>53</v>
      </c>
      <c r="M22" s="71" t="s">
        <v>53</v>
      </c>
      <c r="N22" s="71" t="s">
        <v>54</v>
      </c>
      <c r="O22" s="71" t="s">
        <v>53</v>
      </c>
      <c r="P22" s="71" t="s">
        <v>54</v>
      </c>
      <c r="Q22" s="71" t="s">
        <v>53</v>
      </c>
      <c r="R22" s="71" t="s">
        <v>53</v>
      </c>
      <c r="S22" s="71" t="s">
        <v>54</v>
      </c>
      <c r="T22" s="71" t="s">
        <v>54</v>
      </c>
      <c r="U22" s="71" t="s">
        <v>54</v>
      </c>
      <c r="V22" s="71" t="s">
        <v>53</v>
      </c>
      <c r="W22" s="71" t="s">
        <v>53</v>
      </c>
      <c r="X22" s="71" t="s">
        <v>53</v>
      </c>
      <c r="Y22" s="71" t="s">
        <v>53</v>
      </c>
      <c r="Z22" s="71" t="s">
        <v>54</v>
      </c>
      <c r="AA22" s="71" t="s">
        <v>53</v>
      </c>
      <c r="AB22" s="71" t="s">
        <v>53</v>
      </c>
      <c r="AC22" s="70" t="str">
        <f t="shared" si="0"/>
        <v>1 - Muy Baja</v>
      </c>
      <c r="AD22" s="233">
        <f t="shared" si="1"/>
        <v>0.2</v>
      </c>
      <c r="AE22" s="70" t="str">
        <f t="shared" si="2"/>
        <v>4 - Mayor</v>
      </c>
      <c r="AF22" s="233">
        <f t="shared" si="3"/>
        <v>0.8</v>
      </c>
      <c r="AG22" s="69" t="str">
        <f>IFERROR(INDEX('[9]G REC FIS'!$BLU$689:$BLY$693,MATCH(I22,'[9]G REC FIS'!$BLS$689:$BLS$693,0),MATCH(AE22,'[9]G REC FIS'!$BLU$687:$BLY$687,0)),"")</f>
        <v>MODERADO</v>
      </c>
      <c r="AH22" s="233">
        <f t="shared" si="4"/>
        <v>0.16000000000000003</v>
      </c>
      <c r="AI22" s="80" t="s">
        <v>1330</v>
      </c>
      <c r="AJ22" s="67" t="s">
        <v>101</v>
      </c>
      <c r="AK22" s="168" t="s">
        <v>1322</v>
      </c>
      <c r="AL22" s="168" t="s">
        <v>1328</v>
      </c>
      <c r="AM22" s="62" t="s">
        <v>35</v>
      </c>
      <c r="AN22" s="67" t="s">
        <v>46</v>
      </c>
      <c r="AO22" s="67" t="s">
        <v>49</v>
      </c>
      <c r="AP22" s="62" t="s">
        <v>51</v>
      </c>
      <c r="AQ22" s="62" t="s">
        <v>35</v>
      </c>
      <c r="AR22" s="67" t="s">
        <v>46</v>
      </c>
      <c r="AS22" s="67" t="s">
        <v>49</v>
      </c>
      <c r="AT22" s="62" t="s">
        <v>51</v>
      </c>
      <c r="AU22" s="62" t="s">
        <v>35</v>
      </c>
      <c r="AV22" s="67" t="s">
        <v>45</v>
      </c>
      <c r="AW22" s="67" t="s">
        <v>50</v>
      </c>
      <c r="AX22" s="62" t="s">
        <v>52</v>
      </c>
      <c r="AY22" s="62"/>
      <c r="AZ22" s="67"/>
      <c r="BA22" s="67"/>
      <c r="BB22" s="62"/>
      <c r="BC22" s="62"/>
      <c r="BD22" s="67"/>
      <c r="BE22" s="67"/>
      <c r="BF22" s="62"/>
      <c r="BG22" s="62"/>
      <c r="BH22" s="67"/>
      <c r="BI22" s="67"/>
      <c r="BJ22" s="62"/>
      <c r="BK22" s="62"/>
      <c r="BL22" s="67"/>
      <c r="BM22" s="67"/>
      <c r="BN22" s="62"/>
      <c r="BO22" s="62"/>
      <c r="BP22" s="67"/>
      <c r="BQ22" s="67"/>
      <c r="BR22" s="62"/>
      <c r="BS22" s="62"/>
      <c r="BT22" s="67"/>
      <c r="BU22" s="67"/>
      <c r="BV22" s="62"/>
      <c r="BW22" s="62"/>
      <c r="BX22" s="67"/>
      <c r="BY22" s="67"/>
      <c r="BZ22" s="62"/>
      <c r="CA22" s="62"/>
      <c r="CB22" s="67"/>
      <c r="CC22" s="67"/>
      <c r="CD22" s="62"/>
      <c r="CE22" s="62"/>
      <c r="CF22" s="67"/>
      <c r="CG22" s="67"/>
      <c r="CH22" s="62"/>
      <c r="CI22" s="67"/>
      <c r="CJ22" s="67"/>
      <c r="CK22" s="62"/>
      <c r="CL22" s="66" t="str">
        <f>IFERROR(IF(GE22&lt;=1,"1 - Muy Baja",VLOOKUP(GE22,'[10]G REC FIS'!$BLR$689:$BLS$693,2,0)),"")</f>
        <v>1 - Muy Baja</v>
      </c>
      <c r="CM22" s="249">
        <f t="shared" si="5"/>
        <v>0.12</v>
      </c>
      <c r="CN22" s="66" t="str">
        <f>IFERROR(IF(GG22&lt;=1,"1 - Leve",HLOOKUP(GG22,'[9]G FINANC'!$BLU$681:$BLY$682,2,0)),"")</f>
        <v>3 - Moderado</v>
      </c>
      <c r="CO22" s="249">
        <f t="shared" si="89"/>
        <v>0.6</v>
      </c>
      <c r="CP22" s="63" t="str">
        <f t="shared" si="6"/>
        <v>MODERADO</v>
      </c>
      <c r="CQ22" s="233">
        <f t="shared" si="90"/>
        <v>7.1999999999999995E-2</v>
      </c>
      <c r="CR22" s="77" t="s">
        <v>238</v>
      </c>
      <c r="CS22" s="63">
        <f t="shared" si="91"/>
        <v>3</v>
      </c>
      <c r="CT22" s="62"/>
      <c r="CU22" s="61" t="s">
        <v>1280</v>
      </c>
      <c r="CV22" s="76" t="s">
        <v>1238</v>
      </c>
      <c r="CW22" s="242"/>
      <c r="CX22" s="56">
        <f t="shared" si="7"/>
        <v>7</v>
      </c>
      <c r="CY22" s="59">
        <f t="shared" si="92"/>
        <v>4</v>
      </c>
      <c r="CZ22" s="56" t="str">
        <f t="shared" si="93"/>
        <v>Mayor</v>
      </c>
      <c r="DA22" s="237">
        <f t="shared" si="94"/>
        <v>0.8</v>
      </c>
      <c r="DB22" s="57">
        <f t="shared" si="95"/>
        <v>0.25</v>
      </c>
      <c r="DC22" s="57">
        <f t="shared" si="8"/>
        <v>0.15</v>
      </c>
      <c r="DD22" s="56">
        <f t="shared" si="96"/>
        <v>0.4</v>
      </c>
      <c r="DE22" s="55">
        <f t="shared" si="9"/>
        <v>1</v>
      </c>
      <c r="DF22" s="272">
        <f t="shared" si="10"/>
        <v>0.2</v>
      </c>
      <c r="DG22" s="55">
        <f t="shared" si="97"/>
        <v>3</v>
      </c>
      <c r="DH22" s="55"/>
      <c r="DI22" s="272">
        <f t="shared" si="11"/>
        <v>0.48</v>
      </c>
      <c r="DJ22" s="57">
        <f t="shared" si="12"/>
        <v>0.25</v>
      </c>
      <c r="DK22" s="57">
        <f t="shared" si="13"/>
        <v>0.15</v>
      </c>
      <c r="DL22" s="56">
        <f t="shared" si="14"/>
        <v>0.4</v>
      </c>
      <c r="DM22" s="55">
        <f t="shared" si="15"/>
        <v>1</v>
      </c>
      <c r="DN22" s="272">
        <f t="shared" si="16"/>
        <v>0.2</v>
      </c>
      <c r="DO22" s="55">
        <f t="shared" si="17"/>
        <v>3</v>
      </c>
      <c r="DP22" s="272">
        <f t="shared" si="18"/>
        <v>0.28799999999999998</v>
      </c>
      <c r="DQ22" s="57">
        <f t="shared" si="19"/>
        <v>0.15</v>
      </c>
      <c r="DR22" s="57">
        <f t="shared" si="20"/>
        <v>0.25</v>
      </c>
      <c r="DS22" s="56">
        <f t="shared" si="21"/>
        <v>0.4</v>
      </c>
      <c r="DT22" s="55">
        <f t="shared" si="22"/>
        <v>1</v>
      </c>
      <c r="DU22" s="272">
        <f t="shared" si="23"/>
        <v>0.12</v>
      </c>
      <c r="DV22" s="55">
        <f t="shared" si="24"/>
        <v>3</v>
      </c>
      <c r="DW22" s="272">
        <f t="shared" si="25"/>
        <v>0.28799999999999998</v>
      </c>
      <c r="DX22" s="57">
        <f t="shared" si="26"/>
        <v>0</v>
      </c>
      <c r="DY22" s="57">
        <f t="shared" si="27"/>
        <v>0</v>
      </c>
      <c r="DZ22" s="56">
        <f t="shared" si="28"/>
        <v>0</v>
      </c>
      <c r="EA22" s="55">
        <f t="shared" si="29"/>
        <v>1</v>
      </c>
      <c r="EB22" s="272">
        <f t="shared" si="30"/>
        <v>0.12</v>
      </c>
      <c r="EC22" s="55">
        <f t="shared" si="31"/>
        <v>3</v>
      </c>
      <c r="ED22" s="272">
        <f t="shared" si="32"/>
        <v>0.28799999999999998</v>
      </c>
      <c r="EE22" s="57">
        <f t="shared" si="33"/>
        <v>0</v>
      </c>
      <c r="EF22" s="57">
        <f t="shared" si="34"/>
        <v>0</v>
      </c>
      <c r="EG22" s="56">
        <f t="shared" si="35"/>
        <v>0</v>
      </c>
      <c r="EH22" s="55">
        <f t="shared" si="36"/>
        <v>1</v>
      </c>
      <c r="EI22" s="272">
        <f t="shared" si="37"/>
        <v>0.12</v>
      </c>
      <c r="EJ22" s="55">
        <f t="shared" si="38"/>
        <v>3</v>
      </c>
      <c r="EK22" s="272">
        <f t="shared" si="39"/>
        <v>0.28799999999999998</v>
      </c>
      <c r="EL22" s="57">
        <f t="shared" si="40"/>
        <v>0</v>
      </c>
      <c r="EM22" s="57">
        <f t="shared" si="41"/>
        <v>0</v>
      </c>
      <c r="EN22" s="56">
        <f t="shared" si="42"/>
        <v>0</v>
      </c>
      <c r="EO22" s="55">
        <f t="shared" si="43"/>
        <v>1</v>
      </c>
      <c r="EP22" s="272">
        <f t="shared" si="44"/>
        <v>0.12</v>
      </c>
      <c r="EQ22" s="55">
        <f t="shared" si="45"/>
        <v>3</v>
      </c>
      <c r="ER22" s="272">
        <f t="shared" si="46"/>
        <v>0.28799999999999998</v>
      </c>
      <c r="ES22" s="57">
        <f t="shared" si="47"/>
        <v>0</v>
      </c>
      <c r="ET22" s="57">
        <f t="shared" si="48"/>
        <v>0</v>
      </c>
      <c r="EU22" s="56">
        <f t="shared" si="49"/>
        <v>0</v>
      </c>
      <c r="EV22" s="55">
        <f t="shared" si="50"/>
        <v>1</v>
      </c>
      <c r="EW22" s="272">
        <f t="shared" si="51"/>
        <v>0.12</v>
      </c>
      <c r="EX22" s="55">
        <f t="shared" si="52"/>
        <v>3</v>
      </c>
      <c r="EY22" s="272">
        <f t="shared" si="53"/>
        <v>0.28799999999999998</v>
      </c>
      <c r="EZ22" s="57">
        <f t="shared" si="54"/>
        <v>0</v>
      </c>
      <c r="FA22" s="57">
        <f t="shared" si="55"/>
        <v>0</v>
      </c>
      <c r="FB22" s="56">
        <f t="shared" si="56"/>
        <v>0</v>
      </c>
      <c r="FC22" s="55">
        <f t="shared" si="57"/>
        <v>1</v>
      </c>
      <c r="FD22" s="272">
        <f t="shared" si="58"/>
        <v>0.12</v>
      </c>
      <c r="FE22" s="55">
        <f t="shared" si="59"/>
        <v>3</v>
      </c>
      <c r="FF22" s="272">
        <f t="shared" si="60"/>
        <v>0.28799999999999998</v>
      </c>
      <c r="FG22" s="57">
        <f t="shared" si="61"/>
        <v>0</v>
      </c>
      <c r="FH22" s="57">
        <f t="shared" si="62"/>
        <v>0</v>
      </c>
      <c r="FI22" s="56">
        <f t="shared" si="63"/>
        <v>0</v>
      </c>
      <c r="FJ22" s="55">
        <f t="shared" si="64"/>
        <v>1</v>
      </c>
      <c r="FK22" s="272">
        <f t="shared" si="65"/>
        <v>0.12</v>
      </c>
      <c r="FL22" s="55">
        <f t="shared" si="66"/>
        <v>3</v>
      </c>
      <c r="FM22" s="272">
        <f t="shared" si="67"/>
        <v>0.28799999999999998</v>
      </c>
      <c r="FN22" s="57">
        <f t="shared" si="68"/>
        <v>0</v>
      </c>
      <c r="FO22" s="57">
        <f t="shared" si="69"/>
        <v>0</v>
      </c>
      <c r="FP22" s="56">
        <f t="shared" si="70"/>
        <v>0</v>
      </c>
      <c r="FQ22" s="55">
        <f t="shared" si="71"/>
        <v>1</v>
      </c>
      <c r="FR22" s="272">
        <f t="shared" si="72"/>
        <v>0.12</v>
      </c>
      <c r="FS22" s="55">
        <f t="shared" si="73"/>
        <v>3</v>
      </c>
      <c r="FT22" s="272">
        <f t="shared" si="74"/>
        <v>0.28799999999999998</v>
      </c>
      <c r="FU22" s="57">
        <f t="shared" si="75"/>
        <v>0</v>
      </c>
      <c r="FV22" s="57">
        <f t="shared" si="76"/>
        <v>0</v>
      </c>
      <c r="FW22" s="56">
        <f t="shared" si="77"/>
        <v>0</v>
      </c>
      <c r="FX22" s="55">
        <f t="shared" si="78"/>
        <v>1</v>
      </c>
      <c r="FY22" s="272">
        <f t="shared" si="79"/>
        <v>0.12</v>
      </c>
      <c r="FZ22" s="55">
        <f t="shared" si="80"/>
        <v>3</v>
      </c>
      <c r="GA22" s="272">
        <f t="shared" si="81"/>
        <v>0.28799999999999998</v>
      </c>
      <c r="GB22" s="57">
        <f t="shared" si="82"/>
        <v>0</v>
      </c>
      <c r="GC22" s="57">
        <f t="shared" si="83"/>
        <v>0</v>
      </c>
      <c r="GD22" s="56">
        <f t="shared" si="84"/>
        <v>0</v>
      </c>
      <c r="GE22" s="55">
        <f t="shared" si="85"/>
        <v>1</v>
      </c>
      <c r="GF22" s="272">
        <f t="shared" si="86"/>
        <v>0.12</v>
      </c>
      <c r="GG22" s="55">
        <f t="shared" si="87"/>
        <v>3</v>
      </c>
      <c r="GH22" s="272">
        <f t="shared" si="88"/>
        <v>0.28799999999999998</v>
      </c>
      <c r="GI22" s="272">
        <f t="shared" si="98"/>
        <v>0.6</v>
      </c>
    </row>
    <row r="23" spans="1:191" ht="345.6" x14ac:dyDescent="0.2">
      <c r="A23" s="170">
        <v>15</v>
      </c>
      <c r="B23" s="169" t="s">
        <v>1325</v>
      </c>
      <c r="C23" s="77" t="s">
        <v>1331</v>
      </c>
      <c r="D23" s="365" t="s">
        <v>205</v>
      </c>
      <c r="E23" s="165" t="s">
        <v>204</v>
      </c>
      <c r="F23" s="168" t="s">
        <v>222</v>
      </c>
      <c r="G23" s="79" t="s">
        <v>1041</v>
      </c>
      <c r="H23" s="72" t="s">
        <v>169</v>
      </c>
      <c r="I23" s="71" t="s">
        <v>22</v>
      </c>
      <c r="J23" s="71" t="s">
        <v>54</v>
      </c>
      <c r="K23" s="71" t="s">
        <v>53</v>
      </c>
      <c r="L23" s="71" t="s">
        <v>53</v>
      </c>
      <c r="M23" s="71" t="s">
        <v>53</v>
      </c>
      <c r="N23" s="71" t="s">
        <v>54</v>
      </c>
      <c r="O23" s="71" t="s">
        <v>53</v>
      </c>
      <c r="P23" s="71" t="s">
        <v>54</v>
      </c>
      <c r="Q23" s="71" t="s">
        <v>53</v>
      </c>
      <c r="R23" s="71" t="s">
        <v>53</v>
      </c>
      <c r="S23" s="71" t="s">
        <v>54</v>
      </c>
      <c r="T23" s="71" t="s">
        <v>54</v>
      </c>
      <c r="U23" s="71" t="s">
        <v>54</v>
      </c>
      <c r="V23" s="71" t="s">
        <v>53</v>
      </c>
      <c r="W23" s="71" t="s">
        <v>53</v>
      </c>
      <c r="X23" s="71" t="s">
        <v>53</v>
      </c>
      <c r="Y23" s="71" t="s">
        <v>53</v>
      </c>
      <c r="Z23" s="71" t="s">
        <v>54</v>
      </c>
      <c r="AA23" s="71" t="s">
        <v>53</v>
      </c>
      <c r="AB23" s="71" t="s">
        <v>53</v>
      </c>
      <c r="AC23" s="70" t="str">
        <f t="shared" si="0"/>
        <v>3 - Media</v>
      </c>
      <c r="AD23" s="233">
        <f t="shared" si="1"/>
        <v>0.6</v>
      </c>
      <c r="AE23" s="70" t="str">
        <f t="shared" si="2"/>
        <v>4 - Mayor</v>
      </c>
      <c r="AF23" s="233">
        <f t="shared" si="3"/>
        <v>0.8</v>
      </c>
      <c r="AG23" s="69" t="str">
        <f>IFERROR(INDEX('[9]G REC FIS'!$BLU$689:$BLY$693,MATCH(I23,'[9]G REC FIS'!$BLS$689:$BLS$693,0),MATCH(AE23,'[9]G REC FIS'!$BLU$687:$BLY$687,0)),"")</f>
        <v>ALTO</v>
      </c>
      <c r="AH23" s="233">
        <f t="shared" si="4"/>
        <v>0.48</v>
      </c>
      <c r="AI23" s="80" t="s">
        <v>1332</v>
      </c>
      <c r="AJ23" s="67" t="s">
        <v>101</v>
      </c>
      <c r="AK23" s="168" t="s">
        <v>1333</v>
      </c>
      <c r="AL23" s="168" t="s">
        <v>1334</v>
      </c>
      <c r="AM23" s="62" t="s">
        <v>35</v>
      </c>
      <c r="AN23" s="67" t="s">
        <v>45</v>
      </c>
      <c r="AO23" s="67" t="s">
        <v>50</v>
      </c>
      <c r="AP23" s="62" t="s">
        <v>52</v>
      </c>
      <c r="AQ23" s="62" t="s">
        <v>35</v>
      </c>
      <c r="AR23" s="67" t="s">
        <v>45</v>
      </c>
      <c r="AS23" s="67" t="s">
        <v>49</v>
      </c>
      <c r="AT23" s="62" t="s">
        <v>51</v>
      </c>
      <c r="AU23" s="62" t="s">
        <v>35</v>
      </c>
      <c r="AV23" s="67" t="s">
        <v>45</v>
      </c>
      <c r="AW23" s="67" t="s">
        <v>50</v>
      </c>
      <c r="AX23" s="62" t="s">
        <v>52</v>
      </c>
      <c r="AY23" s="62"/>
      <c r="AZ23" s="67"/>
      <c r="BA23" s="67"/>
      <c r="BB23" s="62"/>
      <c r="BC23" s="62"/>
      <c r="BD23" s="67"/>
      <c r="BE23" s="67"/>
      <c r="BF23" s="62"/>
      <c r="BG23" s="62"/>
      <c r="BH23" s="67"/>
      <c r="BI23" s="67"/>
      <c r="BJ23" s="62"/>
      <c r="BK23" s="62"/>
      <c r="BL23" s="67"/>
      <c r="BM23" s="67"/>
      <c r="BN23" s="62"/>
      <c r="BO23" s="62"/>
      <c r="BP23" s="67"/>
      <c r="BQ23" s="67"/>
      <c r="BR23" s="62"/>
      <c r="BS23" s="62"/>
      <c r="BT23" s="67"/>
      <c r="BU23" s="67"/>
      <c r="BV23" s="62"/>
      <c r="BW23" s="62"/>
      <c r="BX23" s="67"/>
      <c r="BY23" s="67"/>
      <c r="BZ23" s="62"/>
      <c r="CA23" s="62"/>
      <c r="CB23" s="67"/>
      <c r="CC23" s="67"/>
      <c r="CD23" s="62"/>
      <c r="CE23" s="62"/>
      <c r="CF23" s="67"/>
      <c r="CG23" s="67"/>
      <c r="CH23" s="62"/>
      <c r="CI23" s="67"/>
      <c r="CJ23" s="67"/>
      <c r="CK23" s="62"/>
      <c r="CL23" s="66" t="str">
        <f>IFERROR(IF(GE23&lt;=1,"1 - Muy Baja",VLOOKUP(GE23,'[10]G REC FIS'!$BLR$689:$BLS$693,2,0)),"")</f>
        <v/>
      </c>
      <c r="CM23" s="249">
        <f t="shared" si="5"/>
        <v>0.216</v>
      </c>
      <c r="CN23" s="66" t="str">
        <f>IFERROR(IF(GG23&lt;=1,"1 - Leve",HLOOKUP(GG23,'[9]G FINANC'!$BLU$681:$BLY$682,2,0)),"")</f>
        <v>3 - Moderado</v>
      </c>
      <c r="CO23" s="249">
        <f t="shared" si="89"/>
        <v>0.6</v>
      </c>
      <c r="CP23" s="63" t="str">
        <f t="shared" si="6"/>
        <v>MODERADO</v>
      </c>
      <c r="CQ23" s="233">
        <f t="shared" si="90"/>
        <v>0.12959999999999999</v>
      </c>
      <c r="CR23" s="77" t="s">
        <v>475</v>
      </c>
      <c r="CS23" s="63">
        <f t="shared" si="91"/>
        <v>3</v>
      </c>
      <c r="CT23" s="62"/>
      <c r="CU23" s="61" t="s">
        <v>1280</v>
      </c>
      <c r="CV23" s="76" t="s">
        <v>1238</v>
      </c>
      <c r="CW23" s="242"/>
      <c r="CX23" s="56">
        <f t="shared" si="7"/>
        <v>7</v>
      </c>
      <c r="CY23" s="59">
        <f t="shared" si="92"/>
        <v>4</v>
      </c>
      <c r="CZ23" s="56" t="str">
        <f t="shared" si="93"/>
        <v>Mayor</v>
      </c>
      <c r="DA23" s="237">
        <f t="shared" si="94"/>
        <v>0.8</v>
      </c>
      <c r="DB23" s="57">
        <f t="shared" si="95"/>
        <v>0.15</v>
      </c>
      <c r="DC23" s="57">
        <f t="shared" si="8"/>
        <v>0.25</v>
      </c>
      <c r="DD23" s="56">
        <f t="shared" si="96"/>
        <v>0.4</v>
      </c>
      <c r="DE23" s="55">
        <f t="shared" si="9"/>
        <v>2</v>
      </c>
      <c r="DF23" s="272">
        <f t="shared" si="10"/>
        <v>0.36</v>
      </c>
      <c r="DG23" s="55">
        <f t="shared" si="97"/>
        <v>4</v>
      </c>
      <c r="DH23" s="55"/>
      <c r="DI23" s="272">
        <f t="shared" si="11"/>
        <v>0.8</v>
      </c>
      <c r="DJ23" s="57">
        <f t="shared" si="12"/>
        <v>0.15</v>
      </c>
      <c r="DK23" s="57">
        <f t="shared" si="13"/>
        <v>0.15</v>
      </c>
      <c r="DL23" s="56">
        <f t="shared" si="14"/>
        <v>0.3</v>
      </c>
      <c r="DM23" s="55">
        <f t="shared" si="15"/>
        <v>2</v>
      </c>
      <c r="DN23" s="272">
        <f t="shared" si="16"/>
        <v>0.36</v>
      </c>
      <c r="DO23" s="55">
        <f t="shared" si="17"/>
        <v>3</v>
      </c>
      <c r="DP23" s="272">
        <f t="shared" si="18"/>
        <v>0.56000000000000005</v>
      </c>
      <c r="DQ23" s="57">
        <f t="shared" si="19"/>
        <v>0.15</v>
      </c>
      <c r="DR23" s="57">
        <f t="shared" si="20"/>
        <v>0.25</v>
      </c>
      <c r="DS23" s="56">
        <f t="shared" si="21"/>
        <v>0.4</v>
      </c>
      <c r="DT23" s="55">
        <f t="shared" si="22"/>
        <v>2</v>
      </c>
      <c r="DU23" s="272">
        <f t="shared" si="23"/>
        <v>0.216</v>
      </c>
      <c r="DV23" s="55">
        <f t="shared" si="24"/>
        <v>3</v>
      </c>
      <c r="DW23" s="272">
        <f t="shared" si="25"/>
        <v>0.56000000000000005</v>
      </c>
      <c r="DX23" s="57">
        <f t="shared" si="26"/>
        <v>0</v>
      </c>
      <c r="DY23" s="57">
        <f t="shared" si="27"/>
        <v>0</v>
      </c>
      <c r="DZ23" s="56">
        <f t="shared" si="28"/>
        <v>0</v>
      </c>
      <c r="EA23" s="55">
        <f t="shared" si="29"/>
        <v>2</v>
      </c>
      <c r="EB23" s="272">
        <f t="shared" si="30"/>
        <v>0.216</v>
      </c>
      <c r="EC23" s="55">
        <f t="shared" si="31"/>
        <v>3</v>
      </c>
      <c r="ED23" s="272">
        <f t="shared" si="32"/>
        <v>0.56000000000000005</v>
      </c>
      <c r="EE23" s="57">
        <f t="shared" si="33"/>
        <v>0</v>
      </c>
      <c r="EF23" s="57">
        <f t="shared" si="34"/>
        <v>0</v>
      </c>
      <c r="EG23" s="56">
        <f t="shared" si="35"/>
        <v>0</v>
      </c>
      <c r="EH23" s="55">
        <f t="shared" si="36"/>
        <v>2</v>
      </c>
      <c r="EI23" s="272">
        <f t="shared" si="37"/>
        <v>0.216</v>
      </c>
      <c r="EJ23" s="55">
        <f t="shared" si="38"/>
        <v>3</v>
      </c>
      <c r="EK23" s="272">
        <f t="shared" si="39"/>
        <v>0.56000000000000005</v>
      </c>
      <c r="EL23" s="57">
        <f t="shared" si="40"/>
        <v>0</v>
      </c>
      <c r="EM23" s="57">
        <f t="shared" si="41"/>
        <v>0</v>
      </c>
      <c r="EN23" s="56">
        <f t="shared" si="42"/>
        <v>0</v>
      </c>
      <c r="EO23" s="55">
        <f t="shared" si="43"/>
        <v>2</v>
      </c>
      <c r="EP23" s="272">
        <f t="shared" si="44"/>
        <v>0.216</v>
      </c>
      <c r="EQ23" s="55">
        <f t="shared" si="45"/>
        <v>3</v>
      </c>
      <c r="ER23" s="272">
        <f t="shared" si="46"/>
        <v>0.56000000000000005</v>
      </c>
      <c r="ES23" s="57">
        <f t="shared" si="47"/>
        <v>0</v>
      </c>
      <c r="ET23" s="57">
        <f t="shared" si="48"/>
        <v>0</v>
      </c>
      <c r="EU23" s="56">
        <f t="shared" si="49"/>
        <v>0</v>
      </c>
      <c r="EV23" s="55">
        <f t="shared" si="50"/>
        <v>2</v>
      </c>
      <c r="EW23" s="272">
        <f t="shared" si="51"/>
        <v>0.216</v>
      </c>
      <c r="EX23" s="55">
        <f t="shared" si="52"/>
        <v>3</v>
      </c>
      <c r="EY23" s="272">
        <f t="shared" si="53"/>
        <v>0.56000000000000005</v>
      </c>
      <c r="EZ23" s="57">
        <f t="shared" si="54"/>
        <v>0</v>
      </c>
      <c r="FA23" s="57">
        <f t="shared" si="55"/>
        <v>0</v>
      </c>
      <c r="FB23" s="56">
        <f t="shared" si="56"/>
        <v>0</v>
      </c>
      <c r="FC23" s="55">
        <f t="shared" si="57"/>
        <v>2</v>
      </c>
      <c r="FD23" s="272">
        <f t="shared" si="58"/>
        <v>0.216</v>
      </c>
      <c r="FE23" s="55">
        <f t="shared" si="59"/>
        <v>3</v>
      </c>
      <c r="FF23" s="272">
        <f t="shared" si="60"/>
        <v>0.56000000000000005</v>
      </c>
      <c r="FG23" s="57">
        <f t="shared" si="61"/>
        <v>0</v>
      </c>
      <c r="FH23" s="57">
        <f t="shared" si="62"/>
        <v>0</v>
      </c>
      <c r="FI23" s="56">
        <f t="shared" si="63"/>
        <v>0</v>
      </c>
      <c r="FJ23" s="55">
        <f t="shared" si="64"/>
        <v>2</v>
      </c>
      <c r="FK23" s="272">
        <f t="shared" si="65"/>
        <v>0.216</v>
      </c>
      <c r="FL23" s="55">
        <f t="shared" si="66"/>
        <v>3</v>
      </c>
      <c r="FM23" s="272">
        <f t="shared" si="67"/>
        <v>0.56000000000000005</v>
      </c>
      <c r="FN23" s="57">
        <f t="shared" si="68"/>
        <v>0</v>
      </c>
      <c r="FO23" s="57">
        <f t="shared" si="69"/>
        <v>0</v>
      </c>
      <c r="FP23" s="56">
        <f t="shared" si="70"/>
        <v>0</v>
      </c>
      <c r="FQ23" s="55">
        <f t="shared" si="71"/>
        <v>2</v>
      </c>
      <c r="FR23" s="272">
        <f t="shared" si="72"/>
        <v>0.216</v>
      </c>
      <c r="FS23" s="55">
        <f t="shared" si="73"/>
        <v>3</v>
      </c>
      <c r="FT23" s="272">
        <f t="shared" si="74"/>
        <v>0.56000000000000005</v>
      </c>
      <c r="FU23" s="57">
        <f t="shared" si="75"/>
        <v>0</v>
      </c>
      <c r="FV23" s="57">
        <f t="shared" si="76"/>
        <v>0</v>
      </c>
      <c r="FW23" s="56">
        <f t="shared" si="77"/>
        <v>0</v>
      </c>
      <c r="FX23" s="55">
        <f t="shared" si="78"/>
        <v>2</v>
      </c>
      <c r="FY23" s="272">
        <f t="shared" si="79"/>
        <v>0.216</v>
      </c>
      <c r="FZ23" s="55">
        <f t="shared" si="80"/>
        <v>3</v>
      </c>
      <c r="GA23" s="272">
        <f t="shared" si="81"/>
        <v>0.56000000000000005</v>
      </c>
      <c r="GB23" s="57">
        <f t="shared" si="82"/>
        <v>0</v>
      </c>
      <c r="GC23" s="57">
        <f t="shared" si="83"/>
        <v>0</v>
      </c>
      <c r="GD23" s="56">
        <f t="shared" si="84"/>
        <v>0</v>
      </c>
      <c r="GE23" s="55">
        <f t="shared" si="85"/>
        <v>2</v>
      </c>
      <c r="GF23" s="272">
        <f t="shared" si="86"/>
        <v>0.216</v>
      </c>
      <c r="GG23" s="55">
        <f t="shared" si="87"/>
        <v>3</v>
      </c>
      <c r="GH23" s="272">
        <f t="shared" si="88"/>
        <v>0.56000000000000005</v>
      </c>
      <c r="GI23" s="272">
        <f t="shared" si="98"/>
        <v>0.6</v>
      </c>
    </row>
    <row r="24" spans="1:191" ht="345.6" x14ac:dyDescent="0.2">
      <c r="A24" s="170">
        <v>16</v>
      </c>
      <c r="B24" s="169" t="s">
        <v>1325</v>
      </c>
      <c r="C24" s="77" t="s">
        <v>1335</v>
      </c>
      <c r="D24" s="365" t="s">
        <v>206</v>
      </c>
      <c r="E24" s="79" t="s">
        <v>204</v>
      </c>
      <c r="F24" s="168" t="s">
        <v>222</v>
      </c>
      <c r="G24" s="79" t="s">
        <v>211</v>
      </c>
      <c r="H24" s="72" t="s">
        <v>169</v>
      </c>
      <c r="I24" s="71" t="s">
        <v>22</v>
      </c>
      <c r="J24" s="71" t="s">
        <v>54</v>
      </c>
      <c r="K24" s="71" t="s">
        <v>53</v>
      </c>
      <c r="L24" s="71" t="s">
        <v>53</v>
      </c>
      <c r="M24" s="71" t="s">
        <v>53</v>
      </c>
      <c r="N24" s="71" t="s">
        <v>54</v>
      </c>
      <c r="O24" s="71" t="s">
        <v>53</v>
      </c>
      <c r="P24" s="71" t="s">
        <v>54</v>
      </c>
      <c r="Q24" s="71" t="s">
        <v>53</v>
      </c>
      <c r="R24" s="71" t="s">
        <v>53</v>
      </c>
      <c r="S24" s="71" t="s">
        <v>54</v>
      </c>
      <c r="T24" s="71" t="s">
        <v>54</v>
      </c>
      <c r="U24" s="71" t="s">
        <v>54</v>
      </c>
      <c r="V24" s="71" t="s">
        <v>53</v>
      </c>
      <c r="W24" s="71" t="s">
        <v>53</v>
      </c>
      <c r="X24" s="71" t="s">
        <v>53</v>
      </c>
      <c r="Y24" s="71" t="s">
        <v>53</v>
      </c>
      <c r="Z24" s="71" t="s">
        <v>54</v>
      </c>
      <c r="AA24" s="71" t="s">
        <v>53</v>
      </c>
      <c r="AB24" s="71" t="s">
        <v>53</v>
      </c>
      <c r="AC24" s="70" t="str">
        <f t="shared" si="0"/>
        <v>3 - Media</v>
      </c>
      <c r="AD24" s="233">
        <f t="shared" si="1"/>
        <v>0.6</v>
      </c>
      <c r="AE24" s="70" t="str">
        <f t="shared" si="2"/>
        <v>4 - Mayor</v>
      </c>
      <c r="AF24" s="233">
        <f t="shared" si="3"/>
        <v>0.8</v>
      </c>
      <c r="AG24" s="69" t="str">
        <f>IFERROR(INDEX('[9]G REC FIS'!$BLU$689:$BLY$693,MATCH(I24,'[9]G REC FIS'!$BLS$689:$BLS$693,0),MATCH(AE24,'[9]G REC FIS'!$BLU$687:$BLY$687,0)),"")</f>
        <v>ALTO</v>
      </c>
      <c r="AH24" s="233">
        <f t="shared" si="4"/>
        <v>0.48</v>
      </c>
      <c r="AI24" s="80" t="s">
        <v>1336</v>
      </c>
      <c r="AJ24" s="67" t="s">
        <v>101</v>
      </c>
      <c r="AK24" s="168" t="s">
        <v>1333</v>
      </c>
      <c r="AL24" s="168" t="s">
        <v>1334</v>
      </c>
      <c r="AM24" s="62" t="s">
        <v>35</v>
      </c>
      <c r="AN24" s="67" t="s">
        <v>46</v>
      </c>
      <c r="AO24" s="67" t="s">
        <v>50</v>
      </c>
      <c r="AP24" s="62" t="s">
        <v>52</v>
      </c>
      <c r="AQ24" s="62" t="s">
        <v>35</v>
      </c>
      <c r="AR24" s="67" t="s">
        <v>46</v>
      </c>
      <c r="AS24" s="67" t="s">
        <v>50</v>
      </c>
      <c r="AT24" s="62" t="s">
        <v>52</v>
      </c>
      <c r="AU24" s="62" t="s">
        <v>35</v>
      </c>
      <c r="AV24" s="67" t="s">
        <v>46</v>
      </c>
      <c r="AW24" s="67" t="s">
        <v>50</v>
      </c>
      <c r="AX24" s="62" t="s">
        <v>52</v>
      </c>
      <c r="AY24" s="62"/>
      <c r="AZ24" s="67"/>
      <c r="BA24" s="67"/>
      <c r="BB24" s="62"/>
      <c r="BC24" s="62"/>
      <c r="BD24" s="67"/>
      <c r="BE24" s="67"/>
      <c r="BF24" s="62"/>
      <c r="BG24" s="62"/>
      <c r="BH24" s="67"/>
      <c r="BI24" s="67"/>
      <c r="BJ24" s="62"/>
      <c r="BK24" s="62"/>
      <c r="BL24" s="67"/>
      <c r="BM24" s="67"/>
      <c r="BN24" s="62"/>
      <c r="BO24" s="62"/>
      <c r="BP24" s="67"/>
      <c r="BQ24" s="67"/>
      <c r="BR24" s="62"/>
      <c r="BS24" s="62"/>
      <c r="BT24" s="67"/>
      <c r="BU24" s="67"/>
      <c r="BV24" s="62"/>
      <c r="BW24" s="62"/>
      <c r="BX24" s="67"/>
      <c r="BY24" s="67"/>
      <c r="BZ24" s="62"/>
      <c r="CA24" s="62"/>
      <c r="CB24" s="67"/>
      <c r="CC24" s="67"/>
      <c r="CD24" s="62"/>
      <c r="CE24" s="62"/>
      <c r="CF24" s="67"/>
      <c r="CG24" s="67"/>
      <c r="CH24" s="62"/>
      <c r="CI24" s="67"/>
      <c r="CJ24" s="67"/>
      <c r="CK24" s="62"/>
      <c r="CL24" s="66" t="str">
        <f>IFERROR(IF(GE24&lt;=1,"1 - Muy Baja",VLOOKUP(GE24,'[10]G REC FIS'!$BLR$689:$BLS$693,2,0)),"")</f>
        <v>1 - Muy Baja</v>
      </c>
      <c r="CM24" s="249">
        <f t="shared" si="5"/>
        <v>7.4999999999999997E-2</v>
      </c>
      <c r="CN24" s="66" t="str">
        <f>IFERROR(IF(GG24&lt;=1,"1 - Leve",HLOOKUP(GG24,'[9]G FINANC'!$BLU$681:$BLY$682,2,0)),"")</f>
        <v>4 - Mayor</v>
      </c>
      <c r="CO24" s="249">
        <f t="shared" si="89"/>
        <v>0.8</v>
      </c>
      <c r="CP24" s="63" t="str">
        <f t="shared" si="6"/>
        <v>MODERADO</v>
      </c>
      <c r="CQ24" s="233">
        <f t="shared" si="90"/>
        <v>0.06</v>
      </c>
      <c r="CR24" s="77" t="s">
        <v>238</v>
      </c>
      <c r="CS24" s="63">
        <f t="shared" si="91"/>
        <v>3</v>
      </c>
      <c r="CT24" s="62"/>
      <c r="CU24" s="61" t="s">
        <v>1280</v>
      </c>
      <c r="CV24" s="76" t="s">
        <v>1238</v>
      </c>
      <c r="CW24" s="242"/>
      <c r="CX24" s="56">
        <f t="shared" si="7"/>
        <v>7</v>
      </c>
      <c r="CY24" s="59">
        <f t="shared" si="92"/>
        <v>4</v>
      </c>
      <c r="CZ24" s="56" t="str">
        <f t="shared" si="93"/>
        <v>Mayor</v>
      </c>
      <c r="DA24" s="237">
        <f t="shared" si="94"/>
        <v>0.8</v>
      </c>
      <c r="DB24" s="57">
        <f t="shared" si="95"/>
        <v>0.25</v>
      </c>
      <c r="DC24" s="57">
        <f t="shared" si="8"/>
        <v>0.25</v>
      </c>
      <c r="DD24" s="56">
        <f t="shared" si="96"/>
        <v>0.5</v>
      </c>
      <c r="DE24" s="55">
        <f t="shared" si="9"/>
        <v>2</v>
      </c>
      <c r="DF24" s="272">
        <f t="shared" si="10"/>
        <v>0.3</v>
      </c>
      <c r="DG24" s="55">
        <f t="shared" si="97"/>
        <v>4</v>
      </c>
      <c r="DH24" s="55"/>
      <c r="DI24" s="272">
        <f t="shared" si="11"/>
        <v>0.8</v>
      </c>
      <c r="DJ24" s="57">
        <f t="shared" si="12"/>
        <v>0.25</v>
      </c>
      <c r="DK24" s="57">
        <f t="shared" si="13"/>
        <v>0.25</v>
      </c>
      <c r="DL24" s="56">
        <f t="shared" si="14"/>
        <v>0.5</v>
      </c>
      <c r="DM24" s="55">
        <f t="shared" si="15"/>
        <v>1</v>
      </c>
      <c r="DN24" s="272">
        <f t="shared" si="16"/>
        <v>0.15</v>
      </c>
      <c r="DO24" s="55">
        <f t="shared" si="17"/>
        <v>4</v>
      </c>
      <c r="DP24" s="272">
        <f t="shared" si="18"/>
        <v>0.8</v>
      </c>
      <c r="DQ24" s="57">
        <f t="shared" si="19"/>
        <v>0.25</v>
      </c>
      <c r="DR24" s="57">
        <f t="shared" si="20"/>
        <v>0.25</v>
      </c>
      <c r="DS24" s="56">
        <f t="shared" si="21"/>
        <v>0.5</v>
      </c>
      <c r="DT24" s="55">
        <f t="shared" si="22"/>
        <v>1</v>
      </c>
      <c r="DU24" s="272">
        <f t="shared" si="23"/>
        <v>7.4999999999999997E-2</v>
      </c>
      <c r="DV24" s="55">
        <f t="shared" si="24"/>
        <v>4</v>
      </c>
      <c r="DW24" s="272">
        <f t="shared" si="25"/>
        <v>0.8</v>
      </c>
      <c r="DX24" s="57">
        <f t="shared" si="26"/>
        <v>0</v>
      </c>
      <c r="DY24" s="57">
        <f t="shared" si="27"/>
        <v>0</v>
      </c>
      <c r="DZ24" s="56">
        <f t="shared" si="28"/>
        <v>0</v>
      </c>
      <c r="EA24" s="55">
        <f t="shared" si="29"/>
        <v>1</v>
      </c>
      <c r="EB24" s="272">
        <f t="shared" si="30"/>
        <v>7.4999999999999997E-2</v>
      </c>
      <c r="EC24" s="55">
        <f t="shared" si="31"/>
        <v>4</v>
      </c>
      <c r="ED24" s="272">
        <f t="shared" si="32"/>
        <v>0.8</v>
      </c>
      <c r="EE24" s="57">
        <f t="shared" si="33"/>
        <v>0</v>
      </c>
      <c r="EF24" s="57">
        <f t="shared" si="34"/>
        <v>0</v>
      </c>
      <c r="EG24" s="56">
        <f t="shared" si="35"/>
        <v>0</v>
      </c>
      <c r="EH24" s="55">
        <f t="shared" si="36"/>
        <v>1</v>
      </c>
      <c r="EI24" s="272">
        <f t="shared" si="37"/>
        <v>7.4999999999999997E-2</v>
      </c>
      <c r="EJ24" s="55">
        <f t="shared" si="38"/>
        <v>4</v>
      </c>
      <c r="EK24" s="272">
        <f t="shared" si="39"/>
        <v>0.8</v>
      </c>
      <c r="EL24" s="57">
        <f t="shared" si="40"/>
        <v>0</v>
      </c>
      <c r="EM24" s="57">
        <f t="shared" si="41"/>
        <v>0</v>
      </c>
      <c r="EN24" s="56">
        <f t="shared" si="42"/>
        <v>0</v>
      </c>
      <c r="EO24" s="55">
        <f t="shared" si="43"/>
        <v>1</v>
      </c>
      <c r="EP24" s="272">
        <f t="shared" si="44"/>
        <v>7.4999999999999997E-2</v>
      </c>
      <c r="EQ24" s="55">
        <f t="shared" si="45"/>
        <v>4</v>
      </c>
      <c r="ER24" s="272">
        <f t="shared" si="46"/>
        <v>0.8</v>
      </c>
      <c r="ES24" s="57">
        <f t="shared" si="47"/>
        <v>0</v>
      </c>
      <c r="ET24" s="57">
        <f t="shared" si="48"/>
        <v>0</v>
      </c>
      <c r="EU24" s="56">
        <f t="shared" si="49"/>
        <v>0</v>
      </c>
      <c r="EV24" s="55">
        <f t="shared" si="50"/>
        <v>1</v>
      </c>
      <c r="EW24" s="272">
        <f t="shared" si="51"/>
        <v>7.4999999999999997E-2</v>
      </c>
      <c r="EX24" s="55">
        <f t="shared" si="52"/>
        <v>4</v>
      </c>
      <c r="EY24" s="272">
        <f t="shared" si="53"/>
        <v>0.8</v>
      </c>
      <c r="EZ24" s="57">
        <f t="shared" si="54"/>
        <v>0</v>
      </c>
      <c r="FA24" s="57">
        <f t="shared" si="55"/>
        <v>0</v>
      </c>
      <c r="FB24" s="56">
        <f t="shared" si="56"/>
        <v>0</v>
      </c>
      <c r="FC24" s="55">
        <f t="shared" si="57"/>
        <v>1</v>
      </c>
      <c r="FD24" s="272">
        <f t="shared" si="58"/>
        <v>7.4999999999999997E-2</v>
      </c>
      <c r="FE24" s="55">
        <f t="shared" si="59"/>
        <v>4</v>
      </c>
      <c r="FF24" s="272">
        <f t="shared" si="60"/>
        <v>0.8</v>
      </c>
      <c r="FG24" s="57">
        <f t="shared" si="61"/>
        <v>0</v>
      </c>
      <c r="FH24" s="57">
        <f t="shared" si="62"/>
        <v>0</v>
      </c>
      <c r="FI24" s="56">
        <f t="shared" si="63"/>
        <v>0</v>
      </c>
      <c r="FJ24" s="55">
        <f t="shared" si="64"/>
        <v>1</v>
      </c>
      <c r="FK24" s="272">
        <f t="shared" si="65"/>
        <v>7.4999999999999997E-2</v>
      </c>
      <c r="FL24" s="55">
        <f t="shared" si="66"/>
        <v>4</v>
      </c>
      <c r="FM24" s="272">
        <f t="shared" si="67"/>
        <v>0.8</v>
      </c>
      <c r="FN24" s="57">
        <f t="shared" si="68"/>
        <v>0</v>
      </c>
      <c r="FO24" s="57">
        <f t="shared" si="69"/>
        <v>0</v>
      </c>
      <c r="FP24" s="56">
        <f t="shared" si="70"/>
        <v>0</v>
      </c>
      <c r="FQ24" s="55">
        <f t="shared" si="71"/>
        <v>1</v>
      </c>
      <c r="FR24" s="272">
        <f t="shared" si="72"/>
        <v>7.4999999999999997E-2</v>
      </c>
      <c r="FS24" s="55">
        <f t="shared" si="73"/>
        <v>4</v>
      </c>
      <c r="FT24" s="272">
        <f t="shared" si="74"/>
        <v>0.8</v>
      </c>
      <c r="FU24" s="57">
        <f t="shared" si="75"/>
        <v>0</v>
      </c>
      <c r="FV24" s="57">
        <f t="shared" si="76"/>
        <v>0</v>
      </c>
      <c r="FW24" s="56">
        <f t="shared" si="77"/>
        <v>0</v>
      </c>
      <c r="FX24" s="55">
        <f t="shared" si="78"/>
        <v>1</v>
      </c>
      <c r="FY24" s="272">
        <f t="shared" si="79"/>
        <v>7.4999999999999997E-2</v>
      </c>
      <c r="FZ24" s="55">
        <f t="shared" si="80"/>
        <v>4</v>
      </c>
      <c r="GA24" s="272">
        <f t="shared" si="81"/>
        <v>0.8</v>
      </c>
      <c r="GB24" s="57">
        <f t="shared" si="82"/>
        <v>0</v>
      </c>
      <c r="GC24" s="57">
        <f t="shared" si="83"/>
        <v>0</v>
      </c>
      <c r="GD24" s="56">
        <f t="shared" si="84"/>
        <v>0</v>
      </c>
      <c r="GE24" s="55">
        <f t="shared" si="85"/>
        <v>1</v>
      </c>
      <c r="GF24" s="272">
        <f t="shared" si="86"/>
        <v>7.4999999999999997E-2</v>
      </c>
      <c r="GG24" s="55">
        <f t="shared" si="87"/>
        <v>4</v>
      </c>
      <c r="GH24" s="272">
        <f t="shared" si="88"/>
        <v>0.8</v>
      </c>
      <c r="GI24" s="272">
        <f t="shared" si="98"/>
        <v>0.8</v>
      </c>
    </row>
    <row r="25" spans="1:191" ht="345.6" x14ac:dyDescent="0.2">
      <c r="A25" s="170">
        <v>17</v>
      </c>
      <c r="B25" s="169" t="s">
        <v>1325</v>
      </c>
      <c r="C25" s="77" t="s">
        <v>1337</v>
      </c>
      <c r="D25" s="365" t="s">
        <v>205</v>
      </c>
      <c r="E25" s="165" t="s">
        <v>204</v>
      </c>
      <c r="F25" s="168" t="s">
        <v>225</v>
      </c>
      <c r="G25" s="79" t="s">
        <v>211</v>
      </c>
      <c r="H25" s="72" t="s">
        <v>169</v>
      </c>
      <c r="I25" s="71" t="s">
        <v>22</v>
      </c>
      <c r="J25" s="71" t="s">
        <v>54</v>
      </c>
      <c r="K25" s="71" t="s">
        <v>53</v>
      </c>
      <c r="L25" s="71" t="s">
        <v>53</v>
      </c>
      <c r="M25" s="71" t="s">
        <v>53</v>
      </c>
      <c r="N25" s="71" t="s">
        <v>54</v>
      </c>
      <c r="O25" s="71" t="s">
        <v>53</v>
      </c>
      <c r="P25" s="71" t="s">
        <v>54</v>
      </c>
      <c r="Q25" s="71" t="s">
        <v>53</v>
      </c>
      <c r="R25" s="71" t="s">
        <v>53</v>
      </c>
      <c r="S25" s="71" t="s">
        <v>54</v>
      </c>
      <c r="T25" s="71" t="s">
        <v>54</v>
      </c>
      <c r="U25" s="71" t="s">
        <v>54</v>
      </c>
      <c r="V25" s="71" t="s">
        <v>53</v>
      </c>
      <c r="W25" s="71" t="s">
        <v>53</v>
      </c>
      <c r="X25" s="71" t="s">
        <v>53</v>
      </c>
      <c r="Y25" s="71" t="s">
        <v>53</v>
      </c>
      <c r="Z25" s="71" t="s">
        <v>54</v>
      </c>
      <c r="AA25" s="71" t="s">
        <v>53</v>
      </c>
      <c r="AB25" s="71" t="s">
        <v>53</v>
      </c>
      <c r="AC25" s="70" t="str">
        <f t="shared" si="0"/>
        <v>3 - Media</v>
      </c>
      <c r="AD25" s="233">
        <f t="shared" si="1"/>
        <v>0.6</v>
      </c>
      <c r="AE25" s="70" t="str">
        <f t="shared" si="2"/>
        <v>4 - Mayor</v>
      </c>
      <c r="AF25" s="233">
        <f t="shared" si="3"/>
        <v>0.8</v>
      </c>
      <c r="AG25" s="69" t="str">
        <f>IFERROR(INDEX('[9]G REC FIS'!$BLU$689:$BLY$693,MATCH(I25,'[9]G REC FIS'!$BLS$689:$BLS$693,0),MATCH(AE25,'[9]G REC FIS'!$BLU$687:$BLY$687,0)),"")</f>
        <v>ALTO</v>
      </c>
      <c r="AH25" s="233">
        <f t="shared" si="4"/>
        <v>0.48</v>
      </c>
      <c r="AI25" s="80" t="s">
        <v>1338</v>
      </c>
      <c r="AJ25" s="67" t="s">
        <v>101</v>
      </c>
      <c r="AK25" s="168" t="s">
        <v>1250</v>
      </c>
      <c r="AL25" s="168" t="s">
        <v>1339</v>
      </c>
      <c r="AM25" s="62" t="s">
        <v>34</v>
      </c>
      <c r="AN25" s="67" t="s">
        <v>45</v>
      </c>
      <c r="AO25" s="67" t="s">
        <v>49</v>
      </c>
      <c r="AP25" s="62" t="s">
        <v>51</v>
      </c>
      <c r="AQ25" s="62" t="s">
        <v>35</v>
      </c>
      <c r="AR25" s="67" t="s">
        <v>45</v>
      </c>
      <c r="AS25" s="67" t="s">
        <v>50</v>
      </c>
      <c r="AT25" s="62" t="s">
        <v>52</v>
      </c>
      <c r="AU25" s="62"/>
      <c r="AV25" s="67"/>
      <c r="AW25" s="67"/>
      <c r="AX25" s="62"/>
      <c r="AY25" s="62"/>
      <c r="AZ25" s="67"/>
      <c r="BA25" s="67"/>
      <c r="BB25" s="62"/>
      <c r="BC25" s="62"/>
      <c r="BD25" s="67"/>
      <c r="BE25" s="67"/>
      <c r="BF25" s="62"/>
      <c r="BG25" s="62"/>
      <c r="BH25" s="67"/>
      <c r="BI25" s="67"/>
      <c r="BJ25" s="62"/>
      <c r="BK25" s="62"/>
      <c r="BL25" s="67"/>
      <c r="BM25" s="67"/>
      <c r="BN25" s="62"/>
      <c r="BO25" s="62"/>
      <c r="BP25" s="67"/>
      <c r="BQ25" s="67"/>
      <c r="BR25" s="62"/>
      <c r="BS25" s="62"/>
      <c r="BT25" s="67"/>
      <c r="BU25" s="67"/>
      <c r="BV25" s="62"/>
      <c r="BW25" s="62"/>
      <c r="BX25" s="67"/>
      <c r="BY25" s="67"/>
      <c r="BZ25" s="62"/>
      <c r="CA25" s="62"/>
      <c r="CB25" s="67"/>
      <c r="CC25" s="67"/>
      <c r="CD25" s="62"/>
      <c r="CE25" s="62"/>
      <c r="CF25" s="67"/>
      <c r="CG25" s="67"/>
      <c r="CH25" s="62"/>
      <c r="CI25" s="67"/>
      <c r="CJ25" s="67"/>
      <c r="CK25" s="62"/>
      <c r="CL25" s="66" t="str">
        <f>IFERROR(IF(GE25&lt;=1,"1 - Muy Baja",VLOOKUP(GE25,'[10]G REC FIS'!$BLR$689:$BLS$693,2,0)),"")</f>
        <v/>
      </c>
      <c r="CM25" s="249">
        <f t="shared" si="5"/>
        <v>0.36</v>
      </c>
      <c r="CN25" s="66" t="str">
        <f>IFERROR(IF(GG25&lt;=1,"1 - Leve",HLOOKUP(GG25,'[9]G FINANC'!$BLU$681:$BLY$682,2,0)),"")</f>
        <v>3 - Moderado</v>
      </c>
      <c r="CO25" s="249">
        <f t="shared" si="89"/>
        <v>0.6</v>
      </c>
      <c r="CP25" s="63" t="str">
        <f t="shared" si="6"/>
        <v>MODERADO</v>
      </c>
      <c r="CQ25" s="233">
        <f t="shared" si="90"/>
        <v>0.216</v>
      </c>
      <c r="CR25" s="77" t="s">
        <v>475</v>
      </c>
      <c r="CS25" s="63">
        <f t="shared" si="91"/>
        <v>3</v>
      </c>
      <c r="CT25" s="62"/>
      <c r="CU25" s="61" t="s">
        <v>1280</v>
      </c>
      <c r="CV25" s="76" t="s">
        <v>1238</v>
      </c>
      <c r="CW25" s="242"/>
      <c r="CX25" s="56">
        <f t="shared" si="7"/>
        <v>7</v>
      </c>
      <c r="CY25" s="59">
        <f t="shared" si="92"/>
        <v>4</v>
      </c>
      <c r="CZ25" s="56" t="str">
        <f t="shared" si="93"/>
        <v>Mayor</v>
      </c>
      <c r="DA25" s="237">
        <f t="shared" si="94"/>
        <v>0.8</v>
      </c>
      <c r="DB25" s="57">
        <f t="shared" si="95"/>
        <v>0.15</v>
      </c>
      <c r="DC25" s="57">
        <f t="shared" si="8"/>
        <v>0.15</v>
      </c>
      <c r="DD25" s="56">
        <f t="shared" si="96"/>
        <v>0.3</v>
      </c>
      <c r="DE25" s="55">
        <f t="shared" si="9"/>
        <v>3</v>
      </c>
      <c r="DF25" s="272">
        <f t="shared" si="10"/>
        <v>0.6</v>
      </c>
      <c r="DG25" s="55">
        <f t="shared" si="97"/>
        <v>3</v>
      </c>
      <c r="DH25" s="55"/>
      <c r="DI25" s="272">
        <f t="shared" si="11"/>
        <v>0.56000000000000005</v>
      </c>
      <c r="DJ25" s="57">
        <f t="shared" si="12"/>
        <v>0.15</v>
      </c>
      <c r="DK25" s="57">
        <f t="shared" si="13"/>
        <v>0.25</v>
      </c>
      <c r="DL25" s="56">
        <f t="shared" si="14"/>
        <v>0.4</v>
      </c>
      <c r="DM25" s="55">
        <f t="shared" si="15"/>
        <v>2</v>
      </c>
      <c r="DN25" s="272">
        <f t="shared" si="16"/>
        <v>0.36</v>
      </c>
      <c r="DO25" s="55">
        <f t="shared" si="17"/>
        <v>3</v>
      </c>
      <c r="DP25" s="272">
        <f t="shared" si="18"/>
        <v>0.56000000000000005</v>
      </c>
      <c r="DQ25" s="57">
        <f t="shared" si="19"/>
        <v>0</v>
      </c>
      <c r="DR25" s="57">
        <f t="shared" si="20"/>
        <v>0</v>
      </c>
      <c r="DS25" s="56">
        <f t="shared" si="21"/>
        <v>0</v>
      </c>
      <c r="DT25" s="55">
        <f t="shared" si="22"/>
        <v>2</v>
      </c>
      <c r="DU25" s="272">
        <f t="shared" si="23"/>
        <v>0.36</v>
      </c>
      <c r="DV25" s="55">
        <f t="shared" si="24"/>
        <v>3</v>
      </c>
      <c r="DW25" s="272">
        <f t="shared" si="25"/>
        <v>0.56000000000000005</v>
      </c>
      <c r="DX25" s="57">
        <f t="shared" si="26"/>
        <v>0</v>
      </c>
      <c r="DY25" s="57">
        <f t="shared" si="27"/>
        <v>0</v>
      </c>
      <c r="DZ25" s="56">
        <f t="shared" si="28"/>
        <v>0</v>
      </c>
      <c r="EA25" s="55">
        <f t="shared" si="29"/>
        <v>2</v>
      </c>
      <c r="EB25" s="272">
        <f t="shared" si="30"/>
        <v>0.36</v>
      </c>
      <c r="EC25" s="55">
        <f t="shared" si="31"/>
        <v>3</v>
      </c>
      <c r="ED25" s="272">
        <f t="shared" si="32"/>
        <v>0.56000000000000005</v>
      </c>
      <c r="EE25" s="57">
        <f t="shared" si="33"/>
        <v>0</v>
      </c>
      <c r="EF25" s="57">
        <f t="shared" si="34"/>
        <v>0</v>
      </c>
      <c r="EG25" s="56">
        <f t="shared" si="35"/>
        <v>0</v>
      </c>
      <c r="EH25" s="55">
        <f t="shared" si="36"/>
        <v>2</v>
      </c>
      <c r="EI25" s="272">
        <f t="shared" si="37"/>
        <v>0.36</v>
      </c>
      <c r="EJ25" s="55">
        <f t="shared" si="38"/>
        <v>3</v>
      </c>
      <c r="EK25" s="272">
        <f t="shared" si="39"/>
        <v>0.56000000000000005</v>
      </c>
      <c r="EL25" s="57">
        <f t="shared" si="40"/>
        <v>0</v>
      </c>
      <c r="EM25" s="57">
        <f t="shared" si="41"/>
        <v>0</v>
      </c>
      <c r="EN25" s="56">
        <f t="shared" si="42"/>
        <v>0</v>
      </c>
      <c r="EO25" s="55">
        <f t="shared" si="43"/>
        <v>2</v>
      </c>
      <c r="EP25" s="272">
        <f t="shared" si="44"/>
        <v>0.36</v>
      </c>
      <c r="EQ25" s="55">
        <f t="shared" si="45"/>
        <v>3</v>
      </c>
      <c r="ER25" s="272">
        <f t="shared" si="46"/>
        <v>0.56000000000000005</v>
      </c>
      <c r="ES25" s="57">
        <f t="shared" si="47"/>
        <v>0</v>
      </c>
      <c r="ET25" s="57">
        <f t="shared" si="48"/>
        <v>0</v>
      </c>
      <c r="EU25" s="56">
        <f t="shared" si="49"/>
        <v>0</v>
      </c>
      <c r="EV25" s="55">
        <f t="shared" si="50"/>
        <v>2</v>
      </c>
      <c r="EW25" s="272">
        <f t="shared" si="51"/>
        <v>0.36</v>
      </c>
      <c r="EX25" s="55">
        <f t="shared" si="52"/>
        <v>3</v>
      </c>
      <c r="EY25" s="272">
        <f t="shared" si="53"/>
        <v>0.56000000000000005</v>
      </c>
      <c r="EZ25" s="57">
        <f t="shared" si="54"/>
        <v>0</v>
      </c>
      <c r="FA25" s="57">
        <f t="shared" si="55"/>
        <v>0</v>
      </c>
      <c r="FB25" s="56">
        <f t="shared" si="56"/>
        <v>0</v>
      </c>
      <c r="FC25" s="55">
        <f t="shared" si="57"/>
        <v>2</v>
      </c>
      <c r="FD25" s="272">
        <f t="shared" si="58"/>
        <v>0.36</v>
      </c>
      <c r="FE25" s="55">
        <f t="shared" si="59"/>
        <v>3</v>
      </c>
      <c r="FF25" s="272">
        <f t="shared" si="60"/>
        <v>0.56000000000000005</v>
      </c>
      <c r="FG25" s="57">
        <f t="shared" si="61"/>
        <v>0</v>
      </c>
      <c r="FH25" s="57">
        <f t="shared" si="62"/>
        <v>0</v>
      </c>
      <c r="FI25" s="56">
        <f t="shared" si="63"/>
        <v>0</v>
      </c>
      <c r="FJ25" s="55">
        <f t="shared" si="64"/>
        <v>2</v>
      </c>
      <c r="FK25" s="272">
        <f t="shared" si="65"/>
        <v>0.36</v>
      </c>
      <c r="FL25" s="55">
        <f t="shared" si="66"/>
        <v>3</v>
      </c>
      <c r="FM25" s="272">
        <f t="shared" si="67"/>
        <v>0.56000000000000005</v>
      </c>
      <c r="FN25" s="57">
        <f t="shared" si="68"/>
        <v>0</v>
      </c>
      <c r="FO25" s="57">
        <f t="shared" si="69"/>
        <v>0</v>
      </c>
      <c r="FP25" s="56">
        <f t="shared" si="70"/>
        <v>0</v>
      </c>
      <c r="FQ25" s="55">
        <f t="shared" si="71"/>
        <v>2</v>
      </c>
      <c r="FR25" s="272">
        <f t="shared" si="72"/>
        <v>0.36</v>
      </c>
      <c r="FS25" s="55">
        <f t="shared" si="73"/>
        <v>3</v>
      </c>
      <c r="FT25" s="272">
        <f t="shared" si="74"/>
        <v>0.56000000000000005</v>
      </c>
      <c r="FU25" s="57">
        <f t="shared" si="75"/>
        <v>0</v>
      </c>
      <c r="FV25" s="57">
        <f t="shared" si="76"/>
        <v>0</v>
      </c>
      <c r="FW25" s="56">
        <f t="shared" si="77"/>
        <v>0</v>
      </c>
      <c r="FX25" s="55">
        <f t="shared" si="78"/>
        <v>2</v>
      </c>
      <c r="FY25" s="272">
        <f t="shared" si="79"/>
        <v>0.36</v>
      </c>
      <c r="FZ25" s="55">
        <f t="shared" si="80"/>
        <v>3</v>
      </c>
      <c r="GA25" s="272">
        <f t="shared" si="81"/>
        <v>0.56000000000000005</v>
      </c>
      <c r="GB25" s="57">
        <f t="shared" si="82"/>
        <v>0</v>
      </c>
      <c r="GC25" s="57">
        <f t="shared" si="83"/>
        <v>0</v>
      </c>
      <c r="GD25" s="56">
        <f t="shared" si="84"/>
        <v>0</v>
      </c>
      <c r="GE25" s="55">
        <f t="shared" si="85"/>
        <v>2</v>
      </c>
      <c r="GF25" s="272">
        <f t="shared" si="86"/>
        <v>0.36</v>
      </c>
      <c r="GG25" s="55">
        <f t="shared" si="87"/>
        <v>3</v>
      </c>
      <c r="GH25" s="272">
        <f t="shared" si="88"/>
        <v>0.56000000000000005</v>
      </c>
      <c r="GI25" s="272">
        <f t="shared" si="98"/>
        <v>0.6</v>
      </c>
    </row>
    <row r="26" spans="1:191" ht="345.6" x14ac:dyDescent="0.2">
      <c r="A26" s="170">
        <v>18</v>
      </c>
      <c r="B26" s="169" t="s">
        <v>1325</v>
      </c>
      <c r="C26" s="77" t="s">
        <v>1340</v>
      </c>
      <c r="D26" s="365" t="s">
        <v>206</v>
      </c>
      <c r="E26" s="79" t="s">
        <v>204</v>
      </c>
      <c r="F26" s="168" t="s">
        <v>222</v>
      </c>
      <c r="G26" s="79" t="s">
        <v>1041</v>
      </c>
      <c r="H26" s="72" t="s">
        <v>169</v>
      </c>
      <c r="I26" s="71" t="s">
        <v>22</v>
      </c>
      <c r="J26" s="71" t="s">
        <v>54</v>
      </c>
      <c r="K26" s="71" t="s">
        <v>53</v>
      </c>
      <c r="L26" s="71" t="s">
        <v>53</v>
      </c>
      <c r="M26" s="71" t="s">
        <v>53</v>
      </c>
      <c r="N26" s="71" t="s">
        <v>54</v>
      </c>
      <c r="O26" s="71" t="s">
        <v>53</v>
      </c>
      <c r="P26" s="71" t="s">
        <v>54</v>
      </c>
      <c r="Q26" s="71" t="s">
        <v>53</v>
      </c>
      <c r="R26" s="71" t="s">
        <v>53</v>
      </c>
      <c r="S26" s="71" t="s">
        <v>54</v>
      </c>
      <c r="T26" s="71" t="s">
        <v>54</v>
      </c>
      <c r="U26" s="71" t="s">
        <v>54</v>
      </c>
      <c r="V26" s="71" t="s">
        <v>53</v>
      </c>
      <c r="W26" s="71" t="s">
        <v>53</v>
      </c>
      <c r="X26" s="71" t="s">
        <v>53</v>
      </c>
      <c r="Y26" s="71" t="s">
        <v>53</v>
      </c>
      <c r="Z26" s="71" t="s">
        <v>54</v>
      </c>
      <c r="AA26" s="71" t="s">
        <v>53</v>
      </c>
      <c r="AB26" s="71" t="s">
        <v>53</v>
      </c>
      <c r="AC26" s="70" t="str">
        <f t="shared" si="0"/>
        <v>3 - Media</v>
      </c>
      <c r="AD26" s="233">
        <f t="shared" si="1"/>
        <v>0.6</v>
      </c>
      <c r="AE26" s="70" t="str">
        <f t="shared" si="2"/>
        <v>4 - Mayor</v>
      </c>
      <c r="AF26" s="233">
        <f t="shared" si="3"/>
        <v>0.8</v>
      </c>
      <c r="AG26" s="69" t="str">
        <f>IFERROR(INDEX('[9]G REC FIS'!$BLU$689:$BLY$693,MATCH(I26,'[9]G REC FIS'!$BLS$689:$BLS$693,0),MATCH(AE26,'[9]G REC FIS'!$BLU$687:$BLY$687,0)),"")</f>
        <v>ALTO</v>
      </c>
      <c r="AH26" s="233">
        <f t="shared" si="4"/>
        <v>0.48</v>
      </c>
      <c r="AI26" s="80" t="s">
        <v>1341</v>
      </c>
      <c r="AJ26" s="67" t="s">
        <v>101</v>
      </c>
      <c r="AK26" s="168" t="s">
        <v>1250</v>
      </c>
      <c r="AL26" s="168" t="s">
        <v>1339</v>
      </c>
      <c r="AM26" s="62" t="s">
        <v>34</v>
      </c>
      <c r="AN26" s="67" t="s">
        <v>45</v>
      </c>
      <c r="AO26" s="67" t="s">
        <v>49</v>
      </c>
      <c r="AP26" s="62" t="s">
        <v>51</v>
      </c>
      <c r="AQ26" s="62" t="s">
        <v>35</v>
      </c>
      <c r="AR26" s="67" t="s">
        <v>45</v>
      </c>
      <c r="AS26" s="67" t="s">
        <v>50</v>
      </c>
      <c r="AT26" s="62" t="s">
        <v>52</v>
      </c>
      <c r="AU26" s="62"/>
      <c r="AV26" s="67"/>
      <c r="AW26" s="67"/>
      <c r="AX26" s="62"/>
      <c r="AY26" s="62"/>
      <c r="AZ26" s="67"/>
      <c r="BA26" s="67"/>
      <c r="BB26" s="62"/>
      <c r="BC26" s="62"/>
      <c r="BD26" s="67"/>
      <c r="BE26" s="67"/>
      <c r="BF26" s="62"/>
      <c r="BG26" s="62"/>
      <c r="BH26" s="67"/>
      <c r="BI26" s="67"/>
      <c r="BJ26" s="62"/>
      <c r="BK26" s="62"/>
      <c r="BL26" s="67"/>
      <c r="BM26" s="67"/>
      <c r="BN26" s="62"/>
      <c r="BO26" s="62"/>
      <c r="BP26" s="67"/>
      <c r="BQ26" s="67"/>
      <c r="BR26" s="62"/>
      <c r="BS26" s="62"/>
      <c r="BT26" s="67"/>
      <c r="BU26" s="67"/>
      <c r="BV26" s="62"/>
      <c r="BW26" s="62"/>
      <c r="BX26" s="67"/>
      <c r="BY26" s="67"/>
      <c r="BZ26" s="62"/>
      <c r="CA26" s="62"/>
      <c r="CB26" s="67"/>
      <c r="CC26" s="67"/>
      <c r="CD26" s="62"/>
      <c r="CE26" s="62"/>
      <c r="CF26" s="67"/>
      <c r="CG26" s="67"/>
      <c r="CH26" s="62"/>
      <c r="CI26" s="67"/>
      <c r="CJ26" s="67"/>
      <c r="CK26" s="62"/>
      <c r="CL26" s="66" t="str">
        <f>IFERROR(IF(GE26&lt;=1,"1 - Muy Baja",VLOOKUP(GE26,'[10]G REC FIS'!$BLR$689:$BLS$693,2,0)),"")</f>
        <v/>
      </c>
      <c r="CM26" s="249">
        <f t="shared" si="5"/>
        <v>0.36</v>
      </c>
      <c r="CN26" s="66" t="str">
        <f>IFERROR(IF(GG26&lt;=1,"1 - Leve",HLOOKUP(GG26,'[9]G FINANC'!$BLU$681:$BLY$682,2,0)),"")</f>
        <v>3 - Moderado</v>
      </c>
      <c r="CO26" s="249">
        <f t="shared" si="89"/>
        <v>0.6</v>
      </c>
      <c r="CP26" s="63" t="str">
        <f t="shared" si="6"/>
        <v>MODERADO</v>
      </c>
      <c r="CQ26" s="233">
        <f t="shared" si="90"/>
        <v>0.216</v>
      </c>
      <c r="CR26" s="77" t="s">
        <v>238</v>
      </c>
      <c r="CS26" s="63">
        <f t="shared" si="91"/>
        <v>3</v>
      </c>
      <c r="CT26" s="62"/>
      <c r="CU26" s="61" t="s">
        <v>1280</v>
      </c>
      <c r="CV26" s="76" t="s">
        <v>1238</v>
      </c>
      <c r="CW26" s="242"/>
      <c r="CX26" s="56">
        <f t="shared" si="7"/>
        <v>7</v>
      </c>
      <c r="CY26" s="59">
        <f t="shared" si="92"/>
        <v>4</v>
      </c>
      <c r="CZ26" s="56" t="str">
        <f t="shared" si="93"/>
        <v>Mayor</v>
      </c>
      <c r="DA26" s="237">
        <f t="shared" si="94"/>
        <v>0.8</v>
      </c>
      <c r="DB26" s="57">
        <f t="shared" si="95"/>
        <v>0.15</v>
      </c>
      <c r="DC26" s="57">
        <f t="shared" si="8"/>
        <v>0.15</v>
      </c>
      <c r="DD26" s="56">
        <f t="shared" si="96"/>
        <v>0.3</v>
      </c>
      <c r="DE26" s="55">
        <f t="shared" si="9"/>
        <v>3</v>
      </c>
      <c r="DF26" s="272">
        <f t="shared" si="10"/>
        <v>0.6</v>
      </c>
      <c r="DG26" s="55">
        <f t="shared" si="97"/>
        <v>3</v>
      </c>
      <c r="DH26" s="55"/>
      <c r="DI26" s="272">
        <f t="shared" si="11"/>
        <v>0.56000000000000005</v>
      </c>
      <c r="DJ26" s="57">
        <f t="shared" si="12"/>
        <v>0.15</v>
      </c>
      <c r="DK26" s="57">
        <f t="shared" si="13"/>
        <v>0.25</v>
      </c>
      <c r="DL26" s="56">
        <f t="shared" si="14"/>
        <v>0.4</v>
      </c>
      <c r="DM26" s="55">
        <f t="shared" si="15"/>
        <v>2</v>
      </c>
      <c r="DN26" s="272">
        <f t="shared" si="16"/>
        <v>0.36</v>
      </c>
      <c r="DO26" s="55">
        <f t="shared" si="17"/>
        <v>3</v>
      </c>
      <c r="DP26" s="272">
        <f t="shared" si="18"/>
        <v>0.56000000000000005</v>
      </c>
      <c r="DQ26" s="57">
        <f t="shared" si="19"/>
        <v>0</v>
      </c>
      <c r="DR26" s="57">
        <f t="shared" si="20"/>
        <v>0</v>
      </c>
      <c r="DS26" s="56">
        <f t="shared" si="21"/>
        <v>0</v>
      </c>
      <c r="DT26" s="55">
        <f t="shared" si="22"/>
        <v>2</v>
      </c>
      <c r="DU26" s="272">
        <f t="shared" si="23"/>
        <v>0.36</v>
      </c>
      <c r="DV26" s="55">
        <f t="shared" si="24"/>
        <v>3</v>
      </c>
      <c r="DW26" s="272">
        <f t="shared" si="25"/>
        <v>0.56000000000000005</v>
      </c>
      <c r="DX26" s="57">
        <f t="shared" si="26"/>
        <v>0</v>
      </c>
      <c r="DY26" s="57">
        <f t="shared" si="27"/>
        <v>0</v>
      </c>
      <c r="DZ26" s="56">
        <f t="shared" si="28"/>
        <v>0</v>
      </c>
      <c r="EA26" s="55">
        <f t="shared" si="29"/>
        <v>2</v>
      </c>
      <c r="EB26" s="272">
        <f t="shared" si="30"/>
        <v>0.36</v>
      </c>
      <c r="EC26" s="55">
        <f t="shared" si="31"/>
        <v>3</v>
      </c>
      <c r="ED26" s="272">
        <f t="shared" si="32"/>
        <v>0.56000000000000005</v>
      </c>
      <c r="EE26" s="57">
        <f t="shared" si="33"/>
        <v>0</v>
      </c>
      <c r="EF26" s="57">
        <f t="shared" si="34"/>
        <v>0</v>
      </c>
      <c r="EG26" s="56">
        <f t="shared" si="35"/>
        <v>0</v>
      </c>
      <c r="EH26" s="55">
        <f t="shared" si="36"/>
        <v>2</v>
      </c>
      <c r="EI26" s="272">
        <f t="shared" si="37"/>
        <v>0.36</v>
      </c>
      <c r="EJ26" s="55">
        <f t="shared" si="38"/>
        <v>3</v>
      </c>
      <c r="EK26" s="272">
        <f t="shared" si="39"/>
        <v>0.56000000000000005</v>
      </c>
      <c r="EL26" s="57">
        <f t="shared" si="40"/>
        <v>0</v>
      </c>
      <c r="EM26" s="57">
        <f t="shared" si="41"/>
        <v>0</v>
      </c>
      <c r="EN26" s="56">
        <f t="shared" si="42"/>
        <v>0</v>
      </c>
      <c r="EO26" s="55">
        <f t="shared" si="43"/>
        <v>2</v>
      </c>
      <c r="EP26" s="272">
        <f t="shared" si="44"/>
        <v>0.36</v>
      </c>
      <c r="EQ26" s="55">
        <f t="shared" si="45"/>
        <v>3</v>
      </c>
      <c r="ER26" s="272">
        <f t="shared" si="46"/>
        <v>0.56000000000000005</v>
      </c>
      <c r="ES26" s="57">
        <f t="shared" si="47"/>
        <v>0</v>
      </c>
      <c r="ET26" s="57">
        <f t="shared" si="48"/>
        <v>0</v>
      </c>
      <c r="EU26" s="56">
        <f t="shared" si="49"/>
        <v>0</v>
      </c>
      <c r="EV26" s="55">
        <f t="shared" si="50"/>
        <v>2</v>
      </c>
      <c r="EW26" s="272">
        <f t="shared" si="51"/>
        <v>0.36</v>
      </c>
      <c r="EX26" s="55">
        <f t="shared" si="52"/>
        <v>3</v>
      </c>
      <c r="EY26" s="272">
        <f t="shared" si="53"/>
        <v>0.56000000000000005</v>
      </c>
      <c r="EZ26" s="57">
        <f t="shared" si="54"/>
        <v>0</v>
      </c>
      <c r="FA26" s="57">
        <f t="shared" si="55"/>
        <v>0</v>
      </c>
      <c r="FB26" s="56">
        <f t="shared" si="56"/>
        <v>0</v>
      </c>
      <c r="FC26" s="55">
        <f t="shared" si="57"/>
        <v>2</v>
      </c>
      <c r="FD26" s="272">
        <f t="shared" si="58"/>
        <v>0.36</v>
      </c>
      <c r="FE26" s="55">
        <f t="shared" si="59"/>
        <v>3</v>
      </c>
      <c r="FF26" s="272">
        <f t="shared" si="60"/>
        <v>0.56000000000000005</v>
      </c>
      <c r="FG26" s="57">
        <f t="shared" si="61"/>
        <v>0</v>
      </c>
      <c r="FH26" s="57">
        <f t="shared" si="62"/>
        <v>0</v>
      </c>
      <c r="FI26" s="56">
        <f t="shared" si="63"/>
        <v>0</v>
      </c>
      <c r="FJ26" s="55">
        <f t="shared" si="64"/>
        <v>2</v>
      </c>
      <c r="FK26" s="272">
        <f t="shared" si="65"/>
        <v>0.36</v>
      </c>
      <c r="FL26" s="55">
        <f t="shared" si="66"/>
        <v>3</v>
      </c>
      <c r="FM26" s="272">
        <f t="shared" si="67"/>
        <v>0.56000000000000005</v>
      </c>
      <c r="FN26" s="57">
        <f t="shared" si="68"/>
        <v>0</v>
      </c>
      <c r="FO26" s="57">
        <f t="shared" si="69"/>
        <v>0</v>
      </c>
      <c r="FP26" s="56">
        <f t="shared" si="70"/>
        <v>0</v>
      </c>
      <c r="FQ26" s="55">
        <f t="shared" si="71"/>
        <v>2</v>
      </c>
      <c r="FR26" s="272">
        <f t="shared" si="72"/>
        <v>0.36</v>
      </c>
      <c r="FS26" s="55">
        <f t="shared" si="73"/>
        <v>3</v>
      </c>
      <c r="FT26" s="272">
        <f t="shared" si="74"/>
        <v>0.56000000000000005</v>
      </c>
      <c r="FU26" s="57">
        <f t="shared" si="75"/>
        <v>0</v>
      </c>
      <c r="FV26" s="57">
        <f t="shared" si="76"/>
        <v>0</v>
      </c>
      <c r="FW26" s="56">
        <f t="shared" si="77"/>
        <v>0</v>
      </c>
      <c r="FX26" s="55">
        <f t="shared" si="78"/>
        <v>2</v>
      </c>
      <c r="FY26" s="272">
        <f t="shared" si="79"/>
        <v>0.36</v>
      </c>
      <c r="FZ26" s="55">
        <f t="shared" si="80"/>
        <v>3</v>
      </c>
      <c r="GA26" s="272">
        <f t="shared" si="81"/>
        <v>0.56000000000000005</v>
      </c>
      <c r="GB26" s="57">
        <f t="shared" si="82"/>
        <v>0</v>
      </c>
      <c r="GC26" s="57">
        <f t="shared" si="83"/>
        <v>0</v>
      </c>
      <c r="GD26" s="56">
        <f t="shared" si="84"/>
        <v>0</v>
      </c>
      <c r="GE26" s="55">
        <f t="shared" si="85"/>
        <v>2</v>
      </c>
      <c r="GF26" s="272">
        <f t="shared" si="86"/>
        <v>0.36</v>
      </c>
      <c r="GG26" s="55">
        <f t="shared" si="87"/>
        <v>3</v>
      </c>
      <c r="GH26" s="272">
        <f t="shared" si="88"/>
        <v>0.56000000000000005</v>
      </c>
      <c r="GI26" s="272">
        <f t="shared" si="98"/>
        <v>0.6</v>
      </c>
    </row>
    <row r="101" spans="96:99" x14ac:dyDescent="0.2">
      <c r="CR101" s="344" t="s">
        <v>471</v>
      </c>
      <c r="CS101" s="344">
        <f>SUM(CS9:CS100)</f>
        <v>58</v>
      </c>
      <c r="CT101" s="344"/>
      <c r="CU101" s="344">
        <f>COUNT(CS9:CS26)</f>
        <v>18</v>
      </c>
    </row>
    <row r="684" spans="1:1 1680:1689" ht="13.2" x14ac:dyDescent="0.25">
      <c r="A684" s="51" t="s">
        <v>227</v>
      </c>
      <c r="BLP684" s="51" t="s">
        <v>227</v>
      </c>
      <c r="BLQ684" s="22"/>
      <c r="BLR684" s="22"/>
      <c r="BLS684" s="22"/>
      <c r="BLT684" s="22"/>
      <c r="BLU684" s="22"/>
      <c r="BLV684" s="22"/>
      <c r="BLW684" s="22"/>
      <c r="BLX684" s="22"/>
      <c r="BLY684" s="22"/>
    </row>
    <row r="685" spans="1:1 1680:1689" ht="13.2" x14ac:dyDescent="0.25">
      <c r="BLP685" s="22"/>
      <c r="BLQ685" s="22"/>
      <c r="BLR685" s="22"/>
      <c r="BLS685" s="22"/>
      <c r="BLT685" s="22"/>
      <c r="BLU685" s="22"/>
      <c r="BLV685" s="22"/>
      <c r="BLW685" s="540" t="s">
        <v>33</v>
      </c>
      <c r="BLX685" s="540"/>
      <c r="BLY685" s="540"/>
    </row>
    <row r="686" spans="1:1 1680:1689" ht="13.2" x14ac:dyDescent="0.25">
      <c r="BLP686" s="22"/>
      <c r="BLQ686" s="22"/>
      <c r="BLR686" s="22"/>
      <c r="BLS686" s="22"/>
      <c r="BLT686" s="22"/>
      <c r="BLU686" s="49">
        <v>1</v>
      </c>
      <c r="BLV686" s="49">
        <v>2</v>
      </c>
      <c r="BLW686" s="49">
        <v>3</v>
      </c>
      <c r="BLX686" s="48">
        <v>4</v>
      </c>
      <c r="BLY686" s="48">
        <v>5</v>
      </c>
    </row>
    <row r="687" spans="1:1 1680:1689" ht="13.2" x14ac:dyDescent="0.25">
      <c r="BLP687" s="22"/>
      <c r="BLQ687" s="22"/>
      <c r="BLR687" s="22"/>
      <c r="BLS687" s="22"/>
      <c r="BLT687" s="22"/>
      <c r="BLU687" s="26" t="s">
        <v>32</v>
      </c>
      <c r="BLV687" s="26" t="s">
        <v>31</v>
      </c>
      <c r="BLW687" s="26" t="s">
        <v>30</v>
      </c>
      <c r="BLX687" s="26" t="s">
        <v>29</v>
      </c>
      <c r="BLY687" s="26" t="s">
        <v>28</v>
      </c>
    </row>
    <row r="688" spans="1:1 1680:1689" ht="13.2" x14ac:dyDescent="0.25">
      <c r="BLP688" s="22"/>
      <c r="BLQ688" s="22"/>
      <c r="BLR688" s="22"/>
      <c r="BLS688" s="22"/>
      <c r="BLT688" s="22"/>
      <c r="BLU688" s="49">
        <v>1</v>
      </c>
      <c r="BLV688" s="49">
        <v>2</v>
      </c>
      <c r="BLW688" s="49">
        <v>3</v>
      </c>
      <c r="BLX688" s="48">
        <v>4</v>
      </c>
      <c r="BLY688" s="48">
        <v>5</v>
      </c>
    </row>
    <row r="689" spans="1680:1693" ht="13.2" x14ac:dyDescent="0.25">
      <c r="BLP689" s="22"/>
      <c r="BLQ689" s="541" t="s">
        <v>27</v>
      </c>
      <c r="BLR689" s="23">
        <v>5</v>
      </c>
      <c r="BLS689" s="26" t="s">
        <v>26</v>
      </c>
      <c r="BLT689" s="23">
        <v>5</v>
      </c>
      <c r="BLU689" s="43" t="s">
        <v>15</v>
      </c>
      <c r="BLV689" s="46" t="s">
        <v>14</v>
      </c>
      <c r="BLW689" s="46" t="s">
        <v>14</v>
      </c>
      <c r="BLX689" s="47" t="s">
        <v>13</v>
      </c>
      <c r="BLY689" s="47" t="s">
        <v>13</v>
      </c>
      <c r="BLZ689" s="42"/>
      <c r="BMA689" s="42"/>
      <c r="BMB689" s="42"/>
      <c r="BMC689" s="42"/>
    </row>
    <row r="690" spans="1680:1693" ht="13.2" x14ac:dyDescent="0.25">
      <c r="BLP690" s="22"/>
      <c r="BLQ690" s="541"/>
      <c r="BLR690" s="23">
        <v>4</v>
      </c>
      <c r="BLS690" s="26" t="s">
        <v>24</v>
      </c>
      <c r="BLT690" s="23">
        <v>4</v>
      </c>
      <c r="BLU690" s="43" t="s">
        <v>15</v>
      </c>
      <c r="BLV690" s="43" t="s">
        <v>15</v>
      </c>
      <c r="BLW690" s="46" t="s">
        <v>14</v>
      </c>
      <c r="BLX690" s="47" t="s">
        <v>13</v>
      </c>
      <c r="BLY690" s="47" t="s">
        <v>13</v>
      </c>
      <c r="BLZ690" s="42"/>
      <c r="BMA690" s="42"/>
      <c r="BMB690" s="42"/>
      <c r="BMC690" s="42"/>
    </row>
    <row r="691" spans="1680:1693" ht="13.2" x14ac:dyDescent="0.25">
      <c r="BLP691" s="22"/>
      <c r="BLQ691" s="541"/>
      <c r="BLR691" s="23">
        <v>3</v>
      </c>
      <c r="BLS691" s="26" t="s">
        <v>22</v>
      </c>
      <c r="BLT691" s="23">
        <v>3</v>
      </c>
      <c r="BLU691" s="43" t="s">
        <v>15</v>
      </c>
      <c r="BLV691" s="43" t="s">
        <v>15</v>
      </c>
      <c r="BLW691" s="46" t="s">
        <v>14</v>
      </c>
      <c r="BLX691" s="46" t="s">
        <v>14</v>
      </c>
      <c r="BLY691" s="46" t="s">
        <v>14</v>
      </c>
      <c r="BLZ691" s="42"/>
      <c r="BMA691" s="42"/>
      <c r="BMB691" s="42"/>
      <c r="BMC691" s="42"/>
    </row>
    <row r="692" spans="1680:1693" ht="13.2" x14ac:dyDescent="0.25">
      <c r="BLP692" s="22"/>
      <c r="BLQ692" s="541"/>
      <c r="BLR692" s="23">
        <v>2</v>
      </c>
      <c r="BLS692" s="26" t="s">
        <v>20</v>
      </c>
      <c r="BLT692" s="23">
        <v>2</v>
      </c>
      <c r="BLU692" s="44" t="s">
        <v>16</v>
      </c>
      <c r="BLV692" s="43" t="s">
        <v>15</v>
      </c>
      <c r="BLW692" s="43" t="s">
        <v>15</v>
      </c>
      <c r="BLX692" s="43" t="s">
        <v>15</v>
      </c>
      <c r="BLY692" s="46" t="s">
        <v>14</v>
      </c>
      <c r="BLZ692" s="42"/>
      <c r="BMA692" s="42"/>
      <c r="BMB692" s="42"/>
      <c r="BMC692" s="42"/>
    </row>
    <row r="693" spans="1680:1693" ht="13.2" x14ac:dyDescent="0.25">
      <c r="BLP693" s="22"/>
      <c r="BLQ693" s="541"/>
      <c r="BLR693" s="23">
        <v>1</v>
      </c>
      <c r="BLS693" s="26" t="s">
        <v>18</v>
      </c>
      <c r="BLT693" s="23">
        <v>1</v>
      </c>
      <c r="BLU693" s="44" t="s">
        <v>16</v>
      </c>
      <c r="BLV693" s="44" t="s">
        <v>16</v>
      </c>
      <c r="BLW693" s="43" t="s">
        <v>15</v>
      </c>
      <c r="BLX693" s="43" t="s">
        <v>15</v>
      </c>
      <c r="BLY693" s="43" t="s">
        <v>15</v>
      </c>
      <c r="BLZ693" s="42"/>
      <c r="BMA693" s="42"/>
      <c r="BMB693" s="42"/>
      <c r="BMC693" s="42"/>
    </row>
    <row r="694" spans="1680:1693" ht="13.2" x14ac:dyDescent="0.25">
      <c r="BLP694" s="22"/>
      <c r="BLQ694" s="22"/>
      <c r="BLR694" s="22"/>
      <c r="BLS694" s="22"/>
      <c r="BLT694" s="22"/>
      <c r="BLU694" s="22"/>
      <c r="BLV694" s="22"/>
      <c r="BLW694" s="22"/>
      <c r="BLX694" s="22"/>
      <c r="BLY694" s="22"/>
      <c r="BLZ694" s="22"/>
      <c r="BMA694" s="22"/>
      <c r="BMB694" s="22"/>
      <c r="BMC694" s="22"/>
    </row>
    <row r="695" spans="1680:1693" ht="13.2" x14ac:dyDescent="0.25">
      <c r="BLP695" s="22"/>
      <c r="BLQ695" s="22"/>
      <c r="BLR695" s="22"/>
      <c r="BLS695" s="22"/>
      <c r="BLT695" s="22"/>
      <c r="BLU695" s="22"/>
      <c r="BLV695" s="22"/>
      <c r="BLW695" s="22"/>
      <c r="BLX695" s="22"/>
      <c r="BLY695" s="22"/>
      <c r="BLZ695" s="22"/>
      <c r="BMA695" s="22"/>
      <c r="BMB695" s="22"/>
      <c r="BMC695" s="22"/>
    </row>
    <row r="696" spans="1680:1693" ht="13.2" x14ac:dyDescent="0.25">
      <c r="BLP696" s="22"/>
      <c r="BLQ696" s="22"/>
      <c r="BLR696" s="22"/>
      <c r="BLS696" s="22"/>
      <c r="BLT696" s="22"/>
      <c r="BLU696" s="22"/>
      <c r="BLV696" s="22"/>
      <c r="BLW696" s="22"/>
      <c r="BLX696" s="22"/>
      <c r="BLY696" s="22"/>
      <c r="BLZ696" s="22"/>
      <c r="BMA696" s="22" t="s">
        <v>226</v>
      </c>
      <c r="BMB696" s="22"/>
      <c r="BMC696" s="22"/>
    </row>
    <row r="697" spans="1680:1693" ht="20.399999999999999" x14ac:dyDescent="0.25">
      <c r="BLP697" s="22"/>
      <c r="BLQ697" s="22"/>
      <c r="BLR697" s="22"/>
      <c r="BLS697" s="22"/>
      <c r="BLT697" s="22"/>
      <c r="BLU697" s="22"/>
      <c r="BLV697" s="22"/>
      <c r="BLW697" s="22"/>
      <c r="BLX697" s="22"/>
      <c r="BLY697" s="22"/>
      <c r="BLZ697" s="22"/>
      <c r="BMA697" s="41" t="s">
        <v>225</v>
      </c>
      <c r="BMB697" s="22"/>
      <c r="BMC697" s="22"/>
    </row>
    <row r="698" spans="1680:1693" ht="30.6" x14ac:dyDescent="0.25">
      <c r="BLP698" s="22"/>
      <c r="BLQ698" s="22"/>
      <c r="BLR698" s="22"/>
      <c r="BLS698" s="22"/>
      <c r="BLT698" s="22"/>
      <c r="BLU698" s="22"/>
      <c r="BLV698" s="22"/>
      <c r="BLW698" s="22"/>
      <c r="BLX698" s="22"/>
      <c r="BLY698" s="22"/>
      <c r="BLZ698" s="22"/>
      <c r="BMA698" s="41" t="s">
        <v>224</v>
      </c>
      <c r="BMB698" s="22"/>
      <c r="BMC698" s="22"/>
    </row>
    <row r="699" spans="1680:1693" ht="13.2" x14ac:dyDescent="0.25">
      <c r="BLP699" s="22"/>
      <c r="BLQ699" s="22"/>
      <c r="BLR699" s="22"/>
      <c r="BLS699" s="22"/>
      <c r="BLT699" s="22"/>
      <c r="BLU699" s="22"/>
      <c r="BLV699" s="22"/>
      <c r="BLW699" s="22"/>
      <c r="BLX699" s="22"/>
      <c r="BLY699" s="22"/>
      <c r="BLZ699" s="22"/>
      <c r="BMA699" s="41" t="s">
        <v>223</v>
      </c>
      <c r="BMB699" s="22"/>
      <c r="BMC699" s="22"/>
    </row>
    <row r="700" spans="1680:1693" ht="13.2" x14ac:dyDescent="0.25">
      <c r="BLP700" s="22"/>
      <c r="BLQ700" s="22"/>
      <c r="BLR700" s="22"/>
      <c r="BLS700" s="22"/>
      <c r="BLT700" s="22"/>
      <c r="BLU700" s="22"/>
      <c r="BLV700" s="22"/>
      <c r="BLW700" s="22"/>
      <c r="BLX700" s="22"/>
      <c r="BLY700" s="22"/>
      <c r="BLZ700" s="22"/>
      <c r="BMA700" s="41" t="s">
        <v>222</v>
      </c>
      <c r="BMB700" s="22"/>
      <c r="BMC700" s="22"/>
    </row>
    <row r="701" spans="1680:1693" ht="13.2" x14ac:dyDescent="0.25">
      <c r="BLP701" s="22"/>
      <c r="BLQ701" s="22"/>
      <c r="BLR701" s="22"/>
      <c r="BLS701" s="22"/>
      <c r="BLT701" s="22"/>
      <c r="BLU701" s="22"/>
      <c r="BLV701" s="22"/>
      <c r="BLW701" s="22"/>
      <c r="BLX701" s="22"/>
      <c r="BLY701" s="22"/>
      <c r="BLZ701" s="22"/>
      <c r="BMA701" s="24"/>
      <c r="BMB701" s="22"/>
      <c r="BMC701" s="22"/>
    </row>
    <row r="702" spans="1680:1693" ht="13.2" x14ac:dyDescent="0.25">
      <c r="BLP702" s="22"/>
      <c r="BLQ702" s="22"/>
      <c r="BLR702" s="22"/>
      <c r="BLS702" s="22"/>
      <c r="BLT702" s="22"/>
      <c r="BLU702" s="22"/>
      <c r="BLV702" s="22"/>
      <c r="BLW702" s="22"/>
      <c r="BLX702" s="22"/>
      <c r="BLY702" s="22"/>
      <c r="BLZ702" s="22"/>
      <c r="BMA702" s="22"/>
      <c r="BMB702" s="22"/>
      <c r="BMC702" s="22" t="s">
        <v>221</v>
      </c>
    </row>
    <row r="703" spans="1680:1693" ht="13.2" x14ac:dyDescent="0.25">
      <c r="BLP703" s="22"/>
      <c r="BLQ703" s="22"/>
      <c r="BLR703" s="22"/>
      <c r="BLS703" s="22"/>
      <c r="BLT703" s="22"/>
      <c r="BLU703" s="22"/>
      <c r="BLV703" s="22"/>
      <c r="BLW703" s="22"/>
      <c r="BLX703" s="22"/>
      <c r="BLY703" s="22"/>
      <c r="BLZ703" s="22"/>
      <c r="BMA703" s="22"/>
      <c r="BMB703" s="22"/>
      <c r="BMC703" s="40" t="s">
        <v>220</v>
      </c>
    </row>
    <row r="704" spans="1680:1693" ht="13.2" x14ac:dyDescent="0.25">
      <c r="BLP704" s="22"/>
      <c r="BLQ704" s="22"/>
      <c r="BLR704" s="22"/>
      <c r="BLS704" s="22"/>
      <c r="BLT704" s="22"/>
      <c r="BLU704" s="22"/>
      <c r="BLV704" s="22"/>
      <c r="BLW704" s="22"/>
      <c r="BLX704" s="22"/>
      <c r="BLY704" s="22"/>
      <c r="BLZ704" s="22"/>
      <c r="BMA704" s="22"/>
      <c r="BMB704" s="22"/>
      <c r="BMC704" s="40" t="s">
        <v>219</v>
      </c>
    </row>
    <row r="705" spans="1693:1696" ht="13.2" x14ac:dyDescent="0.25">
      <c r="BMC705" s="40" t="s">
        <v>218</v>
      </c>
      <c r="BMD705" s="22"/>
      <c r="BME705" s="22"/>
      <c r="BMF705" s="25"/>
    </row>
    <row r="706" spans="1693:1696" ht="13.2" x14ac:dyDescent="0.25">
      <c r="BMC706" s="40" t="s">
        <v>217</v>
      </c>
      <c r="BMD706" s="22"/>
      <c r="BME706" s="22"/>
      <c r="BMF706" s="25"/>
    </row>
    <row r="707" spans="1693:1696" ht="20.399999999999999" x14ac:dyDescent="0.25">
      <c r="BMC707" s="40" t="s">
        <v>216</v>
      </c>
      <c r="BMD707" s="22"/>
      <c r="BME707" s="22"/>
      <c r="BMF707" s="25"/>
    </row>
    <row r="708" spans="1693:1696" ht="20.399999999999999" x14ac:dyDescent="0.25">
      <c r="BMC708" s="40" t="s">
        <v>527</v>
      </c>
      <c r="BMD708" s="22"/>
      <c r="BME708" s="22"/>
      <c r="BMF708" s="25"/>
    </row>
    <row r="709" spans="1693:1696" ht="13.2" x14ac:dyDescent="0.25">
      <c r="BMC709" s="40" t="s">
        <v>214</v>
      </c>
      <c r="BMD709" s="22"/>
      <c r="BME709" s="22"/>
      <c r="BMF709" s="25"/>
    </row>
    <row r="710" spans="1693:1696" ht="13.2" x14ac:dyDescent="0.25">
      <c r="BMC710" s="40" t="s">
        <v>213</v>
      </c>
      <c r="BMD710" s="22"/>
      <c r="BME710" s="22"/>
      <c r="BMF710" s="25"/>
    </row>
    <row r="711" spans="1693:1696" ht="13.2" x14ac:dyDescent="0.25">
      <c r="BMC711" s="40" t="s">
        <v>212</v>
      </c>
      <c r="BMD711" s="22"/>
      <c r="BME711" s="22"/>
      <c r="BMF711" s="25"/>
    </row>
    <row r="712" spans="1693:1696" ht="13.2" x14ac:dyDescent="0.25">
      <c r="BMC712" s="40" t="s">
        <v>211</v>
      </c>
      <c r="BMD712" s="22"/>
      <c r="BME712" s="22"/>
      <c r="BMF712" s="25"/>
    </row>
    <row r="713" spans="1693:1696" ht="13.2" x14ac:dyDescent="0.25">
      <c r="BMC713" s="40" t="s">
        <v>210</v>
      </c>
      <c r="BMD713" s="22"/>
      <c r="BME713" s="22"/>
      <c r="BMF713" s="25"/>
    </row>
    <row r="714" spans="1693:1696" ht="20.399999999999999" x14ac:dyDescent="0.25">
      <c r="BMC714" s="40" t="s">
        <v>468</v>
      </c>
      <c r="BMD714" s="22"/>
      <c r="BME714" s="22"/>
      <c r="BMF714" s="25"/>
    </row>
    <row r="715" spans="1693:1696" ht="13.2" x14ac:dyDescent="0.25">
      <c r="BMC715" s="22"/>
      <c r="BMD715" s="22"/>
      <c r="BME715" s="40"/>
      <c r="BMF715" s="25"/>
    </row>
    <row r="716" spans="1693:1696" ht="13.2" x14ac:dyDescent="0.25">
      <c r="BMC716" s="22"/>
      <c r="BMD716" s="22"/>
      <c r="BME716" s="22"/>
      <c r="BMF716" s="25"/>
    </row>
    <row r="717" spans="1693:1696" ht="13.2" x14ac:dyDescent="0.25">
      <c r="BMC717" s="22"/>
      <c r="BMD717" s="22"/>
      <c r="BME717" s="22"/>
      <c r="BMF717" s="25" t="s">
        <v>207</v>
      </c>
    </row>
    <row r="718" spans="1693:1696" ht="13.2" x14ac:dyDescent="0.25">
      <c r="BMC718" s="22"/>
      <c r="BMD718" s="22"/>
      <c r="BME718" s="22"/>
      <c r="BMF718" s="6" t="s">
        <v>206</v>
      </c>
    </row>
    <row r="719" spans="1693:1696" ht="20.399999999999999" x14ac:dyDescent="0.25">
      <c r="BMC719" s="22"/>
      <c r="BMD719" s="22"/>
      <c r="BME719" s="22"/>
      <c r="BMF719" s="6" t="s">
        <v>205</v>
      </c>
    </row>
    <row r="723" spans="1698:1701" ht="13.2" x14ac:dyDescent="0.25">
      <c r="BMH723" s="23" t="s">
        <v>123</v>
      </c>
      <c r="BMI723" s="22"/>
      <c r="BMJ723" s="22"/>
      <c r="BMK723" s="22"/>
    </row>
    <row r="724" spans="1698:1701" ht="13.2" x14ac:dyDescent="0.25">
      <c r="BMH724" s="39" t="s">
        <v>204</v>
      </c>
      <c r="BMI724" s="22"/>
      <c r="BMJ724" s="22"/>
      <c r="BMK724" s="22"/>
    </row>
    <row r="725" spans="1698:1701" ht="13.2" x14ac:dyDescent="0.25">
      <c r="BMH725" s="39" t="s">
        <v>203</v>
      </c>
      <c r="BMI725" s="22"/>
      <c r="BMJ725" s="22"/>
      <c r="BMK725" s="22"/>
    </row>
    <row r="726" spans="1698:1701" ht="13.2" x14ac:dyDescent="0.25">
      <c r="BMH726" s="39" t="s">
        <v>202</v>
      </c>
      <c r="BMI726" s="22"/>
      <c r="BMJ726" s="22"/>
      <c r="BMK726" s="22"/>
    </row>
    <row r="727" spans="1698:1701" ht="13.2" x14ac:dyDescent="0.25">
      <c r="BMH727" s="39" t="s">
        <v>201</v>
      </c>
      <c r="BMI727" s="22"/>
      <c r="BMJ727" s="22"/>
      <c r="BMK727" s="22"/>
    </row>
    <row r="728" spans="1698:1701" ht="13.2" x14ac:dyDescent="0.25">
      <c r="BMH728" s="39" t="s">
        <v>200</v>
      </c>
      <c r="BMI728" s="22"/>
      <c r="BMJ728" s="22"/>
      <c r="BMK728" s="22"/>
    </row>
    <row r="729" spans="1698:1701" ht="13.2" x14ac:dyDescent="0.25">
      <c r="BMH729" s="39" t="s">
        <v>199</v>
      </c>
      <c r="BMI729" s="22"/>
      <c r="BMJ729" s="22"/>
      <c r="BMK729" s="22"/>
    </row>
    <row r="730" spans="1698:1701" ht="13.2" x14ac:dyDescent="0.25">
      <c r="BMH730" s="39" t="s">
        <v>198</v>
      </c>
      <c r="BMI730" s="22"/>
      <c r="BMJ730" s="22"/>
      <c r="BMK730" s="22"/>
    </row>
    <row r="731" spans="1698:1701" ht="13.2" x14ac:dyDescent="0.25">
      <c r="BMH731" s="39" t="s">
        <v>197</v>
      </c>
      <c r="BMI731" s="22"/>
      <c r="BMJ731" s="22"/>
      <c r="BMK731" s="22"/>
    </row>
    <row r="732" spans="1698:1701" ht="13.2" x14ac:dyDescent="0.25">
      <c r="BMH732" s="39" t="s">
        <v>196</v>
      </c>
      <c r="BMI732" s="22"/>
      <c r="BMJ732" s="22"/>
      <c r="BMK732" s="22"/>
    </row>
    <row r="733" spans="1698:1701" ht="13.2" x14ac:dyDescent="0.25">
      <c r="BMH733" s="25"/>
      <c r="BMI733" s="22"/>
      <c r="BMJ733" s="22"/>
      <c r="BMK733" s="22" t="s">
        <v>195</v>
      </c>
    </row>
    <row r="734" spans="1698:1701" ht="13.2" x14ac:dyDescent="0.25">
      <c r="BMH734" s="23"/>
      <c r="BMI734" s="22"/>
      <c r="BMJ734" s="22"/>
      <c r="BMK734" s="22" t="s">
        <v>168</v>
      </c>
    </row>
    <row r="735" spans="1698:1701" ht="13.2" x14ac:dyDescent="0.25">
      <c r="BMH735" s="23"/>
      <c r="BMI735" s="22"/>
      <c r="BMJ735" s="22"/>
      <c r="BMK735" s="22" t="s">
        <v>136</v>
      </c>
    </row>
    <row r="736" spans="1698:1701" ht="13.2" x14ac:dyDescent="0.25">
      <c r="BMH736" s="23"/>
      <c r="BMI736" s="22"/>
      <c r="BMJ736" s="22"/>
      <c r="BMK736" s="22" t="s">
        <v>194</v>
      </c>
    </row>
    <row r="737" spans="1701:1703" ht="13.2" x14ac:dyDescent="0.25">
      <c r="BMK737" s="22" t="s">
        <v>193</v>
      </c>
      <c r="BML737" s="22"/>
      <c r="BMM737" s="22"/>
    </row>
    <row r="738" spans="1701:1703" ht="13.2" x14ac:dyDescent="0.25">
      <c r="BMK738" s="22" t="s">
        <v>192</v>
      </c>
      <c r="BML738" s="22"/>
      <c r="BMM738" s="22"/>
    </row>
    <row r="739" spans="1701:1703" ht="13.2" x14ac:dyDescent="0.25">
      <c r="BMK739" s="22" t="s">
        <v>191</v>
      </c>
      <c r="BML739" s="22"/>
      <c r="BMM739" s="22"/>
    </row>
    <row r="740" spans="1701:1703" ht="13.2" x14ac:dyDescent="0.25">
      <c r="BMK740" s="22" t="s">
        <v>190</v>
      </c>
      <c r="BML740" s="22"/>
      <c r="BMM740" s="22"/>
    </row>
    <row r="741" spans="1701:1703" ht="13.2" x14ac:dyDescent="0.25">
      <c r="BMK741" s="22" t="s">
        <v>189</v>
      </c>
      <c r="BML741" s="22"/>
      <c r="BMM741" s="22"/>
    </row>
    <row r="742" spans="1701:1703" ht="13.2" x14ac:dyDescent="0.25">
      <c r="BMK742" s="22"/>
      <c r="BML742" s="22"/>
      <c r="BMM742" s="22"/>
    </row>
    <row r="743" spans="1701:1703" ht="13.2" x14ac:dyDescent="0.25">
      <c r="BMK743" s="22"/>
      <c r="BML743" s="22"/>
      <c r="BMM743" s="22"/>
    </row>
    <row r="744" spans="1701:1703" ht="13.2" x14ac:dyDescent="0.25">
      <c r="BMK744" s="22"/>
      <c r="BML744" s="22"/>
      <c r="BMM744" s="22" t="s">
        <v>188</v>
      </c>
    </row>
    <row r="745" spans="1701:1703" ht="20.399999999999999" x14ac:dyDescent="0.25">
      <c r="BMK745" s="22"/>
      <c r="BML745" s="22"/>
      <c r="BMM745" s="37" t="s">
        <v>187</v>
      </c>
    </row>
    <row r="746" spans="1701:1703" ht="13.2" x14ac:dyDescent="0.25">
      <c r="BMK746" s="22"/>
      <c r="BML746" s="22"/>
      <c r="BMM746" s="37" t="s">
        <v>186</v>
      </c>
    </row>
    <row r="747" spans="1701:1703" ht="13.2" x14ac:dyDescent="0.25">
      <c r="BMK747" s="22"/>
      <c r="BML747" s="22"/>
      <c r="BMM747" s="37" t="s">
        <v>185</v>
      </c>
    </row>
    <row r="748" spans="1701:1703" ht="20.399999999999999" x14ac:dyDescent="0.25">
      <c r="BMK748" s="22"/>
      <c r="BML748" s="22"/>
      <c r="BMM748" s="37" t="s">
        <v>184</v>
      </c>
    </row>
    <row r="749" spans="1701:1703" ht="13.2" x14ac:dyDescent="0.25">
      <c r="BMK749" s="22"/>
      <c r="BML749" s="22"/>
      <c r="BMM749" s="37" t="s">
        <v>183</v>
      </c>
    </row>
    <row r="750" spans="1701:1703" ht="20.399999999999999" x14ac:dyDescent="0.25">
      <c r="BMK750" s="22"/>
      <c r="BML750" s="22"/>
      <c r="BMM750" s="38" t="s">
        <v>182</v>
      </c>
    </row>
    <row r="751" spans="1701:1703" ht="13.2" x14ac:dyDescent="0.25">
      <c r="BMK751" s="22"/>
      <c r="BML751" s="22"/>
      <c r="BMM751" s="37" t="s">
        <v>181</v>
      </c>
    </row>
    <row r="752" spans="1701:1703" ht="20.399999999999999" x14ac:dyDescent="0.25">
      <c r="BMK752" s="22"/>
      <c r="BML752" s="22"/>
      <c r="BMM752" s="37" t="s">
        <v>180</v>
      </c>
    </row>
    <row r="753" spans="1703:1703" ht="20.399999999999999" x14ac:dyDescent="0.25">
      <c r="BMM753" s="37" t="s">
        <v>179</v>
      </c>
    </row>
    <row r="754" spans="1703:1703" ht="20.399999999999999" x14ac:dyDescent="0.25">
      <c r="BMM754" s="37" t="s">
        <v>178</v>
      </c>
    </row>
    <row r="755" spans="1703:1703" ht="30.6" x14ac:dyDescent="0.25">
      <c r="BMM755" s="37" t="s">
        <v>177</v>
      </c>
    </row>
    <row r="756" spans="1703:1703" ht="20.399999999999999" x14ac:dyDescent="0.25">
      <c r="BMM756" s="37" t="s">
        <v>176</v>
      </c>
    </row>
    <row r="757" spans="1703:1703" ht="20.399999999999999" x14ac:dyDescent="0.25">
      <c r="BMM757" s="37" t="s">
        <v>175</v>
      </c>
    </row>
    <row r="758" spans="1703:1703" ht="13.2" x14ac:dyDescent="0.25">
      <c r="BMM758" s="37" t="s">
        <v>174</v>
      </c>
    </row>
    <row r="759" spans="1703:1703" ht="13.2" x14ac:dyDescent="0.25">
      <c r="BMM759" s="37" t="s">
        <v>173</v>
      </c>
    </row>
    <row r="760" spans="1703:1703" ht="13.2" x14ac:dyDescent="0.25">
      <c r="BMM760" s="37" t="s">
        <v>172</v>
      </c>
    </row>
    <row r="761" spans="1703:1703" ht="13.2" x14ac:dyDescent="0.25">
      <c r="BMM761" s="37" t="s">
        <v>171</v>
      </c>
    </row>
    <row r="762" spans="1703:1703" ht="13.2" x14ac:dyDescent="0.25">
      <c r="BMM762" s="37" t="s">
        <v>170</v>
      </c>
    </row>
    <row r="763" spans="1703:1703" ht="13.2" x14ac:dyDescent="0.25">
      <c r="BMM763" s="37" t="s">
        <v>169</v>
      </c>
    </row>
    <row r="771" spans="1706:1708" ht="13.2" x14ac:dyDescent="0.25">
      <c r="BMP771" s="22" t="s">
        <v>168</v>
      </c>
      <c r="BMQ771" s="22"/>
      <c r="BMR771" s="22"/>
    </row>
    <row r="772" spans="1706:1708" ht="13.2" x14ac:dyDescent="0.25">
      <c r="BMP772" s="22" t="s">
        <v>167</v>
      </c>
      <c r="BMQ772" s="22"/>
      <c r="BMR772" s="22"/>
    </row>
    <row r="773" spans="1706:1708" ht="13.2" x14ac:dyDescent="0.25">
      <c r="BMP773" s="22" t="s">
        <v>166</v>
      </c>
      <c r="BMQ773" s="22"/>
      <c r="BMR773" s="22"/>
    </row>
    <row r="774" spans="1706:1708" ht="13.2" x14ac:dyDescent="0.25">
      <c r="BMP774" s="22" t="s">
        <v>165</v>
      </c>
      <c r="BMQ774" s="22"/>
      <c r="BMR774" s="22"/>
    </row>
    <row r="775" spans="1706:1708" ht="13.2" x14ac:dyDescent="0.25">
      <c r="BMP775" s="22" t="s">
        <v>164</v>
      </c>
      <c r="BMQ775" s="22"/>
      <c r="BMR775" s="22"/>
    </row>
    <row r="776" spans="1706:1708" ht="13.2" x14ac:dyDescent="0.25">
      <c r="BMP776" s="22" t="s">
        <v>163</v>
      </c>
      <c r="BMQ776" s="22"/>
      <c r="BMR776" s="22"/>
    </row>
    <row r="777" spans="1706:1708" ht="13.2" x14ac:dyDescent="0.25">
      <c r="BMP777" s="22"/>
      <c r="BMQ777" s="22"/>
      <c r="BMR777" s="22"/>
    </row>
    <row r="778" spans="1706:1708" ht="13.2" x14ac:dyDescent="0.25">
      <c r="BMP778" s="22"/>
      <c r="BMQ778" s="22"/>
      <c r="BMR778" s="22"/>
    </row>
    <row r="779" spans="1706:1708" ht="13.2" x14ac:dyDescent="0.25">
      <c r="BMP779" s="22"/>
      <c r="BMQ779" s="22"/>
      <c r="BMR779" s="22"/>
    </row>
    <row r="780" spans="1706:1708" ht="14.4" x14ac:dyDescent="0.25">
      <c r="BMP780" s="22"/>
      <c r="BMQ780" s="22"/>
      <c r="BMR780" s="36" t="s">
        <v>52</v>
      </c>
    </row>
    <row r="781" spans="1706:1708" ht="13.2" x14ac:dyDescent="0.25">
      <c r="BMP781" s="22"/>
      <c r="BMQ781" s="22"/>
      <c r="BMR781" s="26" t="s">
        <v>26</v>
      </c>
    </row>
    <row r="782" spans="1706:1708" ht="13.2" x14ac:dyDescent="0.25">
      <c r="BMP782" s="22"/>
      <c r="BMQ782" s="22"/>
      <c r="BMR782" s="26" t="s">
        <v>24</v>
      </c>
    </row>
    <row r="783" spans="1706:1708" ht="13.2" x14ac:dyDescent="0.25">
      <c r="BMP783" s="22"/>
      <c r="BMQ783" s="22"/>
      <c r="BMR783" s="26" t="s">
        <v>22</v>
      </c>
    </row>
    <row r="784" spans="1706:1708" ht="13.2" x14ac:dyDescent="0.25">
      <c r="BMP784" s="22"/>
      <c r="BMQ784" s="22"/>
      <c r="BMR784" s="26" t="s">
        <v>20</v>
      </c>
    </row>
    <row r="785" spans="1683:1719" ht="13.2" x14ac:dyDescent="0.25">
      <c r="BLS785" s="22"/>
      <c r="BLT785" s="22"/>
      <c r="BLU785" s="22"/>
      <c r="BLV785" s="22"/>
      <c r="BLW785" s="22"/>
      <c r="BLX785" s="22"/>
      <c r="BLY785" s="22"/>
      <c r="BLZ785" s="22"/>
      <c r="BMA785" s="22"/>
      <c r="BMB785" s="22"/>
      <c r="BMC785" s="22"/>
      <c r="BMD785" s="22"/>
      <c r="BME785" s="22"/>
      <c r="BMF785" s="25"/>
      <c r="BMG785" s="22"/>
      <c r="BMH785" s="23"/>
      <c r="BMI785" s="22"/>
      <c r="BMJ785" s="22"/>
      <c r="BMK785" s="22"/>
      <c r="BML785" s="22"/>
      <c r="BMM785" s="22"/>
      <c r="BMN785" s="22"/>
      <c r="BMO785" s="22"/>
      <c r="BMP785" s="22"/>
      <c r="BMQ785" s="22"/>
      <c r="BMR785" s="26" t="s">
        <v>18</v>
      </c>
      <c r="BMS785" s="22"/>
      <c r="BMT785" s="22"/>
      <c r="BMU785" s="22"/>
      <c r="BMV785" s="22"/>
      <c r="BMW785" s="22"/>
      <c r="BMX785" s="22"/>
      <c r="BMY785" s="22"/>
      <c r="BMZ785" s="22"/>
      <c r="BNA785" s="22"/>
      <c r="BNB785" s="22"/>
      <c r="BNC785" s="22"/>
    </row>
    <row r="786" spans="1683:1719" ht="13.2" x14ac:dyDescent="0.25">
      <c r="BLS786" s="22"/>
      <c r="BLT786" s="22"/>
      <c r="BLU786" s="22"/>
      <c r="BLV786" s="22"/>
      <c r="BLW786" s="22"/>
      <c r="BLX786" s="22"/>
      <c r="BLY786" s="22"/>
      <c r="BLZ786" s="22"/>
      <c r="BMA786" s="22"/>
      <c r="BMB786" s="22"/>
      <c r="BMC786" s="22"/>
      <c r="BMD786" s="22"/>
      <c r="BME786" s="22"/>
      <c r="BMF786" s="25"/>
      <c r="BMG786" s="22"/>
      <c r="BMH786" s="23"/>
      <c r="BMI786" s="22"/>
      <c r="BMJ786" s="22"/>
      <c r="BMK786" s="22"/>
      <c r="BML786" s="22"/>
      <c r="BMM786" s="22"/>
      <c r="BMN786" s="22"/>
      <c r="BMO786" s="22"/>
      <c r="BMP786" s="22"/>
      <c r="BMQ786" s="22"/>
      <c r="BMR786" s="26"/>
      <c r="BMS786" s="22"/>
      <c r="BMT786" s="22"/>
      <c r="BMU786" s="22"/>
      <c r="BMV786" s="22"/>
      <c r="BMW786" s="22"/>
      <c r="BMX786" s="22"/>
      <c r="BMY786" s="22"/>
      <c r="BMZ786" s="22"/>
      <c r="BNA786" s="22"/>
      <c r="BNB786" s="22"/>
      <c r="BNC786" s="22"/>
    </row>
    <row r="787" spans="1683:1719" ht="14.4" x14ac:dyDescent="0.25">
      <c r="BLS787" s="22"/>
      <c r="BLT787" s="22"/>
      <c r="BLU787" s="22"/>
      <c r="BLV787" s="22"/>
      <c r="BLW787" s="22"/>
      <c r="BLX787" s="22"/>
      <c r="BLY787" s="22"/>
      <c r="BLZ787" s="22"/>
      <c r="BMA787" s="22"/>
      <c r="BMB787" s="22"/>
      <c r="BMC787" s="22"/>
      <c r="BMD787" s="22"/>
      <c r="BME787" s="22"/>
      <c r="BMF787" s="25"/>
      <c r="BMG787" s="22"/>
      <c r="BMH787" s="23"/>
      <c r="BMI787" s="22"/>
      <c r="BMJ787" s="22"/>
      <c r="BMK787" s="22"/>
      <c r="BML787" s="22"/>
      <c r="BMM787" s="22"/>
      <c r="BMN787" s="22"/>
      <c r="BMO787" s="22"/>
      <c r="BMP787" s="22"/>
      <c r="BMQ787" s="22"/>
      <c r="BMR787" s="26"/>
      <c r="BMS787" s="22"/>
      <c r="BMT787" s="36" t="s">
        <v>51</v>
      </c>
      <c r="BMU787" s="22"/>
      <c r="BMV787" s="22"/>
      <c r="BMW787" s="22"/>
      <c r="BMX787" s="22"/>
      <c r="BMY787" s="22"/>
      <c r="BMZ787" s="22"/>
      <c r="BNA787" s="22"/>
      <c r="BNB787" s="22"/>
      <c r="BNC787" s="22"/>
    </row>
    <row r="788" spans="1683:1719" ht="13.2" x14ac:dyDescent="0.25">
      <c r="BLS788" s="22"/>
      <c r="BLT788" s="22"/>
      <c r="BLU788" s="22"/>
      <c r="BLV788" s="22"/>
      <c r="BLW788" s="22"/>
      <c r="BLX788" s="22"/>
      <c r="BLY788" s="22"/>
      <c r="BLZ788" s="22"/>
      <c r="BMA788" s="22"/>
      <c r="BMB788" s="22"/>
      <c r="BMC788" s="22"/>
      <c r="BMD788" s="22"/>
      <c r="BME788" s="22"/>
      <c r="BMF788" s="25"/>
      <c r="BMG788" s="22"/>
      <c r="BMH788" s="23"/>
      <c r="BMI788" s="22"/>
      <c r="BMJ788" s="22"/>
      <c r="BMK788" s="22"/>
      <c r="BML788" s="22"/>
      <c r="BMM788" s="22"/>
      <c r="BMN788" s="22"/>
      <c r="BMO788" s="22"/>
      <c r="BMP788" s="22"/>
      <c r="BMQ788" s="22"/>
      <c r="BMR788" s="26"/>
      <c r="BMS788" s="22"/>
      <c r="BMT788" s="26" t="s">
        <v>28</v>
      </c>
      <c r="BMU788" s="22"/>
      <c r="BMV788" s="22"/>
      <c r="BMW788" s="22"/>
      <c r="BMX788" s="22"/>
      <c r="BMY788" s="22"/>
      <c r="BMZ788" s="22"/>
      <c r="BNA788" s="22"/>
      <c r="BNB788" s="22"/>
      <c r="BNC788" s="22"/>
    </row>
    <row r="789" spans="1683:1719" ht="13.2" x14ac:dyDescent="0.25">
      <c r="BLS789" s="22"/>
      <c r="BLT789" s="23"/>
      <c r="BLU789" s="22"/>
      <c r="BLV789" s="22"/>
      <c r="BLW789" s="22"/>
      <c r="BLX789" s="22"/>
      <c r="BLY789" s="22"/>
      <c r="BLZ789" s="22"/>
      <c r="BMA789" s="22"/>
      <c r="BMB789" s="22"/>
      <c r="BMC789" s="22"/>
      <c r="BMD789" s="22"/>
      <c r="BME789" s="22"/>
      <c r="BMF789" s="25"/>
      <c r="BMG789" s="22"/>
      <c r="BMH789" s="23"/>
      <c r="BMI789" s="22"/>
      <c r="BMJ789" s="22"/>
      <c r="BMK789" s="22"/>
      <c r="BML789" s="22"/>
      <c r="BMM789" s="22"/>
      <c r="BMN789" s="22"/>
      <c r="BMO789" s="22"/>
      <c r="BMP789" s="22"/>
      <c r="BMQ789" s="22"/>
      <c r="BMR789" s="26"/>
      <c r="BMS789" s="22"/>
      <c r="BMT789" s="26" t="s">
        <v>29</v>
      </c>
      <c r="BMU789" s="22"/>
      <c r="BMV789" s="22"/>
      <c r="BMW789" s="22"/>
      <c r="BMX789" s="22"/>
      <c r="BMY789" s="22"/>
      <c r="BMZ789" s="22"/>
      <c r="BNA789" s="22"/>
      <c r="BNB789" s="22"/>
      <c r="BNC789" s="22"/>
    </row>
    <row r="790" spans="1683:1719" ht="13.2" x14ac:dyDescent="0.25">
      <c r="BLS790" s="22"/>
      <c r="BLT790" s="22"/>
      <c r="BLU790" s="22"/>
      <c r="BLV790" s="22"/>
      <c r="BLW790" s="22"/>
      <c r="BLX790" s="22"/>
      <c r="BLY790" s="22"/>
      <c r="BLZ790" s="22"/>
      <c r="BMA790" s="22"/>
      <c r="BMB790" s="22"/>
      <c r="BMC790" s="22"/>
      <c r="BMD790" s="22"/>
      <c r="BME790" s="22"/>
      <c r="BMF790" s="25"/>
      <c r="BMG790" s="22"/>
      <c r="BMH790" s="23"/>
      <c r="BMI790" s="22"/>
      <c r="BMJ790" s="22"/>
      <c r="BMK790" s="22"/>
      <c r="BML790" s="22"/>
      <c r="BMM790" s="22"/>
      <c r="BMN790" s="22"/>
      <c r="BMO790" s="22"/>
      <c r="BMP790" s="22"/>
      <c r="BMQ790" s="22"/>
      <c r="BMR790" s="26"/>
      <c r="BMS790" s="22"/>
      <c r="BMT790" s="26" t="s">
        <v>30</v>
      </c>
      <c r="BMU790" s="22"/>
      <c r="BMV790" s="22"/>
      <c r="BMW790" s="22"/>
      <c r="BMX790" s="22"/>
      <c r="BMY790" s="22"/>
      <c r="BMZ790" s="22"/>
      <c r="BNA790" s="22"/>
      <c r="BNB790" s="22"/>
      <c r="BNC790" s="22"/>
    </row>
    <row r="791" spans="1683:1719" ht="13.2" x14ac:dyDescent="0.25">
      <c r="BLS791" s="22"/>
      <c r="BLT791" s="22"/>
      <c r="BLU791" s="22"/>
      <c r="BLV791" s="22"/>
      <c r="BLW791" s="22"/>
      <c r="BLX791" s="22"/>
      <c r="BLY791" s="22"/>
      <c r="BLZ791" s="22"/>
      <c r="BMA791" s="22"/>
      <c r="BMB791" s="22"/>
      <c r="BMC791" s="22"/>
      <c r="BMD791" s="22"/>
      <c r="BME791" s="22"/>
      <c r="BMF791" s="25"/>
      <c r="BMG791" s="22"/>
      <c r="BMH791" s="23"/>
      <c r="BMI791" s="22"/>
      <c r="BMJ791" s="22"/>
      <c r="BMK791" s="22"/>
      <c r="BML791" s="22"/>
      <c r="BMM791" s="22"/>
      <c r="BMN791" s="22"/>
      <c r="BMO791" s="22"/>
      <c r="BMP791" s="22"/>
      <c r="BMQ791" s="22"/>
      <c r="BMR791" s="26"/>
      <c r="BMS791" s="22"/>
      <c r="BMT791" s="26" t="s">
        <v>31</v>
      </c>
      <c r="BMU791" s="22"/>
      <c r="BMV791" s="22"/>
      <c r="BMW791" s="22"/>
      <c r="BMX791" s="22"/>
      <c r="BMY791" s="22"/>
      <c r="BMZ791" s="22"/>
      <c r="BNA791" s="22"/>
      <c r="BNB791" s="22"/>
      <c r="BNC791" s="22"/>
    </row>
    <row r="792" spans="1683:1719" ht="13.2" x14ac:dyDescent="0.25">
      <c r="BLS792" s="22"/>
      <c r="BLT792" s="22"/>
      <c r="BLU792" s="22"/>
      <c r="BLV792" s="22"/>
      <c r="BLW792" s="22"/>
      <c r="BLX792" s="22"/>
      <c r="BLY792" s="22"/>
      <c r="BLZ792" s="22"/>
      <c r="BMA792" s="22"/>
      <c r="BMB792" s="22"/>
      <c r="BMC792" s="22"/>
      <c r="BMD792" s="22"/>
      <c r="BME792" s="22"/>
      <c r="BMF792" s="25"/>
      <c r="BMG792" s="22"/>
      <c r="BMH792" s="23"/>
      <c r="BMI792" s="22"/>
      <c r="BMJ792" s="22"/>
      <c r="BMK792" s="22"/>
      <c r="BML792" s="22"/>
      <c r="BMM792" s="22"/>
      <c r="BMN792" s="22"/>
      <c r="BMO792" s="22"/>
      <c r="BMP792" s="22"/>
      <c r="BMQ792" s="22"/>
      <c r="BMR792" s="26"/>
      <c r="BMS792" s="22"/>
      <c r="BMT792" s="26" t="s">
        <v>32</v>
      </c>
      <c r="BMU792" s="22"/>
      <c r="BMV792" s="22"/>
      <c r="BMW792" s="22"/>
      <c r="BMX792" s="22"/>
      <c r="BMY792" s="22"/>
      <c r="BMZ792" s="22"/>
      <c r="BNA792" s="22"/>
      <c r="BNB792" s="22"/>
      <c r="BNC792" s="22"/>
    </row>
    <row r="793" spans="1683:1719" ht="13.2" x14ac:dyDescent="0.25">
      <c r="BLS793" s="22"/>
      <c r="BLT793" s="22"/>
      <c r="BLU793" s="22"/>
      <c r="BLV793" s="22"/>
      <c r="BLW793" s="22"/>
      <c r="BLX793" s="22"/>
      <c r="BLY793" s="22"/>
      <c r="BLZ793" s="22"/>
      <c r="BMA793" s="22"/>
      <c r="BMB793" s="22"/>
      <c r="BMC793" s="22"/>
      <c r="BMD793" s="22"/>
      <c r="BME793" s="22"/>
      <c r="BMF793" s="25"/>
      <c r="BMG793" s="22"/>
      <c r="BMH793" s="23"/>
      <c r="BMI793" s="22"/>
      <c r="BMJ793" s="22"/>
      <c r="BMK793" s="22"/>
      <c r="BML793" s="22"/>
      <c r="BMM793" s="22"/>
      <c r="BMN793" s="22"/>
      <c r="BMO793" s="22"/>
      <c r="BMP793" s="22"/>
      <c r="BMQ793" s="22"/>
      <c r="BMR793" s="26"/>
      <c r="BMS793" s="22"/>
      <c r="BMT793" s="22"/>
      <c r="BMU793" s="22"/>
      <c r="BMV793" s="22"/>
      <c r="BMW793" s="22"/>
      <c r="BMX793" s="22"/>
      <c r="BMY793" s="22"/>
      <c r="BMZ793" s="22"/>
      <c r="BNA793" s="22"/>
      <c r="BNB793" s="22"/>
      <c r="BNC793" s="22"/>
    </row>
    <row r="794" spans="1683:1719" ht="13.2" x14ac:dyDescent="0.25">
      <c r="BLS794" s="22" t="s">
        <v>162</v>
      </c>
      <c r="BLT794" s="23"/>
      <c r="BLU794" s="22"/>
      <c r="BLV794" s="22"/>
      <c r="BLW794" s="22"/>
      <c r="BLX794" s="22"/>
      <c r="BLY794" s="22"/>
      <c r="BLZ794" s="22"/>
      <c r="BMA794" s="22"/>
      <c r="BMB794" s="22"/>
      <c r="BMC794" s="22"/>
      <c r="BMD794" s="22"/>
      <c r="BME794" s="22"/>
      <c r="BMF794" s="25"/>
      <c r="BMG794" s="22"/>
      <c r="BMH794" s="23"/>
      <c r="BMI794" s="22"/>
      <c r="BMJ794" s="22"/>
      <c r="BMK794" s="22"/>
      <c r="BML794" s="22"/>
      <c r="BMM794" s="22"/>
      <c r="BMN794" s="22"/>
      <c r="BMO794" s="22"/>
      <c r="BMP794" s="22" t="s">
        <v>77</v>
      </c>
      <c r="BMQ794" s="22"/>
      <c r="BMR794" s="26"/>
      <c r="BMS794" s="22"/>
      <c r="BMT794" s="22"/>
      <c r="BMU794" s="22"/>
      <c r="BMV794" s="22"/>
      <c r="BMW794" s="22"/>
      <c r="BMX794" s="22"/>
      <c r="BMY794" s="22"/>
      <c r="BMZ794" s="22"/>
      <c r="BNA794" s="22"/>
      <c r="BNB794" s="22"/>
      <c r="BNC794" s="22"/>
    </row>
    <row r="795" spans="1683:1719" ht="13.2" x14ac:dyDescent="0.25">
      <c r="BLS795" s="22" t="s">
        <v>161</v>
      </c>
      <c r="BLT795" s="23">
        <v>0</v>
      </c>
      <c r="BLU795" s="22" t="s">
        <v>160</v>
      </c>
      <c r="BLV795" s="22"/>
      <c r="BLW795" s="22"/>
      <c r="BLX795" s="22"/>
      <c r="BLY795" s="22"/>
      <c r="BLZ795" s="22"/>
      <c r="BMA795" s="22"/>
      <c r="BMB795" s="22"/>
      <c r="BMC795" s="22"/>
      <c r="BMD795" s="22"/>
      <c r="BME795" s="22"/>
      <c r="BMF795" s="25"/>
      <c r="BMG795" s="22"/>
      <c r="BMH795" s="23"/>
      <c r="BMI795" s="22"/>
      <c r="BMJ795" s="22"/>
      <c r="BMK795" s="22"/>
      <c r="BML795" s="22"/>
      <c r="BMM795" s="22"/>
      <c r="BMN795" s="22"/>
      <c r="BMO795" s="22"/>
      <c r="BMP795" s="22" t="s">
        <v>76</v>
      </c>
      <c r="BMQ795" s="22"/>
      <c r="BMR795" s="26"/>
      <c r="BMS795" s="22"/>
      <c r="BMT795" s="22"/>
      <c r="BMU795" s="22"/>
      <c r="BMV795" s="22"/>
      <c r="BMW795" s="22"/>
      <c r="BMX795" s="22"/>
      <c r="BMY795" s="22"/>
      <c r="BMZ795" s="22"/>
      <c r="BNA795" s="22"/>
      <c r="BNB795" s="22"/>
      <c r="BNC795" s="22"/>
    </row>
    <row r="796" spans="1683:1719" ht="13.2" x14ac:dyDescent="0.25">
      <c r="BLS796" s="22" t="s">
        <v>159</v>
      </c>
      <c r="BLT796" s="23">
        <v>1</v>
      </c>
      <c r="BLU796" s="22" t="s">
        <v>158</v>
      </c>
      <c r="BLV796" s="22"/>
      <c r="BLW796" s="22"/>
      <c r="BLX796" s="22"/>
      <c r="BLY796" s="22"/>
      <c r="BLZ796" s="22"/>
      <c r="BMA796" s="22"/>
      <c r="BMB796" s="22"/>
      <c r="BMC796" s="22"/>
      <c r="BMD796" s="22"/>
      <c r="BME796" s="22"/>
      <c r="BMF796" s="25"/>
      <c r="BMG796" s="22"/>
      <c r="BMH796" s="23"/>
      <c r="BMI796" s="22"/>
      <c r="BMJ796" s="22"/>
      <c r="BMK796" s="22"/>
      <c r="BML796" s="22"/>
      <c r="BMM796" s="22"/>
      <c r="BMN796" s="22"/>
      <c r="BMO796" s="22"/>
      <c r="BMP796" s="22" t="s">
        <v>75</v>
      </c>
      <c r="BMQ796" s="22"/>
      <c r="BMR796" s="26"/>
      <c r="BMS796" s="22"/>
      <c r="BMT796" s="22"/>
      <c r="BMU796" s="22"/>
      <c r="BMV796" s="22"/>
      <c r="BMW796" s="22"/>
      <c r="BMX796" s="22"/>
      <c r="BMY796" s="22"/>
      <c r="BMZ796" s="22"/>
      <c r="BNA796" s="22"/>
      <c r="BNB796" s="22"/>
      <c r="BNC796" s="22"/>
    </row>
    <row r="797" spans="1683:1719" ht="13.2" x14ac:dyDescent="0.25">
      <c r="BLS797" s="22" t="s">
        <v>157</v>
      </c>
      <c r="BLT797" s="23">
        <v>2</v>
      </c>
      <c r="BLU797" s="22" t="s">
        <v>156</v>
      </c>
      <c r="BLV797" s="22"/>
      <c r="BLW797" s="22"/>
      <c r="BLX797" s="22"/>
      <c r="BLY797" s="22"/>
      <c r="BLZ797" s="22"/>
      <c r="BMA797" s="22"/>
      <c r="BMB797" s="22"/>
      <c r="BMC797" s="22"/>
      <c r="BMD797" s="22"/>
      <c r="BME797" s="22"/>
      <c r="BMF797" s="25"/>
      <c r="BMG797" s="22"/>
      <c r="BMH797" s="23"/>
      <c r="BMI797" s="22"/>
      <c r="BMJ797" s="22"/>
      <c r="BMK797" s="22"/>
      <c r="BML797" s="22"/>
      <c r="BMM797" s="22"/>
      <c r="BMN797" s="22"/>
      <c r="BMO797" s="22"/>
      <c r="BMP797" s="22" t="s">
        <v>74</v>
      </c>
      <c r="BMQ797" s="22"/>
      <c r="BMR797" s="22"/>
      <c r="BMS797" s="22"/>
      <c r="BMT797" s="22"/>
      <c r="BMU797" s="22"/>
      <c r="BMV797" s="22"/>
      <c r="BMW797" s="22"/>
      <c r="BMX797" s="22"/>
      <c r="BMY797" s="22"/>
      <c r="BMZ797" s="22"/>
      <c r="BNA797" s="22"/>
      <c r="BNB797" s="22"/>
      <c r="BNC797" s="22"/>
    </row>
    <row r="798" spans="1683:1719" ht="14.4" x14ac:dyDescent="0.25">
      <c r="BLS798" s="22"/>
      <c r="BLT798" s="22"/>
      <c r="BLU798" s="22"/>
      <c r="BLV798" s="22"/>
      <c r="BLW798" s="22"/>
      <c r="BLX798" s="22"/>
      <c r="BLY798" s="22"/>
      <c r="BLZ798" s="22"/>
      <c r="BMA798" s="22"/>
      <c r="BMB798" s="22"/>
      <c r="BMC798" s="22"/>
      <c r="BMD798" s="22"/>
      <c r="BME798" s="22"/>
      <c r="BMF798" s="25"/>
      <c r="BMG798" s="22"/>
      <c r="BMH798" s="23"/>
      <c r="BMI798" s="22"/>
      <c r="BMJ798" s="22"/>
      <c r="BMK798" s="22"/>
      <c r="BML798" s="22"/>
      <c r="BMM798" s="22"/>
      <c r="BMN798" s="22"/>
      <c r="BMO798" s="22"/>
      <c r="BMP798" s="22" t="s">
        <v>73</v>
      </c>
      <c r="BMQ798" s="22"/>
      <c r="BMR798" s="22"/>
      <c r="BMS798" s="22"/>
      <c r="BMT798" s="36"/>
      <c r="BMU798" s="22"/>
      <c r="BMV798" s="22"/>
      <c r="BMW798" s="22"/>
      <c r="BMX798" s="22"/>
      <c r="BMY798" s="22"/>
      <c r="BMZ798" s="22"/>
      <c r="BNA798" s="22"/>
      <c r="BNB798" s="22"/>
      <c r="BNC798" s="22"/>
    </row>
    <row r="799" spans="1683:1719" ht="13.2" x14ac:dyDescent="0.25">
      <c r="BLS799" s="31"/>
      <c r="BLT799" s="31"/>
      <c r="BLU799" s="31"/>
      <c r="BLV799" s="31"/>
      <c r="BLW799" s="31"/>
      <c r="BLX799" s="31"/>
      <c r="BLY799" s="22"/>
      <c r="BLZ799" s="22"/>
      <c r="BMA799" s="22"/>
      <c r="BMB799" s="22"/>
      <c r="BMC799" s="22"/>
      <c r="BMD799" s="22"/>
      <c r="BME799" s="22"/>
      <c r="BMF799" s="25"/>
      <c r="BMG799" s="22"/>
      <c r="BMH799" s="23"/>
      <c r="BMI799" s="22"/>
      <c r="BMJ799" s="22"/>
      <c r="BMK799" s="22"/>
      <c r="BML799" s="22"/>
      <c r="BMM799" s="22"/>
      <c r="BMN799" s="22"/>
      <c r="BMO799" s="22"/>
      <c r="BMP799" s="22" t="s">
        <v>72</v>
      </c>
      <c r="BMQ799" s="22"/>
      <c r="BMR799" s="22"/>
      <c r="BMS799" s="22"/>
      <c r="BMT799" s="26"/>
      <c r="BMU799" s="22"/>
      <c r="BMV799" s="22"/>
      <c r="BMW799" s="27" t="s">
        <v>155</v>
      </c>
      <c r="BMX799" s="542" t="s">
        <v>154</v>
      </c>
      <c r="BMY799" s="542"/>
      <c r="BMZ799" s="542"/>
      <c r="BNA799" s="27" t="s">
        <v>153</v>
      </c>
      <c r="BNB799" s="22"/>
      <c r="BNC799" s="34" t="s">
        <v>152</v>
      </c>
    </row>
    <row r="800" spans="1683:1719" ht="13.2" x14ac:dyDescent="0.25">
      <c r="BLS800" s="31"/>
      <c r="BLT800" s="31"/>
      <c r="BLU800" s="31"/>
      <c r="BLV800" s="31"/>
      <c r="BLW800" s="31"/>
      <c r="BLX800" s="31"/>
      <c r="BLY800" s="22"/>
      <c r="BLZ800" s="22"/>
      <c r="BMA800" s="22"/>
      <c r="BMB800" s="22"/>
      <c r="BMC800" s="22"/>
      <c r="BMD800" s="22"/>
      <c r="BME800" s="22"/>
      <c r="BMF800" s="25"/>
      <c r="BMG800" s="22"/>
      <c r="BMH800" s="23"/>
      <c r="BMI800" s="22"/>
      <c r="BMJ800" s="22"/>
      <c r="BMK800" s="22"/>
      <c r="BML800" s="22"/>
      <c r="BMM800" s="22"/>
      <c r="BMN800" s="22"/>
      <c r="BMO800" s="22"/>
      <c r="BMP800" s="22" t="s">
        <v>71</v>
      </c>
      <c r="BMQ800" s="22"/>
      <c r="BMR800" s="22"/>
      <c r="BMS800" s="22"/>
      <c r="BMT800" s="26"/>
      <c r="BMU800" s="22"/>
      <c r="BMV800" s="22"/>
      <c r="BMW800" s="33" t="s">
        <v>151</v>
      </c>
      <c r="BMX800" s="33" t="s">
        <v>150</v>
      </c>
      <c r="BMY800" s="33" t="s">
        <v>149</v>
      </c>
      <c r="BMZ800" s="33" t="s">
        <v>148</v>
      </c>
      <c r="BNA800" s="33" t="s">
        <v>147</v>
      </c>
      <c r="BNB800" s="22"/>
      <c r="BNC800" s="32" t="s">
        <v>146</v>
      </c>
    </row>
    <row r="801" spans="1706:1719" ht="13.2" x14ac:dyDescent="0.25">
      <c r="BMP801" s="22" t="s">
        <v>70</v>
      </c>
      <c r="BMQ801" s="22"/>
      <c r="BMR801" s="22"/>
      <c r="BMS801" s="22"/>
      <c r="BMT801" s="26"/>
      <c r="BMU801" s="22"/>
      <c r="BMV801" s="22"/>
      <c r="BMW801" s="31" t="s">
        <v>145</v>
      </c>
      <c r="BMX801" s="31" t="s">
        <v>144</v>
      </c>
      <c r="BMY801" s="31" t="s">
        <v>143</v>
      </c>
      <c r="BMZ801" s="31" t="s">
        <v>52</v>
      </c>
      <c r="BNA801" s="31" t="s">
        <v>142</v>
      </c>
      <c r="BNB801" s="22"/>
      <c r="BNC801" s="29" t="s">
        <v>141</v>
      </c>
    </row>
    <row r="802" spans="1706:1719" ht="13.2" x14ac:dyDescent="0.25">
      <c r="BMP802" s="22" t="s">
        <v>69</v>
      </c>
      <c r="BMQ802" s="22"/>
      <c r="BMR802" s="22"/>
      <c r="BMS802" s="22"/>
      <c r="BMT802" s="22"/>
      <c r="BMU802" s="22"/>
      <c r="BMV802" s="22"/>
      <c r="BMW802" s="31" t="s">
        <v>140</v>
      </c>
      <c r="BMX802" s="31" t="s">
        <v>139</v>
      </c>
      <c r="BMY802" s="31" t="s">
        <v>138</v>
      </c>
      <c r="BMZ802" s="31" t="s">
        <v>51</v>
      </c>
      <c r="BNA802" s="31" t="s">
        <v>40</v>
      </c>
      <c r="BNB802" s="22"/>
      <c r="BNC802" s="29" t="s">
        <v>137</v>
      </c>
    </row>
    <row r="803" spans="1706:1719" ht="13.2" x14ac:dyDescent="0.25">
      <c r="BMP803" s="22" t="s">
        <v>68</v>
      </c>
      <c r="BMQ803" s="22"/>
      <c r="BMR803" s="22"/>
      <c r="BMS803" s="22"/>
      <c r="BMT803" s="22"/>
      <c r="BMU803" s="22"/>
      <c r="BMV803" s="22"/>
      <c r="BMW803" s="31" t="s">
        <v>136</v>
      </c>
      <c r="BMX803" s="31" t="s">
        <v>135</v>
      </c>
      <c r="BMY803" s="31" t="s">
        <v>41</v>
      </c>
      <c r="BMZ803" s="31"/>
      <c r="BNA803" s="31" t="s">
        <v>134</v>
      </c>
      <c r="BNB803" s="22"/>
      <c r="BNC803" s="29" t="s">
        <v>133</v>
      </c>
    </row>
    <row r="804" spans="1706:1719" ht="13.2" x14ac:dyDescent="0.25">
      <c r="BMP804" s="22" t="s">
        <v>0</v>
      </c>
      <c r="BMQ804" s="22"/>
      <c r="BMR804" s="22"/>
      <c r="BMS804" s="22"/>
      <c r="BMT804" s="22"/>
      <c r="BMU804" s="22"/>
      <c r="BMV804" s="22"/>
      <c r="BMW804" s="31" t="s">
        <v>75</v>
      </c>
      <c r="BMX804" s="31"/>
      <c r="BMY804" s="31"/>
      <c r="BMZ804" s="31"/>
      <c r="BNA804" s="31" t="s">
        <v>132</v>
      </c>
      <c r="BNB804" s="22"/>
      <c r="BNC804" s="29" t="s">
        <v>131</v>
      </c>
    </row>
    <row r="805" spans="1706:1719" ht="13.2" x14ac:dyDescent="0.25">
      <c r="BMP805" s="22"/>
      <c r="BMQ805" s="22"/>
      <c r="BMR805" s="22"/>
      <c r="BMS805" s="22"/>
      <c r="BMT805" s="22"/>
      <c r="BMU805" s="22"/>
      <c r="BMV805" s="22"/>
      <c r="BMW805" s="31" t="s">
        <v>74</v>
      </c>
      <c r="BMX805" s="31"/>
      <c r="BMY805" s="31"/>
      <c r="BMZ805" s="31"/>
      <c r="BNA805" s="31"/>
      <c r="BNB805" s="22"/>
      <c r="BNC805" s="29" t="s">
        <v>130</v>
      </c>
    </row>
    <row r="806" spans="1706:1719" ht="13.2" x14ac:dyDescent="0.25">
      <c r="BMP806" s="22"/>
      <c r="BMQ806" s="22"/>
      <c r="BMR806" s="22"/>
      <c r="BMS806" s="22"/>
      <c r="BMT806" s="22"/>
      <c r="BMU806" s="22"/>
      <c r="BMV806" s="22"/>
      <c r="BMW806" s="31" t="s">
        <v>129</v>
      </c>
      <c r="BMX806" s="31"/>
      <c r="BMY806" s="31"/>
      <c r="BMZ806" s="31"/>
      <c r="BNA806" s="31"/>
      <c r="BNB806" s="22"/>
      <c r="BNC806" s="29" t="s">
        <v>128</v>
      </c>
    </row>
    <row r="807" spans="1706:1719" ht="13.2" x14ac:dyDescent="0.25">
      <c r="BMP807" s="22"/>
      <c r="BMQ807" s="22"/>
      <c r="BMR807" s="22"/>
      <c r="BMS807" s="22"/>
      <c r="BMT807" s="22"/>
      <c r="BMU807" s="22"/>
      <c r="BMV807" s="22"/>
      <c r="BMW807" s="31" t="s">
        <v>127</v>
      </c>
      <c r="BMX807" s="31"/>
      <c r="BMY807" s="31"/>
      <c r="BMZ807" s="31"/>
      <c r="BNA807" s="31"/>
      <c r="BNB807" s="22"/>
      <c r="BNC807" s="29" t="s">
        <v>126</v>
      </c>
    </row>
    <row r="808" spans="1706:1719" ht="13.2" x14ac:dyDescent="0.25">
      <c r="BMP808" s="22"/>
      <c r="BMQ808" s="22"/>
      <c r="BMR808" s="22"/>
      <c r="BMS808" s="22"/>
      <c r="BMT808" s="22"/>
      <c r="BMU808" s="22"/>
      <c r="BMV808" s="22"/>
      <c r="BMW808" s="31" t="s">
        <v>125</v>
      </c>
      <c r="BMX808" s="31"/>
      <c r="BMY808" s="31"/>
      <c r="BMZ808" s="31"/>
      <c r="BNA808" s="31"/>
      <c r="BNB808" s="22"/>
      <c r="BNC808" s="29" t="s">
        <v>124</v>
      </c>
    </row>
    <row r="809" spans="1706:1719" ht="13.2" x14ac:dyDescent="0.25">
      <c r="BMP809" s="22"/>
      <c r="BMQ809" s="22"/>
      <c r="BMR809" s="22"/>
      <c r="BMS809" s="22"/>
      <c r="BMT809" s="22"/>
      <c r="BMU809" s="22"/>
      <c r="BMV809" s="22"/>
      <c r="BMW809" s="31" t="s">
        <v>123</v>
      </c>
      <c r="BMX809" s="31"/>
      <c r="BMY809" s="31"/>
      <c r="BMZ809" s="31"/>
      <c r="BNA809" s="31"/>
      <c r="BNB809" s="22"/>
      <c r="BNC809" s="29" t="s">
        <v>122</v>
      </c>
    </row>
    <row r="810" spans="1706:1719" ht="13.2" x14ac:dyDescent="0.25">
      <c r="BMP810" s="22"/>
      <c r="BMQ810" s="22"/>
      <c r="BMR810" s="22"/>
      <c r="BMS810" s="22"/>
      <c r="BMT810" s="22"/>
      <c r="BMU810" s="22"/>
      <c r="BMV810" s="22"/>
      <c r="BMW810" s="22" t="s">
        <v>72</v>
      </c>
      <c r="BMX810" s="22"/>
      <c r="BMY810" s="31"/>
      <c r="BMZ810" s="31"/>
      <c r="BNA810" s="24"/>
      <c r="BNB810" s="22"/>
      <c r="BNC810" s="29" t="s">
        <v>121</v>
      </c>
    </row>
    <row r="811" spans="1706:1719" ht="13.2" x14ac:dyDescent="0.25">
      <c r="BMP811" s="22"/>
      <c r="BMQ811" s="22"/>
      <c r="BMR811" s="22"/>
      <c r="BMS811" s="22"/>
      <c r="BMT811" s="22"/>
      <c r="BMU811" s="22"/>
      <c r="BMV811" s="22"/>
      <c r="BMW811" s="22" t="s">
        <v>71</v>
      </c>
      <c r="BMX811" s="22"/>
      <c r="BMY811" s="31"/>
      <c r="BMZ811" s="31"/>
      <c r="BNA811" s="24"/>
      <c r="BNB811" s="22"/>
      <c r="BNC811" s="29" t="s">
        <v>120</v>
      </c>
    </row>
    <row r="812" spans="1706:1719" ht="13.2" x14ac:dyDescent="0.25">
      <c r="BMP812" s="22"/>
      <c r="BMQ812" s="22"/>
      <c r="BMR812" s="22"/>
      <c r="BMS812" s="22"/>
      <c r="BMT812" s="22"/>
      <c r="BMU812" s="22"/>
      <c r="BMV812" s="22"/>
      <c r="BMW812" s="22" t="s">
        <v>70</v>
      </c>
      <c r="BMX812" s="31"/>
      <c r="BMY812" s="31"/>
      <c r="BMZ812" s="31"/>
      <c r="BNA812" s="24"/>
      <c r="BNB812" s="22"/>
      <c r="BNC812" s="29" t="s">
        <v>119</v>
      </c>
    </row>
    <row r="813" spans="1706:1719" ht="13.2" x14ac:dyDescent="0.25">
      <c r="BMP813" s="22"/>
      <c r="BMQ813" s="22"/>
      <c r="BMR813" s="22"/>
      <c r="BMS813" s="22"/>
      <c r="BMT813" s="22"/>
      <c r="BMU813" s="22"/>
      <c r="BMV813" s="22"/>
      <c r="BMW813" s="22" t="s">
        <v>69</v>
      </c>
      <c r="BMX813" s="31"/>
      <c r="BMY813" s="31"/>
      <c r="BMZ813" s="31"/>
      <c r="BNA813" s="24"/>
      <c r="BNB813" s="22"/>
      <c r="BNC813" s="29" t="s">
        <v>118</v>
      </c>
    </row>
    <row r="814" spans="1706:1719" ht="13.2" x14ac:dyDescent="0.25">
      <c r="BMP814" s="22"/>
      <c r="BMQ814" s="22"/>
      <c r="BMR814" s="22"/>
      <c r="BMS814" s="22"/>
      <c r="BMT814" s="22"/>
      <c r="BMU814" s="22"/>
      <c r="BMV814" s="22"/>
      <c r="BMW814" s="22" t="s">
        <v>68</v>
      </c>
      <c r="BMX814" s="31"/>
      <c r="BMY814" s="31"/>
      <c r="BMZ814" s="31"/>
      <c r="BNA814" s="24"/>
      <c r="BNB814" s="22"/>
      <c r="BNC814" s="29" t="s">
        <v>117</v>
      </c>
    </row>
    <row r="815" spans="1706:1719" ht="13.2" x14ac:dyDescent="0.25">
      <c r="BMP815" s="22"/>
      <c r="BMQ815" s="22"/>
      <c r="BMR815" s="22"/>
      <c r="BMS815" s="22"/>
      <c r="BMT815" s="22"/>
      <c r="BMU815" s="22"/>
      <c r="BMV815" s="22"/>
      <c r="BMW815" s="22" t="s">
        <v>0</v>
      </c>
      <c r="BMX815" s="31"/>
      <c r="BMY815" s="31"/>
      <c r="BMZ815" s="31"/>
      <c r="BNA815" s="24"/>
      <c r="BNB815" s="22"/>
      <c r="BNC815" s="29" t="s">
        <v>116</v>
      </c>
    </row>
    <row r="816" spans="1706:1719" ht="13.2" x14ac:dyDescent="0.25">
      <c r="BMP816" s="22"/>
      <c r="BMQ816" s="22"/>
      <c r="BMR816" s="22"/>
      <c r="BMS816" s="22"/>
      <c r="BMT816" s="22"/>
      <c r="BMU816" s="22"/>
      <c r="BMV816" s="22"/>
      <c r="BMW816" s="22"/>
      <c r="BMX816" s="31"/>
      <c r="BMY816" s="31"/>
      <c r="BMZ816" s="31"/>
      <c r="BNA816" s="31"/>
      <c r="BNB816" s="22"/>
      <c r="BNC816" s="29" t="s">
        <v>115</v>
      </c>
    </row>
    <row r="817" spans="1719:1719" ht="13.2" x14ac:dyDescent="0.25">
      <c r="BNC817" s="29" t="s">
        <v>114</v>
      </c>
    </row>
    <row r="818" spans="1719:1719" ht="13.2" x14ac:dyDescent="0.25">
      <c r="BNC818" s="29" t="s">
        <v>113</v>
      </c>
    </row>
    <row r="819" spans="1719:1719" ht="13.2" x14ac:dyDescent="0.25">
      <c r="BNC819" s="29" t="s">
        <v>112</v>
      </c>
    </row>
    <row r="820" spans="1719:1719" ht="13.2" x14ac:dyDescent="0.25">
      <c r="BNC820" s="29" t="s">
        <v>111</v>
      </c>
    </row>
    <row r="821" spans="1719:1719" ht="13.2" x14ac:dyDescent="0.25">
      <c r="BNC821" s="29" t="s">
        <v>110</v>
      </c>
    </row>
    <row r="822" spans="1719:1719" ht="13.2" x14ac:dyDescent="0.25">
      <c r="BNC822" s="29" t="s">
        <v>109</v>
      </c>
    </row>
    <row r="823" spans="1719:1719" ht="13.2" x14ac:dyDescent="0.25">
      <c r="BNC823" s="29" t="s">
        <v>108</v>
      </c>
    </row>
    <row r="824" spans="1719:1719" ht="13.2" x14ac:dyDescent="0.25">
      <c r="BNC824" s="29" t="s">
        <v>107</v>
      </c>
    </row>
    <row r="825" spans="1719:1719" ht="13.2" x14ac:dyDescent="0.25">
      <c r="BNC825" s="29" t="s">
        <v>106</v>
      </c>
    </row>
    <row r="826" spans="1719:1719" ht="13.2" x14ac:dyDescent="0.25">
      <c r="BNC826" s="29" t="s">
        <v>105</v>
      </c>
    </row>
    <row r="827" spans="1719:1719" ht="13.2" x14ac:dyDescent="0.25">
      <c r="BNC827" s="29" t="s">
        <v>104</v>
      </c>
    </row>
    <row r="828" spans="1719:1719" ht="13.2" x14ac:dyDescent="0.25">
      <c r="BNC828" s="29" t="s">
        <v>103</v>
      </c>
    </row>
    <row r="829" spans="1719:1719" ht="13.2" x14ac:dyDescent="0.25">
      <c r="BNC829" s="29" t="s">
        <v>102</v>
      </c>
    </row>
    <row r="830" spans="1719:1719" ht="13.2" x14ac:dyDescent="0.25">
      <c r="BNC830" s="30" t="s">
        <v>101</v>
      </c>
    </row>
    <row r="831" spans="1719:1719" ht="13.2" x14ac:dyDescent="0.25">
      <c r="BNC831" s="29" t="s">
        <v>100</v>
      </c>
    </row>
    <row r="832" spans="1719:1719" ht="13.2" x14ac:dyDescent="0.25">
      <c r="BNC832" s="29" t="s">
        <v>99</v>
      </c>
    </row>
    <row r="833" spans="1719:1725" ht="13.2" x14ac:dyDescent="0.25">
      <c r="BNC833" s="29" t="s">
        <v>98</v>
      </c>
      <c r="BND833" s="22"/>
      <c r="BNE833" s="22"/>
      <c r="BNF833" s="22"/>
      <c r="BNG833" s="22"/>
      <c r="BNH833" s="22"/>
      <c r="BNI833" s="22"/>
    </row>
    <row r="834" spans="1719:1725" ht="13.2" x14ac:dyDescent="0.25">
      <c r="BNC834" s="29" t="s">
        <v>97</v>
      </c>
      <c r="BND834" s="22"/>
      <c r="BNE834" s="22"/>
      <c r="BNF834" s="22"/>
      <c r="BNG834" s="22"/>
      <c r="BNH834" s="22"/>
      <c r="BNI834" s="22"/>
    </row>
    <row r="835" spans="1719:1725" ht="13.2" x14ac:dyDescent="0.25">
      <c r="BNC835" s="22"/>
      <c r="BND835" s="22"/>
      <c r="BNE835" s="22"/>
      <c r="BNF835" s="22"/>
      <c r="BNG835" s="22"/>
      <c r="BNH835" s="22"/>
      <c r="BNI835" s="22"/>
    </row>
    <row r="836" spans="1719:1725" ht="13.2" x14ac:dyDescent="0.25">
      <c r="BNC836" s="22"/>
      <c r="BND836" s="22"/>
      <c r="BNE836" s="22"/>
      <c r="BNF836" s="22"/>
      <c r="BNG836" s="22"/>
      <c r="BNH836" s="22"/>
      <c r="BNI836" s="22"/>
    </row>
    <row r="837" spans="1719:1725" ht="13.2" x14ac:dyDescent="0.25">
      <c r="BNC837" s="22"/>
      <c r="BND837" s="22"/>
      <c r="BNE837" s="22" t="s">
        <v>54</v>
      </c>
      <c r="BNF837" s="22"/>
      <c r="BNG837" s="22"/>
      <c r="BNH837" s="22"/>
      <c r="BNI837" s="22"/>
    </row>
    <row r="838" spans="1719:1725" ht="13.2" x14ac:dyDescent="0.25">
      <c r="BNC838" s="22"/>
      <c r="BND838" s="22"/>
      <c r="BNE838" s="22" t="s">
        <v>53</v>
      </c>
      <c r="BNF838" s="22"/>
      <c r="BNG838" s="22"/>
      <c r="BNH838" s="22"/>
      <c r="BNI838" s="22"/>
    </row>
    <row r="839" spans="1719:1725" ht="13.2" x14ac:dyDescent="0.25">
      <c r="BNC839" s="22"/>
      <c r="BND839" s="22"/>
      <c r="BNE839" s="22"/>
      <c r="BNF839" s="22"/>
      <c r="BNG839" s="22"/>
      <c r="BNH839" s="22"/>
      <c r="BNI839" s="22"/>
    </row>
    <row r="840" spans="1719:1725" ht="13.2" x14ac:dyDescent="0.25">
      <c r="BNC840" s="22"/>
      <c r="BND840" s="22"/>
      <c r="BNE840" s="22"/>
      <c r="BNF840" s="22"/>
      <c r="BNG840" s="22" t="s">
        <v>66</v>
      </c>
      <c r="BNH840" s="22"/>
      <c r="BNI840" s="22"/>
    </row>
    <row r="841" spans="1719:1725" ht="13.2" x14ac:dyDescent="0.25">
      <c r="BNC841" s="22"/>
      <c r="BND841" s="22"/>
      <c r="BNE841" s="22"/>
      <c r="BNF841" s="22"/>
      <c r="BNG841" s="22" t="s">
        <v>65</v>
      </c>
      <c r="BNH841" s="22"/>
      <c r="BNI841" s="22"/>
    </row>
    <row r="842" spans="1719:1725" ht="13.2" x14ac:dyDescent="0.25">
      <c r="BNC842" s="22"/>
      <c r="BND842" s="22"/>
      <c r="BNE842" s="22"/>
      <c r="BNF842" s="22"/>
      <c r="BNG842" s="22" t="s">
        <v>64</v>
      </c>
      <c r="BNH842" s="22"/>
      <c r="BNI842" s="22"/>
    </row>
    <row r="843" spans="1719:1725" ht="13.2" x14ac:dyDescent="0.25">
      <c r="BNC843" s="22"/>
      <c r="BND843" s="22"/>
      <c r="BNE843" s="22"/>
      <c r="BNF843" s="22"/>
      <c r="BNG843" s="22" t="s">
        <v>63</v>
      </c>
      <c r="BNH843" s="22"/>
      <c r="BNI843" s="22"/>
    </row>
    <row r="844" spans="1719:1725" ht="13.2" x14ac:dyDescent="0.25">
      <c r="BNC844" s="22"/>
      <c r="BND844" s="22"/>
      <c r="BNE844" s="22"/>
      <c r="BNF844" s="22"/>
      <c r="BNG844" s="22"/>
      <c r="BNH844" s="22"/>
      <c r="BNI844" s="22"/>
    </row>
    <row r="845" spans="1719:1725" ht="13.2" x14ac:dyDescent="0.25">
      <c r="BNC845" s="22"/>
      <c r="BND845" s="22"/>
      <c r="BNE845" s="22"/>
      <c r="BNF845" s="22"/>
      <c r="BNG845" s="22"/>
      <c r="BNH845" s="22"/>
      <c r="BNI845" s="22" t="s">
        <v>96</v>
      </c>
    </row>
    <row r="846" spans="1719:1725" ht="13.2" x14ac:dyDescent="0.25">
      <c r="BNC846" s="22"/>
      <c r="BND846" s="22"/>
      <c r="BNE846" s="22"/>
      <c r="BNF846" s="22"/>
      <c r="BNG846" s="22"/>
      <c r="BNH846" s="22"/>
      <c r="BNI846" s="22" t="s">
        <v>95</v>
      </c>
    </row>
    <row r="847" spans="1719:1725" ht="13.2" x14ac:dyDescent="0.25">
      <c r="BNC847" s="22"/>
      <c r="BND847" s="22"/>
      <c r="BNE847" s="22"/>
      <c r="BNF847" s="22"/>
      <c r="BNG847" s="22"/>
      <c r="BNH847" s="22"/>
      <c r="BNI847" s="22" t="s">
        <v>94</v>
      </c>
    </row>
    <row r="850" spans="1728:1730" ht="13.2" x14ac:dyDescent="0.25">
      <c r="BNL850" s="8" t="s">
        <v>93</v>
      </c>
      <c r="BNM850" s="8"/>
      <c r="BNN850" s="8"/>
    </row>
    <row r="851" spans="1728:1730" ht="13.2" x14ac:dyDescent="0.25">
      <c r="BNL851" s="11" t="s">
        <v>92</v>
      </c>
      <c r="BNM851" s="8"/>
      <c r="BNN851" s="8"/>
    </row>
    <row r="852" spans="1728:1730" ht="13.2" x14ac:dyDescent="0.25">
      <c r="BNL852" s="11" t="s">
        <v>91</v>
      </c>
      <c r="BNM852" s="8"/>
      <c r="BNN852" s="8"/>
    </row>
    <row r="853" spans="1728:1730" ht="13.2" x14ac:dyDescent="0.25">
      <c r="BNL853" s="11" t="s">
        <v>90</v>
      </c>
      <c r="BNM853" s="8"/>
      <c r="BNN853" s="8"/>
    </row>
    <row r="854" spans="1728:1730" ht="13.2" x14ac:dyDescent="0.25">
      <c r="BNL854" s="11" t="s">
        <v>89</v>
      </c>
      <c r="BNM854" s="8"/>
      <c r="BNN854" s="8"/>
    </row>
    <row r="855" spans="1728:1730" ht="13.2" x14ac:dyDescent="0.25">
      <c r="BNL855" s="11" t="s">
        <v>88</v>
      </c>
      <c r="BNM855" s="8"/>
      <c r="BNN855" s="8"/>
    </row>
    <row r="856" spans="1728:1730" ht="13.2" x14ac:dyDescent="0.25">
      <c r="BNL856" s="11" t="s">
        <v>87</v>
      </c>
      <c r="BNM856" s="8"/>
      <c r="BNN856" s="8"/>
    </row>
    <row r="857" spans="1728:1730" ht="13.2" x14ac:dyDescent="0.25">
      <c r="BNL857" s="11" t="s">
        <v>86</v>
      </c>
      <c r="BNM857" s="8"/>
      <c r="BNN857" s="8"/>
    </row>
    <row r="858" spans="1728:1730" ht="13.2" x14ac:dyDescent="0.25">
      <c r="BNL858" s="11" t="s">
        <v>85</v>
      </c>
      <c r="BNM858" s="8"/>
      <c r="BNN858" s="8"/>
    </row>
    <row r="859" spans="1728:1730" ht="13.2" x14ac:dyDescent="0.25">
      <c r="BNL859" s="11" t="s">
        <v>84</v>
      </c>
      <c r="BNM859" s="8"/>
      <c r="BNN859" s="8"/>
    </row>
    <row r="860" spans="1728:1730" ht="13.2" x14ac:dyDescent="0.25">
      <c r="BNL860" s="11" t="s">
        <v>83</v>
      </c>
      <c r="BNM860" s="8"/>
      <c r="BNN860" s="8"/>
    </row>
    <row r="861" spans="1728:1730" x14ac:dyDescent="0.2">
      <c r="BNL861" s="8"/>
      <c r="BNM861" s="8"/>
      <c r="BNN861" s="8"/>
    </row>
    <row r="862" spans="1728:1730" x14ac:dyDescent="0.2">
      <c r="BNL862" s="8"/>
      <c r="BNM862" s="8"/>
      <c r="BNN862" s="8" t="s">
        <v>82</v>
      </c>
    </row>
    <row r="863" spans="1728:1730" x14ac:dyDescent="0.2">
      <c r="BNL863" s="8"/>
      <c r="BNM863" s="8"/>
      <c r="BNN863" s="8" t="s">
        <v>81</v>
      </c>
    </row>
    <row r="864" spans="1728:1730" x14ac:dyDescent="0.2">
      <c r="BNL864" s="8"/>
      <c r="BNM864" s="8"/>
      <c r="BNN864" s="8" t="s">
        <v>80</v>
      </c>
    </row>
    <row r="865" spans="1730:1734" x14ac:dyDescent="0.2">
      <c r="BNN865" s="8" t="s">
        <v>79</v>
      </c>
      <c r="BNO865" s="8"/>
      <c r="BNP865" s="8"/>
      <c r="BNQ865" s="8"/>
      <c r="BNR865" s="8"/>
    </row>
    <row r="866" spans="1730:1734" x14ac:dyDescent="0.2">
      <c r="BNN866" s="8"/>
      <c r="BNO866" s="8"/>
      <c r="BNP866" s="8"/>
      <c r="BNQ866" s="8"/>
      <c r="BNR866" s="8"/>
    </row>
    <row r="867" spans="1730:1734" x14ac:dyDescent="0.2">
      <c r="BNN867" s="8" t="s">
        <v>7</v>
      </c>
      <c r="BNO867" s="8"/>
      <c r="BNP867" s="8"/>
      <c r="BNQ867" s="8"/>
      <c r="BNR867" s="8"/>
    </row>
    <row r="868" spans="1730:1734" ht="13.2" x14ac:dyDescent="0.25">
      <c r="BNN868" s="8"/>
      <c r="BNO868" s="8"/>
      <c r="BNP868" s="21" t="s">
        <v>78</v>
      </c>
      <c r="BNQ868" s="8"/>
      <c r="BNR868" s="8"/>
    </row>
    <row r="869" spans="1730:1734" ht="13.2" x14ac:dyDescent="0.25">
      <c r="BNN869" s="8"/>
      <c r="BNO869" s="8"/>
      <c r="BNP869" s="11" t="s">
        <v>77</v>
      </c>
      <c r="BNQ869" s="8"/>
      <c r="BNR869" s="8"/>
    </row>
    <row r="870" spans="1730:1734" ht="13.2" x14ac:dyDescent="0.25">
      <c r="BNN870" s="8"/>
      <c r="BNO870" s="8"/>
      <c r="BNP870" s="11" t="s">
        <v>76</v>
      </c>
      <c r="BNQ870" s="8"/>
      <c r="BNR870" s="8"/>
    </row>
    <row r="871" spans="1730:1734" ht="13.2" x14ac:dyDescent="0.25">
      <c r="BNN871" s="8"/>
      <c r="BNO871" s="8"/>
      <c r="BNP871" s="11" t="s">
        <v>75</v>
      </c>
      <c r="BNQ871" s="8"/>
      <c r="BNR871" s="8"/>
    </row>
    <row r="872" spans="1730:1734" ht="13.2" x14ac:dyDescent="0.25">
      <c r="BNN872" s="8"/>
      <c r="BNO872" s="8"/>
      <c r="BNP872" s="11" t="s">
        <v>74</v>
      </c>
      <c r="BNQ872" s="8"/>
      <c r="BNR872" s="8"/>
    </row>
    <row r="873" spans="1730:1734" ht="13.2" x14ac:dyDescent="0.25">
      <c r="BNN873" s="8"/>
      <c r="BNO873" s="8"/>
      <c r="BNP873" s="11" t="s">
        <v>73</v>
      </c>
      <c r="BNQ873" s="8"/>
      <c r="BNR873" s="8"/>
    </row>
    <row r="874" spans="1730:1734" ht="13.2" x14ac:dyDescent="0.25">
      <c r="BNN874" s="8"/>
      <c r="BNO874" s="8"/>
      <c r="BNP874" s="11" t="s">
        <v>72</v>
      </c>
      <c r="BNQ874" s="8"/>
      <c r="BNR874" s="8"/>
    </row>
    <row r="875" spans="1730:1734" ht="13.2" x14ac:dyDescent="0.25">
      <c r="BNN875" s="8"/>
      <c r="BNO875" s="8"/>
      <c r="BNP875" s="11" t="s">
        <v>71</v>
      </c>
      <c r="BNQ875" s="8"/>
      <c r="BNR875" s="8"/>
    </row>
    <row r="876" spans="1730:1734" ht="13.2" x14ac:dyDescent="0.25">
      <c r="BNN876" s="8"/>
      <c r="BNO876" s="8"/>
      <c r="BNP876" s="11" t="s">
        <v>70</v>
      </c>
      <c r="BNQ876" s="8"/>
      <c r="BNR876" s="8"/>
    </row>
    <row r="877" spans="1730:1734" ht="13.2" x14ac:dyDescent="0.25">
      <c r="BNN877" s="8"/>
      <c r="BNO877" s="8"/>
      <c r="BNP877" s="11" t="s">
        <v>69</v>
      </c>
      <c r="BNQ877" s="8"/>
      <c r="BNR877" s="8"/>
    </row>
    <row r="878" spans="1730:1734" ht="13.2" x14ac:dyDescent="0.25">
      <c r="BNN878" s="8"/>
      <c r="BNO878" s="8"/>
      <c r="BNP878" s="11" t="s">
        <v>68</v>
      </c>
      <c r="BNQ878" s="8"/>
      <c r="BNR878" s="8"/>
    </row>
    <row r="879" spans="1730:1734" ht="13.2" x14ac:dyDescent="0.25">
      <c r="BNN879" s="8"/>
      <c r="BNO879" s="8"/>
      <c r="BNP879" s="11" t="s">
        <v>0</v>
      </c>
      <c r="BNQ879" s="8"/>
      <c r="BNR879" s="8" t="s">
        <v>67</v>
      </c>
    </row>
    <row r="880" spans="1730:1734" ht="13.2" x14ac:dyDescent="0.25">
      <c r="BNN880" s="8"/>
      <c r="BNO880" s="8"/>
      <c r="BNP880" s="8"/>
      <c r="BNQ880" s="8"/>
      <c r="BNR880" s="11" t="s">
        <v>66</v>
      </c>
    </row>
    <row r="881" spans="1734:1738" ht="13.2" x14ac:dyDescent="0.25">
      <c r="BNR881" s="11" t="s">
        <v>65</v>
      </c>
      <c r="BNS881" s="8"/>
      <c r="BNT881" s="8"/>
      <c r="BNU881" s="8"/>
      <c r="BNV881" s="8"/>
    </row>
    <row r="882" spans="1734:1738" ht="13.2" x14ac:dyDescent="0.25">
      <c r="BNR882" s="11" t="s">
        <v>64</v>
      </c>
      <c r="BNS882" s="8"/>
      <c r="BNT882" s="8"/>
      <c r="BNU882" s="8"/>
      <c r="BNV882" s="8"/>
    </row>
    <row r="883" spans="1734:1738" ht="13.2" x14ac:dyDescent="0.25">
      <c r="BNR883" s="11" t="s">
        <v>63</v>
      </c>
      <c r="BNS883" s="8"/>
      <c r="BNT883" s="8"/>
      <c r="BNU883" s="8"/>
      <c r="BNV883" s="8"/>
    </row>
    <row r="884" spans="1734:1738" x14ac:dyDescent="0.2">
      <c r="BNR884" s="8"/>
      <c r="BNS884" s="8"/>
      <c r="BNT884" s="8"/>
      <c r="BNU884" s="8"/>
      <c r="BNV884" s="8"/>
    </row>
    <row r="885" spans="1734:1738" x14ac:dyDescent="0.2">
      <c r="BNR885" s="8"/>
      <c r="BNS885" s="8"/>
      <c r="BNT885" s="8" t="s">
        <v>62</v>
      </c>
      <c r="BNU885" s="8"/>
      <c r="BNV885" s="8"/>
    </row>
    <row r="886" spans="1734:1738" ht="79.2" x14ac:dyDescent="0.2">
      <c r="BNR886" s="8"/>
      <c r="BNS886" s="8"/>
      <c r="BNT886" s="20" t="s">
        <v>61</v>
      </c>
      <c r="BNU886" s="8"/>
      <c r="BNV886" s="8"/>
    </row>
    <row r="887" spans="1734:1738" ht="13.2" x14ac:dyDescent="0.2">
      <c r="BNR887" s="8"/>
      <c r="BNS887" s="8"/>
      <c r="BNT887" s="19" t="s">
        <v>60</v>
      </c>
      <c r="BNU887" s="8"/>
      <c r="BNV887" s="8"/>
    </row>
    <row r="888" spans="1734:1738" ht="13.2" x14ac:dyDescent="0.2">
      <c r="BNR888" s="8"/>
      <c r="BNS888" s="8"/>
      <c r="BNT888" s="19" t="s">
        <v>59</v>
      </c>
      <c r="BNU888" s="8"/>
      <c r="BNV888" s="8"/>
    </row>
    <row r="889" spans="1734:1738" ht="13.2" x14ac:dyDescent="0.2">
      <c r="BNR889" s="8"/>
      <c r="BNS889" s="8"/>
      <c r="BNT889" s="19" t="s">
        <v>58</v>
      </c>
      <c r="BNU889" s="8"/>
      <c r="BNV889" s="8"/>
    </row>
    <row r="890" spans="1734:1738" ht="13.2" x14ac:dyDescent="0.2">
      <c r="BNR890" s="8"/>
      <c r="BNS890" s="8"/>
      <c r="BNT890" s="19" t="s">
        <v>57</v>
      </c>
      <c r="BNU890" s="8"/>
      <c r="BNV890" s="8"/>
    </row>
    <row r="891" spans="1734:1738" ht="79.2" x14ac:dyDescent="0.2">
      <c r="BNR891" s="8"/>
      <c r="BNS891" s="8"/>
      <c r="BNT891" s="20" t="s">
        <v>56</v>
      </c>
      <c r="BNU891" s="8"/>
      <c r="BNV891" s="8"/>
    </row>
    <row r="892" spans="1734:1738" ht="13.2" x14ac:dyDescent="0.2">
      <c r="BNR892" s="8"/>
      <c r="BNS892" s="8"/>
      <c r="BNT892" s="19" t="s">
        <v>55</v>
      </c>
      <c r="BNU892" s="8"/>
      <c r="BNV892" s="8"/>
    </row>
    <row r="893" spans="1734:1738" ht="13.2" x14ac:dyDescent="0.2">
      <c r="BNR893" s="8"/>
      <c r="BNS893" s="8"/>
      <c r="BNT893" s="20" t="s">
        <v>0</v>
      </c>
      <c r="BNU893" s="8"/>
      <c r="BNV893" s="8"/>
    </row>
    <row r="894" spans="1734:1738" ht="13.2" x14ac:dyDescent="0.2">
      <c r="BNR894" s="8"/>
      <c r="BNS894" s="8"/>
      <c r="BNT894" s="19" t="s">
        <v>7</v>
      </c>
      <c r="BNU894" s="8"/>
      <c r="BNV894" s="8"/>
    </row>
    <row r="895" spans="1734:1738" ht="13.2" x14ac:dyDescent="0.2">
      <c r="BNR895" s="8"/>
      <c r="BNS895" s="8"/>
      <c r="BNT895" s="19"/>
      <c r="BNU895" s="8"/>
      <c r="BNV895" s="8"/>
    </row>
    <row r="896" spans="1734:1738" ht="13.2" x14ac:dyDescent="0.25">
      <c r="BNR896" s="8"/>
      <c r="BNS896" s="8"/>
      <c r="BNT896" s="8"/>
      <c r="BNU896" s="8"/>
      <c r="BNV896" s="11" t="s">
        <v>54</v>
      </c>
    </row>
    <row r="897" spans="1738:1742" ht="13.2" x14ac:dyDescent="0.25">
      <c r="BNV897" s="11" t="s">
        <v>53</v>
      </c>
      <c r="BNW897" s="11"/>
      <c r="BNX897" s="11"/>
      <c r="BNY897" s="11"/>
      <c r="BNZ897" s="11"/>
    </row>
    <row r="898" spans="1738:1742" ht="13.2" x14ac:dyDescent="0.25">
      <c r="BNV898" s="11"/>
      <c r="BNW898" s="11"/>
      <c r="BNX898" s="11"/>
      <c r="BNY898" s="11"/>
      <c r="BNZ898" s="11"/>
    </row>
    <row r="899" spans="1738:1742" ht="13.2" x14ac:dyDescent="0.25">
      <c r="BNV899" s="11"/>
      <c r="BNW899" s="11" t="s">
        <v>52</v>
      </c>
      <c r="BNX899" s="11"/>
      <c r="BNY899" s="11"/>
      <c r="BNZ899" s="11"/>
    </row>
    <row r="900" spans="1738:1742" ht="13.2" x14ac:dyDescent="0.25">
      <c r="BNV900" s="11"/>
      <c r="BNW900" s="11" t="s">
        <v>51</v>
      </c>
      <c r="BNX900" s="11"/>
      <c r="BNY900" s="11"/>
      <c r="BNZ900" s="11"/>
    </row>
    <row r="901" spans="1738:1742" ht="13.2" x14ac:dyDescent="0.25">
      <c r="BNV901" s="11"/>
      <c r="BNW901" s="11"/>
      <c r="BNX901" s="11"/>
      <c r="BNY901" s="11"/>
      <c r="BNZ901" s="11"/>
    </row>
    <row r="902" spans="1738:1742" ht="13.2" x14ac:dyDescent="0.25">
      <c r="BNV902" s="11"/>
      <c r="BNW902" s="11"/>
      <c r="BNX902" s="11"/>
      <c r="BNY902" s="11"/>
      <c r="BNZ902" s="11"/>
    </row>
    <row r="903" spans="1738:1742" ht="13.2" x14ac:dyDescent="0.25">
      <c r="BNV903" s="11"/>
      <c r="BNW903" s="11"/>
      <c r="BNX903" s="11"/>
      <c r="BNY903" s="11"/>
      <c r="BNZ903" s="11"/>
    </row>
    <row r="904" spans="1738:1742" ht="13.2" x14ac:dyDescent="0.25">
      <c r="BNV904" s="11"/>
      <c r="BNW904" s="11"/>
      <c r="BNX904" s="11"/>
      <c r="BNY904" s="11"/>
      <c r="BNZ904" s="11"/>
    </row>
    <row r="905" spans="1738:1742" ht="13.2" x14ac:dyDescent="0.25">
      <c r="BNV905" s="11"/>
      <c r="BNW905" s="11"/>
      <c r="BNX905" s="11"/>
      <c r="BNY905" s="11"/>
      <c r="BNZ905" s="11"/>
    </row>
    <row r="906" spans="1738:1742" ht="13.2" x14ac:dyDescent="0.25">
      <c r="BNV906" s="11"/>
      <c r="BNW906" s="11"/>
      <c r="BNX906" s="11"/>
      <c r="BNY906" s="11" t="s">
        <v>50</v>
      </c>
      <c r="BNZ906" s="11"/>
    </row>
    <row r="907" spans="1738:1742" ht="13.2" x14ac:dyDescent="0.25">
      <c r="BNV907" s="11"/>
      <c r="BNW907" s="11"/>
      <c r="BNX907" s="11"/>
      <c r="BNY907" s="11" t="s">
        <v>49</v>
      </c>
      <c r="BNZ907" s="11"/>
    </row>
    <row r="908" spans="1738:1742" ht="13.2" x14ac:dyDescent="0.25">
      <c r="BNV908" s="11"/>
      <c r="BNW908" s="11"/>
      <c r="BNX908" s="11"/>
      <c r="BNY908" s="11" t="s">
        <v>48</v>
      </c>
      <c r="BNZ908" s="11"/>
    </row>
    <row r="909" spans="1738:1742" ht="13.2" x14ac:dyDescent="0.25">
      <c r="BNV909" s="11"/>
      <c r="BNW909" s="11"/>
      <c r="BNX909" s="11"/>
      <c r="BNY909" s="11"/>
      <c r="BNZ909" s="11"/>
    </row>
    <row r="910" spans="1738:1742" ht="13.2" x14ac:dyDescent="0.25">
      <c r="BNV910" s="11"/>
      <c r="BNW910" s="11"/>
      <c r="BNX910" s="11"/>
      <c r="BNY910" s="11"/>
      <c r="BNZ910" s="11"/>
    </row>
    <row r="911" spans="1738:1742" ht="13.2" x14ac:dyDescent="0.25">
      <c r="BNV911" s="11"/>
      <c r="BNW911" s="11"/>
      <c r="BNX911" s="11"/>
      <c r="BNY911" s="11"/>
      <c r="BNZ911" s="11"/>
    </row>
    <row r="912" spans="1738:1742" ht="13.2" x14ac:dyDescent="0.25">
      <c r="BNV912" s="11"/>
      <c r="BNW912" s="11"/>
      <c r="BNX912" s="11"/>
      <c r="BNY912" s="11"/>
      <c r="BNZ912" s="11" t="s">
        <v>47</v>
      </c>
    </row>
    <row r="913" spans="1742:1746" ht="13.2" x14ac:dyDescent="0.25">
      <c r="BNZ913" s="11" t="s">
        <v>46</v>
      </c>
      <c r="BOA913" s="11"/>
      <c r="BOB913" s="11"/>
      <c r="BOC913" s="11"/>
      <c r="BOD913" s="11"/>
    </row>
    <row r="914" spans="1742:1746" ht="13.2" x14ac:dyDescent="0.25">
      <c r="BNZ914" s="11" t="s">
        <v>45</v>
      </c>
      <c r="BOA914" s="11"/>
      <c r="BOB914" s="11"/>
      <c r="BOC914" s="11"/>
      <c r="BOD914" s="11"/>
    </row>
    <row r="915" spans="1742:1746" ht="13.2" x14ac:dyDescent="0.25">
      <c r="BNZ915" s="11"/>
      <c r="BOA915" s="11"/>
      <c r="BOB915" s="11"/>
      <c r="BOC915" s="11"/>
      <c r="BOD915" s="11"/>
    </row>
    <row r="916" spans="1742:1746" ht="13.2" x14ac:dyDescent="0.25">
      <c r="BNZ916" s="11"/>
      <c r="BOA916" s="11"/>
      <c r="BOB916" s="11"/>
      <c r="BOC916" s="11"/>
      <c r="BOD916" s="11"/>
    </row>
    <row r="917" spans="1742:1746" ht="13.2" x14ac:dyDescent="0.25">
      <c r="BNZ917" s="11"/>
      <c r="BOA917" s="11"/>
      <c r="BOB917" s="11"/>
      <c r="BOC917" s="11"/>
      <c r="BOD917" s="11"/>
    </row>
    <row r="918" spans="1742:1746" ht="13.2" x14ac:dyDescent="0.25">
      <c r="BNZ918" s="11"/>
      <c r="BOA918" s="11"/>
      <c r="BOB918" s="11" t="s">
        <v>44</v>
      </c>
      <c r="BOC918" s="11"/>
      <c r="BOD918" s="11"/>
    </row>
    <row r="919" spans="1742:1746" ht="13.2" x14ac:dyDescent="0.25">
      <c r="BNZ919" s="11"/>
      <c r="BOA919" s="11"/>
      <c r="BOB919" s="11" t="s">
        <v>43</v>
      </c>
      <c r="BOC919" s="11"/>
      <c r="BOD919" s="11"/>
    </row>
    <row r="920" spans="1742:1746" ht="13.2" x14ac:dyDescent="0.25">
      <c r="BNZ920" s="11"/>
      <c r="BOA920" s="11"/>
      <c r="BOB920" s="11" t="s">
        <v>42</v>
      </c>
      <c r="BOC920" s="11"/>
      <c r="BOD920" s="11"/>
    </row>
    <row r="921" spans="1742:1746" ht="13.2" x14ac:dyDescent="0.25">
      <c r="BNZ921" s="11"/>
      <c r="BOA921" s="11"/>
      <c r="BOB921" s="11"/>
      <c r="BOC921" s="11"/>
      <c r="BOD921" s="11"/>
    </row>
    <row r="922" spans="1742:1746" ht="13.2" x14ac:dyDescent="0.25">
      <c r="BNZ922" s="11"/>
      <c r="BOA922" s="11"/>
      <c r="BOB922" s="11"/>
      <c r="BOC922" s="11" t="s">
        <v>41</v>
      </c>
      <c r="BOD922" s="11"/>
    </row>
    <row r="923" spans="1742:1746" ht="13.2" x14ac:dyDescent="0.25">
      <c r="BNZ923" s="11"/>
      <c r="BOA923" s="11"/>
      <c r="BOB923" s="11"/>
      <c r="BOC923" s="11" t="s">
        <v>40</v>
      </c>
      <c r="BOD923" s="11"/>
    </row>
    <row r="924" spans="1742:1746" ht="13.2" x14ac:dyDescent="0.25">
      <c r="BNZ924" s="11"/>
      <c r="BOA924" s="11"/>
      <c r="BOB924" s="11"/>
      <c r="BOC924" s="11" t="s">
        <v>39</v>
      </c>
      <c r="BOD924" s="11"/>
    </row>
    <row r="925" spans="1742:1746" ht="13.2" x14ac:dyDescent="0.25">
      <c r="BNZ925" s="11"/>
      <c r="BOA925" s="11"/>
      <c r="BOB925" s="11"/>
      <c r="BOC925" s="11"/>
      <c r="BOD925" s="11"/>
    </row>
    <row r="926" spans="1742:1746" ht="13.2" x14ac:dyDescent="0.25">
      <c r="BNZ926" s="11"/>
      <c r="BOA926" s="11"/>
      <c r="BOB926" s="11"/>
      <c r="BOC926" s="11"/>
      <c r="BOD926" s="11" t="s">
        <v>38</v>
      </c>
    </row>
    <row r="927" spans="1742:1746" ht="13.2" x14ac:dyDescent="0.25">
      <c r="BNZ927" s="11"/>
      <c r="BOA927" s="11"/>
      <c r="BOB927" s="11"/>
      <c r="BOC927" s="11"/>
      <c r="BOD927" s="11" t="s">
        <v>37</v>
      </c>
    </row>
    <row r="928" spans="1742:1746" ht="13.2" x14ac:dyDescent="0.25">
      <c r="BNZ928" s="11"/>
      <c r="BOA928" s="11"/>
      <c r="BOB928" s="11"/>
      <c r="BOC928" s="11"/>
      <c r="BOD928" s="11" t="s">
        <v>36</v>
      </c>
    </row>
    <row r="930" spans="1747:1759" ht="13.2" x14ac:dyDescent="0.25">
      <c r="BOE930" s="13" t="s">
        <v>35</v>
      </c>
      <c r="BOF930" s="8"/>
      <c r="BOG930" s="8"/>
      <c r="BOH930" s="8"/>
      <c r="BOI930" s="8"/>
      <c r="BOJ930" s="8"/>
      <c r="BOK930" s="8"/>
      <c r="BOL930" s="8"/>
      <c r="BOM930" s="8"/>
      <c r="BON930" s="8"/>
      <c r="BOO930" s="8"/>
      <c r="BOP930" s="8"/>
      <c r="BOQ930" s="8"/>
    </row>
    <row r="931" spans="1747:1759" ht="13.2" x14ac:dyDescent="0.25">
      <c r="BOE931" s="13" t="s">
        <v>34</v>
      </c>
      <c r="BOF931" s="8"/>
      <c r="BOG931" s="8"/>
      <c r="BOH931" s="8"/>
      <c r="BOI931" s="8"/>
      <c r="BOJ931" s="8"/>
      <c r="BOK931" s="8"/>
      <c r="BOL931" s="8"/>
      <c r="BOM931" s="8"/>
      <c r="BON931" s="8"/>
      <c r="BOO931" s="8"/>
      <c r="BOP931" s="8"/>
      <c r="BOQ931" s="8"/>
    </row>
    <row r="932" spans="1747:1759" ht="13.2" x14ac:dyDescent="0.25">
      <c r="BOE932" s="13"/>
      <c r="BOF932" s="8"/>
      <c r="BOG932" s="8"/>
      <c r="BOH932" s="8"/>
      <c r="BOI932" s="8"/>
      <c r="BOJ932" s="8"/>
      <c r="BOK932" s="8"/>
      <c r="BOL932" s="8"/>
      <c r="BOM932" s="8"/>
      <c r="BON932" s="8"/>
      <c r="BOO932" s="8"/>
      <c r="BOP932" s="8"/>
      <c r="BOQ932" s="8"/>
    </row>
    <row r="933" spans="1747:1759" x14ac:dyDescent="0.2">
      <c r="BOE933" s="8"/>
      <c r="BOF933" s="8"/>
      <c r="BOG933" s="8"/>
      <c r="BOH933" s="8"/>
      <c r="BOI933" s="8"/>
      <c r="BOJ933" s="8"/>
      <c r="BOK933" s="8"/>
      <c r="BOL933" s="8"/>
      <c r="BOM933" s="8"/>
      <c r="BON933" s="8"/>
      <c r="BOO933" s="8"/>
      <c r="BOP933" s="8"/>
      <c r="BOQ933" s="8"/>
    </row>
    <row r="934" spans="1747:1759" x14ac:dyDescent="0.2">
      <c r="BOE934" s="8"/>
      <c r="BOF934" s="8"/>
      <c r="BOG934" s="8"/>
      <c r="BOH934" s="8"/>
      <c r="BOI934" s="8"/>
      <c r="BOJ934" s="8"/>
      <c r="BOK934" s="8"/>
      <c r="BOL934" s="8"/>
      <c r="BOM934" s="8"/>
      <c r="BON934" s="8"/>
      <c r="BOO934" s="8"/>
      <c r="BOP934" s="8"/>
      <c r="BOQ934" s="8"/>
    </row>
    <row r="935" spans="1747:1759" ht="13.2" x14ac:dyDescent="0.25">
      <c r="BOE935" s="8"/>
      <c r="BOF935" s="8"/>
      <c r="BOG935" s="11"/>
      <c r="BOH935" s="11"/>
      <c r="BOI935" s="11"/>
      <c r="BOJ935" s="11"/>
      <c r="BOK935" s="11"/>
      <c r="BOL935" s="11"/>
      <c r="BOM935" s="11"/>
      <c r="BON935" s="11"/>
      <c r="BOO935" s="529" t="s">
        <v>33</v>
      </c>
      <c r="BOP935" s="529"/>
      <c r="BOQ935" s="529"/>
    </row>
    <row r="936" spans="1747:1759" ht="13.2" x14ac:dyDescent="0.25">
      <c r="BOE936" s="8"/>
      <c r="BOF936" s="8"/>
      <c r="BOG936" s="11"/>
      <c r="BOH936" s="11"/>
      <c r="BOI936" s="11"/>
      <c r="BOJ936" s="11"/>
      <c r="BOK936" s="11"/>
      <c r="BOL936" s="11"/>
      <c r="BOM936" s="9">
        <v>1</v>
      </c>
      <c r="BON936" s="9">
        <v>2</v>
      </c>
      <c r="BOO936" s="9">
        <v>3</v>
      </c>
      <c r="BOP936" s="16">
        <v>4</v>
      </c>
      <c r="BOQ936" s="16">
        <v>5</v>
      </c>
    </row>
    <row r="937" spans="1747:1759" ht="13.2" x14ac:dyDescent="0.25">
      <c r="BOE937" s="8"/>
      <c r="BOF937" s="8"/>
      <c r="BOG937" s="11"/>
      <c r="BOH937" s="11"/>
      <c r="BOI937" s="11"/>
      <c r="BOJ937" s="11"/>
      <c r="BOK937" s="11"/>
      <c r="BOL937" s="11"/>
      <c r="BOM937" s="13" t="s">
        <v>32</v>
      </c>
      <c r="BON937" s="13" t="s">
        <v>31</v>
      </c>
      <c r="BOO937" s="13" t="s">
        <v>30</v>
      </c>
      <c r="BOP937" s="13" t="s">
        <v>29</v>
      </c>
      <c r="BOQ937" s="13" t="s">
        <v>28</v>
      </c>
    </row>
    <row r="938" spans="1747:1759" ht="13.2" x14ac:dyDescent="0.25">
      <c r="BOE938" s="8"/>
      <c r="BOF938" s="8"/>
      <c r="BOG938" s="11"/>
      <c r="BOH938" s="11"/>
      <c r="BOI938" s="11"/>
      <c r="BOJ938" s="11"/>
      <c r="BOK938" s="11"/>
      <c r="BOL938" s="11"/>
      <c r="BOM938" s="284">
        <v>0.2</v>
      </c>
      <c r="BON938" s="284">
        <v>0.4</v>
      </c>
      <c r="BOO938" s="284">
        <v>0.6</v>
      </c>
      <c r="BOP938" s="284">
        <v>0.8</v>
      </c>
      <c r="BOQ938" s="284">
        <v>1</v>
      </c>
    </row>
    <row r="939" spans="1747:1759" ht="13.2" x14ac:dyDescent="0.25">
      <c r="BOE939" s="8"/>
      <c r="BOF939" s="8"/>
      <c r="BOG939" s="11"/>
      <c r="BOH939" s="11"/>
      <c r="BOI939" s="11"/>
      <c r="BOJ939" s="11"/>
      <c r="BOK939" s="11"/>
      <c r="BOL939" s="11"/>
      <c r="BOM939" s="9"/>
      <c r="BON939" s="9"/>
      <c r="BOO939" s="9"/>
      <c r="BOP939" s="16"/>
      <c r="BOQ939" s="16"/>
    </row>
    <row r="940" spans="1747:1759" ht="13.2" x14ac:dyDescent="0.25">
      <c r="BOE940" s="8"/>
      <c r="BOF940" s="8"/>
      <c r="BOG940" s="537" t="s">
        <v>27</v>
      </c>
      <c r="BOH940" s="14">
        <v>5</v>
      </c>
      <c r="BOI940" s="13" t="s">
        <v>26</v>
      </c>
      <c r="BOJ940" s="284">
        <v>1</v>
      </c>
      <c r="BOK940" s="11" t="s">
        <v>25</v>
      </c>
      <c r="BOL940" s="285">
        <v>1</v>
      </c>
      <c r="BOM940" s="9" t="s">
        <v>14</v>
      </c>
      <c r="BON940" s="9" t="s">
        <v>14</v>
      </c>
      <c r="BOO940" s="9" t="s">
        <v>14</v>
      </c>
      <c r="BOP940" s="9" t="s">
        <v>14</v>
      </c>
      <c r="BOQ940" s="9" t="s">
        <v>13</v>
      </c>
    </row>
    <row r="941" spans="1747:1759" ht="13.2" x14ac:dyDescent="0.25">
      <c r="BOE941" s="8"/>
      <c r="BOF941" s="8"/>
      <c r="BOG941" s="537"/>
      <c r="BOH941" s="14">
        <v>4</v>
      </c>
      <c r="BOI941" s="13" t="s">
        <v>24</v>
      </c>
      <c r="BOJ941" s="284">
        <v>0.8</v>
      </c>
      <c r="BOK941" s="11" t="s">
        <v>23</v>
      </c>
      <c r="BOL941" s="285">
        <v>0.8</v>
      </c>
      <c r="BOM941" s="9" t="s">
        <v>15</v>
      </c>
      <c r="BON941" s="9" t="s">
        <v>15</v>
      </c>
      <c r="BOO941" s="9" t="s">
        <v>14</v>
      </c>
      <c r="BOP941" s="9" t="s">
        <v>14</v>
      </c>
      <c r="BOQ941" s="9" t="s">
        <v>13</v>
      </c>
    </row>
    <row r="942" spans="1747:1759" ht="13.2" x14ac:dyDescent="0.25">
      <c r="BOE942" s="8"/>
      <c r="BOF942" s="8"/>
      <c r="BOG942" s="537"/>
      <c r="BOH942" s="14">
        <v>3</v>
      </c>
      <c r="BOI942" s="13" t="s">
        <v>22</v>
      </c>
      <c r="BOJ942" s="284">
        <v>0.6</v>
      </c>
      <c r="BOK942" s="11" t="s">
        <v>21</v>
      </c>
      <c r="BOL942" s="285">
        <v>0.6</v>
      </c>
      <c r="BOM942" s="9" t="s">
        <v>15</v>
      </c>
      <c r="BON942" s="9" t="s">
        <v>15</v>
      </c>
      <c r="BOO942" s="9" t="s">
        <v>15</v>
      </c>
      <c r="BOP942" s="9" t="s">
        <v>14</v>
      </c>
      <c r="BOQ942" s="9" t="s">
        <v>13</v>
      </c>
    </row>
    <row r="943" spans="1747:1759" ht="13.2" x14ac:dyDescent="0.25">
      <c r="BOE943" s="8"/>
      <c r="BOF943" s="8"/>
      <c r="BOG943" s="537"/>
      <c r="BOH943" s="14">
        <v>2</v>
      </c>
      <c r="BOI943" s="13" t="s">
        <v>20</v>
      </c>
      <c r="BOJ943" s="284">
        <v>0.4</v>
      </c>
      <c r="BOK943" s="11" t="s">
        <v>19</v>
      </c>
      <c r="BOL943" s="285">
        <v>0.4</v>
      </c>
      <c r="BOM943" s="9" t="s">
        <v>16</v>
      </c>
      <c r="BON943" s="9" t="s">
        <v>15</v>
      </c>
      <c r="BOO943" s="9" t="s">
        <v>15</v>
      </c>
      <c r="BOP943" s="9" t="s">
        <v>14</v>
      </c>
      <c r="BOQ943" s="9" t="s">
        <v>13</v>
      </c>
    </row>
    <row r="944" spans="1747:1759" ht="13.2" x14ac:dyDescent="0.25">
      <c r="BOE944" s="8"/>
      <c r="BOF944" s="8"/>
      <c r="BOG944" s="537"/>
      <c r="BOH944" s="14">
        <v>1</v>
      </c>
      <c r="BOI944" s="13" t="s">
        <v>18</v>
      </c>
      <c r="BOJ944" s="284">
        <v>0.2</v>
      </c>
      <c r="BOK944" s="11" t="s">
        <v>17</v>
      </c>
      <c r="BOL944" s="285">
        <v>0.2</v>
      </c>
      <c r="BOM944" s="9" t="s">
        <v>16</v>
      </c>
      <c r="BON944" s="9" t="s">
        <v>16</v>
      </c>
      <c r="BOO944" s="9" t="s">
        <v>15</v>
      </c>
      <c r="BOP944" s="9" t="s">
        <v>14</v>
      </c>
      <c r="BOQ944" s="9" t="s">
        <v>13</v>
      </c>
    </row>
    <row r="947" spans="1761:1763" x14ac:dyDescent="0.2">
      <c r="BOS947" s="8" t="s">
        <v>12</v>
      </c>
    </row>
    <row r="948" spans="1761:1763" x14ac:dyDescent="0.2">
      <c r="BOS948" s="8" t="s">
        <v>11</v>
      </c>
    </row>
    <row r="949" spans="1761:1763" x14ac:dyDescent="0.2">
      <c r="BOS949" s="8" t="s">
        <v>10</v>
      </c>
    </row>
    <row r="950" spans="1761:1763" x14ac:dyDescent="0.2">
      <c r="BOS950" s="8" t="s">
        <v>9</v>
      </c>
    </row>
    <row r="951" spans="1761:1763" x14ac:dyDescent="0.2">
      <c r="BOS951" s="8" t="s">
        <v>8</v>
      </c>
    </row>
    <row r="952" spans="1761:1763" x14ac:dyDescent="0.2">
      <c r="BOS952" s="8" t="s">
        <v>7</v>
      </c>
    </row>
    <row r="955" spans="1761:1763" x14ac:dyDescent="0.2">
      <c r="BOU955" s="7" t="s">
        <v>6</v>
      </c>
    </row>
    <row r="956" spans="1761:1763" x14ac:dyDescent="0.2">
      <c r="BOU956" s="6" t="s">
        <v>5</v>
      </c>
    </row>
    <row r="957" spans="1761:1763" ht="20.399999999999999" x14ac:dyDescent="0.2">
      <c r="BOU957" s="6" t="s">
        <v>4</v>
      </c>
    </row>
    <row r="958" spans="1761:1763" x14ac:dyDescent="0.2">
      <c r="BOU958" s="6" t="s">
        <v>3</v>
      </c>
    </row>
    <row r="959" spans="1761:1763" x14ac:dyDescent="0.2">
      <c r="BOU959" s="6" t="s">
        <v>2</v>
      </c>
    </row>
    <row r="960" spans="1761:1763" x14ac:dyDescent="0.2">
      <c r="BOU960" s="6" t="s">
        <v>1</v>
      </c>
    </row>
    <row r="961" spans="1763:1763" x14ac:dyDescent="0.2">
      <c r="BOU961" s="1" t="s">
        <v>0</v>
      </c>
    </row>
  </sheetData>
  <mergeCells count="20">
    <mergeCell ref="B7:H7"/>
    <mergeCell ref="J7:AB7"/>
    <mergeCell ref="B1:I1"/>
    <mergeCell ref="J1:K4"/>
    <mergeCell ref="B2:I2"/>
    <mergeCell ref="C3:H3"/>
    <mergeCell ref="C4:H4"/>
    <mergeCell ref="E5:G5"/>
    <mergeCell ref="I5:N5"/>
    <mergeCell ref="BOO935:BOQ935"/>
    <mergeCell ref="O5:P5"/>
    <mergeCell ref="Q5:R5"/>
    <mergeCell ref="U5:V5"/>
    <mergeCell ref="W5:X5"/>
    <mergeCell ref="BOG940:BOG944"/>
    <mergeCell ref="AC7:AH7"/>
    <mergeCell ref="AI7:AL7"/>
    <mergeCell ref="BLW685:BLY685"/>
    <mergeCell ref="BLQ689:BLQ693"/>
    <mergeCell ref="BMX799:BMZ799"/>
  </mergeCells>
  <conditionalFormatting sqref="AG9:AG100">
    <cfRule type="containsText" dxfId="254" priority="84" operator="containsText" text="EXTREMO">
      <formula>NOT(ISERROR(SEARCH("EXTREMO",AG9)))</formula>
    </cfRule>
    <cfRule type="containsText" dxfId="253" priority="83" operator="containsText" text="ALTO">
      <formula>NOT(ISERROR(SEARCH("ALTO",AG9)))</formula>
    </cfRule>
    <cfRule type="containsText" dxfId="252" priority="82" operator="containsText" text="MODERADO">
      <formula>NOT(ISERROR(SEARCH("MODERADO",AG9)))</formula>
    </cfRule>
    <cfRule type="containsText" dxfId="251" priority="81" operator="containsText" text="BAJO">
      <formula>NOT(ISERROR(SEARCH("BAJO",AG9)))</formula>
    </cfRule>
  </conditionalFormatting>
  <conditionalFormatting sqref="CL9:CP100">
    <cfRule type="containsText" dxfId="250" priority="1" operator="containsText" text="BAJO">
      <formula>NOT(ISERROR(SEARCH("BAJO",CL9)))</formula>
    </cfRule>
  </conditionalFormatting>
  <conditionalFormatting sqref="CP9:CP100">
    <cfRule type="containsText" dxfId="249" priority="78" operator="containsText" text="MODERADO">
      <formula>NOT(ISERROR(SEARCH("MODERADO",CP9)))</formula>
    </cfRule>
    <cfRule type="containsText" dxfId="248" priority="80" operator="containsText" text="EXTREMO">
      <formula>NOT(ISERROR(SEARCH("EXTREMO",CP9)))</formula>
    </cfRule>
    <cfRule type="containsText" dxfId="247" priority="79" operator="containsText" text="ALTO">
      <formula>NOT(ISERROR(SEARCH("ALTO",CP9)))</formula>
    </cfRule>
  </conditionalFormatting>
  <conditionalFormatting sqref="DB9:DC9">
    <cfRule type="containsText" dxfId="246" priority="77" operator="containsText" text="EXTREMO">
      <formula>NOT(ISERROR(SEARCH("EXTREMO",DB9)))</formula>
    </cfRule>
    <cfRule type="containsText" dxfId="245" priority="76" operator="containsText" text="ALTO">
      <formula>NOT(ISERROR(SEARCH("ALTO",DB9)))</formula>
    </cfRule>
    <cfRule type="containsText" dxfId="244" priority="75" operator="containsText" text="MODERADO">
      <formula>NOT(ISERROR(SEARCH("MODERADO",DB9)))</formula>
    </cfRule>
  </conditionalFormatting>
  <conditionalFormatting sqref="DB10:DC100">
    <cfRule type="containsText" dxfId="243" priority="21" operator="containsText" text="ALTO">
      <formula>NOT(ISERROR(SEARCH("ALTO",DB10)))</formula>
    </cfRule>
    <cfRule type="containsText" dxfId="242" priority="20" operator="containsText" text="MODERADO">
      <formula>NOT(ISERROR(SEARCH("MODERADO",DB10)))</formula>
    </cfRule>
    <cfRule type="containsText" dxfId="241" priority="22" operator="containsText" text="EXTREMO">
      <formula>NOT(ISERROR(SEARCH("EXTREMO",DB10)))</formula>
    </cfRule>
  </conditionalFormatting>
  <conditionalFormatting sqref="DJ9:DK100">
    <cfRule type="containsText" dxfId="240" priority="35" operator="containsText" text="MODERADO">
      <formula>NOT(ISERROR(SEARCH("MODERADO",DJ9)))</formula>
    </cfRule>
    <cfRule type="containsText" dxfId="239" priority="36" operator="containsText" text="ALTO">
      <formula>NOT(ISERROR(SEARCH("ALTO",DJ9)))</formula>
    </cfRule>
    <cfRule type="containsText" dxfId="238" priority="37" operator="containsText" text="EXTREMO">
      <formula>NOT(ISERROR(SEARCH("EXTREMO",DJ9)))</formula>
    </cfRule>
  </conditionalFormatting>
  <conditionalFormatting sqref="DQ9:DR100">
    <cfRule type="containsText" dxfId="237" priority="32" operator="containsText" text="MODERADO">
      <formula>NOT(ISERROR(SEARCH("MODERADO",DQ9)))</formula>
    </cfRule>
    <cfRule type="containsText" dxfId="236" priority="33" operator="containsText" text="ALTO">
      <formula>NOT(ISERROR(SEARCH("ALTO",DQ9)))</formula>
    </cfRule>
    <cfRule type="containsText" dxfId="235" priority="34" operator="containsText" text="EXTREMO">
      <formula>NOT(ISERROR(SEARCH("EXTREMO",DQ9)))</formula>
    </cfRule>
  </conditionalFormatting>
  <conditionalFormatting sqref="DX9:DY100">
    <cfRule type="containsText" dxfId="234" priority="30" operator="containsText" text="ALTO">
      <formula>NOT(ISERROR(SEARCH("ALTO",DX9)))</formula>
    </cfRule>
    <cfRule type="containsText" dxfId="233" priority="31" operator="containsText" text="EXTREMO">
      <formula>NOT(ISERROR(SEARCH("EXTREMO",DX9)))</formula>
    </cfRule>
    <cfRule type="containsText" dxfId="232" priority="29" operator="containsText" text="MODERADO">
      <formula>NOT(ISERROR(SEARCH("MODERADO",DX9)))</formula>
    </cfRule>
  </conditionalFormatting>
  <conditionalFormatting sqref="EE9:EF100">
    <cfRule type="containsText" dxfId="231" priority="26" operator="containsText" text="MODERADO">
      <formula>NOT(ISERROR(SEARCH("MODERADO",EE9)))</formula>
    </cfRule>
    <cfRule type="containsText" dxfId="230" priority="27" operator="containsText" text="ALTO">
      <formula>NOT(ISERROR(SEARCH("ALTO",EE9)))</formula>
    </cfRule>
    <cfRule type="containsText" dxfId="229" priority="28" operator="containsText" text="EXTREMO">
      <formula>NOT(ISERROR(SEARCH("EXTREMO",EE9)))</formula>
    </cfRule>
  </conditionalFormatting>
  <conditionalFormatting sqref="EL9:EM100">
    <cfRule type="containsText" dxfId="228" priority="23" operator="containsText" text="MODERADO">
      <formula>NOT(ISERROR(SEARCH("MODERADO",EL9)))</formula>
    </cfRule>
    <cfRule type="containsText" dxfId="227" priority="24" operator="containsText" text="ALTO">
      <formula>NOT(ISERROR(SEARCH("ALTO",EL9)))</formula>
    </cfRule>
    <cfRule type="containsText" dxfId="226" priority="25" operator="containsText" text="EXTREMO">
      <formula>NOT(ISERROR(SEARCH("EXTREMO",EL9)))</formula>
    </cfRule>
  </conditionalFormatting>
  <conditionalFormatting sqref="ER9:EU100 EY9:FB100 FF9:FI100 FM9:FP100 FT9:FW100 GA9:GD100 DI9:DL100 DP9:DS100 DW9:DZ100 ED9:EG100 EK9:EN100 DB9:DD100 DF9:DF100 DN9:DN100 DU9:DU100 EB9:EB100 EI9:EI100 EP9:EP100 EW9:EW100 FD9:FD100 FK9:FK100 FR9:FR100 FY9:FY100 GF9:GF100 GH9:GI100">
    <cfRule type="containsText" dxfId="225" priority="74" operator="containsText" text="BAJO">
      <formula>NOT(ISERROR(SEARCH("BAJO",DB9)))</formula>
    </cfRule>
  </conditionalFormatting>
  <conditionalFormatting sqref="ES9:ET9">
    <cfRule type="containsText" dxfId="224" priority="71" operator="containsText" text="MODERADO">
      <formula>NOT(ISERROR(SEARCH("MODERADO",ES9)))</formula>
    </cfRule>
    <cfRule type="containsText" dxfId="223" priority="73" operator="containsText" text="EXTREMO">
      <formula>NOT(ISERROR(SEARCH("EXTREMO",ES9)))</formula>
    </cfRule>
    <cfRule type="containsText" dxfId="222" priority="72" operator="containsText" text="ALTO">
      <formula>NOT(ISERROR(SEARCH("ALTO",ES9)))</formula>
    </cfRule>
  </conditionalFormatting>
  <conditionalFormatting sqref="ES9:ET100">
    <cfRule type="containsText" dxfId="221" priority="53" operator="containsText" text="MODERADO">
      <formula>NOT(ISERROR(SEARCH("MODERADO",ES9)))</formula>
    </cfRule>
    <cfRule type="containsText" dxfId="220" priority="55" operator="containsText" text="EXTREMO">
      <formula>NOT(ISERROR(SEARCH("EXTREMO",ES9)))</formula>
    </cfRule>
    <cfRule type="containsText" dxfId="219" priority="54" operator="containsText" text="ALTO">
      <formula>NOT(ISERROR(SEARCH("ALTO",ES9)))</formula>
    </cfRule>
  </conditionalFormatting>
  <conditionalFormatting sqref="ES10:ET100">
    <cfRule type="containsText" dxfId="218" priority="18" operator="containsText" text="ALTO">
      <formula>NOT(ISERROR(SEARCH("ALTO",ES10)))</formula>
    </cfRule>
    <cfRule type="containsText" dxfId="217" priority="19" operator="containsText" text="EXTREMO">
      <formula>NOT(ISERROR(SEARCH("EXTREMO",ES10)))</formula>
    </cfRule>
    <cfRule type="containsText" dxfId="216" priority="17" operator="containsText" text="MODERADO">
      <formula>NOT(ISERROR(SEARCH("MODERADO",ES10)))</formula>
    </cfRule>
  </conditionalFormatting>
  <conditionalFormatting sqref="EZ9:FA9">
    <cfRule type="containsText" dxfId="215" priority="70" operator="containsText" text="EXTREMO">
      <formula>NOT(ISERROR(SEARCH("EXTREMO",EZ9)))</formula>
    </cfRule>
    <cfRule type="containsText" dxfId="214" priority="69" operator="containsText" text="ALTO">
      <formula>NOT(ISERROR(SEARCH("ALTO",EZ9)))</formula>
    </cfRule>
    <cfRule type="containsText" dxfId="213" priority="68" operator="containsText" text="MODERADO">
      <formula>NOT(ISERROR(SEARCH("MODERADO",EZ9)))</formula>
    </cfRule>
  </conditionalFormatting>
  <conditionalFormatting sqref="EZ9:FA100">
    <cfRule type="containsText" dxfId="212" priority="51" operator="containsText" text="ALTO">
      <formula>NOT(ISERROR(SEARCH("ALTO",EZ9)))</formula>
    </cfRule>
    <cfRule type="containsText" dxfId="211" priority="50" operator="containsText" text="MODERADO">
      <formula>NOT(ISERROR(SEARCH("MODERADO",EZ9)))</formula>
    </cfRule>
    <cfRule type="containsText" dxfId="210" priority="52" operator="containsText" text="EXTREMO">
      <formula>NOT(ISERROR(SEARCH("EXTREMO",EZ9)))</formula>
    </cfRule>
  </conditionalFormatting>
  <conditionalFormatting sqref="EZ10:FA100">
    <cfRule type="containsText" dxfId="209" priority="14" operator="containsText" text="MODERADO">
      <formula>NOT(ISERROR(SEARCH("MODERADO",EZ10)))</formula>
    </cfRule>
    <cfRule type="containsText" dxfId="208" priority="16" operator="containsText" text="EXTREMO">
      <formula>NOT(ISERROR(SEARCH("EXTREMO",EZ10)))</formula>
    </cfRule>
    <cfRule type="containsText" dxfId="207" priority="15" operator="containsText" text="ALTO">
      <formula>NOT(ISERROR(SEARCH("ALTO",EZ10)))</formula>
    </cfRule>
  </conditionalFormatting>
  <conditionalFormatting sqref="FG9:FH9">
    <cfRule type="containsText" dxfId="206" priority="65" operator="containsText" text="MODERADO">
      <formula>NOT(ISERROR(SEARCH("MODERADO",FG9)))</formula>
    </cfRule>
    <cfRule type="containsText" dxfId="205" priority="66" operator="containsText" text="ALTO">
      <formula>NOT(ISERROR(SEARCH("ALTO",FG9)))</formula>
    </cfRule>
    <cfRule type="containsText" dxfId="204" priority="67" operator="containsText" text="EXTREMO">
      <formula>NOT(ISERROR(SEARCH("EXTREMO",FG9)))</formula>
    </cfRule>
  </conditionalFormatting>
  <conditionalFormatting sqref="FG9:FH100">
    <cfRule type="containsText" dxfId="203" priority="49" operator="containsText" text="EXTREMO">
      <formula>NOT(ISERROR(SEARCH("EXTREMO",FG9)))</formula>
    </cfRule>
    <cfRule type="containsText" dxfId="202" priority="48" operator="containsText" text="ALTO">
      <formula>NOT(ISERROR(SEARCH("ALTO",FG9)))</formula>
    </cfRule>
    <cfRule type="containsText" dxfId="201" priority="47" operator="containsText" text="MODERADO">
      <formula>NOT(ISERROR(SEARCH("MODERADO",FG9)))</formula>
    </cfRule>
  </conditionalFormatting>
  <conditionalFormatting sqref="FG10:FH100">
    <cfRule type="containsText" dxfId="200" priority="13" operator="containsText" text="EXTREMO">
      <formula>NOT(ISERROR(SEARCH("EXTREMO",FG10)))</formula>
    </cfRule>
    <cfRule type="containsText" dxfId="199" priority="12" operator="containsText" text="ALTO">
      <formula>NOT(ISERROR(SEARCH("ALTO",FG10)))</formula>
    </cfRule>
    <cfRule type="containsText" dxfId="198" priority="11" operator="containsText" text="MODERADO">
      <formula>NOT(ISERROR(SEARCH("MODERADO",FG10)))</formula>
    </cfRule>
  </conditionalFormatting>
  <conditionalFormatting sqref="FN9:FO9">
    <cfRule type="containsText" dxfId="197" priority="62" operator="containsText" text="MODERADO">
      <formula>NOT(ISERROR(SEARCH("MODERADO",FN9)))</formula>
    </cfRule>
    <cfRule type="containsText" dxfId="196" priority="63" operator="containsText" text="ALTO">
      <formula>NOT(ISERROR(SEARCH("ALTO",FN9)))</formula>
    </cfRule>
    <cfRule type="containsText" dxfId="195" priority="64" operator="containsText" text="EXTREMO">
      <formula>NOT(ISERROR(SEARCH("EXTREMO",FN9)))</formula>
    </cfRule>
  </conditionalFormatting>
  <conditionalFormatting sqref="FN9:FO100">
    <cfRule type="containsText" dxfId="194" priority="46" operator="containsText" text="EXTREMO">
      <formula>NOT(ISERROR(SEARCH("EXTREMO",FN9)))</formula>
    </cfRule>
    <cfRule type="containsText" dxfId="193" priority="45" operator="containsText" text="ALTO">
      <formula>NOT(ISERROR(SEARCH("ALTO",FN9)))</formula>
    </cfRule>
    <cfRule type="containsText" dxfId="192" priority="44" operator="containsText" text="MODERADO">
      <formula>NOT(ISERROR(SEARCH("MODERADO",FN9)))</formula>
    </cfRule>
  </conditionalFormatting>
  <conditionalFormatting sqref="FN10:FO100">
    <cfRule type="containsText" dxfId="191" priority="8" operator="containsText" text="MODERADO">
      <formula>NOT(ISERROR(SEARCH("MODERADO",FN10)))</formula>
    </cfRule>
    <cfRule type="containsText" dxfId="190" priority="9" operator="containsText" text="ALTO">
      <formula>NOT(ISERROR(SEARCH("ALTO",FN10)))</formula>
    </cfRule>
    <cfRule type="containsText" dxfId="189" priority="10" operator="containsText" text="EXTREMO">
      <formula>NOT(ISERROR(SEARCH("EXTREMO",FN10)))</formula>
    </cfRule>
  </conditionalFormatting>
  <conditionalFormatting sqref="FU9:FV9">
    <cfRule type="containsText" dxfId="188" priority="59" operator="containsText" text="MODERADO">
      <formula>NOT(ISERROR(SEARCH("MODERADO",FU9)))</formula>
    </cfRule>
    <cfRule type="containsText" dxfId="187" priority="60" operator="containsText" text="ALTO">
      <formula>NOT(ISERROR(SEARCH("ALTO",FU9)))</formula>
    </cfRule>
    <cfRule type="containsText" dxfId="186" priority="61" operator="containsText" text="EXTREMO">
      <formula>NOT(ISERROR(SEARCH("EXTREMO",FU9)))</formula>
    </cfRule>
  </conditionalFormatting>
  <conditionalFormatting sqref="FU9:FV100">
    <cfRule type="containsText" dxfId="185" priority="41" operator="containsText" text="MODERADO">
      <formula>NOT(ISERROR(SEARCH("MODERADO",FU9)))</formula>
    </cfRule>
    <cfRule type="containsText" dxfId="184" priority="42" operator="containsText" text="ALTO">
      <formula>NOT(ISERROR(SEARCH("ALTO",FU9)))</formula>
    </cfRule>
    <cfRule type="containsText" dxfId="183" priority="43" operator="containsText" text="EXTREMO">
      <formula>NOT(ISERROR(SEARCH("EXTREMO",FU9)))</formula>
    </cfRule>
  </conditionalFormatting>
  <conditionalFormatting sqref="FU10:FV100">
    <cfRule type="containsText" dxfId="182" priority="7" operator="containsText" text="EXTREMO">
      <formula>NOT(ISERROR(SEARCH("EXTREMO",FU10)))</formula>
    </cfRule>
    <cfRule type="containsText" dxfId="181" priority="6" operator="containsText" text="ALTO">
      <formula>NOT(ISERROR(SEARCH("ALTO",FU10)))</formula>
    </cfRule>
    <cfRule type="containsText" dxfId="180" priority="5" operator="containsText" text="MODERADO">
      <formula>NOT(ISERROR(SEARCH("MODERADO",FU10)))</formula>
    </cfRule>
  </conditionalFormatting>
  <conditionalFormatting sqref="GB9:GC9">
    <cfRule type="containsText" dxfId="179" priority="57" operator="containsText" text="ALTO">
      <formula>NOT(ISERROR(SEARCH("ALTO",GB9)))</formula>
    </cfRule>
    <cfRule type="containsText" dxfId="178" priority="56" operator="containsText" text="MODERADO">
      <formula>NOT(ISERROR(SEARCH("MODERADO",GB9)))</formula>
    </cfRule>
    <cfRule type="containsText" dxfId="177" priority="58" operator="containsText" text="EXTREMO">
      <formula>NOT(ISERROR(SEARCH("EXTREMO",GB9)))</formula>
    </cfRule>
  </conditionalFormatting>
  <conditionalFormatting sqref="GB9:GC100">
    <cfRule type="containsText" dxfId="176" priority="40" operator="containsText" text="EXTREMO">
      <formula>NOT(ISERROR(SEARCH("EXTREMO",GB9)))</formula>
    </cfRule>
    <cfRule type="containsText" dxfId="175" priority="39" operator="containsText" text="ALTO">
      <formula>NOT(ISERROR(SEARCH("ALTO",GB9)))</formula>
    </cfRule>
    <cfRule type="containsText" dxfId="174" priority="38" operator="containsText" text="MODERADO">
      <formula>NOT(ISERROR(SEARCH("MODERADO",GB9)))</formula>
    </cfRule>
  </conditionalFormatting>
  <conditionalFormatting sqref="GB10:GC100">
    <cfRule type="containsText" dxfId="173" priority="4" operator="containsText" text="EXTREMO">
      <formula>NOT(ISERROR(SEARCH("EXTREMO",GB10)))</formula>
    </cfRule>
    <cfRule type="containsText" dxfId="172" priority="3" operator="containsText" text="ALTO">
      <formula>NOT(ISERROR(SEARCH("ALTO",GB10)))</formula>
    </cfRule>
    <cfRule type="containsText" dxfId="171" priority="2" operator="containsText" text="MODERADO">
      <formula>NOT(ISERROR(SEARCH("MODERADO",GB10)))</formula>
    </cfRule>
  </conditionalFormatting>
  <dataValidations count="19">
    <dataValidation type="list" allowBlank="1" showInputMessage="1" sqref="E9" xr:uid="{51717819-3FCA-4190-B52E-88A1DBF25F51}">
      <formula1>$BMH$724:$BMH$732</formula1>
    </dataValidation>
    <dataValidation type="list" allowBlank="1" showInputMessage="1" sqref="E19 E11 E13 E15 E17" xr:uid="{65A5E129-4E88-4F2C-BD12-6816CC4C9827}">
      <formula1>$BMH$713:$BMH$724</formula1>
    </dataValidation>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9:AB100" xr:uid="{00BC0CA2-CF56-434C-AA2F-02FC0D3B67BD}">
      <formula1>SINO</formula1>
    </dataValidation>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xr:uid="{992F8111-F420-4D56-A4A7-5CF75B81D966}">
      <formula1>0</formula1>
      <formula2>100</formula2>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CL9:CO100" xr:uid="{4ECE778B-3F12-445B-A3BA-37E93097B3BE}"/>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BN9:BN100 BF9:BF100 BR9:BR100 BV9:BV100 BZ9:BZ100 CH9:CH100 BB9:BB100 AX9:AX100 CD9:CD100 AP9:AP100 BJ9:BJ100 CW9:CW100 CT9:CT100 AT9:AT100 CK9:CO100" xr:uid="{524BAE5C-3D20-4303-813C-F8BE1C93AC22}">
      <formula1>Efecto</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xr:uid="{3E21CF6D-FE96-4E04-A566-5C80207C4781}">
      <formula1>IMPACTO</formula1>
    </dataValidation>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100" xr:uid="{A5C66B65-A4A5-4D22-926C-A812A3F83EC9}">
      <formula1>PROBAB</formula1>
    </dataValidation>
    <dataValidation type="list" showInputMessage="1" showErrorMessage="1" sqref="BI9:BI100 BA9:BA100 BU9:BU100 BQ9:BQ100 CC9:CC100 BY9:BY100 CG9:CG100 BE9:BE100 AW9:AW100 CJ9:CJ100 BM9:BM100 AO9:AO100 AS9:AS100" xr:uid="{93F7BF69-A885-4D01-8689-6731567F1DD5}">
      <formula1>TIP_CONTROL</formula1>
    </dataValidation>
    <dataValidation type="list" sqref="CI9:CI100 BD9:BD10 AR9:AR26 AZ9:AZ14 BL17 BH17 AZ17:AZ18 BD17:BD18 AZ23:AZ24 BD13:BD14 AV9:AV26 AN9:AN26" xr:uid="{E0AF0DFD-352C-4C10-9424-00D611E368E2}">
      <formula1>IMPLEMENT</formula1>
    </dataValidation>
    <dataValidation showInputMessage="1" showErrorMessage="1" errorTitle="Rechazado" error="Solo son validadas las opciones de la lista" sqref="AK9:AL100 CR27:CR100 CP9:CQ100 CS9:CS100 CU9:CU100 CV27:CV100" xr:uid="{9BDAD032-38BC-47A7-817A-1F03903DE2C7}"/>
    <dataValidation type="list" allowBlank="1" showInputMessage="1" sqref="F9:F100" xr:uid="{3E2A19C6-9960-423D-9894-862576DD11BE}">
      <formula1>TipoCau</formula1>
    </dataValidation>
    <dataValidation type="list" allowBlank="1" showInputMessage="1" sqref="D9:D100" xr:uid="{9B4FC7C7-B03B-4FE3-8374-DB9D1AF541EC}">
      <formula1>InternoExp</formula1>
    </dataValidation>
    <dataValidation type="list" allowBlank="1" showInputMessage="1" sqref="E20:E100 E10 E12 E14 E16 E18" xr:uid="{A0F0728C-E2C5-406F-9F52-2CAD4E9D8EEA}">
      <formula1>ExternoExp</formula1>
    </dataValidation>
    <dataValidation type="list" allowBlank="1" showInputMessage="1" sqref="H9:H100" xr:uid="{FC56E759-3007-4C01-B4B6-F1CE28E22438}">
      <formula1>TramitesSer</formula1>
    </dataValidation>
    <dataValidation type="list" allowBlank="1" showInputMessage="1" showErrorMessage="1" sqref="G9:G100" xr:uid="{5E0D4A6B-A97B-456D-903B-43210960C341}">
      <formula1>consecuencias</formula1>
    </dataValidation>
    <dataValidation type="list" allowBlank="1" showInputMessage="1" showErrorMessage="1" sqref="BMA697:BMA701" xr:uid="{F6DC0388-D1E1-4149-A7B5-03DE18979EBF}">
      <formula1>TipoCausa</formula1>
    </dataValidation>
    <dataValidation type="list" showInputMessage="1" showErrorMessage="1" errorTitle="Rechazado" error="Solo son validadas las opciones de la lista" sqref="AU9:AU100 BC9:BC100 BG9:BG100 BK9:BK100 AY9:AY100 BO9:BO100 BS9:BS100 BW9:BW100 CA9:CA100 CE9:CE100 AM9:AM100 AQ9:AQ100" xr:uid="{C0377D80-B8D6-41BB-B450-A7C5B83D885B}">
      <formula1>FRECUENCY</formula1>
    </dataValidation>
    <dataValidation type="list" showErrorMessage="1" sqref="AR27:AR100 AV27:AV100 AZ25:AZ100 BD19:BD100 BH18:BH100 BL18:BL100 CF9:CF100 BP9:BP100 BT9:BT100 BX9:BX100 CB9:CB100 AN27:AN100 AZ15:AZ16 AZ19:AZ22 BL9:BL16 BH9:BH16 BD15:BD16 BD11:BD12" xr:uid="{638872B9-5146-49D1-9A80-1FC5C5C2186F}">
      <formula1>IMPLEMENT</formula1>
    </dataValidation>
  </dataValidations>
  <pageMargins left="0.7" right="0.7" top="0.75" bottom="0.75" header="0.3" footer="0.3"/>
  <drawing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28704-5FD7-48E4-B6B2-EA361A2F2BC0}">
  <dimension ref="A1:BOU956"/>
  <sheetViews>
    <sheetView topLeftCell="A32" workbookViewId="0">
      <selection activeCell="CR106" sqref="CR106"/>
    </sheetView>
  </sheetViews>
  <sheetFormatPr baseColWidth="10" defaultRowHeight="10.199999999999999" x14ac:dyDescent="0.2"/>
  <cols>
    <col min="1" max="1" width="4.77734375" style="1" customWidth="1"/>
    <col min="2" max="2" width="23.21875" style="1" customWidth="1"/>
    <col min="3" max="3" width="43.44140625" style="1" customWidth="1"/>
    <col min="4" max="4" width="23.77734375" style="1" customWidth="1"/>
    <col min="5" max="5" width="13.44140625" style="1" customWidth="1"/>
    <col min="6" max="6" width="15.21875" style="1" customWidth="1"/>
    <col min="7" max="8" width="23.77734375" style="1" customWidth="1"/>
    <col min="9" max="9" width="12" style="2" customWidth="1"/>
    <col min="10" max="28" width="9.77734375" style="2" customWidth="1"/>
    <col min="29" max="29" width="12.77734375" style="2" customWidth="1"/>
    <col min="30" max="30" width="5.77734375" style="2" customWidth="1"/>
    <col min="31" max="31" width="9.77734375" style="2" customWidth="1"/>
    <col min="32" max="32" width="5.77734375" style="1" customWidth="1"/>
    <col min="33" max="33" width="13.21875" style="2" customWidth="1"/>
    <col min="34" max="34" width="6.44140625" style="5" customWidth="1"/>
    <col min="35" max="35" width="44.44140625" style="1" customWidth="1"/>
    <col min="36" max="36" width="17.77734375" style="1" customWidth="1"/>
    <col min="37" max="37" width="23" style="4" customWidth="1"/>
    <col min="38" max="38" width="18" style="4" customWidth="1"/>
    <col min="39" max="39" width="8.77734375" style="4" customWidth="1"/>
    <col min="40" max="40" width="12.21875" style="1" customWidth="1"/>
    <col min="41" max="41" width="8.77734375" style="1" customWidth="1"/>
    <col min="42" max="42" width="9.21875" style="4" customWidth="1"/>
    <col min="43" max="43" width="8.77734375" style="4" customWidth="1"/>
    <col min="44" max="44" width="12.21875" style="1" customWidth="1"/>
    <col min="45" max="45" width="8.77734375" style="1" customWidth="1"/>
    <col min="46" max="46" width="9.21875" style="4" customWidth="1"/>
    <col min="47" max="47" width="8.77734375" style="4" customWidth="1"/>
    <col min="48" max="48" width="12.21875" style="1" customWidth="1"/>
    <col min="49" max="49" width="9.77734375" style="1" customWidth="1"/>
    <col min="50" max="50" width="11" style="4" customWidth="1"/>
    <col min="51" max="51" width="8.77734375" style="4" customWidth="1"/>
    <col min="52" max="52" width="12.21875" style="1" customWidth="1"/>
    <col min="53" max="53" width="8.77734375" style="1" customWidth="1"/>
    <col min="54" max="54" width="9.21875" style="4" customWidth="1"/>
    <col min="55" max="55" width="8.77734375" style="4" customWidth="1"/>
    <col min="56" max="56" width="12.21875" style="1" customWidth="1"/>
    <col min="57" max="57" width="8.77734375" style="1" customWidth="1"/>
    <col min="58" max="58" width="9.21875" style="4" customWidth="1"/>
    <col min="59" max="59" width="8.77734375" style="4" customWidth="1"/>
    <col min="60" max="60" width="12.21875" style="1" customWidth="1"/>
    <col min="61" max="61" width="9.77734375" style="1" customWidth="1"/>
    <col min="62" max="62" width="10.44140625" style="4" customWidth="1"/>
    <col min="63" max="63" width="8.77734375" style="4" hidden="1" customWidth="1"/>
    <col min="64" max="64" width="12.21875" style="1" hidden="1" customWidth="1"/>
    <col min="65" max="65" width="8.77734375" style="1" hidden="1" customWidth="1"/>
    <col min="66" max="66" width="9.21875" style="4" hidden="1" customWidth="1"/>
    <col min="67" max="67" width="8.77734375" style="4" hidden="1" customWidth="1"/>
    <col min="68" max="68" width="12.21875" style="1" hidden="1" customWidth="1"/>
    <col min="69" max="69" width="8.77734375" style="1" hidden="1" customWidth="1"/>
    <col min="70" max="70" width="9.21875" style="4" hidden="1" customWidth="1"/>
    <col min="71" max="71" width="8.77734375" style="4" hidden="1" customWidth="1"/>
    <col min="72" max="72" width="12.21875" style="1" hidden="1" customWidth="1"/>
    <col min="73" max="73" width="8.77734375" style="1" hidden="1" customWidth="1"/>
    <col min="74" max="74" width="9.21875" style="4" hidden="1" customWidth="1"/>
    <col min="75" max="75" width="8.77734375" style="4" hidden="1" customWidth="1"/>
    <col min="76" max="76" width="12.21875" style="1" hidden="1" customWidth="1"/>
    <col min="77" max="77" width="8.77734375" style="1" hidden="1" customWidth="1"/>
    <col min="78" max="78" width="9.21875" style="4" hidden="1" customWidth="1"/>
    <col min="79" max="79" width="8.77734375" style="4" hidden="1" customWidth="1"/>
    <col min="80" max="80" width="12.21875" style="1" hidden="1" customWidth="1"/>
    <col min="81" max="81" width="8.77734375" style="1" hidden="1" customWidth="1"/>
    <col min="82" max="82" width="9.21875" style="4" hidden="1" customWidth="1"/>
    <col min="83" max="83" width="8.77734375" style="4" hidden="1" customWidth="1"/>
    <col min="84" max="84" width="12.21875" style="1" hidden="1" customWidth="1"/>
    <col min="85" max="85" width="8.77734375" style="1" hidden="1" customWidth="1"/>
    <col min="86" max="86" width="9.21875" style="4" hidden="1" customWidth="1"/>
    <col min="87" max="89" width="2.21875" style="4" hidden="1" customWidth="1"/>
    <col min="90" max="90" width="12.44140625" style="4" customWidth="1"/>
    <col min="91" max="92" width="9.77734375" style="4" customWidth="1"/>
    <col min="93" max="93" width="6.77734375" style="4" customWidth="1"/>
    <col min="94" max="94" width="12.21875" style="4" customWidth="1"/>
    <col min="95" max="95" width="6.77734375" style="4" customWidth="1"/>
    <col min="96" max="96" width="50.44140625" style="4" customWidth="1"/>
    <col min="97" max="97" width="7" style="4" customWidth="1"/>
    <col min="98" max="98" width="1" style="4" customWidth="1"/>
    <col min="99" max="99" width="37.21875" style="2" customWidth="1"/>
    <col min="100" max="100" width="27.44140625" style="2" customWidth="1"/>
    <col min="101" max="101" width="1.44140625" style="4" hidden="1" customWidth="1"/>
    <col min="102" max="105" width="5.44140625" style="4" hidden="1" customWidth="1"/>
    <col min="106" max="106" width="5.77734375" style="1" hidden="1" customWidth="1"/>
    <col min="107" max="108" width="6.77734375" style="1" hidden="1" customWidth="1"/>
    <col min="109" max="109" width="4.44140625" style="4" hidden="1" customWidth="1"/>
    <col min="110" max="110" width="6.44140625" style="1" hidden="1" customWidth="1"/>
    <col min="111" max="112" width="6.44140625" style="4" hidden="1" customWidth="1"/>
    <col min="113" max="113" width="19" style="1" hidden="1" customWidth="1"/>
    <col min="114" max="116" width="6" style="1" hidden="1" customWidth="1"/>
    <col min="117" max="117" width="4.44140625" style="4" hidden="1" customWidth="1"/>
    <col min="118" max="118" width="6.44140625" style="1" hidden="1" customWidth="1"/>
    <col min="119" max="119" width="6.44140625" style="4" hidden="1" customWidth="1"/>
    <col min="120" max="191" width="6" style="1" hidden="1" customWidth="1"/>
    <col min="192" max="192" width="7.44140625" style="1" hidden="1" customWidth="1"/>
    <col min="193" max="224" width="8" style="1" customWidth="1"/>
    <col min="225" max="1677" width="2.21875" style="1" customWidth="1"/>
    <col min="1678" max="1680" width="10.88671875" style="1"/>
    <col min="1681" max="1681" width="4.21875" style="1" customWidth="1"/>
    <col min="1682" max="1683" width="10.88671875" style="1"/>
    <col min="1684" max="1684" width="4.77734375" style="1" customWidth="1"/>
    <col min="1685" max="1690" width="10.88671875" style="1"/>
    <col min="1691" max="1691" width="36.21875" style="1" customWidth="1"/>
    <col min="1692" max="1692" width="10.88671875" style="1"/>
    <col min="1693" max="1693" width="45.44140625" style="1" customWidth="1"/>
    <col min="1694" max="1695" width="10.88671875" style="1"/>
    <col min="1696" max="1696" width="10.88671875" style="3"/>
    <col min="1697" max="1697" width="10.88671875" style="1"/>
    <col min="1698" max="1698" width="32.44140625" style="2" customWidth="1"/>
    <col min="1699" max="1702" width="10.88671875" style="1"/>
    <col min="1703" max="1703" width="35.44140625" style="1" customWidth="1"/>
    <col min="1704" max="1762" width="10.88671875" style="1"/>
    <col min="1763" max="1763" width="26.44140625" style="1" customWidth="1"/>
    <col min="1764" max="1766" width="10.88671875" style="1"/>
    <col min="1767" max="1767" width="17.44140625" style="1" customWidth="1"/>
    <col min="1768" max="1892" width="10.88671875" style="1"/>
    <col min="1893" max="1893" width="12" style="1" customWidth="1"/>
    <col min="1894" max="1894" width="2.77734375" style="1" customWidth="1"/>
    <col min="1895" max="1896" width="6.44140625" style="1" customWidth="1"/>
    <col min="1897" max="1897" width="5.77734375" style="1" customWidth="1"/>
    <col min="1898" max="1898" width="6.44140625" style="1" customWidth="1"/>
    <col min="1899" max="1899" width="13.77734375" style="1" customWidth="1"/>
    <col min="1900" max="1901" width="9" style="1" customWidth="1"/>
    <col min="1902" max="1902" width="2.44140625" style="1" customWidth="1"/>
    <col min="1903" max="1903" width="8.77734375" style="1" customWidth="1"/>
    <col min="1904" max="1904" width="7.44140625" style="1" customWidth="1"/>
    <col min="1905" max="1907" width="3.77734375" style="1" customWidth="1"/>
    <col min="1908" max="1908" width="3.44140625" style="1" customWidth="1"/>
    <col min="1909" max="1909" width="2.77734375" style="1" customWidth="1"/>
    <col min="1910" max="1910" width="3" style="1" customWidth="1"/>
    <col min="1911" max="1913" width="0" style="1" hidden="1" customWidth="1"/>
    <col min="1914" max="1914" width="4.44140625" style="1" customWidth="1"/>
    <col min="1915" max="1915" width="0" style="1" hidden="1" customWidth="1"/>
    <col min="1916" max="1917" width="14.77734375" style="1" customWidth="1"/>
    <col min="1918" max="1918" width="15.21875" style="1" customWidth="1"/>
    <col min="1919" max="1919" width="6.44140625" style="1" customWidth="1"/>
    <col min="1920" max="1920" width="15.21875" style="1" customWidth="1"/>
    <col min="1921" max="1921" width="4.21875" style="1" customWidth="1"/>
    <col min="1922" max="1922" width="3" style="1" customWidth="1"/>
    <col min="1923" max="1925" width="0" style="1" hidden="1" customWidth="1"/>
    <col min="1926" max="1926" width="3" style="1" customWidth="1"/>
    <col min="1927" max="1927" width="0" style="1" hidden="1" customWidth="1"/>
    <col min="1928" max="1928" width="3" style="1" customWidth="1"/>
    <col min="1929" max="1929" width="0" style="1" hidden="1" customWidth="1"/>
    <col min="1930" max="1930" width="4.44140625" style="1" customWidth="1"/>
    <col min="1931" max="1931" width="34.21875" style="1" customWidth="1"/>
    <col min="1932" max="1932" width="23.44140625" style="1" customWidth="1"/>
    <col min="1933" max="1933" width="9.21875" style="1" customWidth="1"/>
    <col min="1934" max="1934" width="19.44140625" style="1" customWidth="1"/>
    <col min="1935" max="1935" width="42.77734375" style="1" customWidth="1"/>
    <col min="1936" max="1936" width="5.77734375" style="1" customWidth="1"/>
    <col min="1937" max="1937" width="31.44140625" style="1" customWidth="1"/>
    <col min="1938" max="1938" width="16.21875" style="1" customWidth="1"/>
    <col min="1939" max="1940" width="9.21875" style="1" customWidth="1"/>
    <col min="1941" max="1941" width="11.21875" style="1" customWidth="1"/>
    <col min="1942" max="1942" width="2.21875" style="1" customWidth="1"/>
    <col min="1943" max="2148" width="10.88671875" style="1"/>
    <col min="2149" max="2149" width="12" style="1" customWidth="1"/>
    <col min="2150" max="2150" width="2.77734375" style="1" customWidth="1"/>
    <col min="2151" max="2152" width="6.44140625" style="1" customWidth="1"/>
    <col min="2153" max="2153" width="5.77734375" style="1" customWidth="1"/>
    <col min="2154" max="2154" width="6.44140625" style="1" customWidth="1"/>
    <col min="2155" max="2155" width="13.77734375" style="1" customWidth="1"/>
    <col min="2156" max="2157" width="9" style="1" customWidth="1"/>
    <col min="2158" max="2158" width="2.44140625" style="1" customWidth="1"/>
    <col min="2159" max="2159" width="8.77734375" style="1" customWidth="1"/>
    <col min="2160" max="2160" width="7.44140625" style="1" customWidth="1"/>
    <col min="2161" max="2163" width="3.77734375" style="1" customWidth="1"/>
    <col min="2164" max="2164" width="3.44140625" style="1" customWidth="1"/>
    <col min="2165" max="2165" width="2.77734375" style="1" customWidth="1"/>
    <col min="2166" max="2166" width="3" style="1" customWidth="1"/>
    <col min="2167" max="2169" width="0" style="1" hidden="1" customWidth="1"/>
    <col min="2170" max="2170" width="4.44140625" style="1" customWidth="1"/>
    <col min="2171" max="2171" width="0" style="1" hidden="1" customWidth="1"/>
    <col min="2172" max="2173" width="14.77734375" style="1" customWidth="1"/>
    <col min="2174" max="2174" width="15.21875" style="1" customWidth="1"/>
    <col min="2175" max="2175" width="6.44140625" style="1" customWidth="1"/>
    <col min="2176" max="2176" width="15.21875" style="1" customWidth="1"/>
    <col min="2177" max="2177" width="4.21875" style="1" customWidth="1"/>
    <col min="2178" max="2178" width="3" style="1" customWidth="1"/>
    <col min="2179" max="2181" width="0" style="1" hidden="1" customWidth="1"/>
    <col min="2182" max="2182" width="3" style="1" customWidth="1"/>
    <col min="2183" max="2183" width="0" style="1" hidden="1" customWidth="1"/>
    <col min="2184" max="2184" width="3" style="1" customWidth="1"/>
    <col min="2185" max="2185" width="0" style="1" hidden="1" customWidth="1"/>
    <col min="2186" max="2186" width="4.44140625" style="1" customWidth="1"/>
    <col min="2187" max="2187" width="34.21875" style="1" customWidth="1"/>
    <col min="2188" max="2188" width="23.44140625" style="1" customWidth="1"/>
    <col min="2189" max="2189" width="9.21875" style="1" customWidth="1"/>
    <col min="2190" max="2190" width="19.44140625" style="1" customWidth="1"/>
    <col min="2191" max="2191" width="42.77734375" style="1" customWidth="1"/>
    <col min="2192" max="2192" width="5.77734375" style="1" customWidth="1"/>
    <col min="2193" max="2193" width="31.44140625" style="1" customWidth="1"/>
    <col min="2194" max="2194" width="16.21875" style="1" customWidth="1"/>
    <col min="2195" max="2196" width="9.21875" style="1" customWidth="1"/>
    <col min="2197" max="2197" width="11.21875" style="1" customWidth="1"/>
    <col min="2198" max="2198" width="2.21875" style="1" customWidth="1"/>
    <col min="2199" max="2404" width="10.88671875" style="1"/>
    <col min="2405" max="2405" width="12" style="1" customWidth="1"/>
    <col min="2406" max="2406" width="2.77734375" style="1" customWidth="1"/>
    <col min="2407" max="2408" width="6.44140625" style="1" customWidth="1"/>
    <col min="2409" max="2409" width="5.77734375" style="1" customWidth="1"/>
    <col min="2410" max="2410" width="6.44140625" style="1" customWidth="1"/>
    <col min="2411" max="2411" width="13.77734375" style="1" customWidth="1"/>
    <col min="2412" max="2413" width="9" style="1" customWidth="1"/>
    <col min="2414" max="2414" width="2.44140625" style="1" customWidth="1"/>
    <col min="2415" max="2415" width="8.77734375" style="1" customWidth="1"/>
    <col min="2416" max="2416" width="7.44140625" style="1" customWidth="1"/>
    <col min="2417" max="2419" width="3.77734375" style="1" customWidth="1"/>
    <col min="2420" max="2420" width="3.44140625" style="1" customWidth="1"/>
    <col min="2421" max="2421" width="2.77734375" style="1" customWidth="1"/>
    <col min="2422" max="2422" width="3" style="1" customWidth="1"/>
    <col min="2423" max="2425" width="0" style="1" hidden="1" customWidth="1"/>
    <col min="2426" max="2426" width="4.44140625" style="1" customWidth="1"/>
    <col min="2427" max="2427" width="0" style="1" hidden="1" customWidth="1"/>
    <col min="2428" max="2429" width="14.77734375" style="1" customWidth="1"/>
    <col min="2430" max="2430" width="15.21875" style="1" customWidth="1"/>
    <col min="2431" max="2431" width="6.44140625" style="1" customWidth="1"/>
    <col min="2432" max="2432" width="15.21875" style="1" customWidth="1"/>
    <col min="2433" max="2433" width="4.21875" style="1" customWidth="1"/>
    <col min="2434" max="2434" width="3" style="1" customWidth="1"/>
    <col min="2435" max="2437" width="0" style="1" hidden="1" customWidth="1"/>
    <col min="2438" max="2438" width="3" style="1" customWidth="1"/>
    <col min="2439" max="2439" width="0" style="1" hidden="1" customWidth="1"/>
    <col min="2440" max="2440" width="3" style="1" customWidth="1"/>
    <col min="2441" max="2441" width="0" style="1" hidden="1" customWidth="1"/>
    <col min="2442" max="2442" width="4.44140625" style="1" customWidth="1"/>
    <col min="2443" max="2443" width="34.21875" style="1" customWidth="1"/>
    <col min="2444" max="2444" width="23.44140625" style="1" customWidth="1"/>
    <col min="2445" max="2445" width="9.21875" style="1" customWidth="1"/>
    <col min="2446" max="2446" width="19.44140625" style="1" customWidth="1"/>
    <col min="2447" max="2447" width="42.77734375" style="1" customWidth="1"/>
    <col min="2448" max="2448" width="5.77734375" style="1" customWidth="1"/>
    <col min="2449" max="2449" width="31.44140625" style="1" customWidth="1"/>
    <col min="2450" max="2450" width="16.21875" style="1" customWidth="1"/>
    <col min="2451" max="2452" width="9.21875" style="1" customWidth="1"/>
    <col min="2453" max="2453" width="11.21875" style="1" customWidth="1"/>
    <col min="2454" max="2454" width="2.21875" style="1" customWidth="1"/>
    <col min="2455" max="2660" width="10.88671875" style="1"/>
    <col min="2661" max="2661" width="12" style="1" customWidth="1"/>
    <col min="2662" max="2662" width="2.77734375" style="1" customWidth="1"/>
    <col min="2663" max="2664" width="6.44140625" style="1" customWidth="1"/>
    <col min="2665" max="2665" width="5.77734375" style="1" customWidth="1"/>
    <col min="2666" max="2666" width="6.44140625" style="1" customWidth="1"/>
    <col min="2667" max="2667" width="13.77734375" style="1" customWidth="1"/>
    <col min="2668" max="2669" width="9" style="1" customWidth="1"/>
    <col min="2670" max="2670" width="2.44140625" style="1" customWidth="1"/>
    <col min="2671" max="2671" width="8.77734375" style="1" customWidth="1"/>
    <col min="2672" max="2672" width="7.44140625" style="1" customWidth="1"/>
    <col min="2673" max="2675" width="3.77734375" style="1" customWidth="1"/>
    <col min="2676" max="2676" width="3.44140625" style="1" customWidth="1"/>
    <col min="2677" max="2677" width="2.77734375" style="1" customWidth="1"/>
    <col min="2678" max="2678" width="3" style="1" customWidth="1"/>
    <col min="2679" max="2681" width="0" style="1" hidden="1" customWidth="1"/>
    <col min="2682" max="2682" width="4.44140625" style="1" customWidth="1"/>
    <col min="2683" max="2683" width="0" style="1" hidden="1" customWidth="1"/>
    <col min="2684" max="2685" width="14.77734375" style="1" customWidth="1"/>
    <col min="2686" max="2686" width="15.21875" style="1" customWidth="1"/>
    <col min="2687" max="2687" width="6.44140625" style="1" customWidth="1"/>
    <col min="2688" max="2688" width="15.21875" style="1" customWidth="1"/>
    <col min="2689" max="2689" width="4.21875" style="1" customWidth="1"/>
    <col min="2690" max="2690" width="3" style="1" customWidth="1"/>
    <col min="2691" max="2693" width="0" style="1" hidden="1" customWidth="1"/>
    <col min="2694" max="2694" width="3" style="1" customWidth="1"/>
    <col min="2695" max="2695" width="0" style="1" hidden="1" customWidth="1"/>
    <col min="2696" max="2696" width="3" style="1" customWidth="1"/>
    <col min="2697" max="2697" width="0" style="1" hidden="1" customWidth="1"/>
    <col min="2698" max="2698" width="4.44140625" style="1" customWidth="1"/>
    <col min="2699" max="2699" width="34.21875" style="1" customWidth="1"/>
    <col min="2700" max="2700" width="23.44140625" style="1" customWidth="1"/>
    <col min="2701" max="2701" width="9.21875" style="1" customWidth="1"/>
    <col min="2702" max="2702" width="19.44140625" style="1" customWidth="1"/>
    <col min="2703" max="2703" width="42.77734375" style="1" customWidth="1"/>
    <col min="2704" max="2704" width="5.77734375" style="1" customWidth="1"/>
    <col min="2705" max="2705" width="31.44140625" style="1" customWidth="1"/>
    <col min="2706" max="2706" width="16.21875" style="1" customWidth="1"/>
    <col min="2707" max="2708" width="9.21875" style="1" customWidth="1"/>
    <col min="2709" max="2709" width="11.21875" style="1" customWidth="1"/>
    <col min="2710" max="2710" width="2.21875" style="1" customWidth="1"/>
    <col min="2711" max="2916" width="10.88671875" style="1"/>
    <col min="2917" max="2917" width="12" style="1" customWidth="1"/>
    <col min="2918" max="2918" width="2.77734375" style="1" customWidth="1"/>
    <col min="2919" max="2920" width="6.44140625" style="1" customWidth="1"/>
    <col min="2921" max="2921" width="5.77734375" style="1" customWidth="1"/>
    <col min="2922" max="2922" width="6.44140625" style="1" customWidth="1"/>
    <col min="2923" max="2923" width="13.77734375" style="1" customWidth="1"/>
    <col min="2924" max="2925" width="9" style="1" customWidth="1"/>
    <col min="2926" max="2926" width="2.44140625" style="1" customWidth="1"/>
    <col min="2927" max="2927" width="8.77734375" style="1" customWidth="1"/>
    <col min="2928" max="2928" width="7.44140625" style="1" customWidth="1"/>
    <col min="2929" max="2931" width="3.77734375" style="1" customWidth="1"/>
    <col min="2932" max="2932" width="3.44140625" style="1" customWidth="1"/>
    <col min="2933" max="2933" width="2.77734375" style="1" customWidth="1"/>
    <col min="2934" max="2934" width="3" style="1" customWidth="1"/>
    <col min="2935" max="2937" width="0" style="1" hidden="1" customWidth="1"/>
    <col min="2938" max="2938" width="4.44140625" style="1" customWidth="1"/>
    <col min="2939" max="2939" width="0" style="1" hidden="1" customWidth="1"/>
    <col min="2940" max="2941" width="14.77734375" style="1" customWidth="1"/>
    <col min="2942" max="2942" width="15.21875" style="1" customWidth="1"/>
    <col min="2943" max="2943" width="6.44140625" style="1" customWidth="1"/>
    <col min="2944" max="2944" width="15.21875" style="1" customWidth="1"/>
    <col min="2945" max="2945" width="4.21875" style="1" customWidth="1"/>
    <col min="2946" max="2946" width="3" style="1" customWidth="1"/>
    <col min="2947" max="2949" width="0" style="1" hidden="1" customWidth="1"/>
    <col min="2950" max="2950" width="3" style="1" customWidth="1"/>
    <col min="2951" max="2951" width="0" style="1" hidden="1" customWidth="1"/>
    <col min="2952" max="2952" width="3" style="1" customWidth="1"/>
    <col min="2953" max="2953" width="0" style="1" hidden="1" customWidth="1"/>
    <col min="2954" max="2954" width="4.44140625" style="1" customWidth="1"/>
    <col min="2955" max="2955" width="34.21875" style="1" customWidth="1"/>
    <col min="2956" max="2956" width="23.44140625" style="1" customWidth="1"/>
    <col min="2957" max="2957" width="9.21875" style="1" customWidth="1"/>
    <col min="2958" max="2958" width="19.44140625" style="1" customWidth="1"/>
    <col min="2959" max="2959" width="42.77734375" style="1" customWidth="1"/>
    <col min="2960" max="2960" width="5.77734375" style="1" customWidth="1"/>
    <col min="2961" max="2961" width="31.44140625" style="1" customWidth="1"/>
    <col min="2962" max="2962" width="16.21875" style="1" customWidth="1"/>
    <col min="2963" max="2964" width="9.21875" style="1" customWidth="1"/>
    <col min="2965" max="2965" width="11.21875" style="1" customWidth="1"/>
    <col min="2966" max="2966" width="2.21875" style="1" customWidth="1"/>
    <col min="2967" max="3172" width="10.88671875" style="1"/>
    <col min="3173" max="3173" width="12" style="1" customWidth="1"/>
    <col min="3174" max="3174" width="2.77734375" style="1" customWidth="1"/>
    <col min="3175" max="3176" width="6.44140625" style="1" customWidth="1"/>
    <col min="3177" max="3177" width="5.77734375" style="1" customWidth="1"/>
    <col min="3178" max="3178" width="6.44140625" style="1" customWidth="1"/>
    <col min="3179" max="3179" width="13.77734375" style="1" customWidth="1"/>
    <col min="3180" max="3181" width="9" style="1" customWidth="1"/>
    <col min="3182" max="3182" width="2.44140625" style="1" customWidth="1"/>
    <col min="3183" max="3183" width="8.77734375" style="1" customWidth="1"/>
    <col min="3184" max="3184" width="7.44140625" style="1" customWidth="1"/>
    <col min="3185" max="3187" width="3.77734375" style="1" customWidth="1"/>
    <col min="3188" max="3188" width="3.44140625" style="1" customWidth="1"/>
    <col min="3189" max="3189" width="2.77734375" style="1" customWidth="1"/>
    <col min="3190" max="3190" width="3" style="1" customWidth="1"/>
    <col min="3191" max="3193" width="0" style="1" hidden="1" customWidth="1"/>
    <col min="3194" max="3194" width="4.44140625" style="1" customWidth="1"/>
    <col min="3195" max="3195" width="0" style="1" hidden="1" customWidth="1"/>
    <col min="3196" max="3197" width="14.77734375" style="1" customWidth="1"/>
    <col min="3198" max="3198" width="15.21875" style="1" customWidth="1"/>
    <col min="3199" max="3199" width="6.44140625" style="1" customWidth="1"/>
    <col min="3200" max="3200" width="15.21875" style="1" customWidth="1"/>
    <col min="3201" max="3201" width="4.21875" style="1" customWidth="1"/>
    <col min="3202" max="3202" width="3" style="1" customWidth="1"/>
    <col min="3203" max="3205" width="0" style="1" hidden="1" customWidth="1"/>
    <col min="3206" max="3206" width="3" style="1" customWidth="1"/>
    <col min="3207" max="3207" width="0" style="1" hidden="1" customWidth="1"/>
    <col min="3208" max="3208" width="3" style="1" customWidth="1"/>
    <col min="3209" max="3209" width="0" style="1" hidden="1" customWidth="1"/>
    <col min="3210" max="3210" width="4.44140625" style="1" customWidth="1"/>
    <col min="3211" max="3211" width="34.21875" style="1" customWidth="1"/>
    <col min="3212" max="3212" width="23.44140625" style="1" customWidth="1"/>
    <col min="3213" max="3213" width="9.21875" style="1" customWidth="1"/>
    <col min="3214" max="3214" width="19.44140625" style="1" customWidth="1"/>
    <col min="3215" max="3215" width="42.77734375" style="1" customWidth="1"/>
    <col min="3216" max="3216" width="5.77734375" style="1" customWidth="1"/>
    <col min="3217" max="3217" width="31.44140625" style="1" customWidth="1"/>
    <col min="3218" max="3218" width="16.21875" style="1" customWidth="1"/>
    <col min="3219" max="3220" width="9.21875" style="1" customWidth="1"/>
    <col min="3221" max="3221" width="11.21875" style="1" customWidth="1"/>
    <col min="3222" max="3222" width="2.21875" style="1" customWidth="1"/>
    <col min="3223" max="3428" width="10.88671875" style="1"/>
    <col min="3429" max="3429" width="12" style="1" customWidth="1"/>
    <col min="3430" max="3430" width="2.77734375" style="1" customWidth="1"/>
    <col min="3431" max="3432" width="6.44140625" style="1" customWidth="1"/>
    <col min="3433" max="3433" width="5.77734375" style="1" customWidth="1"/>
    <col min="3434" max="3434" width="6.44140625" style="1" customWidth="1"/>
    <col min="3435" max="3435" width="13.77734375" style="1" customWidth="1"/>
    <col min="3436" max="3437" width="9" style="1" customWidth="1"/>
    <col min="3438" max="3438" width="2.44140625" style="1" customWidth="1"/>
    <col min="3439" max="3439" width="8.77734375" style="1" customWidth="1"/>
    <col min="3440" max="3440" width="7.44140625" style="1" customWidth="1"/>
    <col min="3441" max="3443" width="3.77734375" style="1" customWidth="1"/>
    <col min="3444" max="3444" width="3.44140625" style="1" customWidth="1"/>
    <col min="3445" max="3445" width="2.77734375" style="1" customWidth="1"/>
    <col min="3446" max="3446" width="3" style="1" customWidth="1"/>
    <col min="3447" max="3449" width="0" style="1" hidden="1" customWidth="1"/>
    <col min="3450" max="3450" width="4.44140625" style="1" customWidth="1"/>
    <col min="3451" max="3451" width="0" style="1" hidden="1" customWidth="1"/>
    <col min="3452" max="3453" width="14.77734375" style="1" customWidth="1"/>
    <col min="3454" max="3454" width="15.21875" style="1" customWidth="1"/>
    <col min="3455" max="3455" width="6.44140625" style="1" customWidth="1"/>
    <col min="3456" max="3456" width="15.21875" style="1" customWidth="1"/>
    <col min="3457" max="3457" width="4.21875" style="1" customWidth="1"/>
    <col min="3458" max="3458" width="3" style="1" customWidth="1"/>
    <col min="3459" max="3461" width="0" style="1" hidden="1" customWidth="1"/>
    <col min="3462" max="3462" width="3" style="1" customWidth="1"/>
    <col min="3463" max="3463" width="0" style="1" hidden="1" customWidth="1"/>
    <col min="3464" max="3464" width="3" style="1" customWidth="1"/>
    <col min="3465" max="3465" width="0" style="1" hidden="1" customWidth="1"/>
    <col min="3466" max="3466" width="4.44140625" style="1" customWidth="1"/>
    <col min="3467" max="3467" width="34.21875" style="1" customWidth="1"/>
    <col min="3468" max="3468" width="23.44140625" style="1" customWidth="1"/>
    <col min="3469" max="3469" width="9.21875" style="1" customWidth="1"/>
    <col min="3470" max="3470" width="19.44140625" style="1" customWidth="1"/>
    <col min="3471" max="3471" width="42.77734375" style="1" customWidth="1"/>
    <col min="3472" max="3472" width="5.77734375" style="1" customWidth="1"/>
    <col min="3473" max="3473" width="31.44140625" style="1" customWidth="1"/>
    <col min="3474" max="3474" width="16.21875" style="1" customWidth="1"/>
    <col min="3475" max="3476" width="9.21875" style="1" customWidth="1"/>
    <col min="3477" max="3477" width="11.21875" style="1" customWidth="1"/>
    <col min="3478" max="3478" width="2.21875" style="1" customWidth="1"/>
    <col min="3479" max="3684" width="10.88671875" style="1"/>
    <col min="3685" max="3685" width="12" style="1" customWidth="1"/>
    <col min="3686" max="3686" width="2.77734375" style="1" customWidth="1"/>
    <col min="3687" max="3688" width="6.44140625" style="1" customWidth="1"/>
    <col min="3689" max="3689" width="5.77734375" style="1" customWidth="1"/>
    <col min="3690" max="3690" width="6.44140625" style="1" customWidth="1"/>
    <col min="3691" max="3691" width="13.77734375" style="1" customWidth="1"/>
    <col min="3692" max="3693" width="9" style="1" customWidth="1"/>
    <col min="3694" max="3694" width="2.44140625" style="1" customWidth="1"/>
    <col min="3695" max="3695" width="8.77734375" style="1" customWidth="1"/>
    <col min="3696" max="3696" width="7.44140625" style="1" customWidth="1"/>
    <col min="3697" max="3699" width="3.77734375" style="1" customWidth="1"/>
    <col min="3700" max="3700" width="3.44140625" style="1" customWidth="1"/>
    <col min="3701" max="3701" width="2.77734375" style="1" customWidth="1"/>
    <col min="3702" max="3702" width="3" style="1" customWidth="1"/>
    <col min="3703" max="3705" width="0" style="1" hidden="1" customWidth="1"/>
    <col min="3706" max="3706" width="4.44140625" style="1" customWidth="1"/>
    <col min="3707" max="3707" width="0" style="1" hidden="1" customWidth="1"/>
    <col min="3708" max="3709" width="14.77734375" style="1" customWidth="1"/>
    <col min="3710" max="3710" width="15.21875" style="1" customWidth="1"/>
    <col min="3711" max="3711" width="6.44140625" style="1" customWidth="1"/>
    <col min="3712" max="3712" width="15.21875" style="1" customWidth="1"/>
    <col min="3713" max="3713" width="4.21875" style="1" customWidth="1"/>
    <col min="3714" max="3714" width="3" style="1" customWidth="1"/>
    <col min="3715" max="3717" width="0" style="1" hidden="1" customWidth="1"/>
    <col min="3718" max="3718" width="3" style="1" customWidth="1"/>
    <col min="3719" max="3719" width="0" style="1" hidden="1" customWidth="1"/>
    <col min="3720" max="3720" width="3" style="1" customWidth="1"/>
    <col min="3721" max="3721" width="0" style="1" hidden="1" customWidth="1"/>
    <col min="3722" max="3722" width="4.44140625" style="1" customWidth="1"/>
    <col min="3723" max="3723" width="34.21875" style="1" customWidth="1"/>
    <col min="3724" max="3724" width="23.44140625" style="1" customWidth="1"/>
    <col min="3725" max="3725" width="9.21875" style="1" customWidth="1"/>
    <col min="3726" max="3726" width="19.44140625" style="1" customWidth="1"/>
    <col min="3727" max="3727" width="42.77734375" style="1" customWidth="1"/>
    <col min="3728" max="3728" width="5.77734375" style="1" customWidth="1"/>
    <col min="3729" max="3729" width="31.44140625" style="1" customWidth="1"/>
    <col min="3730" max="3730" width="16.21875" style="1" customWidth="1"/>
    <col min="3731" max="3732" width="9.21875" style="1" customWidth="1"/>
    <col min="3733" max="3733" width="11.21875" style="1" customWidth="1"/>
    <col min="3734" max="3734" width="2.21875" style="1" customWidth="1"/>
    <col min="3735" max="3940" width="10.88671875" style="1"/>
    <col min="3941" max="3941" width="12" style="1" customWidth="1"/>
    <col min="3942" max="3942" width="2.77734375" style="1" customWidth="1"/>
    <col min="3943" max="3944" width="6.44140625" style="1" customWidth="1"/>
    <col min="3945" max="3945" width="5.77734375" style="1" customWidth="1"/>
    <col min="3946" max="3946" width="6.44140625" style="1" customWidth="1"/>
    <col min="3947" max="3947" width="13.77734375" style="1" customWidth="1"/>
    <col min="3948" max="3949" width="9" style="1" customWidth="1"/>
    <col min="3950" max="3950" width="2.44140625" style="1" customWidth="1"/>
    <col min="3951" max="3951" width="8.77734375" style="1" customWidth="1"/>
    <col min="3952" max="3952" width="7.44140625" style="1" customWidth="1"/>
    <col min="3953" max="3955" width="3.77734375" style="1" customWidth="1"/>
    <col min="3956" max="3956" width="3.44140625" style="1" customWidth="1"/>
    <col min="3957" max="3957" width="2.77734375" style="1" customWidth="1"/>
    <col min="3958" max="3958" width="3" style="1" customWidth="1"/>
    <col min="3959" max="3961" width="0" style="1" hidden="1" customWidth="1"/>
    <col min="3962" max="3962" width="4.44140625" style="1" customWidth="1"/>
    <col min="3963" max="3963" width="0" style="1" hidden="1" customWidth="1"/>
    <col min="3964" max="3965" width="14.77734375" style="1" customWidth="1"/>
    <col min="3966" max="3966" width="15.21875" style="1" customWidth="1"/>
    <col min="3967" max="3967" width="6.44140625" style="1" customWidth="1"/>
    <col min="3968" max="3968" width="15.21875" style="1" customWidth="1"/>
    <col min="3969" max="3969" width="4.21875" style="1" customWidth="1"/>
    <col min="3970" max="3970" width="3" style="1" customWidth="1"/>
    <col min="3971" max="3973" width="0" style="1" hidden="1" customWidth="1"/>
    <col min="3974" max="3974" width="3" style="1" customWidth="1"/>
    <col min="3975" max="3975" width="0" style="1" hidden="1" customWidth="1"/>
    <col min="3976" max="3976" width="3" style="1" customWidth="1"/>
    <col min="3977" max="3977" width="0" style="1" hidden="1" customWidth="1"/>
    <col min="3978" max="3978" width="4.44140625" style="1" customWidth="1"/>
    <col min="3979" max="3979" width="34.21875" style="1" customWidth="1"/>
    <col min="3980" max="3980" width="23.44140625" style="1" customWidth="1"/>
    <col min="3981" max="3981" width="9.21875" style="1" customWidth="1"/>
    <col min="3982" max="3982" width="19.44140625" style="1" customWidth="1"/>
    <col min="3983" max="3983" width="42.77734375" style="1" customWidth="1"/>
    <col min="3984" max="3984" width="5.77734375" style="1" customWidth="1"/>
    <col min="3985" max="3985" width="31.44140625" style="1" customWidth="1"/>
    <col min="3986" max="3986" width="16.21875" style="1" customWidth="1"/>
    <col min="3987" max="3988" width="9.21875" style="1" customWidth="1"/>
    <col min="3989" max="3989" width="11.21875" style="1" customWidth="1"/>
    <col min="3990" max="3990" width="2.21875" style="1" customWidth="1"/>
    <col min="3991" max="4196" width="10.88671875" style="1"/>
    <col min="4197" max="4197" width="12" style="1" customWidth="1"/>
    <col min="4198" max="4198" width="2.77734375" style="1" customWidth="1"/>
    <col min="4199" max="4200" width="6.44140625" style="1" customWidth="1"/>
    <col min="4201" max="4201" width="5.77734375" style="1" customWidth="1"/>
    <col min="4202" max="4202" width="6.44140625" style="1" customWidth="1"/>
    <col min="4203" max="4203" width="13.77734375" style="1" customWidth="1"/>
    <col min="4204" max="4205" width="9" style="1" customWidth="1"/>
    <col min="4206" max="4206" width="2.44140625" style="1" customWidth="1"/>
    <col min="4207" max="4207" width="8.77734375" style="1" customWidth="1"/>
    <col min="4208" max="4208" width="7.44140625" style="1" customWidth="1"/>
    <col min="4209" max="4211" width="3.77734375" style="1" customWidth="1"/>
    <col min="4212" max="4212" width="3.44140625" style="1" customWidth="1"/>
    <col min="4213" max="4213" width="2.77734375" style="1" customWidth="1"/>
    <col min="4214" max="4214" width="3" style="1" customWidth="1"/>
    <col min="4215" max="4217" width="0" style="1" hidden="1" customWidth="1"/>
    <col min="4218" max="4218" width="4.44140625" style="1" customWidth="1"/>
    <col min="4219" max="4219" width="0" style="1" hidden="1" customWidth="1"/>
    <col min="4220" max="4221" width="14.77734375" style="1" customWidth="1"/>
    <col min="4222" max="4222" width="15.21875" style="1" customWidth="1"/>
    <col min="4223" max="4223" width="6.44140625" style="1" customWidth="1"/>
    <col min="4224" max="4224" width="15.21875" style="1" customWidth="1"/>
    <col min="4225" max="4225" width="4.21875" style="1" customWidth="1"/>
    <col min="4226" max="4226" width="3" style="1" customWidth="1"/>
    <col min="4227" max="4229" width="0" style="1" hidden="1" customWidth="1"/>
    <col min="4230" max="4230" width="3" style="1" customWidth="1"/>
    <col min="4231" max="4231" width="0" style="1" hidden="1" customWidth="1"/>
    <col min="4232" max="4232" width="3" style="1" customWidth="1"/>
    <col min="4233" max="4233" width="0" style="1" hidden="1" customWidth="1"/>
    <col min="4234" max="4234" width="4.44140625" style="1" customWidth="1"/>
    <col min="4235" max="4235" width="34.21875" style="1" customWidth="1"/>
    <col min="4236" max="4236" width="23.44140625" style="1" customWidth="1"/>
    <col min="4237" max="4237" width="9.21875" style="1" customWidth="1"/>
    <col min="4238" max="4238" width="19.44140625" style="1" customWidth="1"/>
    <col min="4239" max="4239" width="42.77734375" style="1" customWidth="1"/>
    <col min="4240" max="4240" width="5.77734375" style="1" customWidth="1"/>
    <col min="4241" max="4241" width="31.44140625" style="1" customWidth="1"/>
    <col min="4242" max="4242" width="16.21875" style="1" customWidth="1"/>
    <col min="4243" max="4244" width="9.21875" style="1" customWidth="1"/>
    <col min="4245" max="4245" width="11.21875" style="1" customWidth="1"/>
    <col min="4246" max="4246" width="2.21875" style="1" customWidth="1"/>
    <col min="4247" max="4452" width="10.88671875" style="1"/>
    <col min="4453" max="4453" width="12" style="1" customWidth="1"/>
    <col min="4454" max="4454" width="2.77734375" style="1" customWidth="1"/>
    <col min="4455" max="4456" width="6.44140625" style="1" customWidth="1"/>
    <col min="4457" max="4457" width="5.77734375" style="1" customWidth="1"/>
    <col min="4458" max="4458" width="6.44140625" style="1" customWidth="1"/>
    <col min="4459" max="4459" width="13.77734375" style="1" customWidth="1"/>
    <col min="4460" max="4461" width="9" style="1" customWidth="1"/>
    <col min="4462" max="4462" width="2.44140625" style="1" customWidth="1"/>
    <col min="4463" max="4463" width="8.77734375" style="1" customWidth="1"/>
    <col min="4464" max="4464" width="7.44140625" style="1" customWidth="1"/>
    <col min="4465" max="4467" width="3.77734375" style="1" customWidth="1"/>
    <col min="4468" max="4468" width="3.44140625" style="1" customWidth="1"/>
    <col min="4469" max="4469" width="2.77734375" style="1" customWidth="1"/>
    <col min="4470" max="4470" width="3" style="1" customWidth="1"/>
    <col min="4471" max="4473" width="0" style="1" hidden="1" customWidth="1"/>
    <col min="4474" max="4474" width="4.44140625" style="1" customWidth="1"/>
    <col min="4475" max="4475" width="0" style="1" hidden="1" customWidth="1"/>
    <col min="4476" max="4477" width="14.77734375" style="1" customWidth="1"/>
    <col min="4478" max="4478" width="15.21875" style="1" customWidth="1"/>
    <col min="4479" max="4479" width="6.44140625" style="1" customWidth="1"/>
    <col min="4480" max="4480" width="15.21875" style="1" customWidth="1"/>
    <col min="4481" max="4481" width="4.21875" style="1" customWidth="1"/>
    <col min="4482" max="4482" width="3" style="1" customWidth="1"/>
    <col min="4483" max="4485" width="0" style="1" hidden="1" customWidth="1"/>
    <col min="4486" max="4486" width="3" style="1" customWidth="1"/>
    <col min="4487" max="4487" width="0" style="1" hidden="1" customWidth="1"/>
    <col min="4488" max="4488" width="3" style="1" customWidth="1"/>
    <col min="4489" max="4489" width="0" style="1" hidden="1" customWidth="1"/>
    <col min="4490" max="4490" width="4.44140625" style="1" customWidth="1"/>
    <col min="4491" max="4491" width="34.21875" style="1" customWidth="1"/>
    <col min="4492" max="4492" width="23.44140625" style="1" customWidth="1"/>
    <col min="4493" max="4493" width="9.21875" style="1" customWidth="1"/>
    <col min="4494" max="4494" width="19.44140625" style="1" customWidth="1"/>
    <col min="4495" max="4495" width="42.77734375" style="1" customWidth="1"/>
    <col min="4496" max="4496" width="5.77734375" style="1" customWidth="1"/>
    <col min="4497" max="4497" width="31.44140625" style="1" customWidth="1"/>
    <col min="4498" max="4498" width="16.21875" style="1" customWidth="1"/>
    <col min="4499" max="4500" width="9.21875" style="1" customWidth="1"/>
    <col min="4501" max="4501" width="11.21875" style="1" customWidth="1"/>
    <col min="4502" max="4502" width="2.21875" style="1" customWidth="1"/>
    <col min="4503" max="4708" width="10.88671875" style="1"/>
    <col min="4709" max="4709" width="12" style="1" customWidth="1"/>
    <col min="4710" max="4710" width="2.77734375" style="1" customWidth="1"/>
    <col min="4711" max="4712" width="6.44140625" style="1" customWidth="1"/>
    <col min="4713" max="4713" width="5.77734375" style="1" customWidth="1"/>
    <col min="4714" max="4714" width="6.44140625" style="1" customWidth="1"/>
    <col min="4715" max="4715" width="13.77734375" style="1" customWidth="1"/>
    <col min="4716" max="4717" width="9" style="1" customWidth="1"/>
    <col min="4718" max="4718" width="2.44140625" style="1" customWidth="1"/>
    <col min="4719" max="4719" width="8.77734375" style="1" customWidth="1"/>
    <col min="4720" max="4720" width="7.44140625" style="1" customWidth="1"/>
    <col min="4721" max="4723" width="3.77734375" style="1" customWidth="1"/>
    <col min="4724" max="4724" width="3.44140625" style="1" customWidth="1"/>
    <col min="4725" max="4725" width="2.77734375" style="1" customWidth="1"/>
    <col min="4726" max="4726" width="3" style="1" customWidth="1"/>
    <col min="4727" max="4729" width="0" style="1" hidden="1" customWidth="1"/>
    <col min="4730" max="4730" width="4.44140625" style="1" customWidth="1"/>
    <col min="4731" max="4731" width="0" style="1" hidden="1" customWidth="1"/>
    <col min="4732" max="4733" width="14.77734375" style="1" customWidth="1"/>
    <col min="4734" max="4734" width="15.21875" style="1" customWidth="1"/>
    <col min="4735" max="4735" width="6.44140625" style="1" customWidth="1"/>
    <col min="4736" max="4736" width="15.21875" style="1" customWidth="1"/>
    <col min="4737" max="4737" width="4.21875" style="1" customWidth="1"/>
    <col min="4738" max="4738" width="3" style="1" customWidth="1"/>
    <col min="4739" max="4741" width="0" style="1" hidden="1" customWidth="1"/>
    <col min="4742" max="4742" width="3" style="1" customWidth="1"/>
    <col min="4743" max="4743" width="0" style="1" hidden="1" customWidth="1"/>
    <col min="4744" max="4744" width="3" style="1" customWidth="1"/>
    <col min="4745" max="4745" width="0" style="1" hidden="1" customWidth="1"/>
    <col min="4746" max="4746" width="4.44140625" style="1" customWidth="1"/>
    <col min="4747" max="4747" width="34.21875" style="1" customWidth="1"/>
    <col min="4748" max="4748" width="23.44140625" style="1" customWidth="1"/>
    <col min="4749" max="4749" width="9.21875" style="1" customWidth="1"/>
    <col min="4750" max="4750" width="19.44140625" style="1" customWidth="1"/>
    <col min="4751" max="4751" width="42.77734375" style="1" customWidth="1"/>
    <col min="4752" max="4752" width="5.77734375" style="1" customWidth="1"/>
    <col min="4753" max="4753" width="31.44140625" style="1" customWidth="1"/>
    <col min="4754" max="4754" width="16.21875" style="1" customWidth="1"/>
    <col min="4755" max="4756" width="9.21875" style="1" customWidth="1"/>
    <col min="4757" max="4757" width="11.21875" style="1" customWidth="1"/>
    <col min="4758" max="4758" width="2.21875" style="1" customWidth="1"/>
    <col min="4759" max="4964" width="10.88671875" style="1"/>
    <col min="4965" max="4965" width="12" style="1" customWidth="1"/>
    <col min="4966" max="4966" width="2.77734375" style="1" customWidth="1"/>
    <col min="4967" max="4968" width="6.44140625" style="1" customWidth="1"/>
    <col min="4969" max="4969" width="5.77734375" style="1" customWidth="1"/>
    <col min="4970" max="4970" width="6.44140625" style="1" customWidth="1"/>
    <col min="4971" max="4971" width="13.77734375" style="1" customWidth="1"/>
    <col min="4972" max="4973" width="9" style="1" customWidth="1"/>
    <col min="4974" max="4974" width="2.44140625" style="1" customWidth="1"/>
    <col min="4975" max="4975" width="8.77734375" style="1" customWidth="1"/>
    <col min="4976" max="4976" width="7.44140625" style="1" customWidth="1"/>
    <col min="4977" max="4979" width="3.77734375" style="1" customWidth="1"/>
    <col min="4980" max="4980" width="3.44140625" style="1" customWidth="1"/>
    <col min="4981" max="4981" width="2.77734375" style="1" customWidth="1"/>
    <col min="4982" max="4982" width="3" style="1" customWidth="1"/>
    <col min="4983" max="4985" width="0" style="1" hidden="1" customWidth="1"/>
    <col min="4986" max="4986" width="4.44140625" style="1" customWidth="1"/>
    <col min="4987" max="4987" width="0" style="1" hidden="1" customWidth="1"/>
    <col min="4988" max="4989" width="14.77734375" style="1" customWidth="1"/>
    <col min="4990" max="4990" width="15.21875" style="1" customWidth="1"/>
    <col min="4991" max="4991" width="6.44140625" style="1" customWidth="1"/>
    <col min="4992" max="4992" width="15.21875" style="1" customWidth="1"/>
    <col min="4993" max="4993" width="4.21875" style="1" customWidth="1"/>
    <col min="4994" max="4994" width="3" style="1" customWidth="1"/>
    <col min="4995" max="4997" width="0" style="1" hidden="1" customWidth="1"/>
    <col min="4998" max="4998" width="3" style="1" customWidth="1"/>
    <col min="4999" max="4999" width="0" style="1" hidden="1" customWidth="1"/>
    <col min="5000" max="5000" width="3" style="1" customWidth="1"/>
    <col min="5001" max="5001" width="0" style="1" hidden="1" customWidth="1"/>
    <col min="5002" max="5002" width="4.44140625" style="1" customWidth="1"/>
    <col min="5003" max="5003" width="34.21875" style="1" customWidth="1"/>
    <col min="5004" max="5004" width="23.44140625" style="1" customWidth="1"/>
    <col min="5005" max="5005" width="9.21875" style="1" customWidth="1"/>
    <col min="5006" max="5006" width="19.44140625" style="1" customWidth="1"/>
    <col min="5007" max="5007" width="42.77734375" style="1" customWidth="1"/>
    <col min="5008" max="5008" width="5.77734375" style="1" customWidth="1"/>
    <col min="5009" max="5009" width="31.44140625" style="1" customWidth="1"/>
    <col min="5010" max="5010" width="16.21875" style="1" customWidth="1"/>
    <col min="5011" max="5012" width="9.21875" style="1" customWidth="1"/>
    <col min="5013" max="5013" width="11.21875" style="1" customWidth="1"/>
    <col min="5014" max="5014" width="2.21875" style="1" customWidth="1"/>
    <col min="5015" max="5220" width="10.88671875" style="1"/>
    <col min="5221" max="5221" width="12" style="1" customWidth="1"/>
    <col min="5222" max="5222" width="2.77734375" style="1" customWidth="1"/>
    <col min="5223" max="5224" width="6.44140625" style="1" customWidth="1"/>
    <col min="5225" max="5225" width="5.77734375" style="1" customWidth="1"/>
    <col min="5226" max="5226" width="6.44140625" style="1" customWidth="1"/>
    <col min="5227" max="5227" width="13.77734375" style="1" customWidth="1"/>
    <col min="5228" max="5229" width="9" style="1" customWidth="1"/>
    <col min="5230" max="5230" width="2.44140625" style="1" customWidth="1"/>
    <col min="5231" max="5231" width="8.77734375" style="1" customWidth="1"/>
    <col min="5232" max="5232" width="7.44140625" style="1" customWidth="1"/>
    <col min="5233" max="5235" width="3.77734375" style="1" customWidth="1"/>
    <col min="5236" max="5236" width="3.44140625" style="1" customWidth="1"/>
    <col min="5237" max="5237" width="2.77734375" style="1" customWidth="1"/>
    <col min="5238" max="5238" width="3" style="1" customWidth="1"/>
    <col min="5239" max="5241" width="0" style="1" hidden="1" customWidth="1"/>
    <col min="5242" max="5242" width="4.44140625" style="1" customWidth="1"/>
    <col min="5243" max="5243" width="0" style="1" hidden="1" customWidth="1"/>
    <col min="5244" max="5245" width="14.77734375" style="1" customWidth="1"/>
    <col min="5246" max="5246" width="15.21875" style="1" customWidth="1"/>
    <col min="5247" max="5247" width="6.44140625" style="1" customWidth="1"/>
    <col min="5248" max="5248" width="15.21875" style="1" customWidth="1"/>
    <col min="5249" max="5249" width="4.21875" style="1" customWidth="1"/>
    <col min="5250" max="5250" width="3" style="1" customWidth="1"/>
    <col min="5251" max="5253" width="0" style="1" hidden="1" customWidth="1"/>
    <col min="5254" max="5254" width="3" style="1" customWidth="1"/>
    <col min="5255" max="5255" width="0" style="1" hidden="1" customWidth="1"/>
    <col min="5256" max="5256" width="3" style="1" customWidth="1"/>
    <col min="5257" max="5257" width="0" style="1" hidden="1" customWidth="1"/>
    <col min="5258" max="5258" width="4.44140625" style="1" customWidth="1"/>
    <col min="5259" max="5259" width="34.21875" style="1" customWidth="1"/>
    <col min="5260" max="5260" width="23.44140625" style="1" customWidth="1"/>
    <col min="5261" max="5261" width="9.21875" style="1" customWidth="1"/>
    <col min="5262" max="5262" width="19.44140625" style="1" customWidth="1"/>
    <col min="5263" max="5263" width="42.77734375" style="1" customWidth="1"/>
    <col min="5264" max="5264" width="5.77734375" style="1" customWidth="1"/>
    <col min="5265" max="5265" width="31.44140625" style="1" customWidth="1"/>
    <col min="5266" max="5266" width="16.21875" style="1" customWidth="1"/>
    <col min="5267" max="5268" width="9.21875" style="1" customWidth="1"/>
    <col min="5269" max="5269" width="11.21875" style="1" customWidth="1"/>
    <col min="5270" max="5270" width="2.21875" style="1" customWidth="1"/>
    <col min="5271" max="5476" width="10.88671875" style="1"/>
    <col min="5477" max="5477" width="12" style="1" customWidth="1"/>
    <col min="5478" max="5478" width="2.77734375" style="1" customWidth="1"/>
    <col min="5479" max="5480" width="6.44140625" style="1" customWidth="1"/>
    <col min="5481" max="5481" width="5.77734375" style="1" customWidth="1"/>
    <col min="5482" max="5482" width="6.44140625" style="1" customWidth="1"/>
    <col min="5483" max="5483" width="13.77734375" style="1" customWidth="1"/>
    <col min="5484" max="5485" width="9" style="1" customWidth="1"/>
    <col min="5486" max="5486" width="2.44140625" style="1" customWidth="1"/>
    <col min="5487" max="5487" width="8.77734375" style="1" customWidth="1"/>
    <col min="5488" max="5488" width="7.44140625" style="1" customWidth="1"/>
    <col min="5489" max="5491" width="3.77734375" style="1" customWidth="1"/>
    <col min="5492" max="5492" width="3.44140625" style="1" customWidth="1"/>
    <col min="5493" max="5493" width="2.77734375" style="1" customWidth="1"/>
    <col min="5494" max="5494" width="3" style="1" customWidth="1"/>
    <col min="5495" max="5497" width="0" style="1" hidden="1" customWidth="1"/>
    <col min="5498" max="5498" width="4.44140625" style="1" customWidth="1"/>
    <col min="5499" max="5499" width="0" style="1" hidden="1" customWidth="1"/>
    <col min="5500" max="5501" width="14.77734375" style="1" customWidth="1"/>
    <col min="5502" max="5502" width="15.21875" style="1" customWidth="1"/>
    <col min="5503" max="5503" width="6.44140625" style="1" customWidth="1"/>
    <col min="5504" max="5504" width="15.21875" style="1" customWidth="1"/>
    <col min="5505" max="5505" width="4.21875" style="1" customWidth="1"/>
    <col min="5506" max="5506" width="3" style="1" customWidth="1"/>
    <col min="5507" max="5509" width="0" style="1" hidden="1" customWidth="1"/>
    <col min="5510" max="5510" width="3" style="1" customWidth="1"/>
    <col min="5511" max="5511" width="0" style="1" hidden="1" customWidth="1"/>
    <col min="5512" max="5512" width="3" style="1" customWidth="1"/>
    <col min="5513" max="5513" width="0" style="1" hidden="1" customWidth="1"/>
    <col min="5514" max="5514" width="4.44140625" style="1" customWidth="1"/>
    <col min="5515" max="5515" width="34.21875" style="1" customWidth="1"/>
    <col min="5516" max="5516" width="23.44140625" style="1" customWidth="1"/>
    <col min="5517" max="5517" width="9.21875" style="1" customWidth="1"/>
    <col min="5518" max="5518" width="19.44140625" style="1" customWidth="1"/>
    <col min="5519" max="5519" width="42.77734375" style="1" customWidth="1"/>
    <col min="5520" max="5520" width="5.77734375" style="1" customWidth="1"/>
    <col min="5521" max="5521" width="31.44140625" style="1" customWidth="1"/>
    <col min="5522" max="5522" width="16.21875" style="1" customWidth="1"/>
    <col min="5523" max="5524" width="9.21875" style="1" customWidth="1"/>
    <col min="5525" max="5525" width="11.21875" style="1" customWidth="1"/>
    <col min="5526" max="5526" width="2.21875" style="1" customWidth="1"/>
    <col min="5527" max="5732" width="10.88671875" style="1"/>
    <col min="5733" max="5733" width="12" style="1" customWidth="1"/>
    <col min="5734" max="5734" width="2.77734375" style="1" customWidth="1"/>
    <col min="5735" max="5736" width="6.44140625" style="1" customWidth="1"/>
    <col min="5737" max="5737" width="5.77734375" style="1" customWidth="1"/>
    <col min="5738" max="5738" width="6.44140625" style="1" customWidth="1"/>
    <col min="5739" max="5739" width="13.77734375" style="1" customWidth="1"/>
    <col min="5740" max="5741" width="9" style="1" customWidth="1"/>
    <col min="5742" max="5742" width="2.44140625" style="1" customWidth="1"/>
    <col min="5743" max="5743" width="8.77734375" style="1" customWidth="1"/>
    <col min="5744" max="5744" width="7.44140625" style="1" customWidth="1"/>
    <col min="5745" max="5747" width="3.77734375" style="1" customWidth="1"/>
    <col min="5748" max="5748" width="3.44140625" style="1" customWidth="1"/>
    <col min="5749" max="5749" width="2.77734375" style="1" customWidth="1"/>
    <col min="5750" max="5750" width="3" style="1" customWidth="1"/>
    <col min="5751" max="5753" width="0" style="1" hidden="1" customWidth="1"/>
    <col min="5754" max="5754" width="4.44140625" style="1" customWidth="1"/>
    <col min="5755" max="5755" width="0" style="1" hidden="1" customWidth="1"/>
    <col min="5756" max="5757" width="14.77734375" style="1" customWidth="1"/>
    <col min="5758" max="5758" width="15.21875" style="1" customWidth="1"/>
    <col min="5759" max="5759" width="6.44140625" style="1" customWidth="1"/>
    <col min="5760" max="5760" width="15.21875" style="1" customWidth="1"/>
    <col min="5761" max="5761" width="4.21875" style="1" customWidth="1"/>
    <col min="5762" max="5762" width="3" style="1" customWidth="1"/>
    <col min="5763" max="5765" width="0" style="1" hidden="1" customWidth="1"/>
    <col min="5766" max="5766" width="3" style="1" customWidth="1"/>
    <col min="5767" max="5767" width="0" style="1" hidden="1" customWidth="1"/>
    <col min="5768" max="5768" width="3" style="1" customWidth="1"/>
    <col min="5769" max="5769" width="0" style="1" hidden="1" customWidth="1"/>
    <col min="5770" max="5770" width="4.44140625" style="1" customWidth="1"/>
    <col min="5771" max="5771" width="34.21875" style="1" customWidth="1"/>
    <col min="5772" max="5772" width="23.44140625" style="1" customWidth="1"/>
    <col min="5773" max="5773" width="9.21875" style="1" customWidth="1"/>
    <col min="5774" max="5774" width="19.44140625" style="1" customWidth="1"/>
    <col min="5775" max="5775" width="42.77734375" style="1" customWidth="1"/>
    <col min="5776" max="5776" width="5.77734375" style="1" customWidth="1"/>
    <col min="5777" max="5777" width="31.44140625" style="1" customWidth="1"/>
    <col min="5778" max="5778" width="16.21875" style="1" customWidth="1"/>
    <col min="5779" max="5780" width="9.21875" style="1" customWidth="1"/>
    <col min="5781" max="5781" width="11.21875" style="1" customWidth="1"/>
    <col min="5782" max="5782" width="2.21875" style="1" customWidth="1"/>
    <col min="5783" max="5988" width="10.88671875" style="1"/>
    <col min="5989" max="5989" width="12" style="1" customWidth="1"/>
    <col min="5990" max="5990" width="2.77734375" style="1" customWidth="1"/>
    <col min="5991" max="5992" width="6.44140625" style="1" customWidth="1"/>
    <col min="5993" max="5993" width="5.77734375" style="1" customWidth="1"/>
    <col min="5994" max="5994" width="6.44140625" style="1" customWidth="1"/>
    <col min="5995" max="5995" width="13.77734375" style="1" customWidth="1"/>
    <col min="5996" max="5997" width="9" style="1" customWidth="1"/>
    <col min="5998" max="5998" width="2.44140625" style="1" customWidth="1"/>
    <col min="5999" max="5999" width="8.77734375" style="1" customWidth="1"/>
    <col min="6000" max="6000" width="7.44140625" style="1" customWidth="1"/>
    <col min="6001" max="6003" width="3.77734375" style="1" customWidth="1"/>
    <col min="6004" max="6004" width="3.44140625" style="1" customWidth="1"/>
    <col min="6005" max="6005" width="2.77734375" style="1" customWidth="1"/>
    <col min="6006" max="6006" width="3" style="1" customWidth="1"/>
    <col min="6007" max="6009" width="0" style="1" hidden="1" customWidth="1"/>
    <col min="6010" max="6010" width="4.44140625" style="1" customWidth="1"/>
    <col min="6011" max="6011" width="0" style="1" hidden="1" customWidth="1"/>
    <col min="6012" max="6013" width="14.77734375" style="1" customWidth="1"/>
    <col min="6014" max="6014" width="15.21875" style="1" customWidth="1"/>
    <col min="6015" max="6015" width="6.44140625" style="1" customWidth="1"/>
    <col min="6016" max="6016" width="15.21875" style="1" customWidth="1"/>
    <col min="6017" max="6017" width="4.21875" style="1" customWidth="1"/>
    <col min="6018" max="6018" width="3" style="1" customWidth="1"/>
    <col min="6019" max="6021" width="0" style="1" hidden="1" customWidth="1"/>
    <col min="6022" max="6022" width="3" style="1" customWidth="1"/>
    <col min="6023" max="6023" width="0" style="1" hidden="1" customWidth="1"/>
    <col min="6024" max="6024" width="3" style="1" customWidth="1"/>
    <col min="6025" max="6025" width="0" style="1" hidden="1" customWidth="1"/>
    <col min="6026" max="6026" width="4.44140625" style="1" customWidth="1"/>
    <col min="6027" max="6027" width="34.21875" style="1" customWidth="1"/>
    <col min="6028" max="6028" width="23.44140625" style="1" customWidth="1"/>
    <col min="6029" max="6029" width="9.21875" style="1" customWidth="1"/>
    <col min="6030" max="6030" width="19.44140625" style="1" customWidth="1"/>
    <col min="6031" max="6031" width="42.77734375" style="1" customWidth="1"/>
    <col min="6032" max="6032" width="5.77734375" style="1" customWidth="1"/>
    <col min="6033" max="6033" width="31.44140625" style="1" customWidth="1"/>
    <col min="6034" max="6034" width="16.21875" style="1" customWidth="1"/>
    <col min="6035" max="6036" width="9.21875" style="1" customWidth="1"/>
    <col min="6037" max="6037" width="11.21875" style="1" customWidth="1"/>
    <col min="6038" max="6038" width="2.21875" style="1" customWidth="1"/>
    <col min="6039" max="6244" width="10.88671875" style="1"/>
    <col min="6245" max="6245" width="12" style="1" customWidth="1"/>
    <col min="6246" max="6246" width="2.77734375" style="1" customWidth="1"/>
    <col min="6247" max="6248" width="6.44140625" style="1" customWidth="1"/>
    <col min="6249" max="6249" width="5.77734375" style="1" customWidth="1"/>
    <col min="6250" max="6250" width="6.44140625" style="1" customWidth="1"/>
    <col min="6251" max="6251" width="13.77734375" style="1" customWidth="1"/>
    <col min="6252" max="6253" width="9" style="1" customWidth="1"/>
    <col min="6254" max="6254" width="2.44140625" style="1" customWidth="1"/>
    <col min="6255" max="6255" width="8.77734375" style="1" customWidth="1"/>
    <col min="6256" max="6256" width="7.44140625" style="1" customWidth="1"/>
    <col min="6257" max="6259" width="3.77734375" style="1" customWidth="1"/>
    <col min="6260" max="6260" width="3.44140625" style="1" customWidth="1"/>
    <col min="6261" max="6261" width="2.77734375" style="1" customWidth="1"/>
    <col min="6262" max="6262" width="3" style="1" customWidth="1"/>
    <col min="6263" max="6265" width="0" style="1" hidden="1" customWidth="1"/>
    <col min="6266" max="6266" width="4.44140625" style="1" customWidth="1"/>
    <col min="6267" max="6267" width="0" style="1" hidden="1" customWidth="1"/>
    <col min="6268" max="6269" width="14.77734375" style="1" customWidth="1"/>
    <col min="6270" max="6270" width="15.21875" style="1" customWidth="1"/>
    <col min="6271" max="6271" width="6.44140625" style="1" customWidth="1"/>
    <col min="6272" max="6272" width="15.21875" style="1" customWidth="1"/>
    <col min="6273" max="6273" width="4.21875" style="1" customWidth="1"/>
    <col min="6274" max="6274" width="3" style="1" customWidth="1"/>
    <col min="6275" max="6277" width="0" style="1" hidden="1" customWidth="1"/>
    <col min="6278" max="6278" width="3" style="1" customWidth="1"/>
    <col min="6279" max="6279" width="0" style="1" hidden="1" customWidth="1"/>
    <col min="6280" max="6280" width="3" style="1" customWidth="1"/>
    <col min="6281" max="6281" width="0" style="1" hidden="1" customWidth="1"/>
    <col min="6282" max="6282" width="4.44140625" style="1" customWidth="1"/>
    <col min="6283" max="6283" width="34.21875" style="1" customWidth="1"/>
    <col min="6284" max="6284" width="23.44140625" style="1" customWidth="1"/>
    <col min="6285" max="6285" width="9.21875" style="1" customWidth="1"/>
    <col min="6286" max="6286" width="19.44140625" style="1" customWidth="1"/>
    <col min="6287" max="6287" width="42.77734375" style="1" customWidth="1"/>
    <col min="6288" max="6288" width="5.77734375" style="1" customWidth="1"/>
    <col min="6289" max="6289" width="31.44140625" style="1" customWidth="1"/>
    <col min="6290" max="6290" width="16.21875" style="1" customWidth="1"/>
    <col min="6291" max="6292" width="9.21875" style="1" customWidth="1"/>
    <col min="6293" max="6293" width="11.21875" style="1" customWidth="1"/>
    <col min="6294" max="6294" width="2.21875" style="1" customWidth="1"/>
    <col min="6295" max="6500" width="10.88671875" style="1"/>
    <col min="6501" max="6501" width="12" style="1" customWidth="1"/>
    <col min="6502" max="6502" width="2.77734375" style="1" customWidth="1"/>
    <col min="6503" max="6504" width="6.44140625" style="1" customWidth="1"/>
    <col min="6505" max="6505" width="5.77734375" style="1" customWidth="1"/>
    <col min="6506" max="6506" width="6.44140625" style="1" customWidth="1"/>
    <col min="6507" max="6507" width="13.77734375" style="1" customWidth="1"/>
    <col min="6508" max="6509" width="9" style="1" customWidth="1"/>
    <col min="6510" max="6510" width="2.44140625" style="1" customWidth="1"/>
    <col min="6511" max="6511" width="8.77734375" style="1" customWidth="1"/>
    <col min="6512" max="6512" width="7.44140625" style="1" customWidth="1"/>
    <col min="6513" max="6515" width="3.77734375" style="1" customWidth="1"/>
    <col min="6516" max="6516" width="3.44140625" style="1" customWidth="1"/>
    <col min="6517" max="6517" width="2.77734375" style="1" customWidth="1"/>
    <col min="6518" max="6518" width="3" style="1" customWidth="1"/>
    <col min="6519" max="6521" width="0" style="1" hidden="1" customWidth="1"/>
    <col min="6522" max="6522" width="4.44140625" style="1" customWidth="1"/>
    <col min="6523" max="6523" width="0" style="1" hidden="1" customWidth="1"/>
    <col min="6524" max="6525" width="14.77734375" style="1" customWidth="1"/>
    <col min="6526" max="6526" width="15.21875" style="1" customWidth="1"/>
    <col min="6527" max="6527" width="6.44140625" style="1" customWidth="1"/>
    <col min="6528" max="6528" width="15.21875" style="1" customWidth="1"/>
    <col min="6529" max="6529" width="4.21875" style="1" customWidth="1"/>
    <col min="6530" max="6530" width="3" style="1" customWidth="1"/>
    <col min="6531" max="6533" width="0" style="1" hidden="1" customWidth="1"/>
    <col min="6534" max="6534" width="3" style="1" customWidth="1"/>
    <col min="6535" max="6535" width="0" style="1" hidden="1" customWidth="1"/>
    <col min="6536" max="6536" width="3" style="1" customWidth="1"/>
    <col min="6537" max="6537" width="0" style="1" hidden="1" customWidth="1"/>
    <col min="6538" max="6538" width="4.44140625" style="1" customWidth="1"/>
    <col min="6539" max="6539" width="34.21875" style="1" customWidth="1"/>
    <col min="6540" max="6540" width="23.44140625" style="1" customWidth="1"/>
    <col min="6541" max="6541" width="9.21875" style="1" customWidth="1"/>
    <col min="6542" max="6542" width="19.44140625" style="1" customWidth="1"/>
    <col min="6543" max="6543" width="42.77734375" style="1" customWidth="1"/>
    <col min="6544" max="6544" width="5.77734375" style="1" customWidth="1"/>
    <col min="6545" max="6545" width="31.44140625" style="1" customWidth="1"/>
    <col min="6546" max="6546" width="16.21875" style="1" customWidth="1"/>
    <col min="6547" max="6548" width="9.21875" style="1" customWidth="1"/>
    <col min="6549" max="6549" width="11.21875" style="1" customWidth="1"/>
    <col min="6550" max="6550" width="2.21875" style="1" customWidth="1"/>
    <col min="6551" max="6756" width="10.88671875" style="1"/>
    <col min="6757" max="6757" width="12" style="1" customWidth="1"/>
    <col min="6758" max="6758" width="2.77734375" style="1" customWidth="1"/>
    <col min="6759" max="6760" width="6.44140625" style="1" customWidth="1"/>
    <col min="6761" max="6761" width="5.77734375" style="1" customWidth="1"/>
    <col min="6762" max="6762" width="6.44140625" style="1" customWidth="1"/>
    <col min="6763" max="6763" width="13.77734375" style="1" customWidth="1"/>
    <col min="6764" max="6765" width="9" style="1" customWidth="1"/>
    <col min="6766" max="6766" width="2.44140625" style="1" customWidth="1"/>
    <col min="6767" max="6767" width="8.77734375" style="1" customWidth="1"/>
    <col min="6768" max="6768" width="7.44140625" style="1" customWidth="1"/>
    <col min="6769" max="6771" width="3.77734375" style="1" customWidth="1"/>
    <col min="6772" max="6772" width="3.44140625" style="1" customWidth="1"/>
    <col min="6773" max="6773" width="2.77734375" style="1" customWidth="1"/>
    <col min="6774" max="6774" width="3" style="1" customWidth="1"/>
    <col min="6775" max="6777" width="0" style="1" hidden="1" customWidth="1"/>
    <col min="6778" max="6778" width="4.44140625" style="1" customWidth="1"/>
    <col min="6779" max="6779" width="0" style="1" hidden="1" customWidth="1"/>
    <col min="6780" max="6781" width="14.77734375" style="1" customWidth="1"/>
    <col min="6782" max="6782" width="15.21875" style="1" customWidth="1"/>
    <col min="6783" max="6783" width="6.44140625" style="1" customWidth="1"/>
    <col min="6784" max="6784" width="15.21875" style="1" customWidth="1"/>
    <col min="6785" max="6785" width="4.21875" style="1" customWidth="1"/>
    <col min="6786" max="6786" width="3" style="1" customWidth="1"/>
    <col min="6787" max="6789" width="0" style="1" hidden="1" customWidth="1"/>
    <col min="6790" max="6790" width="3" style="1" customWidth="1"/>
    <col min="6791" max="6791" width="0" style="1" hidden="1" customWidth="1"/>
    <col min="6792" max="6792" width="3" style="1" customWidth="1"/>
    <col min="6793" max="6793" width="0" style="1" hidden="1" customWidth="1"/>
    <col min="6794" max="6794" width="4.44140625" style="1" customWidth="1"/>
    <col min="6795" max="6795" width="34.21875" style="1" customWidth="1"/>
    <col min="6796" max="6796" width="23.44140625" style="1" customWidth="1"/>
    <col min="6797" max="6797" width="9.21875" style="1" customWidth="1"/>
    <col min="6798" max="6798" width="19.44140625" style="1" customWidth="1"/>
    <col min="6799" max="6799" width="42.77734375" style="1" customWidth="1"/>
    <col min="6800" max="6800" width="5.77734375" style="1" customWidth="1"/>
    <col min="6801" max="6801" width="31.44140625" style="1" customWidth="1"/>
    <col min="6802" max="6802" width="16.21875" style="1" customWidth="1"/>
    <col min="6803" max="6804" width="9.21875" style="1" customWidth="1"/>
    <col min="6805" max="6805" width="11.21875" style="1" customWidth="1"/>
    <col min="6806" max="6806" width="2.21875" style="1" customWidth="1"/>
    <col min="6807" max="7012" width="10.88671875" style="1"/>
    <col min="7013" max="7013" width="12" style="1" customWidth="1"/>
    <col min="7014" max="7014" width="2.77734375" style="1" customWidth="1"/>
    <col min="7015" max="7016" width="6.44140625" style="1" customWidth="1"/>
    <col min="7017" max="7017" width="5.77734375" style="1" customWidth="1"/>
    <col min="7018" max="7018" width="6.44140625" style="1" customWidth="1"/>
    <col min="7019" max="7019" width="13.77734375" style="1" customWidth="1"/>
    <col min="7020" max="7021" width="9" style="1" customWidth="1"/>
    <col min="7022" max="7022" width="2.44140625" style="1" customWidth="1"/>
    <col min="7023" max="7023" width="8.77734375" style="1" customWidth="1"/>
    <col min="7024" max="7024" width="7.44140625" style="1" customWidth="1"/>
    <col min="7025" max="7027" width="3.77734375" style="1" customWidth="1"/>
    <col min="7028" max="7028" width="3.44140625" style="1" customWidth="1"/>
    <col min="7029" max="7029" width="2.77734375" style="1" customWidth="1"/>
    <col min="7030" max="7030" width="3" style="1" customWidth="1"/>
    <col min="7031" max="7033" width="0" style="1" hidden="1" customWidth="1"/>
    <col min="7034" max="7034" width="4.44140625" style="1" customWidth="1"/>
    <col min="7035" max="7035" width="0" style="1" hidden="1" customWidth="1"/>
    <col min="7036" max="7037" width="14.77734375" style="1" customWidth="1"/>
    <col min="7038" max="7038" width="15.21875" style="1" customWidth="1"/>
    <col min="7039" max="7039" width="6.44140625" style="1" customWidth="1"/>
    <col min="7040" max="7040" width="15.21875" style="1" customWidth="1"/>
    <col min="7041" max="7041" width="4.21875" style="1" customWidth="1"/>
    <col min="7042" max="7042" width="3" style="1" customWidth="1"/>
    <col min="7043" max="7045" width="0" style="1" hidden="1" customWidth="1"/>
    <col min="7046" max="7046" width="3" style="1" customWidth="1"/>
    <col min="7047" max="7047" width="0" style="1" hidden="1" customWidth="1"/>
    <col min="7048" max="7048" width="3" style="1" customWidth="1"/>
    <col min="7049" max="7049" width="0" style="1" hidden="1" customWidth="1"/>
    <col min="7050" max="7050" width="4.44140625" style="1" customWidth="1"/>
    <col min="7051" max="7051" width="34.21875" style="1" customWidth="1"/>
    <col min="7052" max="7052" width="23.44140625" style="1" customWidth="1"/>
    <col min="7053" max="7053" width="9.21875" style="1" customWidth="1"/>
    <col min="7054" max="7054" width="19.44140625" style="1" customWidth="1"/>
    <col min="7055" max="7055" width="42.77734375" style="1" customWidth="1"/>
    <col min="7056" max="7056" width="5.77734375" style="1" customWidth="1"/>
    <col min="7057" max="7057" width="31.44140625" style="1" customWidth="1"/>
    <col min="7058" max="7058" width="16.21875" style="1" customWidth="1"/>
    <col min="7059" max="7060" width="9.21875" style="1" customWidth="1"/>
    <col min="7061" max="7061" width="11.21875" style="1" customWidth="1"/>
    <col min="7062" max="7062" width="2.21875" style="1" customWidth="1"/>
    <col min="7063" max="7268" width="10.88671875" style="1"/>
    <col min="7269" max="7269" width="12" style="1" customWidth="1"/>
    <col min="7270" max="7270" width="2.77734375" style="1" customWidth="1"/>
    <col min="7271" max="7272" width="6.44140625" style="1" customWidth="1"/>
    <col min="7273" max="7273" width="5.77734375" style="1" customWidth="1"/>
    <col min="7274" max="7274" width="6.44140625" style="1" customWidth="1"/>
    <col min="7275" max="7275" width="13.77734375" style="1" customWidth="1"/>
    <col min="7276" max="7277" width="9" style="1" customWidth="1"/>
    <col min="7278" max="7278" width="2.44140625" style="1" customWidth="1"/>
    <col min="7279" max="7279" width="8.77734375" style="1" customWidth="1"/>
    <col min="7280" max="7280" width="7.44140625" style="1" customWidth="1"/>
    <col min="7281" max="7283" width="3.77734375" style="1" customWidth="1"/>
    <col min="7284" max="7284" width="3.44140625" style="1" customWidth="1"/>
    <col min="7285" max="7285" width="2.77734375" style="1" customWidth="1"/>
    <col min="7286" max="7286" width="3" style="1" customWidth="1"/>
    <col min="7287" max="7289" width="0" style="1" hidden="1" customWidth="1"/>
    <col min="7290" max="7290" width="4.44140625" style="1" customWidth="1"/>
    <col min="7291" max="7291" width="0" style="1" hidden="1" customWidth="1"/>
    <col min="7292" max="7293" width="14.77734375" style="1" customWidth="1"/>
    <col min="7294" max="7294" width="15.21875" style="1" customWidth="1"/>
    <col min="7295" max="7295" width="6.44140625" style="1" customWidth="1"/>
    <col min="7296" max="7296" width="15.21875" style="1" customWidth="1"/>
    <col min="7297" max="7297" width="4.21875" style="1" customWidth="1"/>
    <col min="7298" max="7298" width="3" style="1" customWidth="1"/>
    <col min="7299" max="7301" width="0" style="1" hidden="1" customWidth="1"/>
    <col min="7302" max="7302" width="3" style="1" customWidth="1"/>
    <col min="7303" max="7303" width="0" style="1" hidden="1" customWidth="1"/>
    <col min="7304" max="7304" width="3" style="1" customWidth="1"/>
    <col min="7305" max="7305" width="0" style="1" hidden="1" customWidth="1"/>
    <col min="7306" max="7306" width="4.44140625" style="1" customWidth="1"/>
    <col min="7307" max="7307" width="34.21875" style="1" customWidth="1"/>
    <col min="7308" max="7308" width="23.44140625" style="1" customWidth="1"/>
    <col min="7309" max="7309" width="9.21875" style="1" customWidth="1"/>
    <col min="7310" max="7310" width="19.44140625" style="1" customWidth="1"/>
    <col min="7311" max="7311" width="42.77734375" style="1" customWidth="1"/>
    <col min="7312" max="7312" width="5.77734375" style="1" customWidth="1"/>
    <col min="7313" max="7313" width="31.44140625" style="1" customWidth="1"/>
    <col min="7314" max="7314" width="16.21875" style="1" customWidth="1"/>
    <col min="7315" max="7316" width="9.21875" style="1" customWidth="1"/>
    <col min="7317" max="7317" width="11.21875" style="1" customWidth="1"/>
    <col min="7318" max="7318" width="2.21875" style="1" customWidth="1"/>
    <col min="7319" max="7524" width="10.88671875" style="1"/>
    <col min="7525" max="7525" width="12" style="1" customWidth="1"/>
    <col min="7526" max="7526" width="2.77734375" style="1" customWidth="1"/>
    <col min="7527" max="7528" width="6.44140625" style="1" customWidth="1"/>
    <col min="7529" max="7529" width="5.77734375" style="1" customWidth="1"/>
    <col min="7530" max="7530" width="6.44140625" style="1" customWidth="1"/>
    <col min="7531" max="7531" width="13.77734375" style="1" customWidth="1"/>
    <col min="7532" max="7533" width="9" style="1" customWidth="1"/>
    <col min="7534" max="7534" width="2.44140625" style="1" customWidth="1"/>
    <col min="7535" max="7535" width="8.77734375" style="1" customWidth="1"/>
    <col min="7536" max="7536" width="7.44140625" style="1" customWidth="1"/>
    <col min="7537" max="7539" width="3.77734375" style="1" customWidth="1"/>
    <col min="7540" max="7540" width="3.44140625" style="1" customWidth="1"/>
    <col min="7541" max="7541" width="2.77734375" style="1" customWidth="1"/>
    <col min="7542" max="7542" width="3" style="1" customWidth="1"/>
    <col min="7543" max="7545" width="0" style="1" hidden="1" customWidth="1"/>
    <col min="7546" max="7546" width="4.44140625" style="1" customWidth="1"/>
    <col min="7547" max="7547" width="0" style="1" hidden="1" customWidth="1"/>
    <col min="7548" max="7549" width="14.77734375" style="1" customWidth="1"/>
    <col min="7550" max="7550" width="15.21875" style="1" customWidth="1"/>
    <col min="7551" max="7551" width="6.44140625" style="1" customWidth="1"/>
    <col min="7552" max="7552" width="15.21875" style="1" customWidth="1"/>
    <col min="7553" max="7553" width="4.21875" style="1" customWidth="1"/>
    <col min="7554" max="7554" width="3" style="1" customWidth="1"/>
    <col min="7555" max="7557" width="0" style="1" hidden="1" customWidth="1"/>
    <col min="7558" max="7558" width="3" style="1" customWidth="1"/>
    <col min="7559" max="7559" width="0" style="1" hidden="1" customWidth="1"/>
    <col min="7560" max="7560" width="3" style="1" customWidth="1"/>
    <col min="7561" max="7561" width="0" style="1" hidden="1" customWidth="1"/>
    <col min="7562" max="7562" width="4.44140625" style="1" customWidth="1"/>
    <col min="7563" max="7563" width="34.21875" style="1" customWidth="1"/>
    <col min="7564" max="7564" width="23.44140625" style="1" customWidth="1"/>
    <col min="7565" max="7565" width="9.21875" style="1" customWidth="1"/>
    <col min="7566" max="7566" width="19.44140625" style="1" customWidth="1"/>
    <col min="7567" max="7567" width="42.77734375" style="1" customWidth="1"/>
    <col min="7568" max="7568" width="5.77734375" style="1" customWidth="1"/>
    <col min="7569" max="7569" width="31.44140625" style="1" customWidth="1"/>
    <col min="7570" max="7570" width="16.21875" style="1" customWidth="1"/>
    <col min="7571" max="7572" width="9.21875" style="1" customWidth="1"/>
    <col min="7573" max="7573" width="11.21875" style="1" customWidth="1"/>
    <col min="7574" max="7574" width="2.21875" style="1" customWidth="1"/>
    <col min="7575" max="7780" width="10.88671875" style="1"/>
    <col min="7781" max="7781" width="12" style="1" customWidth="1"/>
    <col min="7782" max="7782" width="2.77734375" style="1" customWidth="1"/>
    <col min="7783" max="7784" width="6.44140625" style="1" customWidth="1"/>
    <col min="7785" max="7785" width="5.77734375" style="1" customWidth="1"/>
    <col min="7786" max="7786" width="6.44140625" style="1" customWidth="1"/>
    <col min="7787" max="7787" width="13.77734375" style="1" customWidth="1"/>
    <col min="7788" max="7789" width="9" style="1" customWidth="1"/>
    <col min="7790" max="7790" width="2.44140625" style="1" customWidth="1"/>
    <col min="7791" max="7791" width="8.77734375" style="1" customWidth="1"/>
    <col min="7792" max="7792" width="7.44140625" style="1" customWidth="1"/>
    <col min="7793" max="7795" width="3.77734375" style="1" customWidth="1"/>
    <col min="7796" max="7796" width="3.44140625" style="1" customWidth="1"/>
    <col min="7797" max="7797" width="2.77734375" style="1" customWidth="1"/>
    <col min="7798" max="7798" width="3" style="1" customWidth="1"/>
    <col min="7799" max="7801" width="0" style="1" hidden="1" customWidth="1"/>
    <col min="7802" max="7802" width="4.44140625" style="1" customWidth="1"/>
    <col min="7803" max="7803" width="0" style="1" hidden="1" customWidth="1"/>
    <col min="7804" max="7805" width="14.77734375" style="1" customWidth="1"/>
    <col min="7806" max="7806" width="15.21875" style="1" customWidth="1"/>
    <col min="7807" max="7807" width="6.44140625" style="1" customWidth="1"/>
    <col min="7808" max="7808" width="15.21875" style="1" customWidth="1"/>
    <col min="7809" max="7809" width="4.21875" style="1" customWidth="1"/>
    <col min="7810" max="7810" width="3" style="1" customWidth="1"/>
    <col min="7811" max="7813" width="0" style="1" hidden="1" customWidth="1"/>
    <col min="7814" max="7814" width="3" style="1" customWidth="1"/>
    <col min="7815" max="7815" width="0" style="1" hidden="1" customWidth="1"/>
    <col min="7816" max="7816" width="3" style="1" customWidth="1"/>
    <col min="7817" max="7817" width="0" style="1" hidden="1" customWidth="1"/>
    <col min="7818" max="7818" width="4.44140625" style="1" customWidth="1"/>
    <col min="7819" max="7819" width="34.21875" style="1" customWidth="1"/>
    <col min="7820" max="7820" width="23.44140625" style="1" customWidth="1"/>
    <col min="7821" max="7821" width="9.21875" style="1" customWidth="1"/>
    <col min="7822" max="7822" width="19.44140625" style="1" customWidth="1"/>
    <col min="7823" max="7823" width="42.77734375" style="1" customWidth="1"/>
    <col min="7824" max="7824" width="5.77734375" style="1" customWidth="1"/>
    <col min="7825" max="7825" width="31.44140625" style="1" customWidth="1"/>
    <col min="7826" max="7826" width="16.21875" style="1" customWidth="1"/>
    <col min="7827" max="7828" width="9.21875" style="1" customWidth="1"/>
    <col min="7829" max="7829" width="11.21875" style="1" customWidth="1"/>
    <col min="7830" max="7830" width="2.21875" style="1" customWidth="1"/>
    <col min="7831" max="8036" width="10.88671875" style="1"/>
    <col min="8037" max="8037" width="12" style="1" customWidth="1"/>
    <col min="8038" max="8038" width="2.77734375" style="1" customWidth="1"/>
    <col min="8039" max="8040" width="6.44140625" style="1" customWidth="1"/>
    <col min="8041" max="8041" width="5.77734375" style="1" customWidth="1"/>
    <col min="8042" max="8042" width="6.44140625" style="1" customWidth="1"/>
    <col min="8043" max="8043" width="13.77734375" style="1" customWidth="1"/>
    <col min="8044" max="8045" width="9" style="1" customWidth="1"/>
    <col min="8046" max="8046" width="2.44140625" style="1" customWidth="1"/>
    <col min="8047" max="8047" width="8.77734375" style="1" customWidth="1"/>
    <col min="8048" max="8048" width="7.44140625" style="1" customWidth="1"/>
    <col min="8049" max="8051" width="3.77734375" style="1" customWidth="1"/>
    <col min="8052" max="8052" width="3.44140625" style="1" customWidth="1"/>
    <col min="8053" max="8053" width="2.77734375" style="1" customWidth="1"/>
    <col min="8054" max="8054" width="3" style="1" customWidth="1"/>
    <col min="8055" max="8057" width="0" style="1" hidden="1" customWidth="1"/>
    <col min="8058" max="8058" width="4.44140625" style="1" customWidth="1"/>
    <col min="8059" max="8059" width="0" style="1" hidden="1" customWidth="1"/>
    <col min="8060" max="8061" width="14.77734375" style="1" customWidth="1"/>
    <col min="8062" max="8062" width="15.21875" style="1" customWidth="1"/>
    <col min="8063" max="8063" width="6.44140625" style="1" customWidth="1"/>
    <col min="8064" max="8064" width="15.21875" style="1" customWidth="1"/>
    <col min="8065" max="8065" width="4.21875" style="1" customWidth="1"/>
    <col min="8066" max="8066" width="3" style="1" customWidth="1"/>
    <col min="8067" max="8069" width="0" style="1" hidden="1" customWidth="1"/>
    <col min="8070" max="8070" width="3" style="1" customWidth="1"/>
    <col min="8071" max="8071" width="0" style="1" hidden="1" customWidth="1"/>
    <col min="8072" max="8072" width="3" style="1" customWidth="1"/>
    <col min="8073" max="8073" width="0" style="1" hidden="1" customWidth="1"/>
    <col min="8074" max="8074" width="4.44140625" style="1" customWidth="1"/>
    <col min="8075" max="8075" width="34.21875" style="1" customWidth="1"/>
    <col min="8076" max="8076" width="23.44140625" style="1" customWidth="1"/>
    <col min="8077" max="8077" width="9.21875" style="1" customWidth="1"/>
    <col min="8078" max="8078" width="19.44140625" style="1" customWidth="1"/>
    <col min="8079" max="8079" width="42.77734375" style="1" customWidth="1"/>
    <col min="8080" max="8080" width="5.77734375" style="1" customWidth="1"/>
    <col min="8081" max="8081" width="31.44140625" style="1" customWidth="1"/>
    <col min="8082" max="8082" width="16.21875" style="1" customWidth="1"/>
    <col min="8083" max="8084" width="9.21875" style="1" customWidth="1"/>
    <col min="8085" max="8085" width="11.21875" style="1" customWidth="1"/>
    <col min="8086" max="8086" width="2.21875" style="1" customWidth="1"/>
    <col min="8087" max="8292" width="10.88671875" style="1"/>
    <col min="8293" max="8293" width="12" style="1" customWidth="1"/>
    <col min="8294" max="8294" width="2.77734375" style="1" customWidth="1"/>
    <col min="8295" max="8296" width="6.44140625" style="1" customWidth="1"/>
    <col min="8297" max="8297" width="5.77734375" style="1" customWidth="1"/>
    <col min="8298" max="8298" width="6.44140625" style="1" customWidth="1"/>
    <col min="8299" max="8299" width="13.77734375" style="1" customWidth="1"/>
    <col min="8300" max="8301" width="9" style="1" customWidth="1"/>
    <col min="8302" max="8302" width="2.44140625" style="1" customWidth="1"/>
    <col min="8303" max="8303" width="8.77734375" style="1" customWidth="1"/>
    <col min="8304" max="8304" width="7.44140625" style="1" customWidth="1"/>
    <col min="8305" max="8307" width="3.77734375" style="1" customWidth="1"/>
    <col min="8308" max="8308" width="3.44140625" style="1" customWidth="1"/>
    <col min="8309" max="8309" width="2.77734375" style="1" customWidth="1"/>
    <col min="8310" max="8310" width="3" style="1" customWidth="1"/>
    <col min="8311" max="8313" width="0" style="1" hidden="1" customWidth="1"/>
    <col min="8314" max="8314" width="4.44140625" style="1" customWidth="1"/>
    <col min="8315" max="8315" width="0" style="1" hidden="1" customWidth="1"/>
    <col min="8316" max="8317" width="14.77734375" style="1" customWidth="1"/>
    <col min="8318" max="8318" width="15.21875" style="1" customWidth="1"/>
    <col min="8319" max="8319" width="6.44140625" style="1" customWidth="1"/>
    <col min="8320" max="8320" width="15.21875" style="1" customWidth="1"/>
    <col min="8321" max="8321" width="4.21875" style="1" customWidth="1"/>
    <col min="8322" max="8322" width="3" style="1" customWidth="1"/>
    <col min="8323" max="8325" width="0" style="1" hidden="1" customWidth="1"/>
    <col min="8326" max="8326" width="3" style="1" customWidth="1"/>
    <col min="8327" max="8327" width="0" style="1" hidden="1" customWidth="1"/>
    <col min="8328" max="8328" width="3" style="1" customWidth="1"/>
    <col min="8329" max="8329" width="0" style="1" hidden="1" customWidth="1"/>
    <col min="8330" max="8330" width="4.44140625" style="1" customWidth="1"/>
    <col min="8331" max="8331" width="34.21875" style="1" customWidth="1"/>
    <col min="8332" max="8332" width="23.44140625" style="1" customWidth="1"/>
    <col min="8333" max="8333" width="9.21875" style="1" customWidth="1"/>
    <col min="8334" max="8334" width="19.44140625" style="1" customWidth="1"/>
    <col min="8335" max="8335" width="42.77734375" style="1" customWidth="1"/>
    <col min="8336" max="8336" width="5.77734375" style="1" customWidth="1"/>
    <col min="8337" max="8337" width="31.44140625" style="1" customWidth="1"/>
    <col min="8338" max="8338" width="16.21875" style="1" customWidth="1"/>
    <col min="8339" max="8340" width="9.21875" style="1" customWidth="1"/>
    <col min="8341" max="8341" width="11.21875" style="1" customWidth="1"/>
    <col min="8342" max="8342" width="2.21875" style="1" customWidth="1"/>
    <col min="8343" max="8548" width="10.88671875" style="1"/>
    <col min="8549" max="8549" width="12" style="1" customWidth="1"/>
    <col min="8550" max="8550" width="2.77734375" style="1" customWidth="1"/>
    <col min="8551" max="8552" width="6.44140625" style="1" customWidth="1"/>
    <col min="8553" max="8553" width="5.77734375" style="1" customWidth="1"/>
    <col min="8554" max="8554" width="6.44140625" style="1" customWidth="1"/>
    <col min="8555" max="8555" width="13.77734375" style="1" customWidth="1"/>
    <col min="8556" max="8557" width="9" style="1" customWidth="1"/>
    <col min="8558" max="8558" width="2.44140625" style="1" customWidth="1"/>
    <col min="8559" max="8559" width="8.77734375" style="1" customWidth="1"/>
    <col min="8560" max="8560" width="7.44140625" style="1" customWidth="1"/>
    <col min="8561" max="8563" width="3.77734375" style="1" customWidth="1"/>
    <col min="8564" max="8564" width="3.44140625" style="1" customWidth="1"/>
    <col min="8565" max="8565" width="2.77734375" style="1" customWidth="1"/>
    <col min="8566" max="8566" width="3" style="1" customWidth="1"/>
    <col min="8567" max="8569" width="0" style="1" hidden="1" customWidth="1"/>
    <col min="8570" max="8570" width="4.44140625" style="1" customWidth="1"/>
    <col min="8571" max="8571" width="0" style="1" hidden="1" customWidth="1"/>
    <col min="8572" max="8573" width="14.77734375" style="1" customWidth="1"/>
    <col min="8574" max="8574" width="15.21875" style="1" customWidth="1"/>
    <col min="8575" max="8575" width="6.44140625" style="1" customWidth="1"/>
    <col min="8576" max="8576" width="15.21875" style="1" customWidth="1"/>
    <col min="8577" max="8577" width="4.21875" style="1" customWidth="1"/>
    <col min="8578" max="8578" width="3" style="1" customWidth="1"/>
    <col min="8579" max="8581" width="0" style="1" hidden="1" customWidth="1"/>
    <col min="8582" max="8582" width="3" style="1" customWidth="1"/>
    <col min="8583" max="8583" width="0" style="1" hidden="1" customWidth="1"/>
    <col min="8584" max="8584" width="3" style="1" customWidth="1"/>
    <col min="8585" max="8585" width="0" style="1" hidden="1" customWidth="1"/>
    <col min="8586" max="8586" width="4.44140625" style="1" customWidth="1"/>
    <col min="8587" max="8587" width="34.21875" style="1" customWidth="1"/>
    <col min="8588" max="8588" width="23.44140625" style="1" customWidth="1"/>
    <col min="8589" max="8589" width="9.21875" style="1" customWidth="1"/>
    <col min="8590" max="8590" width="19.44140625" style="1" customWidth="1"/>
    <col min="8591" max="8591" width="42.77734375" style="1" customWidth="1"/>
    <col min="8592" max="8592" width="5.77734375" style="1" customWidth="1"/>
    <col min="8593" max="8593" width="31.44140625" style="1" customWidth="1"/>
    <col min="8594" max="8594" width="16.21875" style="1" customWidth="1"/>
    <col min="8595" max="8596" width="9.21875" style="1" customWidth="1"/>
    <col min="8597" max="8597" width="11.21875" style="1" customWidth="1"/>
    <col min="8598" max="8598" width="2.21875" style="1" customWidth="1"/>
    <col min="8599" max="8804" width="10.88671875" style="1"/>
    <col min="8805" max="8805" width="12" style="1" customWidth="1"/>
    <col min="8806" max="8806" width="2.77734375" style="1" customWidth="1"/>
    <col min="8807" max="8808" width="6.44140625" style="1" customWidth="1"/>
    <col min="8809" max="8809" width="5.77734375" style="1" customWidth="1"/>
    <col min="8810" max="8810" width="6.44140625" style="1" customWidth="1"/>
    <col min="8811" max="8811" width="13.77734375" style="1" customWidth="1"/>
    <col min="8812" max="8813" width="9" style="1" customWidth="1"/>
    <col min="8814" max="8814" width="2.44140625" style="1" customWidth="1"/>
    <col min="8815" max="8815" width="8.77734375" style="1" customWidth="1"/>
    <col min="8816" max="8816" width="7.44140625" style="1" customWidth="1"/>
    <col min="8817" max="8819" width="3.77734375" style="1" customWidth="1"/>
    <col min="8820" max="8820" width="3.44140625" style="1" customWidth="1"/>
    <col min="8821" max="8821" width="2.77734375" style="1" customWidth="1"/>
    <col min="8822" max="8822" width="3" style="1" customWidth="1"/>
    <col min="8823" max="8825" width="0" style="1" hidden="1" customWidth="1"/>
    <col min="8826" max="8826" width="4.44140625" style="1" customWidth="1"/>
    <col min="8827" max="8827" width="0" style="1" hidden="1" customWidth="1"/>
    <col min="8828" max="8829" width="14.77734375" style="1" customWidth="1"/>
    <col min="8830" max="8830" width="15.21875" style="1" customWidth="1"/>
    <col min="8831" max="8831" width="6.44140625" style="1" customWidth="1"/>
    <col min="8832" max="8832" width="15.21875" style="1" customWidth="1"/>
    <col min="8833" max="8833" width="4.21875" style="1" customWidth="1"/>
    <col min="8834" max="8834" width="3" style="1" customWidth="1"/>
    <col min="8835" max="8837" width="0" style="1" hidden="1" customWidth="1"/>
    <col min="8838" max="8838" width="3" style="1" customWidth="1"/>
    <col min="8839" max="8839" width="0" style="1" hidden="1" customWidth="1"/>
    <col min="8840" max="8840" width="3" style="1" customWidth="1"/>
    <col min="8841" max="8841" width="0" style="1" hidden="1" customWidth="1"/>
    <col min="8842" max="8842" width="4.44140625" style="1" customWidth="1"/>
    <col min="8843" max="8843" width="34.21875" style="1" customWidth="1"/>
    <col min="8844" max="8844" width="23.44140625" style="1" customWidth="1"/>
    <col min="8845" max="8845" width="9.21875" style="1" customWidth="1"/>
    <col min="8846" max="8846" width="19.44140625" style="1" customWidth="1"/>
    <col min="8847" max="8847" width="42.77734375" style="1" customWidth="1"/>
    <col min="8848" max="8848" width="5.77734375" style="1" customWidth="1"/>
    <col min="8849" max="8849" width="31.44140625" style="1" customWidth="1"/>
    <col min="8850" max="8850" width="16.21875" style="1" customWidth="1"/>
    <col min="8851" max="8852" width="9.21875" style="1" customWidth="1"/>
    <col min="8853" max="8853" width="11.21875" style="1" customWidth="1"/>
    <col min="8854" max="8854" width="2.21875" style="1" customWidth="1"/>
    <col min="8855" max="9060" width="10.88671875" style="1"/>
    <col min="9061" max="9061" width="12" style="1" customWidth="1"/>
    <col min="9062" max="9062" width="2.77734375" style="1" customWidth="1"/>
    <col min="9063" max="9064" width="6.44140625" style="1" customWidth="1"/>
    <col min="9065" max="9065" width="5.77734375" style="1" customWidth="1"/>
    <col min="9066" max="9066" width="6.44140625" style="1" customWidth="1"/>
    <col min="9067" max="9067" width="13.77734375" style="1" customWidth="1"/>
    <col min="9068" max="9069" width="9" style="1" customWidth="1"/>
    <col min="9070" max="9070" width="2.44140625" style="1" customWidth="1"/>
    <col min="9071" max="9071" width="8.77734375" style="1" customWidth="1"/>
    <col min="9072" max="9072" width="7.44140625" style="1" customWidth="1"/>
    <col min="9073" max="9075" width="3.77734375" style="1" customWidth="1"/>
    <col min="9076" max="9076" width="3.44140625" style="1" customWidth="1"/>
    <col min="9077" max="9077" width="2.77734375" style="1" customWidth="1"/>
    <col min="9078" max="9078" width="3" style="1" customWidth="1"/>
    <col min="9079" max="9081" width="0" style="1" hidden="1" customWidth="1"/>
    <col min="9082" max="9082" width="4.44140625" style="1" customWidth="1"/>
    <col min="9083" max="9083" width="0" style="1" hidden="1" customWidth="1"/>
    <col min="9084" max="9085" width="14.77734375" style="1" customWidth="1"/>
    <col min="9086" max="9086" width="15.21875" style="1" customWidth="1"/>
    <col min="9087" max="9087" width="6.44140625" style="1" customWidth="1"/>
    <col min="9088" max="9088" width="15.21875" style="1" customWidth="1"/>
    <col min="9089" max="9089" width="4.21875" style="1" customWidth="1"/>
    <col min="9090" max="9090" width="3" style="1" customWidth="1"/>
    <col min="9091" max="9093" width="0" style="1" hidden="1" customWidth="1"/>
    <col min="9094" max="9094" width="3" style="1" customWidth="1"/>
    <col min="9095" max="9095" width="0" style="1" hidden="1" customWidth="1"/>
    <col min="9096" max="9096" width="3" style="1" customWidth="1"/>
    <col min="9097" max="9097" width="0" style="1" hidden="1" customWidth="1"/>
    <col min="9098" max="9098" width="4.44140625" style="1" customWidth="1"/>
    <col min="9099" max="9099" width="34.21875" style="1" customWidth="1"/>
    <col min="9100" max="9100" width="23.44140625" style="1" customWidth="1"/>
    <col min="9101" max="9101" width="9.21875" style="1" customWidth="1"/>
    <col min="9102" max="9102" width="19.44140625" style="1" customWidth="1"/>
    <col min="9103" max="9103" width="42.77734375" style="1" customWidth="1"/>
    <col min="9104" max="9104" width="5.77734375" style="1" customWidth="1"/>
    <col min="9105" max="9105" width="31.44140625" style="1" customWidth="1"/>
    <col min="9106" max="9106" width="16.21875" style="1" customWidth="1"/>
    <col min="9107" max="9108" width="9.21875" style="1" customWidth="1"/>
    <col min="9109" max="9109" width="11.21875" style="1" customWidth="1"/>
    <col min="9110" max="9110" width="2.21875" style="1" customWidth="1"/>
    <col min="9111" max="9316" width="10.88671875" style="1"/>
    <col min="9317" max="9317" width="12" style="1" customWidth="1"/>
    <col min="9318" max="9318" width="2.77734375" style="1" customWidth="1"/>
    <col min="9319" max="9320" width="6.44140625" style="1" customWidth="1"/>
    <col min="9321" max="9321" width="5.77734375" style="1" customWidth="1"/>
    <col min="9322" max="9322" width="6.44140625" style="1" customWidth="1"/>
    <col min="9323" max="9323" width="13.77734375" style="1" customWidth="1"/>
    <col min="9324" max="9325" width="9" style="1" customWidth="1"/>
    <col min="9326" max="9326" width="2.44140625" style="1" customWidth="1"/>
    <col min="9327" max="9327" width="8.77734375" style="1" customWidth="1"/>
    <col min="9328" max="9328" width="7.44140625" style="1" customWidth="1"/>
    <col min="9329" max="9331" width="3.77734375" style="1" customWidth="1"/>
    <col min="9332" max="9332" width="3.44140625" style="1" customWidth="1"/>
    <col min="9333" max="9333" width="2.77734375" style="1" customWidth="1"/>
    <col min="9334" max="9334" width="3" style="1" customWidth="1"/>
    <col min="9335" max="9337" width="0" style="1" hidden="1" customWidth="1"/>
    <col min="9338" max="9338" width="4.44140625" style="1" customWidth="1"/>
    <col min="9339" max="9339" width="0" style="1" hidden="1" customWidth="1"/>
    <col min="9340" max="9341" width="14.77734375" style="1" customWidth="1"/>
    <col min="9342" max="9342" width="15.21875" style="1" customWidth="1"/>
    <col min="9343" max="9343" width="6.44140625" style="1" customWidth="1"/>
    <col min="9344" max="9344" width="15.21875" style="1" customWidth="1"/>
    <col min="9345" max="9345" width="4.21875" style="1" customWidth="1"/>
    <col min="9346" max="9346" width="3" style="1" customWidth="1"/>
    <col min="9347" max="9349" width="0" style="1" hidden="1" customWidth="1"/>
    <col min="9350" max="9350" width="3" style="1" customWidth="1"/>
    <col min="9351" max="9351" width="0" style="1" hidden="1" customWidth="1"/>
    <col min="9352" max="9352" width="3" style="1" customWidth="1"/>
    <col min="9353" max="9353" width="0" style="1" hidden="1" customWidth="1"/>
    <col min="9354" max="9354" width="4.44140625" style="1" customWidth="1"/>
    <col min="9355" max="9355" width="34.21875" style="1" customWidth="1"/>
    <col min="9356" max="9356" width="23.44140625" style="1" customWidth="1"/>
    <col min="9357" max="9357" width="9.21875" style="1" customWidth="1"/>
    <col min="9358" max="9358" width="19.44140625" style="1" customWidth="1"/>
    <col min="9359" max="9359" width="42.77734375" style="1" customWidth="1"/>
    <col min="9360" max="9360" width="5.77734375" style="1" customWidth="1"/>
    <col min="9361" max="9361" width="31.44140625" style="1" customWidth="1"/>
    <col min="9362" max="9362" width="16.21875" style="1" customWidth="1"/>
    <col min="9363" max="9364" width="9.21875" style="1" customWidth="1"/>
    <col min="9365" max="9365" width="11.21875" style="1" customWidth="1"/>
    <col min="9366" max="9366" width="2.21875" style="1" customWidth="1"/>
    <col min="9367" max="9572" width="10.88671875" style="1"/>
    <col min="9573" max="9573" width="12" style="1" customWidth="1"/>
    <col min="9574" max="9574" width="2.77734375" style="1" customWidth="1"/>
    <col min="9575" max="9576" width="6.44140625" style="1" customWidth="1"/>
    <col min="9577" max="9577" width="5.77734375" style="1" customWidth="1"/>
    <col min="9578" max="9578" width="6.44140625" style="1" customWidth="1"/>
    <col min="9579" max="9579" width="13.77734375" style="1" customWidth="1"/>
    <col min="9580" max="9581" width="9" style="1" customWidth="1"/>
    <col min="9582" max="9582" width="2.44140625" style="1" customWidth="1"/>
    <col min="9583" max="9583" width="8.77734375" style="1" customWidth="1"/>
    <col min="9584" max="9584" width="7.44140625" style="1" customWidth="1"/>
    <col min="9585" max="9587" width="3.77734375" style="1" customWidth="1"/>
    <col min="9588" max="9588" width="3.44140625" style="1" customWidth="1"/>
    <col min="9589" max="9589" width="2.77734375" style="1" customWidth="1"/>
    <col min="9590" max="9590" width="3" style="1" customWidth="1"/>
    <col min="9591" max="9593" width="0" style="1" hidden="1" customWidth="1"/>
    <col min="9594" max="9594" width="4.44140625" style="1" customWidth="1"/>
    <col min="9595" max="9595" width="0" style="1" hidden="1" customWidth="1"/>
    <col min="9596" max="9597" width="14.77734375" style="1" customWidth="1"/>
    <col min="9598" max="9598" width="15.21875" style="1" customWidth="1"/>
    <col min="9599" max="9599" width="6.44140625" style="1" customWidth="1"/>
    <col min="9600" max="9600" width="15.21875" style="1" customWidth="1"/>
    <col min="9601" max="9601" width="4.21875" style="1" customWidth="1"/>
    <col min="9602" max="9602" width="3" style="1" customWidth="1"/>
    <col min="9603" max="9605" width="0" style="1" hidden="1" customWidth="1"/>
    <col min="9606" max="9606" width="3" style="1" customWidth="1"/>
    <col min="9607" max="9607" width="0" style="1" hidden="1" customWidth="1"/>
    <col min="9608" max="9608" width="3" style="1" customWidth="1"/>
    <col min="9609" max="9609" width="0" style="1" hidden="1" customWidth="1"/>
    <col min="9610" max="9610" width="4.44140625" style="1" customWidth="1"/>
    <col min="9611" max="9611" width="34.21875" style="1" customWidth="1"/>
    <col min="9612" max="9612" width="23.44140625" style="1" customWidth="1"/>
    <col min="9613" max="9613" width="9.21875" style="1" customWidth="1"/>
    <col min="9614" max="9614" width="19.44140625" style="1" customWidth="1"/>
    <col min="9615" max="9615" width="42.77734375" style="1" customWidth="1"/>
    <col min="9616" max="9616" width="5.77734375" style="1" customWidth="1"/>
    <col min="9617" max="9617" width="31.44140625" style="1" customWidth="1"/>
    <col min="9618" max="9618" width="16.21875" style="1" customWidth="1"/>
    <col min="9619" max="9620" width="9.21875" style="1" customWidth="1"/>
    <col min="9621" max="9621" width="11.21875" style="1" customWidth="1"/>
    <col min="9622" max="9622" width="2.21875" style="1" customWidth="1"/>
    <col min="9623" max="9828" width="10.88671875" style="1"/>
    <col min="9829" max="9829" width="12" style="1" customWidth="1"/>
    <col min="9830" max="9830" width="2.77734375" style="1" customWidth="1"/>
    <col min="9831" max="9832" width="6.44140625" style="1" customWidth="1"/>
    <col min="9833" max="9833" width="5.77734375" style="1" customWidth="1"/>
    <col min="9834" max="9834" width="6.44140625" style="1" customWidth="1"/>
    <col min="9835" max="9835" width="13.77734375" style="1" customWidth="1"/>
    <col min="9836" max="9837" width="9" style="1" customWidth="1"/>
    <col min="9838" max="9838" width="2.44140625" style="1" customWidth="1"/>
    <col min="9839" max="9839" width="8.77734375" style="1" customWidth="1"/>
    <col min="9840" max="9840" width="7.44140625" style="1" customWidth="1"/>
    <col min="9841" max="9843" width="3.77734375" style="1" customWidth="1"/>
    <col min="9844" max="9844" width="3.44140625" style="1" customWidth="1"/>
    <col min="9845" max="9845" width="2.77734375" style="1" customWidth="1"/>
    <col min="9846" max="9846" width="3" style="1" customWidth="1"/>
    <col min="9847" max="9849" width="0" style="1" hidden="1" customWidth="1"/>
    <col min="9850" max="9850" width="4.44140625" style="1" customWidth="1"/>
    <col min="9851" max="9851" width="0" style="1" hidden="1" customWidth="1"/>
    <col min="9852" max="9853" width="14.77734375" style="1" customWidth="1"/>
    <col min="9854" max="9854" width="15.21875" style="1" customWidth="1"/>
    <col min="9855" max="9855" width="6.44140625" style="1" customWidth="1"/>
    <col min="9856" max="9856" width="15.21875" style="1" customWidth="1"/>
    <col min="9857" max="9857" width="4.21875" style="1" customWidth="1"/>
    <col min="9858" max="9858" width="3" style="1" customWidth="1"/>
    <col min="9859" max="9861" width="0" style="1" hidden="1" customWidth="1"/>
    <col min="9862" max="9862" width="3" style="1" customWidth="1"/>
    <col min="9863" max="9863" width="0" style="1" hidden="1" customWidth="1"/>
    <col min="9864" max="9864" width="3" style="1" customWidth="1"/>
    <col min="9865" max="9865" width="0" style="1" hidden="1" customWidth="1"/>
    <col min="9866" max="9866" width="4.44140625" style="1" customWidth="1"/>
    <col min="9867" max="9867" width="34.21875" style="1" customWidth="1"/>
    <col min="9868" max="9868" width="23.44140625" style="1" customWidth="1"/>
    <col min="9869" max="9869" width="9.21875" style="1" customWidth="1"/>
    <col min="9870" max="9870" width="19.44140625" style="1" customWidth="1"/>
    <col min="9871" max="9871" width="42.77734375" style="1" customWidth="1"/>
    <col min="9872" max="9872" width="5.77734375" style="1" customWidth="1"/>
    <col min="9873" max="9873" width="31.44140625" style="1" customWidth="1"/>
    <col min="9874" max="9874" width="16.21875" style="1" customWidth="1"/>
    <col min="9875" max="9876" width="9.21875" style="1" customWidth="1"/>
    <col min="9877" max="9877" width="11.21875" style="1" customWidth="1"/>
    <col min="9878" max="9878" width="2.21875" style="1" customWidth="1"/>
    <col min="9879" max="10084" width="10.88671875" style="1"/>
    <col min="10085" max="10085" width="12" style="1" customWidth="1"/>
    <col min="10086" max="10086" width="2.77734375" style="1" customWidth="1"/>
    <col min="10087" max="10088" width="6.44140625" style="1" customWidth="1"/>
    <col min="10089" max="10089" width="5.77734375" style="1" customWidth="1"/>
    <col min="10090" max="10090" width="6.44140625" style="1" customWidth="1"/>
    <col min="10091" max="10091" width="13.77734375" style="1" customWidth="1"/>
    <col min="10092" max="10093" width="9" style="1" customWidth="1"/>
    <col min="10094" max="10094" width="2.44140625" style="1" customWidth="1"/>
    <col min="10095" max="10095" width="8.77734375" style="1" customWidth="1"/>
    <col min="10096" max="10096" width="7.44140625" style="1" customWidth="1"/>
    <col min="10097" max="10099" width="3.77734375" style="1" customWidth="1"/>
    <col min="10100" max="10100" width="3.44140625" style="1" customWidth="1"/>
    <col min="10101" max="10101" width="2.77734375" style="1" customWidth="1"/>
    <col min="10102" max="10102" width="3" style="1" customWidth="1"/>
    <col min="10103" max="10105" width="0" style="1" hidden="1" customWidth="1"/>
    <col min="10106" max="10106" width="4.44140625" style="1" customWidth="1"/>
    <col min="10107" max="10107" width="0" style="1" hidden="1" customWidth="1"/>
    <col min="10108" max="10109" width="14.77734375" style="1" customWidth="1"/>
    <col min="10110" max="10110" width="15.21875" style="1" customWidth="1"/>
    <col min="10111" max="10111" width="6.44140625" style="1" customWidth="1"/>
    <col min="10112" max="10112" width="15.21875" style="1" customWidth="1"/>
    <col min="10113" max="10113" width="4.21875" style="1" customWidth="1"/>
    <col min="10114" max="10114" width="3" style="1" customWidth="1"/>
    <col min="10115" max="10117" width="0" style="1" hidden="1" customWidth="1"/>
    <col min="10118" max="10118" width="3" style="1" customWidth="1"/>
    <col min="10119" max="10119" width="0" style="1" hidden="1" customWidth="1"/>
    <col min="10120" max="10120" width="3" style="1" customWidth="1"/>
    <col min="10121" max="10121" width="0" style="1" hidden="1" customWidth="1"/>
    <col min="10122" max="10122" width="4.44140625" style="1" customWidth="1"/>
    <col min="10123" max="10123" width="34.21875" style="1" customWidth="1"/>
    <col min="10124" max="10124" width="23.44140625" style="1" customWidth="1"/>
    <col min="10125" max="10125" width="9.21875" style="1" customWidth="1"/>
    <col min="10126" max="10126" width="19.44140625" style="1" customWidth="1"/>
    <col min="10127" max="10127" width="42.77734375" style="1" customWidth="1"/>
    <col min="10128" max="10128" width="5.77734375" style="1" customWidth="1"/>
    <col min="10129" max="10129" width="31.44140625" style="1" customWidth="1"/>
    <col min="10130" max="10130" width="16.21875" style="1" customWidth="1"/>
    <col min="10131" max="10132" width="9.21875" style="1" customWidth="1"/>
    <col min="10133" max="10133" width="11.21875" style="1" customWidth="1"/>
    <col min="10134" max="10134" width="2.21875" style="1" customWidth="1"/>
    <col min="10135" max="10340" width="10.88671875" style="1"/>
    <col min="10341" max="10341" width="12" style="1" customWidth="1"/>
    <col min="10342" max="10342" width="2.77734375" style="1" customWidth="1"/>
    <col min="10343" max="10344" width="6.44140625" style="1" customWidth="1"/>
    <col min="10345" max="10345" width="5.77734375" style="1" customWidth="1"/>
    <col min="10346" max="10346" width="6.44140625" style="1" customWidth="1"/>
    <col min="10347" max="10347" width="13.77734375" style="1" customWidth="1"/>
    <col min="10348" max="10349" width="9" style="1" customWidth="1"/>
    <col min="10350" max="10350" width="2.44140625" style="1" customWidth="1"/>
    <col min="10351" max="10351" width="8.77734375" style="1" customWidth="1"/>
    <col min="10352" max="10352" width="7.44140625" style="1" customWidth="1"/>
    <col min="10353" max="10355" width="3.77734375" style="1" customWidth="1"/>
    <col min="10356" max="10356" width="3.44140625" style="1" customWidth="1"/>
    <col min="10357" max="10357" width="2.77734375" style="1" customWidth="1"/>
    <col min="10358" max="10358" width="3" style="1" customWidth="1"/>
    <col min="10359" max="10361" width="0" style="1" hidden="1" customWidth="1"/>
    <col min="10362" max="10362" width="4.44140625" style="1" customWidth="1"/>
    <col min="10363" max="10363" width="0" style="1" hidden="1" customWidth="1"/>
    <col min="10364" max="10365" width="14.77734375" style="1" customWidth="1"/>
    <col min="10366" max="10366" width="15.21875" style="1" customWidth="1"/>
    <col min="10367" max="10367" width="6.44140625" style="1" customWidth="1"/>
    <col min="10368" max="10368" width="15.21875" style="1" customWidth="1"/>
    <col min="10369" max="10369" width="4.21875" style="1" customWidth="1"/>
    <col min="10370" max="10370" width="3" style="1" customWidth="1"/>
    <col min="10371" max="10373" width="0" style="1" hidden="1" customWidth="1"/>
    <col min="10374" max="10374" width="3" style="1" customWidth="1"/>
    <col min="10375" max="10375" width="0" style="1" hidden="1" customWidth="1"/>
    <col min="10376" max="10376" width="3" style="1" customWidth="1"/>
    <col min="10377" max="10377" width="0" style="1" hidden="1" customWidth="1"/>
    <col min="10378" max="10378" width="4.44140625" style="1" customWidth="1"/>
    <col min="10379" max="10379" width="34.21875" style="1" customWidth="1"/>
    <col min="10380" max="10380" width="23.44140625" style="1" customWidth="1"/>
    <col min="10381" max="10381" width="9.21875" style="1" customWidth="1"/>
    <col min="10382" max="10382" width="19.44140625" style="1" customWidth="1"/>
    <col min="10383" max="10383" width="42.77734375" style="1" customWidth="1"/>
    <col min="10384" max="10384" width="5.77734375" style="1" customWidth="1"/>
    <col min="10385" max="10385" width="31.44140625" style="1" customWidth="1"/>
    <col min="10386" max="10386" width="16.21875" style="1" customWidth="1"/>
    <col min="10387" max="10388" width="9.21875" style="1" customWidth="1"/>
    <col min="10389" max="10389" width="11.21875" style="1" customWidth="1"/>
    <col min="10390" max="10390" width="2.21875" style="1" customWidth="1"/>
    <col min="10391" max="10596" width="10.88671875" style="1"/>
    <col min="10597" max="10597" width="12" style="1" customWidth="1"/>
    <col min="10598" max="10598" width="2.77734375" style="1" customWidth="1"/>
    <col min="10599" max="10600" width="6.44140625" style="1" customWidth="1"/>
    <col min="10601" max="10601" width="5.77734375" style="1" customWidth="1"/>
    <col min="10602" max="10602" width="6.44140625" style="1" customWidth="1"/>
    <col min="10603" max="10603" width="13.77734375" style="1" customWidth="1"/>
    <col min="10604" max="10605" width="9" style="1" customWidth="1"/>
    <col min="10606" max="10606" width="2.44140625" style="1" customWidth="1"/>
    <col min="10607" max="10607" width="8.77734375" style="1" customWidth="1"/>
    <col min="10608" max="10608" width="7.44140625" style="1" customWidth="1"/>
    <col min="10609" max="10611" width="3.77734375" style="1" customWidth="1"/>
    <col min="10612" max="10612" width="3.44140625" style="1" customWidth="1"/>
    <col min="10613" max="10613" width="2.77734375" style="1" customWidth="1"/>
    <col min="10614" max="10614" width="3" style="1" customWidth="1"/>
    <col min="10615" max="10617" width="0" style="1" hidden="1" customWidth="1"/>
    <col min="10618" max="10618" width="4.44140625" style="1" customWidth="1"/>
    <col min="10619" max="10619" width="0" style="1" hidden="1" customWidth="1"/>
    <col min="10620" max="10621" width="14.77734375" style="1" customWidth="1"/>
    <col min="10622" max="10622" width="15.21875" style="1" customWidth="1"/>
    <col min="10623" max="10623" width="6.44140625" style="1" customWidth="1"/>
    <col min="10624" max="10624" width="15.21875" style="1" customWidth="1"/>
    <col min="10625" max="10625" width="4.21875" style="1" customWidth="1"/>
    <col min="10626" max="10626" width="3" style="1" customWidth="1"/>
    <col min="10627" max="10629" width="0" style="1" hidden="1" customWidth="1"/>
    <col min="10630" max="10630" width="3" style="1" customWidth="1"/>
    <col min="10631" max="10631" width="0" style="1" hidden="1" customWidth="1"/>
    <col min="10632" max="10632" width="3" style="1" customWidth="1"/>
    <col min="10633" max="10633" width="0" style="1" hidden="1" customWidth="1"/>
    <col min="10634" max="10634" width="4.44140625" style="1" customWidth="1"/>
    <col min="10635" max="10635" width="34.21875" style="1" customWidth="1"/>
    <col min="10636" max="10636" width="23.44140625" style="1" customWidth="1"/>
    <col min="10637" max="10637" width="9.21875" style="1" customWidth="1"/>
    <col min="10638" max="10638" width="19.44140625" style="1" customWidth="1"/>
    <col min="10639" max="10639" width="42.77734375" style="1" customWidth="1"/>
    <col min="10640" max="10640" width="5.77734375" style="1" customWidth="1"/>
    <col min="10641" max="10641" width="31.44140625" style="1" customWidth="1"/>
    <col min="10642" max="10642" width="16.21875" style="1" customWidth="1"/>
    <col min="10643" max="10644" width="9.21875" style="1" customWidth="1"/>
    <col min="10645" max="10645" width="11.21875" style="1" customWidth="1"/>
    <col min="10646" max="10646" width="2.21875" style="1" customWidth="1"/>
    <col min="10647" max="10852" width="10.88671875" style="1"/>
    <col min="10853" max="10853" width="12" style="1" customWidth="1"/>
    <col min="10854" max="10854" width="2.77734375" style="1" customWidth="1"/>
    <col min="10855" max="10856" width="6.44140625" style="1" customWidth="1"/>
    <col min="10857" max="10857" width="5.77734375" style="1" customWidth="1"/>
    <col min="10858" max="10858" width="6.44140625" style="1" customWidth="1"/>
    <col min="10859" max="10859" width="13.77734375" style="1" customWidth="1"/>
    <col min="10860" max="10861" width="9" style="1" customWidth="1"/>
    <col min="10862" max="10862" width="2.44140625" style="1" customWidth="1"/>
    <col min="10863" max="10863" width="8.77734375" style="1" customWidth="1"/>
    <col min="10864" max="10864" width="7.44140625" style="1" customWidth="1"/>
    <col min="10865" max="10867" width="3.77734375" style="1" customWidth="1"/>
    <col min="10868" max="10868" width="3.44140625" style="1" customWidth="1"/>
    <col min="10869" max="10869" width="2.77734375" style="1" customWidth="1"/>
    <col min="10870" max="10870" width="3" style="1" customWidth="1"/>
    <col min="10871" max="10873" width="0" style="1" hidden="1" customWidth="1"/>
    <col min="10874" max="10874" width="4.44140625" style="1" customWidth="1"/>
    <col min="10875" max="10875" width="0" style="1" hidden="1" customWidth="1"/>
    <col min="10876" max="10877" width="14.77734375" style="1" customWidth="1"/>
    <col min="10878" max="10878" width="15.21875" style="1" customWidth="1"/>
    <col min="10879" max="10879" width="6.44140625" style="1" customWidth="1"/>
    <col min="10880" max="10880" width="15.21875" style="1" customWidth="1"/>
    <col min="10881" max="10881" width="4.21875" style="1" customWidth="1"/>
    <col min="10882" max="10882" width="3" style="1" customWidth="1"/>
    <col min="10883" max="10885" width="0" style="1" hidden="1" customWidth="1"/>
    <col min="10886" max="10886" width="3" style="1" customWidth="1"/>
    <col min="10887" max="10887" width="0" style="1" hidden="1" customWidth="1"/>
    <col min="10888" max="10888" width="3" style="1" customWidth="1"/>
    <col min="10889" max="10889" width="0" style="1" hidden="1" customWidth="1"/>
    <col min="10890" max="10890" width="4.44140625" style="1" customWidth="1"/>
    <col min="10891" max="10891" width="34.21875" style="1" customWidth="1"/>
    <col min="10892" max="10892" width="23.44140625" style="1" customWidth="1"/>
    <col min="10893" max="10893" width="9.21875" style="1" customWidth="1"/>
    <col min="10894" max="10894" width="19.44140625" style="1" customWidth="1"/>
    <col min="10895" max="10895" width="42.77734375" style="1" customWidth="1"/>
    <col min="10896" max="10896" width="5.77734375" style="1" customWidth="1"/>
    <col min="10897" max="10897" width="31.44140625" style="1" customWidth="1"/>
    <col min="10898" max="10898" width="16.21875" style="1" customWidth="1"/>
    <col min="10899" max="10900" width="9.21875" style="1" customWidth="1"/>
    <col min="10901" max="10901" width="11.21875" style="1" customWidth="1"/>
    <col min="10902" max="10902" width="2.21875" style="1" customWidth="1"/>
    <col min="10903" max="11108" width="10.88671875" style="1"/>
    <col min="11109" max="11109" width="12" style="1" customWidth="1"/>
    <col min="11110" max="11110" width="2.77734375" style="1" customWidth="1"/>
    <col min="11111" max="11112" width="6.44140625" style="1" customWidth="1"/>
    <col min="11113" max="11113" width="5.77734375" style="1" customWidth="1"/>
    <col min="11114" max="11114" width="6.44140625" style="1" customWidth="1"/>
    <col min="11115" max="11115" width="13.77734375" style="1" customWidth="1"/>
    <col min="11116" max="11117" width="9" style="1" customWidth="1"/>
    <col min="11118" max="11118" width="2.44140625" style="1" customWidth="1"/>
    <col min="11119" max="11119" width="8.77734375" style="1" customWidth="1"/>
    <col min="11120" max="11120" width="7.44140625" style="1" customWidth="1"/>
    <col min="11121" max="11123" width="3.77734375" style="1" customWidth="1"/>
    <col min="11124" max="11124" width="3.44140625" style="1" customWidth="1"/>
    <col min="11125" max="11125" width="2.77734375" style="1" customWidth="1"/>
    <col min="11126" max="11126" width="3" style="1" customWidth="1"/>
    <col min="11127" max="11129" width="0" style="1" hidden="1" customWidth="1"/>
    <col min="11130" max="11130" width="4.44140625" style="1" customWidth="1"/>
    <col min="11131" max="11131" width="0" style="1" hidden="1" customWidth="1"/>
    <col min="11132" max="11133" width="14.77734375" style="1" customWidth="1"/>
    <col min="11134" max="11134" width="15.21875" style="1" customWidth="1"/>
    <col min="11135" max="11135" width="6.44140625" style="1" customWidth="1"/>
    <col min="11136" max="11136" width="15.21875" style="1" customWidth="1"/>
    <col min="11137" max="11137" width="4.21875" style="1" customWidth="1"/>
    <col min="11138" max="11138" width="3" style="1" customWidth="1"/>
    <col min="11139" max="11141" width="0" style="1" hidden="1" customWidth="1"/>
    <col min="11142" max="11142" width="3" style="1" customWidth="1"/>
    <col min="11143" max="11143" width="0" style="1" hidden="1" customWidth="1"/>
    <col min="11144" max="11144" width="3" style="1" customWidth="1"/>
    <col min="11145" max="11145" width="0" style="1" hidden="1" customWidth="1"/>
    <col min="11146" max="11146" width="4.44140625" style="1" customWidth="1"/>
    <col min="11147" max="11147" width="34.21875" style="1" customWidth="1"/>
    <col min="11148" max="11148" width="23.44140625" style="1" customWidth="1"/>
    <col min="11149" max="11149" width="9.21875" style="1" customWidth="1"/>
    <col min="11150" max="11150" width="19.44140625" style="1" customWidth="1"/>
    <col min="11151" max="11151" width="42.77734375" style="1" customWidth="1"/>
    <col min="11152" max="11152" width="5.77734375" style="1" customWidth="1"/>
    <col min="11153" max="11153" width="31.44140625" style="1" customWidth="1"/>
    <col min="11154" max="11154" width="16.21875" style="1" customWidth="1"/>
    <col min="11155" max="11156" width="9.21875" style="1" customWidth="1"/>
    <col min="11157" max="11157" width="11.21875" style="1" customWidth="1"/>
    <col min="11158" max="11158" width="2.21875" style="1" customWidth="1"/>
    <col min="11159" max="11364" width="10.88671875" style="1"/>
    <col min="11365" max="11365" width="12" style="1" customWidth="1"/>
    <col min="11366" max="11366" width="2.77734375" style="1" customWidth="1"/>
    <col min="11367" max="11368" width="6.44140625" style="1" customWidth="1"/>
    <col min="11369" max="11369" width="5.77734375" style="1" customWidth="1"/>
    <col min="11370" max="11370" width="6.44140625" style="1" customWidth="1"/>
    <col min="11371" max="11371" width="13.77734375" style="1" customWidth="1"/>
    <col min="11372" max="11373" width="9" style="1" customWidth="1"/>
    <col min="11374" max="11374" width="2.44140625" style="1" customWidth="1"/>
    <col min="11375" max="11375" width="8.77734375" style="1" customWidth="1"/>
    <col min="11376" max="11376" width="7.44140625" style="1" customWidth="1"/>
    <col min="11377" max="11379" width="3.77734375" style="1" customWidth="1"/>
    <col min="11380" max="11380" width="3.44140625" style="1" customWidth="1"/>
    <col min="11381" max="11381" width="2.77734375" style="1" customWidth="1"/>
    <col min="11382" max="11382" width="3" style="1" customWidth="1"/>
    <col min="11383" max="11385" width="0" style="1" hidden="1" customWidth="1"/>
    <col min="11386" max="11386" width="4.44140625" style="1" customWidth="1"/>
    <col min="11387" max="11387" width="0" style="1" hidden="1" customWidth="1"/>
    <col min="11388" max="11389" width="14.77734375" style="1" customWidth="1"/>
    <col min="11390" max="11390" width="15.21875" style="1" customWidth="1"/>
    <col min="11391" max="11391" width="6.44140625" style="1" customWidth="1"/>
    <col min="11392" max="11392" width="15.21875" style="1" customWidth="1"/>
    <col min="11393" max="11393" width="4.21875" style="1" customWidth="1"/>
    <col min="11394" max="11394" width="3" style="1" customWidth="1"/>
    <col min="11395" max="11397" width="0" style="1" hidden="1" customWidth="1"/>
    <col min="11398" max="11398" width="3" style="1" customWidth="1"/>
    <col min="11399" max="11399" width="0" style="1" hidden="1" customWidth="1"/>
    <col min="11400" max="11400" width="3" style="1" customWidth="1"/>
    <col min="11401" max="11401" width="0" style="1" hidden="1" customWidth="1"/>
    <col min="11402" max="11402" width="4.44140625" style="1" customWidth="1"/>
    <col min="11403" max="11403" width="34.21875" style="1" customWidth="1"/>
    <col min="11404" max="11404" width="23.44140625" style="1" customWidth="1"/>
    <col min="11405" max="11405" width="9.21875" style="1" customWidth="1"/>
    <col min="11406" max="11406" width="19.44140625" style="1" customWidth="1"/>
    <col min="11407" max="11407" width="42.77734375" style="1" customWidth="1"/>
    <col min="11408" max="11408" width="5.77734375" style="1" customWidth="1"/>
    <col min="11409" max="11409" width="31.44140625" style="1" customWidth="1"/>
    <col min="11410" max="11410" width="16.21875" style="1" customWidth="1"/>
    <col min="11411" max="11412" width="9.21875" style="1" customWidth="1"/>
    <col min="11413" max="11413" width="11.21875" style="1" customWidth="1"/>
    <col min="11414" max="11414" width="2.21875" style="1" customWidth="1"/>
    <col min="11415" max="11620" width="10.88671875" style="1"/>
    <col min="11621" max="11621" width="12" style="1" customWidth="1"/>
    <col min="11622" max="11622" width="2.77734375" style="1" customWidth="1"/>
    <col min="11623" max="11624" width="6.44140625" style="1" customWidth="1"/>
    <col min="11625" max="11625" width="5.77734375" style="1" customWidth="1"/>
    <col min="11626" max="11626" width="6.44140625" style="1" customWidth="1"/>
    <col min="11627" max="11627" width="13.77734375" style="1" customWidth="1"/>
    <col min="11628" max="11629" width="9" style="1" customWidth="1"/>
    <col min="11630" max="11630" width="2.44140625" style="1" customWidth="1"/>
    <col min="11631" max="11631" width="8.77734375" style="1" customWidth="1"/>
    <col min="11632" max="11632" width="7.44140625" style="1" customWidth="1"/>
    <col min="11633" max="11635" width="3.77734375" style="1" customWidth="1"/>
    <col min="11636" max="11636" width="3.44140625" style="1" customWidth="1"/>
    <col min="11637" max="11637" width="2.77734375" style="1" customWidth="1"/>
    <col min="11638" max="11638" width="3" style="1" customWidth="1"/>
    <col min="11639" max="11641" width="0" style="1" hidden="1" customWidth="1"/>
    <col min="11642" max="11642" width="4.44140625" style="1" customWidth="1"/>
    <col min="11643" max="11643" width="0" style="1" hidden="1" customWidth="1"/>
    <col min="11644" max="11645" width="14.77734375" style="1" customWidth="1"/>
    <col min="11646" max="11646" width="15.21875" style="1" customWidth="1"/>
    <col min="11647" max="11647" width="6.44140625" style="1" customWidth="1"/>
    <col min="11648" max="11648" width="15.21875" style="1" customWidth="1"/>
    <col min="11649" max="11649" width="4.21875" style="1" customWidth="1"/>
    <col min="11650" max="11650" width="3" style="1" customWidth="1"/>
    <col min="11651" max="11653" width="0" style="1" hidden="1" customWidth="1"/>
    <col min="11654" max="11654" width="3" style="1" customWidth="1"/>
    <col min="11655" max="11655" width="0" style="1" hidden="1" customWidth="1"/>
    <col min="11656" max="11656" width="3" style="1" customWidth="1"/>
    <col min="11657" max="11657" width="0" style="1" hidden="1" customWidth="1"/>
    <col min="11658" max="11658" width="4.44140625" style="1" customWidth="1"/>
    <col min="11659" max="11659" width="34.21875" style="1" customWidth="1"/>
    <col min="11660" max="11660" width="23.44140625" style="1" customWidth="1"/>
    <col min="11661" max="11661" width="9.21875" style="1" customWidth="1"/>
    <col min="11662" max="11662" width="19.44140625" style="1" customWidth="1"/>
    <col min="11663" max="11663" width="42.77734375" style="1" customWidth="1"/>
    <col min="11664" max="11664" width="5.77734375" style="1" customWidth="1"/>
    <col min="11665" max="11665" width="31.44140625" style="1" customWidth="1"/>
    <col min="11666" max="11666" width="16.21875" style="1" customWidth="1"/>
    <col min="11667" max="11668" width="9.21875" style="1" customWidth="1"/>
    <col min="11669" max="11669" width="11.21875" style="1" customWidth="1"/>
    <col min="11670" max="11670" width="2.21875" style="1" customWidth="1"/>
    <col min="11671" max="11876" width="10.88671875" style="1"/>
    <col min="11877" max="11877" width="12" style="1" customWidth="1"/>
    <col min="11878" max="11878" width="2.77734375" style="1" customWidth="1"/>
    <col min="11879" max="11880" width="6.44140625" style="1" customWidth="1"/>
    <col min="11881" max="11881" width="5.77734375" style="1" customWidth="1"/>
    <col min="11882" max="11882" width="6.44140625" style="1" customWidth="1"/>
    <col min="11883" max="11883" width="13.77734375" style="1" customWidth="1"/>
    <col min="11884" max="11885" width="9" style="1" customWidth="1"/>
    <col min="11886" max="11886" width="2.44140625" style="1" customWidth="1"/>
    <col min="11887" max="11887" width="8.77734375" style="1" customWidth="1"/>
    <col min="11888" max="11888" width="7.44140625" style="1" customWidth="1"/>
    <col min="11889" max="11891" width="3.77734375" style="1" customWidth="1"/>
    <col min="11892" max="11892" width="3.44140625" style="1" customWidth="1"/>
    <col min="11893" max="11893" width="2.77734375" style="1" customWidth="1"/>
    <col min="11894" max="11894" width="3" style="1" customWidth="1"/>
    <col min="11895" max="11897" width="0" style="1" hidden="1" customWidth="1"/>
    <col min="11898" max="11898" width="4.44140625" style="1" customWidth="1"/>
    <col min="11899" max="11899" width="0" style="1" hidden="1" customWidth="1"/>
    <col min="11900" max="11901" width="14.77734375" style="1" customWidth="1"/>
    <col min="11902" max="11902" width="15.21875" style="1" customWidth="1"/>
    <col min="11903" max="11903" width="6.44140625" style="1" customWidth="1"/>
    <col min="11904" max="11904" width="15.21875" style="1" customWidth="1"/>
    <col min="11905" max="11905" width="4.21875" style="1" customWidth="1"/>
    <col min="11906" max="11906" width="3" style="1" customWidth="1"/>
    <col min="11907" max="11909" width="0" style="1" hidden="1" customWidth="1"/>
    <col min="11910" max="11910" width="3" style="1" customWidth="1"/>
    <col min="11911" max="11911" width="0" style="1" hidden="1" customWidth="1"/>
    <col min="11912" max="11912" width="3" style="1" customWidth="1"/>
    <col min="11913" max="11913" width="0" style="1" hidden="1" customWidth="1"/>
    <col min="11914" max="11914" width="4.44140625" style="1" customWidth="1"/>
    <col min="11915" max="11915" width="34.21875" style="1" customWidth="1"/>
    <col min="11916" max="11916" width="23.44140625" style="1" customWidth="1"/>
    <col min="11917" max="11917" width="9.21875" style="1" customWidth="1"/>
    <col min="11918" max="11918" width="19.44140625" style="1" customWidth="1"/>
    <col min="11919" max="11919" width="42.77734375" style="1" customWidth="1"/>
    <col min="11920" max="11920" width="5.77734375" style="1" customWidth="1"/>
    <col min="11921" max="11921" width="31.44140625" style="1" customWidth="1"/>
    <col min="11922" max="11922" width="16.21875" style="1" customWidth="1"/>
    <col min="11923" max="11924" width="9.21875" style="1" customWidth="1"/>
    <col min="11925" max="11925" width="11.21875" style="1" customWidth="1"/>
    <col min="11926" max="11926" width="2.21875" style="1" customWidth="1"/>
    <col min="11927" max="12132" width="10.88671875" style="1"/>
    <col min="12133" max="12133" width="12" style="1" customWidth="1"/>
    <col min="12134" max="12134" width="2.77734375" style="1" customWidth="1"/>
    <col min="12135" max="12136" width="6.44140625" style="1" customWidth="1"/>
    <col min="12137" max="12137" width="5.77734375" style="1" customWidth="1"/>
    <col min="12138" max="12138" width="6.44140625" style="1" customWidth="1"/>
    <col min="12139" max="12139" width="13.77734375" style="1" customWidth="1"/>
    <col min="12140" max="12141" width="9" style="1" customWidth="1"/>
    <col min="12142" max="12142" width="2.44140625" style="1" customWidth="1"/>
    <col min="12143" max="12143" width="8.77734375" style="1" customWidth="1"/>
    <col min="12144" max="12144" width="7.44140625" style="1" customWidth="1"/>
    <col min="12145" max="12147" width="3.77734375" style="1" customWidth="1"/>
    <col min="12148" max="12148" width="3.44140625" style="1" customWidth="1"/>
    <col min="12149" max="12149" width="2.77734375" style="1" customWidth="1"/>
    <col min="12150" max="12150" width="3" style="1" customWidth="1"/>
    <col min="12151" max="12153" width="0" style="1" hidden="1" customWidth="1"/>
    <col min="12154" max="12154" width="4.44140625" style="1" customWidth="1"/>
    <col min="12155" max="12155" width="0" style="1" hidden="1" customWidth="1"/>
    <col min="12156" max="12157" width="14.77734375" style="1" customWidth="1"/>
    <col min="12158" max="12158" width="15.21875" style="1" customWidth="1"/>
    <col min="12159" max="12159" width="6.44140625" style="1" customWidth="1"/>
    <col min="12160" max="12160" width="15.21875" style="1" customWidth="1"/>
    <col min="12161" max="12161" width="4.21875" style="1" customWidth="1"/>
    <col min="12162" max="12162" width="3" style="1" customWidth="1"/>
    <col min="12163" max="12165" width="0" style="1" hidden="1" customWidth="1"/>
    <col min="12166" max="12166" width="3" style="1" customWidth="1"/>
    <col min="12167" max="12167" width="0" style="1" hidden="1" customWidth="1"/>
    <col min="12168" max="12168" width="3" style="1" customWidth="1"/>
    <col min="12169" max="12169" width="0" style="1" hidden="1" customWidth="1"/>
    <col min="12170" max="12170" width="4.44140625" style="1" customWidth="1"/>
    <col min="12171" max="12171" width="34.21875" style="1" customWidth="1"/>
    <col min="12172" max="12172" width="23.44140625" style="1" customWidth="1"/>
    <col min="12173" max="12173" width="9.21875" style="1" customWidth="1"/>
    <col min="12174" max="12174" width="19.44140625" style="1" customWidth="1"/>
    <col min="12175" max="12175" width="42.77734375" style="1" customWidth="1"/>
    <col min="12176" max="12176" width="5.77734375" style="1" customWidth="1"/>
    <col min="12177" max="12177" width="31.44140625" style="1" customWidth="1"/>
    <col min="12178" max="12178" width="16.21875" style="1" customWidth="1"/>
    <col min="12179" max="12180" width="9.21875" style="1" customWidth="1"/>
    <col min="12181" max="12181" width="11.21875" style="1" customWidth="1"/>
    <col min="12182" max="12182" width="2.21875" style="1" customWidth="1"/>
    <col min="12183" max="12388" width="10.88671875" style="1"/>
    <col min="12389" max="12389" width="12" style="1" customWidth="1"/>
    <col min="12390" max="12390" width="2.77734375" style="1" customWidth="1"/>
    <col min="12391" max="12392" width="6.44140625" style="1" customWidth="1"/>
    <col min="12393" max="12393" width="5.77734375" style="1" customWidth="1"/>
    <col min="12394" max="12394" width="6.44140625" style="1" customWidth="1"/>
    <col min="12395" max="12395" width="13.77734375" style="1" customWidth="1"/>
    <col min="12396" max="12397" width="9" style="1" customWidth="1"/>
    <col min="12398" max="12398" width="2.44140625" style="1" customWidth="1"/>
    <col min="12399" max="12399" width="8.77734375" style="1" customWidth="1"/>
    <col min="12400" max="12400" width="7.44140625" style="1" customWidth="1"/>
    <col min="12401" max="12403" width="3.77734375" style="1" customWidth="1"/>
    <col min="12404" max="12404" width="3.44140625" style="1" customWidth="1"/>
    <col min="12405" max="12405" width="2.77734375" style="1" customWidth="1"/>
    <col min="12406" max="12406" width="3" style="1" customWidth="1"/>
    <col min="12407" max="12409" width="0" style="1" hidden="1" customWidth="1"/>
    <col min="12410" max="12410" width="4.44140625" style="1" customWidth="1"/>
    <col min="12411" max="12411" width="0" style="1" hidden="1" customWidth="1"/>
    <col min="12412" max="12413" width="14.77734375" style="1" customWidth="1"/>
    <col min="12414" max="12414" width="15.21875" style="1" customWidth="1"/>
    <col min="12415" max="12415" width="6.44140625" style="1" customWidth="1"/>
    <col min="12416" max="12416" width="15.21875" style="1" customWidth="1"/>
    <col min="12417" max="12417" width="4.21875" style="1" customWidth="1"/>
    <col min="12418" max="12418" width="3" style="1" customWidth="1"/>
    <col min="12419" max="12421" width="0" style="1" hidden="1" customWidth="1"/>
    <col min="12422" max="12422" width="3" style="1" customWidth="1"/>
    <col min="12423" max="12423" width="0" style="1" hidden="1" customWidth="1"/>
    <col min="12424" max="12424" width="3" style="1" customWidth="1"/>
    <col min="12425" max="12425" width="0" style="1" hidden="1" customWidth="1"/>
    <col min="12426" max="12426" width="4.44140625" style="1" customWidth="1"/>
    <col min="12427" max="12427" width="34.21875" style="1" customWidth="1"/>
    <col min="12428" max="12428" width="23.44140625" style="1" customWidth="1"/>
    <col min="12429" max="12429" width="9.21875" style="1" customWidth="1"/>
    <col min="12430" max="12430" width="19.44140625" style="1" customWidth="1"/>
    <col min="12431" max="12431" width="42.77734375" style="1" customWidth="1"/>
    <col min="12432" max="12432" width="5.77734375" style="1" customWidth="1"/>
    <col min="12433" max="12433" width="31.44140625" style="1" customWidth="1"/>
    <col min="12434" max="12434" width="16.21875" style="1" customWidth="1"/>
    <col min="12435" max="12436" width="9.21875" style="1" customWidth="1"/>
    <col min="12437" max="12437" width="11.21875" style="1" customWidth="1"/>
    <col min="12438" max="12438" width="2.21875" style="1" customWidth="1"/>
    <col min="12439" max="12644" width="10.88671875" style="1"/>
    <col min="12645" max="12645" width="12" style="1" customWidth="1"/>
    <col min="12646" max="12646" width="2.77734375" style="1" customWidth="1"/>
    <col min="12647" max="12648" width="6.44140625" style="1" customWidth="1"/>
    <col min="12649" max="12649" width="5.77734375" style="1" customWidth="1"/>
    <col min="12650" max="12650" width="6.44140625" style="1" customWidth="1"/>
    <col min="12651" max="12651" width="13.77734375" style="1" customWidth="1"/>
    <col min="12652" max="12653" width="9" style="1" customWidth="1"/>
    <col min="12654" max="12654" width="2.44140625" style="1" customWidth="1"/>
    <col min="12655" max="12655" width="8.77734375" style="1" customWidth="1"/>
    <col min="12656" max="12656" width="7.44140625" style="1" customWidth="1"/>
    <col min="12657" max="12659" width="3.77734375" style="1" customWidth="1"/>
    <col min="12660" max="12660" width="3.44140625" style="1" customWidth="1"/>
    <col min="12661" max="12661" width="2.77734375" style="1" customWidth="1"/>
    <col min="12662" max="12662" width="3" style="1" customWidth="1"/>
    <col min="12663" max="12665" width="0" style="1" hidden="1" customWidth="1"/>
    <col min="12666" max="12666" width="4.44140625" style="1" customWidth="1"/>
    <col min="12667" max="12667" width="0" style="1" hidden="1" customWidth="1"/>
    <col min="12668" max="12669" width="14.77734375" style="1" customWidth="1"/>
    <col min="12670" max="12670" width="15.21875" style="1" customWidth="1"/>
    <col min="12671" max="12671" width="6.44140625" style="1" customWidth="1"/>
    <col min="12672" max="12672" width="15.21875" style="1" customWidth="1"/>
    <col min="12673" max="12673" width="4.21875" style="1" customWidth="1"/>
    <col min="12674" max="12674" width="3" style="1" customWidth="1"/>
    <col min="12675" max="12677" width="0" style="1" hidden="1" customWidth="1"/>
    <col min="12678" max="12678" width="3" style="1" customWidth="1"/>
    <col min="12679" max="12679" width="0" style="1" hidden="1" customWidth="1"/>
    <col min="12680" max="12680" width="3" style="1" customWidth="1"/>
    <col min="12681" max="12681" width="0" style="1" hidden="1" customWidth="1"/>
    <col min="12682" max="12682" width="4.44140625" style="1" customWidth="1"/>
    <col min="12683" max="12683" width="34.21875" style="1" customWidth="1"/>
    <col min="12684" max="12684" width="23.44140625" style="1" customWidth="1"/>
    <col min="12685" max="12685" width="9.21875" style="1" customWidth="1"/>
    <col min="12686" max="12686" width="19.44140625" style="1" customWidth="1"/>
    <col min="12687" max="12687" width="42.77734375" style="1" customWidth="1"/>
    <col min="12688" max="12688" width="5.77734375" style="1" customWidth="1"/>
    <col min="12689" max="12689" width="31.44140625" style="1" customWidth="1"/>
    <col min="12690" max="12690" width="16.21875" style="1" customWidth="1"/>
    <col min="12691" max="12692" width="9.21875" style="1" customWidth="1"/>
    <col min="12693" max="12693" width="11.21875" style="1" customWidth="1"/>
    <col min="12694" max="12694" width="2.21875" style="1" customWidth="1"/>
    <col min="12695" max="12900" width="10.88671875" style="1"/>
    <col min="12901" max="12901" width="12" style="1" customWidth="1"/>
    <col min="12902" max="12902" width="2.77734375" style="1" customWidth="1"/>
    <col min="12903" max="12904" width="6.44140625" style="1" customWidth="1"/>
    <col min="12905" max="12905" width="5.77734375" style="1" customWidth="1"/>
    <col min="12906" max="12906" width="6.44140625" style="1" customWidth="1"/>
    <col min="12907" max="12907" width="13.77734375" style="1" customWidth="1"/>
    <col min="12908" max="12909" width="9" style="1" customWidth="1"/>
    <col min="12910" max="12910" width="2.44140625" style="1" customWidth="1"/>
    <col min="12911" max="12911" width="8.77734375" style="1" customWidth="1"/>
    <col min="12912" max="12912" width="7.44140625" style="1" customWidth="1"/>
    <col min="12913" max="12915" width="3.77734375" style="1" customWidth="1"/>
    <col min="12916" max="12916" width="3.44140625" style="1" customWidth="1"/>
    <col min="12917" max="12917" width="2.77734375" style="1" customWidth="1"/>
    <col min="12918" max="12918" width="3" style="1" customWidth="1"/>
    <col min="12919" max="12921" width="0" style="1" hidden="1" customWidth="1"/>
    <col min="12922" max="12922" width="4.44140625" style="1" customWidth="1"/>
    <col min="12923" max="12923" width="0" style="1" hidden="1" customWidth="1"/>
    <col min="12924" max="12925" width="14.77734375" style="1" customWidth="1"/>
    <col min="12926" max="12926" width="15.21875" style="1" customWidth="1"/>
    <col min="12927" max="12927" width="6.44140625" style="1" customWidth="1"/>
    <col min="12928" max="12928" width="15.21875" style="1" customWidth="1"/>
    <col min="12929" max="12929" width="4.21875" style="1" customWidth="1"/>
    <col min="12930" max="12930" width="3" style="1" customWidth="1"/>
    <col min="12931" max="12933" width="0" style="1" hidden="1" customWidth="1"/>
    <col min="12934" max="12934" width="3" style="1" customWidth="1"/>
    <col min="12935" max="12935" width="0" style="1" hidden="1" customWidth="1"/>
    <col min="12936" max="12936" width="3" style="1" customWidth="1"/>
    <col min="12937" max="12937" width="0" style="1" hidden="1" customWidth="1"/>
    <col min="12938" max="12938" width="4.44140625" style="1" customWidth="1"/>
    <col min="12939" max="12939" width="34.21875" style="1" customWidth="1"/>
    <col min="12940" max="12940" width="23.44140625" style="1" customWidth="1"/>
    <col min="12941" max="12941" width="9.21875" style="1" customWidth="1"/>
    <col min="12942" max="12942" width="19.44140625" style="1" customWidth="1"/>
    <col min="12943" max="12943" width="42.77734375" style="1" customWidth="1"/>
    <col min="12944" max="12944" width="5.77734375" style="1" customWidth="1"/>
    <col min="12945" max="12945" width="31.44140625" style="1" customWidth="1"/>
    <col min="12946" max="12946" width="16.21875" style="1" customWidth="1"/>
    <col min="12947" max="12948" width="9.21875" style="1" customWidth="1"/>
    <col min="12949" max="12949" width="11.21875" style="1" customWidth="1"/>
    <col min="12950" max="12950" width="2.21875" style="1" customWidth="1"/>
    <col min="12951" max="13156" width="10.88671875" style="1"/>
    <col min="13157" max="13157" width="12" style="1" customWidth="1"/>
    <col min="13158" max="13158" width="2.77734375" style="1" customWidth="1"/>
    <col min="13159" max="13160" width="6.44140625" style="1" customWidth="1"/>
    <col min="13161" max="13161" width="5.77734375" style="1" customWidth="1"/>
    <col min="13162" max="13162" width="6.44140625" style="1" customWidth="1"/>
    <col min="13163" max="13163" width="13.77734375" style="1" customWidth="1"/>
    <col min="13164" max="13165" width="9" style="1" customWidth="1"/>
    <col min="13166" max="13166" width="2.44140625" style="1" customWidth="1"/>
    <col min="13167" max="13167" width="8.77734375" style="1" customWidth="1"/>
    <col min="13168" max="13168" width="7.44140625" style="1" customWidth="1"/>
    <col min="13169" max="13171" width="3.77734375" style="1" customWidth="1"/>
    <col min="13172" max="13172" width="3.44140625" style="1" customWidth="1"/>
    <col min="13173" max="13173" width="2.77734375" style="1" customWidth="1"/>
    <col min="13174" max="13174" width="3" style="1" customWidth="1"/>
    <col min="13175" max="13177" width="0" style="1" hidden="1" customWidth="1"/>
    <col min="13178" max="13178" width="4.44140625" style="1" customWidth="1"/>
    <col min="13179" max="13179" width="0" style="1" hidden="1" customWidth="1"/>
    <col min="13180" max="13181" width="14.77734375" style="1" customWidth="1"/>
    <col min="13182" max="13182" width="15.21875" style="1" customWidth="1"/>
    <col min="13183" max="13183" width="6.44140625" style="1" customWidth="1"/>
    <col min="13184" max="13184" width="15.21875" style="1" customWidth="1"/>
    <col min="13185" max="13185" width="4.21875" style="1" customWidth="1"/>
    <col min="13186" max="13186" width="3" style="1" customWidth="1"/>
    <col min="13187" max="13189" width="0" style="1" hidden="1" customWidth="1"/>
    <col min="13190" max="13190" width="3" style="1" customWidth="1"/>
    <col min="13191" max="13191" width="0" style="1" hidden="1" customWidth="1"/>
    <col min="13192" max="13192" width="3" style="1" customWidth="1"/>
    <col min="13193" max="13193" width="0" style="1" hidden="1" customWidth="1"/>
    <col min="13194" max="13194" width="4.44140625" style="1" customWidth="1"/>
    <col min="13195" max="13195" width="34.21875" style="1" customWidth="1"/>
    <col min="13196" max="13196" width="23.44140625" style="1" customWidth="1"/>
    <col min="13197" max="13197" width="9.21875" style="1" customWidth="1"/>
    <col min="13198" max="13198" width="19.44140625" style="1" customWidth="1"/>
    <col min="13199" max="13199" width="42.77734375" style="1" customWidth="1"/>
    <col min="13200" max="13200" width="5.77734375" style="1" customWidth="1"/>
    <col min="13201" max="13201" width="31.44140625" style="1" customWidth="1"/>
    <col min="13202" max="13202" width="16.21875" style="1" customWidth="1"/>
    <col min="13203" max="13204" width="9.21875" style="1" customWidth="1"/>
    <col min="13205" max="13205" width="11.21875" style="1" customWidth="1"/>
    <col min="13206" max="13206" width="2.21875" style="1" customWidth="1"/>
    <col min="13207" max="13412" width="10.88671875" style="1"/>
    <col min="13413" max="13413" width="12" style="1" customWidth="1"/>
    <col min="13414" max="13414" width="2.77734375" style="1" customWidth="1"/>
    <col min="13415" max="13416" width="6.44140625" style="1" customWidth="1"/>
    <col min="13417" max="13417" width="5.77734375" style="1" customWidth="1"/>
    <col min="13418" max="13418" width="6.44140625" style="1" customWidth="1"/>
    <col min="13419" max="13419" width="13.77734375" style="1" customWidth="1"/>
    <col min="13420" max="13421" width="9" style="1" customWidth="1"/>
    <col min="13422" max="13422" width="2.44140625" style="1" customWidth="1"/>
    <col min="13423" max="13423" width="8.77734375" style="1" customWidth="1"/>
    <col min="13424" max="13424" width="7.44140625" style="1" customWidth="1"/>
    <col min="13425" max="13427" width="3.77734375" style="1" customWidth="1"/>
    <col min="13428" max="13428" width="3.44140625" style="1" customWidth="1"/>
    <col min="13429" max="13429" width="2.77734375" style="1" customWidth="1"/>
    <col min="13430" max="13430" width="3" style="1" customWidth="1"/>
    <col min="13431" max="13433" width="0" style="1" hidden="1" customWidth="1"/>
    <col min="13434" max="13434" width="4.44140625" style="1" customWidth="1"/>
    <col min="13435" max="13435" width="0" style="1" hidden="1" customWidth="1"/>
    <col min="13436" max="13437" width="14.77734375" style="1" customWidth="1"/>
    <col min="13438" max="13438" width="15.21875" style="1" customWidth="1"/>
    <col min="13439" max="13439" width="6.44140625" style="1" customWidth="1"/>
    <col min="13440" max="13440" width="15.21875" style="1" customWidth="1"/>
    <col min="13441" max="13441" width="4.21875" style="1" customWidth="1"/>
    <col min="13442" max="13442" width="3" style="1" customWidth="1"/>
    <col min="13443" max="13445" width="0" style="1" hidden="1" customWidth="1"/>
    <col min="13446" max="13446" width="3" style="1" customWidth="1"/>
    <col min="13447" max="13447" width="0" style="1" hidden="1" customWidth="1"/>
    <col min="13448" max="13448" width="3" style="1" customWidth="1"/>
    <col min="13449" max="13449" width="0" style="1" hidden="1" customWidth="1"/>
    <col min="13450" max="13450" width="4.44140625" style="1" customWidth="1"/>
    <col min="13451" max="13451" width="34.21875" style="1" customWidth="1"/>
    <col min="13452" max="13452" width="23.44140625" style="1" customWidth="1"/>
    <col min="13453" max="13453" width="9.21875" style="1" customWidth="1"/>
    <col min="13454" max="13454" width="19.44140625" style="1" customWidth="1"/>
    <col min="13455" max="13455" width="42.77734375" style="1" customWidth="1"/>
    <col min="13456" max="13456" width="5.77734375" style="1" customWidth="1"/>
    <col min="13457" max="13457" width="31.44140625" style="1" customWidth="1"/>
    <col min="13458" max="13458" width="16.21875" style="1" customWidth="1"/>
    <col min="13459" max="13460" width="9.21875" style="1" customWidth="1"/>
    <col min="13461" max="13461" width="11.21875" style="1" customWidth="1"/>
    <col min="13462" max="13462" width="2.21875" style="1" customWidth="1"/>
    <col min="13463" max="13668" width="10.88671875" style="1"/>
    <col min="13669" max="13669" width="12" style="1" customWidth="1"/>
    <col min="13670" max="13670" width="2.77734375" style="1" customWidth="1"/>
    <col min="13671" max="13672" width="6.44140625" style="1" customWidth="1"/>
    <col min="13673" max="13673" width="5.77734375" style="1" customWidth="1"/>
    <col min="13674" max="13674" width="6.44140625" style="1" customWidth="1"/>
    <col min="13675" max="13675" width="13.77734375" style="1" customWidth="1"/>
    <col min="13676" max="13677" width="9" style="1" customWidth="1"/>
    <col min="13678" max="13678" width="2.44140625" style="1" customWidth="1"/>
    <col min="13679" max="13679" width="8.77734375" style="1" customWidth="1"/>
    <col min="13680" max="13680" width="7.44140625" style="1" customWidth="1"/>
    <col min="13681" max="13683" width="3.77734375" style="1" customWidth="1"/>
    <col min="13684" max="13684" width="3.44140625" style="1" customWidth="1"/>
    <col min="13685" max="13685" width="2.77734375" style="1" customWidth="1"/>
    <col min="13686" max="13686" width="3" style="1" customWidth="1"/>
    <col min="13687" max="13689" width="0" style="1" hidden="1" customWidth="1"/>
    <col min="13690" max="13690" width="4.44140625" style="1" customWidth="1"/>
    <col min="13691" max="13691" width="0" style="1" hidden="1" customWidth="1"/>
    <col min="13692" max="13693" width="14.77734375" style="1" customWidth="1"/>
    <col min="13694" max="13694" width="15.21875" style="1" customWidth="1"/>
    <col min="13695" max="13695" width="6.44140625" style="1" customWidth="1"/>
    <col min="13696" max="13696" width="15.21875" style="1" customWidth="1"/>
    <col min="13697" max="13697" width="4.21875" style="1" customWidth="1"/>
    <col min="13698" max="13698" width="3" style="1" customWidth="1"/>
    <col min="13699" max="13701" width="0" style="1" hidden="1" customWidth="1"/>
    <col min="13702" max="13702" width="3" style="1" customWidth="1"/>
    <col min="13703" max="13703" width="0" style="1" hidden="1" customWidth="1"/>
    <col min="13704" max="13704" width="3" style="1" customWidth="1"/>
    <col min="13705" max="13705" width="0" style="1" hidden="1" customWidth="1"/>
    <col min="13706" max="13706" width="4.44140625" style="1" customWidth="1"/>
    <col min="13707" max="13707" width="34.21875" style="1" customWidth="1"/>
    <col min="13708" max="13708" width="23.44140625" style="1" customWidth="1"/>
    <col min="13709" max="13709" width="9.21875" style="1" customWidth="1"/>
    <col min="13710" max="13710" width="19.44140625" style="1" customWidth="1"/>
    <col min="13711" max="13711" width="42.77734375" style="1" customWidth="1"/>
    <col min="13712" max="13712" width="5.77734375" style="1" customWidth="1"/>
    <col min="13713" max="13713" width="31.44140625" style="1" customWidth="1"/>
    <col min="13714" max="13714" width="16.21875" style="1" customWidth="1"/>
    <col min="13715" max="13716" width="9.21875" style="1" customWidth="1"/>
    <col min="13717" max="13717" width="11.21875" style="1" customWidth="1"/>
    <col min="13718" max="13718" width="2.21875" style="1" customWidth="1"/>
    <col min="13719" max="13924" width="10.88671875" style="1"/>
    <col min="13925" max="13925" width="12" style="1" customWidth="1"/>
    <col min="13926" max="13926" width="2.77734375" style="1" customWidth="1"/>
    <col min="13927" max="13928" width="6.44140625" style="1" customWidth="1"/>
    <col min="13929" max="13929" width="5.77734375" style="1" customWidth="1"/>
    <col min="13930" max="13930" width="6.44140625" style="1" customWidth="1"/>
    <col min="13931" max="13931" width="13.77734375" style="1" customWidth="1"/>
    <col min="13932" max="13933" width="9" style="1" customWidth="1"/>
    <col min="13934" max="13934" width="2.44140625" style="1" customWidth="1"/>
    <col min="13935" max="13935" width="8.77734375" style="1" customWidth="1"/>
    <col min="13936" max="13936" width="7.44140625" style="1" customWidth="1"/>
    <col min="13937" max="13939" width="3.77734375" style="1" customWidth="1"/>
    <col min="13940" max="13940" width="3.44140625" style="1" customWidth="1"/>
    <col min="13941" max="13941" width="2.77734375" style="1" customWidth="1"/>
    <col min="13942" max="13942" width="3" style="1" customWidth="1"/>
    <col min="13943" max="13945" width="0" style="1" hidden="1" customWidth="1"/>
    <col min="13946" max="13946" width="4.44140625" style="1" customWidth="1"/>
    <col min="13947" max="13947" width="0" style="1" hidden="1" customWidth="1"/>
    <col min="13948" max="13949" width="14.77734375" style="1" customWidth="1"/>
    <col min="13950" max="13950" width="15.21875" style="1" customWidth="1"/>
    <col min="13951" max="13951" width="6.44140625" style="1" customWidth="1"/>
    <col min="13952" max="13952" width="15.21875" style="1" customWidth="1"/>
    <col min="13953" max="13953" width="4.21875" style="1" customWidth="1"/>
    <col min="13954" max="13954" width="3" style="1" customWidth="1"/>
    <col min="13955" max="13957" width="0" style="1" hidden="1" customWidth="1"/>
    <col min="13958" max="13958" width="3" style="1" customWidth="1"/>
    <col min="13959" max="13959" width="0" style="1" hidden="1" customWidth="1"/>
    <col min="13960" max="13960" width="3" style="1" customWidth="1"/>
    <col min="13961" max="13961" width="0" style="1" hidden="1" customWidth="1"/>
    <col min="13962" max="13962" width="4.44140625" style="1" customWidth="1"/>
    <col min="13963" max="13963" width="34.21875" style="1" customWidth="1"/>
    <col min="13964" max="13964" width="23.44140625" style="1" customWidth="1"/>
    <col min="13965" max="13965" width="9.21875" style="1" customWidth="1"/>
    <col min="13966" max="13966" width="19.44140625" style="1" customWidth="1"/>
    <col min="13967" max="13967" width="42.77734375" style="1" customWidth="1"/>
    <col min="13968" max="13968" width="5.77734375" style="1" customWidth="1"/>
    <col min="13969" max="13969" width="31.44140625" style="1" customWidth="1"/>
    <col min="13970" max="13970" width="16.21875" style="1" customWidth="1"/>
    <col min="13971" max="13972" width="9.21875" style="1" customWidth="1"/>
    <col min="13973" max="13973" width="11.21875" style="1" customWidth="1"/>
    <col min="13974" max="13974" width="2.21875" style="1" customWidth="1"/>
    <col min="13975" max="14180" width="10.88671875" style="1"/>
    <col min="14181" max="14181" width="12" style="1" customWidth="1"/>
    <col min="14182" max="14182" width="2.77734375" style="1" customWidth="1"/>
    <col min="14183" max="14184" width="6.44140625" style="1" customWidth="1"/>
    <col min="14185" max="14185" width="5.77734375" style="1" customWidth="1"/>
    <col min="14186" max="14186" width="6.44140625" style="1" customWidth="1"/>
    <col min="14187" max="14187" width="13.77734375" style="1" customWidth="1"/>
    <col min="14188" max="14189" width="9" style="1" customWidth="1"/>
    <col min="14190" max="14190" width="2.44140625" style="1" customWidth="1"/>
    <col min="14191" max="14191" width="8.77734375" style="1" customWidth="1"/>
    <col min="14192" max="14192" width="7.44140625" style="1" customWidth="1"/>
    <col min="14193" max="14195" width="3.77734375" style="1" customWidth="1"/>
    <col min="14196" max="14196" width="3.44140625" style="1" customWidth="1"/>
    <col min="14197" max="14197" width="2.77734375" style="1" customWidth="1"/>
    <col min="14198" max="14198" width="3" style="1" customWidth="1"/>
    <col min="14199" max="14201" width="0" style="1" hidden="1" customWidth="1"/>
    <col min="14202" max="14202" width="4.44140625" style="1" customWidth="1"/>
    <col min="14203" max="14203" width="0" style="1" hidden="1" customWidth="1"/>
    <col min="14204" max="14205" width="14.77734375" style="1" customWidth="1"/>
    <col min="14206" max="14206" width="15.21875" style="1" customWidth="1"/>
    <col min="14207" max="14207" width="6.44140625" style="1" customWidth="1"/>
    <col min="14208" max="14208" width="15.21875" style="1" customWidth="1"/>
    <col min="14209" max="14209" width="4.21875" style="1" customWidth="1"/>
    <col min="14210" max="14210" width="3" style="1" customWidth="1"/>
    <col min="14211" max="14213" width="0" style="1" hidden="1" customWidth="1"/>
    <col min="14214" max="14214" width="3" style="1" customWidth="1"/>
    <col min="14215" max="14215" width="0" style="1" hidden="1" customWidth="1"/>
    <col min="14216" max="14216" width="3" style="1" customWidth="1"/>
    <col min="14217" max="14217" width="0" style="1" hidden="1" customWidth="1"/>
    <col min="14218" max="14218" width="4.44140625" style="1" customWidth="1"/>
    <col min="14219" max="14219" width="34.21875" style="1" customWidth="1"/>
    <col min="14220" max="14220" width="23.44140625" style="1" customWidth="1"/>
    <col min="14221" max="14221" width="9.21875" style="1" customWidth="1"/>
    <col min="14222" max="14222" width="19.44140625" style="1" customWidth="1"/>
    <col min="14223" max="14223" width="42.77734375" style="1" customWidth="1"/>
    <col min="14224" max="14224" width="5.77734375" style="1" customWidth="1"/>
    <col min="14225" max="14225" width="31.44140625" style="1" customWidth="1"/>
    <col min="14226" max="14226" width="16.21875" style="1" customWidth="1"/>
    <col min="14227" max="14228" width="9.21875" style="1" customWidth="1"/>
    <col min="14229" max="14229" width="11.21875" style="1" customWidth="1"/>
    <col min="14230" max="14230" width="2.21875" style="1" customWidth="1"/>
    <col min="14231" max="14436" width="10.88671875" style="1"/>
    <col min="14437" max="14437" width="12" style="1" customWidth="1"/>
    <col min="14438" max="14438" width="2.77734375" style="1" customWidth="1"/>
    <col min="14439" max="14440" width="6.44140625" style="1" customWidth="1"/>
    <col min="14441" max="14441" width="5.77734375" style="1" customWidth="1"/>
    <col min="14442" max="14442" width="6.44140625" style="1" customWidth="1"/>
    <col min="14443" max="14443" width="13.77734375" style="1" customWidth="1"/>
    <col min="14444" max="14445" width="9" style="1" customWidth="1"/>
    <col min="14446" max="14446" width="2.44140625" style="1" customWidth="1"/>
    <col min="14447" max="14447" width="8.77734375" style="1" customWidth="1"/>
    <col min="14448" max="14448" width="7.44140625" style="1" customWidth="1"/>
    <col min="14449" max="14451" width="3.77734375" style="1" customWidth="1"/>
    <col min="14452" max="14452" width="3.44140625" style="1" customWidth="1"/>
    <col min="14453" max="14453" width="2.77734375" style="1" customWidth="1"/>
    <col min="14454" max="14454" width="3" style="1" customWidth="1"/>
    <col min="14455" max="14457" width="0" style="1" hidden="1" customWidth="1"/>
    <col min="14458" max="14458" width="4.44140625" style="1" customWidth="1"/>
    <col min="14459" max="14459" width="0" style="1" hidden="1" customWidth="1"/>
    <col min="14460" max="14461" width="14.77734375" style="1" customWidth="1"/>
    <col min="14462" max="14462" width="15.21875" style="1" customWidth="1"/>
    <col min="14463" max="14463" width="6.44140625" style="1" customWidth="1"/>
    <col min="14464" max="14464" width="15.21875" style="1" customWidth="1"/>
    <col min="14465" max="14465" width="4.21875" style="1" customWidth="1"/>
    <col min="14466" max="14466" width="3" style="1" customWidth="1"/>
    <col min="14467" max="14469" width="0" style="1" hidden="1" customWidth="1"/>
    <col min="14470" max="14470" width="3" style="1" customWidth="1"/>
    <col min="14471" max="14471" width="0" style="1" hidden="1" customWidth="1"/>
    <col min="14472" max="14472" width="3" style="1" customWidth="1"/>
    <col min="14473" max="14473" width="0" style="1" hidden="1" customWidth="1"/>
    <col min="14474" max="14474" width="4.44140625" style="1" customWidth="1"/>
    <col min="14475" max="14475" width="34.21875" style="1" customWidth="1"/>
    <col min="14476" max="14476" width="23.44140625" style="1" customWidth="1"/>
    <col min="14477" max="14477" width="9.21875" style="1" customWidth="1"/>
    <col min="14478" max="14478" width="19.44140625" style="1" customWidth="1"/>
    <col min="14479" max="14479" width="42.77734375" style="1" customWidth="1"/>
    <col min="14480" max="14480" width="5.77734375" style="1" customWidth="1"/>
    <col min="14481" max="14481" width="31.44140625" style="1" customWidth="1"/>
    <col min="14482" max="14482" width="16.21875" style="1" customWidth="1"/>
    <col min="14483" max="14484" width="9.21875" style="1" customWidth="1"/>
    <col min="14485" max="14485" width="11.21875" style="1" customWidth="1"/>
    <col min="14486" max="14486" width="2.21875" style="1" customWidth="1"/>
    <col min="14487" max="14692" width="10.88671875" style="1"/>
    <col min="14693" max="14693" width="12" style="1" customWidth="1"/>
    <col min="14694" max="14694" width="2.77734375" style="1" customWidth="1"/>
    <col min="14695" max="14696" width="6.44140625" style="1" customWidth="1"/>
    <col min="14697" max="14697" width="5.77734375" style="1" customWidth="1"/>
    <col min="14698" max="14698" width="6.44140625" style="1" customWidth="1"/>
    <col min="14699" max="14699" width="13.77734375" style="1" customWidth="1"/>
    <col min="14700" max="14701" width="9" style="1" customWidth="1"/>
    <col min="14702" max="14702" width="2.44140625" style="1" customWidth="1"/>
    <col min="14703" max="14703" width="8.77734375" style="1" customWidth="1"/>
    <col min="14704" max="14704" width="7.44140625" style="1" customWidth="1"/>
    <col min="14705" max="14707" width="3.77734375" style="1" customWidth="1"/>
    <col min="14708" max="14708" width="3.44140625" style="1" customWidth="1"/>
    <col min="14709" max="14709" width="2.77734375" style="1" customWidth="1"/>
    <col min="14710" max="14710" width="3" style="1" customWidth="1"/>
    <col min="14711" max="14713" width="0" style="1" hidden="1" customWidth="1"/>
    <col min="14714" max="14714" width="4.44140625" style="1" customWidth="1"/>
    <col min="14715" max="14715" width="0" style="1" hidden="1" customWidth="1"/>
    <col min="14716" max="14717" width="14.77734375" style="1" customWidth="1"/>
    <col min="14718" max="14718" width="15.21875" style="1" customWidth="1"/>
    <col min="14719" max="14719" width="6.44140625" style="1" customWidth="1"/>
    <col min="14720" max="14720" width="15.21875" style="1" customWidth="1"/>
    <col min="14721" max="14721" width="4.21875" style="1" customWidth="1"/>
    <col min="14722" max="14722" width="3" style="1" customWidth="1"/>
    <col min="14723" max="14725" width="0" style="1" hidden="1" customWidth="1"/>
    <col min="14726" max="14726" width="3" style="1" customWidth="1"/>
    <col min="14727" max="14727" width="0" style="1" hidden="1" customWidth="1"/>
    <col min="14728" max="14728" width="3" style="1" customWidth="1"/>
    <col min="14729" max="14729" width="0" style="1" hidden="1" customWidth="1"/>
    <col min="14730" max="14730" width="4.44140625" style="1" customWidth="1"/>
    <col min="14731" max="14731" width="34.21875" style="1" customWidth="1"/>
    <col min="14732" max="14732" width="23.44140625" style="1" customWidth="1"/>
    <col min="14733" max="14733" width="9.21875" style="1" customWidth="1"/>
    <col min="14734" max="14734" width="19.44140625" style="1" customWidth="1"/>
    <col min="14735" max="14735" width="42.77734375" style="1" customWidth="1"/>
    <col min="14736" max="14736" width="5.77734375" style="1" customWidth="1"/>
    <col min="14737" max="14737" width="31.44140625" style="1" customWidth="1"/>
    <col min="14738" max="14738" width="16.21875" style="1" customWidth="1"/>
    <col min="14739" max="14740" width="9.21875" style="1" customWidth="1"/>
    <col min="14741" max="14741" width="11.21875" style="1" customWidth="1"/>
    <col min="14742" max="14742" width="2.21875" style="1" customWidth="1"/>
    <col min="14743" max="14948" width="10.88671875" style="1"/>
    <col min="14949" max="14949" width="12" style="1" customWidth="1"/>
    <col min="14950" max="14950" width="2.77734375" style="1" customWidth="1"/>
    <col min="14951" max="14952" width="6.44140625" style="1" customWidth="1"/>
    <col min="14953" max="14953" width="5.77734375" style="1" customWidth="1"/>
    <col min="14954" max="14954" width="6.44140625" style="1" customWidth="1"/>
    <col min="14955" max="14955" width="13.77734375" style="1" customWidth="1"/>
    <col min="14956" max="14957" width="9" style="1" customWidth="1"/>
    <col min="14958" max="14958" width="2.44140625" style="1" customWidth="1"/>
    <col min="14959" max="14959" width="8.77734375" style="1" customWidth="1"/>
    <col min="14960" max="14960" width="7.44140625" style="1" customWidth="1"/>
    <col min="14961" max="14963" width="3.77734375" style="1" customWidth="1"/>
    <col min="14964" max="14964" width="3.44140625" style="1" customWidth="1"/>
    <col min="14965" max="14965" width="2.77734375" style="1" customWidth="1"/>
    <col min="14966" max="14966" width="3" style="1" customWidth="1"/>
    <col min="14967" max="14969" width="0" style="1" hidden="1" customWidth="1"/>
    <col min="14970" max="14970" width="4.44140625" style="1" customWidth="1"/>
    <col min="14971" max="14971" width="0" style="1" hidden="1" customWidth="1"/>
    <col min="14972" max="14973" width="14.77734375" style="1" customWidth="1"/>
    <col min="14974" max="14974" width="15.21875" style="1" customWidth="1"/>
    <col min="14975" max="14975" width="6.44140625" style="1" customWidth="1"/>
    <col min="14976" max="14976" width="15.21875" style="1" customWidth="1"/>
    <col min="14977" max="14977" width="4.21875" style="1" customWidth="1"/>
    <col min="14978" max="14978" width="3" style="1" customWidth="1"/>
    <col min="14979" max="14981" width="0" style="1" hidden="1" customWidth="1"/>
    <col min="14982" max="14982" width="3" style="1" customWidth="1"/>
    <col min="14983" max="14983" width="0" style="1" hidden="1" customWidth="1"/>
    <col min="14984" max="14984" width="3" style="1" customWidth="1"/>
    <col min="14985" max="14985" width="0" style="1" hidden="1" customWidth="1"/>
    <col min="14986" max="14986" width="4.44140625" style="1" customWidth="1"/>
    <col min="14987" max="14987" width="34.21875" style="1" customWidth="1"/>
    <col min="14988" max="14988" width="23.44140625" style="1" customWidth="1"/>
    <col min="14989" max="14989" width="9.21875" style="1" customWidth="1"/>
    <col min="14990" max="14990" width="19.44140625" style="1" customWidth="1"/>
    <col min="14991" max="14991" width="42.77734375" style="1" customWidth="1"/>
    <col min="14992" max="14992" width="5.77734375" style="1" customWidth="1"/>
    <col min="14993" max="14993" width="31.44140625" style="1" customWidth="1"/>
    <col min="14994" max="14994" width="16.21875" style="1" customWidth="1"/>
    <col min="14995" max="14996" width="9.21875" style="1" customWidth="1"/>
    <col min="14997" max="14997" width="11.21875" style="1" customWidth="1"/>
    <col min="14998" max="14998" width="2.21875" style="1" customWidth="1"/>
    <col min="14999" max="15204" width="10.88671875" style="1"/>
    <col min="15205" max="15205" width="12" style="1" customWidth="1"/>
    <col min="15206" max="15206" width="2.77734375" style="1" customWidth="1"/>
    <col min="15207" max="15208" width="6.44140625" style="1" customWidth="1"/>
    <col min="15209" max="15209" width="5.77734375" style="1" customWidth="1"/>
    <col min="15210" max="15210" width="6.44140625" style="1" customWidth="1"/>
    <col min="15211" max="15211" width="13.77734375" style="1" customWidth="1"/>
    <col min="15212" max="15213" width="9" style="1" customWidth="1"/>
    <col min="15214" max="15214" width="2.44140625" style="1" customWidth="1"/>
    <col min="15215" max="15215" width="8.77734375" style="1" customWidth="1"/>
    <col min="15216" max="15216" width="7.44140625" style="1" customWidth="1"/>
    <col min="15217" max="15219" width="3.77734375" style="1" customWidth="1"/>
    <col min="15220" max="15220" width="3.44140625" style="1" customWidth="1"/>
    <col min="15221" max="15221" width="2.77734375" style="1" customWidth="1"/>
    <col min="15222" max="15222" width="3" style="1" customWidth="1"/>
    <col min="15223" max="15225" width="0" style="1" hidden="1" customWidth="1"/>
    <col min="15226" max="15226" width="4.44140625" style="1" customWidth="1"/>
    <col min="15227" max="15227" width="0" style="1" hidden="1" customWidth="1"/>
    <col min="15228" max="15229" width="14.77734375" style="1" customWidth="1"/>
    <col min="15230" max="15230" width="15.21875" style="1" customWidth="1"/>
    <col min="15231" max="15231" width="6.44140625" style="1" customWidth="1"/>
    <col min="15232" max="15232" width="15.21875" style="1" customWidth="1"/>
    <col min="15233" max="15233" width="4.21875" style="1" customWidth="1"/>
    <col min="15234" max="15234" width="3" style="1" customWidth="1"/>
    <col min="15235" max="15237" width="0" style="1" hidden="1" customWidth="1"/>
    <col min="15238" max="15238" width="3" style="1" customWidth="1"/>
    <col min="15239" max="15239" width="0" style="1" hidden="1" customWidth="1"/>
    <col min="15240" max="15240" width="3" style="1" customWidth="1"/>
    <col min="15241" max="15241" width="0" style="1" hidden="1" customWidth="1"/>
    <col min="15242" max="15242" width="4.44140625" style="1" customWidth="1"/>
    <col min="15243" max="15243" width="34.21875" style="1" customWidth="1"/>
    <col min="15244" max="15244" width="23.44140625" style="1" customWidth="1"/>
    <col min="15245" max="15245" width="9.21875" style="1" customWidth="1"/>
    <col min="15246" max="15246" width="19.44140625" style="1" customWidth="1"/>
    <col min="15247" max="15247" width="42.77734375" style="1" customWidth="1"/>
    <col min="15248" max="15248" width="5.77734375" style="1" customWidth="1"/>
    <col min="15249" max="15249" width="31.44140625" style="1" customWidth="1"/>
    <col min="15250" max="15250" width="16.21875" style="1" customWidth="1"/>
    <col min="15251" max="15252" width="9.21875" style="1" customWidth="1"/>
    <col min="15253" max="15253" width="11.21875" style="1" customWidth="1"/>
    <col min="15254" max="15254" width="2.21875" style="1" customWidth="1"/>
    <col min="15255" max="15460" width="10.88671875" style="1"/>
    <col min="15461" max="15461" width="12" style="1" customWidth="1"/>
    <col min="15462" max="15462" width="2.77734375" style="1" customWidth="1"/>
    <col min="15463" max="15464" width="6.44140625" style="1" customWidth="1"/>
    <col min="15465" max="15465" width="5.77734375" style="1" customWidth="1"/>
    <col min="15466" max="15466" width="6.44140625" style="1" customWidth="1"/>
    <col min="15467" max="15467" width="13.77734375" style="1" customWidth="1"/>
    <col min="15468" max="15469" width="9" style="1" customWidth="1"/>
    <col min="15470" max="15470" width="2.44140625" style="1" customWidth="1"/>
    <col min="15471" max="15471" width="8.77734375" style="1" customWidth="1"/>
    <col min="15472" max="15472" width="7.44140625" style="1" customWidth="1"/>
    <col min="15473" max="15475" width="3.77734375" style="1" customWidth="1"/>
    <col min="15476" max="15476" width="3.44140625" style="1" customWidth="1"/>
    <col min="15477" max="15477" width="2.77734375" style="1" customWidth="1"/>
    <col min="15478" max="15478" width="3" style="1" customWidth="1"/>
    <col min="15479" max="15481" width="0" style="1" hidden="1" customWidth="1"/>
    <col min="15482" max="15482" width="4.44140625" style="1" customWidth="1"/>
    <col min="15483" max="15483" width="0" style="1" hidden="1" customWidth="1"/>
    <col min="15484" max="15485" width="14.77734375" style="1" customWidth="1"/>
    <col min="15486" max="15486" width="15.21875" style="1" customWidth="1"/>
    <col min="15487" max="15487" width="6.44140625" style="1" customWidth="1"/>
    <col min="15488" max="15488" width="15.21875" style="1" customWidth="1"/>
    <col min="15489" max="15489" width="4.21875" style="1" customWidth="1"/>
    <col min="15490" max="15490" width="3" style="1" customWidth="1"/>
    <col min="15491" max="15493" width="0" style="1" hidden="1" customWidth="1"/>
    <col min="15494" max="15494" width="3" style="1" customWidth="1"/>
    <col min="15495" max="15495" width="0" style="1" hidden="1" customWidth="1"/>
    <col min="15496" max="15496" width="3" style="1" customWidth="1"/>
    <col min="15497" max="15497" width="0" style="1" hidden="1" customWidth="1"/>
    <col min="15498" max="15498" width="4.44140625" style="1" customWidth="1"/>
    <col min="15499" max="15499" width="34.21875" style="1" customWidth="1"/>
    <col min="15500" max="15500" width="23.44140625" style="1" customWidth="1"/>
    <col min="15501" max="15501" width="9.21875" style="1" customWidth="1"/>
    <col min="15502" max="15502" width="19.44140625" style="1" customWidth="1"/>
    <col min="15503" max="15503" width="42.77734375" style="1" customWidth="1"/>
    <col min="15504" max="15504" width="5.77734375" style="1" customWidth="1"/>
    <col min="15505" max="15505" width="31.44140625" style="1" customWidth="1"/>
    <col min="15506" max="15506" width="16.21875" style="1" customWidth="1"/>
    <col min="15507" max="15508" width="9.21875" style="1" customWidth="1"/>
    <col min="15509" max="15509" width="11.21875" style="1" customWidth="1"/>
    <col min="15510" max="15510" width="2.21875" style="1" customWidth="1"/>
    <col min="15511" max="15716" width="10.88671875" style="1"/>
    <col min="15717" max="15717" width="12" style="1" customWidth="1"/>
    <col min="15718" max="15718" width="2.77734375" style="1" customWidth="1"/>
    <col min="15719" max="15720" width="6.44140625" style="1" customWidth="1"/>
    <col min="15721" max="15721" width="5.77734375" style="1" customWidth="1"/>
    <col min="15722" max="15722" width="6.44140625" style="1" customWidth="1"/>
    <col min="15723" max="15723" width="13.77734375" style="1" customWidth="1"/>
    <col min="15724" max="15725" width="9" style="1" customWidth="1"/>
    <col min="15726" max="15726" width="2.44140625" style="1" customWidth="1"/>
    <col min="15727" max="15727" width="8.77734375" style="1" customWidth="1"/>
    <col min="15728" max="15728" width="7.44140625" style="1" customWidth="1"/>
    <col min="15729" max="15731" width="3.77734375" style="1" customWidth="1"/>
    <col min="15732" max="15732" width="3.44140625" style="1" customWidth="1"/>
    <col min="15733" max="15733" width="2.77734375" style="1" customWidth="1"/>
    <col min="15734" max="15734" width="3" style="1" customWidth="1"/>
    <col min="15735" max="15737" width="0" style="1" hidden="1" customWidth="1"/>
    <col min="15738" max="15738" width="4.44140625" style="1" customWidth="1"/>
    <col min="15739" max="15739" width="0" style="1" hidden="1" customWidth="1"/>
    <col min="15740" max="15741" width="14.77734375" style="1" customWidth="1"/>
    <col min="15742" max="15742" width="15.21875" style="1" customWidth="1"/>
    <col min="15743" max="15743" width="6.44140625" style="1" customWidth="1"/>
    <col min="15744" max="15744" width="15.21875" style="1" customWidth="1"/>
    <col min="15745" max="15745" width="4.21875" style="1" customWidth="1"/>
    <col min="15746" max="15746" width="3" style="1" customWidth="1"/>
    <col min="15747" max="15749" width="0" style="1" hidden="1" customWidth="1"/>
    <col min="15750" max="15750" width="3" style="1" customWidth="1"/>
    <col min="15751" max="15751" width="0" style="1" hidden="1" customWidth="1"/>
    <col min="15752" max="15752" width="3" style="1" customWidth="1"/>
    <col min="15753" max="15753" width="0" style="1" hidden="1" customWidth="1"/>
    <col min="15754" max="15754" width="4.44140625" style="1" customWidth="1"/>
    <col min="15755" max="15755" width="34.21875" style="1" customWidth="1"/>
    <col min="15756" max="15756" width="23.44140625" style="1" customWidth="1"/>
    <col min="15757" max="15757" width="9.21875" style="1" customWidth="1"/>
    <col min="15758" max="15758" width="19.44140625" style="1" customWidth="1"/>
    <col min="15759" max="15759" width="42.77734375" style="1" customWidth="1"/>
    <col min="15760" max="15760" width="5.77734375" style="1" customWidth="1"/>
    <col min="15761" max="15761" width="31.44140625" style="1" customWidth="1"/>
    <col min="15762" max="15762" width="16.21875" style="1" customWidth="1"/>
    <col min="15763" max="15764" width="9.21875" style="1" customWidth="1"/>
    <col min="15765" max="15765" width="11.21875" style="1" customWidth="1"/>
    <col min="15766" max="15766" width="2.21875" style="1" customWidth="1"/>
    <col min="15767" max="15972" width="10.88671875" style="1"/>
    <col min="15973" max="15973" width="12" style="1" customWidth="1"/>
    <col min="15974" max="15974" width="2.77734375" style="1" customWidth="1"/>
    <col min="15975" max="15976" width="6.44140625" style="1" customWidth="1"/>
    <col min="15977" max="15977" width="5.77734375" style="1" customWidth="1"/>
    <col min="15978" max="15978" width="6.44140625" style="1" customWidth="1"/>
    <col min="15979" max="15979" width="13.77734375" style="1" customWidth="1"/>
    <col min="15980" max="15981" width="9" style="1" customWidth="1"/>
    <col min="15982" max="15982" width="2.44140625" style="1" customWidth="1"/>
    <col min="15983" max="15983" width="8.77734375" style="1" customWidth="1"/>
    <col min="15984" max="15984" width="7.44140625" style="1" customWidth="1"/>
    <col min="15985" max="15987" width="3.77734375" style="1" customWidth="1"/>
    <col min="15988" max="15988" width="3.44140625" style="1" customWidth="1"/>
    <col min="15989" max="15989" width="2.77734375" style="1" customWidth="1"/>
    <col min="15990" max="15990" width="3" style="1" customWidth="1"/>
    <col min="15991" max="15993" width="0" style="1" hidden="1" customWidth="1"/>
    <col min="15994" max="15994" width="4.44140625" style="1" customWidth="1"/>
    <col min="15995" max="15995" width="0" style="1" hidden="1" customWidth="1"/>
    <col min="15996" max="15997" width="14.77734375" style="1" customWidth="1"/>
    <col min="15998" max="15998" width="15.21875" style="1" customWidth="1"/>
    <col min="15999" max="15999" width="6.44140625" style="1" customWidth="1"/>
    <col min="16000" max="16000" width="15.21875" style="1" customWidth="1"/>
    <col min="16001" max="16001" width="4.21875" style="1" customWidth="1"/>
    <col min="16002" max="16002" width="3" style="1" customWidth="1"/>
    <col min="16003" max="16005" width="0" style="1" hidden="1" customWidth="1"/>
    <col min="16006" max="16006" width="3" style="1" customWidth="1"/>
    <col min="16007" max="16007" width="0" style="1" hidden="1" customWidth="1"/>
    <col min="16008" max="16008" width="3" style="1" customWidth="1"/>
    <col min="16009" max="16009" width="0" style="1" hidden="1" customWidth="1"/>
    <col min="16010" max="16010" width="4.44140625" style="1" customWidth="1"/>
    <col min="16011" max="16011" width="34.21875" style="1" customWidth="1"/>
    <col min="16012" max="16012" width="23.44140625" style="1" customWidth="1"/>
    <col min="16013" max="16013" width="9.21875" style="1" customWidth="1"/>
    <col min="16014" max="16014" width="19.44140625" style="1" customWidth="1"/>
    <col min="16015" max="16015" width="42.77734375" style="1" customWidth="1"/>
    <col min="16016" max="16016" width="5.77734375" style="1" customWidth="1"/>
    <col min="16017" max="16017" width="31.44140625" style="1" customWidth="1"/>
    <col min="16018" max="16018" width="16.21875" style="1" customWidth="1"/>
    <col min="16019" max="16020" width="9.21875" style="1" customWidth="1"/>
    <col min="16021" max="16021" width="11.21875" style="1" customWidth="1"/>
    <col min="16022" max="16022" width="2.21875" style="1" customWidth="1"/>
    <col min="16023" max="16228" width="10.88671875" style="1"/>
    <col min="16229" max="16229" width="12" style="1" customWidth="1"/>
    <col min="16230" max="16230" width="2.77734375" style="1" customWidth="1"/>
    <col min="16231" max="16232" width="6.44140625" style="1" customWidth="1"/>
    <col min="16233" max="16233" width="5.77734375" style="1" customWidth="1"/>
    <col min="16234" max="16234" width="6.44140625" style="1" customWidth="1"/>
    <col min="16235" max="16235" width="13.77734375" style="1" customWidth="1"/>
    <col min="16236" max="16237" width="9" style="1" customWidth="1"/>
    <col min="16238" max="16238" width="2.44140625" style="1" customWidth="1"/>
    <col min="16239" max="16239" width="8.77734375" style="1" customWidth="1"/>
    <col min="16240" max="16240" width="7.44140625" style="1" customWidth="1"/>
    <col min="16241" max="16243" width="3.77734375" style="1" customWidth="1"/>
    <col min="16244" max="16244" width="3.44140625" style="1" customWidth="1"/>
    <col min="16245" max="16245" width="2.77734375" style="1" customWidth="1"/>
    <col min="16246" max="16246" width="3" style="1" customWidth="1"/>
    <col min="16247" max="16249" width="0" style="1" hidden="1" customWidth="1"/>
    <col min="16250" max="16250" width="4.44140625" style="1" customWidth="1"/>
    <col min="16251" max="16251" width="0" style="1" hidden="1" customWidth="1"/>
    <col min="16252" max="16253" width="14.77734375" style="1" customWidth="1"/>
    <col min="16254" max="16254" width="15.21875" style="1" customWidth="1"/>
    <col min="16255" max="16255" width="6.44140625" style="1" customWidth="1"/>
    <col min="16256" max="16256" width="15.21875" style="1" customWidth="1"/>
    <col min="16257" max="16257" width="4.21875" style="1" customWidth="1"/>
    <col min="16258" max="16258" width="3" style="1" customWidth="1"/>
    <col min="16259" max="16261" width="0" style="1" hidden="1" customWidth="1"/>
    <col min="16262" max="16262" width="3" style="1" customWidth="1"/>
    <col min="16263" max="16263" width="0" style="1" hidden="1" customWidth="1"/>
    <col min="16264" max="16264" width="3" style="1" customWidth="1"/>
    <col min="16265" max="16265" width="0" style="1" hidden="1" customWidth="1"/>
    <col min="16266" max="16266" width="4.44140625" style="1" customWidth="1"/>
    <col min="16267" max="16267" width="34.21875" style="1" customWidth="1"/>
    <col min="16268" max="16268" width="23.44140625" style="1" customWidth="1"/>
    <col min="16269" max="16269" width="9.21875" style="1" customWidth="1"/>
    <col min="16270" max="16270" width="19.44140625" style="1" customWidth="1"/>
    <col min="16271" max="16271" width="42.77734375" style="1" customWidth="1"/>
    <col min="16272" max="16272" width="5.77734375" style="1" customWidth="1"/>
    <col min="16273" max="16273" width="31.44140625" style="1" customWidth="1"/>
    <col min="16274" max="16274" width="16.21875" style="1" customWidth="1"/>
    <col min="16275" max="16276" width="9.21875" style="1" customWidth="1"/>
    <col min="16277" max="16277" width="11.21875" style="1" customWidth="1"/>
    <col min="16278" max="16278" width="2.21875" style="1" customWidth="1"/>
    <col min="16279" max="16383" width="10.88671875" style="1"/>
    <col min="16384" max="16384" width="11.44140625" style="1" customWidth="1"/>
  </cols>
  <sheetData>
    <row r="1" spans="1:193 1680:1680" x14ac:dyDescent="0.2">
      <c r="A1" s="5"/>
      <c r="B1" s="546" t="s">
        <v>465</v>
      </c>
      <c r="C1" s="547"/>
      <c r="D1" s="547"/>
      <c r="E1" s="547"/>
      <c r="F1" s="547"/>
      <c r="G1" s="547"/>
      <c r="H1" s="547"/>
      <c r="I1" s="548"/>
      <c r="J1" s="549"/>
      <c r="K1" s="550"/>
      <c r="L1" s="106"/>
      <c r="M1" s="105"/>
      <c r="N1" s="105"/>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5"/>
      <c r="AN1" s="106"/>
      <c r="AO1" s="106"/>
      <c r="AP1" s="106"/>
      <c r="AQ1" s="105"/>
      <c r="AR1" s="106"/>
      <c r="AS1" s="106"/>
      <c r="AT1" s="106"/>
      <c r="AU1" s="105"/>
      <c r="AV1" s="106"/>
      <c r="AW1" s="106"/>
      <c r="AX1" s="106"/>
      <c r="AY1" s="105"/>
      <c r="AZ1" s="106"/>
      <c r="BA1" s="106"/>
      <c r="BB1" s="106"/>
      <c r="BC1" s="105"/>
      <c r="BD1" s="106"/>
      <c r="BE1" s="106"/>
      <c r="BF1" s="106"/>
      <c r="BG1" s="105"/>
      <c r="BH1" s="106"/>
      <c r="BI1" s="106"/>
      <c r="BJ1" s="106"/>
      <c r="BK1" s="105"/>
      <c r="BL1" s="106"/>
      <c r="BM1" s="106"/>
      <c r="BN1" s="106"/>
      <c r="BO1" s="105"/>
      <c r="BP1" s="106"/>
      <c r="BQ1" s="106"/>
      <c r="BR1" s="106"/>
      <c r="BS1" s="105"/>
      <c r="BT1" s="106"/>
      <c r="BU1" s="106"/>
      <c r="BV1" s="106"/>
      <c r="BW1" s="105"/>
      <c r="BX1" s="106"/>
      <c r="BY1" s="106"/>
      <c r="BZ1" s="106"/>
      <c r="CA1" s="105"/>
      <c r="CB1" s="106"/>
      <c r="CC1" s="106"/>
      <c r="CD1" s="106"/>
      <c r="CE1" s="105"/>
      <c r="CF1" s="106"/>
      <c r="CG1" s="106"/>
      <c r="CH1" s="106"/>
      <c r="CI1" s="106"/>
      <c r="CJ1" s="106"/>
      <c r="CK1" s="106"/>
      <c r="CL1" s="106"/>
      <c r="CM1" s="106"/>
      <c r="CN1" s="106"/>
      <c r="CO1" s="106"/>
      <c r="CP1" s="106"/>
      <c r="CQ1" s="106"/>
      <c r="CR1" s="106"/>
      <c r="CS1" s="106"/>
      <c r="CT1" s="106"/>
      <c r="CU1" s="106"/>
      <c r="CV1" s="106"/>
      <c r="CW1" s="106"/>
      <c r="CX1" s="106"/>
      <c r="CY1" s="106"/>
      <c r="CZ1" s="106"/>
      <c r="DA1" s="106"/>
      <c r="DB1" s="106"/>
      <c r="DC1" s="106"/>
      <c r="DD1" s="106"/>
      <c r="DE1" s="105"/>
      <c r="DF1" s="106"/>
      <c r="DG1" s="105"/>
      <c r="DH1" s="105"/>
      <c r="DI1" s="106"/>
      <c r="DJ1" s="106"/>
      <c r="DK1" s="106"/>
      <c r="DL1" s="106"/>
      <c r="DM1" s="105"/>
      <c r="DN1" s="106"/>
      <c r="DO1" s="105"/>
      <c r="DP1" s="106"/>
      <c r="DQ1" s="106"/>
      <c r="DR1" s="106"/>
      <c r="DS1" s="106"/>
      <c r="DT1" s="106"/>
      <c r="DU1" s="106"/>
      <c r="DV1" s="106"/>
      <c r="DW1" s="106"/>
      <c r="DX1" s="106"/>
      <c r="DY1" s="106"/>
      <c r="DZ1" s="106"/>
      <c r="EA1" s="106"/>
      <c r="EB1" s="106"/>
      <c r="EC1" s="106"/>
      <c r="ED1" s="106"/>
      <c r="EE1" s="106"/>
      <c r="EF1" s="106"/>
      <c r="EG1" s="106"/>
      <c r="EH1" s="106"/>
      <c r="EI1" s="106"/>
      <c r="EJ1" s="106"/>
      <c r="EK1" s="106"/>
      <c r="EL1" s="106"/>
      <c r="EM1" s="106"/>
      <c r="EN1" s="106"/>
      <c r="EO1" s="106"/>
      <c r="EP1" s="106"/>
      <c r="EQ1" s="106"/>
      <c r="ER1" s="106"/>
      <c r="ES1" s="106"/>
      <c r="ET1" s="106"/>
      <c r="EU1" s="106"/>
      <c r="EV1" s="106"/>
      <c r="EW1" s="106"/>
      <c r="EX1" s="106"/>
      <c r="EY1" s="106"/>
      <c r="EZ1" s="106"/>
      <c r="FA1" s="106"/>
      <c r="FB1" s="106"/>
      <c r="FC1" s="106"/>
      <c r="FD1" s="106"/>
      <c r="FE1" s="106"/>
      <c r="FF1" s="106"/>
      <c r="FG1" s="106"/>
      <c r="FH1" s="106"/>
      <c r="FI1" s="106"/>
      <c r="FJ1" s="106"/>
      <c r="FK1" s="106"/>
      <c r="FL1" s="106"/>
      <c r="FM1" s="106"/>
      <c r="FN1" s="106"/>
      <c r="FO1" s="106"/>
      <c r="FP1" s="106"/>
      <c r="FQ1" s="106"/>
      <c r="FR1" s="106"/>
      <c r="FS1" s="106"/>
      <c r="FT1" s="106"/>
      <c r="FU1" s="106"/>
      <c r="FV1" s="106"/>
      <c r="FW1" s="106"/>
      <c r="FX1" s="106"/>
      <c r="FY1" s="106"/>
      <c r="FZ1" s="106"/>
      <c r="GA1" s="106"/>
      <c r="GB1" s="106"/>
      <c r="GC1" s="106"/>
      <c r="GD1" s="106"/>
      <c r="GE1" s="106"/>
      <c r="GF1" s="106"/>
      <c r="GG1" s="106"/>
      <c r="GH1" s="106"/>
      <c r="GI1" s="106"/>
      <c r="GJ1" s="106"/>
      <c r="GK1" s="153" t="s">
        <v>464</v>
      </c>
      <c r="BLP1" s="152" t="s">
        <v>227</v>
      </c>
    </row>
    <row r="2" spans="1:193 1680:1680" x14ac:dyDescent="0.2">
      <c r="A2" s="5"/>
      <c r="B2" s="553" t="s">
        <v>463</v>
      </c>
      <c r="C2" s="554"/>
      <c r="D2" s="554"/>
      <c r="E2" s="554"/>
      <c r="F2" s="554"/>
      <c r="G2" s="554"/>
      <c r="H2" s="554"/>
      <c r="I2" s="555"/>
      <c r="J2" s="551"/>
      <c r="K2" s="552"/>
      <c r="L2" s="106"/>
      <c r="M2" s="105"/>
      <c r="N2" s="105"/>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5"/>
      <c r="AN2" s="106"/>
      <c r="AO2" s="106"/>
      <c r="AP2" s="106"/>
      <c r="AQ2" s="105"/>
      <c r="AR2" s="106"/>
      <c r="AS2" s="106"/>
      <c r="AT2" s="106"/>
      <c r="AU2" s="105"/>
      <c r="AV2" s="106"/>
      <c r="AW2" s="106"/>
      <c r="AX2" s="106"/>
      <c r="AY2" s="105"/>
      <c r="AZ2" s="106"/>
      <c r="BA2" s="106"/>
      <c r="BB2" s="106"/>
      <c r="BC2" s="105"/>
      <c r="BD2" s="106"/>
      <c r="BE2" s="106"/>
      <c r="BF2" s="106"/>
      <c r="BG2" s="105"/>
      <c r="BH2" s="106"/>
      <c r="BI2" s="106"/>
      <c r="BJ2" s="106"/>
      <c r="BK2" s="105"/>
      <c r="BL2" s="106"/>
      <c r="BM2" s="106"/>
      <c r="BN2" s="106"/>
      <c r="BO2" s="105"/>
      <c r="BP2" s="106"/>
      <c r="BQ2" s="106"/>
      <c r="BR2" s="106"/>
      <c r="BS2" s="105"/>
      <c r="BT2" s="106"/>
      <c r="BU2" s="106"/>
      <c r="BV2" s="106"/>
      <c r="BW2" s="105"/>
      <c r="BX2" s="106"/>
      <c r="BY2" s="106"/>
      <c r="BZ2" s="106"/>
      <c r="CA2" s="105"/>
      <c r="CB2" s="106"/>
      <c r="CC2" s="106"/>
      <c r="CD2" s="106"/>
      <c r="CE2" s="105"/>
      <c r="CF2" s="106"/>
      <c r="CG2" s="106"/>
      <c r="CH2" s="106"/>
      <c r="CI2" s="106"/>
      <c r="CJ2" s="106"/>
      <c r="CK2" s="106"/>
      <c r="CL2" s="106"/>
      <c r="CM2" s="106"/>
      <c r="CN2" s="106"/>
      <c r="CO2" s="106"/>
      <c r="CP2" s="106"/>
      <c r="CQ2" s="106"/>
      <c r="CR2" s="106"/>
      <c r="CS2" s="106"/>
      <c r="CT2" s="106"/>
      <c r="CU2" s="106"/>
      <c r="CV2" s="106"/>
      <c r="CW2" s="106"/>
      <c r="CX2" s="106"/>
      <c r="CY2" s="106"/>
      <c r="CZ2" s="106"/>
      <c r="DA2" s="106"/>
      <c r="DB2" s="106"/>
      <c r="DC2" s="106"/>
      <c r="DD2" s="106"/>
      <c r="DE2" s="105"/>
      <c r="DF2" s="106"/>
      <c r="DG2" s="105"/>
      <c r="DH2" s="105"/>
      <c r="DI2" s="106"/>
      <c r="DJ2" s="106"/>
      <c r="DK2" s="106"/>
      <c r="DL2" s="106"/>
      <c r="DM2" s="105"/>
      <c r="DN2" s="106"/>
      <c r="DO2" s="105"/>
      <c r="DP2" s="106"/>
      <c r="DQ2" s="106"/>
      <c r="DR2" s="106"/>
      <c r="DS2" s="106"/>
      <c r="DT2" s="106"/>
      <c r="DU2" s="106"/>
      <c r="DV2" s="106"/>
      <c r="DW2" s="106"/>
      <c r="DX2" s="106"/>
      <c r="DY2" s="106"/>
      <c r="DZ2" s="106"/>
      <c r="EA2" s="106"/>
      <c r="EB2" s="106"/>
      <c r="EC2" s="106"/>
      <c r="ED2" s="106"/>
      <c r="EE2" s="106"/>
      <c r="EF2" s="106"/>
      <c r="EG2" s="106"/>
      <c r="EH2" s="106"/>
      <c r="EI2" s="106"/>
      <c r="EJ2" s="106"/>
      <c r="EK2" s="106"/>
      <c r="EL2" s="106"/>
      <c r="EM2" s="106"/>
      <c r="EN2" s="106"/>
      <c r="EO2" s="106"/>
      <c r="EP2" s="106"/>
      <c r="EQ2" s="106"/>
      <c r="ER2" s="106"/>
      <c r="ES2" s="106"/>
      <c r="ET2" s="106"/>
      <c r="EU2" s="106"/>
      <c r="EV2" s="106"/>
      <c r="EW2" s="106"/>
      <c r="EX2" s="106"/>
      <c r="EY2" s="106"/>
      <c r="EZ2" s="106"/>
      <c r="FA2" s="106"/>
      <c r="FB2" s="106"/>
      <c r="FC2" s="106"/>
      <c r="FD2" s="106"/>
      <c r="FE2" s="106"/>
      <c r="FF2" s="106"/>
      <c r="FG2" s="106"/>
      <c r="FH2" s="106"/>
      <c r="FI2" s="106"/>
      <c r="FJ2" s="106"/>
      <c r="FK2" s="106"/>
      <c r="FL2" s="106"/>
      <c r="FM2" s="106"/>
      <c r="FN2" s="106"/>
      <c r="FO2" s="106"/>
      <c r="FP2" s="106"/>
      <c r="FQ2" s="106"/>
      <c r="FR2" s="106"/>
      <c r="FS2" s="106"/>
      <c r="FT2" s="106"/>
      <c r="FU2" s="106"/>
      <c r="FV2" s="106"/>
      <c r="FW2" s="106"/>
      <c r="FX2" s="106"/>
      <c r="FY2" s="106"/>
      <c r="FZ2" s="106"/>
      <c r="GA2" s="106"/>
      <c r="GB2" s="106"/>
      <c r="GC2" s="106"/>
      <c r="GD2" s="106"/>
      <c r="GE2" s="106"/>
      <c r="GF2" s="106"/>
      <c r="GG2" s="106"/>
      <c r="GH2" s="106"/>
      <c r="GI2" s="106"/>
      <c r="GJ2" s="106"/>
      <c r="GK2" s="106"/>
      <c r="BLP2" s="136"/>
    </row>
    <row r="3" spans="1:193 1680:1680" x14ac:dyDescent="0.2">
      <c r="A3" s="5"/>
      <c r="B3" s="148" t="s">
        <v>462</v>
      </c>
      <c r="C3" s="556" t="s">
        <v>461</v>
      </c>
      <c r="D3" s="557"/>
      <c r="E3" s="557"/>
      <c r="F3" s="557"/>
      <c r="G3" s="557"/>
      <c r="H3" s="558"/>
      <c r="I3" s="144" t="s">
        <v>460</v>
      </c>
      <c r="J3" s="551"/>
      <c r="K3" s="552"/>
      <c r="L3" s="106"/>
      <c r="M3" s="105"/>
      <c r="N3" s="105"/>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5"/>
      <c r="AN3" s="106"/>
      <c r="AO3" s="106"/>
      <c r="AP3" s="106"/>
      <c r="AQ3" s="105"/>
      <c r="AR3" s="106"/>
      <c r="AS3" s="106"/>
      <c r="AT3" s="106"/>
      <c r="AU3" s="105"/>
      <c r="AV3" s="106"/>
      <c r="AW3" s="106"/>
      <c r="AX3" s="106"/>
      <c r="AY3" s="105"/>
      <c r="AZ3" s="106"/>
      <c r="BA3" s="106"/>
      <c r="BB3" s="106"/>
      <c r="BC3" s="105"/>
      <c r="BD3" s="106"/>
      <c r="BE3" s="106"/>
      <c r="BF3" s="106"/>
      <c r="BG3" s="105"/>
      <c r="BH3" s="106"/>
      <c r="BI3" s="106"/>
      <c r="BJ3" s="106"/>
      <c r="BK3" s="105"/>
      <c r="BL3" s="106"/>
      <c r="BM3" s="106"/>
      <c r="BN3" s="106"/>
      <c r="BO3" s="105"/>
      <c r="BP3" s="106"/>
      <c r="BQ3" s="106"/>
      <c r="BR3" s="106"/>
      <c r="BS3" s="105"/>
      <c r="BT3" s="106"/>
      <c r="BU3" s="106"/>
      <c r="BV3" s="106"/>
      <c r="BW3" s="105"/>
      <c r="BX3" s="106"/>
      <c r="BY3" s="106"/>
      <c r="BZ3" s="106"/>
      <c r="CA3" s="105"/>
      <c r="CB3" s="106"/>
      <c r="CC3" s="106"/>
      <c r="CD3" s="106"/>
      <c r="CE3" s="105"/>
      <c r="CF3" s="106"/>
      <c r="CG3" s="106"/>
      <c r="CH3" s="106"/>
      <c r="CI3" s="106"/>
      <c r="CJ3" s="106"/>
      <c r="CK3" s="106"/>
      <c r="CL3" s="106"/>
      <c r="CM3" s="106"/>
      <c r="CN3" s="106"/>
      <c r="CO3" s="106"/>
      <c r="CP3" s="106"/>
      <c r="CQ3" s="106"/>
      <c r="CR3" s="106"/>
      <c r="CS3" s="106"/>
      <c r="CT3" s="106"/>
      <c r="CU3" s="106"/>
      <c r="CV3" s="106"/>
      <c r="CW3" s="106"/>
      <c r="CX3" s="106"/>
      <c r="CY3" s="106"/>
      <c r="CZ3" s="106"/>
      <c r="DA3" s="106"/>
      <c r="DB3" s="106"/>
      <c r="DC3" s="106"/>
      <c r="DD3" s="106"/>
      <c r="DE3" s="105"/>
      <c r="DF3" s="106"/>
      <c r="DG3" s="105"/>
      <c r="DH3" s="105"/>
      <c r="DI3" s="106"/>
      <c r="DJ3" s="106"/>
      <c r="DK3" s="106"/>
      <c r="DL3" s="106"/>
      <c r="DM3" s="105"/>
      <c r="DN3" s="106"/>
      <c r="DO3" s="105"/>
      <c r="DP3" s="106"/>
      <c r="DQ3" s="106"/>
      <c r="DR3" s="106"/>
      <c r="DS3" s="106"/>
      <c r="DT3" s="106"/>
      <c r="DU3" s="106"/>
      <c r="DV3" s="106"/>
      <c r="DW3" s="106"/>
      <c r="DX3" s="106"/>
      <c r="DY3" s="106"/>
      <c r="DZ3" s="106"/>
      <c r="EA3" s="106"/>
      <c r="EB3" s="106"/>
      <c r="EC3" s="106"/>
      <c r="ED3" s="106"/>
      <c r="EE3" s="106"/>
      <c r="EF3" s="106"/>
      <c r="EG3" s="106"/>
      <c r="EH3" s="106"/>
      <c r="EI3" s="106"/>
      <c r="EJ3" s="106"/>
      <c r="EK3" s="106"/>
      <c r="EL3" s="106"/>
      <c r="EM3" s="106"/>
      <c r="EN3" s="106"/>
      <c r="EO3" s="106"/>
      <c r="EP3" s="106"/>
      <c r="EQ3" s="106"/>
      <c r="ER3" s="106"/>
      <c r="ES3" s="106"/>
      <c r="ET3" s="106"/>
      <c r="EU3" s="106"/>
      <c r="EV3" s="106"/>
      <c r="EW3" s="106"/>
      <c r="EX3" s="106"/>
      <c r="EY3" s="106"/>
      <c r="EZ3" s="106"/>
      <c r="FA3" s="106"/>
      <c r="FB3" s="106"/>
      <c r="FC3" s="106"/>
      <c r="FD3" s="106"/>
      <c r="FE3" s="106"/>
      <c r="FF3" s="106"/>
      <c r="FG3" s="106"/>
      <c r="FH3" s="106"/>
      <c r="FI3" s="106"/>
      <c r="FJ3" s="106"/>
      <c r="FK3" s="106"/>
      <c r="FL3" s="106"/>
      <c r="FM3" s="106"/>
      <c r="FN3" s="106"/>
      <c r="FO3" s="106"/>
      <c r="FP3" s="106"/>
      <c r="FQ3" s="106"/>
      <c r="FR3" s="106"/>
      <c r="FS3" s="106"/>
      <c r="FT3" s="106"/>
      <c r="FU3" s="106"/>
      <c r="FV3" s="106"/>
      <c r="FW3" s="106"/>
      <c r="FX3" s="106"/>
      <c r="FY3" s="106"/>
      <c r="FZ3" s="106"/>
      <c r="GA3" s="106"/>
      <c r="GB3" s="106"/>
      <c r="GC3" s="106"/>
      <c r="GD3" s="106"/>
      <c r="GE3" s="106"/>
      <c r="GF3" s="106"/>
      <c r="GG3" s="106"/>
      <c r="GH3" s="106"/>
      <c r="GI3" s="106"/>
      <c r="GJ3" s="106"/>
      <c r="GK3" s="106"/>
      <c r="BLP3" s="136"/>
    </row>
    <row r="4" spans="1:193 1680:1680" x14ac:dyDescent="0.2">
      <c r="A4" s="5"/>
      <c r="B4" s="143" t="s">
        <v>459</v>
      </c>
      <c r="C4" s="559" t="s">
        <v>458</v>
      </c>
      <c r="D4" s="560"/>
      <c r="E4" s="560"/>
      <c r="F4" s="560"/>
      <c r="G4" s="560"/>
      <c r="H4" s="561"/>
      <c r="I4" s="139" t="s">
        <v>457</v>
      </c>
      <c r="J4" s="551"/>
      <c r="K4" s="552"/>
      <c r="L4" s="106"/>
      <c r="M4" s="105"/>
      <c r="N4" s="105"/>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5"/>
      <c r="AN4" s="106"/>
      <c r="AO4" s="106"/>
      <c r="AP4" s="106"/>
      <c r="AQ4" s="105"/>
      <c r="AR4" s="106"/>
      <c r="AS4" s="106"/>
      <c r="AT4" s="106"/>
      <c r="AU4" s="105"/>
      <c r="AV4" s="106"/>
      <c r="AW4" s="106"/>
      <c r="AX4" s="106"/>
      <c r="AY4" s="105"/>
      <c r="AZ4" s="106"/>
      <c r="BA4" s="106"/>
      <c r="BB4" s="106"/>
      <c r="BC4" s="105"/>
      <c r="BD4" s="106"/>
      <c r="BE4" s="106"/>
      <c r="BF4" s="106"/>
      <c r="BG4" s="105"/>
      <c r="BH4" s="106"/>
      <c r="BI4" s="106"/>
      <c r="BJ4" s="106"/>
      <c r="BK4" s="105"/>
      <c r="BL4" s="106"/>
      <c r="BM4" s="106"/>
      <c r="BN4" s="106"/>
      <c r="BO4" s="105"/>
      <c r="BP4" s="106"/>
      <c r="BQ4" s="106"/>
      <c r="BR4" s="106"/>
      <c r="BS4" s="105"/>
      <c r="BT4" s="106"/>
      <c r="BU4" s="106"/>
      <c r="BV4" s="106"/>
      <c r="BW4" s="105"/>
      <c r="BX4" s="106"/>
      <c r="BY4" s="106"/>
      <c r="BZ4" s="106"/>
      <c r="CA4" s="105"/>
      <c r="CB4" s="106"/>
      <c r="CC4" s="106"/>
      <c r="CD4" s="106"/>
      <c r="CE4" s="105"/>
      <c r="CF4" s="106"/>
      <c r="CG4" s="106"/>
      <c r="CH4" s="106"/>
      <c r="CI4" s="106"/>
      <c r="CJ4" s="106"/>
      <c r="CK4" s="106"/>
      <c r="CL4" s="106"/>
      <c r="CM4" s="106"/>
      <c r="CN4" s="106"/>
      <c r="CO4" s="106"/>
      <c r="CP4" s="106"/>
      <c r="CQ4" s="106"/>
      <c r="CR4" s="106"/>
      <c r="CS4" s="106"/>
      <c r="CT4" s="106"/>
      <c r="CU4" s="106"/>
      <c r="CV4" s="106"/>
      <c r="CW4" s="106"/>
      <c r="CX4" s="106"/>
      <c r="CY4" s="106"/>
      <c r="CZ4" s="106"/>
      <c r="DA4" s="106"/>
      <c r="DB4" s="106"/>
      <c r="DC4" s="106"/>
      <c r="DD4" s="106"/>
      <c r="DE4" s="105"/>
      <c r="DF4" s="106"/>
      <c r="DG4" s="105"/>
      <c r="DH4" s="105"/>
      <c r="DI4" s="106"/>
      <c r="DJ4" s="109"/>
      <c r="DK4" s="106"/>
      <c r="DL4" s="106"/>
      <c r="DM4" s="105"/>
      <c r="DN4" s="106"/>
      <c r="DO4" s="105"/>
      <c r="DP4" s="106"/>
      <c r="DQ4" s="106"/>
      <c r="DR4" s="106"/>
      <c r="DS4" s="106"/>
      <c r="DT4" s="106"/>
      <c r="DU4" s="106"/>
      <c r="DV4" s="106"/>
      <c r="DW4" s="106"/>
      <c r="DX4" s="106"/>
      <c r="DY4" s="106"/>
      <c r="DZ4" s="106"/>
      <c r="EA4" s="106"/>
      <c r="EB4" s="106"/>
      <c r="EC4" s="106"/>
      <c r="ED4" s="106"/>
      <c r="EE4" s="106"/>
      <c r="EF4" s="106"/>
      <c r="EG4" s="106"/>
      <c r="EH4" s="106"/>
      <c r="EI4" s="106"/>
      <c r="EJ4" s="106"/>
      <c r="EK4" s="106"/>
      <c r="EL4" s="106"/>
      <c r="EM4" s="106"/>
      <c r="EN4" s="106"/>
      <c r="EO4" s="106"/>
      <c r="EP4" s="106"/>
      <c r="EQ4" s="106"/>
      <c r="ER4" s="106"/>
      <c r="ES4" s="106"/>
      <c r="ET4" s="106"/>
      <c r="EU4" s="106"/>
      <c r="EV4" s="106"/>
      <c r="EW4" s="106"/>
      <c r="EX4" s="106"/>
      <c r="EY4" s="106"/>
      <c r="EZ4" s="106"/>
      <c r="FA4" s="106"/>
      <c r="FB4" s="106"/>
      <c r="FC4" s="106"/>
      <c r="FD4" s="106"/>
      <c r="FE4" s="106"/>
      <c r="FF4" s="106"/>
      <c r="FG4" s="106"/>
      <c r="FH4" s="106"/>
      <c r="FI4" s="106"/>
      <c r="FJ4" s="106"/>
      <c r="FK4" s="106"/>
      <c r="FL4" s="106"/>
      <c r="FM4" s="106"/>
      <c r="FN4" s="106"/>
      <c r="FO4" s="106"/>
      <c r="FP4" s="106"/>
      <c r="FQ4" s="106"/>
      <c r="FR4" s="106"/>
      <c r="FS4" s="106"/>
      <c r="FT4" s="106"/>
      <c r="FU4" s="106"/>
      <c r="FV4" s="106"/>
      <c r="FW4" s="106"/>
      <c r="FX4" s="106"/>
      <c r="FY4" s="106"/>
      <c r="FZ4" s="106"/>
      <c r="GA4" s="106"/>
      <c r="GB4" s="106"/>
      <c r="GC4" s="106"/>
      <c r="GD4" s="106"/>
      <c r="GE4" s="106"/>
      <c r="GF4" s="106"/>
      <c r="GG4" s="106"/>
      <c r="GH4" s="106"/>
      <c r="GI4" s="106"/>
      <c r="GJ4" s="106"/>
      <c r="GK4" s="106"/>
      <c r="BLP4" s="136"/>
    </row>
    <row r="5" spans="1:193 1680:1680" ht="27.6" x14ac:dyDescent="0.2">
      <c r="A5" s="5"/>
      <c r="B5" s="135" t="s">
        <v>456</v>
      </c>
      <c r="C5" s="130" t="s">
        <v>455</v>
      </c>
      <c r="D5" s="135" t="s">
        <v>454</v>
      </c>
      <c r="E5" s="562" t="s">
        <v>1401</v>
      </c>
      <c r="F5" s="563"/>
      <c r="G5" s="564"/>
      <c r="H5" s="131" t="s">
        <v>452</v>
      </c>
      <c r="I5" s="565"/>
      <c r="J5" s="566"/>
      <c r="K5" s="566"/>
      <c r="L5" s="566"/>
      <c r="M5" s="566"/>
      <c r="N5" s="567"/>
      <c r="O5" s="530" t="s">
        <v>450</v>
      </c>
      <c r="P5" s="531"/>
      <c r="Q5" s="578" t="s">
        <v>1400</v>
      </c>
      <c r="R5" s="533"/>
      <c r="S5" s="125"/>
      <c r="T5" s="125"/>
      <c r="U5" s="534"/>
      <c r="V5" s="534"/>
      <c r="W5" s="535"/>
      <c r="X5" s="536"/>
      <c r="Y5" s="120"/>
      <c r="Z5" s="120"/>
      <c r="AA5" s="120"/>
      <c r="AB5" s="120"/>
      <c r="AC5" s="120"/>
      <c r="AD5" s="120"/>
      <c r="AE5" s="120"/>
      <c r="AF5" s="120"/>
      <c r="AG5" s="120"/>
      <c r="AH5" s="120"/>
      <c r="AI5" s="121"/>
      <c r="AJ5" s="121"/>
      <c r="AK5" s="120"/>
      <c r="AL5" s="120"/>
      <c r="AM5" s="120"/>
      <c r="AN5" s="121"/>
      <c r="AO5" s="121"/>
      <c r="AP5" s="120"/>
      <c r="AQ5" s="120"/>
      <c r="AR5" s="121"/>
      <c r="AS5" s="121"/>
      <c r="AT5" s="120"/>
      <c r="AU5" s="120"/>
      <c r="AV5" s="121"/>
      <c r="AW5" s="121"/>
      <c r="AX5" s="120"/>
      <c r="AY5" s="120"/>
      <c r="AZ5" s="121"/>
      <c r="BA5" s="121"/>
      <c r="BB5" s="120"/>
      <c r="BC5" s="120"/>
      <c r="BD5" s="121"/>
      <c r="BE5" s="121"/>
      <c r="BF5" s="120"/>
      <c r="BG5" s="120"/>
      <c r="BH5" s="121"/>
      <c r="BI5" s="121"/>
      <c r="BJ5" s="120"/>
      <c r="BK5" s="120"/>
      <c r="BL5" s="121"/>
      <c r="BM5" s="121"/>
      <c r="BN5" s="120"/>
      <c r="BO5" s="120"/>
      <c r="BP5" s="121"/>
      <c r="BQ5" s="121"/>
      <c r="BR5" s="120"/>
      <c r="BS5" s="120"/>
      <c r="BT5" s="121"/>
      <c r="BU5" s="121"/>
      <c r="BV5" s="120"/>
      <c r="BW5" s="120"/>
      <c r="BX5" s="121"/>
      <c r="BY5" s="121"/>
      <c r="BZ5" s="120"/>
      <c r="CA5" s="120"/>
      <c r="CB5" s="121"/>
      <c r="CC5" s="121"/>
      <c r="CD5" s="120"/>
      <c r="CE5" s="120"/>
      <c r="CF5" s="121"/>
      <c r="CG5" s="121"/>
      <c r="CH5" s="120"/>
      <c r="CI5" s="120"/>
      <c r="CJ5" s="120"/>
      <c r="CK5" s="120"/>
      <c r="CL5" s="120"/>
      <c r="CM5" s="120"/>
      <c r="CN5" s="120"/>
      <c r="CO5" s="120"/>
      <c r="CP5" s="120"/>
      <c r="CQ5" s="120"/>
      <c r="CR5" s="120"/>
      <c r="CS5" s="120"/>
      <c r="CT5" s="120"/>
      <c r="CU5" s="120"/>
      <c r="CV5" s="120"/>
      <c r="CW5" s="120"/>
      <c r="CX5" s="120"/>
      <c r="CY5" s="120"/>
      <c r="CZ5" s="120"/>
      <c r="DA5" s="120"/>
      <c r="DB5" s="83"/>
      <c r="DC5" s="83"/>
      <c r="DD5" s="83"/>
      <c r="DE5" s="83"/>
      <c r="DF5" s="120"/>
      <c r="DG5" s="120"/>
      <c r="DH5" s="120"/>
      <c r="DI5" s="120"/>
      <c r="DJ5" s="120"/>
      <c r="DK5" s="120"/>
      <c r="DL5" s="120"/>
      <c r="DM5" s="83"/>
      <c r="DN5" s="120"/>
      <c r="DO5" s="120"/>
      <c r="DP5" s="120"/>
      <c r="DQ5" s="120"/>
      <c r="DR5" s="120"/>
      <c r="DS5" s="120"/>
      <c r="DT5" s="120"/>
      <c r="DU5" s="120"/>
      <c r="DV5" s="120"/>
      <c r="DW5" s="120"/>
      <c r="DX5" s="120"/>
      <c r="DY5" s="120"/>
      <c r="DZ5" s="120"/>
      <c r="EA5" s="120"/>
      <c r="EB5" s="120"/>
      <c r="EC5" s="120"/>
      <c r="ED5" s="120"/>
      <c r="EE5" s="120"/>
      <c r="EF5" s="120"/>
      <c r="EG5" s="120"/>
      <c r="EH5" s="120"/>
      <c r="EI5" s="120"/>
      <c r="EJ5" s="120"/>
      <c r="EK5" s="120"/>
      <c r="EL5" s="120"/>
      <c r="EM5" s="120"/>
      <c r="EN5" s="120"/>
      <c r="EO5" s="120"/>
      <c r="EP5" s="120"/>
      <c r="EQ5" s="120"/>
      <c r="ER5" s="120"/>
      <c r="ES5" s="120"/>
      <c r="ET5" s="120"/>
      <c r="EU5" s="120"/>
      <c r="EV5" s="120"/>
      <c r="EW5" s="120"/>
      <c r="EX5" s="120"/>
      <c r="EY5" s="120"/>
      <c r="EZ5" s="120"/>
      <c r="FA5" s="120"/>
      <c r="FB5" s="120"/>
      <c r="FC5" s="120"/>
      <c r="FD5" s="120"/>
      <c r="FE5" s="120"/>
      <c r="FF5" s="120"/>
      <c r="FG5" s="120"/>
      <c r="FH5" s="120"/>
      <c r="FI5" s="120"/>
      <c r="FJ5" s="120"/>
      <c r="FK5" s="120"/>
      <c r="FL5" s="120"/>
      <c r="FM5" s="120"/>
      <c r="FN5" s="120"/>
      <c r="FO5" s="120"/>
      <c r="FP5" s="120"/>
      <c r="FQ5" s="120"/>
      <c r="FR5" s="120"/>
      <c r="FS5" s="120"/>
      <c r="FT5" s="120"/>
      <c r="FU5" s="120"/>
      <c r="FV5" s="120"/>
      <c r="FW5" s="120"/>
      <c r="FX5" s="120"/>
      <c r="FY5" s="120"/>
      <c r="FZ5" s="120"/>
      <c r="GA5" s="120"/>
      <c r="GB5" s="120"/>
      <c r="GC5" s="120"/>
      <c r="GD5" s="120"/>
      <c r="GE5" s="120"/>
      <c r="GF5" s="120"/>
      <c r="GG5" s="120"/>
      <c r="GH5" s="120"/>
      <c r="GI5" s="120"/>
      <c r="GJ5" s="5"/>
      <c r="GK5" s="5"/>
    </row>
    <row r="6" spans="1:193 1680:1680" x14ac:dyDescent="0.2">
      <c r="A6" s="5"/>
      <c r="B6" s="83"/>
      <c r="C6" s="120"/>
      <c r="D6" s="83"/>
      <c r="E6" s="83"/>
      <c r="F6" s="83"/>
      <c r="G6" s="121"/>
      <c r="H6" s="121"/>
      <c r="I6" s="120"/>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1"/>
      <c r="AJ6" s="121"/>
      <c r="AK6" s="120"/>
      <c r="AL6" s="120"/>
      <c r="AM6" s="120"/>
      <c r="AN6" s="121"/>
      <c r="AO6" s="121"/>
      <c r="AP6" s="120"/>
      <c r="AQ6" s="120"/>
      <c r="AR6" s="121"/>
      <c r="AS6" s="121"/>
      <c r="AT6" s="120"/>
      <c r="AU6" s="120"/>
      <c r="AV6" s="121"/>
      <c r="AW6" s="121"/>
      <c r="AX6" s="120"/>
      <c r="AY6" s="120"/>
      <c r="AZ6" s="121"/>
      <c r="BA6" s="121"/>
      <c r="BB6" s="120"/>
      <c r="BC6" s="120"/>
      <c r="BD6" s="121"/>
      <c r="BE6" s="121"/>
      <c r="BF6" s="120"/>
      <c r="BG6" s="120"/>
      <c r="BH6" s="121"/>
      <c r="BI6" s="121"/>
      <c r="BJ6" s="120"/>
      <c r="BK6" s="120"/>
      <c r="BL6" s="121"/>
      <c r="BM6" s="121"/>
      <c r="BN6" s="120"/>
      <c r="BO6" s="120"/>
      <c r="BP6" s="121"/>
      <c r="BQ6" s="121"/>
      <c r="BR6" s="120"/>
      <c r="BS6" s="120"/>
      <c r="BT6" s="121"/>
      <c r="BU6" s="121"/>
      <c r="BV6" s="120"/>
      <c r="BW6" s="120"/>
      <c r="BX6" s="121"/>
      <c r="BY6" s="121"/>
      <c r="BZ6" s="120"/>
      <c r="CA6" s="120"/>
      <c r="CB6" s="121"/>
      <c r="CC6" s="121"/>
      <c r="CD6" s="120"/>
      <c r="CE6" s="120"/>
      <c r="CF6" s="121"/>
      <c r="CG6" s="121"/>
      <c r="CH6" s="120"/>
      <c r="CI6" s="120"/>
      <c r="CJ6" s="120"/>
      <c r="CK6" s="120"/>
      <c r="CL6" s="120"/>
      <c r="CM6" s="120"/>
      <c r="CN6" s="120"/>
      <c r="CO6" s="120"/>
      <c r="CP6" s="120"/>
      <c r="CQ6" s="120"/>
      <c r="CR6" s="120"/>
      <c r="CS6" s="120"/>
      <c r="CT6" s="120"/>
      <c r="CU6" s="120"/>
      <c r="CV6" s="120"/>
      <c r="CW6" s="120"/>
      <c r="CX6" s="120"/>
      <c r="CY6" s="120"/>
      <c r="CZ6" s="120"/>
      <c r="DA6" s="120"/>
      <c r="DB6" s="83"/>
      <c r="DC6" s="83"/>
      <c r="DD6" s="83"/>
      <c r="DE6" s="83"/>
      <c r="DF6" s="120"/>
      <c r="DG6" s="120"/>
      <c r="DH6" s="120"/>
      <c r="DI6" s="120"/>
      <c r="DJ6" s="120"/>
      <c r="DK6" s="120"/>
      <c r="DL6" s="120"/>
      <c r="DM6" s="83"/>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0"/>
      <c r="FO6" s="120"/>
      <c r="FP6" s="120"/>
      <c r="FQ6" s="120"/>
      <c r="FR6" s="120"/>
      <c r="FS6" s="120"/>
      <c r="FT6" s="120"/>
      <c r="FU6" s="120"/>
      <c r="FV6" s="120"/>
      <c r="FW6" s="120"/>
      <c r="FX6" s="120"/>
      <c r="FY6" s="120"/>
      <c r="FZ6" s="120"/>
      <c r="GA6" s="120"/>
      <c r="GB6" s="120"/>
      <c r="GC6" s="120"/>
      <c r="GD6" s="120"/>
      <c r="GE6" s="120"/>
      <c r="GF6" s="120"/>
      <c r="GG6" s="120"/>
      <c r="GH6" s="120"/>
      <c r="GI6" s="120"/>
      <c r="GJ6" s="5"/>
      <c r="GK6" s="5"/>
    </row>
    <row r="7" spans="1:193 1680:1680" s="5" customFormat="1" ht="13.2" x14ac:dyDescent="0.2">
      <c r="A7" s="105"/>
      <c r="B7" s="543" t="s">
        <v>449</v>
      </c>
      <c r="C7" s="544"/>
      <c r="D7" s="544"/>
      <c r="E7" s="544"/>
      <c r="F7" s="544"/>
      <c r="G7" s="544"/>
      <c r="H7" s="544"/>
      <c r="I7" s="118"/>
      <c r="J7" s="545" t="s">
        <v>448</v>
      </c>
      <c r="K7" s="545"/>
      <c r="L7" s="545"/>
      <c r="M7" s="545"/>
      <c r="N7" s="545"/>
      <c r="O7" s="545"/>
      <c r="P7" s="545"/>
      <c r="Q7" s="545"/>
      <c r="R7" s="545"/>
      <c r="S7" s="545"/>
      <c r="T7" s="545"/>
      <c r="U7" s="545"/>
      <c r="V7" s="545"/>
      <c r="W7" s="545"/>
      <c r="X7" s="545"/>
      <c r="Y7" s="545"/>
      <c r="Z7" s="545"/>
      <c r="AA7" s="545"/>
      <c r="AB7" s="545"/>
      <c r="AC7" s="538" t="s">
        <v>447</v>
      </c>
      <c r="AD7" s="538"/>
      <c r="AE7" s="538"/>
      <c r="AF7" s="538"/>
      <c r="AG7" s="538"/>
      <c r="AH7" s="538"/>
      <c r="AI7" s="539" t="s">
        <v>446</v>
      </c>
      <c r="AJ7" s="539"/>
      <c r="AK7" s="539"/>
      <c r="AL7" s="539"/>
      <c r="AM7" s="112"/>
      <c r="AN7" s="114" t="s">
        <v>445</v>
      </c>
      <c r="AO7" s="113"/>
      <c r="AP7" s="113"/>
      <c r="AQ7" s="112"/>
      <c r="AR7" s="113"/>
      <c r="AS7" s="113"/>
      <c r="AT7" s="113"/>
      <c r="AU7" s="112"/>
      <c r="AV7" s="113"/>
      <c r="AW7" s="113"/>
      <c r="AX7" s="113"/>
      <c r="AY7" s="112"/>
      <c r="AZ7" s="113"/>
      <c r="BA7" s="113"/>
      <c r="BB7" s="113"/>
      <c r="BC7" s="112"/>
      <c r="BD7" s="113"/>
      <c r="BE7" s="113"/>
      <c r="BF7" s="113"/>
      <c r="BG7" s="112"/>
      <c r="BH7" s="111"/>
      <c r="BI7" s="111"/>
      <c r="BJ7" s="111"/>
      <c r="BK7" s="112"/>
      <c r="BL7" s="111"/>
      <c r="BM7" s="111"/>
      <c r="BN7" s="111"/>
      <c r="BO7" s="112"/>
      <c r="BP7" s="111"/>
      <c r="BQ7" s="111"/>
      <c r="BR7" s="111"/>
      <c r="BS7" s="112"/>
      <c r="BT7" s="111"/>
      <c r="BU7" s="111"/>
      <c r="BV7" s="111"/>
      <c r="BW7" s="112"/>
      <c r="BX7" s="111"/>
      <c r="BY7" s="111"/>
      <c r="BZ7" s="111"/>
      <c r="CA7" s="112"/>
      <c r="CB7" s="111"/>
      <c r="CC7" s="111"/>
      <c r="CD7" s="111"/>
      <c r="CE7" s="112"/>
      <c r="CF7" s="111"/>
      <c r="CG7" s="111"/>
      <c r="CH7" s="111"/>
      <c r="CI7" s="111"/>
      <c r="CJ7" s="111"/>
      <c r="CK7" s="111"/>
      <c r="CL7" s="111"/>
      <c r="CM7" s="111"/>
      <c r="CN7" s="111"/>
      <c r="CO7" s="111"/>
      <c r="CP7" s="111"/>
      <c r="CQ7" s="111"/>
      <c r="CR7" s="111"/>
      <c r="CS7" s="111"/>
      <c r="CT7" s="111"/>
      <c r="CU7" s="111"/>
      <c r="CV7" s="111"/>
      <c r="CW7" s="111"/>
      <c r="CX7" s="110"/>
      <c r="CY7" s="110"/>
      <c r="CZ7" s="110"/>
      <c r="DA7" s="110"/>
      <c r="DB7" s="108"/>
      <c r="DC7" s="108"/>
      <c r="DD7" s="108"/>
      <c r="DE7" s="108"/>
      <c r="DF7" s="108"/>
      <c r="DG7" s="108"/>
      <c r="DH7" s="107"/>
      <c r="DI7" s="109">
        <f>IF(DA9&lt;0.6,1,4)</f>
        <v>4</v>
      </c>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c r="GD7" s="108"/>
      <c r="GE7" s="108"/>
      <c r="GF7" s="108"/>
      <c r="GG7" s="108"/>
      <c r="GH7" s="108"/>
      <c r="GI7" s="107"/>
    </row>
    <row r="8" spans="1:193 1680:1680" s="82" customFormat="1" ht="71.400000000000006" x14ac:dyDescent="0.3">
      <c r="A8" s="104" t="s">
        <v>444</v>
      </c>
      <c r="B8" s="88" t="s">
        <v>443</v>
      </c>
      <c r="C8" s="88" t="s">
        <v>442</v>
      </c>
      <c r="D8" s="88" t="s">
        <v>441</v>
      </c>
      <c r="E8" s="88" t="s">
        <v>440</v>
      </c>
      <c r="F8" s="88" t="s">
        <v>439</v>
      </c>
      <c r="G8" s="88" t="s">
        <v>438</v>
      </c>
      <c r="H8" s="88" t="s">
        <v>437</v>
      </c>
      <c r="I8" s="88" t="s">
        <v>436</v>
      </c>
      <c r="J8" s="103" t="s">
        <v>435</v>
      </c>
      <c r="K8" s="103" t="s">
        <v>434</v>
      </c>
      <c r="L8" s="103" t="s">
        <v>433</v>
      </c>
      <c r="M8" s="103" t="s">
        <v>432</v>
      </c>
      <c r="N8" s="103" t="s">
        <v>431</v>
      </c>
      <c r="O8" s="103" t="s">
        <v>430</v>
      </c>
      <c r="P8" s="103" t="s">
        <v>429</v>
      </c>
      <c r="Q8" s="103" t="s">
        <v>428</v>
      </c>
      <c r="R8" s="103" t="s">
        <v>427</v>
      </c>
      <c r="S8" s="103" t="s">
        <v>426</v>
      </c>
      <c r="T8" s="103" t="s">
        <v>425</v>
      </c>
      <c r="U8" s="103" t="s">
        <v>424</v>
      </c>
      <c r="V8" s="103" t="s">
        <v>423</v>
      </c>
      <c r="W8" s="103" t="s">
        <v>422</v>
      </c>
      <c r="X8" s="103" t="s">
        <v>421</v>
      </c>
      <c r="Y8" s="103" t="s">
        <v>420</v>
      </c>
      <c r="Z8" s="103" t="s">
        <v>419</v>
      </c>
      <c r="AA8" s="103" t="s">
        <v>418</v>
      </c>
      <c r="AB8" s="103" t="s">
        <v>417</v>
      </c>
      <c r="AC8" s="373" t="s">
        <v>27</v>
      </c>
      <c r="AD8" s="373" t="s">
        <v>416</v>
      </c>
      <c r="AE8" s="373" t="s">
        <v>33</v>
      </c>
      <c r="AF8" s="373" t="s">
        <v>415</v>
      </c>
      <c r="AG8" s="373" t="s">
        <v>414</v>
      </c>
      <c r="AH8" s="373" t="s">
        <v>413</v>
      </c>
      <c r="AI8" s="88" t="s">
        <v>412</v>
      </c>
      <c r="AJ8" s="88" t="s">
        <v>411</v>
      </c>
      <c r="AK8" s="88" t="s">
        <v>410</v>
      </c>
      <c r="AL8" s="88" t="s">
        <v>409</v>
      </c>
      <c r="AM8" s="102" t="s">
        <v>408</v>
      </c>
      <c r="AN8" s="102" t="s">
        <v>407</v>
      </c>
      <c r="AO8" s="101" t="s">
        <v>406</v>
      </c>
      <c r="AP8" s="101" t="s">
        <v>405</v>
      </c>
      <c r="AQ8" s="100" t="s">
        <v>404</v>
      </c>
      <c r="AR8" s="100" t="s">
        <v>403</v>
      </c>
      <c r="AS8" s="88" t="s">
        <v>402</v>
      </c>
      <c r="AT8" s="88" t="s">
        <v>401</v>
      </c>
      <c r="AU8" s="99" t="s">
        <v>400</v>
      </c>
      <c r="AV8" s="98" t="s">
        <v>399</v>
      </c>
      <c r="AW8" s="98" t="s">
        <v>398</v>
      </c>
      <c r="AX8" s="98" t="s">
        <v>397</v>
      </c>
      <c r="AY8" s="97" t="s">
        <v>396</v>
      </c>
      <c r="AZ8" s="97" t="s">
        <v>395</v>
      </c>
      <c r="BA8" s="96" t="s">
        <v>394</v>
      </c>
      <c r="BB8" s="96" t="s">
        <v>393</v>
      </c>
      <c r="BC8" s="95" t="s">
        <v>392</v>
      </c>
      <c r="BD8" s="95" t="s">
        <v>391</v>
      </c>
      <c r="BE8" s="94" t="s">
        <v>390</v>
      </c>
      <c r="BF8" s="94" t="s">
        <v>389</v>
      </c>
      <c r="BG8" s="93" t="s">
        <v>388</v>
      </c>
      <c r="BH8" s="93" t="s">
        <v>387</v>
      </c>
      <c r="BI8" s="92" t="s">
        <v>386</v>
      </c>
      <c r="BJ8" s="92" t="s">
        <v>385</v>
      </c>
      <c r="BK8" s="91" t="s">
        <v>384</v>
      </c>
      <c r="BL8" s="91" t="s">
        <v>383</v>
      </c>
      <c r="BM8" s="90" t="s">
        <v>382</v>
      </c>
      <c r="BN8" s="90" t="s">
        <v>381</v>
      </c>
      <c r="BO8" s="99" t="s">
        <v>377</v>
      </c>
      <c r="BP8" s="99" t="s">
        <v>380</v>
      </c>
      <c r="BQ8" s="98" t="s">
        <v>379</v>
      </c>
      <c r="BR8" s="98" t="s">
        <v>378</v>
      </c>
      <c r="BS8" s="97" t="s">
        <v>377</v>
      </c>
      <c r="BT8" s="97" t="s">
        <v>376</v>
      </c>
      <c r="BU8" s="96" t="s">
        <v>375</v>
      </c>
      <c r="BV8" s="96" t="s">
        <v>374</v>
      </c>
      <c r="BW8" s="95" t="s">
        <v>373</v>
      </c>
      <c r="BX8" s="95" t="s">
        <v>372</v>
      </c>
      <c r="BY8" s="94" t="s">
        <v>371</v>
      </c>
      <c r="BZ8" s="94" t="s">
        <v>370</v>
      </c>
      <c r="CA8" s="93" t="s">
        <v>369</v>
      </c>
      <c r="CB8" s="93" t="s">
        <v>368</v>
      </c>
      <c r="CC8" s="92" t="s">
        <v>367</v>
      </c>
      <c r="CD8" s="92" t="s">
        <v>366</v>
      </c>
      <c r="CE8" s="91" t="s">
        <v>365</v>
      </c>
      <c r="CF8" s="91" t="s">
        <v>364</v>
      </c>
      <c r="CG8" s="90" t="s">
        <v>363</v>
      </c>
      <c r="CH8" s="90" t="s">
        <v>362</v>
      </c>
      <c r="CI8" s="90"/>
      <c r="CJ8" s="90"/>
      <c r="CK8" s="90"/>
      <c r="CL8" s="88" t="s">
        <v>361</v>
      </c>
      <c r="CM8" s="88" t="s">
        <v>360</v>
      </c>
      <c r="CN8" s="88" t="s">
        <v>359</v>
      </c>
      <c r="CO8" s="88" t="s">
        <v>358</v>
      </c>
      <c r="CP8" s="88" t="s">
        <v>357</v>
      </c>
      <c r="CQ8" s="88" t="s">
        <v>356</v>
      </c>
      <c r="CR8" s="89" t="s">
        <v>355</v>
      </c>
      <c r="CS8" s="89" t="s">
        <v>354</v>
      </c>
      <c r="CT8" s="89"/>
      <c r="CU8" s="88" t="s">
        <v>353</v>
      </c>
      <c r="CV8" s="88" t="s">
        <v>352</v>
      </c>
      <c r="CW8" s="87"/>
      <c r="CX8" s="87" t="s">
        <v>351</v>
      </c>
      <c r="CY8" s="87" t="s">
        <v>350</v>
      </c>
      <c r="CZ8" s="87" t="s">
        <v>349</v>
      </c>
      <c r="DA8" s="87" t="s">
        <v>348</v>
      </c>
      <c r="DB8" s="87" t="s">
        <v>347</v>
      </c>
      <c r="DC8" s="87" t="s">
        <v>346</v>
      </c>
      <c r="DD8" s="87" t="s">
        <v>345</v>
      </c>
      <c r="DE8" s="87" t="s">
        <v>344</v>
      </c>
      <c r="DF8" s="87" t="s">
        <v>343</v>
      </c>
      <c r="DG8" s="87" t="s">
        <v>342</v>
      </c>
      <c r="DH8" s="87"/>
      <c r="DI8" s="87" t="s">
        <v>341</v>
      </c>
      <c r="DJ8" s="87" t="s">
        <v>340</v>
      </c>
      <c r="DK8" s="87" t="s">
        <v>339</v>
      </c>
      <c r="DL8" s="87" t="s">
        <v>338</v>
      </c>
      <c r="DM8" s="87" t="s">
        <v>337</v>
      </c>
      <c r="DN8" s="87" t="s">
        <v>336</v>
      </c>
      <c r="DO8" s="87" t="s">
        <v>335</v>
      </c>
      <c r="DP8" s="87" t="s">
        <v>334</v>
      </c>
      <c r="DQ8" s="87" t="s">
        <v>333</v>
      </c>
      <c r="DR8" s="87" t="s">
        <v>332</v>
      </c>
      <c r="DS8" s="87" t="s">
        <v>331</v>
      </c>
      <c r="DT8" s="87" t="s">
        <v>330</v>
      </c>
      <c r="DU8" s="87" t="s">
        <v>329</v>
      </c>
      <c r="DV8" s="87" t="s">
        <v>328</v>
      </c>
      <c r="DW8" s="87" t="s">
        <v>327</v>
      </c>
      <c r="DX8" s="87" t="s">
        <v>326</v>
      </c>
      <c r="DY8" s="87" t="s">
        <v>325</v>
      </c>
      <c r="DZ8" s="87" t="s">
        <v>324</v>
      </c>
      <c r="EA8" s="87" t="s">
        <v>323</v>
      </c>
      <c r="EB8" s="87" t="s">
        <v>322</v>
      </c>
      <c r="EC8" s="87" t="s">
        <v>321</v>
      </c>
      <c r="ED8" s="87" t="s">
        <v>320</v>
      </c>
      <c r="EE8" s="87" t="s">
        <v>319</v>
      </c>
      <c r="EF8" s="87" t="s">
        <v>318</v>
      </c>
      <c r="EG8" s="87" t="s">
        <v>317</v>
      </c>
      <c r="EH8" s="87" t="s">
        <v>316</v>
      </c>
      <c r="EI8" s="87" t="s">
        <v>315</v>
      </c>
      <c r="EJ8" s="87" t="s">
        <v>314</v>
      </c>
      <c r="EK8" s="87" t="s">
        <v>313</v>
      </c>
      <c r="EL8" s="87" t="s">
        <v>312</v>
      </c>
      <c r="EM8" s="87" t="s">
        <v>311</v>
      </c>
      <c r="EN8" s="87" t="s">
        <v>310</v>
      </c>
      <c r="EO8" s="87" t="s">
        <v>309</v>
      </c>
      <c r="EP8" s="87" t="s">
        <v>308</v>
      </c>
      <c r="EQ8" s="87" t="s">
        <v>307</v>
      </c>
      <c r="ER8" s="87" t="s">
        <v>306</v>
      </c>
      <c r="ES8" s="87" t="s">
        <v>305</v>
      </c>
      <c r="ET8" s="87" t="s">
        <v>304</v>
      </c>
      <c r="EU8" s="87" t="s">
        <v>303</v>
      </c>
      <c r="EV8" s="87" t="s">
        <v>302</v>
      </c>
      <c r="EW8" s="87" t="s">
        <v>301</v>
      </c>
      <c r="EX8" s="87" t="s">
        <v>300</v>
      </c>
      <c r="EY8" s="87" t="s">
        <v>299</v>
      </c>
      <c r="EZ8" s="87" t="s">
        <v>298</v>
      </c>
      <c r="FA8" s="87" t="s">
        <v>297</v>
      </c>
      <c r="FB8" s="87" t="s">
        <v>296</v>
      </c>
      <c r="FC8" s="87" t="s">
        <v>295</v>
      </c>
      <c r="FD8" s="87" t="s">
        <v>294</v>
      </c>
      <c r="FE8" s="87" t="s">
        <v>293</v>
      </c>
      <c r="FF8" s="87" t="s">
        <v>292</v>
      </c>
      <c r="FG8" s="87" t="s">
        <v>291</v>
      </c>
      <c r="FH8" s="87" t="s">
        <v>290</v>
      </c>
      <c r="FI8" s="87" t="s">
        <v>289</v>
      </c>
      <c r="FJ8" s="87" t="s">
        <v>288</v>
      </c>
      <c r="FK8" s="87" t="s">
        <v>287</v>
      </c>
      <c r="FL8" s="87" t="s">
        <v>286</v>
      </c>
      <c r="FM8" s="87" t="s">
        <v>285</v>
      </c>
      <c r="FN8" s="87" t="s">
        <v>284</v>
      </c>
      <c r="FO8" s="87" t="s">
        <v>283</v>
      </c>
      <c r="FP8" s="87" t="s">
        <v>282</v>
      </c>
      <c r="FQ8" s="87" t="s">
        <v>281</v>
      </c>
      <c r="FR8" s="87" t="s">
        <v>280</v>
      </c>
      <c r="FS8" s="87" t="s">
        <v>279</v>
      </c>
      <c r="FT8" s="87" t="s">
        <v>278</v>
      </c>
      <c r="FU8" s="87" t="s">
        <v>277</v>
      </c>
      <c r="FV8" s="87" t="s">
        <v>276</v>
      </c>
      <c r="FW8" s="87" t="s">
        <v>275</v>
      </c>
      <c r="FX8" s="87" t="s">
        <v>274</v>
      </c>
      <c r="FY8" s="87" t="s">
        <v>273</v>
      </c>
      <c r="FZ8" s="87" t="s">
        <v>272</v>
      </c>
      <c r="GA8" s="87" t="s">
        <v>271</v>
      </c>
      <c r="GB8" s="87" t="s">
        <v>270</v>
      </c>
      <c r="GC8" s="87" t="s">
        <v>269</v>
      </c>
      <c r="GD8" s="87" t="s">
        <v>268</v>
      </c>
      <c r="GE8" s="87" t="s">
        <v>267</v>
      </c>
      <c r="GF8" s="87" t="s">
        <v>266</v>
      </c>
      <c r="GG8" s="87" t="s">
        <v>265</v>
      </c>
      <c r="GH8" s="87" t="s">
        <v>264</v>
      </c>
      <c r="GI8" s="86" t="s">
        <v>263</v>
      </c>
      <c r="GJ8" s="85"/>
      <c r="GK8" s="84"/>
    </row>
    <row r="9" spans="1:193 1680:1680" ht="345.6" x14ac:dyDescent="0.2">
      <c r="A9" s="75">
        <v>1</v>
      </c>
      <c r="B9" s="69" t="s">
        <v>1398</v>
      </c>
      <c r="C9" s="80" t="s">
        <v>1399</v>
      </c>
      <c r="D9" s="71" t="s">
        <v>205</v>
      </c>
      <c r="E9" s="67" t="s">
        <v>204</v>
      </c>
      <c r="F9" s="62" t="s">
        <v>225</v>
      </c>
      <c r="G9" s="72" t="s">
        <v>211</v>
      </c>
      <c r="H9" s="72" t="s">
        <v>169</v>
      </c>
      <c r="I9" s="71" t="s">
        <v>22</v>
      </c>
      <c r="J9" s="71" t="s">
        <v>54</v>
      </c>
      <c r="K9" s="71" t="s">
        <v>53</v>
      </c>
      <c r="L9" s="71" t="s">
        <v>53</v>
      </c>
      <c r="M9" s="71" t="s">
        <v>54</v>
      </c>
      <c r="N9" s="71" t="s">
        <v>54</v>
      </c>
      <c r="O9" s="71" t="s">
        <v>53</v>
      </c>
      <c r="P9" s="71" t="s">
        <v>53</v>
      </c>
      <c r="Q9" s="71" t="s">
        <v>54</v>
      </c>
      <c r="R9" s="71" t="s">
        <v>54</v>
      </c>
      <c r="S9" s="71" t="s">
        <v>54</v>
      </c>
      <c r="T9" s="71" t="s">
        <v>54</v>
      </c>
      <c r="U9" s="71" t="s">
        <v>54</v>
      </c>
      <c r="V9" s="71" t="s">
        <v>54</v>
      </c>
      <c r="W9" s="71" t="s">
        <v>53</v>
      </c>
      <c r="X9" s="71" t="s">
        <v>53</v>
      </c>
      <c r="Y9" s="71" t="s">
        <v>53</v>
      </c>
      <c r="Z9" s="71" t="s">
        <v>53</v>
      </c>
      <c r="AA9" s="71" t="s">
        <v>53</v>
      </c>
      <c r="AB9" s="71" t="s">
        <v>53</v>
      </c>
      <c r="AC9" s="70" t="str">
        <f t="shared" ref="AC9:AC32" si="0">I9</f>
        <v>3 - Media</v>
      </c>
      <c r="AD9" s="233">
        <f t="shared" ref="AD9:AD32" si="1">IFERROR(IF(I9="1 - Muy Baja",0.2,IF(I9="2 - Baja",0.4,IF(I9="3 - Media",0.6,IF(I9="4 - Alta",0.8,1)))),"")</f>
        <v>0.6</v>
      </c>
      <c r="AE9" s="70" t="str">
        <f t="shared" ref="AE9:AE32" si="2">CONCATENATE(CY9," - ",CZ9)</f>
        <v>4 - Mayor</v>
      </c>
      <c r="AF9" s="233">
        <f t="shared" ref="AF9:AF32" si="3">IFERROR(IF(CY9=1,0.2,IF(CY9=2,0.4,IF(CY9=3,0.6,IF(CY9=4,0.8,1)))),"")</f>
        <v>0.8</v>
      </c>
      <c r="AG9" s="69" t="str">
        <f>IFERROR(INDEX('G FINANC'!$BLU$684:$BLY$688,MATCH(I9,'G FINANC'!$BLS$684:$BLS$688,0),MATCH(AE9,'G FINANC'!$BLU$682:$BLY$682,0)),"")</f>
        <v>ALTO</v>
      </c>
      <c r="AH9" s="233">
        <f t="shared" ref="AH9:AH32" si="4">AD9*AF9</f>
        <v>0.48</v>
      </c>
      <c r="AI9" s="77" t="s">
        <v>1396</v>
      </c>
      <c r="AJ9" s="69" t="s">
        <v>104</v>
      </c>
      <c r="AK9" s="68" t="s">
        <v>1395</v>
      </c>
      <c r="AL9" s="67" t="s">
        <v>1394</v>
      </c>
      <c r="AM9" s="62" t="s">
        <v>35</v>
      </c>
      <c r="AN9" s="67" t="s">
        <v>46</v>
      </c>
      <c r="AO9" s="67" t="s">
        <v>49</v>
      </c>
      <c r="AP9" s="62" t="s">
        <v>52</v>
      </c>
      <c r="AQ9" s="62" t="s">
        <v>35</v>
      </c>
      <c r="AR9" s="67" t="s">
        <v>46</v>
      </c>
      <c r="AS9" s="67" t="s">
        <v>49</v>
      </c>
      <c r="AT9" s="62" t="s">
        <v>52</v>
      </c>
      <c r="AU9" s="62" t="s">
        <v>35</v>
      </c>
      <c r="AV9" s="67" t="s">
        <v>46</v>
      </c>
      <c r="AW9" s="67" t="s">
        <v>49</v>
      </c>
      <c r="AX9" s="62" t="s">
        <v>52</v>
      </c>
      <c r="AY9" s="62" t="s">
        <v>35</v>
      </c>
      <c r="AZ9" s="67" t="s">
        <v>46</v>
      </c>
      <c r="BA9" s="67" t="s">
        <v>49</v>
      </c>
      <c r="BB9" s="62" t="s">
        <v>52</v>
      </c>
      <c r="BC9" s="62"/>
      <c r="BD9" s="67"/>
      <c r="BE9" s="67"/>
      <c r="BF9" s="62"/>
      <c r="BG9" s="62"/>
      <c r="BH9" s="67"/>
      <c r="BI9" s="67"/>
      <c r="BJ9" s="62"/>
      <c r="BK9" s="62"/>
      <c r="BL9" s="67"/>
      <c r="BM9" s="67"/>
      <c r="BN9" s="62"/>
      <c r="BO9" s="62"/>
      <c r="BP9" s="67"/>
      <c r="BQ9" s="67"/>
      <c r="BR9" s="62"/>
      <c r="BS9" s="62"/>
      <c r="BT9" s="67"/>
      <c r="BU9" s="67"/>
      <c r="BV9" s="62"/>
      <c r="BW9" s="62"/>
      <c r="BX9" s="67"/>
      <c r="BY9" s="67"/>
      <c r="BZ9" s="62"/>
      <c r="CA9" s="62"/>
      <c r="CB9" s="67"/>
      <c r="CC9" s="67"/>
      <c r="CD9" s="62"/>
      <c r="CE9" s="62"/>
      <c r="CF9" s="67"/>
      <c r="CG9" s="67"/>
      <c r="CH9" s="62"/>
      <c r="CI9" s="67"/>
      <c r="CJ9" s="67"/>
      <c r="CK9" s="62"/>
      <c r="CL9" s="66" t="str">
        <f>IFERROR(IF(GE9&lt;=1,"1 - Muy Baja",VLOOKUP(GE9,'G FINANC'!$BLR$684:$BLS$688,2,0)),"")</f>
        <v>1 - Muy Baja</v>
      </c>
      <c r="CM9" s="249">
        <f t="shared" ref="CM9:CM32" si="5">GF9</f>
        <v>7.7759999999999996E-2</v>
      </c>
      <c r="CN9" s="66" t="str">
        <f>IFERROR(IF(GG9&lt;=1,"1 - Leve",HLOOKUP(GG9,'G FINANC'!$BLU$681:$BLY$682,2,0)),"")</f>
        <v>4 - Mayor</v>
      </c>
      <c r="CO9" s="249">
        <f t="shared" ref="CO9:CO32" si="6">GI9</f>
        <v>0.8</v>
      </c>
      <c r="CP9" s="63" t="str">
        <f t="shared" ref="CP9:CP32" si="7">IFERROR(INDEX($BLU$684:$BLY$688,MATCH(GE9,$BLR$684:$BLR$688,0),MATCH(GG9,$BLU$681:$BLY$681,0)),"")</f>
        <v>MODERADO</v>
      </c>
      <c r="CQ9" s="233">
        <f t="shared" ref="CQ9:CQ32" si="8">CM9*CO9</f>
        <v>6.2207999999999999E-2</v>
      </c>
      <c r="CR9" s="77" t="s">
        <v>475</v>
      </c>
      <c r="CS9" s="63">
        <f t="shared" ref="CS9:CS32" si="9">IF(CP9="BAJO",0.1,IF(CP9="MODERADO",3,5))</f>
        <v>3</v>
      </c>
      <c r="CT9" s="62"/>
      <c r="CU9" s="172" t="s">
        <v>1342</v>
      </c>
      <c r="CV9" s="76" t="s">
        <v>1238</v>
      </c>
      <c r="CW9" s="242"/>
      <c r="CX9" s="56">
        <f t="shared" ref="CX9:CX32" si="10">COUNTIF(J9:AB9,"SI")</f>
        <v>9</v>
      </c>
      <c r="CY9" s="59">
        <f t="shared" ref="CY9:CY32" si="11">IF(CX9&lt;6,3,IF(CX9&gt;11,5,4))</f>
        <v>4</v>
      </c>
      <c r="CZ9" s="56" t="str">
        <f t="shared" ref="CZ9:CZ32" si="12">IF(CX9&lt;6,"Moderado",IF(CX9&gt;11,"Catastrófico","Mayor"))</f>
        <v>Mayor</v>
      </c>
      <c r="DA9" s="237">
        <f t="shared" ref="DA9:DA32" si="13">IF(CY9=3,0.6,IF(CY9=4,0.8,1))</f>
        <v>0.8</v>
      </c>
      <c r="DB9" s="57">
        <f t="shared" ref="DB9:DB32" si="14">IF(AN9="",0,IF(AN9="Automático",0.25,IF(AN9="Manual",0.15,0)))</f>
        <v>0.25</v>
      </c>
      <c r="DC9" s="57">
        <f t="shared" ref="DC9:DC32" si="15">IF(AI9="",0,IF(AO9="Preventivo",0.25,IF(AO9="Detectivo",0.15,IF(AO9="Correctivo",0.1,0))))</f>
        <v>0.15</v>
      </c>
      <c r="DD9" s="56">
        <f t="shared" ref="DD9:DD32" si="16">IF(OR(AN9=0,AO9=0),0,DB9+DC9)</f>
        <v>0.4</v>
      </c>
      <c r="DE9" s="55">
        <f t="shared" ref="DE9:DE32" si="17">IF(DF9&gt;0.8,5,IF(DF9&gt;0.6,4,IF(DF9&gt;0.4,3,IF(DF9&gt;0.2,2,1))))</f>
        <v>2</v>
      </c>
      <c r="DF9" s="272">
        <f t="shared" ref="DF9:DF32" si="18">IF(OR(AP9="Ambos",AP9="Probabilidad"),$AD9-($AD9*$DD9),$AD9)</f>
        <v>0.36</v>
      </c>
      <c r="DG9" s="55">
        <f t="shared" ref="DG9:DG32" si="19">IF(DI9&gt;0.8,5,IF(DI9&gt;0.6,4,3))</f>
        <v>4</v>
      </c>
      <c r="DH9" s="55"/>
      <c r="DI9" s="272">
        <f t="shared" ref="DI9:DI32" si="20">IF(OR(AP9="Ambos",AP9="Impacto"),$DA9-($DA9*$DD9),$DA9)</f>
        <v>0.8</v>
      </c>
      <c r="DJ9" s="57">
        <f t="shared" ref="DJ9:DJ32" si="21">IF(AR9="",0,IF(AR9="Automático",0.25,IF(AR9="Manual",0.15,0)))</f>
        <v>0.25</v>
      </c>
      <c r="DK9" s="57">
        <f t="shared" ref="DK9:DK32" si="22">IF(AS9="",0,IF(AS9="Preventivo",0.25,IF(AS9="Detectivo",0.15,IF(AS9="Correctivo",0.1,0))))</f>
        <v>0.15</v>
      </c>
      <c r="DL9" s="56">
        <f t="shared" ref="DL9:DL32" si="23">IF(OR(AR9=0,AS9=0),0,DJ9+DK9)</f>
        <v>0.4</v>
      </c>
      <c r="DM9" s="55">
        <f t="shared" ref="DM9:DM32" si="24">IF(DN9&gt;0.8,5,IF(DN9&gt;0.6,4,IF(DN9&gt;0.4,3,IF(DN9&gt;0.2,2,1))))</f>
        <v>2</v>
      </c>
      <c r="DN9" s="272">
        <f t="shared" ref="DN9:DN32" si="25">IF(OR(AT9="Ambos",AT9="Probabilidad"),DF9-(DF9*$DL9),DF9)</f>
        <v>0.216</v>
      </c>
      <c r="DO9" s="55">
        <f t="shared" ref="DO9:DO32" si="26">IF(DP9&gt;0.8,5,IF(DP9&gt;0.6,4,3))</f>
        <v>4</v>
      </c>
      <c r="DP9" s="272">
        <f t="shared" ref="DP9:DP32" si="27">IF(OR(AT9="Ambos",AT9="Impacto"),$DI9-($DI9*$DL9),$DI9)</f>
        <v>0.8</v>
      </c>
      <c r="DQ9" s="57">
        <f t="shared" ref="DQ9:DQ32" si="28">IF(AV9="",0,IF(AV9="Automático",0.25,IF(AV9="Manual",0.15,0)))</f>
        <v>0.25</v>
      </c>
      <c r="DR9" s="57">
        <f t="shared" ref="DR9:DR32" si="29">IF(AW9="",0,IF(AW9="Preventivo",0.25,IF(AW9="Detectivo",0.15,IF(AW9="Correctivo",0.1,0))))</f>
        <v>0.15</v>
      </c>
      <c r="DS9" s="56">
        <f t="shared" ref="DS9:DS32" si="30">IF(OR(AV9=0,AW9=0),0,DQ9+DR9)</f>
        <v>0.4</v>
      </c>
      <c r="DT9" s="55">
        <f t="shared" ref="DT9:DT32" si="31">IF(DU9&gt;0.8,5,IF(DU9&gt;0.6,4,IF(DU9&gt;0.4,3,IF(DU9&gt;0.2,2,1))))</f>
        <v>1</v>
      </c>
      <c r="DU9" s="272">
        <f t="shared" ref="DU9:DU32" si="32">IF(OR(AX9="Ambos",AX9="Probabilidad"),DN9-(DN9*$DS9),DN9)</f>
        <v>0.12959999999999999</v>
      </c>
      <c r="DV9" s="55">
        <f t="shared" ref="DV9:DV32" si="33">IF(DW9&gt;0.8,5,IF(DW9&gt;0.6,4,3))</f>
        <v>4</v>
      </c>
      <c r="DW9" s="272">
        <f t="shared" ref="DW9:DW32" si="34">IF(OR(AX9="Ambos",AX9="Impacto"),$DP9-($DP9*$DS9),$DP9)</f>
        <v>0.8</v>
      </c>
      <c r="DX9" s="57">
        <f t="shared" ref="DX9:DX32" si="35">IF(AZ9="",0,IF(AZ9="Automático",0.25,IF(AZ9="Manual",0.15,0)))</f>
        <v>0.25</v>
      </c>
      <c r="DY9" s="57">
        <f>IF(BA9="",0,IF(BA9="Preventivo",0.25,IF(BA9="Detectivo",0.15,IF(BA10="Correctivo",0.1,0))))</f>
        <v>0.15</v>
      </c>
      <c r="DZ9" s="56">
        <f t="shared" ref="DZ9:DZ32" si="36">IF(OR(AZ9=0,BA9=0),0,DX9+DY9)</f>
        <v>0.4</v>
      </c>
      <c r="EA9" s="55">
        <f t="shared" ref="EA9:EA32" si="37">IF(EB9&gt;0.8,5,IF(EB9&gt;0.6,4,IF(EB9&gt;0.4,3,IF(EB9&gt;0.2,2,1))))</f>
        <v>1</v>
      </c>
      <c r="EB9" s="272">
        <f t="shared" ref="EB9:EB32" si="38">IF(OR(BB9="Ambos",BB9="Probabilidad"),DU9-(DU9*$DZ9),DU9)</f>
        <v>7.7759999999999996E-2</v>
      </c>
      <c r="EC9" s="55">
        <f t="shared" ref="EC9:EC32" si="39">IF(ED9&gt;0.8,5,IF(ED9&gt;0.6,4,3))</f>
        <v>4</v>
      </c>
      <c r="ED9" s="272">
        <f t="shared" ref="ED9:ED32" si="40">IF(OR(BB9="Ambos",BB9="Impacto"),$DW9-($DW9*$DZ9),$DW9)</f>
        <v>0.8</v>
      </c>
      <c r="EE9" s="57">
        <f t="shared" ref="EE9:EE32" si="41">IF(BD9="",0,IF(BD9="Automático",0.25,IF(BD9="Manual",0.15,0)))</f>
        <v>0</v>
      </c>
      <c r="EF9" s="57">
        <f t="shared" ref="EF9:EF32" si="42">IF(BE9="",0,IF(BE9="Preventivo",0.25,IF(BE9="Detectivo",0.15,IF(BE9="Correctivo",0.1,0))))</f>
        <v>0</v>
      </c>
      <c r="EG9" s="56">
        <f t="shared" ref="EG9:EG32" si="43">IF(OR(BD9=0,BE9=0),0,EE9+EF9)</f>
        <v>0</v>
      </c>
      <c r="EH9" s="55">
        <f t="shared" ref="EH9:EH32" si="44">IF(EI9&gt;0.8,5,IF(EI9&gt;0.6,4,IF(EI9&gt;0.4,3,IF(EI9&gt;0.2,2,1))))</f>
        <v>1</v>
      </c>
      <c r="EI9" s="272">
        <f t="shared" ref="EI9:EI32" si="45">IF(OR(BF9="Ambos",BF9="Probabilidad"),EB9-(EB9*$EG9),EB9)</f>
        <v>7.7759999999999996E-2</v>
      </c>
      <c r="EJ9" s="55">
        <f t="shared" ref="EJ9:EJ32" si="46">IF(EK9&gt;0.8,5,IF(EK9&gt;0.6,4,3))</f>
        <v>4</v>
      </c>
      <c r="EK9" s="272">
        <f t="shared" ref="EK9:EK32" si="47">IF(OR(BF9="Ambos",BF9="Impacto"),$ED9-($ED9*$EG9),$ED9)</f>
        <v>0.8</v>
      </c>
      <c r="EL9" s="57">
        <f t="shared" ref="EL9:EL32" si="48">IF(BH9="",0,IF(BH9="Automático",0.25,IF(BH9="Manual",0.15,0)))</f>
        <v>0</v>
      </c>
      <c r="EM9" s="57">
        <f t="shared" ref="EM9:EM32" si="49">IF(BI9="",0,IF(BI9="Preventivo",0.25,IF(BI9="Detectivo",0.15,IF(BI9="Correctivo",0.1,0))))</f>
        <v>0</v>
      </c>
      <c r="EN9" s="56">
        <f t="shared" ref="EN9:EN32" si="50">IF(OR(BH9=0,BI9=0),0,EL9+EM9)</f>
        <v>0</v>
      </c>
      <c r="EO9" s="55">
        <f t="shared" ref="EO9:EO32" si="51">IF(EP9&gt;0.8,5,IF(EP9&gt;0.6,4,IF(EP9&gt;0.4,3,IF(EP9&gt;0.2,2,1))))</f>
        <v>1</v>
      </c>
      <c r="EP9" s="272">
        <f t="shared" ref="EP9:EP32" si="52">IF(OR(BF9="Ambos",BF9="Probabilidad"),EI9-(EI9*$EN9),EI9)</f>
        <v>7.7759999999999996E-2</v>
      </c>
      <c r="EQ9" s="55">
        <f t="shared" ref="EQ9:EQ32" si="53">IF(ER9&gt;0.8,5,IF(ER9&gt;0.6,4,3))</f>
        <v>4</v>
      </c>
      <c r="ER9" s="272">
        <f t="shared" ref="ER9:ER32" si="54">IF(OR(BJ9="Ambos",BJ9="Impacto"),$EK9-($EK9*$EN9),$EK9)</f>
        <v>0.8</v>
      </c>
      <c r="ES9" s="57">
        <f t="shared" ref="ES9:ES32" si="55">IF(BL9="",0,IF(BL9="Automático",0.25,IF(BL9="Manual",0.15,0)))</f>
        <v>0</v>
      </c>
      <c r="ET9" s="57">
        <f t="shared" ref="ET9:ET32" si="56">IF(BM9="",0,IF(BM9="Preventivo",0.25,IF(BM9="Detectivo",0.15,IF(BM9="Correctivo",0.1,0))))</f>
        <v>0</v>
      </c>
      <c r="EU9" s="56">
        <f t="shared" ref="EU9:EU32" si="57">IF(OR(BL9=0,BM9=0),0,ES9+ET9)</f>
        <v>0</v>
      </c>
      <c r="EV9" s="55">
        <f t="shared" ref="EV9:EV32" si="58">IF(EW9&gt;0.8,5,IF(EW9&gt;0.6,4,IF(EW9&gt;0.4,3,IF(EW9&gt;0.2,2,1))))</f>
        <v>1</v>
      </c>
      <c r="EW9" s="272">
        <f t="shared" ref="EW9:EW32" si="59">IF(OR(BP9="Ambos",BP9="Probabilidad"),EP9-(EP9*$EU9),EP9)</f>
        <v>7.7759999999999996E-2</v>
      </c>
      <c r="EX9" s="55">
        <f t="shared" ref="EX9:EX32" si="60">IF(EY9&gt;0.8,5,IF(EY9&gt;0.6,4,3))</f>
        <v>4</v>
      </c>
      <c r="EY9" s="272">
        <f t="shared" ref="EY9:EY32" si="61">IF(OR(BN9="Ambos",BN9="Impacto"),$ER9-($ER9*$EU9),$ER9)</f>
        <v>0.8</v>
      </c>
      <c r="EZ9" s="57">
        <f t="shared" ref="EZ9:EZ32" si="62">IF(BP9="",0,IF(BP9="Automático",0.25,IF(BP9="Manual",0.15,0)))</f>
        <v>0</v>
      </c>
      <c r="FA9" s="57">
        <f t="shared" ref="FA9:FA32" si="63">IF(BQ9="",0,IF(BQ9="Preventivo",0.25,IF(BQ9="Detectivo",0.15,IF(BQ9="Correctivo",0.1,0))))</f>
        <v>0</v>
      </c>
      <c r="FB9" s="56">
        <f t="shared" ref="FB9:FB32" si="64">IF(OR(BP9=0,BQ9=0),0,EZ9+FA9)</f>
        <v>0</v>
      </c>
      <c r="FC9" s="55">
        <f t="shared" ref="FC9:FC32" si="65">IF(FD9&gt;0.8,5,IF(FD9&gt;0.6,4,IF(FD9&gt;0.4,3,IF(FD9&gt;0.2,2,1))))</f>
        <v>1</v>
      </c>
      <c r="FD9" s="272">
        <f t="shared" ref="FD9:FD32" si="66">IF(OR(BR9="Ambos",BR9="Probabilidad"),EW9-(EW9*$FB9),EW9)</f>
        <v>7.7759999999999996E-2</v>
      </c>
      <c r="FE9" s="55">
        <f t="shared" ref="FE9:FE32" si="67">IF(FF9&gt;0.8,5,IF(FF9&gt;0.6,4,3))</f>
        <v>4</v>
      </c>
      <c r="FF9" s="272">
        <f t="shared" ref="FF9:FF32" si="68">IF(OR(BR9="Ambos",BR9="Impacto"),$EY9-($EY9*$FB9),$EY9)</f>
        <v>0.8</v>
      </c>
      <c r="FG9" s="57">
        <f t="shared" ref="FG9:FG32" si="69">IF(BT9="",0,IF(BT9="Automático",0.25,IF(BT9="Manual",0.15,0)))</f>
        <v>0</v>
      </c>
      <c r="FH9" s="57">
        <f t="shared" ref="FH9:FH32" si="70">IF(BU9="",0,IF(BU9="Preventivo",0.25,IF(BU9="Detectivo",0.15,IF(BU9="Correctivo",0.1,0))))</f>
        <v>0</v>
      </c>
      <c r="FI9" s="56">
        <f t="shared" ref="FI9:FI32" si="71">IF(OR(BT9=0,BU9=0),0,FG9+FH9)</f>
        <v>0</v>
      </c>
      <c r="FJ9" s="55">
        <f t="shared" ref="FJ9:FJ32" si="72">IF(FK9&gt;0.8,5,IF(FK9&gt;0.6,4,IF(FK9&gt;0.4,3,IF(FK9&gt;0.2,2,1))))</f>
        <v>1</v>
      </c>
      <c r="FK9" s="272">
        <f t="shared" ref="FK9:FK32" si="73">IF(OR(BV9="Ambos",BV9="Probabilidad"),FD9-(FD9*$FI9),FD9)</f>
        <v>7.7759999999999996E-2</v>
      </c>
      <c r="FL9" s="55">
        <f t="shared" ref="FL9:FL32" si="74">IF(FM9&gt;0.8,5,IF(FM9&gt;0.6,4,3))</f>
        <v>4</v>
      </c>
      <c r="FM9" s="272">
        <f t="shared" ref="FM9:FM32" si="75">IF(OR(BV9="Ambos",BV9="Impacto"),$FF9-($FF9*$FI9),$FF9)</f>
        <v>0.8</v>
      </c>
      <c r="FN9" s="57">
        <f t="shared" ref="FN9:FN32" si="76">IF(BX9="",0,IF(BX9="Automático",0.25,IF(BX9="Manual",0.15,0)))</f>
        <v>0</v>
      </c>
      <c r="FO9" s="57">
        <f t="shared" ref="FO9:FO32" si="77">IF(BY9="",0,IF(BY9="Preventivo",0.25,IF(BY9="Detectivo",0.15,IF(BY9="Correctivo",0.1,0))))</f>
        <v>0</v>
      </c>
      <c r="FP9" s="56">
        <f t="shared" ref="FP9:FP32" si="78">IF(OR(BX9=0,BY9=0),0,FN9+FO9)</f>
        <v>0</v>
      </c>
      <c r="FQ9" s="55">
        <f t="shared" ref="FQ9:FQ32" si="79">IF(FR9&gt;0.8,5,IF(FR9&gt;0.6,4,IF(FR9&gt;0.4,3,IF(FR9&gt;0.2,2,1))))</f>
        <v>1</v>
      </c>
      <c r="FR9" s="272">
        <f t="shared" ref="FR9:FR32" si="80">IF(OR(BZ9="Ambos",BZ9="Probabilidad"),FK9-(FK9*$FP9),FK9)</f>
        <v>7.7759999999999996E-2</v>
      </c>
      <c r="FS9" s="55">
        <f t="shared" ref="FS9:FS32" si="81">IF(FT9&gt;0.8,5,IF(FT9&gt;0.6,4,3))</f>
        <v>4</v>
      </c>
      <c r="FT9" s="272">
        <f t="shared" ref="FT9:FT32" si="82">IF(OR(BZ9="Ambos",BZ9="Impacto"),$FM9-($FM9*$FP9),$FM9)</f>
        <v>0.8</v>
      </c>
      <c r="FU9" s="57">
        <f t="shared" ref="FU9:FU32" si="83">IF(CB9="",0,IF(CB9="Automático",0.25,IF(CB9="Manual",0.15,0)))</f>
        <v>0</v>
      </c>
      <c r="FV9" s="57">
        <f t="shared" ref="FV9:FV32" si="84">IF(CC9="",0,IF(CC9="Preventivo",0.25,IF(CC9="Detectivo",0.15,IF(CC9="Correctivo",0.1,0))))</f>
        <v>0</v>
      </c>
      <c r="FW9" s="56">
        <f t="shared" ref="FW9:FW32" si="85">IF(OR(CB9=0,CC9=0),0,FU9+FV9)</f>
        <v>0</v>
      </c>
      <c r="FX9" s="55">
        <f t="shared" ref="FX9:FX32" si="86">IF(FY9&gt;0.8,5,IF(FY9&gt;0.6,4,IF(FY9&gt;0.4,3,IF(FY9&gt;0.2,2,1))))</f>
        <v>1</v>
      </c>
      <c r="FY9" s="272">
        <f t="shared" ref="FY9:FY32" si="87">IF(OR(CD9="Ambos",CD9="Probabilidad"),FR9-(FR9*$FW9),FR9)</f>
        <v>7.7759999999999996E-2</v>
      </c>
      <c r="FZ9" s="55">
        <f t="shared" ref="FZ9:FZ32" si="88">IF(GA9&gt;0.8,5,IF(GA9&gt;0.6,4,3))</f>
        <v>4</v>
      </c>
      <c r="GA9" s="272">
        <f t="shared" ref="GA9:GA32" si="89">IF(OR(CD9="Ambos",CD9="Impacto"),$FT9-($FT9*$FW9),$FT9)</f>
        <v>0.8</v>
      </c>
      <c r="GB9" s="57">
        <f t="shared" ref="GB9:GB32" si="90">IF(CF9="",0,IF(CF9="Automático",0.25,IF(CF9="Manual",0.15,0)))</f>
        <v>0</v>
      </c>
      <c r="GC9" s="57">
        <f t="shared" ref="GC9:GC32" si="91">IF(CG9="",0,IF(CG9="Preventivo",0.25,IF(CG9="Detectivo",0.15,IF(CG9="Correctivo",0.1,0))))</f>
        <v>0</v>
      </c>
      <c r="GD9" s="56">
        <f t="shared" ref="GD9:GD32" si="92">IF(OR(CF9=0,CG9=0),0,GB9+GC9)</f>
        <v>0</v>
      </c>
      <c r="GE9" s="55">
        <f t="shared" ref="GE9:GE32" si="93">IF(GF9&gt;0.8,5,IF(GF9&gt;0.6,4,IF(GF9&gt;0.4,3,IF(GF9&gt;0.2,2,1))))</f>
        <v>1</v>
      </c>
      <c r="GF9" s="272">
        <f t="shared" ref="GF9:GF32" si="94">IF(OR(CH9="Ambos",CH9="Probabilidad"),FY9-(FY9*$GD9),FY9)</f>
        <v>7.7759999999999996E-2</v>
      </c>
      <c r="GG9" s="55">
        <f t="shared" ref="GG9:GG32" si="95">IF(GH9&gt;0.8,5,IF(GH9&gt;0.6,4,3))</f>
        <v>4</v>
      </c>
      <c r="GH9" s="272">
        <f t="shared" ref="GH9:GH32" si="96">IF(OR(CH9="Ambos",CH9="Impacto"),$GA9-($GA9*$GD9),$GA9)</f>
        <v>0.8</v>
      </c>
      <c r="GI9" s="272">
        <f t="shared" ref="GI9:GI32" si="97">IF(GH9&lt;0.6,0.6,GH9)</f>
        <v>0.8</v>
      </c>
      <c r="GJ9" s="53"/>
      <c r="GK9" s="5"/>
    </row>
    <row r="10" spans="1:193 1680:1680" ht="345.6" x14ac:dyDescent="0.2">
      <c r="A10" s="75">
        <v>2</v>
      </c>
      <c r="B10" s="69" t="s">
        <v>1398</v>
      </c>
      <c r="C10" s="80" t="s">
        <v>1397</v>
      </c>
      <c r="D10" s="71" t="s">
        <v>206</v>
      </c>
      <c r="E10" s="67" t="s">
        <v>204</v>
      </c>
      <c r="F10" s="62" t="s">
        <v>224</v>
      </c>
      <c r="G10" s="72" t="s">
        <v>211</v>
      </c>
      <c r="H10" s="72" t="s">
        <v>169</v>
      </c>
      <c r="I10" s="71" t="s">
        <v>24</v>
      </c>
      <c r="J10" s="71" t="s">
        <v>54</v>
      </c>
      <c r="K10" s="71" t="s">
        <v>53</v>
      </c>
      <c r="L10" s="71" t="s">
        <v>53</v>
      </c>
      <c r="M10" s="71" t="s">
        <v>54</v>
      </c>
      <c r="N10" s="71" t="s">
        <v>54</v>
      </c>
      <c r="O10" s="71" t="s">
        <v>53</v>
      </c>
      <c r="P10" s="71" t="s">
        <v>53</v>
      </c>
      <c r="Q10" s="71" t="s">
        <v>54</v>
      </c>
      <c r="R10" s="71" t="s">
        <v>54</v>
      </c>
      <c r="S10" s="71" t="s">
        <v>54</v>
      </c>
      <c r="T10" s="71" t="s">
        <v>54</v>
      </c>
      <c r="U10" s="71" t="s">
        <v>54</v>
      </c>
      <c r="V10" s="71" t="s">
        <v>54</v>
      </c>
      <c r="W10" s="71" t="s">
        <v>53</v>
      </c>
      <c r="X10" s="71" t="s">
        <v>53</v>
      </c>
      <c r="Y10" s="71" t="s">
        <v>53</v>
      </c>
      <c r="Z10" s="71" t="s">
        <v>53</v>
      </c>
      <c r="AA10" s="71" t="s">
        <v>53</v>
      </c>
      <c r="AB10" s="71" t="s">
        <v>53</v>
      </c>
      <c r="AC10" s="70" t="str">
        <f t="shared" si="0"/>
        <v>4 - Alta</v>
      </c>
      <c r="AD10" s="233">
        <f t="shared" si="1"/>
        <v>0.8</v>
      </c>
      <c r="AE10" s="70" t="str">
        <f t="shared" si="2"/>
        <v>4 - Mayor</v>
      </c>
      <c r="AF10" s="233">
        <f t="shared" si="3"/>
        <v>0.8</v>
      </c>
      <c r="AG10" s="69" t="str">
        <f>IFERROR(INDEX('G FINANC'!$BLU$684:$BLY$688,MATCH(I10,'G FINANC'!$BLS$684:$BLS$688,0),MATCH(AE10,'G FINANC'!$BLU$682:$BLY$682,0)),"")</f>
        <v>EXTREMO</v>
      </c>
      <c r="AH10" s="233">
        <f t="shared" si="4"/>
        <v>0.64000000000000012</v>
      </c>
      <c r="AI10" s="77" t="s">
        <v>1396</v>
      </c>
      <c r="AJ10" s="69" t="s">
        <v>104</v>
      </c>
      <c r="AK10" s="68" t="s">
        <v>1395</v>
      </c>
      <c r="AL10" s="67" t="s">
        <v>1394</v>
      </c>
      <c r="AM10" s="62" t="s">
        <v>35</v>
      </c>
      <c r="AN10" s="67" t="s">
        <v>46</v>
      </c>
      <c r="AO10" s="67" t="s">
        <v>49</v>
      </c>
      <c r="AP10" s="62" t="s">
        <v>52</v>
      </c>
      <c r="AQ10" s="62" t="s">
        <v>35</v>
      </c>
      <c r="AR10" s="67" t="s">
        <v>46</v>
      </c>
      <c r="AS10" s="67" t="s">
        <v>49</v>
      </c>
      <c r="AT10" s="62" t="s">
        <v>52</v>
      </c>
      <c r="AU10" s="62" t="s">
        <v>35</v>
      </c>
      <c r="AV10" s="67" t="s">
        <v>46</v>
      </c>
      <c r="AW10" s="67" t="s">
        <v>49</v>
      </c>
      <c r="AX10" s="62" t="s">
        <v>52</v>
      </c>
      <c r="AY10" s="62" t="s">
        <v>35</v>
      </c>
      <c r="AZ10" s="67" t="s">
        <v>46</v>
      </c>
      <c r="BA10" s="67" t="s">
        <v>49</v>
      </c>
      <c r="BB10" s="62" t="s">
        <v>52</v>
      </c>
      <c r="BC10" s="62"/>
      <c r="BD10" s="67"/>
      <c r="BE10" s="67"/>
      <c r="BF10" s="62"/>
      <c r="BG10" s="62"/>
      <c r="BH10" s="67"/>
      <c r="BI10" s="67"/>
      <c r="BJ10" s="62"/>
      <c r="BK10" s="62"/>
      <c r="BL10" s="67"/>
      <c r="BM10" s="67"/>
      <c r="BN10" s="62"/>
      <c r="BO10" s="62"/>
      <c r="BP10" s="67"/>
      <c r="BQ10" s="67"/>
      <c r="BR10" s="62"/>
      <c r="BS10" s="62"/>
      <c r="BT10" s="67"/>
      <c r="BU10" s="67"/>
      <c r="BV10" s="62"/>
      <c r="BW10" s="62"/>
      <c r="BX10" s="67"/>
      <c r="BY10" s="67"/>
      <c r="BZ10" s="62"/>
      <c r="CA10" s="62"/>
      <c r="CB10" s="67"/>
      <c r="CC10" s="67"/>
      <c r="CD10" s="62"/>
      <c r="CE10" s="62"/>
      <c r="CF10" s="67"/>
      <c r="CG10" s="67"/>
      <c r="CH10" s="62"/>
      <c r="CI10" s="67"/>
      <c r="CJ10" s="67"/>
      <c r="CK10" s="62"/>
      <c r="CL10" s="66" t="str">
        <f>IFERROR(IF(GE10&lt;=1,"1 - Muy Baja",VLOOKUP(GE10,'G FINANC'!$BLR$684:$BLS$688,2,0)),"")</f>
        <v>1 - Muy Baja</v>
      </c>
      <c r="CM10" s="249">
        <f t="shared" si="5"/>
        <v>0.10367999999999998</v>
      </c>
      <c r="CN10" s="66" t="str">
        <f>IFERROR(IF(GG10&lt;=1,"1 - Leve",HLOOKUP(GG10,'G FINANC'!$BLU$681:$BLY$682,2,0)),"")</f>
        <v>4 - Mayor</v>
      </c>
      <c r="CO10" s="249">
        <f t="shared" si="6"/>
        <v>0.8</v>
      </c>
      <c r="CP10" s="63" t="str">
        <f t="shared" si="7"/>
        <v>MODERADO</v>
      </c>
      <c r="CQ10" s="233">
        <f t="shared" si="8"/>
        <v>8.294399999999999E-2</v>
      </c>
      <c r="CR10" s="77" t="s">
        <v>238</v>
      </c>
      <c r="CS10" s="63">
        <f t="shared" si="9"/>
        <v>3</v>
      </c>
      <c r="CT10" s="62"/>
      <c r="CU10" s="172" t="s">
        <v>1342</v>
      </c>
      <c r="CV10" s="76" t="s">
        <v>1238</v>
      </c>
      <c r="CW10" s="242"/>
      <c r="CX10" s="56">
        <f t="shared" si="10"/>
        <v>9</v>
      </c>
      <c r="CY10" s="59">
        <f t="shared" si="11"/>
        <v>4</v>
      </c>
      <c r="CZ10" s="56" t="str">
        <f t="shared" si="12"/>
        <v>Mayor</v>
      </c>
      <c r="DA10" s="237">
        <f t="shared" si="13"/>
        <v>0.8</v>
      </c>
      <c r="DB10" s="57">
        <f t="shared" si="14"/>
        <v>0.25</v>
      </c>
      <c r="DC10" s="57">
        <f t="shared" si="15"/>
        <v>0.15</v>
      </c>
      <c r="DD10" s="56">
        <f t="shared" si="16"/>
        <v>0.4</v>
      </c>
      <c r="DE10" s="55">
        <f t="shared" si="17"/>
        <v>3</v>
      </c>
      <c r="DF10" s="272">
        <f t="shared" si="18"/>
        <v>0.48</v>
      </c>
      <c r="DG10" s="55">
        <f t="shared" si="19"/>
        <v>4</v>
      </c>
      <c r="DH10" s="55"/>
      <c r="DI10" s="272">
        <f t="shared" si="20"/>
        <v>0.8</v>
      </c>
      <c r="DJ10" s="57">
        <f t="shared" si="21"/>
        <v>0.25</v>
      </c>
      <c r="DK10" s="57">
        <f t="shared" si="22"/>
        <v>0.15</v>
      </c>
      <c r="DL10" s="56">
        <f t="shared" si="23"/>
        <v>0.4</v>
      </c>
      <c r="DM10" s="55">
        <f t="shared" si="24"/>
        <v>2</v>
      </c>
      <c r="DN10" s="272">
        <f t="shared" si="25"/>
        <v>0.28799999999999998</v>
      </c>
      <c r="DO10" s="55">
        <f t="shared" si="26"/>
        <v>4</v>
      </c>
      <c r="DP10" s="272">
        <f t="shared" si="27"/>
        <v>0.8</v>
      </c>
      <c r="DQ10" s="57">
        <f t="shared" si="28"/>
        <v>0.25</v>
      </c>
      <c r="DR10" s="57">
        <f t="shared" si="29"/>
        <v>0.15</v>
      </c>
      <c r="DS10" s="56">
        <f t="shared" si="30"/>
        <v>0.4</v>
      </c>
      <c r="DT10" s="55">
        <f t="shared" si="31"/>
        <v>1</v>
      </c>
      <c r="DU10" s="272">
        <f t="shared" si="32"/>
        <v>0.17279999999999998</v>
      </c>
      <c r="DV10" s="55">
        <f t="shared" si="33"/>
        <v>4</v>
      </c>
      <c r="DW10" s="272">
        <f t="shared" si="34"/>
        <v>0.8</v>
      </c>
      <c r="DX10" s="57">
        <f t="shared" si="35"/>
        <v>0.25</v>
      </c>
      <c r="DY10" s="57">
        <f>IF(BA10="",0,IF(BA10="Preventivo",0.25,IF(BA10="Detectivo",0.15,IF(BA11="Correctivo",0.1,0))))</f>
        <v>0.15</v>
      </c>
      <c r="DZ10" s="56">
        <f t="shared" si="36"/>
        <v>0.4</v>
      </c>
      <c r="EA10" s="55">
        <f t="shared" si="37"/>
        <v>1</v>
      </c>
      <c r="EB10" s="272">
        <f t="shared" si="38"/>
        <v>0.10367999999999998</v>
      </c>
      <c r="EC10" s="55">
        <f t="shared" si="39"/>
        <v>4</v>
      </c>
      <c r="ED10" s="272">
        <f t="shared" si="40"/>
        <v>0.8</v>
      </c>
      <c r="EE10" s="57">
        <f t="shared" si="41"/>
        <v>0</v>
      </c>
      <c r="EF10" s="57">
        <f t="shared" si="42"/>
        <v>0</v>
      </c>
      <c r="EG10" s="56">
        <f t="shared" si="43"/>
        <v>0</v>
      </c>
      <c r="EH10" s="55">
        <f t="shared" si="44"/>
        <v>1</v>
      </c>
      <c r="EI10" s="272">
        <f t="shared" si="45"/>
        <v>0.10367999999999998</v>
      </c>
      <c r="EJ10" s="55">
        <f t="shared" si="46"/>
        <v>4</v>
      </c>
      <c r="EK10" s="272">
        <f t="shared" si="47"/>
        <v>0.8</v>
      </c>
      <c r="EL10" s="57">
        <f t="shared" si="48"/>
        <v>0</v>
      </c>
      <c r="EM10" s="57">
        <f t="shared" si="49"/>
        <v>0</v>
      </c>
      <c r="EN10" s="56">
        <f t="shared" si="50"/>
        <v>0</v>
      </c>
      <c r="EO10" s="55">
        <f t="shared" si="51"/>
        <v>1</v>
      </c>
      <c r="EP10" s="272">
        <f t="shared" si="52"/>
        <v>0.10367999999999998</v>
      </c>
      <c r="EQ10" s="55">
        <f t="shared" si="53"/>
        <v>4</v>
      </c>
      <c r="ER10" s="272">
        <f t="shared" si="54"/>
        <v>0.8</v>
      </c>
      <c r="ES10" s="57">
        <f t="shared" si="55"/>
        <v>0</v>
      </c>
      <c r="ET10" s="57">
        <f t="shared" si="56"/>
        <v>0</v>
      </c>
      <c r="EU10" s="56">
        <f t="shared" si="57"/>
        <v>0</v>
      </c>
      <c r="EV10" s="55">
        <f t="shared" si="58"/>
        <v>1</v>
      </c>
      <c r="EW10" s="272">
        <f t="shared" si="59"/>
        <v>0.10367999999999998</v>
      </c>
      <c r="EX10" s="55">
        <f t="shared" si="60"/>
        <v>4</v>
      </c>
      <c r="EY10" s="272">
        <f t="shared" si="61"/>
        <v>0.8</v>
      </c>
      <c r="EZ10" s="57">
        <f t="shared" si="62"/>
        <v>0</v>
      </c>
      <c r="FA10" s="57">
        <f t="shared" si="63"/>
        <v>0</v>
      </c>
      <c r="FB10" s="56">
        <f t="shared" si="64"/>
        <v>0</v>
      </c>
      <c r="FC10" s="55">
        <f t="shared" si="65"/>
        <v>1</v>
      </c>
      <c r="FD10" s="272">
        <f t="shared" si="66"/>
        <v>0.10367999999999998</v>
      </c>
      <c r="FE10" s="55">
        <f t="shared" si="67"/>
        <v>4</v>
      </c>
      <c r="FF10" s="272">
        <f t="shared" si="68"/>
        <v>0.8</v>
      </c>
      <c r="FG10" s="57">
        <f t="shared" si="69"/>
        <v>0</v>
      </c>
      <c r="FH10" s="57">
        <f t="shared" si="70"/>
        <v>0</v>
      </c>
      <c r="FI10" s="56">
        <f t="shared" si="71"/>
        <v>0</v>
      </c>
      <c r="FJ10" s="55">
        <f t="shared" si="72"/>
        <v>1</v>
      </c>
      <c r="FK10" s="272">
        <f t="shared" si="73"/>
        <v>0.10367999999999998</v>
      </c>
      <c r="FL10" s="55">
        <f t="shared" si="74"/>
        <v>4</v>
      </c>
      <c r="FM10" s="272">
        <f t="shared" si="75"/>
        <v>0.8</v>
      </c>
      <c r="FN10" s="57">
        <f t="shared" si="76"/>
        <v>0</v>
      </c>
      <c r="FO10" s="57">
        <f t="shared" si="77"/>
        <v>0</v>
      </c>
      <c r="FP10" s="56">
        <f t="shared" si="78"/>
        <v>0</v>
      </c>
      <c r="FQ10" s="55">
        <f t="shared" si="79"/>
        <v>1</v>
      </c>
      <c r="FR10" s="272">
        <f t="shared" si="80"/>
        <v>0.10367999999999998</v>
      </c>
      <c r="FS10" s="55">
        <f t="shared" si="81"/>
        <v>4</v>
      </c>
      <c r="FT10" s="272">
        <f t="shared" si="82"/>
        <v>0.8</v>
      </c>
      <c r="FU10" s="57">
        <f t="shared" si="83"/>
        <v>0</v>
      </c>
      <c r="FV10" s="57">
        <f t="shared" si="84"/>
        <v>0</v>
      </c>
      <c r="FW10" s="56">
        <f t="shared" si="85"/>
        <v>0</v>
      </c>
      <c r="FX10" s="55">
        <f t="shared" si="86"/>
        <v>1</v>
      </c>
      <c r="FY10" s="272">
        <f t="shared" si="87"/>
        <v>0.10367999999999998</v>
      </c>
      <c r="FZ10" s="55">
        <f t="shared" si="88"/>
        <v>4</v>
      </c>
      <c r="GA10" s="272">
        <f t="shared" si="89"/>
        <v>0.8</v>
      </c>
      <c r="GB10" s="57">
        <f t="shared" si="90"/>
        <v>0</v>
      </c>
      <c r="GC10" s="57">
        <f t="shared" si="91"/>
        <v>0</v>
      </c>
      <c r="GD10" s="56">
        <f t="shared" si="92"/>
        <v>0</v>
      </c>
      <c r="GE10" s="55">
        <f t="shared" si="93"/>
        <v>1</v>
      </c>
      <c r="GF10" s="272">
        <f t="shared" si="94"/>
        <v>0.10367999999999998</v>
      </c>
      <c r="GG10" s="55">
        <f t="shared" si="95"/>
        <v>4</v>
      </c>
      <c r="GH10" s="272">
        <f t="shared" si="96"/>
        <v>0.8</v>
      </c>
      <c r="GI10" s="272">
        <f t="shared" si="97"/>
        <v>0.8</v>
      </c>
      <c r="GJ10" s="53"/>
    </row>
    <row r="11" spans="1:193 1680:1680" ht="345.6" x14ac:dyDescent="0.2">
      <c r="A11" s="75">
        <v>3</v>
      </c>
      <c r="B11" s="69" t="s">
        <v>1389</v>
      </c>
      <c r="C11" s="80" t="s">
        <v>1393</v>
      </c>
      <c r="D11" s="71" t="s">
        <v>205</v>
      </c>
      <c r="E11" s="67" t="s">
        <v>817</v>
      </c>
      <c r="F11" s="62" t="s">
        <v>224</v>
      </c>
      <c r="G11" s="72" t="s">
        <v>211</v>
      </c>
      <c r="H11" s="72" t="s">
        <v>173</v>
      </c>
      <c r="I11" s="71" t="s">
        <v>22</v>
      </c>
      <c r="J11" s="71" t="s">
        <v>54</v>
      </c>
      <c r="K11" s="71" t="s">
        <v>53</v>
      </c>
      <c r="L11" s="71" t="s">
        <v>53</v>
      </c>
      <c r="M11" s="71" t="s">
        <v>54</v>
      </c>
      <c r="N11" s="71" t="s">
        <v>54</v>
      </c>
      <c r="O11" s="71" t="s">
        <v>53</v>
      </c>
      <c r="P11" s="71" t="s">
        <v>53</v>
      </c>
      <c r="Q11" s="71" t="s">
        <v>53</v>
      </c>
      <c r="R11" s="71" t="s">
        <v>54</v>
      </c>
      <c r="S11" s="71" t="s">
        <v>54</v>
      </c>
      <c r="T11" s="71" t="s">
        <v>54</v>
      </c>
      <c r="U11" s="71" t="s">
        <v>54</v>
      </c>
      <c r="V11" s="71" t="s">
        <v>54</v>
      </c>
      <c r="W11" s="71" t="s">
        <v>53</v>
      </c>
      <c r="X11" s="71" t="s">
        <v>53</v>
      </c>
      <c r="Y11" s="71" t="s">
        <v>53</v>
      </c>
      <c r="Z11" s="71" t="s">
        <v>53</v>
      </c>
      <c r="AA11" s="71" t="s">
        <v>53</v>
      </c>
      <c r="AB11" s="71" t="s">
        <v>53</v>
      </c>
      <c r="AC11" s="70" t="str">
        <f t="shared" si="0"/>
        <v>3 - Media</v>
      </c>
      <c r="AD11" s="233">
        <f t="shared" si="1"/>
        <v>0.6</v>
      </c>
      <c r="AE11" s="70" t="str">
        <f t="shared" si="2"/>
        <v>4 - Mayor</v>
      </c>
      <c r="AF11" s="233">
        <f t="shared" si="3"/>
        <v>0.8</v>
      </c>
      <c r="AG11" s="69" t="str">
        <f>IFERROR(INDEX('G FINANC'!$BLU$684:$BLY$688,MATCH(I11,'G FINANC'!$BLS$684:$BLS$688,0),MATCH(AE11,'G FINANC'!$BLU$682:$BLY$682,0)),"")</f>
        <v>ALTO</v>
      </c>
      <c r="AH11" s="233">
        <f t="shared" si="4"/>
        <v>0.48</v>
      </c>
      <c r="AI11" s="349" t="s">
        <v>1391</v>
      </c>
      <c r="AJ11" s="68" t="s">
        <v>104</v>
      </c>
      <c r="AK11" s="68" t="s">
        <v>1358</v>
      </c>
      <c r="AL11" s="67" t="s">
        <v>1357</v>
      </c>
      <c r="AM11" s="62" t="s">
        <v>35</v>
      </c>
      <c r="AN11" s="67" t="s">
        <v>46</v>
      </c>
      <c r="AO11" s="67" t="s">
        <v>49</v>
      </c>
      <c r="AP11" s="62" t="s">
        <v>52</v>
      </c>
      <c r="AQ11" s="62" t="s">
        <v>35</v>
      </c>
      <c r="AR11" s="67" t="s">
        <v>46</v>
      </c>
      <c r="AS11" s="67" t="s">
        <v>49</v>
      </c>
      <c r="AT11" s="62" t="s">
        <v>52</v>
      </c>
      <c r="AU11" s="62" t="s">
        <v>35</v>
      </c>
      <c r="AV11" s="67" t="s">
        <v>46</v>
      </c>
      <c r="AW11" s="67" t="s">
        <v>49</v>
      </c>
      <c r="AX11" s="62" t="s">
        <v>52</v>
      </c>
      <c r="AY11" s="62"/>
      <c r="AZ11" s="67"/>
      <c r="BA11" s="67"/>
      <c r="BB11" s="62"/>
      <c r="BC11" s="62"/>
      <c r="BD11" s="67"/>
      <c r="BE11" s="67"/>
      <c r="BF11" s="62"/>
      <c r="BG11" s="62"/>
      <c r="BH11" s="67"/>
      <c r="BI11" s="67"/>
      <c r="BJ11" s="62"/>
      <c r="BK11" s="62"/>
      <c r="BL11" s="67"/>
      <c r="BM11" s="67"/>
      <c r="BN11" s="62"/>
      <c r="BO11" s="62"/>
      <c r="BP11" s="67"/>
      <c r="BQ11" s="67"/>
      <c r="BR11" s="62"/>
      <c r="BS11" s="62"/>
      <c r="BT11" s="67"/>
      <c r="BU11" s="67"/>
      <c r="BV11" s="62"/>
      <c r="BW11" s="62"/>
      <c r="BX11" s="67"/>
      <c r="BY11" s="67"/>
      <c r="BZ11" s="62"/>
      <c r="CA11" s="62"/>
      <c r="CB11" s="67"/>
      <c r="CC11" s="67"/>
      <c r="CD11" s="62"/>
      <c r="CE11" s="62"/>
      <c r="CF11" s="67"/>
      <c r="CG11" s="67"/>
      <c r="CH11" s="62"/>
      <c r="CI11" s="67"/>
      <c r="CJ11" s="67"/>
      <c r="CK11" s="62"/>
      <c r="CL11" s="66" t="str">
        <f>IFERROR(IF(GE11&lt;=1,"1 - Muy Baja",VLOOKUP(GE11,'G FINANC'!$BLR$684:$BLS$688,2,0)),"")</f>
        <v>1 - Muy Baja</v>
      </c>
      <c r="CM11" s="249">
        <f t="shared" si="5"/>
        <v>0.12959999999999999</v>
      </c>
      <c r="CN11" s="66" t="str">
        <f>IFERROR(IF(GG11&lt;=1,"1 - Leve",HLOOKUP(GG11,'G FINANC'!$BLU$681:$BLY$682,2,0)),"")</f>
        <v>4 - Mayor</v>
      </c>
      <c r="CO11" s="249">
        <f t="shared" si="6"/>
        <v>0.8</v>
      </c>
      <c r="CP11" s="63" t="str">
        <f t="shared" si="7"/>
        <v>MODERADO</v>
      </c>
      <c r="CQ11" s="233">
        <f t="shared" si="8"/>
        <v>0.10367999999999999</v>
      </c>
      <c r="CR11" s="77" t="s">
        <v>475</v>
      </c>
      <c r="CS11" s="63">
        <f t="shared" si="9"/>
        <v>3</v>
      </c>
      <c r="CT11" s="62"/>
      <c r="CU11" s="172" t="s">
        <v>1342</v>
      </c>
      <c r="CV11" s="76" t="s">
        <v>1238</v>
      </c>
      <c r="CW11" s="242"/>
      <c r="CX11" s="56">
        <f t="shared" si="10"/>
        <v>8</v>
      </c>
      <c r="CY11" s="59">
        <f t="shared" si="11"/>
        <v>4</v>
      </c>
      <c r="CZ11" s="56" t="str">
        <f t="shared" si="12"/>
        <v>Mayor</v>
      </c>
      <c r="DA11" s="237">
        <f t="shared" si="13"/>
        <v>0.8</v>
      </c>
      <c r="DB11" s="57">
        <f t="shared" si="14"/>
        <v>0.25</v>
      </c>
      <c r="DC11" s="57">
        <f t="shared" si="15"/>
        <v>0.15</v>
      </c>
      <c r="DD11" s="56">
        <f t="shared" si="16"/>
        <v>0.4</v>
      </c>
      <c r="DE11" s="55">
        <f t="shared" si="17"/>
        <v>2</v>
      </c>
      <c r="DF11" s="272">
        <f t="shared" si="18"/>
        <v>0.36</v>
      </c>
      <c r="DG11" s="55">
        <f t="shared" si="19"/>
        <v>4</v>
      </c>
      <c r="DH11" s="55"/>
      <c r="DI11" s="272">
        <f t="shared" si="20"/>
        <v>0.8</v>
      </c>
      <c r="DJ11" s="57">
        <f t="shared" si="21"/>
        <v>0.25</v>
      </c>
      <c r="DK11" s="57">
        <f t="shared" si="22"/>
        <v>0.15</v>
      </c>
      <c r="DL11" s="56">
        <f t="shared" si="23"/>
        <v>0.4</v>
      </c>
      <c r="DM11" s="55">
        <f t="shared" si="24"/>
        <v>2</v>
      </c>
      <c r="DN11" s="272">
        <f t="shared" si="25"/>
        <v>0.216</v>
      </c>
      <c r="DO11" s="55">
        <f t="shared" si="26"/>
        <v>4</v>
      </c>
      <c r="DP11" s="272">
        <f t="shared" si="27"/>
        <v>0.8</v>
      </c>
      <c r="DQ11" s="57">
        <f t="shared" si="28"/>
        <v>0.25</v>
      </c>
      <c r="DR11" s="57">
        <f t="shared" si="29"/>
        <v>0.15</v>
      </c>
      <c r="DS11" s="56">
        <f t="shared" si="30"/>
        <v>0.4</v>
      </c>
      <c r="DT11" s="55">
        <f t="shared" si="31"/>
        <v>1</v>
      </c>
      <c r="DU11" s="272">
        <f t="shared" si="32"/>
        <v>0.12959999999999999</v>
      </c>
      <c r="DV11" s="55">
        <f t="shared" si="33"/>
        <v>4</v>
      </c>
      <c r="DW11" s="272">
        <f t="shared" si="34"/>
        <v>0.8</v>
      </c>
      <c r="DX11" s="57">
        <f t="shared" si="35"/>
        <v>0</v>
      </c>
      <c r="DY11" s="57">
        <f>IF(BA11="",0,IF(BA11="Preventivo",0.25,IF(BA11="Detectivo",0.15,IF(BA12="Correctivo",0.1,0))))</f>
        <v>0</v>
      </c>
      <c r="DZ11" s="56">
        <f t="shared" si="36"/>
        <v>0</v>
      </c>
      <c r="EA11" s="55">
        <f t="shared" si="37"/>
        <v>1</v>
      </c>
      <c r="EB11" s="272">
        <f t="shared" si="38"/>
        <v>0.12959999999999999</v>
      </c>
      <c r="EC11" s="55">
        <f t="shared" si="39"/>
        <v>4</v>
      </c>
      <c r="ED11" s="272">
        <f t="shared" si="40"/>
        <v>0.8</v>
      </c>
      <c r="EE11" s="57">
        <f t="shared" si="41"/>
        <v>0</v>
      </c>
      <c r="EF11" s="57">
        <f t="shared" si="42"/>
        <v>0</v>
      </c>
      <c r="EG11" s="56">
        <f t="shared" si="43"/>
        <v>0</v>
      </c>
      <c r="EH11" s="55">
        <f t="shared" si="44"/>
        <v>1</v>
      </c>
      <c r="EI11" s="272">
        <f t="shared" si="45"/>
        <v>0.12959999999999999</v>
      </c>
      <c r="EJ11" s="55">
        <f t="shared" si="46"/>
        <v>4</v>
      </c>
      <c r="EK11" s="272">
        <f t="shared" si="47"/>
        <v>0.8</v>
      </c>
      <c r="EL11" s="57">
        <f t="shared" si="48"/>
        <v>0</v>
      </c>
      <c r="EM11" s="57">
        <f t="shared" si="49"/>
        <v>0</v>
      </c>
      <c r="EN11" s="56">
        <f t="shared" si="50"/>
        <v>0</v>
      </c>
      <c r="EO11" s="55">
        <f t="shared" si="51"/>
        <v>1</v>
      </c>
      <c r="EP11" s="272">
        <f t="shared" si="52"/>
        <v>0.12959999999999999</v>
      </c>
      <c r="EQ11" s="55">
        <f t="shared" si="53"/>
        <v>4</v>
      </c>
      <c r="ER11" s="272">
        <f t="shared" si="54"/>
        <v>0.8</v>
      </c>
      <c r="ES11" s="57">
        <f t="shared" si="55"/>
        <v>0</v>
      </c>
      <c r="ET11" s="57">
        <f t="shared" si="56"/>
        <v>0</v>
      </c>
      <c r="EU11" s="56">
        <f t="shared" si="57"/>
        <v>0</v>
      </c>
      <c r="EV11" s="55">
        <f t="shared" si="58"/>
        <v>1</v>
      </c>
      <c r="EW11" s="272">
        <f t="shared" si="59"/>
        <v>0.12959999999999999</v>
      </c>
      <c r="EX11" s="55">
        <f t="shared" si="60"/>
        <v>4</v>
      </c>
      <c r="EY11" s="272">
        <f t="shared" si="61"/>
        <v>0.8</v>
      </c>
      <c r="EZ11" s="57">
        <f t="shared" si="62"/>
        <v>0</v>
      </c>
      <c r="FA11" s="57">
        <f t="shared" si="63"/>
        <v>0</v>
      </c>
      <c r="FB11" s="56">
        <f t="shared" si="64"/>
        <v>0</v>
      </c>
      <c r="FC11" s="55">
        <f t="shared" si="65"/>
        <v>1</v>
      </c>
      <c r="FD11" s="272">
        <f t="shared" si="66"/>
        <v>0.12959999999999999</v>
      </c>
      <c r="FE11" s="55">
        <f t="shared" si="67"/>
        <v>4</v>
      </c>
      <c r="FF11" s="272">
        <f t="shared" si="68"/>
        <v>0.8</v>
      </c>
      <c r="FG11" s="57">
        <f t="shared" si="69"/>
        <v>0</v>
      </c>
      <c r="FH11" s="57">
        <f t="shared" si="70"/>
        <v>0</v>
      </c>
      <c r="FI11" s="56">
        <f t="shared" si="71"/>
        <v>0</v>
      </c>
      <c r="FJ11" s="55">
        <f t="shared" si="72"/>
        <v>1</v>
      </c>
      <c r="FK11" s="272">
        <f t="shared" si="73"/>
        <v>0.12959999999999999</v>
      </c>
      <c r="FL11" s="55">
        <f t="shared" si="74"/>
        <v>4</v>
      </c>
      <c r="FM11" s="272">
        <f t="shared" si="75"/>
        <v>0.8</v>
      </c>
      <c r="FN11" s="57">
        <f t="shared" si="76"/>
        <v>0</v>
      </c>
      <c r="FO11" s="57">
        <f t="shared" si="77"/>
        <v>0</v>
      </c>
      <c r="FP11" s="56">
        <f t="shared" si="78"/>
        <v>0</v>
      </c>
      <c r="FQ11" s="55">
        <f t="shared" si="79"/>
        <v>1</v>
      </c>
      <c r="FR11" s="272">
        <f t="shared" si="80"/>
        <v>0.12959999999999999</v>
      </c>
      <c r="FS11" s="55">
        <f t="shared" si="81"/>
        <v>4</v>
      </c>
      <c r="FT11" s="272">
        <f t="shared" si="82"/>
        <v>0.8</v>
      </c>
      <c r="FU11" s="57">
        <f t="shared" si="83"/>
        <v>0</v>
      </c>
      <c r="FV11" s="57">
        <f t="shared" si="84"/>
        <v>0</v>
      </c>
      <c r="FW11" s="56">
        <f t="shared" si="85"/>
        <v>0</v>
      </c>
      <c r="FX11" s="55">
        <f t="shared" si="86"/>
        <v>1</v>
      </c>
      <c r="FY11" s="272">
        <f t="shared" si="87"/>
        <v>0.12959999999999999</v>
      </c>
      <c r="FZ11" s="55">
        <f t="shared" si="88"/>
        <v>4</v>
      </c>
      <c r="GA11" s="272">
        <f t="shared" si="89"/>
        <v>0.8</v>
      </c>
      <c r="GB11" s="57">
        <f t="shared" si="90"/>
        <v>0</v>
      </c>
      <c r="GC11" s="57">
        <f t="shared" si="91"/>
        <v>0</v>
      </c>
      <c r="GD11" s="56">
        <f t="shared" si="92"/>
        <v>0</v>
      </c>
      <c r="GE11" s="55">
        <f t="shared" si="93"/>
        <v>1</v>
      </c>
      <c r="GF11" s="272">
        <f t="shared" si="94"/>
        <v>0.12959999999999999</v>
      </c>
      <c r="GG11" s="55">
        <f t="shared" si="95"/>
        <v>4</v>
      </c>
      <c r="GH11" s="272">
        <f t="shared" si="96"/>
        <v>0.8</v>
      </c>
      <c r="GI11" s="272">
        <f t="shared" si="97"/>
        <v>0.8</v>
      </c>
      <c r="GJ11" s="53"/>
    </row>
    <row r="12" spans="1:193 1680:1680" ht="345.6" x14ac:dyDescent="0.2">
      <c r="A12" s="75">
        <v>4</v>
      </c>
      <c r="B12" s="69" t="s">
        <v>1389</v>
      </c>
      <c r="C12" s="80" t="s">
        <v>1392</v>
      </c>
      <c r="D12" s="71" t="s">
        <v>206</v>
      </c>
      <c r="E12" s="67" t="s">
        <v>204</v>
      </c>
      <c r="F12" s="62" t="s">
        <v>224</v>
      </c>
      <c r="G12" s="72" t="s">
        <v>211</v>
      </c>
      <c r="H12" s="72" t="s">
        <v>173</v>
      </c>
      <c r="I12" s="71" t="s">
        <v>22</v>
      </c>
      <c r="J12" s="71" t="s">
        <v>54</v>
      </c>
      <c r="K12" s="71" t="s">
        <v>53</v>
      </c>
      <c r="L12" s="71" t="s">
        <v>53</v>
      </c>
      <c r="M12" s="71" t="s">
        <v>54</v>
      </c>
      <c r="N12" s="71" t="s">
        <v>54</v>
      </c>
      <c r="O12" s="71" t="s">
        <v>53</v>
      </c>
      <c r="P12" s="71" t="s">
        <v>53</v>
      </c>
      <c r="Q12" s="71" t="s">
        <v>53</v>
      </c>
      <c r="R12" s="71" t="s">
        <v>54</v>
      </c>
      <c r="S12" s="71" t="s">
        <v>54</v>
      </c>
      <c r="T12" s="71" t="s">
        <v>54</v>
      </c>
      <c r="U12" s="71" t="s">
        <v>54</v>
      </c>
      <c r="V12" s="71" t="s">
        <v>54</v>
      </c>
      <c r="W12" s="71" t="s">
        <v>53</v>
      </c>
      <c r="X12" s="71" t="s">
        <v>53</v>
      </c>
      <c r="Y12" s="71" t="s">
        <v>53</v>
      </c>
      <c r="Z12" s="71" t="s">
        <v>53</v>
      </c>
      <c r="AA12" s="71" t="s">
        <v>53</v>
      </c>
      <c r="AB12" s="71" t="s">
        <v>53</v>
      </c>
      <c r="AC12" s="70" t="str">
        <f t="shared" si="0"/>
        <v>3 - Media</v>
      </c>
      <c r="AD12" s="233">
        <f t="shared" si="1"/>
        <v>0.6</v>
      </c>
      <c r="AE12" s="70" t="str">
        <f t="shared" si="2"/>
        <v>4 - Mayor</v>
      </c>
      <c r="AF12" s="233">
        <f t="shared" si="3"/>
        <v>0.8</v>
      </c>
      <c r="AG12" s="69" t="str">
        <f>IFERROR(INDEX('G FINANC'!$BLU$684:$BLY$688,MATCH(I12,'G FINANC'!$BLS$684:$BLS$688,0),MATCH(AE12,'G FINANC'!$BLU$682:$BLY$682,0)),"")</f>
        <v>ALTO</v>
      </c>
      <c r="AH12" s="233">
        <f t="shared" si="4"/>
        <v>0.48</v>
      </c>
      <c r="AI12" s="349" t="s">
        <v>1391</v>
      </c>
      <c r="AJ12" s="68" t="s">
        <v>104</v>
      </c>
      <c r="AK12" s="68" t="s">
        <v>1358</v>
      </c>
      <c r="AL12" s="67" t="s">
        <v>1357</v>
      </c>
      <c r="AM12" s="62" t="s">
        <v>35</v>
      </c>
      <c r="AN12" s="67" t="s">
        <v>46</v>
      </c>
      <c r="AO12" s="67" t="s">
        <v>49</v>
      </c>
      <c r="AP12" s="62" t="s">
        <v>52</v>
      </c>
      <c r="AQ12" s="62" t="s">
        <v>35</v>
      </c>
      <c r="AR12" s="67" t="s">
        <v>46</v>
      </c>
      <c r="AS12" s="67" t="s">
        <v>49</v>
      </c>
      <c r="AT12" s="62" t="s">
        <v>52</v>
      </c>
      <c r="AU12" s="62" t="s">
        <v>35</v>
      </c>
      <c r="AV12" s="67" t="s">
        <v>46</v>
      </c>
      <c r="AW12" s="67" t="s">
        <v>49</v>
      </c>
      <c r="AX12" s="62" t="s">
        <v>52</v>
      </c>
      <c r="AY12" s="62"/>
      <c r="AZ12" s="67"/>
      <c r="BA12" s="67"/>
      <c r="BB12" s="62"/>
      <c r="BC12" s="62"/>
      <c r="BD12" s="67"/>
      <c r="BE12" s="67"/>
      <c r="BF12" s="62"/>
      <c r="BG12" s="62"/>
      <c r="BH12" s="67"/>
      <c r="BI12" s="67"/>
      <c r="BJ12" s="62"/>
      <c r="BK12" s="62"/>
      <c r="BL12" s="67"/>
      <c r="BM12" s="67"/>
      <c r="BN12" s="62"/>
      <c r="BO12" s="62"/>
      <c r="BP12" s="67"/>
      <c r="BQ12" s="67"/>
      <c r="BR12" s="62"/>
      <c r="BS12" s="62"/>
      <c r="BT12" s="67"/>
      <c r="BU12" s="67"/>
      <c r="BV12" s="62"/>
      <c r="BW12" s="62"/>
      <c r="BX12" s="67"/>
      <c r="BY12" s="67"/>
      <c r="BZ12" s="62"/>
      <c r="CA12" s="62"/>
      <c r="CB12" s="67"/>
      <c r="CC12" s="67"/>
      <c r="CD12" s="62"/>
      <c r="CE12" s="62"/>
      <c r="CF12" s="67"/>
      <c r="CG12" s="67"/>
      <c r="CH12" s="62"/>
      <c r="CI12" s="67"/>
      <c r="CJ12" s="67"/>
      <c r="CK12" s="62"/>
      <c r="CL12" s="66" t="str">
        <f>IFERROR(IF(GE12&lt;=1,"1 - Muy Baja",VLOOKUP(GE12,'G FINANC'!$BLR$684:$BLS$688,2,0)),"")</f>
        <v>1 - Muy Baja</v>
      </c>
      <c r="CM12" s="249">
        <f t="shared" si="5"/>
        <v>0.12959999999999999</v>
      </c>
      <c r="CN12" s="66" t="str">
        <f>IFERROR(IF(GG12&lt;=1,"1 - Leve",HLOOKUP(GG12,'G FINANC'!$BLU$681:$BLY$682,2,0)),"")</f>
        <v>4 - Mayor</v>
      </c>
      <c r="CO12" s="249">
        <f t="shared" si="6"/>
        <v>0.8</v>
      </c>
      <c r="CP12" s="63" t="str">
        <f t="shared" si="7"/>
        <v>MODERADO</v>
      </c>
      <c r="CQ12" s="233">
        <f t="shared" si="8"/>
        <v>0.10367999999999999</v>
      </c>
      <c r="CR12" s="77" t="s">
        <v>238</v>
      </c>
      <c r="CS12" s="63">
        <f t="shared" si="9"/>
        <v>3</v>
      </c>
      <c r="CT12" s="62"/>
      <c r="CU12" s="172" t="s">
        <v>1342</v>
      </c>
      <c r="CV12" s="76" t="s">
        <v>1238</v>
      </c>
      <c r="CW12" s="242"/>
      <c r="CX12" s="56">
        <f t="shared" si="10"/>
        <v>8</v>
      </c>
      <c r="CY12" s="59">
        <f t="shared" si="11"/>
        <v>4</v>
      </c>
      <c r="CZ12" s="56" t="str">
        <f t="shared" si="12"/>
        <v>Mayor</v>
      </c>
      <c r="DA12" s="237">
        <f t="shared" si="13"/>
        <v>0.8</v>
      </c>
      <c r="DB12" s="57">
        <f t="shared" si="14"/>
        <v>0.25</v>
      </c>
      <c r="DC12" s="57">
        <f t="shared" si="15"/>
        <v>0.15</v>
      </c>
      <c r="DD12" s="56">
        <f t="shared" si="16"/>
        <v>0.4</v>
      </c>
      <c r="DE12" s="55">
        <f t="shared" si="17"/>
        <v>2</v>
      </c>
      <c r="DF12" s="272">
        <f t="shared" si="18"/>
        <v>0.36</v>
      </c>
      <c r="DG12" s="55">
        <f t="shared" si="19"/>
        <v>4</v>
      </c>
      <c r="DH12" s="55"/>
      <c r="DI12" s="272">
        <f t="shared" si="20"/>
        <v>0.8</v>
      </c>
      <c r="DJ12" s="57">
        <f t="shared" si="21"/>
        <v>0.25</v>
      </c>
      <c r="DK12" s="57">
        <f t="shared" si="22"/>
        <v>0.15</v>
      </c>
      <c r="DL12" s="56">
        <f t="shared" si="23"/>
        <v>0.4</v>
      </c>
      <c r="DM12" s="55">
        <f t="shared" si="24"/>
        <v>2</v>
      </c>
      <c r="DN12" s="272">
        <f t="shared" si="25"/>
        <v>0.216</v>
      </c>
      <c r="DO12" s="55">
        <f t="shared" si="26"/>
        <v>4</v>
      </c>
      <c r="DP12" s="272">
        <f t="shared" si="27"/>
        <v>0.8</v>
      </c>
      <c r="DQ12" s="57">
        <f t="shared" si="28"/>
        <v>0.25</v>
      </c>
      <c r="DR12" s="57">
        <f t="shared" si="29"/>
        <v>0.15</v>
      </c>
      <c r="DS12" s="56">
        <f t="shared" si="30"/>
        <v>0.4</v>
      </c>
      <c r="DT12" s="55">
        <f t="shared" si="31"/>
        <v>1</v>
      </c>
      <c r="DU12" s="272">
        <f t="shared" si="32"/>
        <v>0.12959999999999999</v>
      </c>
      <c r="DV12" s="55">
        <f t="shared" si="33"/>
        <v>4</v>
      </c>
      <c r="DW12" s="272">
        <f t="shared" si="34"/>
        <v>0.8</v>
      </c>
      <c r="DX12" s="57">
        <f t="shared" si="35"/>
        <v>0</v>
      </c>
      <c r="DY12" s="57">
        <f>IF(BA12="",0,IF(BA12="Preventivo",0.25,IF(BA12="Detectivo",0.15,IF(BA13="Correctivo",0.1,0))))</f>
        <v>0</v>
      </c>
      <c r="DZ12" s="56">
        <f t="shared" si="36"/>
        <v>0</v>
      </c>
      <c r="EA12" s="55">
        <f t="shared" si="37"/>
        <v>1</v>
      </c>
      <c r="EB12" s="272">
        <f t="shared" si="38"/>
        <v>0.12959999999999999</v>
      </c>
      <c r="EC12" s="55">
        <f t="shared" si="39"/>
        <v>4</v>
      </c>
      <c r="ED12" s="272">
        <f t="shared" si="40"/>
        <v>0.8</v>
      </c>
      <c r="EE12" s="57">
        <f t="shared" si="41"/>
        <v>0</v>
      </c>
      <c r="EF12" s="57">
        <f t="shared" si="42"/>
        <v>0</v>
      </c>
      <c r="EG12" s="56">
        <f t="shared" si="43"/>
        <v>0</v>
      </c>
      <c r="EH12" s="55">
        <f t="shared" si="44"/>
        <v>1</v>
      </c>
      <c r="EI12" s="272">
        <f t="shared" si="45"/>
        <v>0.12959999999999999</v>
      </c>
      <c r="EJ12" s="55">
        <f t="shared" si="46"/>
        <v>4</v>
      </c>
      <c r="EK12" s="272">
        <f t="shared" si="47"/>
        <v>0.8</v>
      </c>
      <c r="EL12" s="57">
        <f t="shared" si="48"/>
        <v>0</v>
      </c>
      <c r="EM12" s="57">
        <f t="shared" si="49"/>
        <v>0</v>
      </c>
      <c r="EN12" s="56">
        <f t="shared" si="50"/>
        <v>0</v>
      </c>
      <c r="EO12" s="55">
        <f t="shared" si="51"/>
        <v>1</v>
      </c>
      <c r="EP12" s="272">
        <f t="shared" si="52"/>
        <v>0.12959999999999999</v>
      </c>
      <c r="EQ12" s="55">
        <f t="shared" si="53"/>
        <v>4</v>
      </c>
      <c r="ER12" s="272">
        <f t="shared" si="54"/>
        <v>0.8</v>
      </c>
      <c r="ES12" s="57">
        <f t="shared" si="55"/>
        <v>0</v>
      </c>
      <c r="ET12" s="57">
        <f t="shared" si="56"/>
        <v>0</v>
      </c>
      <c r="EU12" s="56">
        <f t="shared" si="57"/>
        <v>0</v>
      </c>
      <c r="EV12" s="55">
        <f t="shared" si="58"/>
        <v>1</v>
      </c>
      <c r="EW12" s="272">
        <f t="shared" si="59"/>
        <v>0.12959999999999999</v>
      </c>
      <c r="EX12" s="55">
        <f t="shared" si="60"/>
        <v>4</v>
      </c>
      <c r="EY12" s="272">
        <f t="shared" si="61"/>
        <v>0.8</v>
      </c>
      <c r="EZ12" s="57">
        <f t="shared" si="62"/>
        <v>0</v>
      </c>
      <c r="FA12" s="57">
        <f t="shared" si="63"/>
        <v>0</v>
      </c>
      <c r="FB12" s="56">
        <f t="shared" si="64"/>
        <v>0</v>
      </c>
      <c r="FC12" s="55">
        <f t="shared" si="65"/>
        <v>1</v>
      </c>
      <c r="FD12" s="272">
        <f t="shared" si="66"/>
        <v>0.12959999999999999</v>
      </c>
      <c r="FE12" s="55">
        <f t="shared" si="67"/>
        <v>4</v>
      </c>
      <c r="FF12" s="272">
        <f t="shared" si="68"/>
        <v>0.8</v>
      </c>
      <c r="FG12" s="57">
        <f t="shared" si="69"/>
        <v>0</v>
      </c>
      <c r="FH12" s="57">
        <f t="shared" si="70"/>
        <v>0</v>
      </c>
      <c r="FI12" s="56">
        <f t="shared" si="71"/>
        <v>0</v>
      </c>
      <c r="FJ12" s="55">
        <f t="shared" si="72"/>
        <v>1</v>
      </c>
      <c r="FK12" s="272">
        <f t="shared" si="73"/>
        <v>0.12959999999999999</v>
      </c>
      <c r="FL12" s="55">
        <f t="shared" si="74"/>
        <v>4</v>
      </c>
      <c r="FM12" s="272">
        <f t="shared" si="75"/>
        <v>0.8</v>
      </c>
      <c r="FN12" s="57">
        <f t="shared" si="76"/>
        <v>0</v>
      </c>
      <c r="FO12" s="57">
        <f t="shared" si="77"/>
        <v>0</v>
      </c>
      <c r="FP12" s="56">
        <f t="shared" si="78"/>
        <v>0</v>
      </c>
      <c r="FQ12" s="55">
        <f t="shared" si="79"/>
        <v>1</v>
      </c>
      <c r="FR12" s="272">
        <f t="shared" si="80"/>
        <v>0.12959999999999999</v>
      </c>
      <c r="FS12" s="55">
        <f t="shared" si="81"/>
        <v>4</v>
      </c>
      <c r="FT12" s="272">
        <f t="shared" si="82"/>
        <v>0.8</v>
      </c>
      <c r="FU12" s="57">
        <f t="shared" si="83"/>
        <v>0</v>
      </c>
      <c r="FV12" s="57">
        <f t="shared" si="84"/>
        <v>0</v>
      </c>
      <c r="FW12" s="56">
        <f t="shared" si="85"/>
        <v>0</v>
      </c>
      <c r="FX12" s="55">
        <f t="shared" si="86"/>
        <v>1</v>
      </c>
      <c r="FY12" s="272">
        <f t="shared" si="87"/>
        <v>0.12959999999999999</v>
      </c>
      <c r="FZ12" s="55">
        <f t="shared" si="88"/>
        <v>4</v>
      </c>
      <c r="GA12" s="272">
        <f t="shared" si="89"/>
        <v>0.8</v>
      </c>
      <c r="GB12" s="57">
        <f t="shared" si="90"/>
        <v>0</v>
      </c>
      <c r="GC12" s="57">
        <f t="shared" si="91"/>
        <v>0</v>
      </c>
      <c r="GD12" s="56">
        <f t="shared" si="92"/>
        <v>0</v>
      </c>
      <c r="GE12" s="55">
        <f t="shared" si="93"/>
        <v>1</v>
      </c>
      <c r="GF12" s="272">
        <f t="shared" si="94"/>
        <v>0.12959999999999999</v>
      </c>
      <c r="GG12" s="55">
        <f t="shared" si="95"/>
        <v>4</v>
      </c>
      <c r="GH12" s="272">
        <f t="shared" si="96"/>
        <v>0.8</v>
      </c>
      <c r="GI12" s="272">
        <f t="shared" si="97"/>
        <v>0.8</v>
      </c>
      <c r="GJ12" s="53"/>
    </row>
    <row r="13" spans="1:193 1680:1680" ht="345.6" x14ac:dyDescent="0.2">
      <c r="A13" s="75">
        <v>5</v>
      </c>
      <c r="B13" s="69" t="s">
        <v>1389</v>
      </c>
      <c r="C13" s="80" t="s">
        <v>1390</v>
      </c>
      <c r="D13" s="71" t="s">
        <v>205</v>
      </c>
      <c r="E13" s="67" t="s">
        <v>204</v>
      </c>
      <c r="F13" s="62" t="s">
        <v>224</v>
      </c>
      <c r="G13" s="72" t="s">
        <v>211</v>
      </c>
      <c r="H13" s="72" t="s">
        <v>173</v>
      </c>
      <c r="I13" s="71" t="s">
        <v>22</v>
      </c>
      <c r="J13" s="71" t="s">
        <v>54</v>
      </c>
      <c r="K13" s="71" t="s">
        <v>53</v>
      </c>
      <c r="L13" s="71" t="s">
        <v>53</v>
      </c>
      <c r="M13" s="71" t="s">
        <v>54</v>
      </c>
      <c r="N13" s="71" t="s">
        <v>54</v>
      </c>
      <c r="O13" s="71" t="s">
        <v>53</v>
      </c>
      <c r="P13" s="71" t="s">
        <v>53</v>
      </c>
      <c r="Q13" s="71" t="s">
        <v>53</v>
      </c>
      <c r="R13" s="71" t="s">
        <v>54</v>
      </c>
      <c r="S13" s="71" t="s">
        <v>53</v>
      </c>
      <c r="T13" s="71" t="s">
        <v>54</v>
      </c>
      <c r="U13" s="71" t="s">
        <v>54</v>
      </c>
      <c r="V13" s="71" t="s">
        <v>54</v>
      </c>
      <c r="W13" s="71" t="s">
        <v>53</v>
      </c>
      <c r="X13" s="71" t="s">
        <v>53</v>
      </c>
      <c r="Y13" s="71" t="s">
        <v>53</v>
      </c>
      <c r="Z13" s="71" t="s">
        <v>53</v>
      </c>
      <c r="AA13" s="71" t="s">
        <v>53</v>
      </c>
      <c r="AB13" s="71" t="s">
        <v>53</v>
      </c>
      <c r="AC13" s="70" t="str">
        <f t="shared" si="0"/>
        <v>3 - Media</v>
      </c>
      <c r="AD13" s="233">
        <f t="shared" si="1"/>
        <v>0.6</v>
      </c>
      <c r="AE13" s="70" t="str">
        <f t="shared" si="2"/>
        <v>4 - Mayor</v>
      </c>
      <c r="AF13" s="233">
        <f t="shared" si="3"/>
        <v>0.8</v>
      </c>
      <c r="AG13" s="69" t="str">
        <f>IFERROR(INDEX('G FINANC'!$BLU$684:$BLY$688,MATCH(I13,'G FINANC'!$BLS$684:$BLS$688,0),MATCH(AE13,'G FINANC'!$BLU$682:$BLY$682,0)),"")</f>
        <v>ALTO</v>
      </c>
      <c r="AH13" s="233">
        <f t="shared" si="4"/>
        <v>0.48</v>
      </c>
      <c r="AI13" s="349" t="s">
        <v>1387</v>
      </c>
      <c r="AJ13" s="68" t="s">
        <v>104</v>
      </c>
      <c r="AK13" s="68" t="s">
        <v>1358</v>
      </c>
      <c r="AL13" s="67" t="s">
        <v>1357</v>
      </c>
      <c r="AM13" s="62" t="s">
        <v>35</v>
      </c>
      <c r="AN13" s="67" t="s">
        <v>46</v>
      </c>
      <c r="AO13" s="67" t="s">
        <v>49</v>
      </c>
      <c r="AP13" s="62" t="s">
        <v>52</v>
      </c>
      <c r="AQ13" s="62" t="s">
        <v>35</v>
      </c>
      <c r="AR13" s="67" t="s">
        <v>46</v>
      </c>
      <c r="AS13" s="67" t="s">
        <v>49</v>
      </c>
      <c r="AT13" s="62" t="s">
        <v>52</v>
      </c>
      <c r="AU13" s="62" t="s">
        <v>35</v>
      </c>
      <c r="AV13" s="67" t="s">
        <v>46</v>
      </c>
      <c r="AW13" s="67" t="s">
        <v>49</v>
      </c>
      <c r="AX13" s="62" t="s">
        <v>52</v>
      </c>
      <c r="AY13" s="62" t="s">
        <v>35</v>
      </c>
      <c r="AZ13" s="67" t="s">
        <v>46</v>
      </c>
      <c r="BA13" s="67" t="s">
        <v>49</v>
      </c>
      <c r="BB13" s="62" t="s">
        <v>52</v>
      </c>
      <c r="BC13" s="62"/>
      <c r="BD13" s="67"/>
      <c r="BE13" s="67"/>
      <c r="BF13" s="62"/>
      <c r="BG13" s="62"/>
      <c r="BH13" s="67"/>
      <c r="BI13" s="67"/>
      <c r="BJ13" s="62"/>
      <c r="BK13" s="62"/>
      <c r="BL13" s="67"/>
      <c r="BM13" s="67"/>
      <c r="BN13" s="62"/>
      <c r="BO13" s="62"/>
      <c r="BP13" s="67"/>
      <c r="BQ13" s="67"/>
      <c r="BR13" s="62"/>
      <c r="BS13" s="62"/>
      <c r="BT13" s="67"/>
      <c r="BU13" s="67"/>
      <c r="BV13" s="62"/>
      <c r="BW13" s="62"/>
      <c r="BX13" s="67"/>
      <c r="BY13" s="67"/>
      <c r="BZ13" s="62"/>
      <c r="CA13" s="62"/>
      <c r="CB13" s="67"/>
      <c r="CC13" s="67"/>
      <c r="CD13" s="62"/>
      <c r="CE13" s="62"/>
      <c r="CF13" s="67"/>
      <c r="CG13" s="67"/>
      <c r="CH13" s="62"/>
      <c r="CI13" s="67"/>
      <c r="CJ13" s="67"/>
      <c r="CK13" s="62"/>
      <c r="CL13" s="66" t="str">
        <f>IFERROR(IF(GE13&lt;=1,"1 - Muy Baja",VLOOKUP(GE13,'G FINANC'!$BLR$684:$BLS$688,2,0)),"")</f>
        <v>1 - Muy Baja</v>
      </c>
      <c r="CM13" s="249">
        <f t="shared" si="5"/>
        <v>7.7759999999999996E-2</v>
      </c>
      <c r="CN13" s="66" t="str">
        <f>IFERROR(IF(GG13&lt;=1,"1 - Leve",HLOOKUP(GG13,'G FINANC'!$BLU$681:$BLY$682,2,0)),"")</f>
        <v>4 - Mayor</v>
      </c>
      <c r="CO13" s="249">
        <f t="shared" si="6"/>
        <v>0.8</v>
      </c>
      <c r="CP13" s="63" t="str">
        <f t="shared" si="7"/>
        <v>MODERADO</v>
      </c>
      <c r="CQ13" s="233">
        <f t="shared" si="8"/>
        <v>6.2207999999999999E-2</v>
      </c>
      <c r="CR13" s="77" t="s">
        <v>475</v>
      </c>
      <c r="CS13" s="63">
        <f t="shared" si="9"/>
        <v>3</v>
      </c>
      <c r="CT13" s="62"/>
      <c r="CU13" s="172" t="s">
        <v>1342</v>
      </c>
      <c r="CV13" s="76" t="s">
        <v>1238</v>
      </c>
      <c r="CW13" s="242"/>
      <c r="CX13" s="56">
        <f t="shared" si="10"/>
        <v>7</v>
      </c>
      <c r="CY13" s="59">
        <f t="shared" si="11"/>
        <v>4</v>
      </c>
      <c r="CZ13" s="56" t="str">
        <f t="shared" si="12"/>
        <v>Mayor</v>
      </c>
      <c r="DA13" s="237">
        <f t="shared" si="13"/>
        <v>0.8</v>
      </c>
      <c r="DB13" s="57">
        <f t="shared" si="14"/>
        <v>0.25</v>
      </c>
      <c r="DC13" s="57">
        <f t="shared" si="15"/>
        <v>0.15</v>
      </c>
      <c r="DD13" s="56">
        <f t="shared" si="16"/>
        <v>0.4</v>
      </c>
      <c r="DE13" s="55">
        <f t="shared" si="17"/>
        <v>2</v>
      </c>
      <c r="DF13" s="272">
        <f t="shared" si="18"/>
        <v>0.36</v>
      </c>
      <c r="DG13" s="55">
        <f t="shared" si="19"/>
        <v>4</v>
      </c>
      <c r="DH13" s="55"/>
      <c r="DI13" s="272">
        <f t="shared" si="20"/>
        <v>0.8</v>
      </c>
      <c r="DJ13" s="57">
        <f t="shared" si="21"/>
        <v>0.25</v>
      </c>
      <c r="DK13" s="57">
        <f t="shared" si="22"/>
        <v>0.15</v>
      </c>
      <c r="DL13" s="56">
        <f t="shared" si="23"/>
        <v>0.4</v>
      </c>
      <c r="DM13" s="55">
        <f t="shared" si="24"/>
        <v>2</v>
      </c>
      <c r="DN13" s="272">
        <f t="shared" si="25"/>
        <v>0.216</v>
      </c>
      <c r="DO13" s="55">
        <f t="shared" si="26"/>
        <v>4</v>
      </c>
      <c r="DP13" s="272">
        <f t="shared" si="27"/>
        <v>0.8</v>
      </c>
      <c r="DQ13" s="57">
        <f t="shared" si="28"/>
        <v>0.25</v>
      </c>
      <c r="DR13" s="57">
        <f t="shared" si="29"/>
        <v>0.15</v>
      </c>
      <c r="DS13" s="56">
        <f t="shared" si="30"/>
        <v>0.4</v>
      </c>
      <c r="DT13" s="55">
        <f t="shared" si="31"/>
        <v>1</v>
      </c>
      <c r="DU13" s="272">
        <f t="shared" si="32"/>
        <v>0.12959999999999999</v>
      </c>
      <c r="DV13" s="55">
        <f t="shared" si="33"/>
        <v>4</v>
      </c>
      <c r="DW13" s="272">
        <f t="shared" si="34"/>
        <v>0.8</v>
      </c>
      <c r="DX13" s="57">
        <f t="shared" si="35"/>
        <v>0.25</v>
      </c>
      <c r="DY13" s="57">
        <f>IF(BA13="",0,IF(BA13="Preventivo",0.25,IF(BA13="Detectivo",0.15,IF(BA14="Correctivo",0.1,0))))</f>
        <v>0.15</v>
      </c>
      <c r="DZ13" s="56">
        <f t="shared" si="36"/>
        <v>0.4</v>
      </c>
      <c r="EA13" s="55">
        <f t="shared" si="37"/>
        <v>1</v>
      </c>
      <c r="EB13" s="272">
        <f t="shared" si="38"/>
        <v>7.7759999999999996E-2</v>
      </c>
      <c r="EC13" s="55">
        <f t="shared" si="39"/>
        <v>4</v>
      </c>
      <c r="ED13" s="272">
        <f t="shared" si="40"/>
        <v>0.8</v>
      </c>
      <c r="EE13" s="57">
        <f t="shared" si="41"/>
        <v>0</v>
      </c>
      <c r="EF13" s="57">
        <f t="shared" si="42"/>
        <v>0</v>
      </c>
      <c r="EG13" s="56">
        <f t="shared" si="43"/>
        <v>0</v>
      </c>
      <c r="EH13" s="55">
        <f t="shared" si="44"/>
        <v>1</v>
      </c>
      <c r="EI13" s="272">
        <f t="shared" si="45"/>
        <v>7.7759999999999996E-2</v>
      </c>
      <c r="EJ13" s="55">
        <f t="shared" si="46"/>
        <v>4</v>
      </c>
      <c r="EK13" s="272">
        <f t="shared" si="47"/>
        <v>0.8</v>
      </c>
      <c r="EL13" s="57">
        <f t="shared" si="48"/>
        <v>0</v>
      </c>
      <c r="EM13" s="57">
        <f t="shared" si="49"/>
        <v>0</v>
      </c>
      <c r="EN13" s="56">
        <f t="shared" si="50"/>
        <v>0</v>
      </c>
      <c r="EO13" s="55">
        <f t="shared" si="51"/>
        <v>1</v>
      </c>
      <c r="EP13" s="272">
        <f t="shared" si="52"/>
        <v>7.7759999999999996E-2</v>
      </c>
      <c r="EQ13" s="55">
        <f t="shared" si="53"/>
        <v>4</v>
      </c>
      <c r="ER13" s="272">
        <f t="shared" si="54"/>
        <v>0.8</v>
      </c>
      <c r="ES13" s="57">
        <f t="shared" si="55"/>
        <v>0</v>
      </c>
      <c r="ET13" s="57">
        <f t="shared" si="56"/>
        <v>0</v>
      </c>
      <c r="EU13" s="56">
        <f t="shared" si="57"/>
        <v>0</v>
      </c>
      <c r="EV13" s="55">
        <f t="shared" si="58"/>
        <v>1</v>
      </c>
      <c r="EW13" s="272">
        <f t="shared" si="59"/>
        <v>7.7759999999999996E-2</v>
      </c>
      <c r="EX13" s="55">
        <f t="shared" si="60"/>
        <v>4</v>
      </c>
      <c r="EY13" s="272">
        <f t="shared" si="61"/>
        <v>0.8</v>
      </c>
      <c r="EZ13" s="57">
        <f t="shared" si="62"/>
        <v>0</v>
      </c>
      <c r="FA13" s="57">
        <f t="shared" si="63"/>
        <v>0</v>
      </c>
      <c r="FB13" s="56">
        <f t="shared" si="64"/>
        <v>0</v>
      </c>
      <c r="FC13" s="55">
        <f t="shared" si="65"/>
        <v>1</v>
      </c>
      <c r="FD13" s="272">
        <f t="shared" si="66"/>
        <v>7.7759999999999996E-2</v>
      </c>
      <c r="FE13" s="55">
        <f t="shared" si="67"/>
        <v>4</v>
      </c>
      <c r="FF13" s="272">
        <f t="shared" si="68"/>
        <v>0.8</v>
      </c>
      <c r="FG13" s="57">
        <f t="shared" si="69"/>
        <v>0</v>
      </c>
      <c r="FH13" s="57">
        <f t="shared" si="70"/>
        <v>0</v>
      </c>
      <c r="FI13" s="56">
        <f t="shared" si="71"/>
        <v>0</v>
      </c>
      <c r="FJ13" s="55">
        <f t="shared" si="72"/>
        <v>1</v>
      </c>
      <c r="FK13" s="272">
        <f t="shared" si="73"/>
        <v>7.7759999999999996E-2</v>
      </c>
      <c r="FL13" s="55">
        <f t="shared" si="74"/>
        <v>4</v>
      </c>
      <c r="FM13" s="272">
        <f t="shared" si="75"/>
        <v>0.8</v>
      </c>
      <c r="FN13" s="57">
        <f t="shared" si="76"/>
        <v>0</v>
      </c>
      <c r="FO13" s="57">
        <f t="shared" si="77"/>
        <v>0</v>
      </c>
      <c r="FP13" s="56">
        <f t="shared" si="78"/>
        <v>0</v>
      </c>
      <c r="FQ13" s="55">
        <f t="shared" si="79"/>
        <v>1</v>
      </c>
      <c r="FR13" s="272">
        <f t="shared" si="80"/>
        <v>7.7759999999999996E-2</v>
      </c>
      <c r="FS13" s="55">
        <f t="shared" si="81"/>
        <v>4</v>
      </c>
      <c r="FT13" s="272">
        <f t="shared" si="82"/>
        <v>0.8</v>
      </c>
      <c r="FU13" s="57">
        <f t="shared" si="83"/>
        <v>0</v>
      </c>
      <c r="FV13" s="57">
        <f t="shared" si="84"/>
        <v>0</v>
      </c>
      <c r="FW13" s="56">
        <f t="shared" si="85"/>
        <v>0</v>
      </c>
      <c r="FX13" s="55">
        <f t="shared" si="86"/>
        <v>1</v>
      </c>
      <c r="FY13" s="272">
        <f t="shared" si="87"/>
        <v>7.7759999999999996E-2</v>
      </c>
      <c r="FZ13" s="55">
        <f t="shared" si="88"/>
        <v>4</v>
      </c>
      <c r="GA13" s="272">
        <f t="shared" si="89"/>
        <v>0.8</v>
      </c>
      <c r="GB13" s="57">
        <f t="shared" si="90"/>
        <v>0</v>
      </c>
      <c r="GC13" s="57">
        <f t="shared" si="91"/>
        <v>0</v>
      </c>
      <c r="GD13" s="56">
        <f t="shared" si="92"/>
        <v>0</v>
      </c>
      <c r="GE13" s="55">
        <f t="shared" si="93"/>
        <v>1</v>
      </c>
      <c r="GF13" s="272">
        <f t="shared" si="94"/>
        <v>7.7759999999999996E-2</v>
      </c>
      <c r="GG13" s="55">
        <f t="shared" si="95"/>
        <v>4</v>
      </c>
      <c r="GH13" s="272">
        <f t="shared" si="96"/>
        <v>0.8</v>
      </c>
      <c r="GI13" s="272">
        <f t="shared" si="97"/>
        <v>0.8</v>
      </c>
      <c r="GJ13" s="53"/>
    </row>
    <row r="14" spans="1:193 1680:1680" ht="345.6" x14ac:dyDescent="0.2">
      <c r="A14" s="75">
        <v>6</v>
      </c>
      <c r="B14" s="69" t="s">
        <v>1389</v>
      </c>
      <c r="C14" s="80" t="s">
        <v>1388</v>
      </c>
      <c r="D14" s="71" t="s">
        <v>206</v>
      </c>
      <c r="E14" s="67" t="s">
        <v>204</v>
      </c>
      <c r="F14" s="62" t="s">
        <v>5</v>
      </c>
      <c r="G14" s="72" t="s">
        <v>211</v>
      </c>
      <c r="H14" s="72" t="s">
        <v>173</v>
      </c>
      <c r="I14" s="71" t="s">
        <v>22</v>
      </c>
      <c r="J14" s="71" t="s">
        <v>54</v>
      </c>
      <c r="K14" s="71" t="s">
        <v>53</v>
      </c>
      <c r="L14" s="71" t="s">
        <v>53</v>
      </c>
      <c r="M14" s="71" t="s">
        <v>54</v>
      </c>
      <c r="N14" s="71" t="s">
        <v>54</v>
      </c>
      <c r="O14" s="71" t="s">
        <v>53</v>
      </c>
      <c r="P14" s="71" t="s">
        <v>53</v>
      </c>
      <c r="Q14" s="71" t="s">
        <v>53</v>
      </c>
      <c r="R14" s="71" t="s">
        <v>54</v>
      </c>
      <c r="S14" s="71" t="s">
        <v>53</v>
      </c>
      <c r="T14" s="71" t="s">
        <v>54</v>
      </c>
      <c r="U14" s="71" t="s">
        <v>54</v>
      </c>
      <c r="V14" s="71" t="s">
        <v>54</v>
      </c>
      <c r="W14" s="71" t="s">
        <v>53</v>
      </c>
      <c r="X14" s="71" t="s">
        <v>53</v>
      </c>
      <c r="Y14" s="71" t="s">
        <v>53</v>
      </c>
      <c r="Z14" s="71" t="s">
        <v>53</v>
      </c>
      <c r="AA14" s="71" t="s">
        <v>53</v>
      </c>
      <c r="AB14" s="71" t="s">
        <v>53</v>
      </c>
      <c r="AC14" s="70" t="str">
        <f t="shared" si="0"/>
        <v>3 - Media</v>
      </c>
      <c r="AD14" s="233">
        <f t="shared" si="1"/>
        <v>0.6</v>
      </c>
      <c r="AE14" s="70" t="str">
        <f t="shared" si="2"/>
        <v>4 - Mayor</v>
      </c>
      <c r="AF14" s="233">
        <f t="shared" si="3"/>
        <v>0.8</v>
      </c>
      <c r="AG14" s="69" t="str">
        <f>IFERROR(INDEX('G FINANC'!$BLU$684:$BLY$688,MATCH(I14,'G FINANC'!$BLS$684:$BLS$688,0),MATCH(AE14,'G FINANC'!$BLU$682:$BLY$682,0)),"")</f>
        <v>ALTO</v>
      </c>
      <c r="AH14" s="233">
        <f t="shared" si="4"/>
        <v>0.48</v>
      </c>
      <c r="AI14" s="349" t="s">
        <v>1387</v>
      </c>
      <c r="AJ14" s="68" t="s">
        <v>104</v>
      </c>
      <c r="AK14" s="68" t="s">
        <v>1358</v>
      </c>
      <c r="AL14" s="67" t="s">
        <v>1357</v>
      </c>
      <c r="AM14" s="62" t="s">
        <v>35</v>
      </c>
      <c r="AN14" s="67" t="s">
        <v>46</v>
      </c>
      <c r="AO14" s="67" t="s">
        <v>49</v>
      </c>
      <c r="AP14" s="62" t="s">
        <v>52</v>
      </c>
      <c r="AQ14" s="62" t="s">
        <v>35</v>
      </c>
      <c r="AR14" s="67" t="s">
        <v>46</v>
      </c>
      <c r="AS14" s="67" t="s">
        <v>49</v>
      </c>
      <c r="AT14" s="62" t="s">
        <v>52</v>
      </c>
      <c r="AU14" s="62" t="s">
        <v>35</v>
      </c>
      <c r="AV14" s="67" t="s">
        <v>46</v>
      </c>
      <c r="AW14" s="67" t="s">
        <v>49</v>
      </c>
      <c r="AX14" s="62" t="s">
        <v>52</v>
      </c>
      <c r="AY14" s="62" t="s">
        <v>35</v>
      </c>
      <c r="AZ14" s="67" t="s">
        <v>46</v>
      </c>
      <c r="BA14" s="67" t="s">
        <v>49</v>
      </c>
      <c r="BB14" s="62" t="s">
        <v>52</v>
      </c>
      <c r="BC14" s="62"/>
      <c r="BD14" s="67"/>
      <c r="BE14" s="67"/>
      <c r="BF14" s="62"/>
      <c r="BG14" s="62"/>
      <c r="BH14" s="67"/>
      <c r="BI14" s="67"/>
      <c r="BJ14" s="62"/>
      <c r="BK14" s="62"/>
      <c r="BL14" s="67"/>
      <c r="BM14" s="67"/>
      <c r="BN14" s="62"/>
      <c r="BO14" s="62"/>
      <c r="BP14" s="67"/>
      <c r="BQ14" s="67"/>
      <c r="BR14" s="62"/>
      <c r="BS14" s="62"/>
      <c r="BT14" s="67"/>
      <c r="BU14" s="67"/>
      <c r="BV14" s="62"/>
      <c r="BW14" s="62"/>
      <c r="BX14" s="67"/>
      <c r="BY14" s="67"/>
      <c r="BZ14" s="62"/>
      <c r="CA14" s="62"/>
      <c r="CB14" s="67"/>
      <c r="CC14" s="67"/>
      <c r="CD14" s="62"/>
      <c r="CE14" s="62"/>
      <c r="CF14" s="67"/>
      <c r="CG14" s="67"/>
      <c r="CH14" s="62"/>
      <c r="CI14" s="67"/>
      <c r="CJ14" s="67"/>
      <c r="CK14" s="62"/>
      <c r="CL14" s="66" t="str">
        <f>IFERROR(IF(GE14&lt;=1,"1 - Muy Baja",VLOOKUP(GE14,'G FINANC'!$BLR$684:$BLS$688,2,0)),"")</f>
        <v>1 - Muy Baja</v>
      </c>
      <c r="CM14" s="249">
        <f t="shared" si="5"/>
        <v>7.7759999999999996E-2</v>
      </c>
      <c r="CN14" s="66" t="str">
        <f>IFERROR(IF(GG14&lt;=1,"1 - Leve",HLOOKUP(GG14,'G FINANC'!$BLU$681:$BLY$682,2,0)),"")</f>
        <v>4 - Mayor</v>
      </c>
      <c r="CO14" s="249">
        <f t="shared" si="6"/>
        <v>0.8</v>
      </c>
      <c r="CP14" s="63" t="str">
        <f t="shared" si="7"/>
        <v>MODERADO</v>
      </c>
      <c r="CQ14" s="233">
        <f t="shared" si="8"/>
        <v>6.2207999999999999E-2</v>
      </c>
      <c r="CR14" s="77" t="s">
        <v>238</v>
      </c>
      <c r="CS14" s="63">
        <f t="shared" si="9"/>
        <v>3</v>
      </c>
      <c r="CT14" s="62"/>
      <c r="CU14" s="172" t="s">
        <v>1342</v>
      </c>
      <c r="CV14" s="76" t="s">
        <v>1238</v>
      </c>
      <c r="CW14" s="242"/>
      <c r="CX14" s="56">
        <f t="shared" si="10"/>
        <v>7</v>
      </c>
      <c r="CY14" s="59">
        <f t="shared" si="11"/>
        <v>4</v>
      </c>
      <c r="CZ14" s="56" t="str">
        <f t="shared" si="12"/>
        <v>Mayor</v>
      </c>
      <c r="DA14" s="237">
        <f t="shared" si="13"/>
        <v>0.8</v>
      </c>
      <c r="DB14" s="57">
        <f t="shared" si="14"/>
        <v>0.25</v>
      </c>
      <c r="DC14" s="57">
        <f t="shared" si="15"/>
        <v>0.15</v>
      </c>
      <c r="DD14" s="56">
        <f t="shared" si="16"/>
        <v>0.4</v>
      </c>
      <c r="DE14" s="55">
        <f t="shared" si="17"/>
        <v>2</v>
      </c>
      <c r="DF14" s="272">
        <f t="shared" si="18"/>
        <v>0.36</v>
      </c>
      <c r="DG14" s="55">
        <f t="shared" si="19"/>
        <v>4</v>
      </c>
      <c r="DH14" s="55"/>
      <c r="DI14" s="272">
        <f t="shared" si="20"/>
        <v>0.8</v>
      </c>
      <c r="DJ14" s="57">
        <f t="shared" si="21"/>
        <v>0.25</v>
      </c>
      <c r="DK14" s="57">
        <f t="shared" si="22"/>
        <v>0.15</v>
      </c>
      <c r="DL14" s="56">
        <f t="shared" si="23"/>
        <v>0.4</v>
      </c>
      <c r="DM14" s="55">
        <f t="shared" si="24"/>
        <v>2</v>
      </c>
      <c r="DN14" s="272">
        <f t="shared" si="25"/>
        <v>0.216</v>
      </c>
      <c r="DO14" s="55">
        <f t="shared" si="26"/>
        <v>4</v>
      </c>
      <c r="DP14" s="272">
        <f t="shared" si="27"/>
        <v>0.8</v>
      </c>
      <c r="DQ14" s="57">
        <f t="shared" si="28"/>
        <v>0.25</v>
      </c>
      <c r="DR14" s="57">
        <f t="shared" si="29"/>
        <v>0.15</v>
      </c>
      <c r="DS14" s="56">
        <f t="shared" si="30"/>
        <v>0.4</v>
      </c>
      <c r="DT14" s="55">
        <f t="shared" si="31"/>
        <v>1</v>
      </c>
      <c r="DU14" s="272">
        <f t="shared" si="32"/>
        <v>0.12959999999999999</v>
      </c>
      <c r="DV14" s="55">
        <f t="shared" si="33"/>
        <v>4</v>
      </c>
      <c r="DW14" s="272">
        <f t="shared" si="34"/>
        <v>0.8</v>
      </c>
      <c r="DX14" s="57">
        <f t="shared" si="35"/>
        <v>0.25</v>
      </c>
      <c r="DY14" s="57">
        <f>IF(BA14="",0,IF(BA14="Preventivo",0.25,IF(BA14="Detectivo",0.15,IF(#REF!="Correctivo",0.1,0))))</f>
        <v>0.15</v>
      </c>
      <c r="DZ14" s="56">
        <f t="shared" si="36"/>
        <v>0.4</v>
      </c>
      <c r="EA14" s="55">
        <f t="shared" si="37"/>
        <v>1</v>
      </c>
      <c r="EB14" s="272">
        <f t="shared" si="38"/>
        <v>7.7759999999999996E-2</v>
      </c>
      <c r="EC14" s="55">
        <f t="shared" si="39"/>
        <v>4</v>
      </c>
      <c r="ED14" s="272">
        <f t="shared" si="40"/>
        <v>0.8</v>
      </c>
      <c r="EE14" s="57">
        <f t="shared" si="41"/>
        <v>0</v>
      </c>
      <c r="EF14" s="57">
        <f t="shared" si="42"/>
        <v>0</v>
      </c>
      <c r="EG14" s="56">
        <f t="shared" si="43"/>
        <v>0</v>
      </c>
      <c r="EH14" s="55">
        <f t="shared" si="44"/>
        <v>1</v>
      </c>
      <c r="EI14" s="272">
        <f t="shared" si="45"/>
        <v>7.7759999999999996E-2</v>
      </c>
      <c r="EJ14" s="55">
        <f t="shared" si="46"/>
        <v>4</v>
      </c>
      <c r="EK14" s="272">
        <f t="shared" si="47"/>
        <v>0.8</v>
      </c>
      <c r="EL14" s="57">
        <f t="shared" si="48"/>
        <v>0</v>
      </c>
      <c r="EM14" s="57">
        <f t="shared" si="49"/>
        <v>0</v>
      </c>
      <c r="EN14" s="56">
        <f t="shared" si="50"/>
        <v>0</v>
      </c>
      <c r="EO14" s="55">
        <f t="shared" si="51"/>
        <v>1</v>
      </c>
      <c r="EP14" s="272">
        <f t="shared" si="52"/>
        <v>7.7759999999999996E-2</v>
      </c>
      <c r="EQ14" s="55">
        <f t="shared" si="53"/>
        <v>4</v>
      </c>
      <c r="ER14" s="272">
        <f t="shared" si="54"/>
        <v>0.8</v>
      </c>
      <c r="ES14" s="57">
        <f t="shared" si="55"/>
        <v>0</v>
      </c>
      <c r="ET14" s="57">
        <f t="shared" si="56"/>
        <v>0</v>
      </c>
      <c r="EU14" s="56">
        <f t="shared" si="57"/>
        <v>0</v>
      </c>
      <c r="EV14" s="55">
        <f t="shared" si="58"/>
        <v>1</v>
      </c>
      <c r="EW14" s="272">
        <f t="shared" si="59"/>
        <v>7.7759999999999996E-2</v>
      </c>
      <c r="EX14" s="55">
        <f t="shared" si="60"/>
        <v>4</v>
      </c>
      <c r="EY14" s="272">
        <f t="shared" si="61"/>
        <v>0.8</v>
      </c>
      <c r="EZ14" s="57">
        <f t="shared" si="62"/>
        <v>0</v>
      </c>
      <c r="FA14" s="57">
        <f t="shared" si="63"/>
        <v>0</v>
      </c>
      <c r="FB14" s="56">
        <f t="shared" si="64"/>
        <v>0</v>
      </c>
      <c r="FC14" s="55">
        <f t="shared" si="65"/>
        <v>1</v>
      </c>
      <c r="FD14" s="272">
        <f t="shared" si="66"/>
        <v>7.7759999999999996E-2</v>
      </c>
      <c r="FE14" s="55">
        <f t="shared" si="67"/>
        <v>4</v>
      </c>
      <c r="FF14" s="272">
        <f t="shared" si="68"/>
        <v>0.8</v>
      </c>
      <c r="FG14" s="57">
        <f t="shared" si="69"/>
        <v>0</v>
      </c>
      <c r="FH14" s="57">
        <f t="shared" si="70"/>
        <v>0</v>
      </c>
      <c r="FI14" s="56">
        <f t="shared" si="71"/>
        <v>0</v>
      </c>
      <c r="FJ14" s="55">
        <f t="shared" si="72"/>
        <v>1</v>
      </c>
      <c r="FK14" s="272">
        <f t="shared" si="73"/>
        <v>7.7759999999999996E-2</v>
      </c>
      <c r="FL14" s="55">
        <f t="shared" si="74"/>
        <v>4</v>
      </c>
      <c r="FM14" s="272">
        <f t="shared" si="75"/>
        <v>0.8</v>
      </c>
      <c r="FN14" s="57">
        <f t="shared" si="76"/>
        <v>0</v>
      </c>
      <c r="FO14" s="57">
        <f t="shared" si="77"/>
        <v>0</v>
      </c>
      <c r="FP14" s="56">
        <f t="shared" si="78"/>
        <v>0</v>
      </c>
      <c r="FQ14" s="55">
        <f t="shared" si="79"/>
        <v>1</v>
      </c>
      <c r="FR14" s="272">
        <f t="shared" si="80"/>
        <v>7.7759999999999996E-2</v>
      </c>
      <c r="FS14" s="55">
        <f t="shared" si="81"/>
        <v>4</v>
      </c>
      <c r="FT14" s="272">
        <f t="shared" si="82"/>
        <v>0.8</v>
      </c>
      <c r="FU14" s="57">
        <f t="shared" si="83"/>
        <v>0</v>
      </c>
      <c r="FV14" s="57">
        <f t="shared" si="84"/>
        <v>0</v>
      </c>
      <c r="FW14" s="56">
        <f t="shared" si="85"/>
        <v>0</v>
      </c>
      <c r="FX14" s="55">
        <f t="shared" si="86"/>
        <v>1</v>
      </c>
      <c r="FY14" s="272">
        <f t="shared" si="87"/>
        <v>7.7759999999999996E-2</v>
      </c>
      <c r="FZ14" s="55">
        <f t="shared" si="88"/>
        <v>4</v>
      </c>
      <c r="GA14" s="272">
        <f t="shared" si="89"/>
        <v>0.8</v>
      </c>
      <c r="GB14" s="57">
        <f t="shared" si="90"/>
        <v>0</v>
      </c>
      <c r="GC14" s="57">
        <f t="shared" si="91"/>
        <v>0</v>
      </c>
      <c r="GD14" s="56">
        <f t="shared" si="92"/>
        <v>0</v>
      </c>
      <c r="GE14" s="55">
        <f t="shared" si="93"/>
        <v>1</v>
      </c>
      <c r="GF14" s="272">
        <f t="shared" si="94"/>
        <v>7.7759999999999996E-2</v>
      </c>
      <c r="GG14" s="55">
        <f t="shared" si="95"/>
        <v>4</v>
      </c>
      <c r="GH14" s="272">
        <f t="shared" si="96"/>
        <v>0.8</v>
      </c>
      <c r="GI14" s="272">
        <f t="shared" si="97"/>
        <v>0.8</v>
      </c>
      <c r="GJ14" s="53"/>
    </row>
    <row r="15" spans="1:193 1680:1680" ht="345.6" x14ac:dyDescent="0.2">
      <c r="A15" s="75">
        <v>7</v>
      </c>
      <c r="B15" s="69" t="s">
        <v>1385</v>
      </c>
      <c r="C15" s="80" t="s">
        <v>1386</v>
      </c>
      <c r="D15" s="71" t="s">
        <v>206</v>
      </c>
      <c r="E15" s="67" t="s">
        <v>204</v>
      </c>
      <c r="F15" s="62" t="s">
        <v>225</v>
      </c>
      <c r="G15" s="68" t="s">
        <v>211</v>
      </c>
      <c r="H15" s="72" t="s">
        <v>173</v>
      </c>
      <c r="I15" s="71" t="s">
        <v>22</v>
      </c>
      <c r="J15" s="71" t="s">
        <v>53</v>
      </c>
      <c r="K15" s="71" t="s">
        <v>53</v>
      </c>
      <c r="L15" s="71" t="s">
        <v>53</v>
      </c>
      <c r="M15" s="71" t="s">
        <v>54</v>
      </c>
      <c r="N15" s="71" t="s">
        <v>54</v>
      </c>
      <c r="O15" s="71" t="s">
        <v>53</v>
      </c>
      <c r="P15" s="71" t="s">
        <v>53</v>
      </c>
      <c r="Q15" s="71" t="s">
        <v>54</v>
      </c>
      <c r="R15" s="71" t="s">
        <v>54</v>
      </c>
      <c r="S15" s="71" t="s">
        <v>54</v>
      </c>
      <c r="T15" s="71" t="s">
        <v>54</v>
      </c>
      <c r="U15" s="71" t="s">
        <v>54</v>
      </c>
      <c r="V15" s="71" t="s">
        <v>54</v>
      </c>
      <c r="W15" s="71" t="s">
        <v>53</v>
      </c>
      <c r="X15" s="71" t="s">
        <v>53</v>
      </c>
      <c r="Y15" s="71" t="s">
        <v>53</v>
      </c>
      <c r="Z15" s="71" t="s">
        <v>53</v>
      </c>
      <c r="AA15" s="71" t="s">
        <v>53</v>
      </c>
      <c r="AB15" s="71" t="s">
        <v>53</v>
      </c>
      <c r="AC15" s="70" t="str">
        <f t="shared" si="0"/>
        <v>3 - Media</v>
      </c>
      <c r="AD15" s="233">
        <f t="shared" si="1"/>
        <v>0.6</v>
      </c>
      <c r="AE15" s="70" t="str">
        <f t="shared" si="2"/>
        <v>4 - Mayor</v>
      </c>
      <c r="AF15" s="233">
        <f t="shared" si="3"/>
        <v>0.8</v>
      </c>
      <c r="AG15" s="69" t="str">
        <f>IFERROR(INDEX('G FINANC'!$BLU$684:$BLY$688,MATCH(I15,'G FINANC'!$BLS$684:$BLS$688,0),MATCH(AE15,'G FINANC'!$BLU$682:$BLY$682,0)),"")</f>
        <v>ALTO</v>
      </c>
      <c r="AH15" s="233">
        <f t="shared" si="4"/>
        <v>0.48</v>
      </c>
      <c r="AI15" s="80" t="s">
        <v>1383</v>
      </c>
      <c r="AJ15" s="68" t="s">
        <v>104</v>
      </c>
      <c r="AK15" s="68" t="s">
        <v>1358</v>
      </c>
      <c r="AL15" s="67" t="s">
        <v>1357</v>
      </c>
      <c r="AM15" s="62" t="s">
        <v>35</v>
      </c>
      <c r="AN15" s="67" t="s">
        <v>46</v>
      </c>
      <c r="AO15" s="67" t="s">
        <v>49</v>
      </c>
      <c r="AP15" s="62" t="s">
        <v>52</v>
      </c>
      <c r="AQ15" s="62" t="s">
        <v>35</v>
      </c>
      <c r="AR15" s="67" t="s">
        <v>46</v>
      </c>
      <c r="AS15" s="67" t="s">
        <v>49</v>
      </c>
      <c r="AT15" s="62" t="s">
        <v>52</v>
      </c>
      <c r="AU15" s="62" t="s">
        <v>35</v>
      </c>
      <c r="AV15" s="67" t="s">
        <v>46</v>
      </c>
      <c r="AW15" s="67" t="s">
        <v>49</v>
      </c>
      <c r="AX15" s="62" t="s">
        <v>52</v>
      </c>
      <c r="AY15" s="62"/>
      <c r="AZ15" s="67"/>
      <c r="BA15" s="67"/>
      <c r="BB15" s="62"/>
      <c r="BC15" s="62"/>
      <c r="BD15" s="67"/>
      <c r="BE15" s="67"/>
      <c r="BF15" s="62"/>
      <c r="BG15" s="62"/>
      <c r="BH15" s="67"/>
      <c r="BI15" s="67"/>
      <c r="BJ15" s="62"/>
      <c r="BK15" s="62"/>
      <c r="BL15" s="67"/>
      <c r="BM15" s="67"/>
      <c r="BN15" s="62"/>
      <c r="BO15" s="62"/>
      <c r="BP15" s="67"/>
      <c r="BQ15" s="67"/>
      <c r="BR15" s="62"/>
      <c r="BS15" s="62"/>
      <c r="BT15" s="67"/>
      <c r="BU15" s="67"/>
      <c r="BV15" s="62"/>
      <c r="BW15" s="62"/>
      <c r="BX15" s="67"/>
      <c r="BY15" s="67"/>
      <c r="BZ15" s="62"/>
      <c r="CA15" s="62"/>
      <c r="CB15" s="67"/>
      <c r="CC15" s="67"/>
      <c r="CD15" s="62"/>
      <c r="CE15" s="62"/>
      <c r="CF15" s="67"/>
      <c r="CG15" s="67"/>
      <c r="CH15" s="62"/>
      <c r="CI15" s="67"/>
      <c r="CJ15" s="67"/>
      <c r="CK15" s="62"/>
      <c r="CL15" s="66" t="str">
        <f>IFERROR(IF(GE15&lt;=1,"1 - Muy Baja",VLOOKUP(GE15,'G FINANC'!$BLR$684:$BLS$688,2,0)),"")</f>
        <v>1 - Muy Baja</v>
      </c>
      <c r="CM15" s="249">
        <f t="shared" si="5"/>
        <v>0.12959999999999999</v>
      </c>
      <c r="CN15" s="66" t="str">
        <f>IFERROR(IF(GG15&lt;=1,"1 - Leve",HLOOKUP(GG15,'G FINANC'!$BLU$681:$BLY$682,2,0)),"")</f>
        <v>4 - Mayor</v>
      </c>
      <c r="CO15" s="249">
        <f t="shared" si="6"/>
        <v>0.8</v>
      </c>
      <c r="CP15" s="63" t="str">
        <f t="shared" si="7"/>
        <v>MODERADO</v>
      </c>
      <c r="CQ15" s="233">
        <f t="shared" si="8"/>
        <v>0.10367999999999999</v>
      </c>
      <c r="CR15" s="77" t="s">
        <v>238</v>
      </c>
      <c r="CS15" s="63">
        <f t="shared" si="9"/>
        <v>3</v>
      </c>
      <c r="CT15" s="62"/>
      <c r="CU15" s="172" t="s">
        <v>1342</v>
      </c>
      <c r="CV15" s="76" t="s">
        <v>1238</v>
      </c>
      <c r="CW15" s="242"/>
      <c r="CX15" s="56">
        <f t="shared" si="10"/>
        <v>8</v>
      </c>
      <c r="CY15" s="59">
        <f t="shared" si="11"/>
        <v>4</v>
      </c>
      <c r="CZ15" s="56" t="str">
        <f t="shared" si="12"/>
        <v>Mayor</v>
      </c>
      <c r="DA15" s="237">
        <f t="shared" si="13"/>
        <v>0.8</v>
      </c>
      <c r="DB15" s="57">
        <f t="shared" si="14"/>
        <v>0.25</v>
      </c>
      <c r="DC15" s="57">
        <f t="shared" si="15"/>
        <v>0.15</v>
      </c>
      <c r="DD15" s="56">
        <f t="shared" si="16"/>
        <v>0.4</v>
      </c>
      <c r="DE15" s="55">
        <f t="shared" si="17"/>
        <v>2</v>
      </c>
      <c r="DF15" s="272">
        <f t="shared" si="18"/>
        <v>0.36</v>
      </c>
      <c r="DG15" s="55">
        <f t="shared" si="19"/>
        <v>4</v>
      </c>
      <c r="DH15" s="55"/>
      <c r="DI15" s="272">
        <f t="shared" si="20"/>
        <v>0.8</v>
      </c>
      <c r="DJ15" s="57">
        <f t="shared" si="21"/>
        <v>0.25</v>
      </c>
      <c r="DK15" s="57">
        <f t="shared" si="22"/>
        <v>0.15</v>
      </c>
      <c r="DL15" s="56">
        <f t="shared" si="23"/>
        <v>0.4</v>
      </c>
      <c r="DM15" s="55">
        <f t="shared" si="24"/>
        <v>2</v>
      </c>
      <c r="DN15" s="272">
        <f t="shared" si="25"/>
        <v>0.216</v>
      </c>
      <c r="DO15" s="55">
        <f t="shared" si="26"/>
        <v>4</v>
      </c>
      <c r="DP15" s="272">
        <f t="shared" si="27"/>
        <v>0.8</v>
      </c>
      <c r="DQ15" s="57">
        <f t="shared" si="28"/>
        <v>0.25</v>
      </c>
      <c r="DR15" s="57">
        <f t="shared" si="29"/>
        <v>0.15</v>
      </c>
      <c r="DS15" s="56">
        <f t="shared" si="30"/>
        <v>0.4</v>
      </c>
      <c r="DT15" s="55">
        <f t="shared" si="31"/>
        <v>1</v>
      </c>
      <c r="DU15" s="272">
        <f t="shared" si="32"/>
        <v>0.12959999999999999</v>
      </c>
      <c r="DV15" s="55">
        <f t="shared" si="33"/>
        <v>4</v>
      </c>
      <c r="DW15" s="272">
        <f t="shared" si="34"/>
        <v>0.8</v>
      </c>
      <c r="DX15" s="57">
        <f t="shared" si="35"/>
        <v>0</v>
      </c>
      <c r="DY15" s="57">
        <f>IF(BA15="",0,IF(BA15="Preventivo",0.25,IF(BA15="Detectivo",0.15,IF(BA17="Correctivo",0.1,0))))</f>
        <v>0</v>
      </c>
      <c r="DZ15" s="56">
        <f t="shared" si="36"/>
        <v>0</v>
      </c>
      <c r="EA15" s="55">
        <f t="shared" si="37"/>
        <v>1</v>
      </c>
      <c r="EB15" s="272">
        <f t="shared" si="38"/>
        <v>0.12959999999999999</v>
      </c>
      <c r="EC15" s="55">
        <f t="shared" si="39"/>
        <v>4</v>
      </c>
      <c r="ED15" s="272">
        <f t="shared" si="40"/>
        <v>0.8</v>
      </c>
      <c r="EE15" s="57">
        <f t="shared" si="41"/>
        <v>0</v>
      </c>
      <c r="EF15" s="57">
        <f t="shared" si="42"/>
        <v>0</v>
      </c>
      <c r="EG15" s="56">
        <f t="shared" si="43"/>
        <v>0</v>
      </c>
      <c r="EH15" s="55">
        <f t="shared" si="44"/>
        <v>1</v>
      </c>
      <c r="EI15" s="272">
        <f t="shared" si="45"/>
        <v>0.12959999999999999</v>
      </c>
      <c r="EJ15" s="55">
        <f t="shared" si="46"/>
        <v>4</v>
      </c>
      <c r="EK15" s="272">
        <f t="shared" si="47"/>
        <v>0.8</v>
      </c>
      <c r="EL15" s="57">
        <f t="shared" si="48"/>
        <v>0</v>
      </c>
      <c r="EM15" s="57">
        <f t="shared" si="49"/>
        <v>0</v>
      </c>
      <c r="EN15" s="56">
        <f t="shared" si="50"/>
        <v>0</v>
      </c>
      <c r="EO15" s="55">
        <f t="shared" si="51"/>
        <v>1</v>
      </c>
      <c r="EP15" s="272">
        <f t="shared" si="52"/>
        <v>0.12959999999999999</v>
      </c>
      <c r="EQ15" s="55">
        <f t="shared" si="53"/>
        <v>4</v>
      </c>
      <c r="ER15" s="272">
        <f t="shared" si="54"/>
        <v>0.8</v>
      </c>
      <c r="ES15" s="57">
        <f t="shared" si="55"/>
        <v>0</v>
      </c>
      <c r="ET15" s="57">
        <f t="shared" si="56"/>
        <v>0</v>
      </c>
      <c r="EU15" s="56">
        <f t="shared" si="57"/>
        <v>0</v>
      </c>
      <c r="EV15" s="55">
        <f t="shared" si="58"/>
        <v>1</v>
      </c>
      <c r="EW15" s="272">
        <f t="shared" si="59"/>
        <v>0.12959999999999999</v>
      </c>
      <c r="EX15" s="55">
        <f t="shared" si="60"/>
        <v>4</v>
      </c>
      <c r="EY15" s="272">
        <f t="shared" si="61"/>
        <v>0.8</v>
      </c>
      <c r="EZ15" s="57">
        <f t="shared" si="62"/>
        <v>0</v>
      </c>
      <c r="FA15" s="57">
        <f t="shared" si="63"/>
        <v>0</v>
      </c>
      <c r="FB15" s="56">
        <f t="shared" si="64"/>
        <v>0</v>
      </c>
      <c r="FC15" s="55">
        <f t="shared" si="65"/>
        <v>1</v>
      </c>
      <c r="FD15" s="272">
        <f t="shared" si="66"/>
        <v>0.12959999999999999</v>
      </c>
      <c r="FE15" s="55">
        <f t="shared" si="67"/>
        <v>4</v>
      </c>
      <c r="FF15" s="272">
        <f t="shared" si="68"/>
        <v>0.8</v>
      </c>
      <c r="FG15" s="57">
        <f t="shared" si="69"/>
        <v>0</v>
      </c>
      <c r="FH15" s="57">
        <f t="shared" si="70"/>
        <v>0</v>
      </c>
      <c r="FI15" s="56">
        <f t="shared" si="71"/>
        <v>0</v>
      </c>
      <c r="FJ15" s="55">
        <f t="shared" si="72"/>
        <v>1</v>
      </c>
      <c r="FK15" s="272">
        <f t="shared" si="73"/>
        <v>0.12959999999999999</v>
      </c>
      <c r="FL15" s="55">
        <f t="shared" si="74"/>
        <v>4</v>
      </c>
      <c r="FM15" s="272">
        <f t="shared" si="75"/>
        <v>0.8</v>
      </c>
      <c r="FN15" s="57">
        <f t="shared" si="76"/>
        <v>0</v>
      </c>
      <c r="FO15" s="57">
        <f t="shared" si="77"/>
        <v>0</v>
      </c>
      <c r="FP15" s="56">
        <f t="shared" si="78"/>
        <v>0</v>
      </c>
      <c r="FQ15" s="55">
        <f t="shared" si="79"/>
        <v>1</v>
      </c>
      <c r="FR15" s="272">
        <f t="shared" si="80"/>
        <v>0.12959999999999999</v>
      </c>
      <c r="FS15" s="55">
        <f t="shared" si="81"/>
        <v>4</v>
      </c>
      <c r="FT15" s="272">
        <f t="shared" si="82"/>
        <v>0.8</v>
      </c>
      <c r="FU15" s="57">
        <f t="shared" si="83"/>
        <v>0</v>
      </c>
      <c r="FV15" s="57">
        <f t="shared" si="84"/>
        <v>0</v>
      </c>
      <c r="FW15" s="56">
        <f t="shared" si="85"/>
        <v>0</v>
      </c>
      <c r="FX15" s="55">
        <f t="shared" si="86"/>
        <v>1</v>
      </c>
      <c r="FY15" s="272">
        <f t="shared" si="87"/>
        <v>0.12959999999999999</v>
      </c>
      <c r="FZ15" s="55">
        <f t="shared" si="88"/>
        <v>4</v>
      </c>
      <c r="GA15" s="272">
        <f t="shared" si="89"/>
        <v>0.8</v>
      </c>
      <c r="GB15" s="57">
        <f t="shared" si="90"/>
        <v>0</v>
      </c>
      <c r="GC15" s="57">
        <f t="shared" si="91"/>
        <v>0</v>
      </c>
      <c r="GD15" s="56">
        <f t="shared" si="92"/>
        <v>0</v>
      </c>
      <c r="GE15" s="55">
        <f t="shared" si="93"/>
        <v>1</v>
      </c>
      <c r="GF15" s="272">
        <f t="shared" si="94"/>
        <v>0.12959999999999999</v>
      </c>
      <c r="GG15" s="55">
        <f t="shared" si="95"/>
        <v>4</v>
      </c>
      <c r="GH15" s="272">
        <f t="shared" si="96"/>
        <v>0.8</v>
      </c>
      <c r="GI15" s="272">
        <f t="shared" si="97"/>
        <v>0.8</v>
      </c>
      <c r="GJ15" s="53"/>
    </row>
    <row r="16" spans="1:193 1680:1680" ht="345.6" x14ac:dyDescent="0.2">
      <c r="A16" s="75">
        <v>8</v>
      </c>
      <c r="B16" s="69" t="s">
        <v>1385</v>
      </c>
      <c r="C16" s="80" t="s">
        <v>1384</v>
      </c>
      <c r="D16" s="71" t="s">
        <v>205</v>
      </c>
      <c r="E16" s="67" t="s">
        <v>204</v>
      </c>
      <c r="F16" s="62" t="s">
        <v>225</v>
      </c>
      <c r="G16" s="68" t="s">
        <v>211</v>
      </c>
      <c r="H16" s="72" t="s">
        <v>173</v>
      </c>
      <c r="I16" s="71" t="s">
        <v>22</v>
      </c>
      <c r="J16" s="71" t="s">
        <v>53</v>
      </c>
      <c r="K16" s="71" t="s">
        <v>53</v>
      </c>
      <c r="L16" s="71" t="s">
        <v>53</v>
      </c>
      <c r="M16" s="71" t="s">
        <v>54</v>
      </c>
      <c r="N16" s="71" t="s">
        <v>54</v>
      </c>
      <c r="O16" s="71" t="s">
        <v>53</v>
      </c>
      <c r="P16" s="71" t="s">
        <v>53</v>
      </c>
      <c r="Q16" s="71" t="s">
        <v>54</v>
      </c>
      <c r="R16" s="71" t="s">
        <v>54</v>
      </c>
      <c r="S16" s="71" t="s">
        <v>54</v>
      </c>
      <c r="T16" s="71" t="s">
        <v>54</v>
      </c>
      <c r="U16" s="71" t="s">
        <v>54</v>
      </c>
      <c r="V16" s="71" t="s">
        <v>54</v>
      </c>
      <c r="W16" s="71" t="s">
        <v>53</v>
      </c>
      <c r="X16" s="71" t="s">
        <v>53</v>
      </c>
      <c r="Y16" s="71" t="s">
        <v>53</v>
      </c>
      <c r="Z16" s="71" t="s">
        <v>53</v>
      </c>
      <c r="AA16" s="71" t="s">
        <v>53</v>
      </c>
      <c r="AB16" s="71" t="s">
        <v>53</v>
      </c>
      <c r="AC16" s="70" t="str">
        <f t="shared" si="0"/>
        <v>3 - Media</v>
      </c>
      <c r="AD16" s="233">
        <f t="shared" si="1"/>
        <v>0.6</v>
      </c>
      <c r="AE16" s="70" t="str">
        <f t="shared" si="2"/>
        <v>4 - Mayor</v>
      </c>
      <c r="AF16" s="233">
        <f t="shared" si="3"/>
        <v>0.8</v>
      </c>
      <c r="AG16" s="69" t="str">
        <f>IFERROR(INDEX('G FINANC'!$BLU$684:$BLY$688,MATCH(I16,'G FINANC'!$BLS$684:$BLS$688,0),MATCH(AE16,'G FINANC'!$BLU$682:$BLY$682,0)),"")</f>
        <v>ALTO</v>
      </c>
      <c r="AH16" s="233">
        <f t="shared" si="4"/>
        <v>0.48</v>
      </c>
      <c r="AI16" s="80" t="s">
        <v>1383</v>
      </c>
      <c r="AJ16" s="68" t="s">
        <v>104</v>
      </c>
      <c r="AK16" s="68" t="s">
        <v>1358</v>
      </c>
      <c r="AL16" s="67" t="s">
        <v>1357</v>
      </c>
      <c r="AM16" s="62" t="s">
        <v>35</v>
      </c>
      <c r="AN16" s="67" t="s">
        <v>46</v>
      </c>
      <c r="AO16" s="67" t="s">
        <v>49</v>
      </c>
      <c r="AP16" s="62" t="s">
        <v>52</v>
      </c>
      <c r="AQ16" s="62" t="s">
        <v>35</v>
      </c>
      <c r="AR16" s="67" t="s">
        <v>46</v>
      </c>
      <c r="AS16" s="67" t="s">
        <v>49</v>
      </c>
      <c r="AT16" s="62" t="s">
        <v>52</v>
      </c>
      <c r="AU16" s="62" t="s">
        <v>35</v>
      </c>
      <c r="AV16" s="67" t="s">
        <v>46</v>
      </c>
      <c r="AW16" s="67" t="s">
        <v>49</v>
      </c>
      <c r="AX16" s="62" t="s">
        <v>52</v>
      </c>
      <c r="AY16" s="62"/>
      <c r="AZ16" s="67"/>
      <c r="BA16" s="67"/>
      <c r="BB16" s="62"/>
      <c r="BC16" s="62"/>
      <c r="BD16" s="67"/>
      <c r="BE16" s="67"/>
      <c r="BF16" s="62"/>
      <c r="BG16" s="62"/>
      <c r="BH16" s="67"/>
      <c r="BI16" s="67"/>
      <c r="BJ16" s="62"/>
      <c r="BK16" s="62"/>
      <c r="BL16" s="67"/>
      <c r="BM16" s="67"/>
      <c r="BN16" s="62"/>
      <c r="BO16" s="62"/>
      <c r="BP16" s="67"/>
      <c r="BQ16" s="67"/>
      <c r="BR16" s="62"/>
      <c r="BS16" s="62"/>
      <c r="BT16" s="67"/>
      <c r="BU16" s="67"/>
      <c r="BV16" s="62"/>
      <c r="BW16" s="62"/>
      <c r="BX16" s="67"/>
      <c r="BY16" s="67"/>
      <c r="BZ16" s="62"/>
      <c r="CA16" s="62"/>
      <c r="CB16" s="67"/>
      <c r="CC16" s="67"/>
      <c r="CD16" s="62"/>
      <c r="CE16" s="62"/>
      <c r="CF16" s="67"/>
      <c r="CG16" s="67"/>
      <c r="CH16" s="62"/>
      <c r="CI16" s="67"/>
      <c r="CJ16" s="67"/>
      <c r="CK16" s="62"/>
      <c r="CL16" s="66" t="str">
        <f>IFERROR(IF(GE16&lt;=1,"1 - Muy Baja",VLOOKUP(GE16,'G FINANC'!$BLR$684:$BLS$688,2,0)),"")</f>
        <v>1 - Muy Baja</v>
      </c>
      <c r="CM16" s="249">
        <f t="shared" si="5"/>
        <v>0.12959999999999999</v>
      </c>
      <c r="CN16" s="66" t="str">
        <f>IFERROR(IF(GG16&lt;=1,"1 - Leve",HLOOKUP(GG16,'G FINANC'!$BLU$681:$BLY$682,2,0)),"")</f>
        <v>4 - Mayor</v>
      </c>
      <c r="CO16" s="249">
        <f t="shared" si="6"/>
        <v>0.8</v>
      </c>
      <c r="CP16" s="63" t="str">
        <f t="shared" si="7"/>
        <v>MODERADO</v>
      </c>
      <c r="CQ16" s="233">
        <f t="shared" si="8"/>
        <v>0.10367999999999999</v>
      </c>
      <c r="CR16" s="77" t="s">
        <v>475</v>
      </c>
      <c r="CS16" s="63">
        <f t="shared" si="9"/>
        <v>3</v>
      </c>
      <c r="CT16" s="62"/>
      <c r="CU16" s="172" t="s">
        <v>1342</v>
      </c>
      <c r="CV16" s="76" t="s">
        <v>1238</v>
      </c>
      <c r="CW16" s="242"/>
      <c r="CX16" s="56">
        <f t="shared" si="10"/>
        <v>8</v>
      </c>
      <c r="CY16" s="59">
        <f t="shared" si="11"/>
        <v>4</v>
      </c>
      <c r="CZ16" s="56" t="str">
        <f t="shared" si="12"/>
        <v>Mayor</v>
      </c>
      <c r="DA16" s="237">
        <f t="shared" si="13"/>
        <v>0.8</v>
      </c>
      <c r="DB16" s="57">
        <f t="shared" si="14"/>
        <v>0.25</v>
      </c>
      <c r="DC16" s="57">
        <f t="shared" si="15"/>
        <v>0.15</v>
      </c>
      <c r="DD16" s="56">
        <f t="shared" si="16"/>
        <v>0.4</v>
      </c>
      <c r="DE16" s="55">
        <f t="shared" si="17"/>
        <v>2</v>
      </c>
      <c r="DF16" s="272">
        <f t="shared" si="18"/>
        <v>0.36</v>
      </c>
      <c r="DG16" s="55">
        <f t="shared" si="19"/>
        <v>4</v>
      </c>
      <c r="DH16" s="55"/>
      <c r="DI16" s="272">
        <f t="shared" si="20"/>
        <v>0.8</v>
      </c>
      <c r="DJ16" s="57">
        <f t="shared" si="21"/>
        <v>0.25</v>
      </c>
      <c r="DK16" s="57">
        <f t="shared" si="22"/>
        <v>0.15</v>
      </c>
      <c r="DL16" s="56">
        <f t="shared" si="23"/>
        <v>0.4</v>
      </c>
      <c r="DM16" s="55">
        <f t="shared" si="24"/>
        <v>2</v>
      </c>
      <c r="DN16" s="272">
        <f t="shared" si="25"/>
        <v>0.216</v>
      </c>
      <c r="DO16" s="55">
        <f t="shared" si="26"/>
        <v>4</v>
      </c>
      <c r="DP16" s="272">
        <f t="shared" si="27"/>
        <v>0.8</v>
      </c>
      <c r="DQ16" s="57">
        <f t="shared" si="28"/>
        <v>0.25</v>
      </c>
      <c r="DR16" s="57">
        <f t="shared" si="29"/>
        <v>0.15</v>
      </c>
      <c r="DS16" s="56">
        <f t="shared" si="30"/>
        <v>0.4</v>
      </c>
      <c r="DT16" s="55">
        <f t="shared" si="31"/>
        <v>1</v>
      </c>
      <c r="DU16" s="272">
        <f t="shared" si="32"/>
        <v>0.12959999999999999</v>
      </c>
      <c r="DV16" s="55">
        <f t="shared" si="33"/>
        <v>4</v>
      </c>
      <c r="DW16" s="272">
        <f t="shared" si="34"/>
        <v>0.8</v>
      </c>
      <c r="DX16" s="57">
        <f t="shared" si="35"/>
        <v>0</v>
      </c>
      <c r="DY16" s="57">
        <f>IF(BA16="",0,IF(BA16="Preventivo",0.25,IF(BA16="Detectivo",0.15,IF(BA18="Correctivo",0.1,0))))</f>
        <v>0</v>
      </c>
      <c r="DZ16" s="56">
        <f t="shared" si="36"/>
        <v>0</v>
      </c>
      <c r="EA16" s="55">
        <f t="shared" si="37"/>
        <v>1</v>
      </c>
      <c r="EB16" s="272">
        <f t="shared" si="38"/>
        <v>0.12959999999999999</v>
      </c>
      <c r="EC16" s="55">
        <f t="shared" si="39"/>
        <v>4</v>
      </c>
      <c r="ED16" s="272">
        <f t="shared" si="40"/>
        <v>0.8</v>
      </c>
      <c r="EE16" s="57">
        <f t="shared" si="41"/>
        <v>0</v>
      </c>
      <c r="EF16" s="57">
        <f t="shared" si="42"/>
        <v>0</v>
      </c>
      <c r="EG16" s="56">
        <f t="shared" si="43"/>
        <v>0</v>
      </c>
      <c r="EH16" s="55">
        <f t="shared" si="44"/>
        <v>1</v>
      </c>
      <c r="EI16" s="272">
        <f t="shared" si="45"/>
        <v>0.12959999999999999</v>
      </c>
      <c r="EJ16" s="55">
        <f t="shared" si="46"/>
        <v>4</v>
      </c>
      <c r="EK16" s="272">
        <f t="shared" si="47"/>
        <v>0.8</v>
      </c>
      <c r="EL16" s="57">
        <f t="shared" si="48"/>
        <v>0</v>
      </c>
      <c r="EM16" s="57">
        <f t="shared" si="49"/>
        <v>0</v>
      </c>
      <c r="EN16" s="56">
        <f t="shared" si="50"/>
        <v>0</v>
      </c>
      <c r="EO16" s="55">
        <f t="shared" si="51"/>
        <v>1</v>
      </c>
      <c r="EP16" s="272">
        <f t="shared" si="52"/>
        <v>0.12959999999999999</v>
      </c>
      <c r="EQ16" s="55">
        <f t="shared" si="53"/>
        <v>4</v>
      </c>
      <c r="ER16" s="272">
        <f t="shared" si="54"/>
        <v>0.8</v>
      </c>
      <c r="ES16" s="57">
        <f t="shared" si="55"/>
        <v>0</v>
      </c>
      <c r="ET16" s="57">
        <f t="shared" si="56"/>
        <v>0</v>
      </c>
      <c r="EU16" s="56">
        <f t="shared" si="57"/>
        <v>0</v>
      </c>
      <c r="EV16" s="55">
        <f t="shared" si="58"/>
        <v>1</v>
      </c>
      <c r="EW16" s="272">
        <f t="shared" si="59"/>
        <v>0.12959999999999999</v>
      </c>
      <c r="EX16" s="55">
        <f t="shared" si="60"/>
        <v>4</v>
      </c>
      <c r="EY16" s="272">
        <f t="shared" si="61"/>
        <v>0.8</v>
      </c>
      <c r="EZ16" s="57">
        <f t="shared" si="62"/>
        <v>0</v>
      </c>
      <c r="FA16" s="57">
        <f t="shared" si="63"/>
        <v>0</v>
      </c>
      <c r="FB16" s="56">
        <f t="shared" si="64"/>
        <v>0</v>
      </c>
      <c r="FC16" s="55">
        <f t="shared" si="65"/>
        <v>1</v>
      </c>
      <c r="FD16" s="272">
        <f t="shared" si="66"/>
        <v>0.12959999999999999</v>
      </c>
      <c r="FE16" s="55">
        <f t="shared" si="67"/>
        <v>4</v>
      </c>
      <c r="FF16" s="272">
        <f t="shared" si="68"/>
        <v>0.8</v>
      </c>
      <c r="FG16" s="57">
        <f t="shared" si="69"/>
        <v>0</v>
      </c>
      <c r="FH16" s="57">
        <f t="shared" si="70"/>
        <v>0</v>
      </c>
      <c r="FI16" s="56">
        <f t="shared" si="71"/>
        <v>0</v>
      </c>
      <c r="FJ16" s="55">
        <f t="shared" si="72"/>
        <v>1</v>
      </c>
      <c r="FK16" s="272">
        <f t="shared" si="73"/>
        <v>0.12959999999999999</v>
      </c>
      <c r="FL16" s="55">
        <f t="shared" si="74"/>
        <v>4</v>
      </c>
      <c r="FM16" s="272">
        <f t="shared" si="75"/>
        <v>0.8</v>
      </c>
      <c r="FN16" s="57">
        <f t="shared" si="76"/>
        <v>0</v>
      </c>
      <c r="FO16" s="57">
        <f t="shared" si="77"/>
        <v>0</v>
      </c>
      <c r="FP16" s="56">
        <f t="shared" si="78"/>
        <v>0</v>
      </c>
      <c r="FQ16" s="55">
        <f t="shared" si="79"/>
        <v>1</v>
      </c>
      <c r="FR16" s="272">
        <f t="shared" si="80"/>
        <v>0.12959999999999999</v>
      </c>
      <c r="FS16" s="55">
        <f t="shared" si="81"/>
        <v>4</v>
      </c>
      <c r="FT16" s="272">
        <f t="shared" si="82"/>
        <v>0.8</v>
      </c>
      <c r="FU16" s="57">
        <f t="shared" si="83"/>
        <v>0</v>
      </c>
      <c r="FV16" s="57">
        <f t="shared" si="84"/>
        <v>0</v>
      </c>
      <c r="FW16" s="56">
        <f t="shared" si="85"/>
        <v>0</v>
      </c>
      <c r="FX16" s="55">
        <f t="shared" si="86"/>
        <v>1</v>
      </c>
      <c r="FY16" s="272">
        <f t="shared" si="87"/>
        <v>0.12959999999999999</v>
      </c>
      <c r="FZ16" s="55">
        <f t="shared" si="88"/>
        <v>4</v>
      </c>
      <c r="GA16" s="272">
        <f t="shared" si="89"/>
        <v>0.8</v>
      </c>
      <c r="GB16" s="57">
        <f t="shared" si="90"/>
        <v>0</v>
      </c>
      <c r="GC16" s="57">
        <f t="shared" si="91"/>
        <v>0</v>
      </c>
      <c r="GD16" s="56">
        <f t="shared" si="92"/>
        <v>0</v>
      </c>
      <c r="GE16" s="55">
        <f t="shared" si="93"/>
        <v>1</v>
      </c>
      <c r="GF16" s="272">
        <f t="shared" si="94"/>
        <v>0.12959999999999999</v>
      </c>
      <c r="GG16" s="55">
        <f t="shared" si="95"/>
        <v>4</v>
      </c>
      <c r="GH16" s="272">
        <f t="shared" si="96"/>
        <v>0.8</v>
      </c>
      <c r="GI16" s="272">
        <f t="shared" si="97"/>
        <v>0.8</v>
      </c>
      <c r="GJ16" s="53"/>
    </row>
    <row r="17" spans="1:191" ht="345.6" x14ac:dyDescent="0.2">
      <c r="A17" s="75">
        <v>9</v>
      </c>
      <c r="B17" s="69" t="s">
        <v>1381</v>
      </c>
      <c r="C17" s="80" t="s">
        <v>1382</v>
      </c>
      <c r="D17" s="71" t="s">
        <v>205</v>
      </c>
      <c r="E17" s="67" t="s">
        <v>204</v>
      </c>
      <c r="F17" s="62" t="s">
        <v>5</v>
      </c>
      <c r="G17" s="68" t="s">
        <v>211</v>
      </c>
      <c r="H17" s="72" t="s">
        <v>173</v>
      </c>
      <c r="I17" s="71" t="s">
        <v>22</v>
      </c>
      <c r="J17" s="71" t="s">
        <v>53</v>
      </c>
      <c r="K17" s="71" t="s">
        <v>54</v>
      </c>
      <c r="L17" s="71" t="s">
        <v>53</v>
      </c>
      <c r="M17" s="71" t="s">
        <v>54</v>
      </c>
      <c r="N17" s="71" t="s">
        <v>54</v>
      </c>
      <c r="O17" s="71" t="s">
        <v>53</v>
      </c>
      <c r="P17" s="71" t="s">
        <v>53</v>
      </c>
      <c r="Q17" s="71" t="s">
        <v>54</v>
      </c>
      <c r="R17" s="71" t="s">
        <v>54</v>
      </c>
      <c r="S17" s="71" t="s">
        <v>54</v>
      </c>
      <c r="T17" s="71" t="s">
        <v>54</v>
      </c>
      <c r="U17" s="71" t="s">
        <v>54</v>
      </c>
      <c r="V17" s="71" t="s">
        <v>54</v>
      </c>
      <c r="W17" s="71" t="s">
        <v>53</v>
      </c>
      <c r="X17" s="71" t="s">
        <v>53</v>
      </c>
      <c r="Y17" s="71" t="s">
        <v>53</v>
      </c>
      <c r="Z17" s="71" t="s">
        <v>53</v>
      </c>
      <c r="AA17" s="71" t="s">
        <v>53</v>
      </c>
      <c r="AB17" s="71" t="s">
        <v>53</v>
      </c>
      <c r="AC17" s="70" t="str">
        <f t="shared" si="0"/>
        <v>3 - Media</v>
      </c>
      <c r="AD17" s="233">
        <f t="shared" si="1"/>
        <v>0.6</v>
      </c>
      <c r="AE17" s="70" t="str">
        <f t="shared" si="2"/>
        <v>4 - Mayor</v>
      </c>
      <c r="AF17" s="233">
        <f t="shared" si="3"/>
        <v>0.8</v>
      </c>
      <c r="AG17" s="69" t="str">
        <f>IFERROR(INDEX('G FINANC'!$BLU$684:$BLY$688,MATCH(I17,'G FINANC'!$BLS$684:$BLS$688,0),MATCH(AE17,'G FINANC'!$BLU$682:$BLY$682,0)),"")</f>
        <v>ALTO</v>
      </c>
      <c r="AH17" s="233">
        <f t="shared" si="4"/>
        <v>0.48</v>
      </c>
      <c r="AI17" s="80" t="s">
        <v>1379</v>
      </c>
      <c r="AJ17" s="68" t="s">
        <v>104</v>
      </c>
      <c r="AK17" s="68" t="s">
        <v>1358</v>
      </c>
      <c r="AL17" s="67" t="s">
        <v>1357</v>
      </c>
      <c r="AM17" s="62" t="s">
        <v>35</v>
      </c>
      <c r="AN17" s="67" t="s">
        <v>46</v>
      </c>
      <c r="AO17" s="67" t="s">
        <v>49</v>
      </c>
      <c r="AP17" s="62" t="s">
        <v>52</v>
      </c>
      <c r="AQ17" s="62" t="s">
        <v>35</v>
      </c>
      <c r="AR17" s="67" t="s">
        <v>46</v>
      </c>
      <c r="AS17" s="67" t="s">
        <v>49</v>
      </c>
      <c r="AT17" s="62" t="s">
        <v>52</v>
      </c>
      <c r="AU17" s="62" t="s">
        <v>35</v>
      </c>
      <c r="AV17" s="67" t="s">
        <v>46</v>
      </c>
      <c r="AW17" s="67" t="s">
        <v>49</v>
      </c>
      <c r="AX17" s="62" t="s">
        <v>52</v>
      </c>
      <c r="AY17" s="62" t="s">
        <v>35</v>
      </c>
      <c r="AZ17" s="67" t="s">
        <v>46</v>
      </c>
      <c r="BA17" s="67" t="s">
        <v>49</v>
      </c>
      <c r="BB17" s="62" t="s">
        <v>52</v>
      </c>
      <c r="BC17" s="62"/>
      <c r="BD17" s="67"/>
      <c r="BE17" s="67"/>
      <c r="BF17" s="62"/>
      <c r="BG17" s="62"/>
      <c r="BH17" s="67"/>
      <c r="BI17" s="67"/>
      <c r="BJ17" s="62"/>
      <c r="BK17" s="62"/>
      <c r="BL17" s="67"/>
      <c r="BM17" s="67"/>
      <c r="BN17" s="62"/>
      <c r="BO17" s="62"/>
      <c r="BP17" s="67"/>
      <c r="BQ17" s="67"/>
      <c r="BR17" s="62"/>
      <c r="BS17" s="62"/>
      <c r="BT17" s="67"/>
      <c r="BU17" s="67"/>
      <c r="BV17" s="62"/>
      <c r="BW17" s="62"/>
      <c r="BX17" s="67"/>
      <c r="BY17" s="67"/>
      <c r="BZ17" s="62"/>
      <c r="CA17" s="62"/>
      <c r="CB17" s="67"/>
      <c r="CC17" s="67"/>
      <c r="CD17" s="62"/>
      <c r="CE17" s="62"/>
      <c r="CF17" s="67"/>
      <c r="CG17" s="67"/>
      <c r="CH17" s="62"/>
      <c r="CI17" s="67"/>
      <c r="CJ17" s="67"/>
      <c r="CK17" s="62"/>
      <c r="CL17" s="66" t="str">
        <f>IFERROR(IF(GE17&lt;=1,"1 - Muy Baja",VLOOKUP(GE17,'G FINANC'!$BLR$684:$BLS$688,2,0)),"")</f>
        <v>1 - Muy Baja</v>
      </c>
      <c r="CM17" s="249">
        <f t="shared" si="5"/>
        <v>7.7759999999999996E-2</v>
      </c>
      <c r="CN17" s="66" t="str">
        <f>IFERROR(IF(GG17&lt;=1,"1 - Leve",HLOOKUP(GG17,'G FINANC'!$BLU$681:$BLY$682,2,0)),"")</f>
        <v>4 - Mayor</v>
      </c>
      <c r="CO17" s="249">
        <f t="shared" si="6"/>
        <v>0.8</v>
      </c>
      <c r="CP17" s="63" t="str">
        <f t="shared" si="7"/>
        <v>MODERADO</v>
      </c>
      <c r="CQ17" s="233">
        <f t="shared" si="8"/>
        <v>6.2207999999999999E-2</v>
      </c>
      <c r="CR17" s="77" t="s">
        <v>475</v>
      </c>
      <c r="CS17" s="63">
        <f t="shared" si="9"/>
        <v>3</v>
      </c>
      <c r="CT17" s="62"/>
      <c r="CU17" s="172" t="s">
        <v>1342</v>
      </c>
      <c r="CV17" s="76" t="s">
        <v>1238</v>
      </c>
      <c r="CW17" s="242"/>
      <c r="CX17" s="56">
        <f t="shared" si="10"/>
        <v>9</v>
      </c>
      <c r="CY17" s="59">
        <f t="shared" si="11"/>
        <v>4</v>
      </c>
      <c r="CZ17" s="56" t="str">
        <f t="shared" si="12"/>
        <v>Mayor</v>
      </c>
      <c r="DA17" s="237">
        <f t="shared" si="13"/>
        <v>0.8</v>
      </c>
      <c r="DB17" s="57">
        <f t="shared" si="14"/>
        <v>0.25</v>
      </c>
      <c r="DC17" s="57">
        <f t="shared" si="15"/>
        <v>0.15</v>
      </c>
      <c r="DD17" s="56">
        <f t="shared" si="16"/>
        <v>0.4</v>
      </c>
      <c r="DE17" s="55">
        <f t="shared" si="17"/>
        <v>2</v>
      </c>
      <c r="DF17" s="272">
        <f t="shared" si="18"/>
        <v>0.36</v>
      </c>
      <c r="DG17" s="55">
        <f t="shared" si="19"/>
        <v>4</v>
      </c>
      <c r="DH17" s="55"/>
      <c r="DI17" s="272">
        <f t="shared" si="20"/>
        <v>0.8</v>
      </c>
      <c r="DJ17" s="57">
        <f t="shared" si="21"/>
        <v>0.25</v>
      </c>
      <c r="DK17" s="57">
        <f t="shared" si="22"/>
        <v>0.15</v>
      </c>
      <c r="DL17" s="56">
        <f t="shared" si="23"/>
        <v>0.4</v>
      </c>
      <c r="DM17" s="55">
        <f t="shared" si="24"/>
        <v>2</v>
      </c>
      <c r="DN17" s="272">
        <f t="shared" si="25"/>
        <v>0.216</v>
      </c>
      <c r="DO17" s="55">
        <f t="shared" si="26"/>
        <v>4</v>
      </c>
      <c r="DP17" s="272">
        <f t="shared" si="27"/>
        <v>0.8</v>
      </c>
      <c r="DQ17" s="57">
        <f t="shared" si="28"/>
        <v>0.25</v>
      </c>
      <c r="DR17" s="57">
        <f t="shared" si="29"/>
        <v>0.15</v>
      </c>
      <c r="DS17" s="56">
        <f t="shared" si="30"/>
        <v>0.4</v>
      </c>
      <c r="DT17" s="55">
        <f t="shared" si="31"/>
        <v>1</v>
      </c>
      <c r="DU17" s="272">
        <f t="shared" si="32"/>
        <v>0.12959999999999999</v>
      </c>
      <c r="DV17" s="55">
        <f t="shared" si="33"/>
        <v>4</v>
      </c>
      <c r="DW17" s="272">
        <f t="shared" si="34"/>
        <v>0.8</v>
      </c>
      <c r="DX17" s="57">
        <f t="shared" si="35"/>
        <v>0.25</v>
      </c>
      <c r="DY17" s="57">
        <f t="shared" ref="DY17:DY27" si="98">IF(BA17="",0,IF(BA17="Preventivo",0.25,IF(BA17="Detectivo",0.15,IF(BA18="Correctivo",0.1,0))))</f>
        <v>0.15</v>
      </c>
      <c r="DZ17" s="56">
        <f t="shared" si="36"/>
        <v>0.4</v>
      </c>
      <c r="EA17" s="55">
        <f t="shared" si="37"/>
        <v>1</v>
      </c>
      <c r="EB17" s="272">
        <f t="shared" si="38"/>
        <v>7.7759999999999996E-2</v>
      </c>
      <c r="EC17" s="55">
        <f t="shared" si="39"/>
        <v>4</v>
      </c>
      <c r="ED17" s="272">
        <f t="shared" si="40"/>
        <v>0.8</v>
      </c>
      <c r="EE17" s="57">
        <f t="shared" si="41"/>
        <v>0</v>
      </c>
      <c r="EF17" s="57">
        <f t="shared" si="42"/>
        <v>0</v>
      </c>
      <c r="EG17" s="56">
        <f t="shared" si="43"/>
        <v>0</v>
      </c>
      <c r="EH17" s="55">
        <f t="shared" si="44"/>
        <v>1</v>
      </c>
      <c r="EI17" s="272">
        <f t="shared" si="45"/>
        <v>7.7759999999999996E-2</v>
      </c>
      <c r="EJ17" s="55">
        <f t="shared" si="46"/>
        <v>4</v>
      </c>
      <c r="EK17" s="272">
        <f t="shared" si="47"/>
        <v>0.8</v>
      </c>
      <c r="EL17" s="57">
        <f t="shared" si="48"/>
        <v>0</v>
      </c>
      <c r="EM17" s="57">
        <f t="shared" si="49"/>
        <v>0</v>
      </c>
      <c r="EN17" s="56">
        <f t="shared" si="50"/>
        <v>0</v>
      </c>
      <c r="EO17" s="55">
        <f t="shared" si="51"/>
        <v>1</v>
      </c>
      <c r="EP17" s="272">
        <f t="shared" si="52"/>
        <v>7.7759999999999996E-2</v>
      </c>
      <c r="EQ17" s="55">
        <f t="shared" si="53"/>
        <v>4</v>
      </c>
      <c r="ER17" s="272">
        <f t="shared" si="54"/>
        <v>0.8</v>
      </c>
      <c r="ES17" s="57">
        <f t="shared" si="55"/>
        <v>0</v>
      </c>
      <c r="ET17" s="57">
        <f t="shared" si="56"/>
        <v>0</v>
      </c>
      <c r="EU17" s="56">
        <f t="shared" si="57"/>
        <v>0</v>
      </c>
      <c r="EV17" s="55">
        <f t="shared" si="58"/>
        <v>1</v>
      </c>
      <c r="EW17" s="272">
        <f t="shared" si="59"/>
        <v>7.7759999999999996E-2</v>
      </c>
      <c r="EX17" s="55">
        <f t="shared" si="60"/>
        <v>4</v>
      </c>
      <c r="EY17" s="272">
        <f t="shared" si="61"/>
        <v>0.8</v>
      </c>
      <c r="EZ17" s="57">
        <f t="shared" si="62"/>
        <v>0</v>
      </c>
      <c r="FA17" s="57">
        <f t="shared" si="63"/>
        <v>0</v>
      </c>
      <c r="FB17" s="56">
        <f t="shared" si="64"/>
        <v>0</v>
      </c>
      <c r="FC17" s="55">
        <f t="shared" si="65"/>
        <v>1</v>
      </c>
      <c r="FD17" s="272">
        <f t="shared" si="66"/>
        <v>7.7759999999999996E-2</v>
      </c>
      <c r="FE17" s="55">
        <f t="shared" si="67"/>
        <v>4</v>
      </c>
      <c r="FF17" s="272">
        <f t="shared" si="68"/>
        <v>0.8</v>
      </c>
      <c r="FG17" s="57">
        <f t="shared" si="69"/>
        <v>0</v>
      </c>
      <c r="FH17" s="57">
        <f t="shared" si="70"/>
        <v>0</v>
      </c>
      <c r="FI17" s="56">
        <f t="shared" si="71"/>
        <v>0</v>
      </c>
      <c r="FJ17" s="55">
        <f t="shared" si="72"/>
        <v>1</v>
      </c>
      <c r="FK17" s="272">
        <f t="shared" si="73"/>
        <v>7.7759999999999996E-2</v>
      </c>
      <c r="FL17" s="55">
        <f t="shared" si="74"/>
        <v>4</v>
      </c>
      <c r="FM17" s="272">
        <f t="shared" si="75"/>
        <v>0.8</v>
      </c>
      <c r="FN17" s="57">
        <f t="shared" si="76"/>
        <v>0</v>
      </c>
      <c r="FO17" s="57">
        <f t="shared" si="77"/>
        <v>0</v>
      </c>
      <c r="FP17" s="56">
        <f t="shared" si="78"/>
        <v>0</v>
      </c>
      <c r="FQ17" s="55">
        <f t="shared" si="79"/>
        <v>1</v>
      </c>
      <c r="FR17" s="272">
        <f t="shared" si="80"/>
        <v>7.7759999999999996E-2</v>
      </c>
      <c r="FS17" s="55">
        <f t="shared" si="81"/>
        <v>4</v>
      </c>
      <c r="FT17" s="272">
        <f t="shared" si="82"/>
        <v>0.8</v>
      </c>
      <c r="FU17" s="57">
        <f t="shared" si="83"/>
        <v>0</v>
      </c>
      <c r="FV17" s="57">
        <f t="shared" si="84"/>
        <v>0</v>
      </c>
      <c r="FW17" s="56">
        <f t="shared" si="85"/>
        <v>0</v>
      </c>
      <c r="FX17" s="55">
        <f t="shared" si="86"/>
        <v>1</v>
      </c>
      <c r="FY17" s="272">
        <f t="shared" si="87"/>
        <v>7.7759999999999996E-2</v>
      </c>
      <c r="FZ17" s="55">
        <f t="shared" si="88"/>
        <v>4</v>
      </c>
      <c r="GA17" s="272">
        <f t="shared" si="89"/>
        <v>0.8</v>
      </c>
      <c r="GB17" s="57">
        <f t="shared" si="90"/>
        <v>0</v>
      </c>
      <c r="GC17" s="57">
        <f t="shared" si="91"/>
        <v>0</v>
      </c>
      <c r="GD17" s="56">
        <f t="shared" si="92"/>
        <v>0</v>
      </c>
      <c r="GE17" s="55">
        <f t="shared" si="93"/>
        <v>1</v>
      </c>
      <c r="GF17" s="272">
        <f t="shared" si="94"/>
        <v>7.7759999999999996E-2</v>
      </c>
      <c r="GG17" s="55">
        <f t="shared" si="95"/>
        <v>4</v>
      </c>
      <c r="GH17" s="272">
        <f t="shared" si="96"/>
        <v>0.8</v>
      </c>
      <c r="GI17" s="272">
        <f t="shared" si="97"/>
        <v>0.8</v>
      </c>
    </row>
    <row r="18" spans="1:191" ht="345.6" x14ac:dyDescent="0.2">
      <c r="A18" s="75">
        <v>10</v>
      </c>
      <c r="B18" s="69" t="s">
        <v>1381</v>
      </c>
      <c r="C18" s="80" t="s">
        <v>1380</v>
      </c>
      <c r="D18" s="71" t="s">
        <v>206</v>
      </c>
      <c r="E18" s="67" t="s">
        <v>204</v>
      </c>
      <c r="F18" s="62" t="s">
        <v>224</v>
      </c>
      <c r="G18" s="68" t="s">
        <v>211</v>
      </c>
      <c r="H18" s="72" t="s">
        <v>173</v>
      </c>
      <c r="I18" s="71" t="s">
        <v>22</v>
      </c>
      <c r="J18" s="71" t="s">
        <v>53</v>
      </c>
      <c r="K18" s="71" t="s">
        <v>54</v>
      </c>
      <c r="L18" s="71" t="s">
        <v>53</v>
      </c>
      <c r="M18" s="71" t="s">
        <v>54</v>
      </c>
      <c r="N18" s="71" t="s">
        <v>54</v>
      </c>
      <c r="O18" s="71" t="s">
        <v>53</v>
      </c>
      <c r="P18" s="71" t="s">
        <v>53</v>
      </c>
      <c r="Q18" s="71" t="s">
        <v>54</v>
      </c>
      <c r="R18" s="71" t="s">
        <v>54</v>
      </c>
      <c r="S18" s="71" t="s">
        <v>54</v>
      </c>
      <c r="T18" s="71" t="s">
        <v>54</v>
      </c>
      <c r="U18" s="71" t="s">
        <v>54</v>
      </c>
      <c r="V18" s="71" t="s">
        <v>54</v>
      </c>
      <c r="W18" s="71" t="s">
        <v>53</v>
      </c>
      <c r="X18" s="71" t="s">
        <v>53</v>
      </c>
      <c r="Y18" s="71" t="s">
        <v>53</v>
      </c>
      <c r="Z18" s="71" t="s">
        <v>53</v>
      </c>
      <c r="AA18" s="71" t="s">
        <v>53</v>
      </c>
      <c r="AB18" s="71" t="s">
        <v>53</v>
      </c>
      <c r="AC18" s="70" t="str">
        <f t="shared" si="0"/>
        <v>3 - Media</v>
      </c>
      <c r="AD18" s="233">
        <f t="shared" si="1"/>
        <v>0.6</v>
      </c>
      <c r="AE18" s="70" t="str">
        <f t="shared" si="2"/>
        <v>4 - Mayor</v>
      </c>
      <c r="AF18" s="233">
        <f t="shared" si="3"/>
        <v>0.8</v>
      </c>
      <c r="AG18" s="69" t="str">
        <f>IFERROR(INDEX('G FINANC'!$BLU$684:$BLY$688,MATCH(I18,'G FINANC'!$BLS$684:$BLS$688,0),MATCH(AE18,'G FINANC'!$BLU$682:$BLY$682,0)),"")</f>
        <v>ALTO</v>
      </c>
      <c r="AH18" s="233">
        <f t="shared" si="4"/>
        <v>0.48</v>
      </c>
      <c r="AI18" s="80" t="s">
        <v>1379</v>
      </c>
      <c r="AJ18" s="68" t="s">
        <v>104</v>
      </c>
      <c r="AK18" s="68" t="s">
        <v>1358</v>
      </c>
      <c r="AL18" s="67" t="s">
        <v>1357</v>
      </c>
      <c r="AM18" s="62" t="s">
        <v>35</v>
      </c>
      <c r="AN18" s="67" t="s">
        <v>46</v>
      </c>
      <c r="AO18" s="67" t="s">
        <v>49</v>
      </c>
      <c r="AP18" s="62" t="s">
        <v>52</v>
      </c>
      <c r="AQ18" s="62" t="s">
        <v>35</v>
      </c>
      <c r="AR18" s="67" t="s">
        <v>46</v>
      </c>
      <c r="AS18" s="67" t="s">
        <v>49</v>
      </c>
      <c r="AT18" s="62" t="s">
        <v>52</v>
      </c>
      <c r="AU18" s="62" t="s">
        <v>35</v>
      </c>
      <c r="AV18" s="67" t="s">
        <v>46</v>
      </c>
      <c r="AW18" s="67" t="s">
        <v>49</v>
      </c>
      <c r="AX18" s="62" t="s">
        <v>52</v>
      </c>
      <c r="AY18" s="62" t="s">
        <v>35</v>
      </c>
      <c r="AZ18" s="67" t="s">
        <v>46</v>
      </c>
      <c r="BA18" s="67" t="s">
        <v>49</v>
      </c>
      <c r="BB18" s="62" t="s">
        <v>52</v>
      </c>
      <c r="BC18" s="62"/>
      <c r="BD18" s="67"/>
      <c r="BE18" s="67"/>
      <c r="BF18" s="62"/>
      <c r="BG18" s="62"/>
      <c r="BH18" s="67"/>
      <c r="BI18" s="67"/>
      <c r="BJ18" s="62"/>
      <c r="BK18" s="62"/>
      <c r="BL18" s="67"/>
      <c r="BM18" s="67"/>
      <c r="BN18" s="62"/>
      <c r="BO18" s="62"/>
      <c r="BP18" s="67"/>
      <c r="BQ18" s="67"/>
      <c r="BR18" s="62"/>
      <c r="BS18" s="62"/>
      <c r="BT18" s="67"/>
      <c r="BU18" s="67"/>
      <c r="BV18" s="62"/>
      <c r="BW18" s="62"/>
      <c r="BX18" s="67"/>
      <c r="BY18" s="67"/>
      <c r="BZ18" s="62"/>
      <c r="CA18" s="62"/>
      <c r="CB18" s="67"/>
      <c r="CC18" s="67"/>
      <c r="CD18" s="62"/>
      <c r="CE18" s="62"/>
      <c r="CF18" s="67"/>
      <c r="CG18" s="67"/>
      <c r="CH18" s="62"/>
      <c r="CI18" s="67"/>
      <c r="CJ18" s="67"/>
      <c r="CK18" s="62"/>
      <c r="CL18" s="66" t="str">
        <f>IFERROR(IF(GE18&lt;=1,"1 - Muy Baja",VLOOKUP(GE18,'G FINANC'!$BLR$684:$BLS$688,2,0)),"")</f>
        <v>1 - Muy Baja</v>
      </c>
      <c r="CM18" s="249">
        <f t="shared" si="5"/>
        <v>7.7759999999999996E-2</v>
      </c>
      <c r="CN18" s="66" t="str">
        <f>IFERROR(IF(GG18&lt;=1,"1 - Leve",HLOOKUP(GG18,'G FINANC'!$BLU$681:$BLY$682,2,0)),"")</f>
        <v>4 - Mayor</v>
      </c>
      <c r="CO18" s="249">
        <f t="shared" si="6"/>
        <v>0.8</v>
      </c>
      <c r="CP18" s="63" t="str">
        <f t="shared" si="7"/>
        <v>MODERADO</v>
      </c>
      <c r="CQ18" s="233">
        <f t="shared" si="8"/>
        <v>6.2207999999999999E-2</v>
      </c>
      <c r="CR18" s="77" t="s">
        <v>238</v>
      </c>
      <c r="CS18" s="63">
        <f t="shared" si="9"/>
        <v>3</v>
      </c>
      <c r="CT18" s="62"/>
      <c r="CU18" s="172" t="s">
        <v>1342</v>
      </c>
      <c r="CV18" s="76" t="s">
        <v>1238</v>
      </c>
      <c r="CW18" s="242"/>
      <c r="CX18" s="56">
        <f t="shared" si="10"/>
        <v>9</v>
      </c>
      <c r="CY18" s="59">
        <f t="shared" si="11"/>
        <v>4</v>
      </c>
      <c r="CZ18" s="56" t="str">
        <f t="shared" si="12"/>
        <v>Mayor</v>
      </c>
      <c r="DA18" s="237">
        <f t="shared" si="13"/>
        <v>0.8</v>
      </c>
      <c r="DB18" s="57">
        <f t="shared" si="14"/>
        <v>0.25</v>
      </c>
      <c r="DC18" s="57">
        <f t="shared" si="15"/>
        <v>0.15</v>
      </c>
      <c r="DD18" s="56">
        <f t="shared" si="16"/>
        <v>0.4</v>
      </c>
      <c r="DE18" s="55">
        <f t="shared" si="17"/>
        <v>2</v>
      </c>
      <c r="DF18" s="272">
        <f t="shared" si="18"/>
        <v>0.36</v>
      </c>
      <c r="DG18" s="55">
        <f t="shared" si="19"/>
        <v>4</v>
      </c>
      <c r="DH18" s="55"/>
      <c r="DI18" s="272">
        <f t="shared" si="20"/>
        <v>0.8</v>
      </c>
      <c r="DJ18" s="57">
        <f t="shared" si="21"/>
        <v>0.25</v>
      </c>
      <c r="DK18" s="57">
        <f t="shared" si="22"/>
        <v>0.15</v>
      </c>
      <c r="DL18" s="56">
        <f t="shared" si="23"/>
        <v>0.4</v>
      </c>
      <c r="DM18" s="55">
        <f t="shared" si="24"/>
        <v>2</v>
      </c>
      <c r="DN18" s="272">
        <f t="shared" si="25"/>
        <v>0.216</v>
      </c>
      <c r="DO18" s="55">
        <f t="shared" si="26"/>
        <v>4</v>
      </c>
      <c r="DP18" s="272">
        <f t="shared" si="27"/>
        <v>0.8</v>
      </c>
      <c r="DQ18" s="57">
        <f t="shared" si="28"/>
        <v>0.25</v>
      </c>
      <c r="DR18" s="57">
        <f t="shared" si="29"/>
        <v>0.15</v>
      </c>
      <c r="DS18" s="56">
        <f t="shared" si="30"/>
        <v>0.4</v>
      </c>
      <c r="DT18" s="55">
        <f t="shared" si="31"/>
        <v>1</v>
      </c>
      <c r="DU18" s="272">
        <f t="shared" si="32"/>
        <v>0.12959999999999999</v>
      </c>
      <c r="DV18" s="55">
        <f t="shared" si="33"/>
        <v>4</v>
      </c>
      <c r="DW18" s="272">
        <f t="shared" si="34"/>
        <v>0.8</v>
      </c>
      <c r="DX18" s="57">
        <f t="shared" si="35"/>
        <v>0.25</v>
      </c>
      <c r="DY18" s="57">
        <f t="shared" si="98"/>
        <v>0.15</v>
      </c>
      <c r="DZ18" s="56">
        <f t="shared" si="36"/>
        <v>0.4</v>
      </c>
      <c r="EA18" s="55">
        <f t="shared" si="37"/>
        <v>1</v>
      </c>
      <c r="EB18" s="272">
        <f t="shared" si="38"/>
        <v>7.7759999999999996E-2</v>
      </c>
      <c r="EC18" s="55">
        <f t="shared" si="39"/>
        <v>4</v>
      </c>
      <c r="ED18" s="272">
        <f t="shared" si="40"/>
        <v>0.8</v>
      </c>
      <c r="EE18" s="57">
        <f t="shared" si="41"/>
        <v>0</v>
      </c>
      <c r="EF18" s="57">
        <f t="shared" si="42"/>
        <v>0</v>
      </c>
      <c r="EG18" s="56">
        <f t="shared" si="43"/>
        <v>0</v>
      </c>
      <c r="EH18" s="55">
        <f t="shared" si="44"/>
        <v>1</v>
      </c>
      <c r="EI18" s="272">
        <f t="shared" si="45"/>
        <v>7.7759999999999996E-2</v>
      </c>
      <c r="EJ18" s="55">
        <f t="shared" si="46"/>
        <v>4</v>
      </c>
      <c r="EK18" s="272">
        <f t="shared" si="47"/>
        <v>0.8</v>
      </c>
      <c r="EL18" s="57">
        <f t="shared" si="48"/>
        <v>0</v>
      </c>
      <c r="EM18" s="57">
        <f t="shared" si="49"/>
        <v>0</v>
      </c>
      <c r="EN18" s="56">
        <f t="shared" si="50"/>
        <v>0</v>
      </c>
      <c r="EO18" s="55">
        <f t="shared" si="51"/>
        <v>1</v>
      </c>
      <c r="EP18" s="272">
        <f t="shared" si="52"/>
        <v>7.7759999999999996E-2</v>
      </c>
      <c r="EQ18" s="55">
        <f t="shared" si="53"/>
        <v>4</v>
      </c>
      <c r="ER18" s="272">
        <f t="shared" si="54"/>
        <v>0.8</v>
      </c>
      <c r="ES18" s="57">
        <f t="shared" si="55"/>
        <v>0</v>
      </c>
      <c r="ET18" s="57">
        <f t="shared" si="56"/>
        <v>0</v>
      </c>
      <c r="EU18" s="56">
        <f t="shared" si="57"/>
        <v>0</v>
      </c>
      <c r="EV18" s="55">
        <f t="shared" si="58"/>
        <v>1</v>
      </c>
      <c r="EW18" s="272">
        <f t="shared" si="59"/>
        <v>7.7759999999999996E-2</v>
      </c>
      <c r="EX18" s="55">
        <f t="shared" si="60"/>
        <v>4</v>
      </c>
      <c r="EY18" s="272">
        <f t="shared" si="61"/>
        <v>0.8</v>
      </c>
      <c r="EZ18" s="57">
        <f t="shared" si="62"/>
        <v>0</v>
      </c>
      <c r="FA18" s="57">
        <f t="shared" si="63"/>
        <v>0</v>
      </c>
      <c r="FB18" s="56">
        <f t="shared" si="64"/>
        <v>0</v>
      </c>
      <c r="FC18" s="55">
        <f t="shared" si="65"/>
        <v>1</v>
      </c>
      <c r="FD18" s="272">
        <f t="shared" si="66"/>
        <v>7.7759999999999996E-2</v>
      </c>
      <c r="FE18" s="55">
        <f t="shared" si="67"/>
        <v>4</v>
      </c>
      <c r="FF18" s="272">
        <f t="shared" si="68"/>
        <v>0.8</v>
      </c>
      <c r="FG18" s="57">
        <f t="shared" si="69"/>
        <v>0</v>
      </c>
      <c r="FH18" s="57">
        <f t="shared" si="70"/>
        <v>0</v>
      </c>
      <c r="FI18" s="56">
        <f t="shared" si="71"/>
        <v>0</v>
      </c>
      <c r="FJ18" s="55">
        <f t="shared" si="72"/>
        <v>1</v>
      </c>
      <c r="FK18" s="272">
        <f t="shared" si="73"/>
        <v>7.7759999999999996E-2</v>
      </c>
      <c r="FL18" s="55">
        <f t="shared" si="74"/>
        <v>4</v>
      </c>
      <c r="FM18" s="272">
        <f t="shared" si="75"/>
        <v>0.8</v>
      </c>
      <c r="FN18" s="57">
        <f t="shared" si="76"/>
        <v>0</v>
      </c>
      <c r="FO18" s="57">
        <f t="shared" si="77"/>
        <v>0</v>
      </c>
      <c r="FP18" s="56">
        <f t="shared" si="78"/>
        <v>0</v>
      </c>
      <c r="FQ18" s="55">
        <f t="shared" si="79"/>
        <v>1</v>
      </c>
      <c r="FR18" s="272">
        <f t="shared" si="80"/>
        <v>7.7759999999999996E-2</v>
      </c>
      <c r="FS18" s="55">
        <f t="shared" si="81"/>
        <v>4</v>
      </c>
      <c r="FT18" s="272">
        <f t="shared" si="82"/>
        <v>0.8</v>
      </c>
      <c r="FU18" s="57">
        <f t="shared" si="83"/>
        <v>0</v>
      </c>
      <c r="FV18" s="57">
        <f t="shared" si="84"/>
        <v>0</v>
      </c>
      <c r="FW18" s="56">
        <f t="shared" si="85"/>
        <v>0</v>
      </c>
      <c r="FX18" s="55">
        <f t="shared" si="86"/>
        <v>1</v>
      </c>
      <c r="FY18" s="272">
        <f t="shared" si="87"/>
        <v>7.7759999999999996E-2</v>
      </c>
      <c r="FZ18" s="55">
        <f t="shared" si="88"/>
        <v>4</v>
      </c>
      <c r="GA18" s="272">
        <f t="shared" si="89"/>
        <v>0.8</v>
      </c>
      <c r="GB18" s="57">
        <f t="shared" si="90"/>
        <v>0</v>
      </c>
      <c r="GC18" s="57">
        <f t="shared" si="91"/>
        <v>0</v>
      </c>
      <c r="GD18" s="56">
        <f t="shared" si="92"/>
        <v>0</v>
      </c>
      <c r="GE18" s="55">
        <f t="shared" si="93"/>
        <v>1</v>
      </c>
      <c r="GF18" s="272">
        <f t="shared" si="94"/>
        <v>7.7759999999999996E-2</v>
      </c>
      <c r="GG18" s="55">
        <f t="shared" si="95"/>
        <v>4</v>
      </c>
      <c r="GH18" s="272">
        <f t="shared" si="96"/>
        <v>0.8</v>
      </c>
      <c r="GI18" s="272">
        <f t="shared" si="97"/>
        <v>0.8</v>
      </c>
    </row>
    <row r="19" spans="1:191" ht="345.6" x14ac:dyDescent="0.2">
      <c r="A19" s="75">
        <v>11</v>
      </c>
      <c r="B19" s="69" t="s">
        <v>1368</v>
      </c>
      <c r="C19" s="80" t="s">
        <v>1378</v>
      </c>
      <c r="D19" s="71" t="s">
        <v>205</v>
      </c>
      <c r="E19" s="67" t="s">
        <v>204</v>
      </c>
      <c r="F19" s="62" t="s">
        <v>225</v>
      </c>
      <c r="G19" s="72" t="s">
        <v>211</v>
      </c>
      <c r="H19" s="72" t="s">
        <v>173</v>
      </c>
      <c r="I19" s="71" t="s">
        <v>22</v>
      </c>
      <c r="J19" s="71" t="s">
        <v>53</v>
      </c>
      <c r="K19" s="71" t="s">
        <v>53</v>
      </c>
      <c r="L19" s="71" t="s">
        <v>53</v>
      </c>
      <c r="M19" s="71" t="s">
        <v>54</v>
      </c>
      <c r="N19" s="71" t="s">
        <v>54</v>
      </c>
      <c r="O19" s="71" t="s">
        <v>53</v>
      </c>
      <c r="P19" s="71" t="s">
        <v>53</v>
      </c>
      <c r="Q19" s="71" t="s">
        <v>54</v>
      </c>
      <c r="R19" s="71" t="s">
        <v>54</v>
      </c>
      <c r="S19" s="71" t="s">
        <v>54</v>
      </c>
      <c r="T19" s="71" t="s">
        <v>54</v>
      </c>
      <c r="U19" s="71" t="s">
        <v>54</v>
      </c>
      <c r="V19" s="71" t="s">
        <v>54</v>
      </c>
      <c r="W19" s="71" t="s">
        <v>53</v>
      </c>
      <c r="X19" s="71" t="s">
        <v>53</v>
      </c>
      <c r="Y19" s="71" t="s">
        <v>54</v>
      </c>
      <c r="Z19" s="71" t="s">
        <v>53</v>
      </c>
      <c r="AA19" s="71" t="s">
        <v>53</v>
      </c>
      <c r="AB19" s="71" t="s">
        <v>53</v>
      </c>
      <c r="AC19" s="70" t="str">
        <f t="shared" si="0"/>
        <v>3 - Media</v>
      </c>
      <c r="AD19" s="233">
        <f t="shared" si="1"/>
        <v>0.6</v>
      </c>
      <c r="AE19" s="70" t="str">
        <f t="shared" si="2"/>
        <v>4 - Mayor</v>
      </c>
      <c r="AF19" s="233">
        <f t="shared" si="3"/>
        <v>0.8</v>
      </c>
      <c r="AG19" s="69" t="str">
        <f>IFERROR(INDEX('G FINANC'!$BLU$684:$BLY$688,MATCH(I19,'G FINANC'!$BLS$684:$BLS$688,0),MATCH(AE19,'G FINANC'!$BLU$682:$BLY$682,0)),"")</f>
        <v>ALTO</v>
      </c>
      <c r="AH19" s="233">
        <f t="shared" si="4"/>
        <v>0.48</v>
      </c>
      <c r="AI19" s="80" t="s">
        <v>1376</v>
      </c>
      <c r="AJ19" s="68" t="s">
        <v>1375</v>
      </c>
      <c r="AK19" s="68" t="s">
        <v>1358</v>
      </c>
      <c r="AL19" s="67" t="s">
        <v>1357</v>
      </c>
      <c r="AM19" s="62" t="s">
        <v>35</v>
      </c>
      <c r="AN19" s="67" t="s">
        <v>46</v>
      </c>
      <c r="AO19" s="67" t="s">
        <v>49</v>
      </c>
      <c r="AP19" s="62" t="s">
        <v>52</v>
      </c>
      <c r="AQ19" s="62" t="s">
        <v>35</v>
      </c>
      <c r="AR19" s="67" t="s">
        <v>46</v>
      </c>
      <c r="AS19" s="67" t="s">
        <v>49</v>
      </c>
      <c r="AT19" s="62" t="s">
        <v>52</v>
      </c>
      <c r="AU19" s="62" t="s">
        <v>35</v>
      </c>
      <c r="AV19" s="67" t="s">
        <v>46</v>
      </c>
      <c r="AW19" s="67" t="s">
        <v>49</v>
      </c>
      <c r="AX19" s="62" t="s">
        <v>52</v>
      </c>
      <c r="AY19" s="62" t="s">
        <v>35</v>
      </c>
      <c r="AZ19" s="67" t="s">
        <v>46</v>
      </c>
      <c r="BA19" s="67" t="s">
        <v>49</v>
      </c>
      <c r="BB19" s="62" t="s">
        <v>52</v>
      </c>
      <c r="BC19" s="62"/>
      <c r="BD19" s="67"/>
      <c r="BE19" s="67"/>
      <c r="BF19" s="62"/>
      <c r="BG19" s="62"/>
      <c r="BH19" s="67"/>
      <c r="BI19" s="67"/>
      <c r="BJ19" s="62"/>
      <c r="BK19" s="62"/>
      <c r="BL19" s="67"/>
      <c r="BM19" s="67"/>
      <c r="BN19" s="62"/>
      <c r="BO19" s="62"/>
      <c r="BP19" s="67"/>
      <c r="BQ19" s="67"/>
      <c r="BR19" s="62"/>
      <c r="BS19" s="62"/>
      <c r="BT19" s="67"/>
      <c r="BU19" s="67"/>
      <c r="BV19" s="62"/>
      <c r="BW19" s="62"/>
      <c r="BX19" s="67"/>
      <c r="BY19" s="67"/>
      <c r="BZ19" s="62"/>
      <c r="CA19" s="62"/>
      <c r="CB19" s="67"/>
      <c r="CC19" s="67"/>
      <c r="CD19" s="62"/>
      <c r="CE19" s="62"/>
      <c r="CF19" s="67"/>
      <c r="CG19" s="67"/>
      <c r="CH19" s="62"/>
      <c r="CI19" s="67"/>
      <c r="CJ19" s="67"/>
      <c r="CK19" s="62"/>
      <c r="CL19" s="66" t="str">
        <f>IFERROR(IF(GE19&lt;=1,"1 - Muy Baja",VLOOKUP(GE19,'G FINANC'!$BLR$684:$BLS$688,2,0)),"")</f>
        <v>1 - Muy Baja</v>
      </c>
      <c r="CM19" s="249">
        <f t="shared" si="5"/>
        <v>7.7759999999999996E-2</v>
      </c>
      <c r="CN19" s="66" t="str">
        <f>IFERROR(IF(GG19&lt;=1,"1 - Leve",HLOOKUP(GG19,'G FINANC'!$BLU$681:$BLY$682,2,0)),"")</f>
        <v>4 - Mayor</v>
      </c>
      <c r="CO19" s="249">
        <f t="shared" si="6"/>
        <v>0.8</v>
      </c>
      <c r="CP19" s="63" t="str">
        <f t="shared" si="7"/>
        <v>MODERADO</v>
      </c>
      <c r="CQ19" s="233">
        <f t="shared" si="8"/>
        <v>6.2207999999999999E-2</v>
      </c>
      <c r="CR19" s="77" t="s">
        <v>475</v>
      </c>
      <c r="CS19" s="63">
        <f t="shared" si="9"/>
        <v>3</v>
      </c>
      <c r="CT19" s="62"/>
      <c r="CU19" s="172" t="s">
        <v>1342</v>
      </c>
      <c r="CV19" s="76" t="s">
        <v>1238</v>
      </c>
      <c r="CW19" s="242"/>
      <c r="CX19" s="56">
        <f t="shared" si="10"/>
        <v>9</v>
      </c>
      <c r="CY19" s="59">
        <f t="shared" si="11"/>
        <v>4</v>
      </c>
      <c r="CZ19" s="56" t="str">
        <f t="shared" si="12"/>
        <v>Mayor</v>
      </c>
      <c r="DA19" s="237">
        <f t="shared" si="13"/>
        <v>0.8</v>
      </c>
      <c r="DB19" s="57">
        <f t="shared" si="14"/>
        <v>0.25</v>
      </c>
      <c r="DC19" s="57">
        <f t="shared" si="15"/>
        <v>0.15</v>
      </c>
      <c r="DD19" s="56">
        <f t="shared" si="16"/>
        <v>0.4</v>
      </c>
      <c r="DE19" s="55">
        <f t="shared" si="17"/>
        <v>2</v>
      </c>
      <c r="DF19" s="272">
        <f t="shared" si="18"/>
        <v>0.36</v>
      </c>
      <c r="DG19" s="55">
        <f t="shared" si="19"/>
        <v>4</v>
      </c>
      <c r="DH19" s="55"/>
      <c r="DI19" s="272">
        <f t="shared" si="20"/>
        <v>0.8</v>
      </c>
      <c r="DJ19" s="57">
        <f t="shared" si="21"/>
        <v>0.25</v>
      </c>
      <c r="DK19" s="57">
        <f t="shared" si="22"/>
        <v>0.15</v>
      </c>
      <c r="DL19" s="56">
        <f t="shared" si="23"/>
        <v>0.4</v>
      </c>
      <c r="DM19" s="55">
        <f t="shared" si="24"/>
        <v>2</v>
      </c>
      <c r="DN19" s="272">
        <f t="shared" si="25"/>
        <v>0.216</v>
      </c>
      <c r="DO19" s="55">
        <f t="shared" si="26"/>
        <v>4</v>
      </c>
      <c r="DP19" s="272">
        <f t="shared" si="27"/>
        <v>0.8</v>
      </c>
      <c r="DQ19" s="57">
        <f t="shared" si="28"/>
        <v>0.25</v>
      </c>
      <c r="DR19" s="57">
        <f t="shared" si="29"/>
        <v>0.15</v>
      </c>
      <c r="DS19" s="56">
        <f t="shared" si="30"/>
        <v>0.4</v>
      </c>
      <c r="DT19" s="55">
        <f t="shared" si="31"/>
        <v>1</v>
      </c>
      <c r="DU19" s="272">
        <f t="shared" si="32"/>
        <v>0.12959999999999999</v>
      </c>
      <c r="DV19" s="55">
        <f t="shared" si="33"/>
        <v>4</v>
      </c>
      <c r="DW19" s="272">
        <f t="shared" si="34"/>
        <v>0.8</v>
      </c>
      <c r="DX19" s="57">
        <f t="shared" si="35"/>
        <v>0.25</v>
      </c>
      <c r="DY19" s="57">
        <f t="shared" si="98"/>
        <v>0.15</v>
      </c>
      <c r="DZ19" s="56">
        <f t="shared" si="36"/>
        <v>0.4</v>
      </c>
      <c r="EA19" s="55">
        <f t="shared" si="37"/>
        <v>1</v>
      </c>
      <c r="EB19" s="272">
        <f t="shared" si="38"/>
        <v>7.7759999999999996E-2</v>
      </c>
      <c r="EC19" s="55">
        <f t="shared" si="39"/>
        <v>4</v>
      </c>
      <c r="ED19" s="272">
        <f t="shared" si="40"/>
        <v>0.8</v>
      </c>
      <c r="EE19" s="57">
        <f t="shared" si="41"/>
        <v>0</v>
      </c>
      <c r="EF19" s="57">
        <f t="shared" si="42"/>
        <v>0</v>
      </c>
      <c r="EG19" s="56">
        <f t="shared" si="43"/>
        <v>0</v>
      </c>
      <c r="EH19" s="55">
        <f t="shared" si="44"/>
        <v>1</v>
      </c>
      <c r="EI19" s="272">
        <f t="shared" si="45"/>
        <v>7.7759999999999996E-2</v>
      </c>
      <c r="EJ19" s="55">
        <f t="shared" si="46"/>
        <v>4</v>
      </c>
      <c r="EK19" s="272">
        <f t="shared" si="47"/>
        <v>0.8</v>
      </c>
      <c r="EL19" s="57">
        <f t="shared" si="48"/>
        <v>0</v>
      </c>
      <c r="EM19" s="57">
        <f t="shared" si="49"/>
        <v>0</v>
      </c>
      <c r="EN19" s="56">
        <f t="shared" si="50"/>
        <v>0</v>
      </c>
      <c r="EO19" s="55">
        <f t="shared" si="51"/>
        <v>1</v>
      </c>
      <c r="EP19" s="272">
        <f t="shared" si="52"/>
        <v>7.7759999999999996E-2</v>
      </c>
      <c r="EQ19" s="55">
        <f t="shared" si="53"/>
        <v>4</v>
      </c>
      <c r="ER19" s="272">
        <f t="shared" si="54"/>
        <v>0.8</v>
      </c>
      <c r="ES19" s="57">
        <f t="shared" si="55"/>
        <v>0</v>
      </c>
      <c r="ET19" s="57">
        <f t="shared" si="56"/>
        <v>0</v>
      </c>
      <c r="EU19" s="56">
        <f t="shared" si="57"/>
        <v>0</v>
      </c>
      <c r="EV19" s="55">
        <f t="shared" si="58"/>
        <v>1</v>
      </c>
      <c r="EW19" s="272">
        <f t="shared" si="59"/>
        <v>7.7759999999999996E-2</v>
      </c>
      <c r="EX19" s="55">
        <f t="shared" si="60"/>
        <v>4</v>
      </c>
      <c r="EY19" s="272">
        <f t="shared" si="61"/>
        <v>0.8</v>
      </c>
      <c r="EZ19" s="57">
        <f t="shared" si="62"/>
        <v>0</v>
      </c>
      <c r="FA19" s="57">
        <f t="shared" si="63"/>
        <v>0</v>
      </c>
      <c r="FB19" s="56">
        <f t="shared" si="64"/>
        <v>0</v>
      </c>
      <c r="FC19" s="55">
        <f t="shared" si="65"/>
        <v>1</v>
      </c>
      <c r="FD19" s="272">
        <f t="shared" si="66"/>
        <v>7.7759999999999996E-2</v>
      </c>
      <c r="FE19" s="55">
        <f t="shared" si="67"/>
        <v>4</v>
      </c>
      <c r="FF19" s="272">
        <f t="shared" si="68"/>
        <v>0.8</v>
      </c>
      <c r="FG19" s="57">
        <f t="shared" si="69"/>
        <v>0</v>
      </c>
      <c r="FH19" s="57">
        <f t="shared" si="70"/>
        <v>0</v>
      </c>
      <c r="FI19" s="56">
        <f t="shared" si="71"/>
        <v>0</v>
      </c>
      <c r="FJ19" s="55">
        <f t="shared" si="72"/>
        <v>1</v>
      </c>
      <c r="FK19" s="272">
        <f t="shared" si="73"/>
        <v>7.7759999999999996E-2</v>
      </c>
      <c r="FL19" s="55">
        <f t="shared" si="74"/>
        <v>4</v>
      </c>
      <c r="FM19" s="272">
        <f t="shared" si="75"/>
        <v>0.8</v>
      </c>
      <c r="FN19" s="57">
        <f t="shared" si="76"/>
        <v>0</v>
      </c>
      <c r="FO19" s="57">
        <f t="shared" si="77"/>
        <v>0</v>
      </c>
      <c r="FP19" s="56">
        <f t="shared" si="78"/>
        <v>0</v>
      </c>
      <c r="FQ19" s="55">
        <f t="shared" si="79"/>
        <v>1</v>
      </c>
      <c r="FR19" s="272">
        <f t="shared" si="80"/>
        <v>7.7759999999999996E-2</v>
      </c>
      <c r="FS19" s="55">
        <f t="shared" si="81"/>
        <v>4</v>
      </c>
      <c r="FT19" s="272">
        <f t="shared" si="82"/>
        <v>0.8</v>
      </c>
      <c r="FU19" s="57">
        <f t="shared" si="83"/>
        <v>0</v>
      </c>
      <c r="FV19" s="57">
        <f t="shared" si="84"/>
        <v>0</v>
      </c>
      <c r="FW19" s="56">
        <f t="shared" si="85"/>
        <v>0</v>
      </c>
      <c r="FX19" s="55">
        <f t="shared" si="86"/>
        <v>1</v>
      </c>
      <c r="FY19" s="272">
        <f t="shared" si="87"/>
        <v>7.7759999999999996E-2</v>
      </c>
      <c r="FZ19" s="55">
        <f t="shared" si="88"/>
        <v>4</v>
      </c>
      <c r="GA19" s="272">
        <f t="shared" si="89"/>
        <v>0.8</v>
      </c>
      <c r="GB19" s="57">
        <f t="shared" si="90"/>
        <v>0</v>
      </c>
      <c r="GC19" s="57">
        <f t="shared" si="91"/>
        <v>0</v>
      </c>
      <c r="GD19" s="56">
        <f t="shared" si="92"/>
        <v>0</v>
      </c>
      <c r="GE19" s="55">
        <f t="shared" si="93"/>
        <v>1</v>
      </c>
      <c r="GF19" s="272">
        <f t="shared" si="94"/>
        <v>7.7759999999999996E-2</v>
      </c>
      <c r="GG19" s="55">
        <f t="shared" si="95"/>
        <v>4</v>
      </c>
      <c r="GH19" s="272">
        <f t="shared" si="96"/>
        <v>0.8</v>
      </c>
      <c r="GI19" s="272">
        <f t="shared" si="97"/>
        <v>0.8</v>
      </c>
    </row>
    <row r="20" spans="1:191" ht="345.6" x14ac:dyDescent="0.2">
      <c r="A20" s="75">
        <v>12</v>
      </c>
      <c r="B20" s="69" t="s">
        <v>1368</v>
      </c>
      <c r="C20" s="80" t="s">
        <v>1377</v>
      </c>
      <c r="D20" s="71" t="s">
        <v>206</v>
      </c>
      <c r="E20" s="67" t="s">
        <v>204</v>
      </c>
      <c r="F20" s="62" t="s">
        <v>225</v>
      </c>
      <c r="G20" s="72" t="s">
        <v>211</v>
      </c>
      <c r="H20" s="72" t="s">
        <v>173</v>
      </c>
      <c r="I20" s="71" t="s">
        <v>22</v>
      </c>
      <c r="J20" s="71" t="s">
        <v>53</v>
      </c>
      <c r="K20" s="71" t="s">
        <v>53</v>
      </c>
      <c r="L20" s="71" t="s">
        <v>53</v>
      </c>
      <c r="M20" s="71" t="s">
        <v>54</v>
      </c>
      <c r="N20" s="71" t="s">
        <v>54</v>
      </c>
      <c r="O20" s="71" t="s">
        <v>53</v>
      </c>
      <c r="P20" s="71" t="s">
        <v>53</v>
      </c>
      <c r="Q20" s="71" t="s">
        <v>54</v>
      </c>
      <c r="R20" s="71" t="s">
        <v>54</v>
      </c>
      <c r="S20" s="71" t="s">
        <v>54</v>
      </c>
      <c r="T20" s="71" t="s">
        <v>54</v>
      </c>
      <c r="U20" s="71" t="s">
        <v>54</v>
      </c>
      <c r="V20" s="71" t="s">
        <v>54</v>
      </c>
      <c r="W20" s="71" t="s">
        <v>53</v>
      </c>
      <c r="X20" s="71" t="s">
        <v>53</v>
      </c>
      <c r="Y20" s="71" t="s">
        <v>54</v>
      </c>
      <c r="Z20" s="71" t="s">
        <v>53</v>
      </c>
      <c r="AA20" s="71" t="s">
        <v>53</v>
      </c>
      <c r="AB20" s="71" t="s">
        <v>53</v>
      </c>
      <c r="AC20" s="70" t="str">
        <f t="shared" si="0"/>
        <v>3 - Media</v>
      </c>
      <c r="AD20" s="233">
        <f t="shared" si="1"/>
        <v>0.6</v>
      </c>
      <c r="AE20" s="70" t="str">
        <f t="shared" si="2"/>
        <v>4 - Mayor</v>
      </c>
      <c r="AF20" s="233">
        <f t="shared" si="3"/>
        <v>0.8</v>
      </c>
      <c r="AG20" s="69" t="str">
        <f>IFERROR(INDEX('G FINANC'!$BLU$684:$BLY$688,MATCH(I20,'G FINANC'!$BLS$684:$BLS$688,0),MATCH(AE20,'G FINANC'!$BLU$682:$BLY$682,0)),"")</f>
        <v>ALTO</v>
      </c>
      <c r="AH20" s="233">
        <f t="shared" si="4"/>
        <v>0.48</v>
      </c>
      <c r="AI20" s="80" t="s">
        <v>1376</v>
      </c>
      <c r="AJ20" s="68" t="s">
        <v>1375</v>
      </c>
      <c r="AK20" s="68" t="s">
        <v>1358</v>
      </c>
      <c r="AL20" s="67" t="s">
        <v>1357</v>
      </c>
      <c r="AM20" s="62" t="s">
        <v>35</v>
      </c>
      <c r="AN20" s="67" t="s">
        <v>46</v>
      </c>
      <c r="AO20" s="67" t="s">
        <v>49</v>
      </c>
      <c r="AP20" s="62" t="s">
        <v>52</v>
      </c>
      <c r="AQ20" s="62" t="s">
        <v>35</v>
      </c>
      <c r="AR20" s="67" t="s">
        <v>46</v>
      </c>
      <c r="AS20" s="67" t="s">
        <v>49</v>
      </c>
      <c r="AT20" s="62" t="s">
        <v>52</v>
      </c>
      <c r="AU20" s="62" t="s">
        <v>35</v>
      </c>
      <c r="AV20" s="67" t="s">
        <v>46</v>
      </c>
      <c r="AW20" s="67" t="s">
        <v>49</v>
      </c>
      <c r="AX20" s="62" t="s">
        <v>52</v>
      </c>
      <c r="AY20" s="62" t="s">
        <v>35</v>
      </c>
      <c r="AZ20" s="67" t="s">
        <v>46</v>
      </c>
      <c r="BA20" s="67" t="s">
        <v>49</v>
      </c>
      <c r="BB20" s="62" t="s">
        <v>52</v>
      </c>
      <c r="BC20" s="62"/>
      <c r="BD20" s="67"/>
      <c r="BE20" s="67"/>
      <c r="BF20" s="62"/>
      <c r="BG20" s="62"/>
      <c r="BH20" s="67"/>
      <c r="BI20" s="67"/>
      <c r="BJ20" s="62"/>
      <c r="BK20" s="62"/>
      <c r="BL20" s="67"/>
      <c r="BM20" s="67"/>
      <c r="BN20" s="62"/>
      <c r="BO20" s="62"/>
      <c r="BP20" s="67"/>
      <c r="BQ20" s="67"/>
      <c r="BR20" s="62"/>
      <c r="BS20" s="62"/>
      <c r="BT20" s="67"/>
      <c r="BU20" s="67"/>
      <c r="BV20" s="62"/>
      <c r="BW20" s="62"/>
      <c r="BX20" s="67"/>
      <c r="BY20" s="67"/>
      <c r="BZ20" s="62"/>
      <c r="CA20" s="62"/>
      <c r="CB20" s="67"/>
      <c r="CC20" s="67"/>
      <c r="CD20" s="62"/>
      <c r="CE20" s="62"/>
      <c r="CF20" s="67"/>
      <c r="CG20" s="67"/>
      <c r="CH20" s="62"/>
      <c r="CI20" s="67"/>
      <c r="CJ20" s="67"/>
      <c r="CK20" s="62"/>
      <c r="CL20" s="66" t="str">
        <f>IFERROR(IF(GE20&lt;=1,"1 - Muy Baja",VLOOKUP(GE20,'G FINANC'!$BLR$684:$BLS$688,2,0)),"")</f>
        <v>1 - Muy Baja</v>
      </c>
      <c r="CM20" s="249">
        <f t="shared" si="5"/>
        <v>7.7759999999999996E-2</v>
      </c>
      <c r="CN20" s="66" t="str">
        <f>IFERROR(IF(GG20&lt;=1,"1 - Leve",HLOOKUP(GG20,'G FINANC'!$BLU$681:$BLY$682,2,0)),"")</f>
        <v>4 - Mayor</v>
      </c>
      <c r="CO20" s="249">
        <f t="shared" si="6"/>
        <v>0.8</v>
      </c>
      <c r="CP20" s="63" t="str">
        <f t="shared" si="7"/>
        <v>MODERADO</v>
      </c>
      <c r="CQ20" s="233">
        <f t="shared" si="8"/>
        <v>6.2207999999999999E-2</v>
      </c>
      <c r="CR20" s="77" t="s">
        <v>238</v>
      </c>
      <c r="CS20" s="63">
        <f t="shared" si="9"/>
        <v>3</v>
      </c>
      <c r="CT20" s="62"/>
      <c r="CU20" s="172" t="s">
        <v>1342</v>
      </c>
      <c r="CV20" s="76" t="s">
        <v>1238</v>
      </c>
      <c r="CW20" s="242"/>
      <c r="CX20" s="56">
        <f t="shared" si="10"/>
        <v>9</v>
      </c>
      <c r="CY20" s="59">
        <f t="shared" si="11"/>
        <v>4</v>
      </c>
      <c r="CZ20" s="56" t="str">
        <f t="shared" si="12"/>
        <v>Mayor</v>
      </c>
      <c r="DA20" s="237">
        <f t="shared" si="13"/>
        <v>0.8</v>
      </c>
      <c r="DB20" s="57">
        <f t="shared" si="14"/>
        <v>0.25</v>
      </c>
      <c r="DC20" s="57">
        <f t="shared" si="15"/>
        <v>0.15</v>
      </c>
      <c r="DD20" s="56">
        <f t="shared" si="16"/>
        <v>0.4</v>
      </c>
      <c r="DE20" s="55">
        <f t="shared" si="17"/>
        <v>2</v>
      </c>
      <c r="DF20" s="272">
        <f t="shared" si="18"/>
        <v>0.36</v>
      </c>
      <c r="DG20" s="55">
        <f t="shared" si="19"/>
        <v>4</v>
      </c>
      <c r="DH20" s="55"/>
      <c r="DI20" s="272">
        <f t="shared" si="20"/>
        <v>0.8</v>
      </c>
      <c r="DJ20" s="57">
        <f t="shared" si="21"/>
        <v>0.25</v>
      </c>
      <c r="DK20" s="57">
        <f t="shared" si="22"/>
        <v>0.15</v>
      </c>
      <c r="DL20" s="56">
        <f t="shared" si="23"/>
        <v>0.4</v>
      </c>
      <c r="DM20" s="55">
        <f t="shared" si="24"/>
        <v>2</v>
      </c>
      <c r="DN20" s="272">
        <f t="shared" si="25"/>
        <v>0.216</v>
      </c>
      <c r="DO20" s="55">
        <f t="shared" si="26"/>
        <v>4</v>
      </c>
      <c r="DP20" s="272">
        <f t="shared" si="27"/>
        <v>0.8</v>
      </c>
      <c r="DQ20" s="57">
        <f t="shared" si="28"/>
        <v>0.25</v>
      </c>
      <c r="DR20" s="57">
        <f t="shared" si="29"/>
        <v>0.15</v>
      </c>
      <c r="DS20" s="56">
        <f t="shared" si="30"/>
        <v>0.4</v>
      </c>
      <c r="DT20" s="55">
        <f t="shared" si="31"/>
        <v>1</v>
      </c>
      <c r="DU20" s="272">
        <f t="shared" si="32"/>
        <v>0.12959999999999999</v>
      </c>
      <c r="DV20" s="55">
        <f t="shared" si="33"/>
        <v>4</v>
      </c>
      <c r="DW20" s="272">
        <f t="shared" si="34"/>
        <v>0.8</v>
      </c>
      <c r="DX20" s="57">
        <f t="shared" si="35"/>
        <v>0.25</v>
      </c>
      <c r="DY20" s="57">
        <f t="shared" si="98"/>
        <v>0.15</v>
      </c>
      <c r="DZ20" s="56">
        <f t="shared" si="36"/>
        <v>0.4</v>
      </c>
      <c r="EA20" s="55">
        <f t="shared" si="37"/>
        <v>1</v>
      </c>
      <c r="EB20" s="272">
        <f t="shared" si="38"/>
        <v>7.7759999999999996E-2</v>
      </c>
      <c r="EC20" s="55">
        <f t="shared" si="39"/>
        <v>4</v>
      </c>
      <c r="ED20" s="272">
        <f t="shared" si="40"/>
        <v>0.8</v>
      </c>
      <c r="EE20" s="57">
        <f t="shared" si="41"/>
        <v>0</v>
      </c>
      <c r="EF20" s="57">
        <f t="shared" si="42"/>
        <v>0</v>
      </c>
      <c r="EG20" s="56">
        <f t="shared" si="43"/>
        <v>0</v>
      </c>
      <c r="EH20" s="55">
        <f t="shared" si="44"/>
        <v>1</v>
      </c>
      <c r="EI20" s="272">
        <f t="shared" si="45"/>
        <v>7.7759999999999996E-2</v>
      </c>
      <c r="EJ20" s="55">
        <f t="shared" si="46"/>
        <v>4</v>
      </c>
      <c r="EK20" s="272">
        <f t="shared" si="47"/>
        <v>0.8</v>
      </c>
      <c r="EL20" s="57">
        <f t="shared" si="48"/>
        <v>0</v>
      </c>
      <c r="EM20" s="57">
        <f t="shared" si="49"/>
        <v>0</v>
      </c>
      <c r="EN20" s="56">
        <f t="shared" si="50"/>
        <v>0</v>
      </c>
      <c r="EO20" s="55">
        <f t="shared" si="51"/>
        <v>1</v>
      </c>
      <c r="EP20" s="272">
        <f t="shared" si="52"/>
        <v>7.7759999999999996E-2</v>
      </c>
      <c r="EQ20" s="55">
        <f t="shared" si="53"/>
        <v>4</v>
      </c>
      <c r="ER20" s="272">
        <f t="shared" si="54"/>
        <v>0.8</v>
      </c>
      <c r="ES20" s="57">
        <f t="shared" si="55"/>
        <v>0</v>
      </c>
      <c r="ET20" s="57">
        <f t="shared" si="56"/>
        <v>0</v>
      </c>
      <c r="EU20" s="56">
        <f t="shared" si="57"/>
        <v>0</v>
      </c>
      <c r="EV20" s="55">
        <f t="shared" si="58"/>
        <v>1</v>
      </c>
      <c r="EW20" s="272">
        <f t="shared" si="59"/>
        <v>7.7759999999999996E-2</v>
      </c>
      <c r="EX20" s="55">
        <f t="shared" si="60"/>
        <v>4</v>
      </c>
      <c r="EY20" s="272">
        <f t="shared" si="61"/>
        <v>0.8</v>
      </c>
      <c r="EZ20" s="57">
        <f t="shared" si="62"/>
        <v>0</v>
      </c>
      <c r="FA20" s="57">
        <f t="shared" si="63"/>
        <v>0</v>
      </c>
      <c r="FB20" s="56">
        <f t="shared" si="64"/>
        <v>0</v>
      </c>
      <c r="FC20" s="55">
        <f t="shared" si="65"/>
        <v>1</v>
      </c>
      <c r="FD20" s="272">
        <f t="shared" si="66"/>
        <v>7.7759999999999996E-2</v>
      </c>
      <c r="FE20" s="55">
        <f t="shared" si="67"/>
        <v>4</v>
      </c>
      <c r="FF20" s="272">
        <f t="shared" si="68"/>
        <v>0.8</v>
      </c>
      <c r="FG20" s="57">
        <f t="shared" si="69"/>
        <v>0</v>
      </c>
      <c r="FH20" s="57">
        <f t="shared" si="70"/>
        <v>0</v>
      </c>
      <c r="FI20" s="56">
        <f t="shared" si="71"/>
        <v>0</v>
      </c>
      <c r="FJ20" s="55">
        <f t="shared" si="72"/>
        <v>1</v>
      </c>
      <c r="FK20" s="272">
        <f t="shared" si="73"/>
        <v>7.7759999999999996E-2</v>
      </c>
      <c r="FL20" s="55">
        <f t="shared" si="74"/>
        <v>4</v>
      </c>
      <c r="FM20" s="272">
        <f t="shared" si="75"/>
        <v>0.8</v>
      </c>
      <c r="FN20" s="57">
        <f t="shared" si="76"/>
        <v>0</v>
      </c>
      <c r="FO20" s="57">
        <f t="shared" si="77"/>
        <v>0</v>
      </c>
      <c r="FP20" s="56">
        <f t="shared" si="78"/>
        <v>0</v>
      </c>
      <c r="FQ20" s="55">
        <f t="shared" si="79"/>
        <v>1</v>
      </c>
      <c r="FR20" s="272">
        <f t="shared" si="80"/>
        <v>7.7759999999999996E-2</v>
      </c>
      <c r="FS20" s="55">
        <f t="shared" si="81"/>
        <v>4</v>
      </c>
      <c r="FT20" s="272">
        <f t="shared" si="82"/>
        <v>0.8</v>
      </c>
      <c r="FU20" s="57">
        <f t="shared" si="83"/>
        <v>0</v>
      </c>
      <c r="FV20" s="57">
        <f t="shared" si="84"/>
        <v>0</v>
      </c>
      <c r="FW20" s="56">
        <f t="shared" si="85"/>
        <v>0</v>
      </c>
      <c r="FX20" s="55">
        <f t="shared" si="86"/>
        <v>1</v>
      </c>
      <c r="FY20" s="272">
        <f t="shared" si="87"/>
        <v>7.7759999999999996E-2</v>
      </c>
      <c r="FZ20" s="55">
        <f t="shared" si="88"/>
        <v>4</v>
      </c>
      <c r="GA20" s="272">
        <f t="shared" si="89"/>
        <v>0.8</v>
      </c>
      <c r="GB20" s="57">
        <f t="shared" si="90"/>
        <v>0</v>
      </c>
      <c r="GC20" s="57">
        <f t="shared" si="91"/>
        <v>0</v>
      </c>
      <c r="GD20" s="56">
        <f t="shared" si="92"/>
        <v>0</v>
      </c>
      <c r="GE20" s="55">
        <f t="shared" si="93"/>
        <v>1</v>
      </c>
      <c r="GF20" s="272">
        <f t="shared" si="94"/>
        <v>7.7759999999999996E-2</v>
      </c>
      <c r="GG20" s="55">
        <f t="shared" si="95"/>
        <v>4</v>
      </c>
      <c r="GH20" s="272">
        <f t="shared" si="96"/>
        <v>0.8</v>
      </c>
      <c r="GI20" s="272">
        <f t="shared" si="97"/>
        <v>0.8</v>
      </c>
    </row>
    <row r="21" spans="1:191" ht="345.6" x14ac:dyDescent="0.2">
      <c r="A21" s="75">
        <v>13</v>
      </c>
      <c r="B21" s="69" t="s">
        <v>1368</v>
      </c>
      <c r="C21" s="80" t="s">
        <v>1374</v>
      </c>
      <c r="D21" s="71" t="s">
        <v>205</v>
      </c>
      <c r="E21" s="67" t="s">
        <v>204</v>
      </c>
      <c r="F21" s="62" t="s">
        <v>224</v>
      </c>
      <c r="G21" s="72" t="s">
        <v>211</v>
      </c>
      <c r="H21" s="72" t="s">
        <v>173</v>
      </c>
      <c r="I21" s="71" t="s">
        <v>22</v>
      </c>
      <c r="J21" s="71" t="s">
        <v>53</v>
      </c>
      <c r="K21" s="71" t="s">
        <v>53</v>
      </c>
      <c r="L21" s="71" t="s">
        <v>53</v>
      </c>
      <c r="M21" s="71" t="s">
        <v>54</v>
      </c>
      <c r="N21" s="71" t="s">
        <v>54</v>
      </c>
      <c r="O21" s="71" t="s">
        <v>53</v>
      </c>
      <c r="P21" s="71" t="s">
        <v>53</v>
      </c>
      <c r="Q21" s="71" t="s">
        <v>53</v>
      </c>
      <c r="R21" s="71" t="s">
        <v>54</v>
      </c>
      <c r="S21" s="71" t="s">
        <v>54</v>
      </c>
      <c r="T21" s="71" t="s">
        <v>54</v>
      </c>
      <c r="U21" s="71" t="s">
        <v>54</v>
      </c>
      <c r="V21" s="71" t="s">
        <v>54</v>
      </c>
      <c r="W21" s="71" t="s">
        <v>53</v>
      </c>
      <c r="X21" s="71" t="s">
        <v>53</v>
      </c>
      <c r="Y21" s="71" t="s">
        <v>53</v>
      </c>
      <c r="Z21" s="71" t="s">
        <v>53</v>
      </c>
      <c r="AA21" s="71" t="s">
        <v>53</v>
      </c>
      <c r="AB21" s="71" t="s">
        <v>53</v>
      </c>
      <c r="AC21" s="70" t="str">
        <f t="shared" si="0"/>
        <v>3 - Media</v>
      </c>
      <c r="AD21" s="233">
        <f t="shared" si="1"/>
        <v>0.6</v>
      </c>
      <c r="AE21" s="70" t="str">
        <f t="shared" si="2"/>
        <v>4 - Mayor</v>
      </c>
      <c r="AF21" s="233">
        <f t="shared" si="3"/>
        <v>0.8</v>
      </c>
      <c r="AG21" s="69" t="str">
        <f>IFERROR(INDEX('G FINANC'!$BLU$684:$BLY$688,MATCH(I21,'G FINANC'!$BLS$684:$BLS$688,0),MATCH(AE21,'G FINANC'!$BLU$682:$BLY$682,0)),"")</f>
        <v>ALTO</v>
      </c>
      <c r="AH21" s="233">
        <f t="shared" si="4"/>
        <v>0.48</v>
      </c>
      <c r="AI21" s="80" t="s">
        <v>1372</v>
      </c>
      <c r="AJ21" s="68" t="s">
        <v>1371</v>
      </c>
      <c r="AK21" s="68" t="s">
        <v>1358</v>
      </c>
      <c r="AL21" s="67" t="s">
        <v>1357</v>
      </c>
      <c r="AM21" s="62" t="s">
        <v>35</v>
      </c>
      <c r="AN21" s="67" t="s">
        <v>46</v>
      </c>
      <c r="AO21" s="67" t="s">
        <v>49</v>
      </c>
      <c r="AP21" s="62" t="s">
        <v>52</v>
      </c>
      <c r="AQ21" s="62" t="s">
        <v>35</v>
      </c>
      <c r="AR21" s="67" t="s">
        <v>46</v>
      </c>
      <c r="AS21" s="67" t="s">
        <v>49</v>
      </c>
      <c r="AT21" s="62" t="s">
        <v>52</v>
      </c>
      <c r="AU21" s="62" t="s">
        <v>35</v>
      </c>
      <c r="AV21" s="67" t="s">
        <v>46</v>
      </c>
      <c r="AW21" s="67" t="s">
        <v>49</v>
      </c>
      <c r="AX21" s="62" t="s">
        <v>52</v>
      </c>
      <c r="AY21" s="62" t="s">
        <v>35</v>
      </c>
      <c r="AZ21" s="67" t="s">
        <v>46</v>
      </c>
      <c r="BA21" s="67" t="s">
        <v>49</v>
      </c>
      <c r="BB21" s="62" t="s">
        <v>52</v>
      </c>
      <c r="BC21" s="62"/>
      <c r="BD21" s="67"/>
      <c r="BE21" s="67"/>
      <c r="BF21" s="62"/>
      <c r="BG21" s="62"/>
      <c r="BH21" s="67"/>
      <c r="BI21" s="67"/>
      <c r="BJ21" s="62"/>
      <c r="BK21" s="62"/>
      <c r="BL21" s="67"/>
      <c r="BM21" s="67"/>
      <c r="BN21" s="62"/>
      <c r="BO21" s="62"/>
      <c r="BP21" s="67"/>
      <c r="BQ21" s="67"/>
      <c r="BR21" s="62"/>
      <c r="BS21" s="62"/>
      <c r="BT21" s="67"/>
      <c r="BU21" s="67"/>
      <c r="BV21" s="62"/>
      <c r="BW21" s="62"/>
      <c r="BX21" s="67"/>
      <c r="BY21" s="67"/>
      <c r="BZ21" s="62"/>
      <c r="CA21" s="62"/>
      <c r="CB21" s="67"/>
      <c r="CC21" s="67"/>
      <c r="CD21" s="62"/>
      <c r="CE21" s="62"/>
      <c r="CF21" s="67"/>
      <c r="CG21" s="67"/>
      <c r="CH21" s="62"/>
      <c r="CI21" s="67"/>
      <c r="CJ21" s="67"/>
      <c r="CK21" s="62"/>
      <c r="CL21" s="66" t="str">
        <f>IFERROR(IF(GE21&lt;=1,"1 - Muy Baja",VLOOKUP(GE21,'G FINANC'!$BLR$684:$BLS$688,2,0)),"")</f>
        <v>1 - Muy Baja</v>
      </c>
      <c r="CM21" s="249">
        <f t="shared" si="5"/>
        <v>7.7759999999999996E-2</v>
      </c>
      <c r="CN21" s="66" t="str">
        <f>IFERROR(IF(GG21&lt;=1,"1 - Leve",HLOOKUP(GG21,'G FINANC'!$BLU$681:$BLY$682,2,0)),"")</f>
        <v>4 - Mayor</v>
      </c>
      <c r="CO21" s="249">
        <f t="shared" si="6"/>
        <v>0.8</v>
      </c>
      <c r="CP21" s="63" t="str">
        <f t="shared" si="7"/>
        <v>MODERADO</v>
      </c>
      <c r="CQ21" s="233">
        <f t="shared" si="8"/>
        <v>6.2207999999999999E-2</v>
      </c>
      <c r="CR21" s="77" t="s">
        <v>475</v>
      </c>
      <c r="CS21" s="63">
        <f t="shared" si="9"/>
        <v>3</v>
      </c>
      <c r="CT21" s="62"/>
      <c r="CU21" s="172" t="s">
        <v>1342</v>
      </c>
      <c r="CV21" s="76" t="s">
        <v>1238</v>
      </c>
      <c r="CW21" s="242"/>
      <c r="CX21" s="56">
        <f t="shared" si="10"/>
        <v>7</v>
      </c>
      <c r="CY21" s="59">
        <f t="shared" si="11"/>
        <v>4</v>
      </c>
      <c r="CZ21" s="56" t="str">
        <f t="shared" si="12"/>
        <v>Mayor</v>
      </c>
      <c r="DA21" s="237">
        <f t="shared" si="13"/>
        <v>0.8</v>
      </c>
      <c r="DB21" s="57">
        <f t="shared" si="14"/>
        <v>0.25</v>
      </c>
      <c r="DC21" s="57">
        <f t="shared" si="15"/>
        <v>0.15</v>
      </c>
      <c r="DD21" s="56">
        <f t="shared" si="16"/>
        <v>0.4</v>
      </c>
      <c r="DE21" s="55">
        <f t="shared" si="17"/>
        <v>2</v>
      </c>
      <c r="DF21" s="272">
        <f t="shared" si="18"/>
        <v>0.36</v>
      </c>
      <c r="DG21" s="55">
        <f t="shared" si="19"/>
        <v>4</v>
      </c>
      <c r="DH21" s="55"/>
      <c r="DI21" s="272">
        <f t="shared" si="20"/>
        <v>0.8</v>
      </c>
      <c r="DJ21" s="57">
        <f t="shared" si="21"/>
        <v>0.25</v>
      </c>
      <c r="DK21" s="57">
        <f t="shared" si="22"/>
        <v>0.15</v>
      </c>
      <c r="DL21" s="56">
        <f t="shared" si="23"/>
        <v>0.4</v>
      </c>
      <c r="DM21" s="55">
        <f t="shared" si="24"/>
        <v>2</v>
      </c>
      <c r="DN21" s="272">
        <f t="shared" si="25"/>
        <v>0.216</v>
      </c>
      <c r="DO21" s="55">
        <f t="shared" si="26"/>
        <v>4</v>
      </c>
      <c r="DP21" s="272">
        <f t="shared" si="27"/>
        <v>0.8</v>
      </c>
      <c r="DQ21" s="57">
        <f t="shared" si="28"/>
        <v>0.25</v>
      </c>
      <c r="DR21" s="57">
        <f t="shared" si="29"/>
        <v>0.15</v>
      </c>
      <c r="DS21" s="56">
        <f t="shared" si="30"/>
        <v>0.4</v>
      </c>
      <c r="DT21" s="55">
        <f t="shared" si="31"/>
        <v>1</v>
      </c>
      <c r="DU21" s="272">
        <f t="shared" si="32"/>
        <v>0.12959999999999999</v>
      </c>
      <c r="DV21" s="55">
        <f t="shared" si="33"/>
        <v>4</v>
      </c>
      <c r="DW21" s="272">
        <f t="shared" si="34"/>
        <v>0.8</v>
      </c>
      <c r="DX21" s="57">
        <f t="shared" si="35"/>
        <v>0.25</v>
      </c>
      <c r="DY21" s="57">
        <f t="shared" si="98"/>
        <v>0.15</v>
      </c>
      <c r="DZ21" s="56">
        <f t="shared" si="36"/>
        <v>0.4</v>
      </c>
      <c r="EA21" s="55">
        <f t="shared" si="37"/>
        <v>1</v>
      </c>
      <c r="EB21" s="272">
        <f t="shared" si="38"/>
        <v>7.7759999999999996E-2</v>
      </c>
      <c r="EC21" s="55">
        <f t="shared" si="39"/>
        <v>4</v>
      </c>
      <c r="ED21" s="272">
        <f t="shared" si="40"/>
        <v>0.8</v>
      </c>
      <c r="EE21" s="57">
        <f t="shared" si="41"/>
        <v>0</v>
      </c>
      <c r="EF21" s="57">
        <f t="shared" si="42"/>
        <v>0</v>
      </c>
      <c r="EG21" s="56">
        <f t="shared" si="43"/>
        <v>0</v>
      </c>
      <c r="EH21" s="55">
        <f t="shared" si="44"/>
        <v>1</v>
      </c>
      <c r="EI21" s="272">
        <f t="shared" si="45"/>
        <v>7.7759999999999996E-2</v>
      </c>
      <c r="EJ21" s="55">
        <f t="shared" si="46"/>
        <v>4</v>
      </c>
      <c r="EK21" s="272">
        <f t="shared" si="47"/>
        <v>0.8</v>
      </c>
      <c r="EL21" s="57">
        <f t="shared" si="48"/>
        <v>0</v>
      </c>
      <c r="EM21" s="57">
        <f t="shared" si="49"/>
        <v>0</v>
      </c>
      <c r="EN21" s="56">
        <f t="shared" si="50"/>
        <v>0</v>
      </c>
      <c r="EO21" s="55">
        <f t="shared" si="51"/>
        <v>1</v>
      </c>
      <c r="EP21" s="272">
        <f t="shared" si="52"/>
        <v>7.7759999999999996E-2</v>
      </c>
      <c r="EQ21" s="55">
        <f t="shared" si="53"/>
        <v>4</v>
      </c>
      <c r="ER21" s="272">
        <f t="shared" si="54"/>
        <v>0.8</v>
      </c>
      <c r="ES21" s="57">
        <f t="shared" si="55"/>
        <v>0</v>
      </c>
      <c r="ET21" s="57">
        <f t="shared" si="56"/>
        <v>0</v>
      </c>
      <c r="EU21" s="56">
        <f t="shared" si="57"/>
        <v>0</v>
      </c>
      <c r="EV21" s="55">
        <f t="shared" si="58"/>
        <v>1</v>
      </c>
      <c r="EW21" s="272">
        <f t="shared" si="59"/>
        <v>7.7759999999999996E-2</v>
      </c>
      <c r="EX21" s="55">
        <f t="shared" si="60"/>
        <v>4</v>
      </c>
      <c r="EY21" s="272">
        <f t="shared" si="61"/>
        <v>0.8</v>
      </c>
      <c r="EZ21" s="57">
        <f t="shared" si="62"/>
        <v>0</v>
      </c>
      <c r="FA21" s="57">
        <f t="shared" si="63"/>
        <v>0</v>
      </c>
      <c r="FB21" s="56">
        <f t="shared" si="64"/>
        <v>0</v>
      </c>
      <c r="FC21" s="55">
        <f t="shared" si="65"/>
        <v>1</v>
      </c>
      <c r="FD21" s="272">
        <f t="shared" si="66"/>
        <v>7.7759999999999996E-2</v>
      </c>
      <c r="FE21" s="55">
        <f t="shared" si="67"/>
        <v>4</v>
      </c>
      <c r="FF21" s="272">
        <f t="shared" si="68"/>
        <v>0.8</v>
      </c>
      <c r="FG21" s="57">
        <f t="shared" si="69"/>
        <v>0</v>
      </c>
      <c r="FH21" s="57">
        <f t="shared" si="70"/>
        <v>0</v>
      </c>
      <c r="FI21" s="56">
        <f t="shared" si="71"/>
        <v>0</v>
      </c>
      <c r="FJ21" s="55">
        <f t="shared" si="72"/>
        <v>1</v>
      </c>
      <c r="FK21" s="272">
        <f t="shared" si="73"/>
        <v>7.7759999999999996E-2</v>
      </c>
      <c r="FL21" s="55">
        <f t="shared" si="74"/>
        <v>4</v>
      </c>
      <c r="FM21" s="272">
        <f t="shared" si="75"/>
        <v>0.8</v>
      </c>
      <c r="FN21" s="57">
        <f t="shared" si="76"/>
        <v>0</v>
      </c>
      <c r="FO21" s="57">
        <f t="shared" si="77"/>
        <v>0</v>
      </c>
      <c r="FP21" s="56">
        <f t="shared" si="78"/>
        <v>0</v>
      </c>
      <c r="FQ21" s="55">
        <f t="shared" si="79"/>
        <v>1</v>
      </c>
      <c r="FR21" s="272">
        <f t="shared" si="80"/>
        <v>7.7759999999999996E-2</v>
      </c>
      <c r="FS21" s="55">
        <f t="shared" si="81"/>
        <v>4</v>
      </c>
      <c r="FT21" s="272">
        <f t="shared" si="82"/>
        <v>0.8</v>
      </c>
      <c r="FU21" s="57">
        <f t="shared" si="83"/>
        <v>0</v>
      </c>
      <c r="FV21" s="57">
        <f t="shared" si="84"/>
        <v>0</v>
      </c>
      <c r="FW21" s="56">
        <f t="shared" si="85"/>
        <v>0</v>
      </c>
      <c r="FX21" s="55">
        <f t="shared" si="86"/>
        <v>1</v>
      </c>
      <c r="FY21" s="272">
        <f t="shared" si="87"/>
        <v>7.7759999999999996E-2</v>
      </c>
      <c r="FZ21" s="55">
        <f t="shared" si="88"/>
        <v>4</v>
      </c>
      <c r="GA21" s="272">
        <f t="shared" si="89"/>
        <v>0.8</v>
      </c>
      <c r="GB21" s="57">
        <f t="shared" si="90"/>
        <v>0</v>
      </c>
      <c r="GC21" s="57">
        <f t="shared" si="91"/>
        <v>0</v>
      </c>
      <c r="GD21" s="56">
        <f t="shared" si="92"/>
        <v>0</v>
      </c>
      <c r="GE21" s="55">
        <f t="shared" si="93"/>
        <v>1</v>
      </c>
      <c r="GF21" s="272">
        <f t="shared" si="94"/>
        <v>7.7759999999999996E-2</v>
      </c>
      <c r="GG21" s="55">
        <f t="shared" si="95"/>
        <v>4</v>
      </c>
      <c r="GH21" s="272">
        <f t="shared" si="96"/>
        <v>0.8</v>
      </c>
      <c r="GI21" s="272">
        <f t="shared" si="97"/>
        <v>0.8</v>
      </c>
    </row>
    <row r="22" spans="1:191" ht="345.6" x14ac:dyDescent="0.2">
      <c r="A22" s="75">
        <v>14</v>
      </c>
      <c r="B22" s="69" t="s">
        <v>1368</v>
      </c>
      <c r="C22" s="80" t="s">
        <v>1373</v>
      </c>
      <c r="D22" s="71" t="s">
        <v>206</v>
      </c>
      <c r="E22" s="67" t="s">
        <v>204</v>
      </c>
      <c r="F22" s="62" t="s">
        <v>224</v>
      </c>
      <c r="G22" s="72" t="s">
        <v>211</v>
      </c>
      <c r="H22" s="72" t="s">
        <v>173</v>
      </c>
      <c r="I22" s="71" t="s">
        <v>22</v>
      </c>
      <c r="J22" s="71" t="s">
        <v>53</v>
      </c>
      <c r="K22" s="71" t="s">
        <v>53</v>
      </c>
      <c r="L22" s="71" t="s">
        <v>53</v>
      </c>
      <c r="M22" s="71" t="s">
        <v>54</v>
      </c>
      <c r="N22" s="71" t="s">
        <v>54</v>
      </c>
      <c r="O22" s="71" t="s">
        <v>53</v>
      </c>
      <c r="P22" s="71" t="s">
        <v>53</v>
      </c>
      <c r="Q22" s="71" t="s">
        <v>53</v>
      </c>
      <c r="R22" s="71" t="s">
        <v>54</v>
      </c>
      <c r="S22" s="71" t="s">
        <v>54</v>
      </c>
      <c r="T22" s="71" t="s">
        <v>54</v>
      </c>
      <c r="U22" s="71" t="s">
        <v>54</v>
      </c>
      <c r="V22" s="71" t="s">
        <v>54</v>
      </c>
      <c r="W22" s="71" t="s">
        <v>53</v>
      </c>
      <c r="X22" s="71" t="s">
        <v>53</v>
      </c>
      <c r="Y22" s="71" t="s">
        <v>53</v>
      </c>
      <c r="Z22" s="71" t="s">
        <v>53</v>
      </c>
      <c r="AA22" s="71" t="s">
        <v>53</v>
      </c>
      <c r="AB22" s="71" t="s">
        <v>53</v>
      </c>
      <c r="AC22" s="70" t="str">
        <f t="shared" si="0"/>
        <v>3 - Media</v>
      </c>
      <c r="AD22" s="233">
        <f t="shared" si="1"/>
        <v>0.6</v>
      </c>
      <c r="AE22" s="70" t="str">
        <f t="shared" si="2"/>
        <v>4 - Mayor</v>
      </c>
      <c r="AF22" s="233">
        <f t="shared" si="3"/>
        <v>0.8</v>
      </c>
      <c r="AG22" s="69" t="str">
        <f>IFERROR(INDEX('G FINANC'!$BLU$684:$BLY$688,MATCH(I22,'G FINANC'!$BLS$684:$BLS$688,0),MATCH(AE22,'G FINANC'!$BLU$682:$BLY$682,0)),"")</f>
        <v>ALTO</v>
      </c>
      <c r="AH22" s="233">
        <f t="shared" si="4"/>
        <v>0.48</v>
      </c>
      <c r="AI22" s="80" t="s">
        <v>1372</v>
      </c>
      <c r="AJ22" s="68" t="s">
        <v>1371</v>
      </c>
      <c r="AK22" s="68" t="s">
        <v>1358</v>
      </c>
      <c r="AL22" s="67" t="s">
        <v>1357</v>
      </c>
      <c r="AM22" s="62" t="s">
        <v>35</v>
      </c>
      <c r="AN22" s="67" t="s">
        <v>46</v>
      </c>
      <c r="AO22" s="67" t="s">
        <v>49</v>
      </c>
      <c r="AP22" s="62" t="s">
        <v>52</v>
      </c>
      <c r="AQ22" s="62" t="s">
        <v>35</v>
      </c>
      <c r="AR22" s="67" t="s">
        <v>46</v>
      </c>
      <c r="AS22" s="67" t="s">
        <v>49</v>
      </c>
      <c r="AT22" s="62" t="s">
        <v>52</v>
      </c>
      <c r="AU22" s="62" t="s">
        <v>35</v>
      </c>
      <c r="AV22" s="67" t="s">
        <v>46</v>
      </c>
      <c r="AW22" s="67" t="s">
        <v>49</v>
      </c>
      <c r="AX22" s="62" t="s">
        <v>52</v>
      </c>
      <c r="AY22" s="62" t="s">
        <v>35</v>
      </c>
      <c r="AZ22" s="67" t="s">
        <v>46</v>
      </c>
      <c r="BA22" s="67" t="s">
        <v>49</v>
      </c>
      <c r="BB22" s="62" t="s">
        <v>52</v>
      </c>
      <c r="BC22" s="62"/>
      <c r="BD22" s="67"/>
      <c r="BE22" s="67"/>
      <c r="BF22" s="62"/>
      <c r="BG22" s="62"/>
      <c r="BH22" s="67"/>
      <c r="BI22" s="67"/>
      <c r="BJ22" s="62"/>
      <c r="BK22" s="62"/>
      <c r="BL22" s="67"/>
      <c r="BM22" s="67"/>
      <c r="BN22" s="62"/>
      <c r="BO22" s="62"/>
      <c r="BP22" s="67"/>
      <c r="BQ22" s="67"/>
      <c r="BR22" s="62"/>
      <c r="BS22" s="62"/>
      <c r="BT22" s="67"/>
      <c r="BU22" s="67"/>
      <c r="BV22" s="62"/>
      <c r="BW22" s="62"/>
      <c r="BX22" s="67"/>
      <c r="BY22" s="67"/>
      <c r="BZ22" s="62"/>
      <c r="CA22" s="62"/>
      <c r="CB22" s="67"/>
      <c r="CC22" s="67"/>
      <c r="CD22" s="62"/>
      <c r="CE22" s="62"/>
      <c r="CF22" s="67"/>
      <c r="CG22" s="67"/>
      <c r="CH22" s="62"/>
      <c r="CI22" s="67"/>
      <c r="CJ22" s="67"/>
      <c r="CK22" s="62"/>
      <c r="CL22" s="66" t="str">
        <f>IFERROR(IF(GE22&lt;=1,"1 - Muy Baja",VLOOKUP(GE22,'G FINANC'!$BLR$684:$BLS$688,2,0)),"")</f>
        <v>1 - Muy Baja</v>
      </c>
      <c r="CM22" s="249">
        <f t="shared" si="5"/>
        <v>7.7759999999999996E-2</v>
      </c>
      <c r="CN22" s="66" t="str">
        <f>IFERROR(IF(GG22&lt;=1,"1 - Leve",HLOOKUP(GG22,'G FINANC'!$BLU$681:$BLY$682,2,0)),"")</f>
        <v>4 - Mayor</v>
      </c>
      <c r="CO22" s="249">
        <f t="shared" si="6"/>
        <v>0.8</v>
      </c>
      <c r="CP22" s="63" t="str">
        <f t="shared" si="7"/>
        <v>MODERADO</v>
      </c>
      <c r="CQ22" s="233">
        <f t="shared" si="8"/>
        <v>6.2207999999999999E-2</v>
      </c>
      <c r="CR22" s="77" t="s">
        <v>238</v>
      </c>
      <c r="CS22" s="63">
        <f t="shared" si="9"/>
        <v>3</v>
      </c>
      <c r="CT22" s="62"/>
      <c r="CU22" s="172" t="s">
        <v>1342</v>
      </c>
      <c r="CV22" s="76" t="s">
        <v>1238</v>
      </c>
      <c r="CW22" s="242"/>
      <c r="CX22" s="56">
        <f t="shared" si="10"/>
        <v>7</v>
      </c>
      <c r="CY22" s="59">
        <f t="shared" si="11"/>
        <v>4</v>
      </c>
      <c r="CZ22" s="56" t="str">
        <f t="shared" si="12"/>
        <v>Mayor</v>
      </c>
      <c r="DA22" s="237">
        <f t="shared" si="13"/>
        <v>0.8</v>
      </c>
      <c r="DB22" s="57">
        <f t="shared" si="14"/>
        <v>0.25</v>
      </c>
      <c r="DC22" s="57">
        <f t="shared" si="15"/>
        <v>0.15</v>
      </c>
      <c r="DD22" s="56">
        <f t="shared" si="16"/>
        <v>0.4</v>
      </c>
      <c r="DE22" s="55">
        <f t="shared" si="17"/>
        <v>2</v>
      </c>
      <c r="DF22" s="272">
        <f t="shared" si="18"/>
        <v>0.36</v>
      </c>
      <c r="DG22" s="55">
        <f t="shared" si="19"/>
        <v>4</v>
      </c>
      <c r="DH22" s="55"/>
      <c r="DI22" s="272">
        <f t="shared" si="20"/>
        <v>0.8</v>
      </c>
      <c r="DJ22" s="57">
        <f t="shared" si="21"/>
        <v>0.25</v>
      </c>
      <c r="DK22" s="57">
        <f t="shared" si="22"/>
        <v>0.15</v>
      </c>
      <c r="DL22" s="56">
        <f t="shared" si="23"/>
        <v>0.4</v>
      </c>
      <c r="DM22" s="55">
        <f t="shared" si="24"/>
        <v>2</v>
      </c>
      <c r="DN22" s="272">
        <f t="shared" si="25"/>
        <v>0.216</v>
      </c>
      <c r="DO22" s="55">
        <f t="shared" si="26"/>
        <v>4</v>
      </c>
      <c r="DP22" s="272">
        <f t="shared" si="27"/>
        <v>0.8</v>
      </c>
      <c r="DQ22" s="57">
        <f t="shared" si="28"/>
        <v>0.25</v>
      </c>
      <c r="DR22" s="57">
        <f t="shared" si="29"/>
        <v>0.15</v>
      </c>
      <c r="DS22" s="56">
        <f t="shared" si="30"/>
        <v>0.4</v>
      </c>
      <c r="DT22" s="55">
        <f t="shared" si="31"/>
        <v>1</v>
      </c>
      <c r="DU22" s="272">
        <f t="shared" si="32"/>
        <v>0.12959999999999999</v>
      </c>
      <c r="DV22" s="55">
        <f t="shared" si="33"/>
        <v>4</v>
      </c>
      <c r="DW22" s="272">
        <f t="shared" si="34"/>
        <v>0.8</v>
      </c>
      <c r="DX22" s="57">
        <f t="shared" si="35"/>
        <v>0.25</v>
      </c>
      <c r="DY22" s="57">
        <f t="shared" si="98"/>
        <v>0.15</v>
      </c>
      <c r="DZ22" s="56">
        <f t="shared" si="36"/>
        <v>0.4</v>
      </c>
      <c r="EA22" s="55">
        <f t="shared" si="37"/>
        <v>1</v>
      </c>
      <c r="EB22" s="272">
        <f t="shared" si="38"/>
        <v>7.7759999999999996E-2</v>
      </c>
      <c r="EC22" s="55">
        <f t="shared" si="39"/>
        <v>4</v>
      </c>
      <c r="ED22" s="272">
        <f t="shared" si="40"/>
        <v>0.8</v>
      </c>
      <c r="EE22" s="57">
        <f t="shared" si="41"/>
        <v>0</v>
      </c>
      <c r="EF22" s="57">
        <f t="shared" si="42"/>
        <v>0</v>
      </c>
      <c r="EG22" s="56">
        <f t="shared" si="43"/>
        <v>0</v>
      </c>
      <c r="EH22" s="55">
        <f t="shared" si="44"/>
        <v>1</v>
      </c>
      <c r="EI22" s="272">
        <f t="shared" si="45"/>
        <v>7.7759999999999996E-2</v>
      </c>
      <c r="EJ22" s="55">
        <f t="shared" si="46"/>
        <v>4</v>
      </c>
      <c r="EK22" s="272">
        <f t="shared" si="47"/>
        <v>0.8</v>
      </c>
      <c r="EL22" s="57">
        <f t="shared" si="48"/>
        <v>0</v>
      </c>
      <c r="EM22" s="57">
        <f t="shared" si="49"/>
        <v>0</v>
      </c>
      <c r="EN22" s="56">
        <f t="shared" si="50"/>
        <v>0</v>
      </c>
      <c r="EO22" s="55">
        <f t="shared" si="51"/>
        <v>1</v>
      </c>
      <c r="EP22" s="272">
        <f t="shared" si="52"/>
        <v>7.7759999999999996E-2</v>
      </c>
      <c r="EQ22" s="55">
        <f t="shared" si="53"/>
        <v>4</v>
      </c>
      <c r="ER22" s="272">
        <f t="shared" si="54"/>
        <v>0.8</v>
      </c>
      <c r="ES22" s="57">
        <f t="shared" si="55"/>
        <v>0</v>
      </c>
      <c r="ET22" s="57">
        <f t="shared" si="56"/>
        <v>0</v>
      </c>
      <c r="EU22" s="56">
        <f t="shared" si="57"/>
        <v>0</v>
      </c>
      <c r="EV22" s="55">
        <f t="shared" si="58"/>
        <v>1</v>
      </c>
      <c r="EW22" s="272">
        <f t="shared" si="59"/>
        <v>7.7759999999999996E-2</v>
      </c>
      <c r="EX22" s="55">
        <f t="shared" si="60"/>
        <v>4</v>
      </c>
      <c r="EY22" s="272">
        <f t="shared" si="61"/>
        <v>0.8</v>
      </c>
      <c r="EZ22" s="57">
        <f t="shared" si="62"/>
        <v>0</v>
      </c>
      <c r="FA22" s="57">
        <f t="shared" si="63"/>
        <v>0</v>
      </c>
      <c r="FB22" s="56">
        <f t="shared" si="64"/>
        <v>0</v>
      </c>
      <c r="FC22" s="55">
        <f t="shared" si="65"/>
        <v>1</v>
      </c>
      <c r="FD22" s="272">
        <f t="shared" si="66"/>
        <v>7.7759999999999996E-2</v>
      </c>
      <c r="FE22" s="55">
        <f t="shared" si="67"/>
        <v>4</v>
      </c>
      <c r="FF22" s="272">
        <f t="shared" si="68"/>
        <v>0.8</v>
      </c>
      <c r="FG22" s="57">
        <f t="shared" si="69"/>
        <v>0</v>
      </c>
      <c r="FH22" s="57">
        <f t="shared" si="70"/>
        <v>0</v>
      </c>
      <c r="FI22" s="56">
        <f t="shared" si="71"/>
        <v>0</v>
      </c>
      <c r="FJ22" s="55">
        <f t="shared" si="72"/>
        <v>1</v>
      </c>
      <c r="FK22" s="272">
        <f t="shared" si="73"/>
        <v>7.7759999999999996E-2</v>
      </c>
      <c r="FL22" s="55">
        <f t="shared" si="74"/>
        <v>4</v>
      </c>
      <c r="FM22" s="272">
        <f t="shared" si="75"/>
        <v>0.8</v>
      </c>
      <c r="FN22" s="57">
        <f t="shared" si="76"/>
        <v>0</v>
      </c>
      <c r="FO22" s="57">
        <f t="shared" si="77"/>
        <v>0</v>
      </c>
      <c r="FP22" s="56">
        <f t="shared" si="78"/>
        <v>0</v>
      </c>
      <c r="FQ22" s="55">
        <f t="shared" si="79"/>
        <v>1</v>
      </c>
      <c r="FR22" s="272">
        <f t="shared" si="80"/>
        <v>7.7759999999999996E-2</v>
      </c>
      <c r="FS22" s="55">
        <f t="shared" si="81"/>
        <v>4</v>
      </c>
      <c r="FT22" s="272">
        <f t="shared" si="82"/>
        <v>0.8</v>
      </c>
      <c r="FU22" s="57">
        <f t="shared" si="83"/>
        <v>0</v>
      </c>
      <c r="FV22" s="57">
        <f t="shared" si="84"/>
        <v>0</v>
      </c>
      <c r="FW22" s="56">
        <f t="shared" si="85"/>
        <v>0</v>
      </c>
      <c r="FX22" s="55">
        <f t="shared" si="86"/>
        <v>1</v>
      </c>
      <c r="FY22" s="272">
        <f t="shared" si="87"/>
        <v>7.7759999999999996E-2</v>
      </c>
      <c r="FZ22" s="55">
        <f t="shared" si="88"/>
        <v>4</v>
      </c>
      <c r="GA22" s="272">
        <f t="shared" si="89"/>
        <v>0.8</v>
      </c>
      <c r="GB22" s="57">
        <f t="shared" si="90"/>
        <v>0</v>
      </c>
      <c r="GC22" s="57">
        <f t="shared" si="91"/>
        <v>0</v>
      </c>
      <c r="GD22" s="56">
        <f t="shared" si="92"/>
        <v>0</v>
      </c>
      <c r="GE22" s="55">
        <f t="shared" si="93"/>
        <v>1</v>
      </c>
      <c r="GF22" s="272">
        <f t="shared" si="94"/>
        <v>7.7759999999999996E-2</v>
      </c>
      <c r="GG22" s="55">
        <f t="shared" si="95"/>
        <v>4</v>
      </c>
      <c r="GH22" s="272">
        <f t="shared" si="96"/>
        <v>0.8</v>
      </c>
      <c r="GI22" s="272">
        <f t="shared" si="97"/>
        <v>0.8</v>
      </c>
    </row>
    <row r="23" spans="1:191" ht="345.6" x14ac:dyDescent="0.2">
      <c r="A23" s="75">
        <v>15</v>
      </c>
      <c r="B23" s="69" t="s">
        <v>1368</v>
      </c>
      <c r="C23" s="80" t="s">
        <v>1370</v>
      </c>
      <c r="D23" s="71" t="s">
        <v>205</v>
      </c>
      <c r="E23" s="67" t="s">
        <v>204</v>
      </c>
      <c r="F23" s="62" t="s">
        <v>224</v>
      </c>
      <c r="G23" s="72" t="s">
        <v>1041</v>
      </c>
      <c r="H23" s="72" t="s">
        <v>173</v>
      </c>
      <c r="I23" s="71" t="s">
        <v>22</v>
      </c>
      <c r="J23" s="71" t="s">
        <v>53</v>
      </c>
      <c r="K23" s="71" t="s">
        <v>53</v>
      </c>
      <c r="L23" s="71" t="s">
        <v>53</v>
      </c>
      <c r="M23" s="71" t="s">
        <v>54</v>
      </c>
      <c r="N23" s="71" t="s">
        <v>54</v>
      </c>
      <c r="O23" s="71" t="s">
        <v>53</v>
      </c>
      <c r="P23" s="71" t="s">
        <v>53</v>
      </c>
      <c r="Q23" s="71" t="s">
        <v>54</v>
      </c>
      <c r="R23" s="71" t="s">
        <v>54</v>
      </c>
      <c r="S23" s="71" t="s">
        <v>54</v>
      </c>
      <c r="T23" s="71" t="s">
        <v>54</v>
      </c>
      <c r="U23" s="71" t="s">
        <v>54</v>
      </c>
      <c r="V23" s="71" t="s">
        <v>54</v>
      </c>
      <c r="W23" s="71" t="s">
        <v>53</v>
      </c>
      <c r="X23" s="71" t="s">
        <v>53</v>
      </c>
      <c r="Y23" s="71" t="s">
        <v>53</v>
      </c>
      <c r="Z23" s="71" t="s">
        <v>53</v>
      </c>
      <c r="AA23" s="71" t="s">
        <v>53</v>
      </c>
      <c r="AB23" s="71" t="s">
        <v>53</v>
      </c>
      <c r="AC23" s="70" t="str">
        <f t="shared" si="0"/>
        <v>3 - Media</v>
      </c>
      <c r="AD23" s="233">
        <f t="shared" si="1"/>
        <v>0.6</v>
      </c>
      <c r="AE23" s="70" t="str">
        <f t="shared" si="2"/>
        <v>4 - Mayor</v>
      </c>
      <c r="AF23" s="233">
        <f t="shared" si="3"/>
        <v>0.8</v>
      </c>
      <c r="AG23" s="69" t="str">
        <f>IFERROR(INDEX('G FINANC'!$BLU$684:$BLY$688,MATCH(I23,'G FINANC'!$BLS$684:$BLS$688,0),MATCH(AE23,'G FINANC'!$BLU$682:$BLY$682,0)),"")</f>
        <v>ALTO</v>
      </c>
      <c r="AH23" s="233">
        <f t="shared" si="4"/>
        <v>0.48</v>
      </c>
      <c r="AI23" s="80" t="s">
        <v>1369</v>
      </c>
      <c r="AJ23" s="68"/>
      <c r="AK23" s="68" t="s">
        <v>1358</v>
      </c>
      <c r="AL23" s="67" t="s">
        <v>1357</v>
      </c>
      <c r="AM23" s="62" t="s">
        <v>35</v>
      </c>
      <c r="AN23" s="67" t="s">
        <v>46</v>
      </c>
      <c r="AO23" s="67" t="s">
        <v>49</v>
      </c>
      <c r="AP23" s="62" t="s">
        <v>52</v>
      </c>
      <c r="AQ23" s="62" t="s">
        <v>35</v>
      </c>
      <c r="AR23" s="67" t="s">
        <v>46</v>
      </c>
      <c r="AS23" s="67" t="s">
        <v>49</v>
      </c>
      <c r="AT23" s="62" t="s">
        <v>52</v>
      </c>
      <c r="AU23" s="62" t="s">
        <v>35</v>
      </c>
      <c r="AV23" s="67" t="s">
        <v>46</v>
      </c>
      <c r="AW23" s="67" t="s">
        <v>49</v>
      </c>
      <c r="AX23" s="62" t="s">
        <v>52</v>
      </c>
      <c r="AY23" s="62" t="s">
        <v>35</v>
      </c>
      <c r="AZ23" s="67" t="s">
        <v>46</v>
      </c>
      <c r="BA23" s="67" t="s">
        <v>49</v>
      </c>
      <c r="BB23" s="62" t="s">
        <v>52</v>
      </c>
      <c r="BC23" s="62"/>
      <c r="BD23" s="67"/>
      <c r="BE23" s="67"/>
      <c r="BF23" s="62"/>
      <c r="BG23" s="62"/>
      <c r="BH23" s="67"/>
      <c r="BI23" s="67"/>
      <c r="BJ23" s="62"/>
      <c r="BK23" s="62"/>
      <c r="BL23" s="67"/>
      <c r="BM23" s="67"/>
      <c r="BN23" s="62"/>
      <c r="BO23" s="62"/>
      <c r="BP23" s="67"/>
      <c r="BQ23" s="67"/>
      <c r="BR23" s="62"/>
      <c r="BS23" s="62"/>
      <c r="BT23" s="67"/>
      <c r="BU23" s="67"/>
      <c r="BV23" s="62"/>
      <c r="BW23" s="62"/>
      <c r="BX23" s="67"/>
      <c r="BY23" s="67"/>
      <c r="BZ23" s="62"/>
      <c r="CA23" s="62"/>
      <c r="CB23" s="67"/>
      <c r="CC23" s="67"/>
      <c r="CD23" s="62"/>
      <c r="CE23" s="62"/>
      <c r="CF23" s="67"/>
      <c r="CG23" s="67"/>
      <c r="CH23" s="62"/>
      <c r="CI23" s="67"/>
      <c r="CJ23" s="67"/>
      <c r="CK23" s="62"/>
      <c r="CL23" s="66" t="str">
        <f>IFERROR(IF(GE23&lt;=1,"1 - Muy Baja",VLOOKUP(GE23,'G FINANC'!$BLR$684:$BLS$688,2,0)),"")</f>
        <v>1 - Muy Baja</v>
      </c>
      <c r="CM23" s="249">
        <f t="shared" si="5"/>
        <v>7.7759999999999996E-2</v>
      </c>
      <c r="CN23" s="66" t="str">
        <f>IFERROR(IF(GG23&lt;=1,"1 - Leve",HLOOKUP(GG23,'G FINANC'!$BLU$681:$BLY$682,2,0)),"")</f>
        <v>4 - Mayor</v>
      </c>
      <c r="CO23" s="249">
        <f t="shared" si="6"/>
        <v>0.8</v>
      </c>
      <c r="CP23" s="63" t="str">
        <f t="shared" si="7"/>
        <v>MODERADO</v>
      </c>
      <c r="CQ23" s="233">
        <f t="shared" si="8"/>
        <v>6.2207999999999999E-2</v>
      </c>
      <c r="CR23" s="77" t="s">
        <v>475</v>
      </c>
      <c r="CS23" s="63">
        <f t="shared" si="9"/>
        <v>3</v>
      </c>
      <c r="CT23" s="62"/>
      <c r="CU23" s="172" t="s">
        <v>1342</v>
      </c>
      <c r="CV23" s="76" t="s">
        <v>1238</v>
      </c>
      <c r="CW23" s="242"/>
      <c r="CX23" s="56">
        <f t="shared" si="10"/>
        <v>8</v>
      </c>
      <c r="CY23" s="59">
        <f t="shared" si="11"/>
        <v>4</v>
      </c>
      <c r="CZ23" s="56" t="str">
        <f t="shared" si="12"/>
        <v>Mayor</v>
      </c>
      <c r="DA23" s="237">
        <f t="shared" si="13"/>
        <v>0.8</v>
      </c>
      <c r="DB23" s="57">
        <f t="shared" si="14"/>
        <v>0.25</v>
      </c>
      <c r="DC23" s="57">
        <f t="shared" si="15"/>
        <v>0.15</v>
      </c>
      <c r="DD23" s="56">
        <f t="shared" si="16"/>
        <v>0.4</v>
      </c>
      <c r="DE23" s="55">
        <f t="shared" si="17"/>
        <v>2</v>
      </c>
      <c r="DF23" s="272">
        <f t="shared" si="18"/>
        <v>0.36</v>
      </c>
      <c r="DG23" s="55">
        <f t="shared" si="19"/>
        <v>4</v>
      </c>
      <c r="DH23" s="55"/>
      <c r="DI23" s="272">
        <f t="shared" si="20"/>
        <v>0.8</v>
      </c>
      <c r="DJ23" s="57">
        <f t="shared" si="21"/>
        <v>0.25</v>
      </c>
      <c r="DK23" s="57">
        <f t="shared" si="22"/>
        <v>0.15</v>
      </c>
      <c r="DL23" s="56">
        <f t="shared" si="23"/>
        <v>0.4</v>
      </c>
      <c r="DM23" s="55">
        <f t="shared" si="24"/>
        <v>2</v>
      </c>
      <c r="DN23" s="272">
        <f t="shared" si="25"/>
        <v>0.216</v>
      </c>
      <c r="DO23" s="55">
        <f t="shared" si="26"/>
        <v>4</v>
      </c>
      <c r="DP23" s="272">
        <f t="shared" si="27"/>
        <v>0.8</v>
      </c>
      <c r="DQ23" s="57">
        <f t="shared" si="28"/>
        <v>0.25</v>
      </c>
      <c r="DR23" s="57">
        <f t="shared" si="29"/>
        <v>0.15</v>
      </c>
      <c r="DS23" s="56">
        <f t="shared" si="30"/>
        <v>0.4</v>
      </c>
      <c r="DT23" s="55">
        <f t="shared" si="31"/>
        <v>1</v>
      </c>
      <c r="DU23" s="272">
        <f t="shared" si="32"/>
        <v>0.12959999999999999</v>
      </c>
      <c r="DV23" s="55">
        <f t="shared" si="33"/>
        <v>4</v>
      </c>
      <c r="DW23" s="272">
        <f t="shared" si="34"/>
        <v>0.8</v>
      </c>
      <c r="DX23" s="57">
        <f t="shared" si="35"/>
        <v>0.25</v>
      </c>
      <c r="DY23" s="57">
        <f t="shared" si="98"/>
        <v>0.15</v>
      </c>
      <c r="DZ23" s="56">
        <f t="shared" si="36"/>
        <v>0.4</v>
      </c>
      <c r="EA23" s="55">
        <f t="shared" si="37"/>
        <v>1</v>
      </c>
      <c r="EB23" s="272">
        <f t="shared" si="38"/>
        <v>7.7759999999999996E-2</v>
      </c>
      <c r="EC23" s="55">
        <f t="shared" si="39"/>
        <v>4</v>
      </c>
      <c r="ED23" s="272">
        <f t="shared" si="40"/>
        <v>0.8</v>
      </c>
      <c r="EE23" s="57">
        <f t="shared" si="41"/>
        <v>0</v>
      </c>
      <c r="EF23" s="57">
        <f t="shared" si="42"/>
        <v>0</v>
      </c>
      <c r="EG23" s="56">
        <f t="shared" si="43"/>
        <v>0</v>
      </c>
      <c r="EH23" s="55">
        <f t="shared" si="44"/>
        <v>1</v>
      </c>
      <c r="EI23" s="272">
        <f t="shared" si="45"/>
        <v>7.7759999999999996E-2</v>
      </c>
      <c r="EJ23" s="55">
        <f t="shared" si="46"/>
        <v>4</v>
      </c>
      <c r="EK23" s="272">
        <f t="shared" si="47"/>
        <v>0.8</v>
      </c>
      <c r="EL23" s="57">
        <f t="shared" si="48"/>
        <v>0</v>
      </c>
      <c r="EM23" s="57">
        <f t="shared" si="49"/>
        <v>0</v>
      </c>
      <c r="EN23" s="56">
        <f t="shared" si="50"/>
        <v>0</v>
      </c>
      <c r="EO23" s="55">
        <f t="shared" si="51"/>
        <v>1</v>
      </c>
      <c r="EP23" s="272">
        <f t="shared" si="52"/>
        <v>7.7759999999999996E-2</v>
      </c>
      <c r="EQ23" s="55">
        <f t="shared" si="53"/>
        <v>4</v>
      </c>
      <c r="ER23" s="272">
        <f t="shared" si="54"/>
        <v>0.8</v>
      </c>
      <c r="ES23" s="57">
        <f t="shared" si="55"/>
        <v>0</v>
      </c>
      <c r="ET23" s="57">
        <f t="shared" si="56"/>
        <v>0</v>
      </c>
      <c r="EU23" s="56">
        <f t="shared" si="57"/>
        <v>0</v>
      </c>
      <c r="EV23" s="55">
        <f t="shared" si="58"/>
        <v>1</v>
      </c>
      <c r="EW23" s="272">
        <f t="shared" si="59"/>
        <v>7.7759999999999996E-2</v>
      </c>
      <c r="EX23" s="55">
        <f t="shared" si="60"/>
        <v>4</v>
      </c>
      <c r="EY23" s="272">
        <f t="shared" si="61"/>
        <v>0.8</v>
      </c>
      <c r="EZ23" s="57">
        <f t="shared" si="62"/>
        <v>0</v>
      </c>
      <c r="FA23" s="57">
        <f t="shared" si="63"/>
        <v>0</v>
      </c>
      <c r="FB23" s="56">
        <f t="shared" si="64"/>
        <v>0</v>
      </c>
      <c r="FC23" s="55">
        <f t="shared" si="65"/>
        <v>1</v>
      </c>
      <c r="FD23" s="272">
        <f t="shared" si="66"/>
        <v>7.7759999999999996E-2</v>
      </c>
      <c r="FE23" s="55">
        <f t="shared" si="67"/>
        <v>4</v>
      </c>
      <c r="FF23" s="272">
        <f t="shared" si="68"/>
        <v>0.8</v>
      </c>
      <c r="FG23" s="57">
        <f t="shared" si="69"/>
        <v>0</v>
      </c>
      <c r="FH23" s="57">
        <f t="shared" si="70"/>
        <v>0</v>
      </c>
      <c r="FI23" s="56">
        <f t="shared" si="71"/>
        <v>0</v>
      </c>
      <c r="FJ23" s="55">
        <f t="shared" si="72"/>
        <v>1</v>
      </c>
      <c r="FK23" s="272">
        <f t="shared" si="73"/>
        <v>7.7759999999999996E-2</v>
      </c>
      <c r="FL23" s="55">
        <f t="shared" si="74"/>
        <v>4</v>
      </c>
      <c r="FM23" s="272">
        <f t="shared" si="75"/>
        <v>0.8</v>
      </c>
      <c r="FN23" s="57">
        <f t="shared" si="76"/>
        <v>0</v>
      </c>
      <c r="FO23" s="57">
        <f t="shared" si="77"/>
        <v>0</v>
      </c>
      <c r="FP23" s="56">
        <f t="shared" si="78"/>
        <v>0</v>
      </c>
      <c r="FQ23" s="55">
        <f t="shared" si="79"/>
        <v>1</v>
      </c>
      <c r="FR23" s="272">
        <f t="shared" si="80"/>
        <v>7.7759999999999996E-2</v>
      </c>
      <c r="FS23" s="55">
        <f t="shared" si="81"/>
        <v>4</v>
      </c>
      <c r="FT23" s="272">
        <f t="shared" si="82"/>
        <v>0.8</v>
      </c>
      <c r="FU23" s="57">
        <f t="shared" si="83"/>
        <v>0</v>
      </c>
      <c r="FV23" s="57">
        <f t="shared" si="84"/>
        <v>0</v>
      </c>
      <c r="FW23" s="56">
        <f t="shared" si="85"/>
        <v>0</v>
      </c>
      <c r="FX23" s="55">
        <f t="shared" si="86"/>
        <v>1</v>
      </c>
      <c r="FY23" s="272">
        <f t="shared" si="87"/>
        <v>7.7759999999999996E-2</v>
      </c>
      <c r="FZ23" s="55">
        <f t="shared" si="88"/>
        <v>4</v>
      </c>
      <c r="GA23" s="272">
        <f t="shared" si="89"/>
        <v>0.8</v>
      </c>
      <c r="GB23" s="57">
        <f t="shared" si="90"/>
        <v>0</v>
      </c>
      <c r="GC23" s="57">
        <f t="shared" si="91"/>
        <v>0</v>
      </c>
      <c r="GD23" s="56">
        <f t="shared" si="92"/>
        <v>0</v>
      </c>
      <c r="GE23" s="55">
        <f t="shared" si="93"/>
        <v>1</v>
      </c>
      <c r="GF23" s="272">
        <f t="shared" si="94"/>
        <v>7.7759999999999996E-2</v>
      </c>
      <c r="GG23" s="55">
        <f t="shared" si="95"/>
        <v>4</v>
      </c>
      <c r="GH23" s="272">
        <f t="shared" si="96"/>
        <v>0.8</v>
      </c>
      <c r="GI23" s="272">
        <f t="shared" si="97"/>
        <v>0.8</v>
      </c>
    </row>
    <row r="24" spans="1:191" ht="345.6" x14ac:dyDescent="0.2">
      <c r="A24" s="75">
        <v>16</v>
      </c>
      <c r="B24" s="69" t="s">
        <v>1368</v>
      </c>
      <c r="C24" s="80" t="s">
        <v>1367</v>
      </c>
      <c r="D24" s="71" t="s">
        <v>206</v>
      </c>
      <c r="E24" s="67" t="s">
        <v>204</v>
      </c>
      <c r="F24" s="62" t="s">
        <v>5</v>
      </c>
      <c r="G24" s="72" t="s">
        <v>1041</v>
      </c>
      <c r="H24" s="72" t="s">
        <v>173</v>
      </c>
      <c r="I24" s="71" t="s">
        <v>22</v>
      </c>
      <c r="J24" s="71" t="s">
        <v>53</v>
      </c>
      <c r="K24" s="71" t="s">
        <v>53</v>
      </c>
      <c r="L24" s="71" t="s">
        <v>53</v>
      </c>
      <c r="M24" s="71" t="s">
        <v>54</v>
      </c>
      <c r="N24" s="71" t="s">
        <v>54</v>
      </c>
      <c r="O24" s="71" t="s">
        <v>53</v>
      </c>
      <c r="P24" s="71" t="s">
        <v>53</v>
      </c>
      <c r="Q24" s="71" t="s">
        <v>54</v>
      </c>
      <c r="R24" s="71" t="s">
        <v>54</v>
      </c>
      <c r="S24" s="71" t="s">
        <v>54</v>
      </c>
      <c r="T24" s="71" t="s">
        <v>54</v>
      </c>
      <c r="U24" s="71" t="s">
        <v>54</v>
      </c>
      <c r="V24" s="71" t="s">
        <v>54</v>
      </c>
      <c r="W24" s="71" t="s">
        <v>53</v>
      </c>
      <c r="X24" s="71" t="s">
        <v>53</v>
      </c>
      <c r="Y24" s="71" t="s">
        <v>53</v>
      </c>
      <c r="Z24" s="71" t="s">
        <v>53</v>
      </c>
      <c r="AA24" s="71" t="s">
        <v>53</v>
      </c>
      <c r="AB24" s="71" t="s">
        <v>53</v>
      </c>
      <c r="AC24" s="70" t="str">
        <f t="shared" si="0"/>
        <v>3 - Media</v>
      </c>
      <c r="AD24" s="233">
        <f t="shared" si="1"/>
        <v>0.6</v>
      </c>
      <c r="AE24" s="70" t="str">
        <f t="shared" si="2"/>
        <v>4 - Mayor</v>
      </c>
      <c r="AF24" s="233">
        <f t="shared" si="3"/>
        <v>0.8</v>
      </c>
      <c r="AG24" s="69" t="str">
        <f>IFERROR(INDEX('G FINANC'!$BLU$684:$BLY$688,MATCH(I24,'G FINANC'!$BLS$684:$BLS$688,0),MATCH(AE24,'G FINANC'!$BLU$682:$BLY$682,0)),"")</f>
        <v>ALTO</v>
      </c>
      <c r="AH24" s="233">
        <f t="shared" si="4"/>
        <v>0.48</v>
      </c>
      <c r="AI24" s="80" t="s">
        <v>1366</v>
      </c>
      <c r="AJ24" s="68"/>
      <c r="AK24" s="68" t="s">
        <v>1358</v>
      </c>
      <c r="AL24" s="67" t="s">
        <v>1357</v>
      </c>
      <c r="AM24" s="62" t="s">
        <v>35</v>
      </c>
      <c r="AN24" s="67" t="s">
        <v>46</v>
      </c>
      <c r="AO24" s="67" t="s">
        <v>49</v>
      </c>
      <c r="AP24" s="62" t="s">
        <v>52</v>
      </c>
      <c r="AQ24" s="62" t="s">
        <v>35</v>
      </c>
      <c r="AR24" s="67" t="s">
        <v>46</v>
      </c>
      <c r="AS24" s="67" t="s">
        <v>49</v>
      </c>
      <c r="AT24" s="62" t="s">
        <v>52</v>
      </c>
      <c r="AU24" s="62" t="s">
        <v>35</v>
      </c>
      <c r="AV24" s="67" t="s">
        <v>46</v>
      </c>
      <c r="AW24" s="67" t="s">
        <v>49</v>
      </c>
      <c r="AX24" s="62" t="s">
        <v>52</v>
      </c>
      <c r="AY24" s="62" t="s">
        <v>35</v>
      </c>
      <c r="AZ24" s="67" t="s">
        <v>46</v>
      </c>
      <c r="BA24" s="67" t="s">
        <v>49</v>
      </c>
      <c r="BB24" s="62" t="s">
        <v>52</v>
      </c>
      <c r="BC24" s="62"/>
      <c r="BD24" s="67"/>
      <c r="BE24" s="67"/>
      <c r="BF24" s="62"/>
      <c r="BG24" s="62"/>
      <c r="BH24" s="67"/>
      <c r="BI24" s="67"/>
      <c r="BJ24" s="62"/>
      <c r="BK24" s="62"/>
      <c r="BL24" s="67"/>
      <c r="BM24" s="67"/>
      <c r="BN24" s="62"/>
      <c r="BO24" s="62"/>
      <c r="BP24" s="67"/>
      <c r="BQ24" s="67"/>
      <c r="BR24" s="62"/>
      <c r="BS24" s="62"/>
      <c r="BT24" s="67"/>
      <c r="BU24" s="67"/>
      <c r="BV24" s="62"/>
      <c r="BW24" s="62"/>
      <c r="BX24" s="67"/>
      <c r="BY24" s="67"/>
      <c r="BZ24" s="62"/>
      <c r="CA24" s="62"/>
      <c r="CB24" s="67"/>
      <c r="CC24" s="67"/>
      <c r="CD24" s="62"/>
      <c r="CE24" s="62"/>
      <c r="CF24" s="67"/>
      <c r="CG24" s="67"/>
      <c r="CH24" s="62"/>
      <c r="CI24" s="67"/>
      <c r="CJ24" s="67"/>
      <c r="CK24" s="62"/>
      <c r="CL24" s="66" t="str">
        <f>IFERROR(IF(GE24&lt;=1,"1 - Muy Baja",VLOOKUP(GE24,'G FINANC'!$BLR$684:$BLS$688,2,0)),"")</f>
        <v>1 - Muy Baja</v>
      </c>
      <c r="CM24" s="249">
        <f t="shared" si="5"/>
        <v>7.7759999999999996E-2</v>
      </c>
      <c r="CN24" s="66" t="str">
        <f>IFERROR(IF(GG24&lt;=1,"1 - Leve",HLOOKUP(GG24,'G FINANC'!$BLU$681:$BLY$682,2,0)),"")</f>
        <v>4 - Mayor</v>
      </c>
      <c r="CO24" s="249">
        <f t="shared" si="6"/>
        <v>0.8</v>
      </c>
      <c r="CP24" s="63" t="str">
        <f t="shared" si="7"/>
        <v>MODERADO</v>
      </c>
      <c r="CQ24" s="233">
        <f t="shared" si="8"/>
        <v>6.2207999999999999E-2</v>
      </c>
      <c r="CR24" s="77" t="s">
        <v>238</v>
      </c>
      <c r="CS24" s="63">
        <f t="shared" si="9"/>
        <v>3</v>
      </c>
      <c r="CT24" s="62"/>
      <c r="CU24" s="172" t="s">
        <v>1342</v>
      </c>
      <c r="CV24" s="76" t="s">
        <v>1238</v>
      </c>
      <c r="CW24" s="242"/>
      <c r="CX24" s="56">
        <f t="shared" si="10"/>
        <v>8</v>
      </c>
      <c r="CY24" s="59">
        <f t="shared" si="11"/>
        <v>4</v>
      </c>
      <c r="CZ24" s="56" t="str">
        <f t="shared" si="12"/>
        <v>Mayor</v>
      </c>
      <c r="DA24" s="237">
        <f t="shared" si="13"/>
        <v>0.8</v>
      </c>
      <c r="DB24" s="57">
        <f t="shared" si="14"/>
        <v>0.25</v>
      </c>
      <c r="DC24" s="57">
        <f t="shared" si="15"/>
        <v>0.15</v>
      </c>
      <c r="DD24" s="56">
        <f t="shared" si="16"/>
        <v>0.4</v>
      </c>
      <c r="DE24" s="55">
        <f t="shared" si="17"/>
        <v>2</v>
      </c>
      <c r="DF24" s="272">
        <f t="shared" si="18"/>
        <v>0.36</v>
      </c>
      <c r="DG24" s="55">
        <f t="shared" si="19"/>
        <v>4</v>
      </c>
      <c r="DH24" s="55"/>
      <c r="DI24" s="272">
        <f t="shared" si="20"/>
        <v>0.8</v>
      </c>
      <c r="DJ24" s="57">
        <f t="shared" si="21"/>
        <v>0.25</v>
      </c>
      <c r="DK24" s="57">
        <f t="shared" si="22"/>
        <v>0.15</v>
      </c>
      <c r="DL24" s="56">
        <f t="shared" si="23"/>
        <v>0.4</v>
      </c>
      <c r="DM24" s="55">
        <f t="shared" si="24"/>
        <v>2</v>
      </c>
      <c r="DN24" s="272">
        <f t="shared" si="25"/>
        <v>0.216</v>
      </c>
      <c r="DO24" s="55">
        <f t="shared" si="26"/>
        <v>4</v>
      </c>
      <c r="DP24" s="272">
        <f t="shared" si="27"/>
        <v>0.8</v>
      </c>
      <c r="DQ24" s="57">
        <f t="shared" si="28"/>
        <v>0.25</v>
      </c>
      <c r="DR24" s="57">
        <f t="shared" si="29"/>
        <v>0.15</v>
      </c>
      <c r="DS24" s="56">
        <f t="shared" si="30"/>
        <v>0.4</v>
      </c>
      <c r="DT24" s="55">
        <f t="shared" si="31"/>
        <v>1</v>
      </c>
      <c r="DU24" s="272">
        <f t="shared" si="32"/>
        <v>0.12959999999999999</v>
      </c>
      <c r="DV24" s="55">
        <f t="shared" si="33"/>
        <v>4</v>
      </c>
      <c r="DW24" s="272">
        <f t="shared" si="34"/>
        <v>0.8</v>
      </c>
      <c r="DX24" s="57">
        <f t="shared" si="35"/>
        <v>0.25</v>
      </c>
      <c r="DY24" s="57">
        <f t="shared" si="98"/>
        <v>0.15</v>
      </c>
      <c r="DZ24" s="56">
        <f t="shared" si="36"/>
        <v>0.4</v>
      </c>
      <c r="EA24" s="55">
        <f t="shared" si="37"/>
        <v>1</v>
      </c>
      <c r="EB24" s="272">
        <f t="shared" si="38"/>
        <v>7.7759999999999996E-2</v>
      </c>
      <c r="EC24" s="55">
        <f t="shared" si="39"/>
        <v>4</v>
      </c>
      <c r="ED24" s="272">
        <f t="shared" si="40"/>
        <v>0.8</v>
      </c>
      <c r="EE24" s="57">
        <f t="shared" si="41"/>
        <v>0</v>
      </c>
      <c r="EF24" s="57">
        <f t="shared" si="42"/>
        <v>0</v>
      </c>
      <c r="EG24" s="56">
        <f t="shared" si="43"/>
        <v>0</v>
      </c>
      <c r="EH24" s="55">
        <f t="shared" si="44"/>
        <v>1</v>
      </c>
      <c r="EI24" s="272">
        <f t="shared" si="45"/>
        <v>7.7759999999999996E-2</v>
      </c>
      <c r="EJ24" s="55">
        <f t="shared" si="46"/>
        <v>4</v>
      </c>
      <c r="EK24" s="272">
        <f t="shared" si="47"/>
        <v>0.8</v>
      </c>
      <c r="EL24" s="57">
        <f t="shared" si="48"/>
        <v>0</v>
      </c>
      <c r="EM24" s="57">
        <f t="shared" si="49"/>
        <v>0</v>
      </c>
      <c r="EN24" s="56">
        <f t="shared" si="50"/>
        <v>0</v>
      </c>
      <c r="EO24" s="55">
        <f t="shared" si="51"/>
        <v>1</v>
      </c>
      <c r="EP24" s="272">
        <f t="shared" si="52"/>
        <v>7.7759999999999996E-2</v>
      </c>
      <c r="EQ24" s="55">
        <f t="shared" si="53"/>
        <v>4</v>
      </c>
      <c r="ER24" s="272">
        <f t="shared" si="54"/>
        <v>0.8</v>
      </c>
      <c r="ES24" s="57">
        <f t="shared" si="55"/>
        <v>0</v>
      </c>
      <c r="ET24" s="57">
        <f t="shared" si="56"/>
        <v>0</v>
      </c>
      <c r="EU24" s="56">
        <f t="shared" si="57"/>
        <v>0</v>
      </c>
      <c r="EV24" s="55">
        <f t="shared" si="58"/>
        <v>1</v>
      </c>
      <c r="EW24" s="272">
        <f t="shared" si="59"/>
        <v>7.7759999999999996E-2</v>
      </c>
      <c r="EX24" s="55">
        <f t="shared" si="60"/>
        <v>4</v>
      </c>
      <c r="EY24" s="272">
        <f t="shared" si="61"/>
        <v>0.8</v>
      </c>
      <c r="EZ24" s="57">
        <f t="shared" si="62"/>
        <v>0</v>
      </c>
      <c r="FA24" s="57">
        <f t="shared" si="63"/>
        <v>0</v>
      </c>
      <c r="FB24" s="56">
        <f t="shared" si="64"/>
        <v>0</v>
      </c>
      <c r="FC24" s="55">
        <f t="shared" si="65"/>
        <v>1</v>
      </c>
      <c r="FD24" s="272">
        <f t="shared" si="66"/>
        <v>7.7759999999999996E-2</v>
      </c>
      <c r="FE24" s="55">
        <f t="shared" si="67"/>
        <v>4</v>
      </c>
      <c r="FF24" s="272">
        <f t="shared" si="68"/>
        <v>0.8</v>
      </c>
      <c r="FG24" s="57">
        <f t="shared" si="69"/>
        <v>0</v>
      </c>
      <c r="FH24" s="57">
        <f t="shared" si="70"/>
        <v>0</v>
      </c>
      <c r="FI24" s="56">
        <f t="shared" si="71"/>
        <v>0</v>
      </c>
      <c r="FJ24" s="55">
        <f t="shared" si="72"/>
        <v>1</v>
      </c>
      <c r="FK24" s="272">
        <f t="shared" si="73"/>
        <v>7.7759999999999996E-2</v>
      </c>
      <c r="FL24" s="55">
        <f t="shared" si="74"/>
        <v>4</v>
      </c>
      <c r="FM24" s="272">
        <f t="shared" si="75"/>
        <v>0.8</v>
      </c>
      <c r="FN24" s="57">
        <f t="shared" si="76"/>
        <v>0</v>
      </c>
      <c r="FO24" s="57">
        <f t="shared" si="77"/>
        <v>0</v>
      </c>
      <c r="FP24" s="56">
        <f t="shared" si="78"/>
        <v>0</v>
      </c>
      <c r="FQ24" s="55">
        <f t="shared" si="79"/>
        <v>1</v>
      </c>
      <c r="FR24" s="272">
        <f t="shared" si="80"/>
        <v>7.7759999999999996E-2</v>
      </c>
      <c r="FS24" s="55">
        <f t="shared" si="81"/>
        <v>4</v>
      </c>
      <c r="FT24" s="272">
        <f t="shared" si="82"/>
        <v>0.8</v>
      </c>
      <c r="FU24" s="57">
        <f t="shared" si="83"/>
        <v>0</v>
      </c>
      <c r="FV24" s="57">
        <f t="shared" si="84"/>
        <v>0</v>
      </c>
      <c r="FW24" s="56">
        <f t="shared" si="85"/>
        <v>0</v>
      </c>
      <c r="FX24" s="55">
        <f t="shared" si="86"/>
        <v>1</v>
      </c>
      <c r="FY24" s="272">
        <f t="shared" si="87"/>
        <v>7.7759999999999996E-2</v>
      </c>
      <c r="FZ24" s="55">
        <f t="shared" si="88"/>
        <v>4</v>
      </c>
      <c r="GA24" s="272">
        <f t="shared" si="89"/>
        <v>0.8</v>
      </c>
      <c r="GB24" s="57">
        <f t="shared" si="90"/>
        <v>0</v>
      </c>
      <c r="GC24" s="57">
        <f t="shared" si="91"/>
        <v>0</v>
      </c>
      <c r="GD24" s="56">
        <f t="shared" si="92"/>
        <v>0</v>
      </c>
      <c r="GE24" s="55">
        <f t="shared" si="93"/>
        <v>1</v>
      </c>
      <c r="GF24" s="272">
        <f t="shared" si="94"/>
        <v>7.7759999999999996E-2</v>
      </c>
      <c r="GG24" s="55">
        <f t="shared" si="95"/>
        <v>4</v>
      </c>
      <c r="GH24" s="272">
        <f t="shared" si="96"/>
        <v>0.8</v>
      </c>
      <c r="GI24" s="272">
        <f t="shared" si="97"/>
        <v>0.8</v>
      </c>
    </row>
    <row r="25" spans="1:191" ht="345.6" x14ac:dyDescent="0.2">
      <c r="A25" s="75">
        <v>17</v>
      </c>
      <c r="B25" s="69" t="s">
        <v>1361</v>
      </c>
      <c r="C25" s="80" t="s">
        <v>1365</v>
      </c>
      <c r="D25" s="71" t="s">
        <v>205</v>
      </c>
      <c r="E25" s="67" t="s">
        <v>204</v>
      </c>
      <c r="F25" s="62" t="s">
        <v>224</v>
      </c>
      <c r="G25" s="68" t="s">
        <v>211</v>
      </c>
      <c r="H25" s="72" t="s">
        <v>173</v>
      </c>
      <c r="I25" s="71" t="s">
        <v>22</v>
      </c>
      <c r="J25" s="71" t="s">
        <v>53</v>
      </c>
      <c r="K25" s="71" t="s">
        <v>53</v>
      </c>
      <c r="L25" s="71" t="s">
        <v>53</v>
      </c>
      <c r="M25" s="71" t="s">
        <v>54</v>
      </c>
      <c r="N25" s="71" t="s">
        <v>54</v>
      </c>
      <c r="O25" s="71" t="s">
        <v>53</v>
      </c>
      <c r="P25" s="71" t="s">
        <v>53</v>
      </c>
      <c r="Q25" s="71" t="s">
        <v>54</v>
      </c>
      <c r="R25" s="71" t="s">
        <v>54</v>
      </c>
      <c r="S25" s="71" t="s">
        <v>54</v>
      </c>
      <c r="T25" s="71" t="s">
        <v>54</v>
      </c>
      <c r="U25" s="71" t="s">
        <v>54</v>
      </c>
      <c r="V25" s="71" t="s">
        <v>54</v>
      </c>
      <c r="W25" s="71" t="s">
        <v>53</v>
      </c>
      <c r="X25" s="71" t="s">
        <v>53</v>
      </c>
      <c r="Y25" s="71" t="s">
        <v>53</v>
      </c>
      <c r="Z25" s="71" t="s">
        <v>53</v>
      </c>
      <c r="AA25" s="71" t="s">
        <v>53</v>
      </c>
      <c r="AB25" s="71" t="s">
        <v>53</v>
      </c>
      <c r="AC25" s="70" t="str">
        <f t="shared" si="0"/>
        <v>3 - Media</v>
      </c>
      <c r="AD25" s="233">
        <f t="shared" si="1"/>
        <v>0.6</v>
      </c>
      <c r="AE25" s="70" t="str">
        <f t="shared" si="2"/>
        <v>4 - Mayor</v>
      </c>
      <c r="AF25" s="233">
        <f t="shared" si="3"/>
        <v>0.8</v>
      </c>
      <c r="AG25" s="69" t="str">
        <f>IFERROR(INDEX('G FINANC'!$BLU$684:$BLY$688,MATCH(I25,'G FINANC'!$BLS$684:$BLS$688,0),MATCH(AE25,'G FINANC'!$BLU$682:$BLY$682,0)),"")</f>
        <v>ALTO</v>
      </c>
      <c r="AH25" s="233">
        <f t="shared" si="4"/>
        <v>0.48</v>
      </c>
      <c r="AI25" s="80" t="s">
        <v>1359</v>
      </c>
      <c r="AJ25" s="68" t="s">
        <v>1362</v>
      </c>
      <c r="AK25" s="68" t="s">
        <v>1358</v>
      </c>
      <c r="AL25" s="67" t="s">
        <v>1357</v>
      </c>
      <c r="AM25" s="62" t="s">
        <v>35</v>
      </c>
      <c r="AN25" s="67" t="s">
        <v>46</v>
      </c>
      <c r="AO25" s="67" t="s">
        <v>49</v>
      </c>
      <c r="AP25" s="62" t="s">
        <v>52</v>
      </c>
      <c r="AQ25" s="62" t="s">
        <v>35</v>
      </c>
      <c r="AR25" s="67" t="s">
        <v>46</v>
      </c>
      <c r="AS25" s="67" t="s">
        <v>49</v>
      </c>
      <c r="AT25" s="62" t="s">
        <v>52</v>
      </c>
      <c r="AU25" s="62" t="s">
        <v>35</v>
      </c>
      <c r="AV25" s="67" t="s">
        <v>46</v>
      </c>
      <c r="AW25" s="67" t="s">
        <v>49</v>
      </c>
      <c r="AX25" s="62" t="s">
        <v>52</v>
      </c>
      <c r="AY25" s="62"/>
      <c r="AZ25" s="67"/>
      <c r="BA25" s="67"/>
      <c r="BB25" s="62"/>
      <c r="BC25" s="62"/>
      <c r="BD25" s="67"/>
      <c r="BE25" s="67"/>
      <c r="BF25" s="62"/>
      <c r="BG25" s="62"/>
      <c r="BH25" s="67"/>
      <c r="BI25" s="67"/>
      <c r="BJ25" s="62"/>
      <c r="BK25" s="62"/>
      <c r="BL25" s="67"/>
      <c r="BM25" s="67"/>
      <c r="BN25" s="62"/>
      <c r="BO25" s="62"/>
      <c r="BP25" s="67"/>
      <c r="BQ25" s="67"/>
      <c r="BR25" s="62"/>
      <c r="BS25" s="62"/>
      <c r="BT25" s="67"/>
      <c r="BU25" s="67"/>
      <c r="BV25" s="62"/>
      <c r="BW25" s="62"/>
      <c r="BX25" s="67"/>
      <c r="BY25" s="67"/>
      <c r="BZ25" s="62"/>
      <c r="CA25" s="62"/>
      <c r="CB25" s="67"/>
      <c r="CC25" s="67"/>
      <c r="CD25" s="62"/>
      <c r="CE25" s="62"/>
      <c r="CF25" s="67"/>
      <c r="CG25" s="67"/>
      <c r="CH25" s="62"/>
      <c r="CI25" s="67"/>
      <c r="CJ25" s="67"/>
      <c r="CK25" s="62"/>
      <c r="CL25" s="66" t="str">
        <f>IFERROR(IF(GE25&lt;=1,"1 - Muy Baja",VLOOKUP(GE25,'G FINANC'!$BLR$684:$BLS$688,2,0)),"")</f>
        <v>1 - Muy Baja</v>
      </c>
      <c r="CM25" s="249">
        <f t="shared" si="5"/>
        <v>0.12959999999999999</v>
      </c>
      <c r="CN25" s="66" t="str">
        <f>IFERROR(IF(GG25&lt;=1,"1 - Leve",HLOOKUP(GG25,'G FINANC'!$BLU$681:$BLY$682,2,0)),"")</f>
        <v>4 - Mayor</v>
      </c>
      <c r="CO25" s="249">
        <f t="shared" si="6"/>
        <v>0.8</v>
      </c>
      <c r="CP25" s="63" t="str">
        <f t="shared" si="7"/>
        <v>MODERADO</v>
      </c>
      <c r="CQ25" s="233">
        <f t="shared" si="8"/>
        <v>0.10367999999999999</v>
      </c>
      <c r="CR25" s="77" t="s">
        <v>475</v>
      </c>
      <c r="CS25" s="63">
        <f t="shared" si="9"/>
        <v>3</v>
      </c>
      <c r="CT25" s="62"/>
      <c r="CU25" s="172" t="s">
        <v>1342</v>
      </c>
      <c r="CV25" s="76" t="s">
        <v>1238</v>
      </c>
      <c r="CW25" s="242"/>
      <c r="CX25" s="56">
        <f t="shared" si="10"/>
        <v>8</v>
      </c>
      <c r="CY25" s="59">
        <f t="shared" si="11"/>
        <v>4</v>
      </c>
      <c r="CZ25" s="56" t="str">
        <f t="shared" si="12"/>
        <v>Mayor</v>
      </c>
      <c r="DA25" s="237">
        <f t="shared" si="13"/>
        <v>0.8</v>
      </c>
      <c r="DB25" s="57">
        <f t="shared" si="14"/>
        <v>0.25</v>
      </c>
      <c r="DC25" s="57">
        <f t="shared" si="15"/>
        <v>0.15</v>
      </c>
      <c r="DD25" s="56">
        <f t="shared" si="16"/>
        <v>0.4</v>
      </c>
      <c r="DE25" s="55">
        <f t="shared" si="17"/>
        <v>2</v>
      </c>
      <c r="DF25" s="272">
        <f t="shared" si="18"/>
        <v>0.36</v>
      </c>
      <c r="DG25" s="55">
        <f t="shared" si="19"/>
        <v>4</v>
      </c>
      <c r="DH25" s="55"/>
      <c r="DI25" s="272">
        <f t="shared" si="20"/>
        <v>0.8</v>
      </c>
      <c r="DJ25" s="57">
        <f t="shared" si="21"/>
        <v>0.25</v>
      </c>
      <c r="DK25" s="57">
        <f t="shared" si="22"/>
        <v>0.15</v>
      </c>
      <c r="DL25" s="56">
        <f t="shared" si="23"/>
        <v>0.4</v>
      </c>
      <c r="DM25" s="55">
        <f t="shared" si="24"/>
        <v>2</v>
      </c>
      <c r="DN25" s="272">
        <f t="shared" si="25"/>
        <v>0.216</v>
      </c>
      <c r="DO25" s="55">
        <f t="shared" si="26"/>
        <v>4</v>
      </c>
      <c r="DP25" s="272">
        <f t="shared" si="27"/>
        <v>0.8</v>
      </c>
      <c r="DQ25" s="57">
        <f t="shared" si="28"/>
        <v>0.25</v>
      </c>
      <c r="DR25" s="57">
        <f t="shared" si="29"/>
        <v>0.15</v>
      </c>
      <c r="DS25" s="56">
        <f t="shared" si="30"/>
        <v>0.4</v>
      </c>
      <c r="DT25" s="55">
        <f t="shared" si="31"/>
        <v>1</v>
      </c>
      <c r="DU25" s="272">
        <f t="shared" si="32"/>
        <v>0.12959999999999999</v>
      </c>
      <c r="DV25" s="55">
        <f t="shared" si="33"/>
        <v>4</v>
      </c>
      <c r="DW25" s="272">
        <f t="shared" si="34"/>
        <v>0.8</v>
      </c>
      <c r="DX25" s="57">
        <f t="shared" si="35"/>
        <v>0</v>
      </c>
      <c r="DY25" s="57">
        <f t="shared" si="98"/>
        <v>0</v>
      </c>
      <c r="DZ25" s="56">
        <f t="shared" si="36"/>
        <v>0</v>
      </c>
      <c r="EA25" s="55">
        <f t="shared" si="37"/>
        <v>1</v>
      </c>
      <c r="EB25" s="272">
        <f t="shared" si="38"/>
        <v>0.12959999999999999</v>
      </c>
      <c r="EC25" s="55">
        <f t="shared" si="39"/>
        <v>4</v>
      </c>
      <c r="ED25" s="272">
        <f t="shared" si="40"/>
        <v>0.8</v>
      </c>
      <c r="EE25" s="57">
        <f t="shared" si="41"/>
        <v>0</v>
      </c>
      <c r="EF25" s="57">
        <f t="shared" si="42"/>
        <v>0</v>
      </c>
      <c r="EG25" s="56">
        <f t="shared" si="43"/>
        <v>0</v>
      </c>
      <c r="EH25" s="55">
        <f t="shared" si="44"/>
        <v>1</v>
      </c>
      <c r="EI25" s="272">
        <f t="shared" si="45"/>
        <v>0.12959999999999999</v>
      </c>
      <c r="EJ25" s="55">
        <f t="shared" si="46"/>
        <v>4</v>
      </c>
      <c r="EK25" s="272">
        <f t="shared" si="47"/>
        <v>0.8</v>
      </c>
      <c r="EL25" s="57">
        <f t="shared" si="48"/>
        <v>0</v>
      </c>
      <c r="EM25" s="57">
        <f t="shared" si="49"/>
        <v>0</v>
      </c>
      <c r="EN25" s="56">
        <f t="shared" si="50"/>
        <v>0</v>
      </c>
      <c r="EO25" s="55">
        <f t="shared" si="51"/>
        <v>1</v>
      </c>
      <c r="EP25" s="272">
        <f t="shared" si="52"/>
        <v>0.12959999999999999</v>
      </c>
      <c r="EQ25" s="55">
        <f t="shared" si="53"/>
        <v>4</v>
      </c>
      <c r="ER25" s="272">
        <f t="shared" si="54"/>
        <v>0.8</v>
      </c>
      <c r="ES25" s="57">
        <f t="shared" si="55"/>
        <v>0</v>
      </c>
      <c r="ET25" s="57">
        <f t="shared" si="56"/>
        <v>0</v>
      </c>
      <c r="EU25" s="56">
        <f t="shared" si="57"/>
        <v>0</v>
      </c>
      <c r="EV25" s="55">
        <f t="shared" si="58"/>
        <v>1</v>
      </c>
      <c r="EW25" s="272">
        <f t="shared" si="59"/>
        <v>0.12959999999999999</v>
      </c>
      <c r="EX25" s="55">
        <f t="shared" si="60"/>
        <v>4</v>
      </c>
      <c r="EY25" s="272">
        <f t="shared" si="61"/>
        <v>0.8</v>
      </c>
      <c r="EZ25" s="57">
        <f t="shared" si="62"/>
        <v>0</v>
      </c>
      <c r="FA25" s="57">
        <f t="shared" si="63"/>
        <v>0</v>
      </c>
      <c r="FB25" s="56">
        <f t="shared" si="64"/>
        <v>0</v>
      </c>
      <c r="FC25" s="55">
        <f t="shared" si="65"/>
        <v>1</v>
      </c>
      <c r="FD25" s="272">
        <f t="shared" si="66"/>
        <v>0.12959999999999999</v>
      </c>
      <c r="FE25" s="55">
        <f t="shared" si="67"/>
        <v>4</v>
      </c>
      <c r="FF25" s="272">
        <f t="shared" si="68"/>
        <v>0.8</v>
      </c>
      <c r="FG25" s="57">
        <f t="shared" si="69"/>
        <v>0</v>
      </c>
      <c r="FH25" s="57">
        <f t="shared" si="70"/>
        <v>0</v>
      </c>
      <c r="FI25" s="56">
        <f t="shared" si="71"/>
        <v>0</v>
      </c>
      <c r="FJ25" s="55">
        <f t="shared" si="72"/>
        <v>1</v>
      </c>
      <c r="FK25" s="272">
        <f t="shared" si="73"/>
        <v>0.12959999999999999</v>
      </c>
      <c r="FL25" s="55">
        <f t="shared" si="74"/>
        <v>4</v>
      </c>
      <c r="FM25" s="272">
        <f t="shared" si="75"/>
        <v>0.8</v>
      </c>
      <c r="FN25" s="57">
        <f t="shared" si="76"/>
        <v>0</v>
      </c>
      <c r="FO25" s="57">
        <f t="shared" si="77"/>
        <v>0</v>
      </c>
      <c r="FP25" s="56">
        <f t="shared" si="78"/>
        <v>0</v>
      </c>
      <c r="FQ25" s="55">
        <f t="shared" si="79"/>
        <v>1</v>
      </c>
      <c r="FR25" s="272">
        <f t="shared" si="80"/>
        <v>0.12959999999999999</v>
      </c>
      <c r="FS25" s="55">
        <f t="shared" si="81"/>
        <v>4</v>
      </c>
      <c r="FT25" s="272">
        <f t="shared" si="82"/>
        <v>0.8</v>
      </c>
      <c r="FU25" s="57">
        <f t="shared" si="83"/>
        <v>0</v>
      </c>
      <c r="FV25" s="57">
        <f t="shared" si="84"/>
        <v>0</v>
      </c>
      <c r="FW25" s="56">
        <f t="shared" si="85"/>
        <v>0</v>
      </c>
      <c r="FX25" s="55">
        <f t="shared" si="86"/>
        <v>1</v>
      </c>
      <c r="FY25" s="272">
        <f t="shared" si="87"/>
        <v>0.12959999999999999</v>
      </c>
      <c r="FZ25" s="55">
        <f t="shared" si="88"/>
        <v>4</v>
      </c>
      <c r="GA25" s="272">
        <f t="shared" si="89"/>
        <v>0.8</v>
      </c>
      <c r="GB25" s="57">
        <f t="shared" si="90"/>
        <v>0</v>
      </c>
      <c r="GC25" s="57">
        <f t="shared" si="91"/>
        <v>0</v>
      </c>
      <c r="GD25" s="56">
        <f t="shared" si="92"/>
        <v>0</v>
      </c>
      <c r="GE25" s="55">
        <f t="shared" si="93"/>
        <v>1</v>
      </c>
      <c r="GF25" s="272">
        <f t="shared" si="94"/>
        <v>0.12959999999999999</v>
      </c>
      <c r="GG25" s="55">
        <f t="shared" si="95"/>
        <v>4</v>
      </c>
      <c r="GH25" s="272">
        <f t="shared" si="96"/>
        <v>0.8</v>
      </c>
      <c r="GI25" s="272">
        <f t="shared" si="97"/>
        <v>0.8</v>
      </c>
    </row>
    <row r="26" spans="1:191" ht="345.6" x14ac:dyDescent="0.2">
      <c r="A26" s="75">
        <v>18</v>
      </c>
      <c r="B26" s="69" t="s">
        <v>1361</v>
      </c>
      <c r="C26" s="77" t="s">
        <v>1364</v>
      </c>
      <c r="D26" s="71" t="s">
        <v>206</v>
      </c>
      <c r="E26" s="67" t="s">
        <v>204</v>
      </c>
      <c r="F26" s="62" t="s">
        <v>5</v>
      </c>
      <c r="G26" s="68" t="s">
        <v>211</v>
      </c>
      <c r="H26" s="72" t="s">
        <v>173</v>
      </c>
      <c r="I26" s="71" t="s">
        <v>22</v>
      </c>
      <c r="J26" s="71" t="s">
        <v>53</v>
      </c>
      <c r="K26" s="71" t="s">
        <v>53</v>
      </c>
      <c r="L26" s="71" t="s">
        <v>53</v>
      </c>
      <c r="M26" s="71" t="s">
        <v>54</v>
      </c>
      <c r="N26" s="71" t="s">
        <v>54</v>
      </c>
      <c r="O26" s="71" t="s">
        <v>53</v>
      </c>
      <c r="P26" s="71" t="s">
        <v>53</v>
      </c>
      <c r="Q26" s="71" t="s">
        <v>54</v>
      </c>
      <c r="R26" s="71" t="s">
        <v>54</v>
      </c>
      <c r="S26" s="71" t="s">
        <v>54</v>
      </c>
      <c r="T26" s="71" t="s">
        <v>54</v>
      </c>
      <c r="U26" s="71" t="s">
        <v>54</v>
      </c>
      <c r="V26" s="71" t="s">
        <v>54</v>
      </c>
      <c r="W26" s="71" t="s">
        <v>53</v>
      </c>
      <c r="X26" s="71" t="s">
        <v>53</v>
      </c>
      <c r="Y26" s="71" t="s">
        <v>53</v>
      </c>
      <c r="Z26" s="71" t="s">
        <v>53</v>
      </c>
      <c r="AA26" s="71" t="s">
        <v>53</v>
      </c>
      <c r="AB26" s="71" t="s">
        <v>53</v>
      </c>
      <c r="AC26" s="70" t="str">
        <f t="shared" si="0"/>
        <v>3 - Media</v>
      </c>
      <c r="AD26" s="233">
        <f t="shared" si="1"/>
        <v>0.6</v>
      </c>
      <c r="AE26" s="70" t="str">
        <f t="shared" si="2"/>
        <v>4 - Mayor</v>
      </c>
      <c r="AF26" s="233">
        <f t="shared" si="3"/>
        <v>0.8</v>
      </c>
      <c r="AG26" s="69" t="str">
        <f>IFERROR(INDEX('G FINANC'!$BLU$684:$BLY$688,MATCH(I26,'G FINANC'!$BLS$684:$BLS$688,0),MATCH(AE26,'G FINANC'!$BLU$682:$BLY$682,0)),"")</f>
        <v>ALTO</v>
      </c>
      <c r="AH26" s="233">
        <f t="shared" si="4"/>
        <v>0.48</v>
      </c>
      <c r="AI26" s="80" t="s">
        <v>1359</v>
      </c>
      <c r="AJ26" s="68" t="s">
        <v>1362</v>
      </c>
      <c r="AK26" s="68" t="s">
        <v>1358</v>
      </c>
      <c r="AL26" s="67" t="s">
        <v>1357</v>
      </c>
      <c r="AM26" s="62" t="s">
        <v>35</v>
      </c>
      <c r="AN26" s="67" t="s">
        <v>46</v>
      </c>
      <c r="AO26" s="67" t="s">
        <v>49</v>
      </c>
      <c r="AP26" s="62" t="s">
        <v>52</v>
      </c>
      <c r="AQ26" s="62" t="s">
        <v>35</v>
      </c>
      <c r="AR26" s="67" t="s">
        <v>46</v>
      </c>
      <c r="AS26" s="67" t="s">
        <v>49</v>
      </c>
      <c r="AT26" s="62" t="s">
        <v>52</v>
      </c>
      <c r="AU26" s="62" t="s">
        <v>35</v>
      </c>
      <c r="AV26" s="67" t="s">
        <v>46</v>
      </c>
      <c r="AW26" s="67" t="s">
        <v>49</v>
      </c>
      <c r="AX26" s="62" t="s">
        <v>52</v>
      </c>
      <c r="AY26" s="62"/>
      <c r="AZ26" s="67"/>
      <c r="BA26" s="67"/>
      <c r="BB26" s="62"/>
      <c r="BC26" s="62"/>
      <c r="BD26" s="67"/>
      <c r="BE26" s="67"/>
      <c r="BF26" s="62"/>
      <c r="BG26" s="62"/>
      <c r="BH26" s="67"/>
      <c r="BI26" s="67"/>
      <c r="BJ26" s="62"/>
      <c r="BK26" s="62"/>
      <c r="BL26" s="67"/>
      <c r="BM26" s="67"/>
      <c r="BN26" s="62"/>
      <c r="BO26" s="62"/>
      <c r="BP26" s="67"/>
      <c r="BQ26" s="67"/>
      <c r="BR26" s="62"/>
      <c r="BS26" s="62"/>
      <c r="BT26" s="67"/>
      <c r="BU26" s="67"/>
      <c r="BV26" s="62"/>
      <c r="BW26" s="62"/>
      <c r="BX26" s="67"/>
      <c r="BY26" s="67"/>
      <c r="BZ26" s="62"/>
      <c r="CA26" s="62"/>
      <c r="CB26" s="67"/>
      <c r="CC26" s="67"/>
      <c r="CD26" s="62"/>
      <c r="CE26" s="62"/>
      <c r="CF26" s="67"/>
      <c r="CG26" s="67"/>
      <c r="CH26" s="62"/>
      <c r="CI26" s="67"/>
      <c r="CJ26" s="67"/>
      <c r="CK26" s="62"/>
      <c r="CL26" s="66" t="str">
        <f>IFERROR(IF(GE26&lt;=1,"1 - Muy Baja",VLOOKUP(GE26,'G FINANC'!$BLR$684:$BLS$688,2,0)),"")</f>
        <v>1 - Muy Baja</v>
      </c>
      <c r="CM26" s="249">
        <f t="shared" si="5"/>
        <v>0.12959999999999999</v>
      </c>
      <c r="CN26" s="66" t="str">
        <f>IFERROR(IF(GG26&lt;=1,"1 - Leve",HLOOKUP(GG26,'G FINANC'!$BLU$681:$BLY$682,2,0)),"")</f>
        <v>4 - Mayor</v>
      </c>
      <c r="CO26" s="249">
        <f t="shared" si="6"/>
        <v>0.8</v>
      </c>
      <c r="CP26" s="63" t="str">
        <f t="shared" si="7"/>
        <v>MODERADO</v>
      </c>
      <c r="CQ26" s="233">
        <f t="shared" si="8"/>
        <v>0.10367999999999999</v>
      </c>
      <c r="CR26" s="77" t="s">
        <v>238</v>
      </c>
      <c r="CS26" s="63">
        <f t="shared" si="9"/>
        <v>3</v>
      </c>
      <c r="CT26" s="62"/>
      <c r="CU26" s="172" t="s">
        <v>1342</v>
      </c>
      <c r="CV26" s="76" t="s">
        <v>1238</v>
      </c>
      <c r="CW26" s="242"/>
      <c r="CX26" s="56">
        <f t="shared" si="10"/>
        <v>8</v>
      </c>
      <c r="CY26" s="59">
        <f t="shared" si="11"/>
        <v>4</v>
      </c>
      <c r="CZ26" s="56" t="str">
        <f t="shared" si="12"/>
        <v>Mayor</v>
      </c>
      <c r="DA26" s="237">
        <f t="shared" si="13"/>
        <v>0.8</v>
      </c>
      <c r="DB26" s="57">
        <f t="shared" si="14"/>
        <v>0.25</v>
      </c>
      <c r="DC26" s="57">
        <f t="shared" si="15"/>
        <v>0.15</v>
      </c>
      <c r="DD26" s="56">
        <f t="shared" si="16"/>
        <v>0.4</v>
      </c>
      <c r="DE26" s="55">
        <f t="shared" si="17"/>
        <v>2</v>
      </c>
      <c r="DF26" s="272">
        <f t="shared" si="18"/>
        <v>0.36</v>
      </c>
      <c r="DG26" s="55">
        <f t="shared" si="19"/>
        <v>4</v>
      </c>
      <c r="DH26" s="55"/>
      <c r="DI26" s="272">
        <f t="shared" si="20"/>
        <v>0.8</v>
      </c>
      <c r="DJ26" s="57">
        <f t="shared" si="21"/>
        <v>0.25</v>
      </c>
      <c r="DK26" s="57">
        <f t="shared" si="22"/>
        <v>0.15</v>
      </c>
      <c r="DL26" s="56">
        <f t="shared" si="23"/>
        <v>0.4</v>
      </c>
      <c r="DM26" s="55">
        <f t="shared" si="24"/>
        <v>2</v>
      </c>
      <c r="DN26" s="272">
        <f t="shared" si="25"/>
        <v>0.216</v>
      </c>
      <c r="DO26" s="55">
        <f t="shared" si="26"/>
        <v>4</v>
      </c>
      <c r="DP26" s="272">
        <f t="shared" si="27"/>
        <v>0.8</v>
      </c>
      <c r="DQ26" s="57">
        <f t="shared" si="28"/>
        <v>0.25</v>
      </c>
      <c r="DR26" s="57">
        <f t="shared" si="29"/>
        <v>0.15</v>
      </c>
      <c r="DS26" s="56">
        <f t="shared" si="30"/>
        <v>0.4</v>
      </c>
      <c r="DT26" s="55">
        <f t="shared" si="31"/>
        <v>1</v>
      </c>
      <c r="DU26" s="272">
        <f t="shared" si="32"/>
        <v>0.12959999999999999</v>
      </c>
      <c r="DV26" s="55">
        <f t="shared" si="33"/>
        <v>4</v>
      </c>
      <c r="DW26" s="272">
        <f t="shared" si="34"/>
        <v>0.8</v>
      </c>
      <c r="DX26" s="57">
        <f t="shared" si="35"/>
        <v>0</v>
      </c>
      <c r="DY26" s="57">
        <f t="shared" si="98"/>
        <v>0</v>
      </c>
      <c r="DZ26" s="56">
        <f t="shared" si="36"/>
        <v>0</v>
      </c>
      <c r="EA26" s="55">
        <f t="shared" si="37"/>
        <v>1</v>
      </c>
      <c r="EB26" s="272">
        <f t="shared" si="38"/>
        <v>0.12959999999999999</v>
      </c>
      <c r="EC26" s="55">
        <f t="shared" si="39"/>
        <v>4</v>
      </c>
      <c r="ED26" s="272">
        <f t="shared" si="40"/>
        <v>0.8</v>
      </c>
      <c r="EE26" s="57">
        <f t="shared" si="41"/>
        <v>0</v>
      </c>
      <c r="EF26" s="57">
        <f t="shared" si="42"/>
        <v>0</v>
      </c>
      <c r="EG26" s="56">
        <f t="shared" si="43"/>
        <v>0</v>
      </c>
      <c r="EH26" s="55">
        <f t="shared" si="44"/>
        <v>1</v>
      </c>
      <c r="EI26" s="272">
        <f t="shared" si="45"/>
        <v>0.12959999999999999</v>
      </c>
      <c r="EJ26" s="55">
        <f t="shared" si="46"/>
        <v>4</v>
      </c>
      <c r="EK26" s="272">
        <f t="shared" si="47"/>
        <v>0.8</v>
      </c>
      <c r="EL26" s="57">
        <f t="shared" si="48"/>
        <v>0</v>
      </c>
      <c r="EM26" s="57">
        <f t="shared" si="49"/>
        <v>0</v>
      </c>
      <c r="EN26" s="56">
        <f t="shared" si="50"/>
        <v>0</v>
      </c>
      <c r="EO26" s="55">
        <f t="shared" si="51"/>
        <v>1</v>
      </c>
      <c r="EP26" s="272">
        <f t="shared" si="52"/>
        <v>0.12959999999999999</v>
      </c>
      <c r="EQ26" s="55">
        <f t="shared" si="53"/>
        <v>4</v>
      </c>
      <c r="ER26" s="272">
        <f t="shared" si="54"/>
        <v>0.8</v>
      </c>
      <c r="ES26" s="57">
        <f t="shared" si="55"/>
        <v>0</v>
      </c>
      <c r="ET26" s="57">
        <f t="shared" si="56"/>
        <v>0</v>
      </c>
      <c r="EU26" s="56">
        <f t="shared" si="57"/>
        <v>0</v>
      </c>
      <c r="EV26" s="55">
        <f t="shared" si="58"/>
        <v>1</v>
      </c>
      <c r="EW26" s="272">
        <f t="shared" si="59"/>
        <v>0.12959999999999999</v>
      </c>
      <c r="EX26" s="55">
        <f t="shared" si="60"/>
        <v>4</v>
      </c>
      <c r="EY26" s="272">
        <f t="shared" si="61"/>
        <v>0.8</v>
      </c>
      <c r="EZ26" s="57">
        <f t="shared" si="62"/>
        <v>0</v>
      </c>
      <c r="FA26" s="57">
        <f t="shared" si="63"/>
        <v>0</v>
      </c>
      <c r="FB26" s="56">
        <f t="shared" si="64"/>
        <v>0</v>
      </c>
      <c r="FC26" s="55">
        <f t="shared" si="65"/>
        <v>1</v>
      </c>
      <c r="FD26" s="272">
        <f t="shared" si="66"/>
        <v>0.12959999999999999</v>
      </c>
      <c r="FE26" s="55">
        <f t="shared" si="67"/>
        <v>4</v>
      </c>
      <c r="FF26" s="272">
        <f t="shared" si="68"/>
        <v>0.8</v>
      </c>
      <c r="FG26" s="57">
        <f t="shared" si="69"/>
        <v>0</v>
      </c>
      <c r="FH26" s="57">
        <f t="shared" si="70"/>
        <v>0</v>
      </c>
      <c r="FI26" s="56">
        <f t="shared" si="71"/>
        <v>0</v>
      </c>
      <c r="FJ26" s="55">
        <f t="shared" si="72"/>
        <v>1</v>
      </c>
      <c r="FK26" s="272">
        <f t="shared" si="73"/>
        <v>0.12959999999999999</v>
      </c>
      <c r="FL26" s="55">
        <f t="shared" si="74"/>
        <v>4</v>
      </c>
      <c r="FM26" s="272">
        <f t="shared" si="75"/>
        <v>0.8</v>
      </c>
      <c r="FN26" s="57">
        <f t="shared" si="76"/>
        <v>0</v>
      </c>
      <c r="FO26" s="57">
        <f t="shared" si="77"/>
        <v>0</v>
      </c>
      <c r="FP26" s="56">
        <f t="shared" si="78"/>
        <v>0</v>
      </c>
      <c r="FQ26" s="55">
        <f t="shared" si="79"/>
        <v>1</v>
      </c>
      <c r="FR26" s="272">
        <f t="shared" si="80"/>
        <v>0.12959999999999999</v>
      </c>
      <c r="FS26" s="55">
        <f t="shared" si="81"/>
        <v>4</v>
      </c>
      <c r="FT26" s="272">
        <f t="shared" si="82"/>
        <v>0.8</v>
      </c>
      <c r="FU26" s="57">
        <f t="shared" si="83"/>
        <v>0</v>
      </c>
      <c r="FV26" s="57">
        <f t="shared" si="84"/>
        <v>0</v>
      </c>
      <c r="FW26" s="56">
        <f t="shared" si="85"/>
        <v>0</v>
      </c>
      <c r="FX26" s="55">
        <f t="shared" si="86"/>
        <v>1</v>
      </c>
      <c r="FY26" s="272">
        <f t="shared" si="87"/>
        <v>0.12959999999999999</v>
      </c>
      <c r="FZ26" s="55">
        <f t="shared" si="88"/>
        <v>4</v>
      </c>
      <c r="GA26" s="272">
        <f t="shared" si="89"/>
        <v>0.8</v>
      </c>
      <c r="GB26" s="57">
        <f t="shared" si="90"/>
        <v>0</v>
      </c>
      <c r="GC26" s="57">
        <f t="shared" si="91"/>
        <v>0</v>
      </c>
      <c r="GD26" s="56">
        <f t="shared" si="92"/>
        <v>0</v>
      </c>
      <c r="GE26" s="55">
        <f t="shared" si="93"/>
        <v>1</v>
      </c>
      <c r="GF26" s="272">
        <f t="shared" si="94"/>
        <v>0.12959999999999999</v>
      </c>
      <c r="GG26" s="55">
        <f t="shared" si="95"/>
        <v>4</v>
      </c>
      <c r="GH26" s="272">
        <f t="shared" si="96"/>
        <v>0.8</v>
      </c>
      <c r="GI26" s="272">
        <f t="shared" si="97"/>
        <v>0.8</v>
      </c>
    </row>
    <row r="27" spans="1:191" ht="345.6" x14ac:dyDescent="0.2">
      <c r="A27" s="75">
        <v>19</v>
      </c>
      <c r="B27" s="69" t="s">
        <v>1361</v>
      </c>
      <c r="C27" s="80" t="s">
        <v>1363</v>
      </c>
      <c r="D27" s="71" t="s">
        <v>206</v>
      </c>
      <c r="E27" s="67" t="s">
        <v>204</v>
      </c>
      <c r="F27" s="62" t="s">
        <v>5</v>
      </c>
      <c r="G27" s="68" t="s">
        <v>213</v>
      </c>
      <c r="H27" s="72" t="s">
        <v>173</v>
      </c>
      <c r="I27" s="71" t="s">
        <v>24</v>
      </c>
      <c r="J27" s="71" t="s">
        <v>53</v>
      </c>
      <c r="K27" s="71" t="s">
        <v>53</v>
      </c>
      <c r="L27" s="71" t="s">
        <v>53</v>
      </c>
      <c r="M27" s="71" t="s">
        <v>54</v>
      </c>
      <c r="N27" s="71" t="s">
        <v>54</v>
      </c>
      <c r="O27" s="71" t="s">
        <v>53</v>
      </c>
      <c r="P27" s="71" t="s">
        <v>53</v>
      </c>
      <c r="Q27" s="71" t="s">
        <v>54</v>
      </c>
      <c r="R27" s="71" t="s">
        <v>54</v>
      </c>
      <c r="S27" s="71" t="s">
        <v>54</v>
      </c>
      <c r="T27" s="71" t="s">
        <v>54</v>
      </c>
      <c r="U27" s="71" t="s">
        <v>54</v>
      </c>
      <c r="V27" s="71" t="s">
        <v>54</v>
      </c>
      <c r="W27" s="71" t="s">
        <v>53</v>
      </c>
      <c r="X27" s="71" t="s">
        <v>53</v>
      </c>
      <c r="Y27" s="71" t="s">
        <v>53</v>
      </c>
      <c r="Z27" s="71" t="s">
        <v>53</v>
      </c>
      <c r="AA27" s="71" t="s">
        <v>53</v>
      </c>
      <c r="AB27" s="71" t="s">
        <v>53</v>
      </c>
      <c r="AC27" s="70" t="str">
        <f t="shared" si="0"/>
        <v>4 - Alta</v>
      </c>
      <c r="AD27" s="233">
        <f t="shared" si="1"/>
        <v>0.8</v>
      </c>
      <c r="AE27" s="70" t="str">
        <f t="shared" si="2"/>
        <v>4 - Mayor</v>
      </c>
      <c r="AF27" s="233">
        <f t="shared" si="3"/>
        <v>0.8</v>
      </c>
      <c r="AG27" s="69" t="str">
        <f>IFERROR(INDEX('G FINANC'!$BLU$684:$BLY$688,MATCH(I27,'G FINANC'!$BLS$684:$BLS$688,0),MATCH(AE27,'G FINANC'!$BLU$682:$BLY$682,0)),"")</f>
        <v>EXTREMO</v>
      </c>
      <c r="AH27" s="233">
        <f t="shared" si="4"/>
        <v>0.64000000000000012</v>
      </c>
      <c r="AI27" s="80" t="s">
        <v>1359</v>
      </c>
      <c r="AJ27" s="68" t="s">
        <v>1362</v>
      </c>
      <c r="AK27" s="68" t="s">
        <v>1358</v>
      </c>
      <c r="AL27" s="67" t="s">
        <v>1357</v>
      </c>
      <c r="AM27" s="62" t="s">
        <v>35</v>
      </c>
      <c r="AN27" s="67" t="s">
        <v>46</v>
      </c>
      <c r="AO27" s="67" t="s">
        <v>49</v>
      </c>
      <c r="AP27" s="62" t="s">
        <v>52</v>
      </c>
      <c r="AQ27" s="62" t="s">
        <v>35</v>
      </c>
      <c r="AR27" s="67" t="s">
        <v>46</v>
      </c>
      <c r="AS27" s="67" t="s">
        <v>49</v>
      </c>
      <c r="AT27" s="62" t="s">
        <v>52</v>
      </c>
      <c r="AU27" s="62" t="s">
        <v>35</v>
      </c>
      <c r="AV27" s="67" t="s">
        <v>46</v>
      </c>
      <c r="AW27" s="67" t="s">
        <v>49</v>
      </c>
      <c r="AX27" s="62" t="s">
        <v>52</v>
      </c>
      <c r="AY27" s="62"/>
      <c r="AZ27" s="67"/>
      <c r="BA27" s="67"/>
      <c r="BB27" s="62"/>
      <c r="BC27" s="62"/>
      <c r="BD27" s="67"/>
      <c r="BE27" s="67"/>
      <c r="BF27" s="62"/>
      <c r="BG27" s="62"/>
      <c r="BH27" s="67"/>
      <c r="BI27" s="67"/>
      <c r="BJ27" s="62"/>
      <c r="BK27" s="62"/>
      <c r="BL27" s="67"/>
      <c r="BM27" s="67"/>
      <c r="BN27" s="62"/>
      <c r="BO27" s="62"/>
      <c r="BP27" s="67"/>
      <c r="BQ27" s="67"/>
      <c r="BR27" s="62"/>
      <c r="BS27" s="62"/>
      <c r="BT27" s="67"/>
      <c r="BU27" s="67"/>
      <c r="BV27" s="62"/>
      <c r="BW27" s="62"/>
      <c r="BX27" s="67"/>
      <c r="BY27" s="67"/>
      <c r="BZ27" s="62"/>
      <c r="CA27" s="62"/>
      <c r="CB27" s="67"/>
      <c r="CC27" s="67"/>
      <c r="CD27" s="62"/>
      <c r="CE27" s="62"/>
      <c r="CF27" s="67"/>
      <c r="CG27" s="67"/>
      <c r="CH27" s="62"/>
      <c r="CI27" s="67"/>
      <c r="CJ27" s="67"/>
      <c r="CK27" s="62"/>
      <c r="CL27" s="66" t="str">
        <f>IFERROR(IF(GE27&lt;=1,"1 - Muy Baja",VLOOKUP(GE27,'G FINANC'!$BLR$684:$BLS$688,2,0)),"")</f>
        <v>1 - Muy Baja</v>
      </c>
      <c r="CM27" s="249">
        <f t="shared" si="5"/>
        <v>0.17279999999999998</v>
      </c>
      <c r="CN27" s="66" t="str">
        <f>IFERROR(IF(GG27&lt;=1,"1 - Leve",HLOOKUP(GG27,'G FINANC'!$BLU$681:$BLY$682,2,0)),"")</f>
        <v>4 - Mayor</v>
      </c>
      <c r="CO27" s="249">
        <f t="shared" si="6"/>
        <v>0.8</v>
      </c>
      <c r="CP27" s="63" t="str">
        <f t="shared" si="7"/>
        <v>MODERADO</v>
      </c>
      <c r="CQ27" s="233">
        <f t="shared" si="8"/>
        <v>0.13824</v>
      </c>
      <c r="CR27" s="77" t="s">
        <v>238</v>
      </c>
      <c r="CS27" s="63">
        <f t="shared" si="9"/>
        <v>3</v>
      </c>
      <c r="CT27" s="62"/>
      <c r="CU27" s="172" t="s">
        <v>1342</v>
      </c>
      <c r="CV27" s="76" t="s">
        <v>1238</v>
      </c>
      <c r="CW27" s="242"/>
      <c r="CX27" s="56">
        <f t="shared" si="10"/>
        <v>8</v>
      </c>
      <c r="CY27" s="59">
        <f t="shared" si="11"/>
        <v>4</v>
      </c>
      <c r="CZ27" s="56" t="str">
        <f t="shared" si="12"/>
        <v>Mayor</v>
      </c>
      <c r="DA27" s="237">
        <f t="shared" si="13"/>
        <v>0.8</v>
      </c>
      <c r="DB27" s="57">
        <f t="shared" si="14"/>
        <v>0.25</v>
      </c>
      <c r="DC27" s="57">
        <f t="shared" si="15"/>
        <v>0.15</v>
      </c>
      <c r="DD27" s="56">
        <f t="shared" si="16"/>
        <v>0.4</v>
      </c>
      <c r="DE27" s="55">
        <f t="shared" si="17"/>
        <v>3</v>
      </c>
      <c r="DF27" s="272">
        <f t="shared" si="18"/>
        <v>0.48</v>
      </c>
      <c r="DG27" s="55">
        <f t="shared" si="19"/>
        <v>4</v>
      </c>
      <c r="DH27" s="55"/>
      <c r="DI27" s="272">
        <f t="shared" si="20"/>
        <v>0.8</v>
      </c>
      <c r="DJ27" s="57">
        <f t="shared" si="21"/>
        <v>0.25</v>
      </c>
      <c r="DK27" s="57">
        <f t="shared" si="22"/>
        <v>0.15</v>
      </c>
      <c r="DL27" s="56">
        <f t="shared" si="23"/>
        <v>0.4</v>
      </c>
      <c r="DM27" s="55">
        <f t="shared" si="24"/>
        <v>2</v>
      </c>
      <c r="DN27" s="272">
        <f t="shared" si="25"/>
        <v>0.28799999999999998</v>
      </c>
      <c r="DO27" s="55">
        <f t="shared" si="26"/>
        <v>4</v>
      </c>
      <c r="DP27" s="272">
        <f t="shared" si="27"/>
        <v>0.8</v>
      </c>
      <c r="DQ27" s="57">
        <f t="shared" si="28"/>
        <v>0.25</v>
      </c>
      <c r="DR27" s="57">
        <f t="shared" si="29"/>
        <v>0.15</v>
      </c>
      <c r="DS27" s="56">
        <f t="shared" si="30"/>
        <v>0.4</v>
      </c>
      <c r="DT27" s="55">
        <f t="shared" si="31"/>
        <v>1</v>
      </c>
      <c r="DU27" s="272">
        <f t="shared" si="32"/>
        <v>0.17279999999999998</v>
      </c>
      <c r="DV27" s="55">
        <f t="shared" si="33"/>
        <v>4</v>
      </c>
      <c r="DW27" s="272">
        <f t="shared" si="34"/>
        <v>0.8</v>
      </c>
      <c r="DX27" s="57">
        <f t="shared" si="35"/>
        <v>0</v>
      </c>
      <c r="DY27" s="57">
        <f t="shared" si="98"/>
        <v>0</v>
      </c>
      <c r="DZ27" s="56">
        <f t="shared" si="36"/>
        <v>0</v>
      </c>
      <c r="EA27" s="55">
        <f t="shared" si="37"/>
        <v>1</v>
      </c>
      <c r="EB27" s="272">
        <f t="shared" si="38"/>
        <v>0.17279999999999998</v>
      </c>
      <c r="EC27" s="55">
        <f t="shared" si="39"/>
        <v>4</v>
      </c>
      <c r="ED27" s="272">
        <f t="shared" si="40"/>
        <v>0.8</v>
      </c>
      <c r="EE27" s="57">
        <f t="shared" si="41"/>
        <v>0</v>
      </c>
      <c r="EF27" s="57">
        <f t="shared" si="42"/>
        <v>0</v>
      </c>
      <c r="EG27" s="56">
        <f t="shared" si="43"/>
        <v>0</v>
      </c>
      <c r="EH27" s="55">
        <f t="shared" si="44"/>
        <v>1</v>
      </c>
      <c r="EI27" s="272">
        <f t="shared" si="45"/>
        <v>0.17279999999999998</v>
      </c>
      <c r="EJ27" s="55">
        <f t="shared" si="46"/>
        <v>4</v>
      </c>
      <c r="EK27" s="272">
        <f t="shared" si="47"/>
        <v>0.8</v>
      </c>
      <c r="EL27" s="57">
        <f t="shared" si="48"/>
        <v>0</v>
      </c>
      <c r="EM27" s="57">
        <f t="shared" si="49"/>
        <v>0</v>
      </c>
      <c r="EN27" s="56">
        <f t="shared" si="50"/>
        <v>0</v>
      </c>
      <c r="EO27" s="55">
        <f t="shared" si="51"/>
        <v>1</v>
      </c>
      <c r="EP27" s="272">
        <f t="shared" si="52"/>
        <v>0.17279999999999998</v>
      </c>
      <c r="EQ27" s="55">
        <f t="shared" si="53"/>
        <v>4</v>
      </c>
      <c r="ER27" s="272">
        <f t="shared" si="54"/>
        <v>0.8</v>
      </c>
      <c r="ES27" s="57">
        <f t="shared" si="55"/>
        <v>0</v>
      </c>
      <c r="ET27" s="57">
        <f t="shared" si="56"/>
        <v>0</v>
      </c>
      <c r="EU27" s="56">
        <f t="shared" si="57"/>
        <v>0</v>
      </c>
      <c r="EV27" s="55">
        <f t="shared" si="58"/>
        <v>1</v>
      </c>
      <c r="EW27" s="272">
        <f t="shared" si="59"/>
        <v>0.17279999999999998</v>
      </c>
      <c r="EX27" s="55">
        <f t="shared" si="60"/>
        <v>4</v>
      </c>
      <c r="EY27" s="272">
        <f t="shared" si="61"/>
        <v>0.8</v>
      </c>
      <c r="EZ27" s="57">
        <f t="shared" si="62"/>
        <v>0</v>
      </c>
      <c r="FA27" s="57">
        <f t="shared" si="63"/>
        <v>0</v>
      </c>
      <c r="FB27" s="56">
        <f t="shared" si="64"/>
        <v>0</v>
      </c>
      <c r="FC27" s="55">
        <f t="shared" si="65"/>
        <v>1</v>
      </c>
      <c r="FD27" s="272">
        <f t="shared" si="66"/>
        <v>0.17279999999999998</v>
      </c>
      <c r="FE27" s="55">
        <f t="shared" si="67"/>
        <v>4</v>
      </c>
      <c r="FF27" s="272">
        <f t="shared" si="68"/>
        <v>0.8</v>
      </c>
      <c r="FG27" s="57">
        <f t="shared" si="69"/>
        <v>0</v>
      </c>
      <c r="FH27" s="57">
        <f t="shared" si="70"/>
        <v>0</v>
      </c>
      <c r="FI27" s="56">
        <f t="shared" si="71"/>
        <v>0</v>
      </c>
      <c r="FJ27" s="55">
        <f t="shared" si="72"/>
        <v>1</v>
      </c>
      <c r="FK27" s="272">
        <f t="shared" si="73"/>
        <v>0.17279999999999998</v>
      </c>
      <c r="FL27" s="55">
        <f t="shared" si="74"/>
        <v>4</v>
      </c>
      <c r="FM27" s="272">
        <f t="shared" si="75"/>
        <v>0.8</v>
      </c>
      <c r="FN27" s="57">
        <f t="shared" si="76"/>
        <v>0</v>
      </c>
      <c r="FO27" s="57">
        <f t="shared" si="77"/>
        <v>0</v>
      </c>
      <c r="FP27" s="56">
        <f t="shared" si="78"/>
        <v>0</v>
      </c>
      <c r="FQ27" s="55">
        <f t="shared" si="79"/>
        <v>1</v>
      </c>
      <c r="FR27" s="272">
        <f t="shared" si="80"/>
        <v>0.17279999999999998</v>
      </c>
      <c r="FS27" s="55">
        <f t="shared" si="81"/>
        <v>4</v>
      </c>
      <c r="FT27" s="272">
        <f t="shared" si="82"/>
        <v>0.8</v>
      </c>
      <c r="FU27" s="57">
        <f t="shared" si="83"/>
        <v>0</v>
      </c>
      <c r="FV27" s="57">
        <f t="shared" si="84"/>
        <v>0</v>
      </c>
      <c r="FW27" s="56">
        <f t="shared" si="85"/>
        <v>0</v>
      </c>
      <c r="FX27" s="55">
        <f t="shared" si="86"/>
        <v>1</v>
      </c>
      <c r="FY27" s="272">
        <f t="shared" si="87"/>
        <v>0.17279999999999998</v>
      </c>
      <c r="FZ27" s="55">
        <f t="shared" si="88"/>
        <v>4</v>
      </c>
      <c r="GA27" s="272">
        <f t="shared" si="89"/>
        <v>0.8</v>
      </c>
      <c r="GB27" s="57">
        <f t="shared" si="90"/>
        <v>0</v>
      </c>
      <c r="GC27" s="57">
        <f t="shared" si="91"/>
        <v>0</v>
      </c>
      <c r="GD27" s="56">
        <f t="shared" si="92"/>
        <v>0</v>
      </c>
      <c r="GE27" s="55">
        <f t="shared" si="93"/>
        <v>1</v>
      </c>
      <c r="GF27" s="272">
        <f t="shared" si="94"/>
        <v>0.17279999999999998</v>
      </c>
      <c r="GG27" s="55">
        <f t="shared" si="95"/>
        <v>4</v>
      </c>
      <c r="GH27" s="272">
        <f t="shared" si="96"/>
        <v>0.8</v>
      </c>
      <c r="GI27" s="272">
        <f t="shared" si="97"/>
        <v>0.8</v>
      </c>
    </row>
    <row r="28" spans="1:191" ht="345.6" x14ac:dyDescent="0.2">
      <c r="A28" s="75">
        <v>20</v>
      </c>
      <c r="B28" s="69" t="s">
        <v>1361</v>
      </c>
      <c r="C28" s="80" t="s">
        <v>1360</v>
      </c>
      <c r="D28" s="71" t="s">
        <v>205</v>
      </c>
      <c r="E28" s="67" t="s">
        <v>204</v>
      </c>
      <c r="F28" s="62" t="s">
        <v>224</v>
      </c>
      <c r="G28" s="68" t="s">
        <v>213</v>
      </c>
      <c r="H28" s="72" t="s">
        <v>173</v>
      </c>
      <c r="I28" s="71" t="s">
        <v>24</v>
      </c>
      <c r="J28" s="71" t="s">
        <v>53</v>
      </c>
      <c r="K28" s="71" t="s">
        <v>53</v>
      </c>
      <c r="L28" s="71" t="s">
        <v>53</v>
      </c>
      <c r="M28" s="71" t="s">
        <v>54</v>
      </c>
      <c r="N28" s="71" t="s">
        <v>54</v>
      </c>
      <c r="O28" s="71" t="s">
        <v>53</v>
      </c>
      <c r="P28" s="71" t="s">
        <v>53</v>
      </c>
      <c r="Q28" s="71" t="s">
        <v>54</v>
      </c>
      <c r="R28" s="71" t="s">
        <v>54</v>
      </c>
      <c r="S28" s="71" t="s">
        <v>54</v>
      </c>
      <c r="T28" s="71" t="s">
        <v>54</v>
      </c>
      <c r="U28" s="71" t="s">
        <v>54</v>
      </c>
      <c r="V28" s="71" t="s">
        <v>54</v>
      </c>
      <c r="W28" s="71" t="s">
        <v>53</v>
      </c>
      <c r="X28" s="71" t="s">
        <v>53</v>
      </c>
      <c r="Y28" s="71" t="s">
        <v>53</v>
      </c>
      <c r="Z28" s="71" t="s">
        <v>53</v>
      </c>
      <c r="AA28" s="71" t="s">
        <v>53</v>
      </c>
      <c r="AB28" s="71" t="s">
        <v>53</v>
      </c>
      <c r="AC28" s="70" t="str">
        <f t="shared" si="0"/>
        <v>4 - Alta</v>
      </c>
      <c r="AD28" s="233">
        <f t="shared" si="1"/>
        <v>0.8</v>
      </c>
      <c r="AE28" s="70" t="str">
        <f t="shared" si="2"/>
        <v>4 - Mayor</v>
      </c>
      <c r="AF28" s="233">
        <f t="shared" si="3"/>
        <v>0.8</v>
      </c>
      <c r="AG28" s="69" t="str">
        <f>IFERROR(INDEX('G FINANC'!$BLU$684:$BLY$688,MATCH(I28,'G FINANC'!$BLS$684:$BLS$688,0),MATCH(AE28,'G FINANC'!$BLU$682:$BLY$682,0)),"")</f>
        <v>EXTREMO</v>
      </c>
      <c r="AH28" s="233">
        <f t="shared" si="4"/>
        <v>0.64000000000000012</v>
      </c>
      <c r="AI28" s="80" t="s">
        <v>1359</v>
      </c>
      <c r="AJ28" s="68" t="s">
        <v>103</v>
      </c>
      <c r="AK28" s="68" t="s">
        <v>1358</v>
      </c>
      <c r="AL28" s="67" t="s">
        <v>1357</v>
      </c>
      <c r="AM28" s="62" t="s">
        <v>35</v>
      </c>
      <c r="AN28" s="67" t="s">
        <v>46</v>
      </c>
      <c r="AO28" s="67" t="s">
        <v>49</v>
      </c>
      <c r="AP28" s="62" t="s">
        <v>52</v>
      </c>
      <c r="AQ28" s="62" t="s">
        <v>35</v>
      </c>
      <c r="AR28" s="67" t="s">
        <v>46</v>
      </c>
      <c r="AS28" s="67" t="s">
        <v>49</v>
      </c>
      <c r="AT28" s="62" t="s">
        <v>52</v>
      </c>
      <c r="AU28" s="62" t="s">
        <v>35</v>
      </c>
      <c r="AV28" s="67" t="s">
        <v>46</v>
      </c>
      <c r="AW28" s="67" t="s">
        <v>49</v>
      </c>
      <c r="AX28" s="62" t="s">
        <v>52</v>
      </c>
      <c r="AY28" s="62"/>
      <c r="AZ28" s="67"/>
      <c r="BA28" s="67"/>
      <c r="BB28" s="62"/>
      <c r="BC28" s="62"/>
      <c r="BD28" s="67"/>
      <c r="BE28" s="67"/>
      <c r="BF28" s="62"/>
      <c r="BG28" s="62"/>
      <c r="BH28" s="67"/>
      <c r="BI28" s="67"/>
      <c r="BJ28" s="62"/>
      <c r="BK28" s="62"/>
      <c r="BL28" s="67"/>
      <c r="BM28" s="67"/>
      <c r="BN28" s="62"/>
      <c r="BO28" s="62"/>
      <c r="BP28" s="67"/>
      <c r="BQ28" s="67"/>
      <c r="BR28" s="62"/>
      <c r="BS28" s="62"/>
      <c r="BT28" s="67"/>
      <c r="BU28" s="67"/>
      <c r="BV28" s="62"/>
      <c r="BW28" s="62"/>
      <c r="BX28" s="67"/>
      <c r="BY28" s="67"/>
      <c r="BZ28" s="62"/>
      <c r="CA28" s="62"/>
      <c r="CB28" s="67"/>
      <c r="CC28" s="67"/>
      <c r="CD28" s="62"/>
      <c r="CE28" s="62"/>
      <c r="CF28" s="67"/>
      <c r="CG28" s="67"/>
      <c r="CH28" s="62"/>
      <c r="CI28" s="67"/>
      <c r="CJ28" s="67"/>
      <c r="CK28" s="62"/>
      <c r="CL28" s="66" t="str">
        <f>IFERROR(IF(GE28&lt;=1,"1 - Muy Baja",VLOOKUP(GE28,'G FINANC'!$BLR$684:$BLS$688,2,0)),"")</f>
        <v>1 - Muy Baja</v>
      </c>
      <c r="CM28" s="249">
        <f t="shared" si="5"/>
        <v>0.17279999999999998</v>
      </c>
      <c r="CN28" s="66" t="str">
        <f>IFERROR(IF(GG28&lt;=1,"1 - Leve",HLOOKUP(GG28,'G FINANC'!$BLU$681:$BLY$682,2,0)),"")</f>
        <v>4 - Mayor</v>
      </c>
      <c r="CO28" s="249">
        <f t="shared" si="6"/>
        <v>0.8</v>
      </c>
      <c r="CP28" s="63" t="str">
        <f t="shared" si="7"/>
        <v>MODERADO</v>
      </c>
      <c r="CQ28" s="233">
        <f t="shared" si="8"/>
        <v>0.13824</v>
      </c>
      <c r="CR28" s="77" t="s">
        <v>475</v>
      </c>
      <c r="CS28" s="63">
        <f t="shared" si="9"/>
        <v>3</v>
      </c>
      <c r="CT28" s="62"/>
      <c r="CU28" s="172" t="s">
        <v>1342</v>
      </c>
      <c r="CV28" s="76" t="s">
        <v>1238</v>
      </c>
      <c r="CW28" s="242"/>
      <c r="CX28" s="56">
        <f t="shared" si="10"/>
        <v>8</v>
      </c>
      <c r="CY28" s="59">
        <f t="shared" si="11"/>
        <v>4</v>
      </c>
      <c r="CZ28" s="56" t="str">
        <f t="shared" si="12"/>
        <v>Mayor</v>
      </c>
      <c r="DA28" s="237">
        <f t="shared" si="13"/>
        <v>0.8</v>
      </c>
      <c r="DB28" s="57">
        <f t="shared" si="14"/>
        <v>0.25</v>
      </c>
      <c r="DC28" s="57">
        <f t="shared" si="15"/>
        <v>0.15</v>
      </c>
      <c r="DD28" s="56">
        <f t="shared" si="16"/>
        <v>0.4</v>
      </c>
      <c r="DE28" s="55">
        <f t="shared" si="17"/>
        <v>3</v>
      </c>
      <c r="DF28" s="272">
        <f t="shared" si="18"/>
        <v>0.48</v>
      </c>
      <c r="DG28" s="55">
        <f t="shared" si="19"/>
        <v>4</v>
      </c>
      <c r="DH28" s="55"/>
      <c r="DI28" s="272">
        <f t="shared" si="20"/>
        <v>0.8</v>
      </c>
      <c r="DJ28" s="57">
        <f t="shared" si="21"/>
        <v>0.25</v>
      </c>
      <c r="DK28" s="57">
        <f t="shared" si="22"/>
        <v>0.15</v>
      </c>
      <c r="DL28" s="56">
        <f t="shared" si="23"/>
        <v>0.4</v>
      </c>
      <c r="DM28" s="55">
        <f t="shared" si="24"/>
        <v>2</v>
      </c>
      <c r="DN28" s="272">
        <f t="shared" si="25"/>
        <v>0.28799999999999998</v>
      </c>
      <c r="DO28" s="55">
        <f t="shared" si="26"/>
        <v>4</v>
      </c>
      <c r="DP28" s="272">
        <f t="shared" si="27"/>
        <v>0.8</v>
      </c>
      <c r="DQ28" s="57">
        <f t="shared" si="28"/>
        <v>0.25</v>
      </c>
      <c r="DR28" s="57">
        <f t="shared" si="29"/>
        <v>0.15</v>
      </c>
      <c r="DS28" s="56">
        <f t="shared" si="30"/>
        <v>0.4</v>
      </c>
      <c r="DT28" s="55">
        <f t="shared" si="31"/>
        <v>1</v>
      </c>
      <c r="DU28" s="272">
        <f t="shared" si="32"/>
        <v>0.17279999999999998</v>
      </c>
      <c r="DV28" s="55">
        <f t="shared" si="33"/>
        <v>4</v>
      </c>
      <c r="DW28" s="272">
        <f t="shared" si="34"/>
        <v>0.8</v>
      </c>
      <c r="DX28" s="57">
        <f t="shared" si="35"/>
        <v>0</v>
      </c>
      <c r="DY28" s="57">
        <f>IF(BA28="",0,IF(BA28="Preventivo",0.25,IF(BA28="Detectivo",0.15,IF(#REF!="Correctivo",0.1,0))))</f>
        <v>0</v>
      </c>
      <c r="DZ28" s="56">
        <f t="shared" si="36"/>
        <v>0</v>
      </c>
      <c r="EA28" s="55">
        <f t="shared" si="37"/>
        <v>1</v>
      </c>
      <c r="EB28" s="272">
        <f t="shared" si="38"/>
        <v>0.17279999999999998</v>
      </c>
      <c r="EC28" s="55">
        <f t="shared" si="39"/>
        <v>4</v>
      </c>
      <c r="ED28" s="272">
        <f t="shared" si="40"/>
        <v>0.8</v>
      </c>
      <c r="EE28" s="57">
        <f t="shared" si="41"/>
        <v>0</v>
      </c>
      <c r="EF28" s="57">
        <f t="shared" si="42"/>
        <v>0</v>
      </c>
      <c r="EG28" s="56">
        <f t="shared" si="43"/>
        <v>0</v>
      </c>
      <c r="EH28" s="55">
        <f t="shared" si="44"/>
        <v>1</v>
      </c>
      <c r="EI28" s="272">
        <f t="shared" si="45"/>
        <v>0.17279999999999998</v>
      </c>
      <c r="EJ28" s="55">
        <f t="shared" si="46"/>
        <v>4</v>
      </c>
      <c r="EK28" s="272">
        <f t="shared" si="47"/>
        <v>0.8</v>
      </c>
      <c r="EL28" s="57">
        <f t="shared" si="48"/>
        <v>0</v>
      </c>
      <c r="EM28" s="57">
        <f t="shared" si="49"/>
        <v>0</v>
      </c>
      <c r="EN28" s="56">
        <f t="shared" si="50"/>
        <v>0</v>
      </c>
      <c r="EO28" s="55">
        <f t="shared" si="51"/>
        <v>1</v>
      </c>
      <c r="EP28" s="272">
        <f t="shared" si="52"/>
        <v>0.17279999999999998</v>
      </c>
      <c r="EQ28" s="55">
        <f t="shared" si="53"/>
        <v>4</v>
      </c>
      <c r="ER28" s="272">
        <f t="shared" si="54"/>
        <v>0.8</v>
      </c>
      <c r="ES28" s="57">
        <f t="shared" si="55"/>
        <v>0</v>
      </c>
      <c r="ET28" s="57">
        <f t="shared" si="56"/>
        <v>0</v>
      </c>
      <c r="EU28" s="56">
        <f t="shared" si="57"/>
        <v>0</v>
      </c>
      <c r="EV28" s="55">
        <f t="shared" si="58"/>
        <v>1</v>
      </c>
      <c r="EW28" s="272">
        <f t="shared" si="59"/>
        <v>0.17279999999999998</v>
      </c>
      <c r="EX28" s="55">
        <f t="shared" si="60"/>
        <v>4</v>
      </c>
      <c r="EY28" s="272">
        <f t="shared" si="61"/>
        <v>0.8</v>
      </c>
      <c r="EZ28" s="57">
        <f t="shared" si="62"/>
        <v>0</v>
      </c>
      <c r="FA28" s="57">
        <f t="shared" si="63"/>
        <v>0</v>
      </c>
      <c r="FB28" s="56">
        <f t="shared" si="64"/>
        <v>0</v>
      </c>
      <c r="FC28" s="55">
        <f t="shared" si="65"/>
        <v>1</v>
      </c>
      <c r="FD28" s="272">
        <f t="shared" si="66"/>
        <v>0.17279999999999998</v>
      </c>
      <c r="FE28" s="55">
        <f t="shared" si="67"/>
        <v>4</v>
      </c>
      <c r="FF28" s="272">
        <f t="shared" si="68"/>
        <v>0.8</v>
      </c>
      <c r="FG28" s="57">
        <f t="shared" si="69"/>
        <v>0</v>
      </c>
      <c r="FH28" s="57">
        <f t="shared" si="70"/>
        <v>0</v>
      </c>
      <c r="FI28" s="56">
        <f t="shared" si="71"/>
        <v>0</v>
      </c>
      <c r="FJ28" s="55">
        <f t="shared" si="72"/>
        <v>1</v>
      </c>
      <c r="FK28" s="272">
        <f t="shared" si="73"/>
        <v>0.17279999999999998</v>
      </c>
      <c r="FL28" s="55">
        <f t="shared" si="74"/>
        <v>4</v>
      </c>
      <c r="FM28" s="272">
        <f t="shared" si="75"/>
        <v>0.8</v>
      </c>
      <c r="FN28" s="57">
        <f t="shared" si="76"/>
        <v>0</v>
      </c>
      <c r="FO28" s="57">
        <f t="shared" si="77"/>
        <v>0</v>
      </c>
      <c r="FP28" s="56">
        <f t="shared" si="78"/>
        <v>0</v>
      </c>
      <c r="FQ28" s="55">
        <f t="shared" si="79"/>
        <v>1</v>
      </c>
      <c r="FR28" s="272">
        <f t="shared" si="80"/>
        <v>0.17279999999999998</v>
      </c>
      <c r="FS28" s="55">
        <f t="shared" si="81"/>
        <v>4</v>
      </c>
      <c r="FT28" s="272">
        <f t="shared" si="82"/>
        <v>0.8</v>
      </c>
      <c r="FU28" s="57">
        <f t="shared" si="83"/>
        <v>0</v>
      </c>
      <c r="FV28" s="57">
        <f t="shared" si="84"/>
        <v>0</v>
      </c>
      <c r="FW28" s="56">
        <f t="shared" si="85"/>
        <v>0</v>
      </c>
      <c r="FX28" s="55">
        <f t="shared" si="86"/>
        <v>1</v>
      </c>
      <c r="FY28" s="272">
        <f t="shared" si="87"/>
        <v>0.17279999999999998</v>
      </c>
      <c r="FZ28" s="55">
        <f t="shared" si="88"/>
        <v>4</v>
      </c>
      <c r="GA28" s="272">
        <f t="shared" si="89"/>
        <v>0.8</v>
      </c>
      <c r="GB28" s="57">
        <f t="shared" si="90"/>
        <v>0</v>
      </c>
      <c r="GC28" s="57">
        <f t="shared" si="91"/>
        <v>0</v>
      </c>
      <c r="GD28" s="56">
        <f t="shared" si="92"/>
        <v>0</v>
      </c>
      <c r="GE28" s="55">
        <f t="shared" si="93"/>
        <v>1</v>
      </c>
      <c r="GF28" s="272">
        <f t="shared" si="94"/>
        <v>0.17279999999999998</v>
      </c>
      <c r="GG28" s="55">
        <f t="shared" si="95"/>
        <v>4</v>
      </c>
      <c r="GH28" s="272">
        <f t="shared" si="96"/>
        <v>0.8</v>
      </c>
      <c r="GI28" s="272">
        <f t="shared" si="97"/>
        <v>0.8</v>
      </c>
    </row>
    <row r="29" spans="1:191" ht="345.6" x14ac:dyDescent="0.2">
      <c r="A29" s="75">
        <v>21</v>
      </c>
      <c r="B29" s="69" t="s">
        <v>1354</v>
      </c>
      <c r="C29" s="80" t="s">
        <v>1356</v>
      </c>
      <c r="D29" s="71" t="s">
        <v>205</v>
      </c>
      <c r="E29" s="67" t="s">
        <v>204</v>
      </c>
      <c r="F29" s="67" t="s">
        <v>224</v>
      </c>
      <c r="G29" s="72" t="s">
        <v>1355</v>
      </c>
      <c r="H29" s="72" t="s">
        <v>173</v>
      </c>
      <c r="I29" s="71" t="s">
        <v>24</v>
      </c>
      <c r="J29" s="71" t="s">
        <v>53</v>
      </c>
      <c r="K29" s="71" t="s">
        <v>53</v>
      </c>
      <c r="L29" s="71" t="s">
        <v>53</v>
      </c>
      <c r="M29" s="71" t="s">
        <v>53</v>
      </c>
      <c r="N29" s="71" t="s">
        <v>54</v>
      </c>
      <c r="O29" s="71" t="s">
        <v>54</v>
      </c>
      <c r="P29" s="71" t="s">
        <v>53</v>
      </c>
      <c r="Q29" s="71" t="s">
        <v>53</v>
      </c>
      <c r="R29" s="71" t="s">
        <v>53</v>
      </c>
      <c r="S29" s="71" t="s">
        <v>54</v>
      </c>
      <c r="T29" s="71" t="s">
        <v>54</v>
      </c>
      <c r="U29" s="71" t="s">
        <v>54</v>
      </c>
      <c r="V29" s="71" t="s">
        <v>54</v>
      </c>
      <c r="W29" s="71" t="s">
        <v>53</v>
      </c>
      <c r="X29" s="71" t="s">
        <v>53</v>
      </c>
      <c r="Y29" s="71" t="s">
        <v>53</v>
      </c>
      <c r="Z29" s="71" t="s">
        <v>53</v>
      </c>
      <c r="AA29" s="71" t="s">
        <v>53</v>
      </c>
      <c r="AB29" s="71" t="s">
        <v>53</v>
      </c>
      <c r="AC29" s="369" t="str">
        <f t="shared" si="0"/>
        <v>4 - Alta</v>
      </c>
      <c r="AD29" s="312">
        <f t="shared" si="1"/>
        <v>0.8</v>
      </c>
      <c r="AE29" s="369" t="str">
        <f t="shared" si="2"/>
        <v>4 - Mayor</v>
      </c>
      <c r="AF29" s="312">
        <f t="shared" si="3"/>
        <v>0.8</v>
      </c>
      <c r="AG29" s="69" t="str">
        <f>IFERROR(INDEX('G FINANC'!$BLU$684:$BLY$688,MATCH(I29,'G FINANC'!$BLS$684:$BLS$688,0),MATCH(AE29,'G FINANC'!$BLU$682:$BLY$682,0)),"")</f>
        <v>EXTREMO</v>
      </c>
      <c r="AH29" s="312">
        <f t="shared" si="4"/>
        <v>0.64000000000000012</v>
      </c>
      <c r="AI29" s="80" t="s">
        <v>1351</v>
      </c>
      <c r="AJ29" s="72" t="s">
        <v>103</v>
      </c>
      <c r="AK29" s="72" t="s">
        <v>1350</v>
      </c>
      <c r="AL29" s="67" t="s">
        <v>1349</v>
      </c>
      <c r="AM29" s="67" t="s">
        <v>35</v>
      </c>
      <c r="AN29" s="67" t="s">
        <v>45</v>
      </c>
      <c r="AO29" s="67" t="s">
        <v>50</v>
      </c>
      <c r="AP29" s="67" t="s">
        <v>52</v>
      </c>
      <c r="AQ29" s="67" t="s">
        <v>35</v>
      </c>
      <c r="AR29" s="67" t="s">
        <v>46</v>
      </c>
      <c r="AS29" s="67" t="s">
        <v>49</v>
      </c>
      <c r="AT29" s="67" t="s">
        <v>52</v>
      </c>
      <c r="AU29" s="67" t="s">
        <v>35</v>
      </c>
      <c r="AV29" s="67" t="s">
        <v>45</v>
      </c>
      <c r="AW29" s="67" t="s">
        <v>50</v>
      </c>
      <c r="AX29" s="67" t="s">
        <v>52</v>
      </c>
      <c r="AY29" s="67" t="s">
        <v>35</v>
      </c>
      <c r="AZ29" s="67" t="s">
        <v>45</v>
      </c>
      <c r="BA29" s="67" t="s">
        <v>50</v>
      </c>
      <c r="BB29" s="67" t="s">
        <v>52</v>
      </c>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c r="CE29" s="67"/>
      <c r="CF29" s="67"/>
      <c r="CG29" s="67"/>
      <c r="CH29" s="67"/>
      <c r="CI29" s="67"/>
      <c r="CJ29" s="67"/>
      <c r="CK29" s="67"/>
      <c r="CL29" s="169" t="str">
        <f>IFERROR(IF(GE29&lt;=1,"1 - Muy Baja",VLOOKUP(GE29,'G FINANC'!$BLR$684:$BLS$688,2,0)),"")</f>
        <v>1 - Muy Baja</v>
      </c>
      <c r="CM29" s="313">
        <f t="shared" si="5"/>
        <v>0.10367999999999998</v>
      </c>
      <c r="CN29" s="169" t="str">
        <f>IFERROR(IF(GG29&lt;=1,"1 - Leve",HLOOKUP(GG29,'G FINANC'!$BLU$681:$BLY$682,2,0)),"")</f>
        <v>4 - Mayor</v>
      </c>
      <c r="CO29" s="313">
        <f t="shared" si="6"/>
        <v>0.8</v>
      </c>
      <c r="CP29" s="69" t="str">
        <f t="shared" si="7"/>
        <v>MODERADO</v>
      </c>
      <c r="CQ29" s="312">
        <f t="shared" si="8"/>
        <v>8.294399999999999E-2</v>
      </c>
      <c r="CR29" s="77" t="s">
        <v>475</v>
      </c>
      <c r="CS29" s="69">
        <f t="shared" si="9"/>
        <v>3</v>
      </c>
      <c r="CT29" s="67"/>
      <c r="CU29" s="72" t="s">
        <v>1342</v>
      </c>
      <c r="CV29" s="76" t="s">
        <v>1238</v>
      </c>
      <c r="CW29" s="312"/>
      <c r="CX29" s="366">
        <f t="shared" si="10"/>
        <v>6</v>
      </c>
      <c r="CY29" s="368">
        <f t="shared" si="11"/>
        <v>4</v>
      </c>
      <c r="CZ29" s="366" t="str">
        <f t="shared" si="12"/>
        <v>Mayor</v>
      </c>
      <c r="DA29" s="314">
        <f t="shared" si="13"/>
        <v>0.8</v>
      </c>
      <c r="DB29" s="367">
        <f t="shared" si="14"/>
        <v>0.15</v>
      </c>
      <c r="DC29" s="367">
        <f t="shared" si="15"/>
        <v>0.25</v>
      </c>
      <c r="DD29" s="366">
        <f t="shared" si="16"/>
        <v>0.4</v>
      </c>
      <c r="DE29" s="55">
        <f t="shared" si="17"/>
        <v>3</v>
      </c>
      <c r="DF29" s="315">
        <f t="shared" si="18"/>
        <v>0.48</v>
      </c>
      <c r="DG29" s="55">
        <f t="shared" si="19"/>
        <v>4</v>
      </c>
      <c r="DH29" s="55"/>
      <c r="DI29" s="315">
        <f t="shared" si="20"/>
        <v>0.8</v>
      </c>
      <c r="DJ29" s="367">
        <f t="shared" si="21"/>
        <v>0.25</v>
      </c>
      <c r="DK29" s="367">
        <f t="shared" si="22"/>
        <v>0.15</v>
      </c>
      <c r="DL29" s="366">
        <f t="shared" si="23"/>
        <v>0.4</v>
      </c>
      <c r="DM29" s="55">
        <f t="shared" si="24"/>
        <v>2</v>
      </c>
      <c r="DN29" s="315">
        <f t="shared" si="25"/>
        <v>0.28799999999999998</v>
      </c>
      <c r="DO29" s="55">
        <f t="shared" si="26"/>
        <v>4</v>
      </c>
      <c r="DP29" s="315">
        <f t="shared" si="27"/>
        <v>0.8</v>
      </c>
      <c r="DQ29" s="367">
        <f t="shared" si="28"/>
        <v>0.15</v>
      </c>
      <c r="DR29" s="367">
        <f t="shared" si="29"/>
        <v>0.25</v>
      </c>
      <c r="DS29" s="366">
        <f t="shared" si="30"/>
        <v>0.4</v>
      </c>
      <c r="DT29" s="55">
        <f t="shared" si="31"/>
        <v>1</v>
      </c>
      <c r="DU29" s="315">
        <f t="shared" si="32"/>
        <v>0.17279999999999998</v>
      </c>
      <c r="DV29" s="55">
        <f t="shared" si="33"/>
        <v>4</v>
      </c>
      <c r="DW29" s="315">
        <f t="shared" si="34"/>
        <v>0.8</v>
      </c>
      <c r="DX29" s="367">
        <f t="shared" si="35"/>
        <v>0.15</v>
      </c>
      <c r="DY29" s="367">
        <f>IF(BA29="",0,IF(BA29="Preventivo",0.25,IF(BA29="Detectivo",0.15,IF(#REF!="Correctivo",0.1,0))))</f>
        <v>0.25</v>
      </c>
      <c r="DZ29" s="366">
        <f t="shared" si="36"/>
        <v>0.4</v>
      </c>
      <c r="EA29" s="55">
        <f t="shared" si="37"/>
        <v>1</v>
      </c>
      <c r="EB29" s="315">
        <f t="shared" si="38"/>
        <v>0.10367999999999998</v>
      </c>
      <c r="EC29" s="55">
        <f t="shared" si="39"/>
        <v>4</v>
      </c>
      <c r="ED29" s="315">
        <f t="shared" si="40"/>
        <v>0.8</v>
      </c>
      <c r="EE29" s="367">
        <f t="shared" si="41"/>
        <v>0</v>
      </c>
      <c r="EF29" s="367">
        <f t="shared" si="42"/>
        <v>0</v>
      </c>
      <c r="EG29" s="366">
        <f t="shared" si="43"/>
        <v>0</v>
      </c>
      <c r="EH29" s="55">
        <f t="shared" si="44"/>
        <v>1</v>
      </c>
      <c r="EI29" s="315">
        <f t="shared" si="45"/>
        <v>0.10367999999999998</v>
      </c>
      <c r="EJ29" s="55">
        <f t="shared" si="46"/>
        <v>4</v>
      </c>
      <c r="EK29" s="315">
        <f t="shared" si="47"/>
        <v>0.8</v>
      </c>
      <c r="EL29" s="367">
        <f t="shared" si="48"/>
        <v>0</v>
      </c>
      <c r="EM29" s="367">
        <f t="shared" si="49"/>
        <v>0</v>
      </c>
      <c r="EN29" s="366">
        <f t="shared" si="50"/>
        <v>0</v>
      </c>
      <c r="EO29" s="55">
        <f t="shared" si="51"/>
        <v>1</v>
      </c>
      <c r="EP29" s="315">
        <f t="shared" si="52"/>
        <v>0.10367999999999998</v>
      </c>
      <c r="EQ29" s="55">
        <f t="shared" si="53"/>
        <v>4</v>
      </c>
      <c r="ER29" s="315">
        <f t="shared" si="54"/>
        <v>0.8</v>
      </c>
      <c r="ES29" s="367">
        <f t="shared" si="55"/>
        <v>0</v>
      </c>
      <c r="ET29" s="367">
        <f t="shared" si="56"/>
        <v>0</v>
      </c>
      <c r="EU29" s="366">
        <f t="shared" si="57"/>
        <v>0</v>
      </c>
      <c r="EV29" s="55">
        <f t="shared" si="58"/>
        <v>1</v>
      </c>
      <c r="EW29" s="315">
        <f t="shared" si="59"/>
        <v>0.10367999999999998</v>
      </c>
      <c r="EX29" s="55">
        <f t="shared" si="60"/>
        <v>4</v>
      </c>
      <c r="EY29" s="315">
        <f t="shared" si="61"/>
        <v>0.8</v>
      </c>
      <c r="EZ29" s="367">
        <f t="shared" si="62"/>
        <v>0</v>
      </c>
      <c r="FA29" s="367">
        <f t="shared" si="63"/>
        <v>0</v>
      </c>
      <c r="FB29" s="366">
        <f t="shared" si="64"/>
        <v>0</v>
      </c>
      <c r="FC29" s="55">
        <f t="shared" si="65"/>
        <v>1</v>
      </c>
      <c r="FD29" s="315">
        <f t="shared" si="66"/>
        <v>0.10367999999999998</v>
      </c>
      <c r="FE29" s="55">
        <f t="shared" si="67"/>
        <v>4</v>
      </c>
      <c r="FF29" s="315">
        <f t="shared" si="68"/>
        <v>0.8</v>
      </c>
      <c r="FG29" s="367">
        <f t="shared" si="69"/>
        <v>0</v>
      </c>
      <c r="FH29" s="367">
        <f t="shared" si="70"/>
        <v>0</v>
      </c>
      <c r="FI29" s="366">
        <f t="shared" si="71"/>
        <v>0</v>
      </c>
      <c r="FJ29" s="55">
        <f t="shared" si="72"/>
        <v>1</v>
      </c>
      <c r="FK29" s="315">
        <f t="shared" si="73"/>
        <v>0.10367999999999998</v>
      </c>
      <c r="FL29" s="55">
        <f t="shared" si="74"/>
        <v>4</v>
      </c>
      <c r="FM29" s="315">
        <f t="shared" si="75"/>
        <v>0.8</v>
      </c>
      <c r="FN29" s="367">
        <f t="shared" si="76"/>
        <v>0</v>
      </c>
      <c r="FO29" s="367">
        <f t="shared" si="77"/>
        <v>0</v>
      </c>
      <c r="FP29" s="366">
        <f t="shared" si="78"/>
        <v>0</v>
      </c>
      <c r="FQ29" s="55">
        <f t="shared" si="79"/>
        <v>1</v>
      </c>
      <c r="FR29" s="315">
        <f t="shared" si="80"/>
        <v>0.10367999999999998</v>
      </c>
      <c r="FS29" s="55">
        <f t="shared" si="81"/>
        <v>4</v>
      </c>
      <c r="FT29" s="315">
        <f t="shared" si="82"/>
        <v>0.8</v>
      </c>
      <c r="FU29" s="367">
        <f t="shared" si="83"/>
        <v>0</v>
      </c>
      <c r="FV29" s="367">
        <f t="shared" si="84"/>
        <v>0</v>
      </c>
      <c r="FW29" s="366">
        <f t="shared" si="85"/>
        <v>0</v>
      </c>
      <c r="FX29" s="55">
        <f t="shared" si="86"/>
        <v>1</v>
      </c>
      <c r="FY29" s="315">
        <f t="shared" si="87"/>
        <v>0.10367999999999998</v>
      </c>
      <c r="FZ29" s="55">
        <f t="shared" si="88"/>
        <v>4</v>
      </c>
      <c r="GA29" s="315">
        <f t="shared" si="89"/>
        <v>0.8</v>
      </c>
      <c r="GB29" s="367">
        <f t="shared" si="90"/>
        <v>0</v>
      </c>
      <c r="GC29" s="367">
        <f t="shared" si="91"/>
        <v>0</v>
      </c>
      <c r="GD29" s="366">
        <f t="shared" si="92"/>
        <v>0</v>
      </c>
      <c r="GE29" s="55">
        <f t="shared" si="93"/>
        <v>1</v>
      </c>
      <c r="GF29" s="315">
        <f t="shared" si="94"/>
        <v>0.10367999999999998</v>
      </c>
      <c r="GG29" s="55">
        <f t="shared" si="95"/>
        <v>4</v>
      </c>
      <c r="GH29" s="315">
        <f t="shared" si="96"/>
        <v>0.8</v>
      </c>
      <c r="GI29" s="315">
        <f t="shared" si="97"/>
        <v>0.8</v>
      </c>
    </row>
    <row r="30" spans="1:191" ht="345.6" x14ac:dyDescent="0.2">
      <c r="A30" s="75">
        <v>22</v>
      </c>
      <c r="B30" s="69" t="s">
        <v>1354</v>
      </c>
      <c r="C30" s="80" t="s">
        <v>1353</v>
      </c>
      <c r="D30" s="71" t="s">
        <v>206</v>
      </c>
      <c r="E30" s="67" t="s">
        <v>204</v>
      </c>
      <c r="F30" s="67" t="s">
        <v>224</v>
      </c>
      <c r="G30" s="72" t="s">
        <v>1352</v>
      </c>
      <c r="H30" s="72" t="s">
        <v>173</v>
      </c>
      <c r="I30" s="71" t="s">
        <v>24</v>
      </c>
      <c r="J30" s="71" t="s">
        <v>53</v>
      </c>
      <c r="K30" s="71" t="s">
        <v>53</v>
      </c>
      <c r="L30" s="71" t="s">
        <v>53</v>
      </c>
      <c r="M30" s="71" t="s">
        <v>53</v>
      </c>
      <c r="N30" s="71" t="s">
        <v>54</v>
      </c>
      <c r="O30" s="71" t="s">
        <v>54</v>
      </c>
      <c r="P30" s="71" t="s">
        <v>53</v>
      </c>
      <c r="Q30" s="71" t="s">
        <v>53</v>
      </c>
      <c r="R30" s="71" t="s">
        <v>53</v>
      </c>
      <c r="S30" s="71" t="s">
        <v>54</v>
      </c>
      <c r="T30" s="71" t="s">
        <v>54</v>
      </c>
      <c r="U30" s="71" t="s">
        <v>54</v>
      </c>
      <c r="V30" s="71" t="s">
        <v>54</v>
      </c>
      <c r="W30" s="71" t="s">
        <v>53</v>
      </c>
      <c r="X30" s="71" t="s">
        <v>53</v>
      </c>
      <c r="Y30" s="71" t="s">
        <v>53</v>
      </c>
      <c r="Z30" s="71" t="s">
        <v>53</v>
      </c>
      <c r="AA30" s="71" t="s">
        <v>53</v>
      </c>
      <c r="AB30" s="71" t="s">
        <v>53</v>
      </c>
      <c r="AC30" s="369" t="str">
        <f t="shared" si="0"/>
        <v>4 - Alta</v>
      </c>
      <c r="AD30" s="312">
        <f t="shared" si="1"/>
        <v>0.8</v>
      </c>
      <c r="AE30" s="369" t="str">
        <f t="shared" si="2"/>
        <v>4 - Mayor</v>
      </c>
      <c r="AF30" s="312">
        <f t="shared" si="3"/>
        <v>0.8</v>
      </c>
      <c r="AG30" s="69" t="str">
        <f>IFERROR(INDEX('G FINANC'!$BLU$684:$BLY$688,MATCH(I30,'G FINANC'!$BLS$684:$BLS$688,0),MATCH(AE30,'G FINANC'!$BLU$682:$BLY$682,0)),"")</f>
        <v>EXTREMO</v>
      </c>
      <c r="AH30" s="312">
        <f t="shared" si="4"/>
        <v>0.64000000000000012</v>
      </c>
      <c r="AI30" s="80" t="s">
        <v>1351</v>
      </c>
      <c r="AJ30" s="72" t="s">
        <v>103</v>
      </c>
      <c r="AK30" s="72" t="s">
        <v>1350</v>
      </c>
      <c r="AL30" s="67" t="s">
        <v>1349</v>
      </c>
      <c r="AM30" s="67" t="s">
        <v>35</v>
      </c>
      <c r="AN30" s="67" t="s">
        <v>45</v>
      </c>
      <c r="AO30" s="67" t="s">
        <v>50</v>
      </c>
      <c r="AP30" s="67" t="s">
        <v>52</v>
      </c>
      <c r="AQ30" s="67" t="s">
        <v>35</v>
      </c>
      <c r="AR30" s="67" t="s">
        <v>46</v>
      </c>
      <c r="AS30" s="67" t="s">
        <v>49</v>
      </c>
      <c r="AT30" s="67" t="s">
        <v>52</v>
      </c>
      <c r="AU30" s="67" t="s">
        <v>35</v>
      </c>
      <c r="AV30" s="67" t="s">
        <v>45</v>
      </c>
      <c r="AW30" s="67" t="s">
        <v>50</v>
      </c>
      <c r="AX30" s="67" t="s">
        <v>52</v>
      </c>
      <c r="AY30" s="67" t="s">
        <v>35</v>
      </c>
      <c r="AZ30" s="67" t="s">
        <v>45</v>
      </c>
      <c r="BA30" s="67" t="s">
        <v>50</v>
      </c>
      <c r="BB30" s="67" t="s">
        <v>52</v>
      </c>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s="67"/>
      <c r="CG30" s="67"/>
      <c r="CH30" s="67"/>
      <c r="CI30" s="67"/>
      <c r="CJ30" s="67"/>
      <c r="CK30" s="67"/>
      <c r="CL30" s="169" t="str">
        <f>IFERROR(IF(GE30&lt;=1,"1 - Muy Baja",VLOOKUP(GE30,'G FINANC'!$BLR$684:$BLS$688,2,0)),"")</f>
        <v>1 - Muy Baja</v>
      </c>
      <c r="CM30" s="313">
        <f t="shared" si="5"/>
        <v>0.10367999999999998</v>
      </c>
      <c r="CN30" s="169" t="str">
        <f>IFERROR(IF(GG30&lt;=1,"1 - Leve",HLOOKUP(GG30,'G FINANC'!$BLU$681:$BLY$682,2,0)),"")</f>
        <v>4 - Mayor</v>
      </c>
      <c r="CO30" s="313">
        <f t="shared" si="6"/>
        <v>0.8</v>
      </c>
      <c r="CP30" s="69" t="str">
        <f t="shared" si="7"/>
        <v>MODERADO</v>
      </c>
      <c r="CQ30" s="312">
        <f t="shared" si="8"/>
        <v>8.294399999999999E-2</v>
      </c>
      <c r="CR30" s="77" t="s">
        <v>238</v>
      </c>
      <c r="CS30" s="69">
        <f t="shared" si="9"/>
        <v>3</v>
      </c>
      <c r="CT30" s="67"/>
      <c r="CU30" s="72" t="s">
        <v>1342</v>
      </c>
      <c r="CV30" s="76" t="s">
        <v>1238</v>
      </c>
      <c r="CW30" s="312"/>
      <c r="CX30" s="366">
        <f t="shared" si="10"/>
        <v>6</v>
      </c>
      <c r="CY30" s="368">
        <f t="shared" si="11"/>
        <v>4</v>
      </c>
      <c r="CZ30" s="366" t="str">
        <f t="shared" si="12"/>
        <v>Mayor</v>
      </c>
      <c r="DA30" s="314">
        <f t="shared" si="13"/>
        <v>0.8</v>
      </c>
      <c r="DB30" s="367">
        <f t="shared" si="14"/>
        <v>0.15</v>
      </c>
      <c r="DC30" s="367">
        <f t="shared" si="15"/>
        <v>0.25</v>
      </c>
      <c r="DD30" s="366">
        <f t="shared" si="16"/>
        <v>0.4</v>
      </c>
      <c r="DE30" s="55">
        <f t="shared" si="17"/>
        <v>3</v>
      </c>
      <c r="DF30" s="315">
        <f t="shared" si="18"/>
        <v>0.48</v>
      </c>
      <c r="DG30" s="55">
        <f t="shared" si="19"/>
        <v>4</v>
      </c>
      <c r="DH30" s="55"/>
      <c r="DI30" s="315">
        <f t="shared" si="20"/>
        <v>0.8</v>
      </c>
      <c r="DJ30" s="367">
        <f t="shared" si="21"/>
        <v>0.25</v>
      </c>
      <c r="DK30" s="367">
        <f t="shared" si="22"/>
        <v>0.15</v>
      </c>
      <c r="DL30" s="366">
        <f t="shared" si="23"/>
        <v>0.4</v>
      </c>
      <c r="DM30" s="55">
        <f t="shared" si="24"/>
        <v>2</v>
      </c>
      <c r="DN30" s="315">
        <f t="shared" si="25"/>
        <v>0.28799999999999998</v>
      </c>
      <c r="DO30" s="55">
        <f t="shared" si="26"/>
        <v>4</v>
      </c>
      <c r="DP30" s="315">
        <f t="shared" si="27"/>
        <v>0.8</v>
      </c>
      <c r="DQ30" s="367">
        <f t="shared" si="28"/>
        <v>0.15</v>
      </c>
      <c r="DR30" s="367">
        <f t="shared" si="29"/>
        <v>0.25</v>
      </c>
      <c r="DS30" s="366">
        <f t="shared" si="30"/>
        <v>0.4</v>
      </c>
      <c r="DT30" s="55">
        <f t="shared" si="31"/>
        <v>1</v>
      </c>
      <c r="DU30" s="315">
        <f t="shared" si="32"/>
        <v>0.17279999999999998</v>
      </c>
      <c r="DV30" s="55">
        <f t="shared" si="33"/>
        <v>4</v>
      </c>
      <c r="DW30" s="315">
        <f t="shared" si="34"/>
        <v>0.8</v>
      </c>
      <c r="DX30" s="367">
        <f t="shared" si="35"/>
        <v>0.15</v>
      </c>
      <c r="DY30" s="367">
        <f>IF(BA30="",0,IF(BA30="Preventivo",0.25,IF(BA30="Detectivo",0.15,IF(#REF!="Correctivo",0.1,0))))</f>
        <v>0.25</v>
      </c>
      <c r="DZ30" s="366">
        <f t="shared" si="36"/>
        <v>0.4</v>
      </c>
      <c r="EA30" s="55">
        <f t="shared" si="37"/>
        <v>1</v>
      </c>
      <c r="EB30" s="315">
        <f t="shared" si="38"/>
        <v>0.10367999999999998</v>
      </c>
      <c r="EC30" s="55">
        <f t="shared" si="39"/>
        <v>4</v>
      </c>
      <c r="ED30" s="315">
        <f t="shared" si="40"/>
        <v>0.8</v>
      </c>
      <c r="EE30" s="367">
        <f t="shared" si="41"/>
        <v>0</v>
      </c>
      <c r="EF30" s="367">
        <f t="shared" si="42"/>
        <v>0</v>
      </c>
      <c r="EG30" s="366">
        <f t="shared" si="43"/>
        <v>0</v>
      </c>
      <c r="EH30" s="55">
        <f t="shared" si="44"/>
        <v>1</v>
      </c>
      <c r="EI30" s="315">
        <f t="shared" si="45"/>
        <v>0.10367999999999998</v>
      </c>
      <c r="EJ30" s="55">
        <f t="shared" si="46"/>
        <v>4</v>
      </c>
      <c r="EK30" s="315">
        <f t="shared" si="47"/>
        <v>0.8</v>
      </c>
      <c r="EL30" s="367">
        <f t="shared" si="48"/>
        <v>0</v>
      </c>
      <c r="EM30" s="367">
        <f t="shared" si="49"/>
        <v>0</v>
      </c>
      <c r="EN30" s="366">
        <f t="shared" si="50"/>
        <v>0</v>
      </c>
      <c r="EO30" s="55">
        <f t="shared" si="51"/>
        <v>1</v>
      </c>
      <c r="EP30" s="315">
        <f t="shared" si="52"/>
        <v>0.10367999999999998</v>
      </c>
      <c r="EQ30" s="55">
        <f t="shared" si="53"/>
        <v>4</v>
      </c>
      <c r="ER30" s="315">
        <f t="shared" si="54"/>
        <v>0.8</v>
      </c>
      <c r="ES30" s="367">
        <f t="shared" si="55"/>
        <v>0</v>
      </c>
      <c r="ET30" s="367">
        <f t="shared" si="56"/>
        <v>0</v>
      </c>
      <c r="EU30" s="366">
        <f t="shared" si="57"/>
        <v>0</v>
      </c>
      <c r="EV30" s="55">
        <f t="shared" si="58"/>
        <v>1</v>
      </c>
      <c r="EW30" s="315">
        <f t="shared" si="59"/>
        <v>0.10367999999999998</v>
      </c>
      <c r="EX30" s="55">
        <f t="shared" si="60"/>
        <v>4</v>
      </c>
      <c r="EY30" s="315">
        <f t="shared" si="61"/>
        <v>0.8</v>
      </c>
      <c r="EZ30" s="367">
        <f t="shared" si="62"/>
        <v>0</v>
      </c>
      <c r="FA30" s="367">
        <f t="shared" si="63"/>
        <v>0</v>
      </c>
      <c r="FB30" s="366">
        <f t="shared" si="64"/>
        <v>0</v>
      </c>
      <c r="FC30" s="55">
        <f t="shared" si="65"/>
        <v>1</v>
      </c>
      <c r="FD30" s="315">
        <f t="shared" si="66"/>
        <v>0.10367999999999998</v>
      </c>
      <c r="FE30" s="55">
        <f t="shared" si="67"/>
        <v>4</v>
      </c>
      <c r="FF30" s="315">
        <f t="shared" si="68"/>
        <v>0.8</v>
      </c>
      <c r="FG30" s="367">
        <f t="shared" si="69"/>
        <v>0</v>
      </c>
      <c r="FH30" s="367">
        <f t="shared" si="70"/>
        <v>0</v>
      </c>
      <c r="FI30" s="366">
        <f t="shared" si="71"/>
        <v>0</v>
      </c>
      <c r="FJ30" s="55">
        <f t="shared" si="72"/>
        <v>1</v>
      </c>
      <c r="FK30" s="315">
        <f t="shared" si="73"/>
        <v>0.10367999999999998</v>
      </c>
      <c r="FL30" s="55">
        <f t="shared" si="74"/>
        <v>4</v>
      </c>
      <c r="FM30" s="315">
        <f t="shared" si="75"/>
        <v>0.8</v>
      </c>
      <c r="FN30" s="367">
        <f t="shared" si="76"/>
        <v>0</v>
      </c>
      <c r="FO30" s="367">
        <f t="shared" si="77"/>
        <v>0</v>
      </c>
      <c r="FP30" s="366">
        <f t="shared" si="78"/>
        <v>0</v>
      </c>
      <c r="FQ30" s="55">
        <f t="shared" si="79"/>
        <v>1</v>
      </c>
      <c r="FR30" s="315">
        <f t="shared" si="80"/>
        <v>0.10367999999999998</v>
      </c>
      <c r="FS30" s="55">
        <f t="shared" si="81"/>
        <v>4</v>
      </c>
      <c r="FT30" s="315">
        <f t="shared" si="82"/>
        <v>0.8</v>
      </c>
      <c r="FU30" s="367">
        <f t="shared" si="83"/>
        <v>0</v>
      </c>
      <c r="FV30" s="367">
        <f t="shared" si="84"/>
        <v>0</v>
      </c>
      <c r="FW30" s="366">
        <f t="shared" si="85"/>
        <v>0</v>
      </c>
      <c r="FX30" s="55">
        <f t="shared" si="86"/>
        <v>1</v>
      </c>
      <c r="FY30" s="315">
        <f t="shared" si="87"/>
        <v>0.10367999999999998</v>
      </c>
      <c r="FZ30" s="55">
        <f t="shared" si="88"/>
        <v>4</v>
      </c>
      <c r="GA30" s="315">
        <f t="shared" si="89"/>
        <v>0.8</v>
      </c>
      <c r="GB30" s="367">
        <f t="shared" si="90"/>
        <v>0</v>
      </c>
      <c r="GC30" s="367">
        <f t="shared" si="91"/>
        <v>0</v>
      </c>
      <c r="GD30" s="366">
        <f t="shared" si="92"/>
        <v>0</v>
      </c>
      <c r="GE30" s="55">
        <f t="shared" si="93"/>
        <v>1</v>
      </c>
      <c r="GF30" s="315">
        <f t="shared" si="94"/>
        <v>0.10367999999999998</v>
      </c>
      <c r="GG30" s="55">
        <f t="shared" si="95"/>
        <v>4</v>
      </c>
      <c r="GH30" s="315">
        <f t="shared" si="96"/>
        <v>0.8</v>
      </c>
      <c r="GI30" s="315">
        <f t="shared" si="97"/>
        <v>0.8</v>
      </c>
    </row>
    <row r="31" spans="1:191" ht="345.6" x14ac:dyDescent="0.2">
      <c r="A31" s="75">
        <v>23</v>
      </c>
      <c r="B31" s="69" t="s">
        <v>1347</v>
      </c>
      <c r="C31" s="80" t="s">
        <v>1348</v>
      </c>
      <c r="D31" s="71" t="s">
        <v>205</v>
      </c>
      <c r="E31" s="67" t="s">
        <v>204</v>
      </c>
      <c r="F31" s="67" t="s">
        <v>224</v>
      </c>
      <c r="G31" s="72" t="s">
        <v>211</v>
      </c>
      <c r="H31" s="72" t="s">
        <v>173</v>
      </c>
      <c r="I31" s="71" t="s">
        <v>24</v>
      </c>
      <c r="J31" s="71" t="s">
        <v>53</v>
      </c>
      <c r="K31" s="71" t="s">
        <v>53</v>
      </c>
      <c r="L31" s="71" t="s">
        <v>53</v>
      </c>
      <c r="M31" s="71" t="s">
        <v>53</v>
      </c>
      <c r="N31" s="71" t="s">
        <v>54</v>
      </c>
      <c r="O31" s="71" t="s">
        <v>54</v>
      </c>
      <c r="P31" s="71" t="s">
        <v>53</v>
      </c>
      <c r="Q31" s="71" t="s">
        <v>53</v>
      </c>
      <c r="R31" s="71" t="s">
        <v>53</v>
      </c>
      <c r="S31" s="71" t="s">
        <v>54</v>
      </c>
      <c r="T31" s="71" t="s">
        <v>54</v>
      </c>
      <c r="U31" s="71" t="s">
        <v>54</v>
      </c>
      <c r="V31" s="71" t="s">
        <v>54</v>
      </c>
      <c r="W31" s="71" t="s">
        <v>53</v>
      </c>
      <c r="X31" s="71" t="s">
        <v>53</v>
      </c>
      <c r="Y31" s="71" t="s">
        <v>53</v>
      </c>
      <c r="Z31" s="71" t="s">
        <v>53</v>
      </c>
      <c r="AA31" s="71" t="s">
        <v>53</v>
      </c>
      <c r="AB31" s="71" t="s">
        <v>53</v>
      </c>
      <c r="AC31" s="369" t="str">
        <f t="shared" si="0"/>
        <v>4 - Alta</v>
      </c>
      <c r="AD31" s="312">
        <f t="shared" si="1"/>
        <v>0.8</v>
      </c>
      <c r="AE31" s="369" t="str">
        <f t="shared" si="2"/>
        <v>4 - Mayor</v>
      </c>
      <c r="AF31" s="312">
        <f t="shared" si="3"/>
        <v>0.8</v>
      </c>
      <c r="AG31" s="69" t="str">
        <f>IFERROR(INDEX('G FINANC'!$BLU$684:$BLY$688,MATCH(I31,'G FINANC'!$BLS$684:$BLS$688,0),MATCH(AE31,'G FINANC'!$BLU$682:$BLY$682,0)),"")</f>
        <v>EXTREMO</v>
      </c>
      <c r="AH31" s="312">
        <f t="shared" si="4"/>
        <v>0.64000000000000012</v>
      </c>
      <c r="AI31" s="80" t="s">
        <v>1345</v>
      </c>
      <c r="AJ31" s="72" t="s">
        <v>103</v>
      </c>
      <c r="AK31" s="72" t="s">
        <v>1344</v>
      </c>
      <c r="AL31" s="67" t="s">
        <v>1343</v>
      </c>
      <c r="AM31" s="67" t="s">
        <v>35</v>
      </c>
      <c r="AN31" s="67" t="s">
        <v>45</v>
      </c>
      <c r="AO31" s="67" t="s">
        <v>49</v>
      </c>
      <c r="AP31" s="67" t="s">
        <v>52</v>
      </c>
      <c r="AQ31" s="67" t="s">
        <v>35</v>
      </c>
      <c r="AR31" s="67" t="s">
        <v>45</v>
      </c>
      <c r="AS31" s="67" t="s">
        <v>49</v>
      </c>
      <c r="AT31" s="67" t="s">
        <v>52</v>
      </c>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c r="CG31" s="67"/>
      <c r="CH31" s="67"/>
      <c r="CI31" s="67"/>
      <c r="CJ31" s="67"/>
      <c r="CK31" s="67"/>
      <c r="CL31" s="169" t="str">
        <f>IFERROR(IF(GE31&lt;=1,"1 - Muy Baja",VLOOKUP(GE31,'G FINANC'!$BLR$684:$BLS$688,2,0)),"")</f>
        <v>2 - Baja</v>
      </c>
      <c r="CM31" s="313">
        <f t="shared" si="5"/>
        <v>0.39200000000000002</v>
      </c>
      <c r="CN31" s="169" t="str">
        <f>IFERROR(IF(GG31&lt;=1,"1 - Leve",HLOOKUP(GG31,'G FINANC'!$BLU$681:$BLY$682,2,0)),"")</f>
        <v>4 - Mayor</v>
      </c>
      <c r="CO31" s="313">
        <f t="shared" si="6"/>
        <v>0.8</v>
      </c>
      <c r="CP31" s="69" t="str">
        <f t="shared" si="7"/>
        <v>MODERADO</v>
      </c>
      <c r="CQ31" s="312">
        <f t="shared" si="8"/>
        <v>0.31360000000000005</v>
      </c>
      <c r="CR31" s="77" t="s">
        <v>475</v>
      </c>
      <c r="CS31" s="69">
        <f t="shared" si="9"/>
        <v>3</v>
      </c>
      <c r="CT31" s="67"/>
      <c r="CU31" s="72" t="s">
        <v>1342</v>
      </c>
      <c r="CV31" s="76" t="s">
        <v>1238</v>
      </c>
      <c r="CW31" s="312"/>
      <c r="CX31" s="366">
        <f t="shared" si="10"/>
        <v>6</v>
      </c>
      <c r="CY31" s="368">
        <f t="shared" si="11"/>
        <v>4</v>
      </c>
      <c r="CZ31" s="366" t="str">
        <f t="shared" si="12"/>
        <v>Mayor</v>
      </c>
      <c r="DA31" s="314">
        <f t="shared" si="13"/>
        <v>0.8</v>
      </c>
      <c r="DB31" s="367">
        <f t="shared" si="14"/>
        <v>0.15</v>
      </c>
      <c r="DC31" s="367">
        <f t="shared" si="15"/>
        <v>0.15</v>
      </c>
      <c r="DD31" s="366">
        <f t="shared" si="16"/>
        <v>0.3</v>
      </c>
      <c r="DE31" s="55">
        <f t="shared" si="17"/>
        <v>3</v>
      </c>
      <c r="DF31" s="315">
        <f t="shared" si="18"/>
        <v>0.56000000000000005</v>
      </c>
      <c r="DG31" s="55">
        <f t="shared" si="19"/>
        <v>4</v>
      </c>
      <c r="DH31" s="55"/>
      <c r="DI31" s="315">
        <f t="shared" si="20"/>
        <v>0.8</v>
      </c>
      <c r="DJ31" s="367">
        <f t="shared" si="21"/>
        <v>0.15</v>
      </c>
      <c r="DK31" s="367">
        <f t="shared" si="22"/>
        <v>0.15</v>
      </c>
      <c r="DL31" s="366">
        <f t="shared" si="23"/>
        <v>0.3</v>
      </c>
      <c r="DM31" s="55">
        <f t="shared" si="24"/>
        <v>2</v>
      </c>
      <c r="DN31" s="315">
        <f t="shared" si="25"/>
        <v>0.39200000000000002</v>
      </c>
      <c r="DO31" s="55">
        <f t="shared" si="26"/>
        <v>4</v>
      </c>
      <c r="DP31" s="315">
        <f t="shared" si="27"/>
        <v>0.8</v>
      </c>
      <c r="DQ31" s="367">
        <f t="shared" si="28"/>
        <v>0</v>
      </c>
      <c r="DR31" s="367">
        <f t="shared" si="29"/>
        <v>0</v>
      </c>
      <c r="DS31" s="366">
        <f t="shared" si="30"/>
        <v>0</v>
      </c>
      <c r="DT31" s="55">
        <f t="shared" si="31"/>
        <v>2</v>
      </c>
      <c r="DU31" s="315">
        <f t="shared" si="32"/>
        <v>0.39200000000000002</v>
      </c>
      <c r="DV31" s="55">
        <f t="shared" si="33"/>
        <v>4</v>
      </c>
      <c r="DW31" s="315">
        <f t="shared" si="34"/>
        <v>0.8</v>
      </c>
      <c r="DX31" s="367">
        <f t="shared" si="35"/>
        <v>0</v>
      </c>
      <c r="DY31" s="367">
        <f>IF(BA31="",0,IF(BA31="Preventivo",0.25,IF(BA31="Detectivo",0.15,IF(#REF!="Correctivo",0.1,0))))</f>
        <v>0</v>
      </c>
      <c r="DZ31" s="366">
        <f t="shared" si="36"/>
        <v>0</v>
      </c>
      <c r="EA31" s="55">
        <f t="shared" si="37"/>
        <v>2</v>
      </c>
      <c r="EB31" s="315">
        <f t="shared" si="38"/>
        <v>0.39200000000000002</v>
      </c>
      <c r="EC31" s="55">
        <f t="shared" si="39"/>
        <v>4</v>
      </c>
      <c r="ED31" s="315">
        <f t="shared" si="40"/>
        <v>0.8</v>
      </c>
      <c r="EE31" s="367">
        <f t="shared" si="41"/>
        <v>0</v>
      </c>
      <c r="EF31" s="367">
        <f t="shared" si="42"/>
        <v>0</v>
      </c>
      <c r="EG31" s="366">
        <f t="shared" si="43"/>
        <v>0</v>
      </c>
      <c r="EH31" s="55">
        <f t="shared" si="44"/>
        <v>2</v>
      </c>
      <c r="EI31" s="315">
        <f t="shared" si="45"/>
        <v>0.39200000000000002</v>
      </c>
      <c r="EJ31" s="55">
        <f t="shared" si="46"/>
        <v>4</v>
      </c>
      <c r="EK31" s="315">
        <f t="shared" si="47"/>
        <v>0.8</v>
      </c>
      <c r="EL31" s="367">
        <f t="shared" si="48"/>
        <v>0</v>
      </c>
      <c r="EM31" s="367">
        <f t="shared" si="49"/>
        <v>0</v>
      </c>
      <c r="EN31" s="366">
        <f t="shared" si="50"/>
        <v>0</v>
      </c>
      <c r="EO31" s="55">
        <f t="shared" si="51"/>
        <v>2</v>
      </c>
      <c r="EP31" s="315">
        <f t="shared" si="52"/>
        <v>0.39200000000000002</v>
      </c>
      <c r="EQ31" s="55">
        <f t="shared" si="53"/>
        <v>4</v>
      </c>
      <c r="ER31" s="315">
        <f t="shared" si="54"/>
        <v>0.8</v>
      </c>
      <c r="ES31" s="367">
        <f t="shared" si="55"/>
        <v>0</v>
      </c>
      <c r="ET31" s="367">
        <f t="shared" si="56"/>
        <v>0</v>
      </c>
      <c r="EU31" s="366">
        <f t="shared" si="57"/>
        <v>0</v>
      </c>
      <c r="EV31" s="55">
        <f t="shared" si="58"/>
        <v>2</v>
      </c>
      <c r="EW31" s="315">
        <f t="shared" si="59"/>
        <v>0.39200000000000002</v>
      </c>
      <c r="EX31" s="55">
        <f t="shared" si="60"/>
        <v>4</v>
      </c>
      <c r="EY31" s="315">
        <f t="shared" si="61"/>
        <v>0.8</v>
      </c>
      <c r="EZ31" s="367">
        <f t="shared" si="62"/>
        <v>0</v>
      </c>
      <c r="FA31" s="367">
        <f t="shared" si="63"/>
        <v>0</v>
      </c>
      <c r="FB31" s="366">
        <f t="shared" si="64"/>
        <v>0</v>
      </c>
      <c r="FC31" s="55">
        <f t="shared" si="65"/>
        <v>2</v>
      </c>
      <c r="FD31" s="315">
        <f t="shared" si="66"/>
        <v>0.39200000000000002</v>
      </c>
      <c r="FE31" s="55">
        <f t="shared" si="67"/>
        <v>4</v>
      </c>
      <c r="FF31" s="315">
        <f t="shared" si="68"/>
        <v>0.8</v>
      </c>
      <c r="FG31" s="367">
        <f t="shared" si="69"/>
        <v>0</v>
      </c>
      <c r="FH31" s="367">
        <f t="shared" si="70"/>
        <v>0</v>
      </c>
      <c r="FI31" s="366">
        <f t="shared" si="71"/>
        <v>0</v>
      </c>
      <c r="FJ31" s="55">
        <f t="shared" si="72"/>
        <v>2</v>
      </c>
      <c r="FK31" s="315">
        <f t="shared" si="73"/>
        <v>0.39200000000000002</v>
      </c>
      <c r="FL31" s="55">
        <f t="shared" si="74"/>
        <v>4</v>
      </c>
      <c r="FM31" s="315">
        <f t="shared" si="75"/>
        <v>0.8</v>
      </c>
      <c r="FN31" s="367">
        <f t="shared" si="76"/>
        <v>0</v>
      </c>
      <c r="FO31" s="367">
        <f t="shared" si="77"/>
        <v>0</v>
      </c>
      <c r="FP31" s="366">
        <f t="shared" si="78"/>
        <v>0</v>
      </c>
      <c r="FQ31" s="55">
        <f t="shared" si="79"/>
        <v>2</v>
      </c>
      <c r="FR31" s="315">
        <f t="shared" si="80"/>
        <v>0.39200000000000002</v>
      </c>
      <c r="FS31" s="55">
        <f t="shared" si="81"/>
        <v>4</v>
      </c>
      <c r="FT31" s="315">
        <f t="shared" si="82"/>
        <v>0.8</v>
      </c>
      <c r="FU31" s="367">
        <f t="shared" si="83"/>
        <v>0</v>
      </c>
      <c r="FV31" s="367">
        <f t="shared" si="84"/>
        <v>0</v>
      </c>
      <c r="FW31" s="366">
        <f t="shared" si="85"/>
        <v>0</v>
      </c>
      <c r="FX31" s="55">
        <f t="shared" si="86"/>
        <v>2</v>
      </c>
      <c r="FY31" s="315">
        <f t="shared" si="87"/>
        <v>0.39200000000000002</v>
      </c>
      <c r="FZ31" s="55">
        <f t="shared" si="88"/>
        <v>4</v>
      </c>
      <c r="GA31" s="315">
        <f t="shared" si="89"/>
        <v>0.8</v>
      </c>
      <c r="GB31" s="367">
        <f t="shared" si="90"/>
        <v>0</v>
      </c>
      <c r="GC31" s="367">
        <f t="shared" si="91"/>
        <v>0</v>
      </c>
      <c r="GD31" s="366">
        <f t="shared" si="92"/>
        <v>0</v>
      </c>
      <c r="GE31" s="55">
        <f t="shared" si="93"/>
        <v>2</v>
      </c>
      <c r="GF31" s="315">
        <f t="shared" si="94"/>
        <v>0.39200000000000002</v>
      </c>
      <c r="GG31" s="55">
        <f t="shared" si="95"/>
        <v>4</v>
      </c>
      <c r="GH31" s="315">
        <f t="shared" si="96"/>
        <v>0.8</v>
      </c>
      <c r="GI31" s="315">
        <f t="shared" si="97"/>
        <v>0.8</v>
      </c>
    </row>
    <row r="32" spans="1:191" ht="345.6" x14ac:dyDescent="0.2">
      <c r="A32" s="75">
        <v>24</v>
      </c>
      <c r="B32" s="69" t="s">
        <v>1347</v>
      </c>
      <c r="C32" s="80" t="s">
        <v>1346</v>
      </c>
      <c r="D32" s="71" t="s">
        <v>206</v>
      </c>
      <c r="E32" s="67" t="s">
        <v>204</v>
      </c>
      <c r="F32" s="67" t="s">
        <v>224</v>
      </c>
      <c r="G32" s="72" t="s">
        <v>211</v>
      </c>
      <c r="H32" s="72" t="s">
        <v>173</v>
      </c>
      <c r="I32" s="71" t="s">
        <v>24</v>
      </c>
      <c r="J32" s="71" t="s">
        <v>53</v>
      </c>
      <c r="K32" s="71" t="s">
        <v>53</v>
      </c>
      <c r="L32" s="71" t="s">
        <v>53</v>
      </c>
      <c r="M32" s="71" t="s">
        <v>53</v>
      </c>
      <c r="N32" s="71" t="s">
        <v>54</v>
      </c>
      <c r="O32" s="71" t="s">
        <v>54</v>
      </c>
      <c r="P32" s="71" t="s">
        <v>53</v>
      </c>
      <c r="Q32" s="71" t="s">
        <v>53</v>
      </c>
      <c r="R32" s="71" t="s">
        <v>53</v>
      </c>
      <c r="S32" s="71" t="s">
        <v>54</v>
      </c>
      <c r="T32" s="71" t="s">
        <v>54</v>
      </c>
      <c r="U32" s="71" t="s">
        <v>54</v>
      </c>
      <c r="V32" s="71" t="s">
        <v>54</v>
      </c>
      <c r="W32" s="71" t="s">
        <v>53</v>
      </c>
      <c r="X32" s="71" t="s">
        <v>53</v>
      </c>
      <c r="Y32" s="71" t="s">
        <v>53</v>
      </c>
      <c r="Z32" s="71" t="s">
        <v>53</v>
      </c>
      <c r="AA32" s="71" t="s">
        <v>53</v>
      </c>
      <c r="AB32" s="71" t="s">
        <v>53</v>
      </c>
      <c r="AC32" s="369" t="str">
        <f t="shared" si="0"/>
        <v>4 - Alta</v>
      </c>
      <c r="AD32" s="312">
        <f t="shared" si="1"/>
        <v>0.8</v>
      </c>
      <c r="AE32" s="369" t="str">
        <f t="shared" si="2"/>
        <v>4 - Mayor</v>
      </c>
      <c r="AF32" s="312">
        <f t="shared" si="3"/>
        <v>0.8</v>
      </c>
      <c r="AG32" s="69" t="str">
        <f>IFERROR(INDEX('G FINANC'!$BLU$684:$BLY$688,MATCH(I32,'G FINANC'!$BLS$684:$BLS$688,0),MATCH(AE32,'G FINANC'!$BLU$682:$BLY$682,0)),"")</f>
        <v>EXTREMO</v>
      </c>
      <c r="AH32" s="312">
        <f t="shared" si="4"/>
        <v>0.64000000000000012</v>
      </c>
      <c r="AI32" s="80" t="s">
        <v>1345</v>
      </c>
      <c r="AJ32" s="72" t="s">
        <v>103</v>
      </c>
      <c r="AK32" s="72" t="s">
        <v>1344</v>
      </c>
      <c r="AL32" s="67" t="s">
        <v>1343</v>
      </c>
      <c r="AM32" s="67" t="s">
        <v>35</v>
      </c>
      <c r="AN32" s="67" t="s">
        <v>45</v>
      </c>
      <c r="AO32" s="67" t="s">
        <v>49</v>
      </c>
      <c r="AP32" s="67" t="s">
        <v>52</v>
      </c>
      <c r="AQ32" s="67" t="s">
        <v>35</v>
      </c>
      <c r="AR32" s="67" t="s">
        <v>45</v>
      </c>
      <c r="AS32" s="67" t="s">
        <v>49</v>
      </c>
      <c r="AT32" s="67" t="s">
        <v>52</v>
      </c>
      <c r="AU32" s="67"/>
      <c r="AV32" s="67"/>
      <c r="AW32" s="67"/>
      <c r="AX32" s="67"/>
      <c r="AY32" s="67"/>
      <c r="AZ32" s="67"/>
      <c r="BA32" s="67"/>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c r="CE32" s="67"/>
      <c r="CF32" s="67"/>
      <c r="CG32" s="67"/>
      <c r="CH32" s="67"/>
      <c r="CI32" s="67"/>
      <c r="CJ32" s="67"/>
      <c r="CK32" s="67"/>
      <c r="CL32" s="169" t="str">
        <f>IFERROR(IF(GE32&lt;=1,"1 - Muy Baja",VLOOKUP(GE32,'G FINANC'!$BLR$684:$BLS$688,2,0)),"")</f>
        <v>2 - Baja</v>
      </c>
      <c r="CM32" s="313">
        <f t="shared" si="5"/>
        <v>0.39200000000000002</v>
      </c>
      <c r="CN32" s="169" t="str">
        <f>IFERROR(IF(GG32&lt;=1,"1 - Leve",HLOOKUP(GG32,'G FINANC'!$BLU$681:$BLY$682,2,0)),"")</f>
        <v>4 - Mayor</v>
      </c>
      <c r="CO32" s="313">
        <f t="shared" si="6"/>
        <v>0.8</v>
      </c>
      <c r="CP32" s="69" t="str">
        <f t="shared" si="7"/>
        <v>MODERADO</v>
      </c>
      <c r="CQ32" s="312">
        <f t="shared" si="8"/>
        <v>0.31360000000000005</v>
      </c>
      <c r="CR32" s="77" t="s">
        <v>238</v>
      </c>
      <c r="CS32" s="69">
        <f t="shared" si="9"/>
        <v>3</v>
      </c>
      <c r="CT32" s="67"/>
      <c r="CU32" s="72" t="s">
        <v>1342</v>
      </c>
      <c r="CV32" s="76" t="s">
        <v>1238</v>
      </c>
      <c r="CW32" s="312"/>
      <c r="CX32" s="366">
        <f t="shared" si="10"/>
        <v>6</v>
      </c>
      <c r="CY32" s="368">
        <f t="shared" si="11"/>
        <v>4</v>
      </c>
      <c r="CZ32" s="366" t="str">
        <f t="shared" si="12"/>
        <v>Mayor</v>
      </c>
      <c r="DA32" s="314">
        <f t="shared" si="13"/>
        <v>0.8</v>
      </c>
      <c r="DB32" s="367">
        <f t="shared" si="14"/>
        <v>0.15</v>
      </c>
      <c r="DC32" s="367">
        <f t="shared" si="15"/>
        <v>0.15</v>
      </c>
      <c r="DD32" s="366">
        <f t="shared" si="16"/>
        <v>0.3</v>
      </c>
      <c r="DE32" s="55">
        <f t="shared" si="17"/>
        <v>3</v>
      </c>
      <c r="DF32" s="315">
        <f t="shared" si="18"/>
        <v>0.56000000000000005</v>
      </c>
      <c r="DG32" s="55">
        <f t="shared" si="19"/>
        <v>4</v>
      </c>
      <c r="DH32" s="55"/>
      <c r="DI32" s="315">
        <f t="shared" si="20"/>
        <v>0.8</v>
      </c>
      <c r="DJ32" s="367">
        <f t="shared" si="21"/>
        <v>0.15</v>
      </c>
      <c r="DK32" s="367">
        <f t="shared" si="22"/>
        <v>0.15</v>
      </c>
      <c r="DL32" s="366">
        <f t="shared" si="23"/>
        <v>0.3</v>
      </c>
      <c r="DM32" s="55">
        <f t="shared" si="24"/>
        <v>2</v>
      </c>
      <c r="DN32" s="315">
        <f t="shared" si="25"/>
        <v>0.39200000000000002</v>
      </c>
      <c r="DO32" s="55">
        <f t="shared" si="26"/>
        <v>4</v>
      </c>
      <c r="DP32" s="315">
        <f t="shared" si="27"/>
        <v>0.8</v>
      </c>
      <c r="DQ32" s="367">
        <f t="shared" si="28"/>
        <v>0</v>
      </c>
      <c r="DR32" s="367">
        <f t="shared" si="29"/>
        <v>0</v>
      </c>
      <c r="DS32" s="366">
        <f t="shared" si="30"/>
        <v>0</v>
      </c>
      <c r="DT32" s="55">
        <f t="shared" si="31"/>
        <v>2</v>
      </c>
      <c r="DU32" s="315">
        <f t="shared" si="32"/>
        <v>0.39200000000000002</v>
      </c>
      <c r="DV32" s="55">
        <f t="shared" si="33"/>
        <v>4</v>
      </c>
      <c r="DW32" s="315">
        <f t="shared" si="34"/>
        <v>0.8</v>
      </c>
      <c r="DX32" s="367">
        <f t="shared" si="35"/>
        <v>0</v>
      </c>
      <c r="DY32" s="367">
        <f>IF(BA32="",0,IF(BA32="Preventivo",0.25,IF(BA32="Detectivo",0.15,IF(#REF!="Correctivo",0.1,0))))</f>
        <v>0</v>
      </c>
      <c r="DZ32" s="366">
        <f t="shared" si="36"/>
        <v>0</v>
      </c>
      <c r="EA32" s="55">
        <f t="shared" si="37"/>
        <v>2</v>
      </c>
      <c r="EB32" s="315">
        <f t="shared" si="38"/>
        <v>0.39200000000000002</v>
      </c>
      <c r="EC32" s="55">
        <f t="shared" si="39"/>
        <v>4</v>
      </c>
      <c r="ED32" s="315">
        <f t="shared" si="40"/>
        <v>0.8</v>
      </c>
      <c r="EE32" s="367">
        <f t="shared" si="41"/>
        <v>0</v>
      </c>
      <c r="EF32" s="367">
        <f t="shared" si="42"/>
        <v>0</v>
      </c>
      <c r="EG32" s="366">
        <f t="shared" si="43"/>
        <v>0</v>
      </c>
      <c r="EH32" s="55">
        <f t="shared" si="44"/>
        <v>2</v>
      </c>
      <c r="EI32" s="315">
        <f t="shared" si="45"/>
        <v>0.39200000000000002</v>
      </c>
      <c r="EJ32" s="55">
        <f t="shared" si="46"/>
        <v>4</v>
      </c>
      <c r="EK32" s="315">
        <f t="shared" si="47"/>
        <v>0.8</v>
      </c>
      <c r="EL32" s="367">
        <f t="shared" si="48"/>
        <v>0</v>
      </c>
      <c r="EM32" s="367">
        <f t="shared" si="49"/>
        <v>0</v>
      </c>
      <c r="EN32" s="366">
        <f t="shared" si="50"/>
        <v>0</v>
      </c>
      <c r="EO32" s="55">
        <f t="shared" si="51"/>
        <v>2</v>
      </c>
      <c r="EP32" s="315">
        <f t="shared" si="52"/>
        <v>0.39200000000000002</v>
      </c>
      <c r="EQ32" s="55">
        <f t="shared" si="53"/>
        <v>4</v>
      </c>
      <c r="ER32" s="315">
        <f t="shared" si="54"/>
        <v>0.8</v>
      </c>
      <c r="ES32" s="367">
        <f t="shared" si="55"/>
        <v>0</v>
      </c>
      <c r="ET32" s="367">
        <f t="shared" si="56"/>
        <v>0</v>
      </c>
      <c r="EU32" s="366">
        <f t="shared" si="57"/>
        <v>0</v>
      </c>
      <c r="EV32" s="55">
        <f t="shared" si="58"/>
        <v>2</v>
      </c>
      <c r="EW32" s="315">
        <f t="shared" si="59"/>
        <v>0.39200000000000002</v>
      </c>
      <c r="EX32" s="55">
        <f t="shared" si="60"/>
        <v>4</v>
      </c>
      <c r="EY32" s="315">
        <f t="shared" si="61"/>
        <v>0.8</v>
      </c>
      <c r="EZ32" s="367">
        <f t="shared" si="62"/>
        <v>0</v>
      </c>
      <c r="FA32" s="367">
        <f t="shared" si="63"/>
        <v>0</v>
      </c>
      <c r="FB32" s="366">
        <f t="shared" si="64"/>
        <v>0</v>
      </c>
      <c r="FC32" s="55">
        <f t="shared" si="65"/>
        <v>2</v>
      </c>
      <c r="FD32" s="315">
        <f t="shared" si="66"/>
        <v>0.39200000000000002</v>
      </c>
      <c r="FE32" s="55">
        <f t="shared" si="67"/>
        <v>4</v>
      </c>
      <c r="FF32" s="315">
        <f t="shared" si="68"/>
        <v>0.8</v>
      </c>
      <c r="FG32" s="367">
        <f t="shared" si="69"/>
        <v>0</v>
      </c>
      <c r="FH32" s="367">
        <f t="shared" si="70"/>
        <v>0</v>
      </c>
      <c r="FI32" s="366">
        <f t="shared" si="71"/>
        <v>0</v>
      </c>
      <c r="FJ32" s="55">
        <f t="shared" si="72"/>
        <v>2</v>
      </c>
      <c r="FK32" s="315">
        <f t="shared" si="73"/>
        <v>0.39200000000000002</v>
      </c>
      <c r="FL32" s="55">
        <f t="shared" si="74"/>
        <v>4</v>
      </c>
      <c r="FM32" s="315">
        <f t="shared" si="75"/>
        <v>0.8</v>
      </c>
      <c r="FN32" s="367">
        <f t="shared" si="76"/>
        <v>0</v>
      </c>
      <c r="FO32" s="367">
        <f t="shared" si="77"/>
        <v>0</v>
      </c>
      <c r="FP32" s="366">
        <f t="shared" si="78"/>
        <v>0</v>
      </c>
      <c r="FQ32" s="55">
        <f t="shared" si="79"/>
        <v>2</v>
      </c>
      <c r="FR32" s="315">
        <f t="shared" si="80"/>
        <v>0.39200000000000002</v>
      </c>
      <c r="FS32" s="55">
        <f t="shared" si="81"/>
        <v>4</v>
      </c>
      <c r="FT32" s="315">
        <f t="shared" si="82"/>
        <v>0.8</v>
      </c>
      <c r="FU32" s="367">
        <f t="shared" si="83"/>
        <v>0</v>
      </c>
      <c r="FV32" s="367">
        <f t="shared" si="84"/>
        <v>0</v>
      </c>
      <c r="FW32" s="366">
        <f t="shared" si="85"/>
        <v>0</v>
      </c>
      <c r="FX32" s="55">
        <f t="shared" si="86"/>
        <v>2</v>
      </c>
      <c r="FY32" s="315">
        <f t="shared" si="87"/>
        <v>0.39200000000000002</v>
      </c>
      <c r="FZ32" s="55">
        <f t="shared" si="88"/>
        <v>4</v>
      </c>
      <c r="GA32" s="315">
        <f t="shared" si="89"/>
        <v>0.8</v>
      </c>
      <c r="GB32" s="367">
        <f t="shared" si="90"/>
        <v>0</v>
      </c>
      <c r="GC32" s="367">
        <f t="shared" si="91"/>
        <v>0</v>
      </c>
      <c r="GD32" s="366">
        <f t="shared" si="92"/>
        <v>0</v>
      </c>
      <c r="GE32" s="55">
        <f t="shared" si="93"/>
        <v>2</v>
      </c>
      <c r="GF32" s="315">
        <f t="shared" si="94"/>
        <v>0.39200000000000002</v>
      </c>
      <c r="GG32" s="55">
        <f t="shared" si="95"/>
        <v>4</v>
      </c>
      <c r="GH32" s="315">
        <f t="shared" si="96"/>
        <v>0.8</v>
      </c>
      <c r="GI32" s="315">
        <f t="shared" si="97"/>
        <v>0.8</v>
      </c>
    </row>
    <row r="96" spans="96:99" x14ac:dyDescent="0.2">
      <c r="CR96" s="163" t="s">
        <v>471</v>
      </c>
      <c r="CS96" s="344">
        <f>SUM(CS9:CS95)</f>
        <v>72</v>
      </c>
      <c r="CT96" s="344"/>
      <c r="CU96" s="353">
        <f>COUNT(CS9:CS32)</f>
        <v>24</v>
      </c>
    </row>
    <row r="679" spans="1:1 1680:1689" ht="13.2" x14ac:dyDescent="0.25">
      <c r="A679" s="51" t="s">
        <v>227</v>
      </c>
      <c r="BLP679" s="51" t="s">
        <v>227</v>
      </c>
      <c r="BLQ679" s="22"/>
      <c r="BLR679" s="22"/>
      <c r="BLS679" s="22"/>
      <c r="BLT679" s="22"/>
      <c r="BLU679" s="22"/>
      <c r="BLV679" s="22"/>
      <c r="BLW679" s="22"/>
      <c r="BLX679" s="22"/>
      <c r="BLY679" s="22"/>
    </row>
    <row r="680" spans="1:1 1680:1689" ht="13.2" x14ac:dyDescent="0.25">
      <c r="BLP680" s="22"/>
      <c r="BLQ680" s="22"/>
      <c r="BLR680" s="22"/>
      <c r="BLS680" s="22"/>
      <c r="BLT680" s="22"/>
      <c r="BLU680" s="22"/>
      <c r="BLV680" s="22"/>
      <c r="BLW680" s="540" t="s">
        <v>33</v>
      </c>
      <c r="BLX680" s="540"/>
      <c r="BLY680" s="540"/>
    </row>
    <row r="681" spans="1:1 1680:1689" ht="13.2" x14ac:dyDescent="0.25">
      <c r="BLP681" s="22"/>
      <c r="BLQ681" s="22"/>
      <c r="BLR681" s="22"/>
      <c r="BLS681" s="22"/>
      <c r="BLT681" s="22"/>
      <c r="BLU681" s="49">
        <v>1</v>
      </c>
      <c r="BLV681" s="49">
        <v>2</v>
      </c>
      <c r="BLW681" s="49">
        <v>3</v>
      </c>
      <c r="BLX681" s="48">
        <v>4</v>
      </c>
      <c r="BLY681" s="48">
        <v>5</v>
      </c>
    </row>
    <row r="682" spans="1:1 1680:1689" ht="13.2" x14ac:dyDescent="0.25">
      <c r="BLP682" s="22"/>
      <c r="BLQ682" s="22"/>
      <c r="BLR682" s="22"/>
      <c r="BLS682" s="22"/>
      <c r="BLT682" s="22"/>
      <c r="BLU682" s="26" t="s">
        <v>32</v>
      </c>
      <c r="BLV682" s="26" t="s">
        <v>31</v>
      </c>
      <c r="BLW682" s="26" t="s">
        <v>30</v>
      </c>
      <c r="BLX682" s="26" t="s">
        <v>29</v>
      </c>
      <c r="BLY682" s="26" t="s">
        <v>28</v>
      </c>
    </row>
    <row r="683" spans="1:1 1680:1689" ht="13.2" x14ac:dyDescent="0.25">
      <c r="BLP683" s="22"/>
      <c r="BLQ683" s="22"/>
      <c r="BLR683" s="22"/>
      <c r="BLS683" s="22"/>
      <c r="BLT683" s="22"/>
      <c r="BLU683" s="49">
        <v>1</v>
      </c>
      <c r="BLV683" s="49">
        <v>2</v>
      </c>
      <c r="BLW683" s="49">
        <v>3</v>
      </c>
      <c r="BLX683" s="48">
        <v>4</v>
      </c>
      <c r="BLY683" s="48">
        <v>5</v>
      </c>
    </row>
    <row r="684" spans="1:1 1680:1689" ht="13.2" x14ac:dyDescent="0.25">
      <c r="BLP684" s="22"/>
      <c r="BLQ684" s="541" t="s">
        <v>27</v>
      </c>
      <c r="BLR684" s="23">
        <v>5</v>
      </c>
      <c r="BLS684" s="26" t="s">
        <v>26</v>
      </c>
      <c r="BLT684" s="23">
        <v>5</v>
      </c>
      <c r="BLU684" s="43" t="s">
        <v>15</v>
      </c>
      <c r="BLV684" s="46" t="s">
        <v>14</v>
      </c>
      <c r="BLW684" s="46" t="s">
        <v>14</v>
      </c>
      <c r="BLX684" s="47" t="s">
        <v>13</v>
      </c>
      <c r="BLY684" s="47" t="s">
        <v>13</v>
      </c>
    </row>
    <row r="685" spans="1:1 1680:1689" ht="13.2" x14ac:dyDescent="0.25">
      <c r="BLP685" s="22"/>
      <c r="BLQ685" s="541"/>
      <c r="BLR685" s="23">
        <v>4</v>
      </c>
      <c r="BLS685" s="26" t="s">
        <v>24</v>
      </c>
      <c r="BLT685" s="23">
        <v>4</v>
      </c>
      <c r="BLU685" s="43" t="s">
        <v>15</v>
      </c>
      <c r="BLV685" s="43" t="s">
        <v>15</v>
      </c>
      <c r="BLW685" s="46" t="s">
        <v>14</v>
      </c>
      <c r="BLX685" s="47" t="s">
        <v>13</v>
      </c>
      <c r="BLY685" s="47" t="s">
        <v>13</v>
      </c>
    </row>
    <row r="686" spans="1:1 1680:1689" ht="13.2" x14ac:dyDescent="0.25">
      <c r="BLP686" s="22"/>
      <c r="BLQ686" s="541"/>
      <c r="BLR686" s="23">
        <v>3</v>
      </c>
      <c r="BLS686" s="26" t="s">
        <v>22</v>
      </c>
      <c r="BLT686" s="23">
        <v>3</v>
      </c>
      <c r="BLU686" s="43" t="s">
        <v>15</v>
      </c>
      <c r="BLV686" s="43" t="s">
        <v>15</v>
      </c>
      <c r="BLW686" s="46" t="s">
        <v>14</v>
      </c>
      <c r="BLX686" s="46" t="s">
        <v>14</v>
      </c>
      <c r="BLY686" s="46" t="s">
        <v>14</v>
      </c>
    </row>
    <row r="687" spans="1:1 1680:1689" ht="13.2" x14ac:dyDescent="0.25">
      <c r="BLP687" s="22"/>
      <c r="BLQ687" s="541"/>
      <c r="BLR687" s="23">
        <v>2</v>
      </c>
      <c r="BLS687" s="26" t="s">
        <v>20</v>
      </c>
      <c r="BLT687" s="23">
        <v>2</v>
      </c>
      <c r="BLU687" s="44" t="s">
        <v>16</v>
      </c>
      <c r="BLV687" s="43" t="s">
        <v>15</v>
      </c>
      <c r="BLW687" s="43" t="s">
        <v>15</v>
      </c>
      <c r="BLX687" s="43" t="s">
        <v>15</v>
      </c>
      <c r="BLY687" s="46" t="s">
        <v>14</v>
      </c>
    </row>
    <row r="688" spans="1:1 1680:1689" ht="13.2" x14ac:dyDescent="0.25">
      <c r="BLP688" s="22"/>
      <c r="BLQ688" s="541"/>
      <c r="BLR688" s="23">
        <v>1</v>
      </c>
      <c r="BLS688" s="26" t="s">
        <v>18</v>
      </c>
      <c r="BLT688" s="23">
        <v>1</v>
      </c>
      <c r="BLU688" s="44" t="s">
        <v>16</v>
      </c>
      <c r="BLV688" s="44" t="s">
        <v>16</v>
      </c>
      <c r="BLW688" s="43" t="s">
        <v>15</v>
      </c>
      <c r="BLX688" s="43" t="s">
        <v>15</v>
      </c>
      <c r="BLY688" s="43" t="s">
        <v>15</v>
      </c>
    </row>
    <row r="691" spans="1691:1693" ht="13.2" x14ac:dyDescent="0.25">
      <c r="BMA691" s="22" t="s">
        <v>226</v>
      </c>
      <c r="BMB691" s="22"/>
      <c r="BMC691" s="22"/>
    </row>
    <row r="692" spans="1691:1693" ht="20.399999999999999" x14ac:dyDescent="0.25">
      <c r="BMA692" s="41" t="s">
        <v>225</v>
      </c>
      <c r="BMB692" s="22"/>
      <c r="BMC692" s="22"/>
    </row>
    <row r="693" spans="1691:1693" ht="30.6" x14ac:dyDescent="0.25">
      <c r="BMA693" s="41" t="s">
        <v>224</v>
      </c>
      <c r="BMB693" s="22"/>
      <c r="BMC693" s="22"/>
    </row>
    <row r="694" spans="1691:1693" ht="13.2" x14ac:dyDescent="0.25">
      <c r="BMA694" s="41" t="s">
        <v>223</v>
      </c>
      <c r="BMB694" s="22"/>
      <c r="BMC694" s="22"/>
    </row>
    <row r="695" spans="1691:1693" ht="13.2" x14ac:dyDescent="0.25">
      <c r="BMA695" s="41" t="s">
        <v>222</v>
      </c>
      <c r="BMB695" s="22"/>
      <c r="BMC695" s="22"/>
    </row>
    <row r="696" spans="1691:1693" ht="13.2" x14ac:dyDescent="0.25">
      <c r="BMA696" s="24"/>
      <c r="BMB696" s="22"/>
      <c r="BMC696" s="22"/>
    </row>
    <row r="697" spans="1691:1693" ht="13.2" x14ac:dyDescent="0.25">
      <c r="BMA697" s="22"/>
      <c r="BMB697" s="22"/>
      <c r="BMC697" s="22" t="s">
        <v>221</v>
      </c>
    </row>
    <row r="698" spans="1691:1693" ht="13.2" x14ac:dyDescent="0.25">
      <c r="BMA698" s="22"/>
      <c r="BMB698" s="22"/>
      <c r="BMC698" s="40" t="s">
        <v>220</v>
      </c>
    </row>
    <row r="699" spans="1691:1693" ht="13.2" x14ac:dyDescent="0.25">
      <c r="BMA699" s="22"/>
      <c r="BMB699" s="22"/>
      <c r="BMC699" s="40" t="s">
        <v>219</v>
      </c>
    </row>
    <row r="700" spans="1691:1693" ht="13.2" x14ac:dyDescent="0.25">
      <c r="BMA700" s="22"/>
      <c r="BMB700" s="22"/>
      <c r="BMC700" s="40" t="s">
        <v>218</v>
      </c>
    </row>
    <row r="701" spans="1691:1693" ht="13.2" x14ac:dyDescent="0.25">
      <c r="BMA701" s="22"/>
      <c r="BMB701" s="22"/>
      <c r="BMC701" s="40" t="s">
        <v>217</v>
      </c>
    </row>
    <row r="702" spans="1691:1693" ht="20.399999999999999" x14ac:dyDescent="0.25">
      <c r="BMA702" s="22"/>
      <c r="BMB702" s="22"/>
      <c r="BMC702" s="40" t="s">
        <v>216</v>
      </c>
    </row>
    <row r="703" spans="1691:1693" ht="20.399999999999999" x14ac:dyDescent="0.25">
      <c r="BMA703" s="22"/>
      <c r="BMB703" s="22"/>
      <c r="BMC703" s="40" t="s">
        <v>527</v>
      </c>
    </row>
    <row r="704" spans="1691:1693" ht="13.2" x14ac:dyDescent="0.25">
      <c r="BMA704" s="22"/>
      <c r="BMB704" s="22"/>
      <c r="BMC704" s="40" t="s">
        <v>214</v>
      </c>
    </row>
    <row r="705" spans="1693:1698" ht="13.2" x14ac:dyDescent="0.25">
      <c r="BMC705" s="40" t="s">
        <v>213</v>
      </c>
      <c r="BMD705" s="22"/>
      <c r="BME705" s="22"/>
      <c r="BMF705" s="25"/>
      <c r="BMG705" s="22"/>
      <c r="BMH705" s="23"/>
    </row>
    <row r="706" spans="1693:1698" ht="13.2" x14ac:dyDescent="0.25">
      <c r="BMC706" s="40" t="s">
        <v>212</v>
      </c>
      <c r="BMD706" s="22"/>
      <c r="BME706" s="22"/>
      <c r="BMF706" s="25"/>
      <c r="BMG706" s="22"/>
      <c r="BMH706" s="23"/>
    </row>
    <row r="707" spans="1693:1698" ht="13.2" x14ac:dyDescent="0.25">
      <c r="BMC707" s="40" t="s">
        <v>211</v>
      </c>
      <c r="BMD707" s="22"/>
      <c r="BME707" s="22"/>
      <c r="BMF707" s="25"/>
      <c r="BMG707" s="22"/>
      <c r="BMH707" s="23"/>
    </row>
    <row r="708" spans="1693:1698" ht="13.2" x14ac:dyDescent="0.25">
      <c r="BMC708" s="40" t="s">
        <v>210</v>
      </c>
      <c r="BMD708" s="22"/>
      <c r="BME708" s="22"/>
      <c r="BMF708" s="25"/>
      <c r="BMG708" s="22"/>
      <c r="BMH708" s="23"/>
    </row>
    <row r="709" spans="1693:1698" ht="20.399999999999999" x14ac:dyDescent="0.25">
      <c r="BMC709" s="40" t="s">
        <v>468</v>
      </c>
      <c r="BMD709" s="22"/>
      <c r="BME709" s="22"/>
      <c r="BMF709" s="25"/>
      <c r="BMG709" s="22"/>
      <c r="BMH709" s="23"/>
    </row>
    <row r="710" spans="1693:1698" ht="13.2" x14ac:dyDescent="0.25">
      <c r="BMC710" s="22"/>
      <c r="BMD710" s="22"/>
      <c r="BME710" s="40"/>
      <c r="BMF710" s="25"/>
      <c r="BMG710" s="22"/>
      <c r="BMH710" s="23"/>
    </row>
    <row r="711" spans="1693:1698" ht="13.2" x14ac:dyDescent="0.25">
      <c r="BMC711" s="22"/>
      <c r="BMD711" s="22"/>
      <c r="BME711" s="22"/>
      <c r="BMF711" s="25"/>
      <c r="BMG711" s="22"/>
      <c r="BMH711" s="23"/>
    </row>
    <row r="712" spans="1693:1698" ht="13.2" x14ac:dyDescent="0.25">
      <c r="BMC712" s="22"/>
      <c r="BMD712" s="22"/>
      <c r="BME712" s="22"/>
      <c r="BMF712" s="25" t="s">
        <v>207</v>
      </c>
      <c r="BMG712" s="22"/>
      <c r="BMH712" s="23"/>
    </row>
    <row r="713" spans="1693:1698" ht="13.2" x14ac:dyDescent="0.25">
      <c r="BMC713" s="22"/>
      <c r="BMD713" s="22"/>
      <c r="BME713" s="22"/>
      <c r="BMF713" s="6" t="s">
        <v>206</v>
      </c>
      <c r="BMG713" s="22"/>
      <c r="BMH713" s="23"/>
    </row>
    <row r="714" spans="1693:1698" ht="20.399999999999999" x14ac:dyDescent="0.25">
      <c r="BMC714" s="22"/>
      <c r="BMD714" s="22"/>
      <c r="BME714" s="22"/>
      <c r="BMF714" s="6" t="s">
        <v>205</v>
      </c>
      <c r="BMG714" s="22"/>
      <c r="BMH714" s="23"/>
    </row>
    <row r="715" spans="1693:1698" ht="13.2" x14ac:dyDescent="0.25">
      <c r="BMC715" s="22"/>
      <c r="BMD715" s="22"/>
      <c r="BME715" s="22"/>
      <c r="BMF715" s="6"/>
      <c r="BMG715" s="22"/>
      <c r="BMH715" s="23"/>
    </row>
    <row r="716" spans="1693:1698" ht="13.2" x14ac:dyDescent="0.25">
      <c r="BMC716" s="22"/>
      <c r="BMD716" s="22"/>
      <c r="BME716" s="22"/>
      <c r="BMF716" s="25"/>
      <c r="BMG716" s="22"/>
      <c r="BMH716" s="23"/>
    </row>
    <row r="717" spans="1693:1698" ht="13.2" x14ac:dyDescent="0.25">
      <c r="BMC717" s="22"/>
      <c r="BMD717" s="22"/>
      <c r="BME717" s="22"/>
      <c r="BMF717" s="25"/>
      <c r="BMG717" s="22"/>
      <c r="BMH717" s="23"/>
    </row>
    <row r="718" spans="1693:1698" ht="13.2" x14ac:dyDescent="0.25">
      <c r="BMC718" s="22"/>
      <c r="BMD718" s="22"/>
      <c r="BME718" s="22"/>
      <c r="BMF718" s="25"/>
      <c r="BMG718" s="22"/>
      <c r="BMH718" s="23" t="s">
        <v>123</v>
      </c>
    </row>
    <row r="719" spans="1693:1698" ht="13.2" x14ac:dyDescent="0.25">
      <c r="BMC719" s="22"/>
      <c r="BMD719" s="22"/>
      <c r="BME719" s="22"/>
      <c r="BMF719" s="25"/>
      <c r="BMG719" s="22"/>
      <c r="BMH719" s="39" t="s">
        <v>204</v>
      </c>
    </row>
    <row r="720" spans="1693:1698" ht="13.2" x14ac:dyDescent="0.25">
      <c r="BMC720" s="22"/>
      <c r="BMD720" s="22"/>
      <c r="BME720" s="22"/>
      <c r="BMF720" s="25"/>
      <c r="BMG720" s="22"/>
      <c r="BMH720" s="39" t="s">
        <v>203</v>
      </c>
    </row>
    <row r="721" spans="1698:1701" ht="13.2" x14ac:dyDescent="0.25">
      <c r="BMH721" s="39" t="s">
        <v>202</v>
      </c>
      <c r="BMI721" s="22"/>
      <c r="BMJ721" s="22"/>
      <c r="BMK721" s="22"/>
    </row>
    <row r="722" spans="1698:1701" ht="13.2" x14ac:dyDescent="0.25">
      <c r="BMH722" s="39" t="s">
        <v>201</v>
      </c>
      <c r="BMI722" s="22"/>
      <c r="BMJ722" s="22"/>
      <c r="BMK722" s="22"/>
    </row>
    <row r="723" spans="1698:1701" ht="13.2" x14ac:dyDescent="0.25">
      <c r="BMH723" s="39" t="s">
        <v>200</v>
      </c>
      <c r="BMI723" s="22"/>
      <c r="BMJ723" s="22"/>
      <c r="BMK723" s="22"/>
    </row>
    <row r="724" spans="1698:1701" ht="13.2" x14ac:dyDescent="0.25">
      <c r="BMH724" s="39" t="s">
        <v>199</v>
      </c>
      <c r="BMI724" s="22"/>
      <c r="BMJ724" s="22"/>
      <c r="BMK724" s="22"/>
    </row>
    <row r="725" spans="1698:1701" ht="13.2" x14ac:dyDescent="0.25">
      <c r="BMH725" s="39" t="s">
        <v>198</v>
      </c>
      <c r="BMI725" s="22"/>
      <c r="BMJ725" s="22"/>
      <c r="BMK725" s="22"/>
    </row>
    <row r="726" spans="1698:1701" ht="13.2" x14ac:dyDescent="0.25">
      <c r="BMH726" s="39" t="s">
        <v>197</v>
      </c>
      <c r="BMI726" s="22"/>
      <c r="BMJ726" s="22"/>
      <c r="BMK726" s="22"/>
    </row>
    <row r="727" spans="1698:1701" ht="13.2" x14ac:dyDescent="0.25">
      <c r="BMH727" s="39" t="s">
        <v>196</v>
      </c>
      <c r="BMI727" s="22"/>
      <c r="BMJ727" s="22"/>
      <c r="BMK727" s="22"/>
    </row>
    <row r="728" spans="1698:1701" ht="13.2" x14ac:dyDescent="0.25">
      <c r="BMH728" s="25"/>
      <c r="BMI728" s="22"/>
      <c r="BMJ728" s="22"/>
      <c r="BMK728" s="22" t="s">
        <v>195</v>
      </c>
    </row>
    <row r="729" spans="1698:1701" ht="13.2" x14ac:dyDescent="0.25">
      <c r="BMH729" s="23"/>
      <c r="BMI729" s="22"/>
      <c r="BMJ729" s="22"/>
      <c r="BMK729" s="22" t="s">
        <v>168</v>
      </c>
    </row>
    <row r="730" spans="1698:1701" ht="13.2" x14ac:dyDescent="0.25">
      <c r="BMH730" s="23"/>
      <c r="BMI730" s="22"/>
      <c r="BMJ730" s="22"/>
      <c r="BMK730" s="22" t="s">
        <v>136</v>
      </c>
    </row>
    <row r="731" spans="1698:1701" ht="13.2" x14ac:dyDescent="0.25">
      <c r="BMH731" s="23"/>
      <c r="BMI731" s="22"/>
      <c r="BMJ731" s="22"/>
      <c r="BMK731" s="22" t="s">
        <v>194</v>
      </c>
    </row>
    <row r="732" spans="1698:1701" ht="13.2" x14ac:dyDescent="0.25">
      <c r="BMH732" s="23"/>
      <c r="BMI732" s="22"/>
      <c r="BMJ732" s="22"/>
      <c r="BMK732" s="22" t="s">
        <v>193</v>
      </c>
    </row>
    <row r="733" spans="1698:1701" ht="13.2" x14ac:dyDescent="0.25">
      <c r="BMH733" s="23"/>
      <c r="BMI733" s="22"/>
      <c r="BMJ733" s="22"/>
      <c r="BMK733" s="22" t="s">
        <v>192</v>
      </c>
    </row>
    <row r="734" spans="1698:1701" ht="13.2" x14ac:dyDescent="0.25">
      <c r="BMH734" s="23"/>
      <c r="BMI734" s="22"/>
      <c r="BMJ734" s="22"/>
      <c r="BMK734" s="22" t="s">
        <v>191</v>
      </c>
    </row>
    <row r="735" spans="1698:1701" ht="13.2" x14ac:dyDescent="0.25">
      <c r="BMH735" s="23"/>
      <c r="BMI735" s="22"/>
      <c r="BMJ735" s="22"/>
      <c r="BMK735" s="22" t="s">
        <v>190</v>
      </c>
    </row>
    <row r="736" spans="1698:1701" ht="13.2" x14ac:dyDescent="0.25">
      <c r="BMH736" s="23"/>
      <c r="BMI736" s="22"/>
      <c r="BMJ736" s="22"/>
      <c r="BMK736" s="22" t="s">
        <v>189</v>
      </c>
    </row>
    <row r="739" spans="1703:1703" ht="13.2" x14ac:dyDescent="0.25">
      <c r="BMM739" s="22" t="s">
        <v>188</v>
      </c>
    </row>
    <row r="740" spans="1703:1703" ht="20.399999999999999" x14ac:dyDescent="0.25">
      <c r="BMM740" s="37" t="s">
        <v>187</v>
      </c>
    </row>
    <row r="741" spans="1703:1703" ht="13.2" x14ac:dyDescent="0.25">
      <c r="BMM741" s="37" t="s">
        <v>186</v>
      </c>
    </row>
    <row r="742" spans="1703:1703" ht="13.2" x14ac:dyDescent="0.25">
      <c r="BMM742" s="37" t="s">
        <v>185</v>
      </c>
    </row>
    <row r="743" spans="1703:1703" ht="20.399999999999999" x14ac:dyDescent="0.25">
      <c r="BMM743" s="37" t="s">
        <v>184</v>
      </c>
    </row>
    <row r="744" spans="1703:1703" ht="13.2" x14ac:dyDescent="0.25">
      <c r="BMM744" s="37" t="s">
        <v>183</v>
      </c>
    </row>
    <row r="745" spans="1703:1703" ht="20.399999999999999" x14ac:dyDescent="0.25">
      <c r="BMM745" s="38" t="s">
        <v>182</v>
      </c>
    </row>
    <row r="746" spans="1703:1703" ht="13.2" x14ac:dyDescent="0.25">
      <c r="BMM746" s="37" t="s">
        <v>181</v>
      </c>
    </row>
    <row r="747" spans="1703:1703" ht="20.399999999999999" x14ac:dyDescent="0.25">
      <c r="BMM747" s="37" t="s">
        <v>180</v>
      </c>
    </row>
    <row r="748" spans="1703:1703" ht="20.399999999999999" x14ac:dyDescent="0.25">
      <c r="BMM748" s="37" t="s">
        <v>179</v>
      </c>
    </row>
    <row r="749" spans="1703:1703" ht="20.399999999999999" x14ac:dyDescent="0.25">
      <c r="BMM749" s="37" t="s">
        <v>178</v>
      </c>
    </row>
    <row r="750" spans="1703:1703" ht="30.6" x14ac:dyDescent="0.25">
      <c r="BMM750" s="37" t="s">
        <v>177</v>
      </c>
    </row>
    <row r="751" spans="1703:1703" ht="20.399999999999999" x14ac:dyDescent="0.25">
      <c r="BMM751" s="37" t="s">
        <v>176</v>
      </c>
    </row>
    <row r="752" spans="1703:1703" ht="20.399999999999999" x14ac:dyDescent="0.25">
      <c r="BMM752" s="37" t="s">
        <v>175</v>
      </c>
    </row>
    <row r="753" spans="1703:1706" ht="13.2" x14ac:dyDescent="0.25">
      <c r="BMM753" s="37" t="s">
        <v>174</v>
      </c>
      <c r="BMN753" s="37"/>
      <c r="BMO753" s="37"/>
      <c r="BMP753" s="37"/>
    </row>
    <row r="754" spans="1703:1706" ht="13.2" x14ac:dyDescent="0.25">
      <c r="BMM754" s="37" t="s">
        <v>173</v>
      </c>
      <c r="BMN754" s="37"/>
      <c r="BMO754" s="37"/>
      <c r="BMP754" s="37"/>
    </row>
    <row r="755" spans="1703:1706" ht="13.2" x14ac:dyDescent="0.25">
      <c r="BMM755" s="37" t="s">
        <v>172</v>
      </c>
      <c r="BMN755" s="37"/>
      <c r="BMO755" s="37"/>
      <c r="BMP755" s="37"/>
    </row>
    <row r="756" spans="1703:1706" ht="13.2" x14ac:dyDescent="0.25">
      <c r="BMM756" s="37" t="s">
        <v>171</v>
      </c>
      <c r="BMN756" s="37"/>
      <c r="BMO756" s="37"/>
      <c r="BMP756" s="37"/>
    </row>
    <row r="757" spans="1703:1706" ht="13.2" x14ac:dyDescent="0.25">
      <c r="BMM757" s="37" t="s">
        <v>170</v>
      </c>
      <c r="BMN757" s="37"/>
      <c r="BMO757" s="37"/>
      <c r="BMP757" s="37"/>
    </row>
    <row r="758" spans="1703:1706" ht="13.2" x14ac:dyDescent="0.25">
      <c r="BMM758" s="37" t="s">
        <v>169</v>
      </c>
      <c r="BMN758" s="37"/>
      <c r="BMO758" s="37"/>
      <c r="BMP758" s="37"/>
    </row>
    <row r="759" spans="1703:1706" ht="13.2" x14ac:dyDescent="0.25">
      <c r="BMM759" s="37"/>
      <c r="BMN759" s="37"/>
      <c r="BMO759" s="37"/>
      <c r="BMP759" s="37"/>
    </row>
    <row r="760" spans="1703:1706" ht="13.2" x14ac:dyDescent="0.25">
      <c r="BMM760" s="37"/>
      <c r="BMN760" s="37"/>
      <c r="BMO760" s="37"/>
      <c r="BMP760" s="37"/>
    </row>
    <row r="761" spans="1703:1706" ht="13.2" x14ac:dyDescent="0.25">
      <c r="BMM761" s="37"/>
      <c r="BMN761" s="37"/>
      <c r="BMO761" s="37"/>
      <c r="BMP761" s="37"/>
    </row>
    <row r="762" spans="1703:1706" ht="13.2" x14ac:dyDescent="0.25">
      <c r="BMN762" s="37"/>
      <c r="BMO762" s="37"/>
      <c r="BMP762" s="37"/>
    </row>
    <row r="763" spans="1703:1706" ht="13.2" x14ac:dyDescent="0.25">
      <c r="BMN763" s="22"/>
      <c r="BMO763" s="22"/>
      <c r="BMP763" s="22"/>
    </row>
    <row r="764" spans="1703:1706" ht="13.2" x14ac:dyDescent="0.25">
      <c r="BMM764" s="22"/>
      <c r="BMN764" s="22"/>
      <c r="BMO764" s="22"/>
      <c r="BMP764" s="22"/>
    </row>
    <row r="765" spans="1703:1706" ht="13.2" x14ac:dyDescent="0.25">
      <c r="BMM765" s="22"/>
      <c r="BMN765" s="22"/>
      <c r="BMO765" s="22"/>
      <c r="BMP765" s="22"/>
    </row>
    <row r="766" spans="1703:1706" ht="13.2" x14ac:dyDescent="0.25">
      <c r="BMM766" s="22"/>
      <c r="BMN766" s="22"/>
      <c r="BMO766" s="22"/>
      <c r="BMP766" s="22" t="s">
        <v>168</v>
      </c>
    </row>
    <row r="767" spans="1703:1706" ht="13.2" x14ac:dyDescent="0.25">
      <c r="BMM767" s="22"/>
      <c r="BMN767" s="22"/>
      <c r="BMO767" s="22"/>
      <c r="BMP767" s="22" t="s">
        <v>167</v>
      </c>
    </row>
    <row r="768" spans="1703:1706" ht="13.2" x14ac:dyDescent="0.25">
      <c r="BMM768" s="22"/>
      <c r="BMN768" s="22"/>
      <c r="BMO768" s="22"/>
      <c r="BMP768" s="22" t="s">
        <v>166</v>
      </c>
    </row>
    <row r="769" spans="1706:1710" ht="13.2" x14ac:dyDescent="0.25">
      <c r="BMP769" s="22" t="s">
        <v>165</v>
      </c>
      <c r="BMQ769" s="22"/>
      <c r="BMR769" s="22"/>
      <c r="BMS769" s="22"/>
      <c r="BMT769" s="22"/>
    </row>
    <row r="770" spans="1706:1710" ht="13.2" x14ac:dyDescent="0.25">
      <c r="BMP770" s="22" t="s">
        <v>164</v>
      </c>
      <c r="BMQ770" s="22"/>
      <c r="BMR770" s="22"/>
      <c r="BMS770" s="22"/>
      <c r="BMT770" s="22"/>
    </row>
    <row r="771" spans="1706:1710" ht="13.2" x14ac:dyDescent="0.25">
      <c r="BMP771" s="22" t="s">
        <v>163</v>
      </c>
      <c r="BMQ771" s="22"/>
      <c r="BMR771" s="22"/>
      <c r="BMS771" s="22"/>
      <c r="BMT771" s="22"/>
    </row>
    <row r="772" spans="1706:1710" ht="13.2" x14ac:dyDescent="0.25">
      <c r="BMP772" s="22"/>
      <c r="BMQ772" s="22"/>
      <c r="BMR772" s="22"/>
      <c r="BMS772" s="22"/>
      <c r="BMT772" s="22"/>
    </row>
    <row r="773" spans="1706:1710" ht="13.2" x14ac:dyDescent="0.25">
      <c r="BMP773" s="22"/>
      <c r="BMQ773" s="22"/>
      <c r="BMR773" s="22"/>
      <c r="BMS773" s="22"/>
      <c r="BMT773" s="22"/>
    </row>
    <row r="774" spans="1706:1710" ht="13.2" x14ac:dyDescent="0.25">
      <c r="BMP774" s="22"/>
      <c r="BMQ774" s="22"/>
      <c r="BMR774" s="22"/>
      <c r="BMS774" s="22"/>
      <c r="BMT774" s="22"/>
    </row>
    <row r="775" spans="1706:1710" ht="14.4" x14ac:dyDescent="0.25">
      <c r="BMP775" s="22"/>
      <c r="BMQ775" s="22"/>
      <c r="BMR775" s="36" t="s">
        <v>52</v>
      </c>
      <c r="BMS775" s="22"/>
      <c r="BMT775" s="22"/>
    </row>
    <row r="776" spans="1706:1710" ht="13.2" x14ac:dyDescent="0.25">
      <c r="BMP776" s="22"/>
      <c r="BMQ776" s="22"/>
      <c r="BMR776" s="26" t="s">
        <v>26</v>
      </c>
      <c r="BMS776" s="22"/>
      <c r="BMT776" s="22"/>
    </row>
    <row r="777" spans="1706:1710" ht="13.2" x14ac:dyDescent="0.25">
      <c r="BMP777" s="22"/>
      <c r="BMQ777" s="22"/>
      <c r="BMR777" s="26" t="s">
        <v>24</v>
      </c>
      <c r="BMS777" s="22"/>
      <c r="BMT777" s="22"/>
    </row>
    <row r="778" spans="1706:1710" ht="13.2" x14ac:dyDescent="0.25">
      <c r="BMP778" s="22"/>
      <c r="BMQ778" s="22"/>
      <c r="BMR778" s="26" t="s">
        <v>22</v>
      </c>
      <c r="BMS778" s="22"/>
      <c r="BMT778" s="22"/>
    </row>
    <row r="779" spans="1706:1710" ht="13.2" x14ac:dyDescent="0.25">
      <c r="BMP779" s="22"/>
      <c r="BMQ779" s="22"/>
      <c r="BMR779" s="26" t="s">
        <v>20</v>
      </c>
      <c r="BMS779" s="22"/>
      <c r="BMT779" s="26"/>
    </row>
    <row r="780" spans="1706:1710" ht="13.2" x14ac:dyDescent="0.25">
      <c r="BMP780" s="22"/>
      <c r="BMQ780" s="22"/>
      <c r="BMR780" s="26" t="s">
        <v>18</v>
      </c>
      <c r="BMS780" s="22"/>
      <c r="BMT780" s="22"/>
    </row>
    <row r="781" spans="1706:1710" ht="13.2" x14ac:dyDescent="0.25">
      <c r="BMP781" s="22"/>
      <c r="BMQ781" s="22"/>
      <c r="BMR781" s="26"/>
      <c r="BMS781" s="22"/>
      <c r="BMT781" s="22"/>
    </row>
    <row r="782" spans="1706:1710" ht="14.4" x14ac:dyDescent="0.25">
      <c r="BMP782" s="22"/>
      <c r="BMQ782" s="22"/>
      <c r="BMR782" s="26"/>
      <c r="BMS782" s="22"/>
      <c r="BMT782" s="36" t="s">
        <v>51</v>
      </c>
    </row>
    <row r="783" spans="1706:1710" ht="13.2" x14ac:dyDescent="0.25">
      <c r="BMP783" s="22"/>
      <c r="BMQ783" s="22"/>
      <c r="BMR783" s="26"/>
      <c r="BMS783" s="22"/>
      <c r="BMT783" s="26" t="s">
        <v>28</v>
      </c>
    </row>
    <row r="784" spans="1706:1710" ht="13.2" x14ac:dyDescent="0.25">
      <c r="BMP784" s="22"/>
      <c r="BMQ784" s="22"/>
      <c r="BMR784" s="26"/>
      <c r="BMS784" s="22"/>
      <c r="BMT784" s="26" t="s">
        <v>29</v>
      </c>
    </row>
    <row r="785" spans="1683:1719" ht="13.2" x14ac:dyDescent="0.25">
      <c r="BLS785" s="22"/>
      <c r="BLT785" s="22"/>
      <c r="BLU785" s="22"/>
      <c r="BLV785" s="22"/>
      <c r="BLW785" s="22"/>
      <c r="BLX785" s="22"/>
      <c r="BLY785" s="22"/>
      <c r="BLZ785" s="22"/>
      <c r="BMA785" s="22"/>
      <c r="BMB785" s="22"/>
      <c r="BMC785" s="22"/>
      <c r="BMD785" s="22"/>
      <c r="BME785" s="22"/>
      <c r="BMF785" s="25"/>
      <c r="BMG785" s="22"/>
      <c r="BMH785" s="23"/>
      <c r="BMI785" s="22"/>
      <c r="BMJ785" s="22"/>
      <c r="BMK785" s="22"/>
      <c r="BML785" s="22"/>
      <c r="BMM785" s="22"/>
      <c r="BMN785" s="22"/>
      <c r="BMO785" s="22"/>
      <c r="BMP785" s="22"/>
      <c r="BMQ785" s="22"/>
      <c r="BMR785" s="26"/>
      <c r="BMS785" s="22"/>
      <c r="BMT785" s="26" t="s">
        <v>30</v>
      </c>
      <c r="BMU785" s="22"/>
      <c r="BMV785" s="22"/>
      <c r="BMW785" s="22"/>
      <c r="BMX785" s="22"/>
      <c r="BMY785" s="22"/>
      <c r="BMZ785" s="22"/>
      <c r="BNA785" s="22"/>
      <c r="BNB785" s="22"/>
      <c r="BNC785" s="22"/>
    </row>
    <row r="786" spans="1683:1719" ht="13.2" x14ac:dyDescent="0.25">
      <c r="BLS786" s="22"/>
      <c r="BLT786" s="22"/>
      <c r="BLU786" s="22"/>
      <c r="BLV786" s="22"/>
      <c r="BLW786" s="22"/>
      <c r="BLX786" s="22"/>
      <c r="BLY786" s="22"/>
      <c r="BLZ786" s="22"/>
      <c r="BMA786" s="22"/>
      <c r="BMB786" s="22"/>
      <c r="BMC786" s="22"/>
      <c r="BMD786" s="22"/>
      <c r="BME786" s="22"/>
      <c r="BMF786" s="25"/>
      <c r="BMG786" s="22"/>
      <c r="BMH786" s="23"/>
      <c r="BMI786" s="22"/>
      <c r="BMJ786" s="22"/>
      <c r="BMK786" s="22"/>
      <c r="BML786" s="22"/>
      <c r="BMM786" s="22"/>
      <c r="BMN786" s="22"/>
      <c r="BMO786" s="22"/>
      <c r="BMP786" s="22"/>
      <c r="BMQ786" s="22"/>
      <c r="BMR786" s="26"/>
      <c r="BMS786" s="22"/>
      <c r="BMT786" s="26" t="s">
        <v>31</v>
      </c>
      <c r="BMU786" s="22"/>
      <c r="BMV786" s="22"/>
      <c r="BMW786" s="22"/>
      <c r="BMX786" s="22"/>
      <c r="BMY786" s="22"/>
      <c r="BMZ786" s="22"/>
      <c r="BNA786" s="22"/>
      <c r="BNB786" s="22"/>
      <c r="BNC786" s="22"/>
    </row>
    <row r="787" spans="1683:1719" ht="13.2" x14ac:dyDescent="0.25">
      <c r="BLS787" s="22"/>
      <c r="BLT787" s="22"/>
      <c r="BLU787" s="22"/>
      <c r="BLV787" s="22"/>
      <c r="BLW787" s="22"/>
      <c r="BLX787" s="22"/>
      <c r="BLY787" s="22"/>
      <c r="BLZ787" s="22"/>
      <c r="BMA787" s="22"/>
      <c r="BMB787" s="22"/>
      <c r="BMC787" s="22"/>
      <c r="BMD787" s="22"/>
      <c r="BME787" s="22"/>
      <c r="BMF787" s="25"/>
      <c r="BMG787" s="22"/>
      <c r="BMH787" s="23"/>
      <c r="BMI787" s="22"/>
      <c r="BMJ787" s="22"/>
      <c r="BMK787" s="22"/>
      <c r="BML787" s="22"/>
      <c r="BMM787" s="22"/>
      <c r="BMN787" s="22"/>
      <c r="BMO787" s="22"/>
      <c r="BMP787" s="22"/>
      <c r="BMQ787" s="22"/>
      <c r="BMR787" s="26"/>
      <c r="BMS787" s="22"/>
      <c r="BMT787" s="26" t="s">
        <v>32</v>
      </c>
      <c r="BMU787" s="22"/>
      <c r="BMV787" s="22"/>
      <c r="BMW787" s="22"/>
      <c r="BMX787" s="22"/>
      <c r="BMY787" s="22"/>
      <c r="BMZ787" s="22"/>
      <c r="BNA787" s="22"/>
      <c r="BNB787" s="22"/>
      <c r="BNC787" s="22"/>
    </row>
    <row r="788" spans="1683:1719" ht="13.2" x14ac:dyDescent="0.25">
      <c r="BLS788" s="22"/>
      <c r="BLT788" s="22"/>
      <c r="BLU788" s="22"/>
      <c r="BLV788" s="22"/>
      <c r="BLW788" s="22"/>
      <c r="BLX788" s="22"/>
      <c r="BLY788" s="22"/>
      <c r="BLZ788" s="22"/>
      <c r="BMA788" s="22"/>
      <c r="BMB788" s="22"/>
      <c r="BMC788" s="22"/>
      <c r="BMD788" s="22"/>
      <c r="BME788" s="22"/>
      <c r="BMF788" s="25"/>
      <c r="BMG788" s="22"/>
      <c r="BMH788" s="23"/>
      <c r="BMI788" s="22"/>
      <c r="BMJ788" s="22"/>
      <c r="BMK788" s="22"/>
      <c r="BML788" s="22"/>
      <c r="BMM788" s="22"/>
      <c r="BMN788" s="22"/>
      <c r="BMO788" s="22"/>
      <c r="BMP788" s="22"/>
      <c r="BMQ788" s="22"/>
      <c r="BMR788" s="26"/>
      <c r="BMS788" s="22"/>
      <c r="BMT788" s="22"/>
      <c r="BMU788" s="22"/>
      <c r="BMV788" s="22"/>
      <c r="BMW788" s="22"/>
      <c r="BMX788" s="22"/>
      <c r="BMY788" s="22"/>
      <c r="BMZ788" s="22"/>
      <c r="BNA788" s="22"/>
      <c r="BNB788" s="22"/>
      <c r="BNC788" s="22"/>
    </row>
    <row r="789" spans="1683:1719" ht="13.2" x14ac:dyDescent="0.25">
      <c r="BLS789" s="22" t="s">
        <v>162</v>
      </c>
      <c r="BLT789" s="23"/>
      <c r="BLU789" s="22"/>
      <c r="BLV789" s="22"/>
      <c r="BLW789" s="22"/>
      <c r="BLX789" s="22"/>
      <c r="BLY789" s="22"/>
      <c r="BLZ789" s="22"/>
      <c r="BMA789" s="22"/>
      <c r="BMB789" s="22"/>
      <c r="BMC789" s="22"/>
      <c r="BMD789" s="22"/>
      <c r="BME789" s="22"/>
      <c r="BMF789" s="25"/>
      <c r="BMG789" s="22"/>
      <c r="BMH789" s="23"/>
      <c r="BMI789" s="22"/>
      <c r="BMJ789" s="22"/>
      <c r="BMK789" s="22"/>
      <c r="BML789" s="22"/>
      <c r="BMM789" s="22"/>
      <c r="BMN789" s="22"/>
      <c r="BMO789" s="22"/>
      <c r="BMP789" s="22" t="s">
        <v>77</v>
      </c>
      <c r="BMQ789" s="22"/>
      <c r="BMR789" s="26"/>
      <c r="BMS789" s="22"/>
      <c r="BMT789" s="22"/>
      <c r="BMU789" s="22"/>
      <c r="BMV789" s="22"/>
      <c r="BMW789" s="22"/>
      <c r="BMX789" s="22"/>
      <c r="BMY789" s="22"/>
      <c r="BMZ789" s="22"/>
      <c r="BNA789" s="22"/>
      <c r="BNB789" s="22"/>
      <c r="BNC789" s="22"/>
    </row>
    <row r="790" spans="1683:1719" ht="13.2" x14ac:dyDescent="0.25">
      <c r="BLS790" s="22" t="s">
        <v>161</v>
      </c>
      <c r="BLT790" s="23">
        <v>0</v>
      </c>
      <c r="BLU790" s="22" t="s">
        <v>160</v>
      </c>
      <c r="BLV790" s="22"/>
      <c r="BLW790" s="22"/>
      <c r="BLX790" s="22"/>
      <c r="BLY790" s="22"/>
      <c r="BLZ790" s="22"/>
      <c r="BMA790" s="22"/>
      <c r="BMB790" s="22"/>
      <c r="BMC790" s="22"/>
      <c r="BMD790" s="22"/>
      <c r="BME790" s="22"/>
      <c r="BMF790" s="25"/>
      <c r="BMG790" s="22"/>
      <c r="BMH790" s="23"/>
      <c r="BMI790" s="22"/>
      <c r="BMJ790" s="22"/>
      <c r="BMK790" s="22"/>
      <c r="BML790" s="22"/>
      <c r="BMM790" s="22"/>
      <c r="BMN790" s="22"/>
      <c r="BMO790" s="22"/>
      <c r="BMP790" s="22" t="s">
        <v>76</v>
      </c>
      <c r="BMQ790" s="22"/>
      <c r="BMR790" s="26"/>
      <c r="BMS790" s="22"/>
      <c r="BMT790" s="22"/>
      <c r="BMU790" s="22"/>
      <c r="BMV790" s="22"/>
      <c r="BMW790" s="22"/>
      <c r="BMX790" s="22"/>
      <c r="BMY790" s="22"/>
      <c r="BMZ790" s="22"/>
      <c r="BNA790" s="22"/>
      <c r="BNB790" s="22"/>
      <c r="BNC790" s="22"/>
    </row>
    <row r="791" spans="1683:1719" ht="13.2" x14ac:dyDescent="0.25">
      <c r="BLS791" s="22" t="s">
        <v>159</v>
      </c>
      <c r="BLT791" s="23">
        <v>1</v>
      </c>
      <c r="BLU791" s="22" t="s">
        <v>158</v>
      </c>
      <c r="BLV791" s="22"/>
      <c r="BLW791" s="22"/>
      <c r="BLX791" s="22"/>
      <c r="BLY791" s="22"/>
      <c r="BLZ791" s="22"/>
      <c r="BMA791" s="22"/>
      <c r="BMB791" s="22"/>
      <c r="BMC791" s="22"/>
      <c r="BMD791" s="22"/>
      <c r="BME791" s="22"/>
      <c r="BMF791" s="25"/>
      <c r="BMG791" s="22"/>
      <c r="BMH791" s="23"/>
      <c r="BMI791" s="22"/>
      <c r="BMJ791" s="22"/>
      <c r="BMK791" s="22"/>
      <c r="BML791" s="22"/>
      <c r="BMM791" s="22"/>
      <c r="BMN791" s="22"/>
      <c r="BMO791" s="22"/>
      <c r="BMP791" s="22" t="s">
        <v>75</v>
      </c>
      <c r="BMQ791" s="22"/>
      <c r="BMR791" s="26"/>
      <c r="BMS791" s="22"/>
      <c r="BMT791" s="22"/>
      <c r="BMU791" s="22"/>
      <c r="BMV791" s="22"/>
      <c r="BMW791" s="22"/>
      <c r="BMX791" s="22"/>
      <c r="BMY791" s="22"/>
      <c r="BMZ791" s="22"/>
      <c r="BNA791" s="22"/>
      <c r="BNB791" s="22"/>
      <c r="BNC791" s="22"/>
    </row>
    <row r="792" spans="1683:1719" ht="13.2" x14ac:dyDescent="0.25">
      <c r="BLS792" s="22" t="s">
        <v>157</v>
      </c>
      <c r="BLT792" s="23">
        <v>2</v>
      </c>
      <c r="BLU792" s="22" t="s">
        <v>156</v>
      </c>
      <c r="BLV792" s="22"/>
      <c r="BLW792" s="22"/>
      <c r="BLX792" s="22"/>
      <c r="BLY792" s="22"/>
      <c r="BLZ792" s="22"/>
      <c r="BMA792" s="22"/>
      <c r="BMB792" s="22"/>
      <c r="BMC792" s="22"/>
      <c r="BMD792" s="22"/>
      <c r="BME792" s="22"/>
      <c r="BMF792" s="25"/>
      <c r="BMG792" s="22"/>
      <c r="BMH792" s="23"/>
      <c r="BMI792" s="22"/>
      <c r="BMJ792" s="22"/>
      <c r="BMK792" s="22"/>
      <c r="BML792" s="22"/>
      <c r="BMM792" s="22"/>
      <c r="BMN792" s="22"/>
      <c r="BMO792" s="22"/>
      <c r="BMP792" s="22" t="s">
        <v>74</v>
      </c>
      <c r="BMQ792" s="22"/>
      <c r="BMR792" s="22"/>
      <c r="BMS792" s="22"/>
      <c r="BMT792" s="22"/>
      <c r="BMU792" s="22"/>
      <c r="BMV792" s="22"/>
      <c r="BMW792" s="22"/>
      <c r="BMX792" s="22"/>
      <c r="BMY792" s="22"/>
      <c r="BMZ792" s="22"/>
      <c r="BNA792" s="22"/>
      <c r="BNB792" s="22"/>
      <c r="BNC792" s="22"/>
    </row>
    <row r="793" spans="1683:1719" ht="14.4" x14ac:dyDescent="0.25">
      <c r="BLS793" s="22"/>
      <c r="BLT793" s="22"/>
      <c r="BLU793" s="22"/>
      <c r="BLV793" s="22"/>
      <c r="BLW793" s="22"/>
      <c r="BLX793" s="22"/>
      <c r="BLY793" s="22"/>
      <c r="BLZ793" s="22"/>
      <c r="BMA793" s="22"/>
      <c r="BMB793" s="22"/>
      <c r="BMC793" s="22"/>
      <c r="BMD793" s="22"/>
      <c r="BME793" s="22"/>
      <c r="BMF793" s="25"/>
      <c r="BMG793" s="22"/>
      <c r="BMH793" s="23"/>
      <c r="BMI793" s="22"/>
      <c r="BMJ793" s="22"/>
      <c r="BMK793" s="22"/>
      <c r="BML793" s="22"/>
      <c r="BMM793" s="22"/>
      <c r="BMN793" s="22"/>
      <c r="BMO793" s="22"/>
      <c r="BMP793" s="22" t="s">
        <v>73</v>
      </c>
      <c r="BMQ793" s="22"/>
      <c r="BMR793" s="22"/>
      <c r="BMS793" s="22"/>
      <c r="BMT793" s="36"/>
      <c r="BMU793" s="22"/>
      <c r="BMV793" s="22"/>
      <c r="BMW793" s="22"/>
      <c r="BMX793" s="22"/>
      <c r="BMY793" s="22"/>
      <c r="BMZ793" s="22"/>
      <c r="BNA793" s="22"/>
      <c r="BNB793" s="22"/>
      <c r="BNC793" s="22"/>
    </row>
    <row r="794" spans="1683:1719" ht="13.2" x14ac:dyDescent="0.25">
      <c r="BLS794" s="31"/>
      <c r="BLT794" s="31"/>
      <c r="BLU794" s="31"/>
      <c r="BLV794" s="31"/>
      <c r="BLW794" s="31"/>
      <c r="BLX794" s="31"/>
      <c r="BLY794" s="22"/>
      <c r="BLZ794" s="22"/>
      <c r="BMA794" s="22"/>
      <c r="BMB794" s="22"/>
      <c r="BMC794" s="22"/>
      <c r="BMD794" s="22"/>
      <c r="BME794" s="22"/>
      <c r="BMF794" s="25"/>
      <c r="BMG794" s="22"/>
      <c r="BMH794" s="23"/>
      <c r="BMI794" s="22"/>
      <c r="BMJ794" s="22"/>
      <c r="BMK794" s="22"/>
      <c r="BML794" s="22"/>
      <c r="BMM794" s="22"/>
      <c r="BMN794" s="22"/>
      <c r="BMO794" s="22"/>
      <c r="BMP794" s="22" t="s">
        <v>72</v>
      </c>
      <c r="BMQ794" s="22"/>
      <c r="BMR794" s="22"/>
      <c r="BMS794" s="22"/>
      <c r="BMT794" s="26"/>
      <c r="BMU794" s="22"/>
      <c r="BMV794" s="22"/>
      <c r="BMW794" s="27" t="s">
        <v>155</v>
      </c>
      <c r="BMX794" s="542" t="s">
        <v>154</v>
      </c>
      <c r="BMY794" s="542"/>
      <c r="BMZ794" s="542"/>
      <c r="BNA794" s="27" t="s">
        <v>153</v>
      </c>
      <c r="BNB794" s="22"/>
      <c r="BNC794" s="34" t="s">
        <v>152</v>
      </c>
    </row>
    <row r="795" spans="1683:1719" ht="13.2" x14ac:dyDescent="0.25">
      <c r="BLS795" s="31"/>
      <c r="BLT795" s="31"/>
      <c r="BLU795" s="31"/>
      <c r="BLV795" s="31"/>
      <c r="BLW795" s="31"/>
      <c r="BLX795" s="31"/>
      <c r="BLY795" s="22"/>
      <c r="BLZ795" s="22"/>
      <c r="BMA795" s="22"/>
      <c r="BMB795" s="22"/>
      <c r="BMC795" s="22"/>
      <c r="BMD795" s="22"/>
      <c r="BME795" s="22"/>
      <c r="BMF795" s="25"/>
      <c r="BMG795" s="22"/>
      <c r="BMH795" s="23"/>
      <c r="BMI795" s="22"/>
      <c r="BMJ795" s="22"/>
      <c r="BMK795" s="22"/>
      <c r="BML795" s="22"/>
      <c r="BMM795" s="22"/>
      <c r="BMN795" s="22"/>
      <c r="BMO795" s="22"/>
      <c r="BMP795" s="22" t="s">
        <v>71</v>
      </c>
      <c r="BMQ795" s="22"/>
      <c r="BMR795" s="22"/>
      <c r="BMS795" s="22"/>
      <c r="BMT795" s="26"/>
      <c r="BMU795" s="22"/>
      <c r="BMV795" s="22"/>
      <c r="BMW795" s="33" t="s">
        <v>151</v>
      </c>
      <c r="BMX795" s="33" t="s">
        <v>150</v>
      </c>
      <c r="BMY795" s="33" t="s">
        <v>149</v>
      </c>
      <c r="BMZ795" s="33" t="s">
        <v>148</v>
      </c>
      <c r="BNA795" s="33" t="s">
        <v>147</v>
      </c>
      <c r="BNB795" s="22"/>
      <c r="BNC795" s="32" t="s">
        <v>146</v>
      </c>
    </row>
    <row r="796" spans="1683:1719" ht="13.2" x14ac:dyDescent="0.25">
      <c r="BLS796" s="31"/>
      <c r="BLT796" s="31"/>
      <c r="BLU796" s="31"/>
      <c r="BLV796" s="31"/>
      <c r="BLW796" s="31"/>
      <c r="BLX796" s="31"/>
      <c r="BLY796" s="22"/>
      <c r="BLZ796" s="22"/>
      <c r="BMA796" s="22"/>
      <c r="BMB796" s="22"/>
      <c r="BMC796" s="22"/>
      <c r="BMD796" s="22"/>
      <c r="BME796" s="22"/>
      <c r="BMF796" s="25"/>
      <c r="BMG796" s="22"/>
      <c r="BMH796" s="23"/>
      <c r="BMI796" s="22"/>
      <c r="BMJ796" s="22"/>
      <c r="BMK796" s="22"/>
      <c r="BML796" s="22"/>
      <c r="BMM796" s="22"/>
      <c r="BMN796" s="22"/>
      <c r="BMO796" s="22"/>
      <c r="BMP796" s="22" t="s">
        <v>70</v>
      </c>
      <c r="BMQ796" s="22"/>
      <c r="BMR796" s="22"/>
      <c r="BMS796" s="22"/>
      <c r="BMT796" s="26"/>
      <c r="BMU796" s="22"/>
      <c r="BMV796" s="22"/>
      <c r="BMW796" s="31" t="s">
        <v>145</v>
      </c>
      <c r="BMX796" s="31" t="s">
        <v>144</v>
      </c>
      <c r="BMY796" s="31" t="s">
        <v>143</v>
      </c>
      <c r="BMZ796" s="31" t="s">
        <v>52</v>
      </c>
      <c r="BNA796" s="31" t="s">
        <v>142</v>
      </c>
      <c r="BNB796" s="22"/>
      <c r="BNC796" s="29" t="s">
        <v>141</v>
      </c>
    </row>
    <row r="797" spans="1683:1719" ht="13.2" x14ac:dyDescent="0.25">
      <c r="BLS797" s="31"/>
      <c r="BLT797" s="31"/>
      <c r="BLU797" s="31"/>
      <c r="BLV797" s="31"/>
      <c r="BLW797" s="31"/>
      <c r="BLX797" s="31"/>
      <c r="BLY797" s="22"/>
      <c r="BLZ797" s="22"/>
      <c r="BMA797" s="22"/>
      <c r="BMB797" s="22"/>
      <c r="BMC797" s="22"/>
      <c r="BMD797" s="22"/>
      <c r="BME797" s="22"/>
      <c r="BMF797" s="25"/>
      <c r="BMG797" s="22"/>
      <c r="BMH797" s="23"/>
      <c r="BMI797" s="22"/>
      <c r="BMJ797" s="22"/>
      <c r="BMK797" s="22"/>
      <c r="BML797" s="22"/>
      <c r="BMM797" s="22"/>
      <c r="BMN797" s="22"/>
      <c r="BMO797" s="22"/>
      <c r="BMP797" s="22" t="s">
        <v>69</v>
      </c>
      <c r="BMQ797" s="22"/>
      <c r="BMR797" s="22"/>
      <c r="BMS797" s="22"/>
      <c r="BMT797" s="22"/>
      <c r="BMU797" s="22"/>
      <c r="BMV797" s="22"/>
      <c r="BMW797" s="31" t="s">
        <v>140</v>
      </c>
      <c r="BMX797" s="31" t="s">
        <v>139</v>
      </c>
      <c r="BMY797" s="31" t="s">
        <v>138</v>
      </c>
      <c r="BMZ797" s="31" t="s">
        <v>51</v>
      </c>
      <c r="BNA797" s="31" t="s">
        <v>40</v>
      </c>
      <c r="BNB797" s="22"/>
      <c r="BNC797" s="29" t="s">
        <v>137</v>
      </c>
    </row>
    <row r="798" spans="1683:1719" ht="13.2" x14ac:dyDescent="0.25">
      <c r="BLS798" s="31"/>
      <c r="BLT798" s="31"/>
      <c r="BLU798" s="31"/>
      <c r="BLV798" s="31"/>
      <c r="BLW798" s="31"/>
      <c r="BLX798" s="31"/>
      <c r="BLY798" s="22"/>
      <c r="BLZ798" s="22"/>
      <c r="BMA798" s="22"/>
      <c r="BMB798" s="22"/>
      <c r="BMC798" s="22"/>
      <c r="BMD798" s="22"/>
      <c r="BME798" s="22"/>
      <c r="BMF798" s="25"/>
      <c r="BMG798" s="22"/>
      <c r="BMH798" s="23"/>
      <c r="BMI798" s="22"/>
      <c r="BMJ798" s="22"/>
      <c r="BMK798" s="22"/>
      <c r="BML798" s="22"/>
      <c r="BMM798" s="22"/>
      <c r="BMN798" s="22"/>
      <c r="BMO798" s="22"/>
      <c r="BMP798" s="22" t="s">
        <v>68</v>
      </c>
      <c r="BMQ798" s="22"/>
      <c r="BMR798" s="22"/>
      <c r="BMS798" s="22"/>
      <c r="BMT798" s="22"/>
      <c r="BMU798" s="22"/>
      <c r="BMV798" s="22"/>
      <c r="BMW798" s="31" t="s">
        <v>136</v>
      </c>
      <c r="BMX798" s="31" t="s">
        <v>135</v>
      </c>
      <c r="BMY798" s="31" t="s">
        <v>41</v>
      </c>
      <c r="BMZ798" s="31"/>
      <c r="BNA798" s="31" t="s">
        <v>134</v>
      </c>
      <c r="BNB798" s="22"/>
      <c r="BNC798" s="29" t="s">
        <v>133</v>
      </c>
    </row>
    <row r="799" spans="1683:1719" ht="13.2" x14ac:dyDescent="0.25">
      <c r="BLS799" s="31"/>
      <c r="BLT799" s="31"/>
      <c r="BLU799" s="31"/>
      <c r="BLV799" s="31"/>
      <c r="BLW799" s="31"/>
      <c r="BLX799" s="31"/>
      <c r="BLY799" s="22"/>
      <c r="BLZ799" s="22"/>
      <c r="BMA799" s="22"/>
      <c r="BMB799" s="22"/>
      <c r="BMC799" s="22"/>
      <c r="BMD799" s="22"/>
      <c r="BME799" s="22"/>
      <c r="BMF799" s="25"/>
      <c r="BMG799" s="22"/>
      <c r="BMH799" s="23"/>
      <c r="BMI799" s="22"/>
      <c r="BMJ799" s="22"/>
      <c r="BMK799" s="22"/>
      <c r="BML799" s="22"/>
      <c r="BMM799" s="22"/>
      <c r="BMN799" s="22"/>
      <c r="BMO799" s="22"/>
      <c r="BMP799" s="22" t="s">
        <v>0</v>
      </c>
      <c r="BMQ799" s="22"/>
      <c r="BMR799" s="22"/>
      <c r="BMS799" s="22"/>
      <c r="BMT799" s="22"/>
      <c r="BMU799" s="22"/>
      <c r="BMV799" s="22"/>
      <c r="BMW799" s="31" t="s">
        <v>75</v>
      </c>
      <c r="BMX799" s="31"/>
      <c r="BMY799" s="31"/>
      <c r="BMZ799" s="31"/>
      <c r="BNA799" s="31" t="s">
        <v>132</v>
      </c>
      <c r="BNB799" s="22"/>
      <c r="BNC799" s="29" t="s">
        <v>131</v>
      </c>
    </row>
    <row r="800" spans="1683:1719" ht="13.2" x14ac:dyDescent="0.25">
      <c r="BLS800" s="31"/>
      <c r="BLT800" s="31"/>
      <c r="BLU800" s="31"/>
      <c r="BLV800" s="31"/>
      <c r="BLW800" s="31"/>
      <c r="BLX800" s="31"/>
      <c r="BLY800" s="22"/>
      <c r="BLZ800" s="22"/>
      <c r="BMA800" s="22"/>
      <c r="BMB800" s="22"/>
      <c r="BMC800" s="22"/>
      <c r="BMD800" s="22"/>
      <c r="BME800" s="22"/>
      <c r="BMF800" s="25"/>
      <c r="BMG800" s="22"/>
      <c r="BMH800" s="23"/>
      <c r="BMI800" s="22"/>
      <c r="BMJ800" s="22"/>
      <c r="BMK800" s="22"/>
      <c r="BML800" s="22"/>
      <c r="BMM800" s="22"/>
      <c r="BMN800" s="22"/>
      <c r="BMO800" s="22"/>
      <c r="BMP800" s="22"/>
      <c r="BMQ800" s="22"/>
      <c r="BMR800" s="22"/>
      <c r="BMS800" s="22"/>
      <c r="BMT800" s="22"/>
      <c r="BMU800" s="22"/>
      <c r="BMV800" s="22"/>
      <c r="BMW800" s="31" t="s">
        <v>74</v>
      </c>
      <c r="BMX800" s="31"/>
      <c r="BMY800" s="31"/>
      <c r="BMZ800" s="31"/>
      <c r="BNA800" s="31"/>
      <c r="BNB800" s="22"/>
      <c r="BNC800" s="29" t="s">
        <v>130</v>
      </c>
    </row>
    <row r="801" spans="1713:1719" ht="13.2" x14ac:dyDescent="0.25">
      <c r="BMW801" s="31" t="s">
        <v>129</v>
      </c>
      <c r="BMX801" s="31"/>
      <c r="BMY801" s="31"/>
      <c r="BMZ801" s="31"/>
      <c r="BNA801" s="31"/>
      <c r="BNB801" s="22"/>
      <c r="BNC801" s="29" t="s">
        <v>128</v>
      </c>
    </row>
    <row r="802" spans="1713:1719" ht="13.2" x14ac:dyDescent="0.25">
      <c r="BMW802" s="31" t="s">
        <v>127</v>
      </c>
      <c r="BMX802" s="31"/>
      <c r="BMY802" s="31"/>
      <c r="BMZ802" s="31"/>
      <c r="BNA802" s="31"/>
      <c r="BNB802" s="22"/>
      <c r="BNC802" s="29" t="s">
        <v>126</v>
      </c>
    </row>
    <row r="803" spans="1713:1719" ht="13.2" x14ac:dyDescent="0.25">
      <c r="BMW803" s="31" t="s">
        <v>125</v>
      </c>
      <c r="BMX803" s="31"/>
      <c r="BMY803" s="31"/>
      <c r="BMZ803" s="31"/>
      <c r="BNA803" s="31"/>
      <c r="BNB803" s="22"/>
      <c r="BNC803" s="29" t="s">
        <v>124</v>
      </c>
    </row>
    <row r="804" spans="1713:1719" ht="13.2" x14ac:dyDescent="0.25">
      <c r="BMW804" s="31" t="s">
        <v>123</v>
      </c>
      <c r="BMX804" s="31"/>
      <c r="BMY804" s="31"/>
      <c r="BMZ804" s="31"/>
      <c r="BNA804" s="31"/>
      <c r="BNB804" s="22"/>
      <c r="BNC804" s="29" t="s">
        <v>122</v>
      </c>
    </row>
    <row r="805" spans="1713:1719" ht="13.2" x14ac:dyDescent="0.25">
      <c r="BMW805" s="22" t="s">
        <v>72</v>
      </c>
      <c r="BMX805" s="22"/>
      <c r="BMY805" s="31"/>
      <c r="BMZ805" s="31"/>
      <c r="BNA805" s="24"/>
      <c r="BNB805" s="22"/>
      <c r="BNC805" s="29" t="s">
        <v>121</v>
      </c>
    </row>
    <row r="806" spans="1713:1719" ht="13.2" x14ac:dyDescent="0.25">
      <c r="BMW806" s="22" t="s">
        <v>71</v>
      </c>
      <c r="BMX806" s="22"/>
      <c r="BMY806" s="31"/>
      <c r="BMZ806" s="31"/>
      <c r="BNA806" s="24"/>
      <c r="BNB806" s="22"/>
      <c r="BNC806" s="29" t="s">
        <v>120</v>
      </c>
    </row>
    <row r="807" spans="1713:1719" ht="13.2" x14ac:dyDescent="0.25">
      <c r="BMW807" s="22" t="s">
        <v>70</v>
      </c>
      <c r="BMX807" s="31"/>
      <c r="BMY807" s="31"/>
      <c r="BMZ807" s="31"/>
      <c r="BNA807" s="24"/>
      <c r="BNB807" s="22"/>
      <c r="BNC807" s="29" t="s">
        <v>119</v>
      </c>
    </row>
    <row r="808" spans="1713:1719" ht="13.2" x14ac:dyDescent="0.25">
      <c r="BMW808" s="22" t="s">
        <v>69</v>
      </c>
      <c r="BMX808" s="31"/>
      <c r="BMY808" s="31"/>
      <c r="BMZ808" s="31"/>
      <c r="BNA808" s="24"/>
      <c r="BNB808" s="22"/>
      <c r="BNC808" s="29" t="s">
        <v>118</v>
      </c>
    </row>
    <row r="809" spans="1713:1719" ht="13.2" x14ac:dyDescent="0.25">
      <c r="BMW809" s="22" t="s">
        <v>68</v>
      </c>
      <c r="BMX809" s="31"/>
      <c r="BMY809" s="31"/>
      <c r="BMZ809" s="31"/>
      <c r="BNA809" s="24"/>
      <c r="BNB809" s="22"/>
      <c r="BNC809" s="29" t="s">
        <v>117</v>
      </c>
    </row>
    <row r="810" spans="1713:1719" ht="13.2" x14ac:dyDescent="0.25">
      <c r="BMW810" s="22" t="s">
        <v>0</v>
      </c>
      <c r="BMX810" s="31"/>
      <c r="BMY810" s="31"/>
      <c r="BMZ810" s="31"/>
      <c r="BNA810" s="24"/>
      <c r="BNB810" s="22"/>
      <c r="BNC810" s="29" t="s">
        <v>116</v>
      </c>
    </row>
    <row r="811" spans="1713:1719" ht="13.2" x14ac:dyDescent="0.25">
      <c r="BMW811" s="22"/>
      <c r="BMX811" s="31"/>
      <c r="BMY811" s="31"/>
      <c r="BMZ811" s="31"/>
      <c r="BNA811" s="31"/>
      <c r="BNB811" s="22"/>
      <c r="BNC811" s="29" t="s">
        <v>115</v>
      </c>
    </row>
    <row r="812" spans="1713:1719" ht="13.2" x14ac:dyDescent="0.25">
      <c r="BMW812" s="22"/>
      <c r="BMX812" s="22"/>
      <c r="BMY812" s="22"/>
      <c r="BMZ812" s="22"/>
      <c r="BNA812" s="22"/>
      <c r="BNB812" s="22"/>
      <c r="BNC812" s="29" t="s">
        <v>114</v>
      </c>
    </row>
    <row r="813" spans="1713:1719" ht="13.2" x14ac:dyDescent="0.25">
      <c r="BMW813" s="22"/>
      <c r="BMX813" s="22"/>
      <c r="BMY813" s="22"/>
      <c r="BMZ813" s="22"/>
      <c r="BNA813" s="22"/>
      <c r="BNB813" s="22"/>
      <c r="BNC813" s="29" t="s">
        <v>113</v>
      </c>
    </row>
    <row r="814" spans="1713:1719" ht="13.2" x14ac:dyDescent="0.25">
      <c r="BMW814" s="22"/>
      <c r="BMX814" s="22"/>
      <c r="BMY814" s="22"/>
      <c r="BMZ814" s="22"/>
      <c r="BNA814" s="22"/>
      <c r="BNB814" s="22"/>
      <c r="BNC814" s="29" t="s">
        <v>112</v>
      </c>
    </row>
    <row r="815" spans="1713:1719" ht="13.2" x14ac:dyDescent="0.25">
      <c r="BMW815" s="22"/>
      <c r="BMX815" s="22"/>
      <c r="BMY815" s="22"/>
      <c r="BMZ815" s="22"/>
      <c r="BNA815" s="22"/>
      <c r="BNB815" s="22"/>
      <c r="BNC815" s="29" t="s">
        <v>111</v>
      </c>
    </row>
    <row r="816" spans="1713:1719" ht="13.2" x14ac:dyDescent="0.25">
      <c r="BMW816" s="22"/>
      <c r="BMX816" s="22"/>
      <c r="BMY816" s="22"/>
      <c r="BMZ816" s="22"/>
      <c r="BNA816" s="22"/>
      <c r="BNB816" s="22"/>
      <c r="BNC816" s="29" t="s">
        <v>110</v>
      </c>
    </row>
    <row r="817" spans="1719:1721" ht="13.2" x14ac:dyDescent="0.25">
      <c r="BNC817" s="29" t="s">
        <v>109</v>
      </c>
      <c r="BND817" s="22"/>
      <c r="BNE817" s="22"/>
    </row>
    <row r="818" spans="1719:1721" ht="13.2" x14ac:dyDescent="0.25">
      <c r="BNC818" s="29" t="s">
        <v>108</v>
      </c>
      <c r="BND818" s="22"/>
      <c r="BNE818" s="22"/>
    </row>
    <row r="819" spans="1719:1721" ht="13.2" x14ac:dyDescent="0.25">
      <c r="BNC819" s="29" t="s">
        <v>107</v>
      </c>
      <c r="BND819" s="22"/>
      <c r="BNE819" s="22"/>
    </row>
    <row r="820" spans="1719:1721" ht="13.2" x14ac:dyDescent="0.25">
      <c r="BNC820" s="29" t="s">
        <v>106</v>
      </c>
      <c r="BND820" s="22"/>
      <c r="BNE820" s="22"/>
    </row>
    <row r="821" spans="1719:1721" ht="13.2" x14ac:dyDescent="0.25">
      <c r="BNC821" s="29" t="s">
        <v>105</v>
      </c>
      <c r="BND821" s="22"/>
      <c r="BNE821" s="22"/>
    </row>
    <row r="822" spans="1719:1721" ht="13.2" x14ac:dyDescent="0.25">
      <c r="BNC822" s="29" t="s">
        <v>104</v>
      </c>
      <c r="BND822" s="22"/>
      <c r="BNE822" s="22"/>
    </row>
    <row r="823" spans="1719:1721" ht="13.2" x14ac:dyDescent="0.25">
      <c r="BNC823" s="29" t="s">
        <v>103</v>
      </c>
      <c r="BND823" s="22"/>
      <c r="BNE823" s="22"/>
    </row>
    <row r="824" spans="1719:1721" ht="13.2" x14ac:dyDescent="0.25">
      <c r="BNC824" s="29" t="s">
        <v>102</v>
      </c>
      <c r="BND824" s="22"/>
      <c r="BNE824" s="22"/>
    </row>
    <row r="825" spans="1719:1721" ht="13.2" x14ac:dyDescent="0.25">
      <c r="BNC825" s="30" t="s">
        <v>101</v>
      </c>
      <c r="BND825" s="22"/>
      <c r="BNE825" s="22"/>
    </row>
    <row r="826" spans="1719:1721" ht="13.2" x14ac:dyDescent="0.25">
      <c r="BNC826" s="29" t="s">
        <v>100</v>
      </c>
      <c r="BND826" s="22"/>
      <c r="BNE826" s="22"/>
    </row>
    <row r="827" spans="1719:1721" ht="13.2" x14ac:dyDescent="0.25">
      <c r="BNC827" s="29" t="s">
        <v>99</v>
      </c>
      <c r="BND827" s="22"/>
      <c r="BNE827" s="22"/>
    </row>
    <row r="828" spans="1719:1721" ht="13.2" x14ac:dyDescent="0.25">
      <c r="BNC828" s="29" t="s">
        <v>98</v>
      </c>
      <c r="BND828" s="22"/>
      <c r="BNE828" s="22"/>
    </row>
    <row r="829" spans="1719:1721" ht="13.2" x14ac:dyDescent="0.25">
      <c r="BNC829" s="29" t="s">
        <v>97</v>
      </c>
      <c r="BND829" s="22"/>
      <c r="BNE829" s="22"/>
    </row>
    <row r="830" spans="1719:1721" ht="13.2" x14ac:dyDescent="0.25">
      <c r="BNC830" s="22"/>
      <c r="BND830" s="22"/>
      <c r="BNE830" s="22"/>
    </row>
    <row r="831" spans="1719:1721" ht="13.2" x14ac:dyDescent="0.25">
      <c r="BNC831" s="22"/>
      <c r="BND831" s="22"/>
      <c r="BNE831" s="22"/>
    </row>
    <row r="832" spans="1719:1721" ht="13.2" x14ac:dyDescent="0.25">
      <c r="BNC832" s="22"/>
      <c r="BND832" s="22"/>
      <c r="BNE832" s="22" t="s">
        <v>54</v>
      </c>
    </row>
    <row r="833" spans="1721:1728" ht="13.2" x14ac:dyDescent="0.25">
      <c r="BNE833" s="22" t="s">
        <v>53</v>
      </c>
      <c r="BNF833" s="22"/>
      <c r="BNG833" s="22"/>
      <c r="BNH833" s="22"/>
      <c r="BNI833" s="22"/>
      <c r="BNJ833" s="22"/>
      <c r="BNK833" s="22"/>
      <c r="BNL833" s="22"/>
    </row>
    <row r="834" spans="1721:1728" ht="13.2" x14ac:dyDescent="0.25">
      <c r="BNE834" s="22"/>
      <c r="BNF834" s="22"/>
      <c r="BNG834" s="22"/>
      <c r="BNH834" s="22"/>
      <c r="BNI834" s="22"/>
      <c r="BNJ834" s="22"/>
      <c r="BNK834" s="22"/>
      <c r="BNL834" s="22"/>
    </row>
    <row r="835" spans="1721:1728" ht="13.2" x14ac:dyDescent="0.25">
      <c r="BNE835" s="22"/>
      <c r="BNF835" s="22"/>
      <c r="BNG835" s="22" t="s">
        <v>66</v>
      </c>
      <c r="BNH835" s="22"/>
      <c r="BNI835" s="22"/>
      <c r="BNJ835" s="22"/>
      <c r="BNK835" s="22"/>
      <c r="BNL835" s="22"/>
    </row>
    <row r="836" spans="1721:1728" ht="13.2" x14ac:dyDescent="0.25">
      <c r="BNE836" s="22"/>
      <c r="BNF836" s="22"/>
      <c r="BNG836" s="22" t="s">
        <v>65</v>
      </c>
      <c r="BNH836" s="22"/>
      <c r="BNI836" s="22"/>
      <c r="BNJ836" s="22"/>
      <c r="BNK836" s="22"/>
      <c r="BNL836" s="22"/>
    </row>
    <row r="837" spans="1721:1728" ht="13.2" x14ac:dyDescent="0.25">
      <c r="BNE837" s="22"/>
      <c r="BNF837" s="22"/>
      <c r="BNG837" s="22" t="s">
        <v>64</v>
      </c>
      <c r="BNH837" s="22"/>
      <c r="BNI837" s="22"/>
      <c r="BNJ837" s="22"/>
      <c r="BNK837" s="22"/>
      <c r="BNL837" s="22"/>
    </row>
    <row r="838" spans="1721:1728" ht="13.2" x14ac:dyDescent="0.25">
      <c r="BNE838" s="22"/>
      <c r="BNF838" s="22"/>
      <c r="BNG838" s="22" t="s">
        <v>63</v>
      </c>
      <c r="BNH838" s="22"/>
      <c r="BNI838" s="22"/>
      <c r="BNJ838" s="22"/>
      <c r="BNK838" s="22"/>
      <c r="BNL838" s="22"/>
    </row>
    <row r="839" spans="1721:1728" ht="13.2" x14ac:dyDescent="0.25">
      <c r="BNE839" s="22"/>
      <c r="BNF839" s="22"/>
      <c r="BNG839" s="22"/>
      <c r="BNH839" s="22"/>
      <c r="BNI839" s="22"/>
      <c r="BNJ839" s="22"/>
      <c r="BNK839" s="22"/>
      <c r="BNL839" s="22"/>
    </row>
    <row r="840" spans="1721:1728" ht="13.2" x14ac:dyDescent="0.25">
      <c r="BNE840" s="22"/>
      <c r="BNF840" s="22"/>
      <c r="BNG840" s="22"/>
      <c r="BNH840" s="22"/>
      <c r="BNI840" s="22" t="s">
        <v>96</v>
      </c>
      <c r="BNJ840" s="22"/>
      <c r="BNK840" s="22"/>
      <c r="BNL840" s="22"/>
    </row>
    <row r="841" spans="1721:1728" ht="13.2" x14ac:dyDescent="0.25">
      <c r="BNE841" s="22"/>
      <c r="BNF841" s="22"/>
      <c r="BNG841" s="22"/>
      <c r="BNH841" s="22"/>
      <c r="BNI841" s="22" t="s">
        <v>95</v>
      </c>
      <c r="BNJ841" s="22"/>
      <c r="BNK841" s="22"/>
      <c r="BNL841" s="22"/>
    </row>
    <row r="842" spans="1721:1728" ht="13.2" x14ac:dyDescent="0.25">
      <c r="BNE842" s="22"/>
      <c r="BNF842" s="22"/>
      <c r="BNG842" s="22"/>
      <c r="BNH842" s="22"/>
      <c r="BNI842" s="22" t="s">
        <v>94</v>
      </c>
      <c r="BNJ842" s="22"/>
      <c r="BNK842" s="22"/>
      <c r="BNL842" s="22"/>
    </row>
    <row r="843" spans="1721:1728" ht="13.2" x14ac:dyDescent="0.25">
      <c r="BNE843" s="22"/>
      <c r="BNF843" s="22"/>
      <c r="BNG843" s="22"/>
      <c r="BNH843" s="22"/>
      <c r="BNI843" s="22"/>
      <c r="BNJ843" s="22"/>
      <c r="BNK843" s="22"/>
      <c r="BNL843" s="22"/>
    </row>
    <row r="844" spans="1721:1728" ht="13.2" x14ac:dyDescent="0.25">
      <c r="BNE844" s="22"/>
      <c r="BNF844" s="22"/>
      <c r="BNG844" s="22"/>
      <c r="BNH844" s="22"/>
      <c r="BNI844" s="22"/>
      <c r="BNJ844" s="22"/>
      <c r="BNK844" s="22"/>
      <c r="BNL844" s="22"/>
    </row>
    <row r="845" spans="1721:1728" ht="13.2" x14ac:dyDescent="0.25">
      <c r="BNE845" s="22"/>
      <c r="BNF845" s="22"/>
      <c r="BNG845" s="22"/>
      <c r="BNH845" s="22"/>
      <c r="BNI845" s="22"/>
      <c r="BNJ845" s="22"/>
      <c r="BNK845" s="22"/>
      <c r="BNL845" s="8" t="s">
        <v>93</v>
      </c>
    </row>
    <row r="846" spans="1721:1728" ht="13.2" x14ac:dyDescent="0.25">
      <c r="BNE846" s="22"/>
      <c r="BNF846" s="22"/>
      <c r="BNG846" s="22"/>
      <c r="BNH846" s="22"/>
      <c r="BNI846" s="22"/>
      <c r="BNJ846" s="22"/>
      <c r="BNK846" s="22"/>
      <c r="BNL846" s="11" t="s">
        <v>92</v>
      </c>
    </row>
    <row r="847" spans="1721:1728" ht="13.2" x14ac:dyDescent="0.25">
      <c r="BNE847" s="22"/>
      <c r="BNF847" s="22"/>
      <c r="BNG847" s="22"/>
      <c r="BNH847" s="22"/>
      <c r="BNI847" s="22"/>
      <c r="BNJ847" s="22"/>
      <c r="BNK847" s="22"/>
      <c r="BNL847" s="11" t="s">
        <v>91</v>
      </c>
    </row>
    <row r="848" spans="1721:1728" ht="13.2" x14ac:dyDescent="0.25">
      <c r="BNE848" s="22"/>
      <c r="BNF848" s="22"/>
      <c r="BNG848" s="22"/>
      <c r="BNH848" s="22"/>
      <c r="BNI848" s="22"/>
      <c r="BNJ848" s="22"/>
      <c r="BNK848" s="22"/>
      <c r="BNL848" s="11" t="s">
        <v>90</v>
      </c>
    </row>
    <row r="849" spans="1728:1732" ht="13.2" x14ac:dyDescent="0.25">
      <c r="BNL849" s="11" t="s">
        <v>89</v>
      </c>
      <c r="BNM849" s="8"/>
      <c r="BNN849" s="8"/>
      <c r="BNO849" s="8"/>
      <c r="BNP849" s="8"/>
    </row>
    <row r="850" spans="1728:1732" ht="13.2" x14ac:dyDescent="0.25">
      <c r="BNL850" s="11" t="s">
        <v>88</v>
      </c>
      <c r="BNM850" s="8"/>
      <c r="BNN850" s="8"/>
      <c r="BNO850" s="8"/>
      <c r="BNP850" s="8"/>
    </row>
    <row r="851" spans="1728:1732" ht="13.2" x14ac:dyDescent="0.25">
      <c r="BNL851" s="11" t="s">
        <v>87</v>
      </c>
      <c r="BNM851" s="8"/>
      <c r="BNN851" s="8"/>
      <c r="BNO851" s="8"/>
      <c r="BNP851" s="8"/>
    </row>
    <row r="852" spans="1728:1732" ht="13.2" x14ac:dyDescent="0.25">
      <c r="BNL852" s="11" t="s">
        <v>86</v>
      </c>
      <c r="BNM852" s="8"/>
      <c r="BNN852" s="8"/>
      <c r="BNO852" s="8"/>
      <c r="BNP852" s="8"/>
    </row>
    <row r="853" spans="1728:1732" ht="13.2" x14ac:dyDescent="0.25">
      <c r="BNL853" s="11" t="s">
        <v>85</v>
      </c>
      <c r="BNM853" s="8"/>
      <c r="BNN853" s="8"/>
      <c r="BNO853" s="8"/>
      <c r="BNP853" s="8"/>
    </row>
    <row r="854" spans="1728:1732" ht="13.2" x14ac:dyDescent="0.25">
      <c r="BNL854" s="11" t="s">
        <v>84</v>
      </c>
      <c r="BNM854" s="8"/>
      <c r="BNN854" s="8"/>
      <c r="BNO854" s="8"/>
      <c r="BNP854" s="8"/>
    </row>
    <row r="855" spans="1728:1732" ht="13.2" x14ac:dyDescent="0.25">
      <c r="BNL855" s="11" t="s">
        <v>83</v>
      </c>
      <c r="BNM855" s="8"/>
      <c r="BNN855" s="8"/>
      <c r="BNO855" s="8"/>
      <c r="BNP855" s="8"/>
    </row>
    <row r="856" spans="1728:1732" x14ac:dyDescent="0.2">
      <c r="BNL856" s="8"/>
      <c r="BNM856" s="8"/>
      <c r="BNN856" s="8"/>
      <c r="BNO856" s="8"/>
      <c r="BNP856" s="8"/>
    </row>
    <row r="857" spans="1728:1732" x14ac:dyDescent="0.2">
      <c r="BNL857" s="8"/>
      <c r="BNM857" s="8"/>
      <c r="BNN857" s="8" t="s">
        <v>82</v>
      </c>
      <c r="BNO857" s="8"/>
      <c r="BNP857" s="8"/>
    </row>
    <row r="858" spans="1728:1732" x14ac:dyDescent="0.2">
      <c r="BNL858" s="8"/>
      <c r="BNM858" s="8"/>
      <c r="BNN858" s="8" t="s">
        <v>81</v>
      </c>
      <c r="BNO858" s="8"/>
      <c r="BNP858" s="8"/>
    </row>
    <row r="859" spans="1728:1732" x14ac:dyDescent="0.2">
      <c r="BNL859" s="8"/>
      <c r="BNM859" s="8"/>
      <c r="BNN859" s="8" t="s">
        <v>80</v>
      </c>
      <c r="BNO859" s="8"/>
      <c r="BNP859" s="8"/>
    </row>
    <row r="860" spans="1728:1732" x14ac:dyDescent="0.2">
      <c r="BNL860" s="8"/>
      <c r="BNM860" s="8"/>
      <c r="BNN860" s="8" t="s">
        <v>79</v>
      </c>
      <c r="BNO860" s="8"/>
      <c r="BNP860" s="8"/>
    </row>
    <row r="861" spans="1728:1732" x14ac:dyDescent="0.2">
      <c r="BNL861" s="8"/>
      <c r="BNM861" s="8"/>
      <c r="BNN861" s="8"/>
      <c r="BNO861" s="8"/>
      <c r="BNP861" s="8"/>
    </row>
    <row r="862" spans="1728:1732" x14ac:dyDescent="0.2">
      <c r="BNL862" s="8"/>
      <c r="BNM862" s="8"/>
      <c r="BNN862" s="8" t="s">
        <v>7</v>
      </c>
      <c r="BNO862" s="8"/>
      <c r="BNP862" s="8"/>
    </row>
    <row r="863" spans="1728:1732" ht="13.2" x14ac:dyDescent="0.25">
      <c r="BNL863" s="8"/>
      <c r="BNM863" s="8"/>
      <c r="BNN863" s="8"/>
      <c r="BNO863" s="8"/>
      <c r="BNP863" s="21" t="s">
        <v>78</v>
      </c>
    </row>
    <row r="864" spans="1728:1732" ht="13.2" x14ac:dyDescent="0.25">
      <c r="BNL864" s="8"/>
      <c r="BNM864" s="8"/>
      <c r="BNN864" s="8"/>
      <c r="BNO864" s="8"/>
      <c r="BNP864" s="11" t="s">
        <v>77</v>
      </c>
    </row>
    <row r="865" spans="1732:1736" ht="13.2" x14ac:dyDescent="0.25">
      <c r="BNP865" s="11" t="s">
        <v>76</v>
      </c>
      <c r="BNQ865" s="8"/>
      <c r="BNR865" s="8"/>
      <c r="BNS865" s="8"/>
      <c r="BNT865" s="8"/>
    </row>
    <row r="866" spans="1732:1736" ht="13.2" x14ac:dyDescent="0.25">
      <c r="BNP866" s="11" t="s">
        <v>75</v>
      </c>
      <c r="BNQ866" s="8"/>
      <c r="BNR866" s="8"/>
      <c r="BNS866" s="8"/>
      <c r="BNT866" s="8"/>
    </row>
    <row r="867" spans="1732:1736" ht="13.2" x14ac:dyDescent="0.25">
      <c r="BNP867" s="11" t="s">
        <v>74</v>
      </c>
      <c r="BNQ867" s="8"/>
      <c r="BNR867" s="8"/>
      <c r="BNS867" s="8"/>
      <c r="BNT867" s="8"/>
    </row>
    <row r="868" spans="1732:1736" ht="13.2" x14ac:dyDescent="0.25">
      <c r="BNP868" s="11" t="s">
        <v>73</v>
      </c>
      <c r="BNQ868" s="8"/>
      <c r="BNR868" s="8"/>
      <c r="BNS868" s="8"/>
      <c r="BNT868" s="8"/>
    </row>
    <row r="869" spans="1732:1736" ht="13.2" x14ac:dyDescent="0.25">
      <c r="BNP869" s="11" t="s">
        <v>72</v>
      </c>
      <c r="BNQ869" s="8"/>
      <c r="BNR869" s="8"/>
      <c r="BNS869" s="8"/>
      <c r="BNT869" s="8"/>
    </row>
    <row r="870" spans="1732:1736" ht="13.2" x14ac:dyDescent="0.25">
      <c r="BNP870" s="11" t="s">
        <v>71</v>
      </c>
      <c r="BNQ870" s="8"/>
      <c r="BNR870" s="8"/>
      <c r="BNS870" s="8"/>
      <c r="BNT870" s="8"/>
    </row>
    <row r="871" spans="1732:1736" ht="13.2" x14ac:dyDescent="0.25">
      <c r="BNP871" s="11" t="s">
        <v>70</v>
      </c>
      <c r="BNQ871" s="8"/>
      <c r="BNR871" s="8"/>
      <c r="BNS871" s="8"/>
      <c r="BNT871" s="8"/>
    </row>
    <row r="872" spans="1732:1736" ht="13.2" x14ac:dyDescent="0.25">
      <c r="BNP872" s="11" t="s">
        <v>69</v>
      </c>
      <c r="BNQ872" s="8"/>
      <c r="BNR872" s="8"/>
      <c r="BNS872" s="8"/>
      <c r="BNT872" s="8"/>
    </row>
    <row r="873" spans="1732:1736" ht="13.2" x14ac:dyDescent="0.25">
      <c r="BNP873" s="11" t="s">
        <v>68</v>
      </c>
      <c r="BNQ873" s="8"/>
      <c r="BNR873" s="8"/>
      <c r="BNS873" s="8"/>
      <c r="BNT873" s="8"/>
    </row>
    <row r="874" spans="1732:1736" ht="13.2" x14ac:dyDescent="0.25">
      <c r="BNP874" s="11" t="s">
        <v>0</v>
      </c>
      <c r="BNQ874" s="8"/>
      <c r="BNR874" s="8" t="s">
        <v>67</v>
      </c>
      <c r="BNS874" s="8"/>
      <c r="BNT874" s="8"/>
    </row>
    <row r="875" spans="1732:1736" ht="13.2" x14ac:dyDescent="0.25">
      <c r="BNP875" s="8"/>
      <c r="BNQ875" s="8"/>
      <c r="BNR875" s="11" t="s">
        <v>66</v>
      </c>
      <c r="BNS875" s="8"/>
      <c r="BNT875" s="8"/>
    </row>
    <row r="876" spans="1732:1736" ht="13.2" x14ac:dyDescent="0.25">
      <c r="BNP876" s="8"/>
      <c r="BNQ876" s="8"/>
      <c r="BNR876" s="11" t="s">
        <v>65</v>
      </c>
      <c r="BNS876" s="8"/>
      <c r="BNT876" s="8"/>
    </row>
    <row r="877" spans="1732:1736" ht="13.2" x14ac:dyDescent="0.25">
      <c r="BNP877" s="8"/>
      <c r="BNQ877" s="8"/>
      <c r="BNR877" s="11" t="s">
        <v>64</v>
      </c>
      <c r="BNS877" s="8"/>
      <c r="BNT877" s="8"/>
    </row>
    <row r="878" spans="1732:1736" ht="13.2" x14ac:dyDescent="0.25">
      <c r="BNP878" s="8"/>
      <c r="BNQ878" s="8"/>
      <c r="BNR878" s="11" t="s">
        <v>63</v>
      </c>
      <c r="BNS878" s="8"/>
      <c r="BNT878" s="8"/>
    </row>
    <row r="879" spans="1732:1736" x14ac:dyDescent="0.2">
      <c r="BNP879" s="8"/>
      <c r="BNQ879" s="8"/>
      <c r="BNR879" s="8"/>
      <c r="BNS879" s="8"/>
      <c r="BNT879" s="8"/>
    </row>
    <row r="880" spans="1732:1736" x14ac:dyDescent="0.2">
      <c r="BNP880" s="8"/>
      <c r="BNQ880" s="8"/>
      <c r="BNR880" s="8"/>
      <c r="BNS880" s="8"/>
      <c r="BNT880" s="8" t="s">
        <v>62</v>
      </c>
    </row>
    <row r="881" spans="1736:1739" ht="79.2" x14ac:dyDescent="0.2">
      <c r="BNT881" s="20" t="s">
        <v>61</v>
      </c>
      <c r="BNU881" s="8"/>
      <c r="BNV881" s="8"/>
      <c r="BNW881" s="8"/>
    </row>
    <row r="882" spans="1736:1739" ht="13.2" x14ac:dyDescent="0.2">
      <c r="BNT882" s="19" t="s">
        <v>60</v>
      </c>
      <c r="BNU882" s="8"/>
      <c r="BNV882" s="8"/>
      <c r="BNW882" s="8"/>
    </row>
    <row r="883" spans="1736:1739" ht="13.2" x14ac:dyDescent="0.2">
      <c r="BNT883" s="19" t="s">
        <v>59</v>
      </c>
      <c r="BNU883" s="8"/>
      <c r="BNV883" s="8"/>
      <c r="BNW883" s="8"/>
    </row>
    <row r="884" spans="1736:1739" ht="13.2" x14ac:dyDescent="0.2">
      <c r="BNT884" s="19" t="s">
        <v>58</v>
      </c>
      <c r="BNU884" s="8"/>
      <c r="BNV884" s="8"/>
      <c r="BNW884" s="8"/>
    </row>
    <row r="885" spans="1736:1739" ht="13.2" x14ac:dyDescent="0.2">
      <c r="BNT885" s="19" t="s">
        <v>57</v>
      </c>
      <c r="BNU885" s="8"/>
      <c r="BNV885" s="8"/>
      <c r="BNW885" s="8"/>
    </row>
    <row r="886" spans="1736:1739" ht="79.2" x14ac:dyDescent="0.2">
      <c r="BNT886" s="20" t="s">
        <v>56</v>
      </c>
      <c r="BNU886" s="8"/>
      <c r="BNV886" s="8"/>
      <c r="BNW886" s="8"/>
    </row>
    <row r="887" spans="1736:1739" ht="13.2" x14ac:dyDescent="0.2">
      <c r="BNT887" s="19" t="s">
        <v>55</v>
      </c>
      <c r="BNU887" s="8"/>
      <c r="BNV887" s="8"/>
      <c r="BNW887" s="8"/>
    </row>
    <row r="888" spans="1736:1739" ht="13.2" x14ac:dyDescent="0.2">
      <c r="BNT888" s="20" t="s">
        <v>0</v>
      </c>
      <c r="BNU888" s="8"/>
      <c r="BNV888" s="8"/>
      <c r="BNW888" s="8"/>
    </row>
    <row r="889" spans="1736:1739" ht="13.2" x14ac:dyDescent="0.2">
      <c r="BNT889" s="19" t="s">
        <v>7</v>
      </c>
      <c r="BNU889" s="8"/>
      <c r="BNV889" s="8"/>
      <c r="BNW889" s="8"/>
    </row>
    <row r="890" spans="1736:1739" ht="13.2" x14ac:dyDescent="0.2">
      <c r="BNT890" s="19"/>
      <c r="BNU890" s="8"/>
      <c r="BNV890" s="8"/>
      <c r="BNW890" s="8"/>
    </row>
    <row r="891" spans="1736:1739" ht="13.2" x14ac:dyDescent="0.25">
      <c r="BNT891" s="8"/>
      <c r="BNU891" s="8"/>
      <c r="BNV891" s="11" t="s">
        <v>54</v>
      </c>
      <c r="BNW891" s="11"/>
    </row>
    <row r="892" spans="1736:1739" ht="13.2" x14ac:dyDescent="0.25">
      <c r="BNT892" s="8"/>
      <c r="BNU892" s="8"/>
      <c r="BNV892" s="11" t="s">
        <v>53</v>
      </c>
      <c r="BNW892" s="11"/>
    </row>
    <row r="893" spans="1736:1739" ht="13.2" x14ac:dyDescent="0.25">
      <c r="BNT893" s="8"/>
      <c r="BNU893" s="8"/>
      <c r="BNV893" s="11"/>
      <c r="BNW893" s="11"/>
    </row>
    <row r="894" spans="1736:1739" ht="13.2" x14ac:dyDescent="0.25">
      <c r="BNT894" s="8"/>
      <c r="BNU894" s="8"/>
      <c r="BNV894" s="11"/>
      <c r="BNW894" s="11" t="s">
        <v>52</v>
      </c>
    </row>
    <row r="895" spans="1736:1739" ht="13.2" x14ac:dyDescent="0.25">
      <c r="BNT895" s="8"/>
      <c r="BNU895" s="8"/>
      <c r="BNV895" s="11"/>
      <c r="BNW895" s="11" t="s">
        <v>51</v>
      </c>
    </row>
    <row r="901" spans="1741:1742" ht="13.2" x14ac:dyDescent="0.25">
      <c r="BNY901" s="11" t="s">
        <v>50</v>
      </c>
      <c r="BNZ901" s="11"/>
    </row>
    <row r="902" spans="1741:1742" ht="13.2" x14ac:dyDescent="0.25">
      <c r="BNY902" s="11" t="s">
        <v>49</v>
      </c>
      <c r="BNZ902" s="11"/>
    </row>
    <row r="903" spans="1741:1742" ht="13.2" x14ac:dyDescent="0.25">
      <c r="BNY903" s="11" t="s">
        <v>48</v>
      </c>
      <c r="BNZ903" s="11"/>
    </row>
    <row r="904" spans="1741:1742" ht="13.2" x14ac:dyDescent="0.25">
      <c r="BNY904" s="11"/>
      <c r="BNZ904" s="11"/>
    </row>
    <row r="905" spans="1741:1742" ht="13.2" x14ac:dyDescent="0.25">
      <c r="BNY905" s="11"/>
      <c r="BNZ905" s="11"/>
    </row>
    <row r="906" spans="1741:1742" ht="13.2" x14ac:dyDescent="0.25">
      <c r="BNY906" s="11"/>
      <c r="BNZ906" s="11"/>
    </row>
    <row r="907" spans="1741:1742" ht="13.2" x14ac:dyDescent="0.25">
      <c r="BNY907" s="11"/>
      <c r="BNZ907" s="11" t="s">
        <v>47</v>
      </c>
    </row>
    <row r="908" spans="1741:1742" ht="13.2" x14ac:dyDescent="0.25">
      <c r="BNY908" s="11"/>
      <c r="BNZ908" s="11" t="s">
        <v>46</v>
      </c>
    </row>
    <row r="909" spans="1741:1742" ht="13.2" x14ac:dyDescent="0.25">
      <c r="BNY909" s="11"/>
      <c r="BNZ909" s="11" t="s">
        <v>45</v>
      </c>
    </row>
    <row r="913" spans="1744:1747" ht="13.2" x14ac:dyDescent="0.25">
      <c r="BOB913" s="11" t="s">
        <v>44</v>
      </c>
      <c r="BOC913" s="11"/>
      <c r="BOD913" s="11"/>
      <c r="BOE913" s="11"/>
    </row>
    <row r="914" spans="1744:1747" ht="13.2" x14ac:dyDescent="0.25">
      <c r="BOB914" s="11" t="s">
        <v>43</v>
      </c>
      <c r="BOC914" s="11"/>
      <c r="BOD914" s="11"/>
      <c r="BOE914" s="11"/>
    </row>
    <row r="915" spans="1744:1747" ht="13.2" x14ac:dyDescent="0.25">
      <c r="BOB915" s="11" t="s">
        <v>42</v>
      </c>
      <c r="BOC915" s="11"/>
      <c r="BOD915" s="11"/>
      <c r="BOE915" s="11"/>
    </row>
    <row r="916" spans="1744:1747" ht="13.2" x14ac:dyDescent="0.25">
      <c r="BOB916" s="11"/>
      <c r="BOC916" s="11"/>
      <c r="BOD916" s="11"/>
      <c r="BOE916" s="11"/>
    </row>
    <row r="917" spans="1744:1747" ht="13.2" x14ac:dyDescent="0.25">
      <c r="BOB917" s="11"/>
      <c r="BOC917" s="11" t="s">
        <v>41</v>
      </c>
      <c r="BOD917" s="11"/>
      <c r="BOE917" s="11"/>
    </row>
    <row r="918" spans="1744:1747" ht="13.2" x14ac:dyDescent="0.25">
      <c r="BOB918" s="11"/>
      <c r="BOC918" s="11" t="s">
        <v>40</v>
      </c>
      <c r="BOD918" s="11"/>
      <c r="BOE918" s="11"/>
    </row>
    <row r="919" spans="1744:1747" ht="13.2" x14ac:dyDescent="0.25">
      <c r="BOB919" s="11"/>
      <c r="BOC919" s="11" t="s">
        <v>39</v>
      </c>
      <c r="BOD919" s="11"/>
      <c r="BOE919" s="11"/>
    </row>
    <row r="920" spans="1744:1747" ht="13.2" x14ac:dyDescent="0.25">
      <c r="BOB920" s="11"/>
      <c r="BOC920" s="11"/>
      <c r="BOD920" s="11"/>
      <c r="BOE920" s="11"/>
    </row>
    <row r="921" spans="1744:1747" ht="13.2" x14ac:dyDescent="0.25">
      <c r="BOB921" s="11"/>
      <c r="BOC921" s="11"/>
      <c r="BOD921" s="11" t="s">
        <v>38</v>
      </c>
      <c r="BOE921" s="11"/>
    </row>
    <row r="922" spans="1744:1747" ht="13.2" x14ac:dyDescent="0.25">
      <c r="BOB922" s="11"/>
      <c r="BOC922" s="11"/>
      <c r="BOD922" s="11" t="s">
        <v>37</v>
      </c>
      <c r="BOE922" s="11"/>
    </row>
    <row r="923" spans="1744:1747" ht="13.2" x14ac:dyDescent="0.25">
      <c r="BOB923" s="11"/>
      <c r="BOC923" s="11"/>
      <c r="BOD923" s="11" t="s">
        <v>36</v>
      </c>
      <c r="BOE923" s="11"/>
    </row>
    <row r="924" spans="1744:1747" ht="13.2" x14ac:dyDescent="0.25">
      <c r="BOB924" s="11"/>
      <c r="BOC924" s="11"/>
      <c r="BOD924" s="11"/>
      <c r="BOE924" s="11"/>
    </row>
    <row r="925" spans="1744:1747" ht="13.2" x14ac:dyDescent="0.25">
      <c r="BOB925" s="11"/>
      <c r="BOC925" s="11"/>
      <c r="BOD925" s="11"/>
      <c r="BOE925" s="13" t="s">
        <v>35</v>
      </c>
    </row>
    <row r="926" spans="1744:1747" ht="13.2" x14ac:dyDescent="0.25">
      <c r="BOB926" s="11"/>
      <c r="BOC926" s="11"/>
      <c r="BOD926" s="11"/>
      <c r="BOE926" s="13" t="s">
        <v>34</v>
      </c>
    </row>
    <row r="930" spans="1749:1761" ht="13.2" x14ac:dyDescent="0.25">
      <c r="BOG930" s="11"/>
      <c r="BOH930" s="11"/>
      <c r="BOI930" s="11"/>
      <c r="BOJ930" s="11"/>
      <c r="BOK930" s="11"/>
      <c r="BOL930" s="11"/>
      <c r="BOM930" s="11"/>
      <c r="BON930" s="11"/>
      <c r="BOO930" s="529" t="s">
        <v>33</v>
      </c>
      <c r="BOP930" s="529"/>
      <c r="BOQ930" s="529"/>
      <c r="BOR930" s="8"/>
      <c r="BOS930" s="8"/>
    </row>
    <row r="931" spans="1749:1761" ht="13.2" x14ac:dyDescent="0.25">
      <c r="BOG931" s="11"/>
      <c r="BOH931" s="11"/>
      <c r="BOI931" s="11"/>
      <c r="BOJ931" s="11"/>
      <c r="BOK931" s="11"/>
      <c r="BOL931" s="11"/>
      <c r="BOM931" s="9">
        <v>1</v>
      </c>
      <c r="BON931" s="9">
        <v>2</v>
      </c>
      <c r="BOO931" s="9">
        <v>3</v>
      </c>
      <c r="BOP931" s="16">
        <v>4</v>
      </c>
      <c r="BOQ931" s="16">
        <v>5</v>
      </c>
      <c r="BOR931" s="8"/>
      <c r="BOS931" s="8"/>
    </row>
    <row r="932" spans="1749:1761" ht="13.2" x14ac:dyDescent="0.25">
      <c r="BOG932" s="11"/>
      <c r="BOH932" s="11"/>
      <c r="BOI932" s="11"/>
      <c r="BOJ932" s="11"/>
      <c r="BOK932" s="11"/>
      <c r="BOL932" s="11"/>
      <c r="BOM932" s="13" t="s">
        <v>32</v>
      </c>
      <c r="BON932" s="13" t="s">
        <v>31</v>
      </c>
      <c r="BOO932" s="13" t="s">
        <v>30</v>
      </c>
      <c r="BOP932" s="13" t="s">
        <v>29</v>
      </c>
      <c r="BOQ932" s="13" t="s">
        <v>28</v>
      </c>
      <c r="BOR932" s="8"/>
      <c r="BOS932" s="8"/>
    </row>
    <row r="933" spans="1749:1761" ht="13.2" x14ac:dyDescent="0.25">
      <c r="BOG933" s="11"/>
      <c r="BOH933" s="11"/>
      <c r="BOI933" s="11"/>
      <c r="BOJ933" s="11"/>
      <c r="BOK933" s="11"/>
      <c r="BOL933" s="11"/>
      <c r="BOM933" s="284">
        <v>0.2</v>
      </c>
      <c r="BON933" s="284">
        <v>0.4</v>
      </c>
      <c r="BOO933" s="284">
        <v>0.6</v>
      </c>
      <c r="BOP933" s="284">
        <v>0.8</v>
      </c>
      <c r="BOQ933" s="284">
        <v>1</v>
      </c>
      <c r="BOR933" s="8"/>
      <c r="BOS933" s="8"/>
    </row>
    <row r="934" spans="1749:1761" ht="13.2" x14ac:dyDescent="0.25">
      <c r="BOG934" s="11"/>
      <c r="BOH934" s="11"/>
      <c r="BOI934" s="11"/>
      <c r="BOJ934" s="11"/>
      <c r="BOK934" s="11"/>
      <c r="BOL934" s="11"/>
      <c r="BOM934" s="9"/>
      <c r="BON934" s="9"/>
      <c r="BOO934" s="9"/>
      <c r="BOP934" s="16"/>
      <c r="BOQ934" s="16"/>
      <c r="BOR934" s="8"/>
      <c r="BOS934" s="8"/>
    </row>
    <row r="935" spans="1749:1761" ht="13.2" x14ac:dyDescent="0.25">
      <c r="BOG935" s="537" t="s">
        <v>27</v>
      </c>
      <c r="BOH935" s="14">
        <v>5</v>
      </c>
      <c r="BOI935" s="13" t="s">
        <v>26</v>
      </c>
      <c r="BOJ935" s="284">
        <v>1</v>
      </c>
      <c r="BOK935" s="11" t="s">
        <v>25</v>
      </c>
      <c r="BOL935" s="285">
        <v>1</v>
      </c>
      <c r="BOM935" s="9" t="s">
        <v>14</v>
      </c>
      <c r="BON935" s="9" t="s">
        <v>14</v>
      </c>
      <c r="BOO935" s="9" t="s">
        <v>14</v>
      </c>
      <c r="BOP935" s="9" t="s">
        <v>14</v>
      </c>
      <c r="BOQ935" s="9" t="s">
        <v>13</v>
      </c>
      <c r="BOR935" s="8"/>
      <c r="BOS935" s="8"/>
    </row>
    <row r="936" spans="1749:1761" ht="13.2" x14ac:dyDescent="0.25">
      <c r="BOG936" s="537"/>
      <c r="BOH936" s="14">
        <v>4</v>
      </c>
      <c r="BOI936" s="13" t="s">
        <v>24</v>
      </c>
      <c r="BOJ936" s="284">
        <v>0.8</v>
      </c>
      <c r="BOK936" s="11" t="s">
        <v>23</v>
      </c>
      <c r="BOL936" s="285">
        <v>0.8</v>
      </c>
      <c r="BOM936" s="9" t="s">
        <v>15</v>
      </c>
      <c r="BON936" s="9" t="s">
        <v>15</v>
      </c>
      <c r="BOO936" s="9" t="s">
        <v>14</v>
      </c>
      <c r="BOP936" s="9" t="s">
        <v>14</v>
      </c>
      <c r="BOQ936" s="9" t="s">
        <v>13</v>
      </c>
      <c r="BOR936" s="8"/>
      <c r="BOS936" s="8"/>
    </row>
    <row r="937" spans="1749:1761" ht="13.2" x14ac:dyDescent="0.25">
      <c r="BOG937" s="537"/>
      <c r="BOH937" s="14">
        <v>3</v>
      </c>
      <c r="BOI937" s="13" t="s">
        <v>22</v>
      </c>
      <c r="BOJ937" s="284">
        <v>0.6</v>
      </c>
      <c r="BOK937" s="11" t="s">
        <v>21</v>
      </c>
      <c r="BOL937" s="285">
        <v>0.6</v>
      </c>
      <c r="BOM937" s="9" t="s">
        <v>15</v>
      </c>
      <c r="BON937" s="9" t="s">
        <v>15</v>
      </c>
      <c r="BOO937" s="9" t="s">
        <v>15</v>
      </c>
      <c r="BOP937" s="9" t="s">
        <v>14</v>
      </c>
      <c r="BOQ937" s="9" t="s">
        <v>13</v>
      </c>
      <c r="BOR937" s="8"/>
      <c r="BOS937" s="8"/>
    </row>
    <row r="938" spans="1749:1761" ht="13.2" x14ac:dyDescent="0.25">
      <c r="BOG938" s="537"/>
      <c r="BOH938" s="14">
        <v>2</v>
      </c>
      <c r="BOI938" s="13" t="s">
        <v>20</v>
      </c>
      <c r="BOJ938" s="284">
        <v>0.4</v>
      </c>
      <c r="BOK938" s="11" t="s">
        <v>19</v>
      </c>
      <c r="BOL938" s="285">
        <v>0.4</v>
      </c>
      <c r="BOM938" s="9" t="s">
        <v>16</v>
      </c>
      <c r="BON938" s="9" t="s">
        <v>15</v>
      </c>
      <c r="BOO938" s="9" t="s">
        <v>15</v>
      </c>
      <c r="BOP938" s="9" t="s">
        <v>14</v>
      </c>
      <c r="BOQ938" s="9" t="s">
        <v>13</v>
      </c>
      <c r="BOR938" s="8"/>
      <c r="BOS938" s="8"/>
    </row>
    <row r="939" spans="1749:1761" ht="13.2" x14ac:dyDescent="0.25">
      <c r="BOG939" s="537"/>
      <c r="BOH939" s="14">
        <v>1</v>
      </c>
      <c r="BOI939" s="13" t="s">
        <v>18</v>
      </c>
      <c r="BOJ939" s="284">
        <v>0.2</v>
      </c>
      <c r="BOK939" s="11" t="s">
        <v>17</v>
      </c>
      <c r="BOL939" s="285">
        <v>0.2</v>
      </c>
      <c r="BOM939" s="9" t="s">
        <v>16</v>
      </c>
      <c r="BON939" s="9" t="s">
        <v>16</v>
      </c>
      <c r="BOO939" s="9" t="s">
        <v>15</v>
      </c>
      <c r="BOP939" s="9" t="s">
        <v>14</v>
      </c>
      <c r="BOQ939" s="9" t="s">
        <v>13</v>
      </c>
      <c r="BOR939" s="8"/>
      <c r="BOS939" s="8"/>
    </row>
    <row r="940" spans="1749:1761" x14ac:dyDescent="0.2">
      <c r="BOG940" s="8"/>
      <c r="BOH940" s="8"/>
      <c r="BOI940" s="8"/>
      <c r="BOJ940" s="8"/>
      <c r="BOK940" s="8"/>
      <c r="BOL940" s="8"/>
      <c r="BOM940" s="8"/>
      <c r="BON940" s="8"/>
      <c r="BOO940" s="8"/>
      <c r="BOP940" s="8"/>
      <c r="BOQ940" s="8"/>
      <c r="BOR940" s="8"/>
      <c r="BOS940" s="8"/>
    </row>
    <row r="941" spans="1749:1761" x14ac:dyDescent="0.2">
      <c r="BOG941" s="8"/>
      <c r="BOH941" s="8"/>
      <c r="BOI941" s="8"/>
      <c r="BOJ941" s="8"/>
      <c r="BOK941" s="8"/>
      <c r="BOL941" s="8"/>
      <c r="BOM941" s="8"/>
      <c r="BON941" s="8"/>
      <c r="BOO941" s="8"/>
      <c r="BOP941" s="8"/>
      <c r="BOQ941" s="8"/>
      <c r="BOR941" s="8"/>
      <c r="BOS941" s="8"/>
    </row>
    <row r="942" spans="1749:1761" x14ac:dyDescent="0.2">
      <c r="BOG942" s="8"/>
      <c r="BOH942" s="8"/>
      <c r="BOI942" s="8"/>
      <c r="BOJ942" s="8"/>
      <c r="BOK942" s="8"/>
      <c r="BOL942" s="8"/>
      <c r="BOM942" s="8"/>
      <c r="BON942" s="8"/>
      <c r="BOO942" s="8"/>
      <c r="BOP942" s="8"/>
      <c r="BOQ942" s="8"/>
      <c r="BOR942" s="8"/>
      <c r="BOS942" s="8" t="s">
        <v>12</v>
      </c>
    </row>
    <row r="943" spans="1749:1761" x14ac:dyDescent="0.2">
      <c r="BOG943" s="8"/>
      <c r="BOH943" s="8"/>
      <c r="BOI943" s="8"/>
      <c r="BOJ943" s="8"/>
      <c r="BOK943" s="8"/>
      <c r="BOL943" s="8"/>
      <c r="BOM943" s="8"/>
      <c r="BON943" s="8"/>
      <c r="BOO943" s="8"/>
      <c r="BOP943" s="8"/>
      <c r="BOQ943" s="8"/>
      <c r="BOR943" s="8"/>
      <c r="BOS943" s="8" t="s">
        <v>11</v>
      </c>
    </row>
    <row r="944" spans="1749:1761" x14ac:dyDescent="0.2">
      <c r="BOG944" s="8"/>
      <c r="BOH944" s="8"/>
      <c r="BOI944" s="8"/>
      <c r="BOJ944" s="8"/>
      <c r="BOK944" s="8"/>
      <c r="BOL944" s="8"/>
      <c r="BOM944" s="8"/>
      <c r="BON944" s="8"/>
      <c r="BOO944" s="8"/>
      <c r="BOP944" s="8"/>
      <c r="BOQ944" s="8"/>
      <c r="BOR944" s="8"/>
      <c r="BOS944" s="8" t="s">
        <v>10</v>
      </c>
    </row>
    <row r="945" spans="1761:1763" x14ac:dyDescent="0.2">
      <c r="BOS945" s="8" t="s">
        <v>9</v>
      </c>
    </row>
    <row r="946" spans="1761:1763" x14ac:dyDescent="0.2">
      <c r="BOS946" s="8" t="s">
        <v>8</v>
      </c>
    </row>
    <row r="947" spans="1761:1763" x14ac:dyDescent="0.2">
      <c r="BOS947" s="8" t="s">
        <v>7</v>
      </c>
    </row>
    <row r="950" spans="1761:1763" x14ac:dyDescent="0.2">
      <c r="BOU950" s="7" t="s">
        <v>6</v>
      </c>
    </row>
    <row r="951" spans="1761:1763" x14ac:dyDescent="0.2">
      <c r="BOU951" s="6" t="s">
        <v>5</v>
      </c>
    </row>
    <row r="952" spans="1761:1763" ht="20.399999999999999" x14ac:dyDescent="0.2">
      <c r="BOU952" s="6" t="s">
        <v>4</v>
      </c>
    </row>
    <row r="953" spans="1761:1763" x14ac:dyDescent="0.2">
      <c r="BOU953" s="6" t="s">
        <v>3</v>
      </c>
    </row>
    <row r="954" spans="1761:1763" x14ac:dyDescent="0.2">
      <c r="BOU954" s="6" t="s">
        <v>2</v>
      </c>
    </row>
    <row r="955" spans="1761:1763" x14ac:dyDescent="0.2">
      <c r="BOU955" s="6" t="s">
        <v>1</v>
      </c>
    </row>
    <row r="956" spans="1761:1763" x14ac:dyDescent="0.2">
      <c r="BOU956" s="1" t="s">
        <v>0</v>
      </c>
    </row>
  </sheetData>
  <mergeCells count="20">
    <mergeCell ref="B7:H7"/>
    <mergeCell ref="J7:AB7"/>
    <mergeCell ref="B1:I1"/>
    <mergeCell ref="J1:K4"/>
    <mergeCell ref="B2:I2"/>
    <mergeCell ref="C3:H3"/>
    <mergeCell ref="C4:H4"/>
    <mergeCell ref="E5:G5"/>
    <mergeCell ref="I5:N5"/>
    <mergeCell ref="BOG935:BOG939"/>
    <mergeCell ref="AC7:AH7"/>
    <mergeCell ref="AI7:AL7"/>
    <mergeCell ref="BLW680:BLY680"/>
    <mergeCell ref="BLQ684:BLQ688"/>
    <mergeCell ref="BMX794:BMZ794"/>
    <mergeCell ref="BOO930:BOQ930"/>
    <mergeCell ref="O5:P5"/>
    <mergeCell ref="Q5:R5"/>
    <mergeCell ref="U5:V5"/>
    <mergeCell ref="W5:X5"/>
  </mergeCells>
  <conditionalFormatting sqref="AG9:AG95">
    <cfRule type="containsText" dxfId="170" priority="6" operator="containsText" text="MODERADO">
      <formula>NOT(ISERROR(SEARCH("MODERADO",AG9)))</formula>
    </cfRule>
    <cfRule type="containsText" dxfId="169" priority="5" operator="containsText" text="BAJO">
      <formula>NOT(ISERROR(SEARCH("BAJO",AG9)))</formula>
    </cfRule>
    <cfRule type="containsText" dxfId="168" priority="7" operator="containsText" text="ALTO">
      <formula>NOT(ISERROR(SEARCH("ALTO",AG9)))</formula>
    </cfRule>
    <cfRule type="containsText" dxfId="167" priority="8" operator="containsText" text="EXTREMO">
      <formula>NOT(ISERROR(SEARCH("EXTREMO",AG9)))</formula>
    </cfRule>
  </conditionalFormatting>
  <conditionalFormatting sqref="CL9:CP95 DF9:DF95 DN9:DN95 DU9:DU95 EB9:EB95 EI9:EI95 EP9:EP95 EW9:EW95 FD9:FD95 FK9:FK95 FR9:FR95 FY9:FY95 GF9:GF95 GH9:GI95 DB29:DD95 DI29:DL95 DP29:DS95 DW29:DZ95 ED29:EG95 EK29:EN95 ER29:EU95 EY29:FB95 FF29:FI95 FM29:FP95 FT29:FW95 GA29:GD95">
    <cfRule type="containsText" dxfId="166" priority="1" operator="containsText" text="BAJO">
      <formula>NOT(ISERROR(SEARCH("BAJO",CL9)))</formula>
    </cfRule>
  </conditionalFormatting>
  <conditionalFormatting sqref="CP9:CP95 DB29:DC95 DJ29:DK95 DQ29:DR95 DX29:DY95 EE29:EF95 EL29:EM95 ES29:ET95 EZ29:FA95 FG29:FH95 FN29:FO95 FU29:FV95 GB29:GC95">
    <cfRule type="containsText" dxfId="165" priority="2" operator="containsText" text="MODERADO">
      <formula>NOT(ISERROR(SEARCH("MODERADO",CP9)))</formula>
    </cfRule>
    <cfRule type="containsText" dxfId="164" priority="3" operator="containsText" text="ALTO">
      <formula>NOT(ISERROR(SEARCH("ALTO",CP9)))</formula>
    </cfRule>
    <cfRule type="containsText" dxfId="163" priority="4" operator="containsText" text="EXTREMO">
      <formula>NOT(ISERROR(SEARCH("EXTREMO",CP9)))</formula>
    </cfRule>
  </conditionalFormatting>
  <conditionalFormatting sqref="DB9:DC15">
    <cfRule type="containsText" dxfId="162" priority="83" operator="containsText" text="MODERADO">
      <formula>NOT(ISERROR(SEARCH("MODERADO",DB9)))</formula>
    </cfRule>
    <cfRule type="containsText" dxfId="161" priority="85" operator="containsText" text="EXTREMO">
      <formula>NOT(ISERROR(SEARCH("EXTREMO",DB9)))</formula>
    </cfRule>
    <cfRule type="containsText" dxfId="160" priority="84" operator="containsText" text="ALTO">
      <formula>NOT(ISERROR(SEARCH("ALTO",DB9)))</formula>
    </cfRule>
  </conditionalFormatting>
  <conditionalFormatting sqref="DB16:DC16">
    <cfRule type="containsText" dxfId="159" priority="28" operator="containsText" text="ALTO">
      <formula>NOT(ISERROR(SEARCH("ALTO",DB16)))</formula>
    </cfRule>
    <cfRule type="containsText" dxfId="158" priority="27" operator="containsText" text="MODERADO">
      <formula>NOT(ISERROR(SEARCH("MODERADO",DB16)))</formula>
    </cfRule>
    <cfRule type="containsText" dxfId="157" priority="29" operator="containsText" text="EXTREMO">
      <formula>NOT(ISERROR(SEARCH("EXTREMO",DB16)))</formula>
    </cfRule>
  </conditionalFormatting>
  <conditionalFormatting sqref="DJ9:DK15 DQ9:DR15 DX9:DY15 EE9:EF15 EL9:EM15 ES9:ET15 EZ9:FA15 FG9:FH15 FN9:FO15 FU9:FV15 GB9:GC15 DB17:DC28 DJ17:DK28 DQ17:DR28 DX17:DY28 EE17:EF28 EL17:EM28 ES17:ET28 EZ17:FA28 FG17:FH28 FN17:FO28 FU17:FV28 GB17:GC28">
    <cfRule type="containsText" dxfId="156" priority="88" operator="containsText" text="EXTREMO">
      <formula>NOT(ISERROR(SEARCH("EXTREMO",DB9)))</formula>
    </cfRule>
    <cfRule type="containsText" dxfId="155" priority="87" operator="containsText" text="ALTO">
      <formula>NOT(ISERROR(SEARCH("ALTO",DB9)))</formula>
    </cfRule>
  </conditionalFormatting>
  <conditionalFormatting sqref="DJ16:DK16">
    <cfRule type="containsText" dxfId="154" priority="43" operator="containsText" text="ALTO">
      <formula>NOT(ISERROR(SEARCH("ALTO",DJ16)))</formula>
    </cfRule>
    <cfRule type="containsText" dxfId="153" priority="44" operator="containsText" text="EXTREMO">
      <formula>NOT(ISERROR(SEARCH("EXTREMO",DJ16)))</formula>
    </cfRule>
    <cfRule type="containsText" dxfId="152" priority="42" operator="containsText" text="MODERADO">
      <formula>NOT(ISERROR(SEARCH("MODERADO",DJ16)))</formula>
    </cfRule>
  </conditionalFormatting>
  <conditionalFormatting sqref="DQ16:DR16">
    <cfRule type="containsText" dxfId="151" priority="40" operator="containsText" text="ALTO">
      <formula>NOT(ISERROR(SEARCH("ALTO",DQ16)))</formula>
    </cfRule>
    <cfRule type="containsText" dxfId="150" priority="41" operator="containsText" text="EXTREMO">
      <formula>NOT(ISERROR(SEARCH("EXTREMO",DQ16)))</formula>
    </cfRule>
    <cfRule type="containsText" dxfId="149" priority="39" operator="containsText" text="MODERADO">
      <formula>NOT(ISERROR(SEARCH("MODERADO",DQ16)))</formula>
    </cfRule>
  </conditionalFormatting>
  <conditionalFormatting sqref="DX16:DY16">
    <cfRule type="containsText" dxfId="148" priority="37" operator="containsText" text="ALTO">
      <formula>NOT(ISERROR(SEARCH("ALTO",DX16)))</formula>
    </cfRule>
    <cfRule type="containsText" dxfId="147" priority="38" operator="containsText" text="EXTREMO">
      <formula>NOT(ISERROR(SEARCH("EXTREMO",DX16)))</formula>
    </cfRule>
    <cfRule type="containsText" dxfId="146" priority="36" operator="containsText" text="MODERADO">
      <formula>NOT(ISERROR(SEARCH("MODERADO",DX16)))</formula>
    </cfRule>
  </conditionalFormatting>
  <conditionalFormatting sqref="EE16:EF16">
    <cfRule type="containsText" dxfId="145" priority="33" operator="containsText" text="MODERADO">
      <formula>NOT(ISERROR(SEARCH("MODERADO",EE16)))</formula>
    </cfRule>
    <cfRule type="containsText" dxfId="144" priority="34" operator="containsText" text="ALTO">
      <formula>NOT(ISERROR(SEARCH("ALTO",EE16)))</formula>
    </cfRule>
    <cfRule type="containsText" dxfId="143" priority="35" operator="containsText" text="EXTREMO">
      <formula>NOT(ISERROR(SEARCH("EXTREMO",EE16)))</formula>
    </cfRule>
  </conditionalFormatting>
  <conditionalFormatting sqref="EL16:EM16">
    <cfRule type="containsText" dxfId="142" priority="30" operator="containsText" text="MODERADO">
      <formula>NOT(ISERROR(SEARCH("MODERADO",EL16)))</formula>
    </cfRule>
    <cfRule type="containsText" dxfId="141" priority="31" operator="containsText" text="ALTO">
      <formula>NOT(ISERROR(SEARCH("ALTO",EL16)))</formula>
    </cfRule>
    <cfRule type="containsText" dxfId="140" priority="32" operator="containsText" text="EXTREMO">
      <formula>NOT(ISERROR(SEARCH("EXTREMO",EL16)))</formula>
    </cfRule>
  </conditionalFormatting>
  <conditionalFormatting sqref="ER9:EU15 EY9:FB15 FF9:FI15 FM9:FP15 FT9:FW15 GA9:GD15">
    <cfRule type="containsText" dxfId="139" priority="82" operator="containsText" text="BAJO">
      <formula>NOT(ISERROR(SEARCH("BAJO",ER9)))</formula>
    </cfRule>
  </conditionalFormatting>
  <conditionalFormatting sqref="ER16:EU28 EY16:FB28 FF16:FI28 FM16:FP28 FT16:FW28 GA16:GD28 DI9:DL28 DP9:DS28 DW9:DZ28 ED9:EG28 EK9:EN28 DB9:DD28">
    <cfRule type="containsText" dxfId="138" priority="63" operator="containsText" text="BAJO">
      <formula>NOT(ISERROR(SEARCH("BAJO",DB9)))</formula>
    </cfRule>
  </conditionalFormatting>
  <conditionalFormatting sqref="ES9:ET9">
    <cfRule type="containsText" dxfId="137" priority="81" operator="containsText" text="EXTREMO">
      <formula>NOT(ISERROR(SEARCH("EXTREMO",ES9)))</formula>
    </cfRule>
    <cfRule type="containsText" dxfId="136" priority="80" operator="containsText" text="ALTO">
      <formula>NOT(ISERROR(SEARCH("ALTO",ES9)))</formula>
    </cfRule>
    <cfRule type="containsText" dxfId="135" priority="79" operator="containsText" text="MODERADO">
      <formula>NOT(ISERROR(SEARCH("MODERADO",ES9)))</formula>
    </cfRule>
  </conditionalFormatting>
  <conditionalFormatting sqref="ES9:ET15 EZ9:FA15 FG9:FH15 FN9:FO15 FU9:FV15 GB9:GC15 DJ9:DK15 DQ9:DR15 DX9:DY15 EE9:EF15 EL9:EM15 DB17:DC28 DJ17:DK28 DQ17:DR28 DX17:DY28 EE17:EF28 EL17:EM28 ES17:ET28 EZ17:FA28 FG17:FH28 FN17:FO28 FU17:FV28 GB17:GC28">
    <cfRule type="containsText" dxfId="134" priority="86" operator="containsText" text="MODERADO">
      <formula>NOT(ISERROR(SEARCH("MODERADO",DB9)))</formula>
    </cfRule>
  </conditionalFormatting>
  <conditionalFormatting sqref="ES16:ET16">
    <cfRule type="containsText" dxfId="133" priority="60" operator="containsText" text="MODERADO">
      <formula>NOT(ISERROR(SEARCH("MODERADO",ES16)))</formula>
    </cfRule>
    <cfRule type="containsText" dxfId="132" priority="61" operator="containsText" text="ALTO">
      <formula>NOT(ISERROR(SEARCH("ALTO",ES16)))</formula>
    </cfRule>
    <cfRule type="containsText" dxfId="131" priority="24" operator="containsText" text="MODERADO">
      <formula>NOT(ISERROR(SEARCH("MODERADO",ES16)))</formula>
    </cfRule>
    <cfRule type="containsText" dxfId="130" priority="25" operator="containsText" text="ALTO">
      <formula>NOT(ISERROR(SEARCH("ALTO",ES16)))</formula>
    </cfRule>
    <cfRule type="containsText" dxfId="129" priority="26" operator="containsText" text="EXTREMO">
      <formula>NOT(ISERROR(SEARCH("EXTREMO",ES16)))</formula>
    </cfRule>
    <cfRule type="containsText" dxfId="128" priority="62" operator="containsText" text="EXTREMO">
      <formula>NOT(ISERROR(SEARCH("EXTREMO",ES16)))</formula>
    </cfRule>
  </conditionalFormatting>
  <conditionalFormatting sqref="EZ9:FA9">
    <cfRule type="containsText" dxfId="127" priority="77" operator="containsText" text="ALTO">
      <formula>NOT(ISERROR(SEARCH("ALTO",EZ9)))</formula>
    </cfRule>
    <cfRule type="containsText" dxfId="126" priority="76" operator="containsText" text="MODERADO">
      <formula>NOT(ISERROR(SEARCH("MODERADO",EZ9)))</formula>
    </cfRule>
    <cfRule type="containsText" dxfId="125" priority="78" operator="containsText" text="EXTREMO">
      <formula>NOT(ISERROR(SEARCH("EXTREMO",EZ9)))</formula>
    </cfRule>
  </conditionalFormatting>
  <conditionalFormatting sqref="EZ16:FA16">
    <cfRule type="containsText" dxfId="124" priority="58" operator="containsText" text="ALTO">
      <formula>NOT(ISERROR(SEARCH("ALTO",EZ16)))</formula>
    </cfRule>
    <cfRule type="containsText" dxfId="123" priority="59" operator="containsText" text="EXTREMO">
      <formula>NOT(ISERROR(SEARCH("EXTREMO",EZ16)))</formula>
    </cfRule>
    <cfRule type="containsText" dxfId="122" priority="21" operator="containsText" text="MODERADO">
      <formula>NOT(ISERROR(SEARCH("MODERADO",EZ16)))</formula>
    </cfRule>
    <cfRule type="containsText" dxfId="121" priority="22" operator="containsText" text="ALTO">
      <formula>NOT(ISERROR(SEARCH("ALTO",EZ16)))</formula>
    </cfRule>
    <cfRule type="containsText" dxfId="120" priority="23" operator="containsText" text="EXTREMO">
      <formula>NOT(ISERROR(SEARCH("EXTREMO",EZ16)))</formula>
    </cfRule>
    <cfRule type="containsText" dxfId="119" priority="57" operator="containsText" text="MODERADO">
      <formula>NOT(ISERROR(SEARCH("MODERADO",EZ16)))</formula>
    </cfRule>
  </conditionalFormatting>
  <conditionalFormatting sqref="FG9:FH9">
    <cfRule type="containsText" dxfId="118" priority="75" operator="containsText" text="EXTREMO">
      <formula>NOT(ISERROR(SEARCH("EXTREMO",FG9)))</formula>
    </cfRule>
    <cfRule type="containsText" dxfId="117" priority="74" operator="containsText" text="ALTO">
      <formula>NOT(ISERROR(SEARCH("ALTO",FG9)))</formula>
    </cfRule>
    <cfRule type="containsText" dxfId="116" priority="73" operator="containsText" text="MODERADO">
      <formula>NOT(ISERROR(SEARCH("MODERADO",FG9)))</formula>
    </cfRule>
  </conditionalFormatting>
  <conditionalFormatting sqref="FG16:FH16">
    <cfRule type="containsText" dxfId="115" priority="54" operator="containsText" text="MODERADO">
      <formula>NOT(ISERROR(SEARCH("MODERADO",FG16)))</formula>
    </cfRule>
    <cfRule type="containsText" dxfId="114" priority="55" operator="containsText" text="ALTO">
      <formula>NOT(ISERROR(SEARCH("ALTO",FG16)))</formula>
    </cfRule>
    <cfRule type="containsText" dxfId="113" priority="20" operator="containsText" text="EXTREMO">
      <formula>NOT(ISERROR(SEARCH("EXTREMO",FG16)))</formula>
    </cfRule>
    <cfRule type="containsText" dxfId="112" priority="19" operator="containsText" text="ALTO">
      <formula>NOT(ISERROR(SEARCH("ALTO",FG16)))</formula>
    </cfRule>
    <cfRule type="containsText" dxfId="111" priority="18" operator="containsText" text="MODERADO">
      <formula>NOT(ISERROR(SEARCH("MODERADO",FG16)))</formula>
    </cfRule>
    <cfRule type="containsText" dxfId="110" priority="56" operator="containsText" text="EXTREMO">
      <formula>NOT(ISERROR(SEARCH("EXTREMO",FG16)))</formula>
    </cfRule>
  </conditionalFormatting>
  <conditionalFormatting sqref="FN9:FO9">
    <cfRule type="containsText" dxfId="109" priority="71" operator="containsText" text="ALTO">
      <formula>NOT(ISERROR(SEARCH("ALTO",FN9)))</formula>
    </cfRule>
    <cfRule type="containsText" dxfId="108" priority="70" operator="containsText" text="MODERADO">
      <formula>NOT(ISERROR(SEARCH("MODERADO",FN9)))</formula>
    </cfRule>
    <cfRule type="containsText" dxfId="107" priority="72" operator="containsText" text="EXTREMO">
      <formula>NOT(ISERROR(SEARCH("EXTREMO",FN9)))</formula>
    </cfRule>
  </conditionalFormatting>
  <conditionalFormatting sqref="FN16:FO16">
    <cfRule type="containsText" dxfId="106" priority="53" operator="containsText" text="EXTREMO">
      <formula>NOT(ISERROR(SEARCH("EXTREMO",FN16)))</formula>
    </cfRule>
    <cfRule type="containsText" dxfId="105" priority="16" operator="containsText" text="ALTO">
      <formula>NOT(ISERROR(SEARCH("ALTO",FN16)))</formula>
    </cfRule>
    <cfRule type="containsText" dxfId="104" priority="15" operator="containsText" text="MODERADO">
      <formula>NOT(ISERROR(SEARCH("MODERADO",FN16)))</formula>
    </cfRule>
    <cfRule type="containsText" dxfId="103" priority="51" operator="containsText" text="MODERADO">
      <formula>NOT(ISERROR(SEARCH("MODERADO",FN16)))</formula>
    </cfRule>
    <cfRule type="containsText" dxfId="102" priority="52" operator="containsText" text="ALTO">
      <formula>NOT(ISERROR(SEARCH("ALTO",FN16)))</formula>
    </cfRule>
    <cfRule type="containsText" dxfId="101" priority="17" operator="containsText" text="EXTREMO">
      <formula>NOT(ISERROR(SEARCH("EXTREMO",FN16)))</formula>
    </cfRule>
  </conditionalFormatting>
  <conditionalFormatting sqref="FU9:FV9">
    <cfRule type="containsText" dxfId="100" priority="69" operator="containsText" text="EXTREMO">
      <formula>NOT(ISERROR(SEARCH("EXTREMO",FU9)))</formula>
    </cfRule>
    <cfRule type="containsText" dxfId="99" priority="68" operator="containsText" text="ALTO">
      <formula>NOT(ISERROR(SEARCH("ALTO",FU9)))</formula>
    </cfRule>
    <cfRule type="containsText" dxfId="98" priority="67" operator="containsText" text="MODERADO">
      <formula>NOT(ISERROR(SEARCH("MODERADO",FU9)))</formula>
    </cfRule>
  </conditionalFormatting>
  <conditionalFormatting sqref="FU16:FV16">
    <cfRule type="containsText" dxfId="97" priority="48" operator="containsText" text="MODERADO">
      <formula>NOT(ISERROR(SEARCH("MODERADO",FU16)))</formula>
    </cfRule>
    <cfRule type="containsText" dxfId="96" priority="12" operator="containsText" text="MODERADO">
      <formula>NOT(ISERROR(SEARCH("MODERADO",FU16)))</formula>
    </cfRule>
    <cfRule type="containsText" dxfId="95" priority="14" operator="containsText" text="EXTREMO">
      <formula>NOT(ISERROR(SEARCH("EXTREMO",FU16)))</formula>
    </cfRule>
    <cfRule type="containsText" dxfId="94" priority="13" operator="containsText" text="ALTO">
      <formula>NOT(ISERROR(SEARCH("ALTO",FU16)))</formula>
    </cfRule>
    <cfRule type="containsText" dxfId="93" priority="49" operator="containsText" text="ALTO">
      <formula>NOT(ISERROR(SEARCH("ALTO",FU16)))</formula>
    </cfRule>
    <cfRule type="containsText" dxfId="92" priority="50" operator="containsText" text="EXTREMO">
      <formula>NOT(ISERROR(SEARCH("EXTREMO",FU16)))</formula>
    </cfRule>
  </conditionalFormatting>
  <conditionalFormatting sqref="GB9:GC9">
    <cfRule type="containsText" dxfId="91" priority="64" operator="containsText" text="MODERADO">
      <formula>NOT(ISERROR(SEARCH("MODERADO",GB9)))</formula>
    </cfRule>
    <cfRule type="containsText" dxfId="90" priority="65" operator="containsText" text="ALTO">
      <formula>NOT(ISERROR(SEARCH("ALTO",GB9)))</formula>
    </cfRule>
    <cfRule type="containsText" dxfId="89" priority="66" operator="containsText" text="EXTREMO">
      <formula>NOT(ISERROR(SEARCH("EXTREMO",GB9)))</formula>
    </cfRule>
  </conditionalFormatting>
  <conditionalFormatting sqref="GB16:GC16">
    <cfRule type="containsText" dxfId="88" priority="45" operator="containsText" text="MODERADO">
      <formula>NOT(ISERROR(SEARCH("MODERADO",GB16)))</formula>
    </cfRule>
    <cfRule type="containsText" dxfId="87" priority="46" operator="containsText" text="ALTO">
      <formula>NOT(ISERROR(SEARCH("ALTO",GB16)))</formula>
    </cfRule>
    <cfRule type="containsText" dxfId="86" priority="47" operator="containsText" text="EXTREMO">
      <formula>NOT(ISERROR(SEARCH("EXTREMO",GB16)))</formula>
    </cfRule>
    <cfRule type="containsText" dxfId="85" priority="11" operator="containsText" text="EXTREMO">
      <formula>NOT(ISERROR(SEARCH("EXTREMO",GB16)))</formula>
    </cfRule>
    <cfRule type="containsText" dxfId="84" priority="10" operator="containsText" text="ALTO">
      <formula>NOT(ISERROR(SEARCH("ALTO",GB16)))</formula>
    </cfRule>
    <cfRule type="containsText" dxfId="83" priority="9" operator="containsText" text="MODERADO">
      <formula>NOT(ISERROR(SEARCH("MODERADO",GB16)))</formula>
    </cfRule>
  </conditionalFormatting>
  <dataValidations count="20">
    <dataValidation type="list" allowBlank="1" showInputMessage="1" sqref="E29:E32" xr:uid="{00000000-0002-0000-0200-000013000000}">
      <formula1>$BMH$712:$BMH$723</formula1>
    </dataValidation>
    <dataValidation type="list" showInputMessage="1" showErrorMessage="1" sqref="CJ9:CJ95 BY9:BY95 CC9:CC95 BM9:BM95 BU9:BU95 BI9:BI95 CG9:CG95 BQ9:BQ95 BE9:BE95 BA9:BA95 AS9:AS95 AO9:AO95 AW9:AW95" xr:uid="{00000000-0002-0000-0200-000012000000}">
      <formula1>TIP_CONTROL</formula1>
    </dataValidation>
    <dataValidation type="list" sqref="CI9:CI95" xr:uid="{00000000-0002-0000-0200-000011000000}">
      <formula1>IMPLEMENT</formula1>
    </dataValidation>
    <dataValidation type="list" allowBlank="1" showInputMessage="1" sqref="F9:F95" xr:uid="{00000000-0002-0000-0200-000010000000}">
      <formula1>TipoCau</formula1>
    </dataValidation>
    <dataValidation type="list" allowBlank="1" showInputMessage="1" sqref="D9:D95" xr:uid="{00000000-0002-0000-0200-00000F000000}">
      <formula1>InternoExp</formula1>
    </dataValidation>
    <dataValidation type="list" allowBlank="1" showInputMessage="1" sqref="H9:H95" xr:uid="{00000000-0002-0000-0200-00000E000000}">
      <formula1>TramitesSer</formula1>
    </dataValidation>
    <dataValidation type="list" allowBlank="1" showInputMessage="1" showErrorMessage="1" sqref="G9:G95" xr:uid="{00000000-0002-0000-0200-00000D000000}">
      <formula1>consecuencias</formula1>
    </dataValidation>
    <dataValidation type="list" showInputMessage="1" showErrorMessage="1" errorTitle="Rechazado" error="Solo son validadas las opciones de la lista" sqref="BO9:BO95 BW9:BW95 CA9:CA95 CE9:CE95 BK9:BK95 BG9:BG95 BC9:BC95 BS9:BS95 AY9:AY95 AM9:AM95 AQ9:AQ95 AU9:AU95" xr:uid="{00000000-0002-0000-0200-00000C000000}">
      <formula1>FRECUENCY</formula1>
    </dataValidation>
    <dataValidation type="list" showErrorMessage="1" sqref="BX9:BX95 CB9:CB95 BL9:BL95 BT9:BT95 CF9:CF95 BH9:BH95 BD9:BD95 BP9:BP95 AZ9:AZ95 AN9:AN95 AR9:AR95 AV9:AV95" xr:uid="{00000000-0002-0000-0200-00000B000000}">
      <formula1>IMPLEMENT</formula1>
    </dataValidation>
    <dataValidation type="list" allowBlank="1" showInputMessage="1" sqref="E10:E28" xr:uid="{00000000-0002-0000-0200-00000A000000}">
      <formula1>$BMH$707:$BMH$718</formula1>
    </dataValidation>
    <dataValidation type="list" allowBlank="1" showInputMessage="1" sqref="E9" xr:uid="{00000000-0002-0000-0200-000009000000}">
      <formula1>$BMH$719:$BMH$727</formula1>
    </dataValidation>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9:AB95" xr:uid="{00000000-0002-0000-0200-000008000000}">
      <formula1>SINO</formula1>
    </dataValidation>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xr:uid="{00000000-0002-0000-0200-000007000000}">
      <formula1>0</formula1>
      <formula2>100</formula2>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CL9:CO95" xr:uid="{00000000-0002-0000-0200-000006000000}"/>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CK9:CO95 CW9:CW95 CT9:CT95 BN9:BN95 BV9:BV95 BR9:BR95 BZ9:BZ95 BF9:BF95 BJ9:BJ95 CH9:CH95 CD9:CD95 BB9:BB95 AP9:AP95 AT9:AT95 AX9:AX95" xr:uid="{00000000-0002-0000-0200-000005000000}">
      <formula1>Efecto</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xr:uid="{00000000-0002-0000-0200-000004000000}">
      <formula1>IMPACTO</formula1>
    </dataValidation>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95" xr:uid="{00000000-0002-0000-0200-000003000000}">
      <formula1>PROBAB</formula1>
    </dataValidation>
    <dataValidation showInputMessage="1" showErrorMessage="1" errorTitle="Rechazado" error="Solo son validadas las opciones de la lista" sqref="CR33:CR95 AK45:AL95 AL33:AL42 AK9:AK44 CP9:CQ95 CS9:CS95 CU9:CU95 CV33:CV95" xr:uid="{00000000-0002-0000-0200-000002000000}"/>
    <dataValidation type="list" allowBlank="1" showInputMessage="1" sqref="E33:E95" xr:uid="{00000000-0002-0000-0200-000001000000}">
      <formula1>ExternoExp</formula1>
    </dataValidation>
    <dataValidation type="list" allowBlank="1" showInputMessage="1" showErrorMessage="1" sqref="BMA692:BMA696" xr:uid="{00000000-0002-0000-0200-000000000000}">
      <formula1>TipoCausa</formula1>
    </dataValidation>
  </dataValidations>
  <pageMargins left="0.7" right="0.7" top="0.75" bottom="0.75" header="0.3" footer="0.3"/>
  <drawing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A5FBC-09E3-4F63-9268-0D46F4BD0661}">
  <dimension ref="A1:BOU961"/>
  <sheetViews>
    <sheetView topLeftCell="A10" workbookViewId="0">
      <selection activeCell="CS101" sqref="CS101"/>
    </sheetView>
  </sheetViews>
  <sheetFormatPr baseColWidth="10" defaultRowHeight="10.199999999999999" x14ac:dyDescent="0.2"/>
  <cols>
    <col min="1" max="1" width="4.77734375" style="1" customWidth="1"/>
    <col min="2" max="2" width="23.21875" style="1" customWidth="1"/>
    <col min="3" max="3" width="38.44140625" style="1" customWidth="1"/>
    <col min="4" max="4" width="23.77734375" style="1" customWidth="1"/>
    <col min="5" max="6" width="13.44140625" style="1" customWidth="1"/>
    <col min="7" max="8" width="23.77734375" style="1" customWidth="1"/>
    <col min="9" max="9" width="16.77734375" style="2" customWidth="1"/>
    <col min="10" max="28" width="9.6640625" style="2" customWidth="1"/>
    <col min="29" max="29" width="16.44140625" style="2" customWidth="1"/>
    <col min="30" max="30" width="8.44140625" style="2" customWidth="1"/>
    <col min="31" max="31" width="9.77734375" style="2" customWidth="1"/>
    <col min="32" max="32" width="5.77734375" style="1" customWidth="1"/>
    <col min="33" max="33" width="13.44140625" style="2" customWidth="1"/>
    <col min="34" max="34" width="6.44140625" style="5" customWidth="1"/>
    <col min="35" max="35" width="54.44140625" style="1" customWidth="1"/>
    <col min="36" max="36" width="17.6640625" style="1" customWidth="1"/>
    <col min="37" max="37" width="23" style="4" customWidth="1"/>
    <col min="38" max="38" width="18" style="4" customWidth="1"/>
    <col min="39" max="39" width="8.77734375" style="4" customWidth="1"/>
    <col min="40" max="40" width="12.33203125" style="1" customWidth="1"/>
    <col min="41" max="41" width="8.6640625" style="1" customWidth="1"/>
    <col min="42" max="42" width="9.21875" style="4" customWidth="1"/>
    <col min="43" max="43" width="8.77734375" style="4" customWidth="1"/>
    <col min="44" max="44" width="12.33203125" style="1" customWidth="1"/>
    <col min="45" max="45" width="8.6640625" style="1" customWidth="1"/>
    <col min="46" max="46" width="10.6640625" style="4" customWidth="1"/>
    <col min="47" max="47" width="8.77734375" style="4" customWidth="1"/>
    <col min="48" max="48" width="12.33203125" style="1" customWidth="1"/>
    <col min="49" max="49" width="8.6640625" style="1" customWidth="1"/>
    <col min="50" max="50" width="10.33203125" style="4" customWidth="1"/>
    <col min="51" max="51" width="8.77734375" style="4" customWidth="1"/>
    <col min="52" max="52" width="12.33203125" style="1" customWidth="1"/>
    <col min="53" max="53" width="8.6640625" style="1" customWidth="1"/>
    <col min="54" max="54" width="10" style="4" customWidth="1"/>
    <col min="55" max="55" width="8.77734375" style="4" customWidth="1"/>
    <col min="56" max="56" width="12.33203125" style="1" customWidth="1"/>
    <col min="57" max="57" width="11.21875" style="1" customWidth="1"/>
    <col min="58" max="58" width="12.44140625" style="4" customWidth="1"/>
    <col min="59" max="59" width="8.77734375" style="4" customWidth="1"/>
    <col min="60" max="60" width="12.33203125" style="1" customWidth="1"/>
    <col min="61" max="61" width="8.6640625" style="1" customWidth="1"/>
    <col min="62" max="62" width="10.44140625" style="4" customWidth="1"/>
    <col min="63" max="63" width="8.77734375" style="4" customWidth="1"/>
    <col min="64" max="64" width="12.33203125" style="1" customWidth="1"/>
    <col min="65" max="65" width="8.6640625" style="1" customWidth="1"/>
    <col min="66" max="66" width="11.77734375" style="4" customWidth="1"/>
    <col min="67" max="67" width="8.77734375" style="4" customWidth="1"/>
    <col min="68" max="68" width="12.33203125" style="1" customWidth="1"/>
    <col min="69" max="69" width="9.6640625" style="1" customWidth="1"/>
    <col min="70" max="70" width="11.44140625" style="4" customWidth="1"/>
    <col min="71" max="71" width="8.77734375" style="4" customWidth="1"/>
    <col min="72" max="72" width="12.33203125" style="1" customWidth="1"/>
    <col min="73" max="73" width="10.77734375" style="1" customWidth="1"/>
    <col min="74" max="74" width="10.77734375" style="4" customWidth="1"/>
    <col min="75" max="75" width="8.77734375" style="4" hidden="1" customWidth="1"/>
    <col min="76" max="76" width="12.33203125" style="1" hidden="1" customWidth="1"/>
    <col min="77" max="77" width="8.6640625" style="1" hidden="1" customWidth="1"/>
    <col min="78" max="78" width="9.21875" style="4" hidden="1" customWidth="1"/>
    <col min="79" max="79" width="8.77734375" style="4" hidden="1" customWidth="1"/>
    <col min="80" max="80" width="12.33203125" style="1" hidden="1" customWidth="1"/>
    <col min="81" max="81" width="8.6640625" style="1" hidden="1" customWidth="1"/>
    <col min="82" max="82" width="9.21875" style="4" hidden="1" customWidth="1"/>
    <col min="83" max="83" width="8.77734375" style="4" hidden="1" customWidth="1"/>
    <col min="84" max="84" width="12.33203125" style="1" hidden="1" customWidth="1"/>
    <col min="85" max="85" width="8.6640625" style="1" hidden="1" customWidth="1"/>
    <col min="86" max="86" width="9.21875" style="4" hidden="1" customWidth="1"/>
    <col min="87" max="89" width="2.21875" style="4" hidden="1" customWidth="1"/>
    <col min="90" max="90" width="15.21875" style="4" customWidth="1"/>
    <col min="91" max="91" width="10.44140625" style="4" customWidth="1"/>
    <col min="92" max="92" width="9.6640625" style="4" customWidth="1"/>
    <col min="93" max="93" width="6.77734375" style="4" customWidth="1"/>
    <col min="94" max="94" width="11.44140625" style="4" customWidth="1"/>
    <col min="95" max="95" width="6.77734375" style="4" customWidth="1"/>
    <col min="96" max="96" width="47.21875" style="4" customWidth="1"/>
    <col min="97" max="97" width="7" style="4" customWidth="1"/>
    <col min="98" max="98" width="1" style="4" customWidth="1"/>
    <col min="99" max="99" width="37.33203125" style="4" hidden="1" customWidth="1"/>
    <col min="100" max="100" width="27.44140625" style="4" hidden="1" customWidth="1"/>
    <col min="101" max="101" width="1.44140625" style="4" hidden="1" customWidth="1"/>
    <col min="102" max="105" width="5.44140625" style="4" hidden="1" customWidth="1"/>
    <col min="106" max="106" width="5.77734375" style="1" hidden="1" customWidth="1"/>
    <col min="107" max="108" width="6.77734375" style="1" hidden="1" customWidth="1"/>
    <col min="109" max="109" width="4.44140625" style="4" hidden="1" customWidth="1"/>
    <col min="110" max="110" width="6.44140625" style="1" hidden="1" customWidth="1"/>
    <col min="111" max="112" width="6.44140625" style="4" hidden="1" customWidth="1"/>
    <col min="113" max="113" width="19" style="1" hidden="1" customWidth="1"/>
    <col min="114" max="116" width="6" style="1" hidden="1" customWidth="1"/>
    <col min="117" max="117" width="4.44140625" style="4" hidden="1" customWidth="1"/>
    <col min="118" max="118" width="6.44140625" style="1" hidden="1" customWidth="1"/>
    <col min="119" max="119" width="6.44140625" style="4" hidden="1" customWidth="1"/>
    <col min="120" max="191" width="6" style="1" hidden="1" customWidth="1"/>
    <col min="192" max="192" width="7.44140625" style="1" hidden="1" customWidth="1"/>
    <col min="193" max="224" width="8" style="1" customWidth="1"/>
    <col min="225" max="1677" width="2.21875" style="1" customWidth="1"/>
    <col min="1678" max="1680" width="10.88671875" style="1"/>
    <col min="1681" max="1681" width="4.33203125" style="1" customWidth="1"/>
    <col min="1682" max="1683" width="10.88671875" style="1"/>
    <col min="1684" max="1684" width="4.77734375" style="1" customWidth="1"/>
    <col min="1685" max="1690" width="10.88671875" style="1"/>
    <col min="1691" max="1691" width="36.33203125" style="1" customWidth="1"/>
    <col min="1692" max="1692" width="10.88671875" style="1"/>
    <col min="1693" max="1693" width="45.44140625" style="1" customWidth="1"/>
    <col min="1694" max="1695" width="10.88671875" style="1"/>
    <col min="1696" max="1696" width="10.88671875" style="3"/>
    <col min="1697" max="1697" width="10.88671875" style="1"/>
    <col min="1698" max="1698" width="32.44140625" style="2" customWidth="1"/>
    <col min="1699" max="1702" width="10.88671875" style="1"/>
    <col min="1703" max="1703" width="35.44140625" style="1" customWidth="1"/>
    <col min="1704" max="1762" width="10.88671875" style="1"/>
    <col min="1763" max="1763" width="26.44140625" style="1" customWidth="1"/>
    <col min="1764" max="1766" width="10.88671875" style="1"/>
    <col min="1767" max="1767" width="17.44140625" style="1" customWidth="1"/>
    <col min="1768" max="1892" width="10.88671875" style="1"/>
    <col min="1893" max="1893" width="12" style="1" customWidth="1"/>
    <col min="1894" max="1894" width="2.6640625" style="1" customWidth="1"/>
    <col min="1895" max="1896" width="6.44140625" style="1" customWidth="1"/>
    <col min="1897" max="1897" width="5.77734375" style="1" customWidth="1"/>
    <col min="1898" max="1898" width="6.44140625" style="1" customWidth="1"/>
    <col min="1899" max="1899" width="13.6640625" style="1" customWidth="1"/>
    <col min="1900" max="1901" width="9" style="1" customWidth="1"/>
    <col min="1902" max="1902" width="2.44140625" style="1" customWidth="1"/>
    <col min="1903" max="1903" width="8.77734375" style="1" customWidth="1"/>
    <col min="1904" max="1904" width="7.44140625" style="1" customWidth="1"/>
    <col min="1905" max="1907" width="3.6640625" style="1" customWidth="1"/>
    <col min="1908" max="1908" width="3.44140625" style="1" customWidth="1"/>
    <col min="1909" max="1909" width="2.77734375" style="1" customWidth="1"/>
    <col min="1910" max="1910" width="3" style="1" customWidth="1"/>
    <col min="1911" max="1913" width="0" style="1" hidden="1" customWidth="1"/>
    <col min="1914" max="1914" width="4.44140625" style="1" customWidth="1"/>
    <col min="1915" max="1915" width="0" style="1" hidden="1" customWidth="1"/>
    <col min="1916" max="1917" width="14.77734375" style="1" customWidth="1"/>
    <col min="1918" max="1918" width="15.21875" style="1" customWidth="1"/>
    <col min="1919" max="1919" width="6.44140625" style="1" customWidth="1"/>
    <col min="1920" max="1920" width="15.21875" style="1" customWidth="1"/>
    <col min="1921" max="1921" width="4.21875" style="1" customWidth="1"/>
    <col min="1922" max="1922" width="3" style="1" customWidth="1"/>
    <col min="1923" max="1925" width="0" style="1" hidden="1" customWidth="1"/>
    <col min="1926" max="1926" width="3" style="1" customWidth="1"/>
    <col min="1927" max="1927" width="0" style="1" hidden="1" customWidth="1"/>
    <col min="1928" max="1928" width="3" style="1" customWidth="1"/>
    <col min="1929" max="1929" width="0" style="1" hidden="1" customWidth="1"/>
    <col min="1930" max="1930" width="4.44140625" style="1" customWidth="1"/>
    <col min="1931" max="1931" width="34.33203125" style="1" customWidth="1"/>
    <col min="1932" max="1932" width="23.44140625" style="1" customWidth="1"/>
    <col min="1933" max="1933" width="9.21875" style="1" customWidth="1"/>
    <col min="1934" max="1934" width="19.44140625" style="1" customWidth="1"/>
    <col min="1935" max="1935" width="42.6640625" style="1" customWidth="1"/>
    <col min="1936" max="1936" width="5.77734375" style="1" customWidth="1"/>
    <col min="1937" max="1937" width="31.44140625" style="1" customWidth="1"/>
    <col min="1938" max="1938" width="16.21875" style="1" customWidth="1"/>
    <col min="1939" max="1940" width="9.33203125" style="1" customWidth="1"/>
    <col min="1941" max="1941" width="11.21875" style="1" customWidth="1"/>
    <col min="1942" max="1942" width="2.21875" style="1" customWidth="1"/>
    <col min="1943" max="2148" width="10.88671875" style="1"/>
    <col min="2149" max="2149" width="12" style="1" customWidth="1"/>
    <col min="2150" max="2150" width="2.6640625" style="1" customWidth="1"/>
    <col min="2151" max="2152" width="6.44140625" style="1" customWidth="1"/>
    <col min="2153" max="2153" width="5.77734375" style="1" customWidth="1"/>
    <col min="2154" max="2154" width="6.44140625" style="1" customWidth="1"/>
    <col min="2155" max="2155" width="13.6640625" style="1" customWidth="1"/>
    <col min="2156" max="2157" width="9" style="1" customWidth="1"/>
    <col min="2158" max="2158" width="2.44140625" style="1" customWidth="1"/>
    <col min="2159" max="2159" width="8.77734375" style="1" customWidth="1"/>
    <col min="2160" max="2160" width="7.44140625" style="1" customWidth="1"/>
    <col min="2161" max="2163" width="3.6640625" style="1" customWidth="1"/>
    <col min="2164" max="2164" width="3.44140625" style="1" customWidth="1"/>
    <col min="2165" max="2165" width="2.77734375" style="1" customWidth="1"/>
    <col min="2166" max="2166" width="3" style="1" customWidth="1"/>
    <col min="2167" max="2169" width="0" style="1" hidden="1" customWidth="1"/>
    <col min="2170" max="2170" width="4.44140625" style="1" customWidth="1"/>
    <col min="2171" max="2171" width="0" style="1" hidden="1" customWidth="1"/>
    <col min="2172" max="2173" width="14.77734375" style="1" customWidth="1"/>
    <col min="2174" max="2174" width="15.21875" style="1" customWidth="1"/>
    <col min="2175" max="2175" width="6.44140625" style="1" customWidth="1"/>
    <col min="2176" max="2176" width="15.21875" style="1" customWidth="1"/>
    <col min="2177" max="2177" width="4.21875" style="1" customWidth="1"/>
    <col min="2178" max="2178" width="3" style="1" customWidth="1"/>
    <col min="2179" max="2181" width="0" style="1" hidden="1" customWidth="1"/>
    <col min="2182" max="2182" width="3" style="1" customWidth="1"/>
    <col min="2183" max="2183" width="0" style="1" hidden="1" customWidth="1"/>
    <col min="2184" max="2184" width="3" style="1" customWidth="1"/>
    <col min="2185" max="2185" width="0" style="1" hidden="1" customWidth="1"/>
    <col min="2186" max="2186" width="4.44140625" style="1" customWidth="1"/>
    <col min="2187" max="2187" width="34.33203125" style="1" customWidth="1"/>
    <col min="2188" max="2188" width="23.44140625" style="1" customWidth="1"/>
    <col min="2189" max="2189" width="9.21875" style="1" customWidth="1"/>
    <col min="2190" max="2190" width="19.44140625" style="1" customWidth="1"/>
    <col min="2191" max="2191" width="42.6640625" style="1" customWidth="1"/>
    <col min="2192" max="2192" width="5.77734375" style="1" customWidth="1"/>
    <col min="2193" max="2193" width="31.44140625" style="1" customWidth="1"/>
    <col min="2194" max="2194" width="16.21875" style="1" customWidth="1"/>
    <col min="2195" max="2196" width="9.33203125" style="1" customWidth="1"/>
    <col min="2197" max="2197" width="11.21875" style="1" customWidth="1"/>
    <col min="2198" max="2198" width="2.21875" style="1" customWidth="1"/>
    <col min="2199" max="2404" width="10.88671875" style="1"/>
    <col min="2405" max="2405" width="12" style="1" customWidth="1"/>
    <col min="2406" max="2406" width="2.6640625" style="1" customWidth="1"/>
    <col min="2407" max="2408" width="6.44140625" style="1" customWidth="1"/>
    <col min="2409" max="2409" width="5.77734375" style="1" customWidth="1"/>
    <col min="2410" max="2410" width="6.44140625" style="1" customWidth="1"/>
    <col min="2411" max="2411" width="13.6640625" style="1" customWidth="1"/>
    <col min="2412" max="2413" width="9" style="1" customWidth="1"/>
    <col min="2414" max="2414" width="2.44140625" style="1" customWidth="1"/>
    <col min="2415" max="2415" width="8.77734375" style="1" customWidth="1"/>
    <col min="2416" max="2416" width="7.44140625" style="1" customWidth="1"/>
    <col min="2417" max="2419" width="3.6640625" style="1" customWidth="1"/>
    <col min="2420" max="2420" width="3.44140625" style="1" customWidth="1"/>
    <col min="2421" max="2421" width="2.77734375" style="1" customWidth="1"/>
    <col min="2422" max="2422" width="3" style="1" customWidth="1"/>
    <col min="2423" max="2425" width="0" style="1" hidden="1" customWidth="1"/>
    <col min="2426" max="2426" width="4.44140625" style="1" customWidth="1"/>
    <col min="2427" max="2427" width="0" style="1" hidden="1" customWidth="1"/>
    <col min="2428" max="2429" width="14.77734375" style="1" customWidth="1"/>
    <col min="2430" max="2430" width="15.21875" style="1" customWidth="1"/>
    <col min="2431" max="2431" width="6.44140625" style="1" customWidth="1"/>
    <col min="2432" max="2432" width="15.21875" style="1" customWidth="1"/>
    <col min="2433" max="2433" width="4.21875" style="1" customWidth="1"/>
    <col min="2434" max="2434" width="3" style="1" customWidth="1"/>
    <col min="2435" max="2437" width="0" style="1" hidden="1" customWidth="1"/>
    <col min="2438" max="2438" width="3" style="1" customWidth="1"/>
    <col min="2439" max="2439" width="0" style="1" hidden="1" customWidth="1"/>
    <col min="2440" max="2440" width="3" style="1" customWidth="1"/>
    <col min="2441" max="2441" width="0" style="1" hidden="1" customWidth="1"/>
    <col min="2442" max="2442" width="4.44140625" style="1" customWidth="1"/>
    <col min="2443" max="2443" width="34.33203125" style="1" customWidth="1"/>
    <col min="2444" max="2444" width="23.44140625" style="1" customWidth="1"/>
    <col min="2445" max="2445" width="9.21875" style="1" customWidth="1"/>
    <col min="2446" max="2446" width="19.44140625" style="1" customWidth="1"/>
    <col min="2447" max="2447" width="42.6640625" style="1" customWidth="1"/>
    <col min="2448" max="2448" width="5.77734375" style="1" customWidth="1"/>
    <col min="2449" max="2449" width="31.44140625" style="1" customWidth="1"/>
    <col min="2450" max="2450" width="16.21875" style="1" customWidth="1"/>
    <col min="2451" max="2452" width="9.33203125" style="1" customWidth="1"/>
    <col min="2453" max="2453" width="11.21875" style="1" customWidth="1"/>
    <col min="2454" max="2454" width="2.21875" style="1" customWidth="1"/>
    <col min="2455" max="2660" width="10.88671875" style="1"/>
    <col min="2661" max="2661" width="12" style="1" customWidth="1"/>
    <col min="2662" max="2662" width="2.6640625" style="1" customWidth="1"/>
    <col min="2663" max="2664" width="6.44140625" style="1" customWidth="1"/>
    <col min="2665" max="2665" width="5.77734375" style="1" customWidth="1"/>
    <col min="2666" max="2666" width="6.44140625" style="1" customWidth="1"/>
    <col min="2667" max="2667" width="13.6640625" style="1" customWidth="1"/>
    <col min="2668" max="2669" width="9" style="1" customWidth="1"/>
    <col min="2670" max="2670" width="2.44140625" style="1" customWidth="1"/>
    <col min="2671" max="2671" width="8.77734375" style="1" customWidth="1"/>
    <col min="2672" max="2672" width="7.44140625" style="1" customWidth="1"/>
    <col min="2673" max="2675" width="3.6640625" style="1" customWidth="1"/>
    <col min="2676" max="2676" width="3.44140625" style="1" customWidth="1"/>
    <col min="2677" max="2677" width="2.77734375" style="1" customWidth="1"/>
    <col min="2678" max="2678" width="3" style="1" customWidth="1"/>
    <col min="2679" max="2681" width="0" style="1" hidden="1" customWidth="1"/>
    <col min="2682" max="2682" width="4.44140625" style="1" customWidth="1"/>
    <col min="2683" max="2683" width="0" style="1" hidden="1" customWidth="1"/>
    <col min="2684" max="2685" width="14.77734375" style="1" customWidth="1"/>
    <col min="2686" max="2686" width="15.21875" style="1" customWidth="1"/>
    <col min="2687" max="2687" width="6.44140625" style="1" customWidth="1"/>
    <col min="2688" max="2688" width="15.21875" style="1" customWidth="1"/>
    <col min="2689" max="2689" width="4.21875" style="1" customWidth="1"/>
    <col min="2690" max="2690" width="3" style="1" customWidth="1"/>
    <col min="2691" max="2693" width="0" style="1" hidden="1" customWidth="1"/>
    <col min="2694" max="2694" width="3" style="1" customWidth="1"/>
    <col min="2695" max="2695" width="0" style="1" hidden="1" customWidth="1"/>
    <col min="2696" max="2696" width="3" style="1" customWidth="1"/>
    <col min="2697" max="2697" width="0" style="1" hidden="1" customWidth="1"/>
    <col min="2698" max="2698" width="4.44140625" style="1" customWidth="1"/>
    <col min="2699" max="2699" width="34.33203125" style="1" customWidth="1"/>
    <col min="2700" max="2700" width="23.44140625" style="1" customWidth="1"/>
    <col min="2701" max="2701" width="9.21875" style="1" customWidth="1"/>
    <col min="2702" max="2702" width="19.44140625" style="1" customWidth="1"/>
    <col min="2703" max="2703" width="42.6640625" style="1" customWidth="1"/>
    <col min="2704" max="2704" width="5.77734375" style="1" customWidth="1"/>
    <col min="2705" max="2705" width="31.44140625" style="1" customWidth="1"/>
    <col min="2706" max="2706" width="16.21875" style="1" customWidth="1"/>
    <col min="2707" max="2708" width="9.33203125" style="1" customWidth="1"/>
    <col min="2709" max="2709" width="11.21875" style="1" customWidth="1"/>
    <col min="2710" max="2710" width="2.21875" style="1" customWidth="1"/>
    <col min="2711" max="2916" width="10.88671875" style="1"/>
    <col min="2917" max="2917" width="12" style="1" customWidth="1"/>
    <col min="2918" max="2918" width="2.6640625" style="1" customWidth="1"/>
    <col min="2919" max="2920" width="6.44140625" style="1" customWidth="1"/>
    <col min="2921" max="2921" width="5.77734375" style="1" customWidth="1"/>
    <col min="2922" max="2922" width="6.44140625" style="1" customWidth="1"/>
    <col min="2923" max="2923" width="13.6640625" style="1" customWidth="1"/>
    <col min="2924" max="2925" width="9" style="1" customWidth="1"/>
    <col min="2926" max="2926" width="2.44140625" style="1" customWidth="1"/>
    <col min="2927" max="2927" width="8.77734375" style="1" customWidth="1"/>
    <col min="2928" max="2928" width="7.44140625" style="1" customWidth="1"/>
    <col min="2929" max="2931" width="3.6640625" style="1" customWidth="1"/>
    <col min="2932" max="2932" width="3.44140625" style="1" customWidth="1"/>
    <col min="2933" max="2933" width="2.77734375" style="1" customWidth="1"/>
    <col min="2934" max="2934" width="3" style="1" customWidth="1"/>
    <col min="2935" max="2937" width="0" style="1" hidden="1" customWidth="1"/>
    <col min="2938" max="2938" width="4.44140625" style="1" customWidth="1"/>
    <col min="2939" max="2939" width="0" style="1" hidden="1" customWidth="1"/>
    <col min="2940" max="2941" width="14.77734375" style="1" customWidth="1"/>
    <col min="2942" max="2942" width="15.21875" style="1" customWidth="1"/>
    <col min="2943" max="2943" width="6.44140625" style="1" customWidth="1"/>
    <col min="2944" max="2944" width="15.21875" style="1" customWidth="1"/>
    <col min="2945" max="2945" width="4.21875" style="1" customWidth="1"/>
    <col min="2946" max="2946" width="3" style="1" customWidth="1"/>
    <col min="2947" max="2949" width="0" style="1" hidden="1" customWidth="1"/>
    <col min="2950" max="2950" width="3" style="1" customWidth="1"/>
    <col min="2951" max="2951" width="0" style="1" hidden="1" customWidth="1"/>
    <col min="2952" max="2952" width="3" style="1" customWidth="1"/>
    <col min="2953" max="2953" width="0" style="1" hidden="1" customWidth="1"/>
    <col min="2954" max="2954" width="4.44140625" style="1" customWidth="1"/>
    <col min="2955" max="2955" width="34.33203125" style="1" customWidth="1"/>
    <col min="2956" max="2956" width="23.44140625" style="1" customWidth="1"/>
    <col min="2957" max="2957" width="9.21875" style="1" customWidth="1"/>
    <col min="2958" max="2958" width="19.44140625" style="1" customWidth="1"/>
    <col min="2959" max="2959" width="42.6640625" style="1" customWidth="1"/>
    <col min="2960" max="2960" width="5.77734375" style="1" customWidth="1"/>
    <col min="2961" max="2961" width="31.44140625" style="1" customWidth="1"/>
    <col min="2962" max="2962" width="16.21875" style="1" customWidth="1"/>
    <col min="2963" max="2964" width="9.33203125" style="1" customWidth="1"/>
    <col min="2965" max="2965" width="11.21875" style="1" customWidth="1"/>
    <col min="2966" max="2966" width="2.21875" style="1" customWidth="1"/>
    <col min="2967" max="3172" width="10.88671875" style="1"/>
    <col min="3173" max="3173" width="12" style="1" customWidth="1"/>
    <col min="3174" max="3174" width="2.6640625" style="1" customWidth="1"/>
    <col min="3175" max="3176" width="6.44140625" style="1" customWidth="1"/>
    <col min="3177" max="3177" width="5.77734375" style="1" customWidth="1"/>
    <col min="3178" max="3178" width="6.44140625" style="1" customWidth="1"/>
    <col min="3179" max="3179" width="13.6640625" style="1" customWidth="1"/>
    <col min="3180" max="3181" width="9" style="1" customWidth="1"/>
    <col min="3182" max="3182" width="2.44140625" style="1" customWidth="1"/>
    <col min="3183" max="3183" width="8.77734375" style="1" customWidth="1"/>
    <col min="3184" max="3184" width="7.44140625" style="1" customWidth="1"/>
    <col min="3185" max="3187" width="3.6640625" style="1" customWidth="1"/>
    <col min="3188" max="3188" width="3.44140625" style="1" customWidth="1"/>
    <col min="3189" max="3189" width="2.77734375" style="1" customWidth="1"/>
    <col min="3190" max="3190" width="3" style="1" customWidth="1"/>
    <col min="3191" max="3193" width="0" style="1" hidden="1" customWidth="1"/>
    <col min="3194" max="3194" width="4.44140625" style="1" customWidth="1"/>
    <col min="3195" max="3195" width="0" style="1" hidden="1" customWidth="1"/>
    <col min="3196" max="3197" width="14.77734375" style="1" customWidth="1"/>
    <col min="3198" max="3198" width="15.21875" style="1" customWidth="1"/>
    <col min="3199" max="3199" width="6.44140625" style="1" customWidth="1"/>
    <col min="3200" max="3200" width="15.21875" style="1" customWidth="1"/>
    <col min="3201" max="3201" width="4.21875" style="1" customWidth="1"/>
    <col min="3202" max="3202" width="3" style="1" customWidth="1"/>
    <col min="3203" max="3205" width="0" style="1" hidden="1" customWidth="1"/>
    <col min="3206" max="3206" width="3" style="1" customWidth="1"/>
    <col min="3207" max="3207" width="0" style="1" hidden="1" customWidth="1"/>
    <col min="3208" max="3208" width="3" style="1" customWidth="1"/>
    <col min="3209" max="3209" width="0" style="1" hidden="1" customWidth="1"/>
    <col min="3210" max="3210" width="4.44140625" style="1" customWidth="1"/>
    <col min="3211" max="3211" width="34.33203125" style="1" customWidth="1"/>
    <col min="3212" max="3212" width="23.44140625" style="1" customWidth="1"/>
    <col min="3213" max="3213" width="9.21875" style="1" customWidth="1"/>
    <col min="3214" max="3214" width="19.44140625" style="1" customWidth="1"/>
    <col min="3215" max="3215" width="42.6640625" style="1" customWidth="1"/>
    <col min="3216" max="3216" width="5.77734375" style="1" customWidth="1"/>
    <col min="3217" max="3217" width="31.44140625" style="1" customWidth="1"/>
    <col min="3218" max="3218" width="16.21875" style="1" customWidth="1"/>
    <col min="3219" max="3220" width="9.33203125" style="1" customWidth="1"/>
    <col min="3221" max="3221" width="11.21875" style="1" customWidth="1"/>
    <col min="3222" max="3222" width="2.21875" style="1" customWidth="1"/>
    <col min="3223" max="3428" width="10.88671875" style="1"/>
    <col min="3429" max="3429" width="12" style="1" customWidth="1"/>
    <col min="3430" max="3430" width="2.6640625" style="1" customWidth="1"/>
    <col min="3431" max="3432" width="6.44140625" style="1" customWidth="1"/>
    <col min="3433" max="3433" width="5.77734375" style="1" customWidth="1"/>
    <col min="3434" max="3434" width="6.44140625" style="1" customWidth="1"/>
    <col min="3435" max="3435" width="13.6640625" style="1" customWidth="1"/>
    <col min="3436" max="3437" width="9" style="1" customWidth="1"/>
    <col min="3438" max="3438" width="2.44140625" style="1" customWidth="1"/>
    <col min="3439" max="3439" width="8.77734375" style="1" customWidth="1"/>
    <col min="3440" max="3440" width="7.44140625" style="1" customWidth="1"/>
    <col min="3441" max="3443" width="3.6640625" style="1" customWidth="1"/>
    <col min="3444" max="3444" width="3.44140625" style="1" customWidth="1"/>
    <col min="3445" max="3445" width="2.77734375" style="1" customWidth="1"/>
    <col min="3446" max="3446" width="3" style="1" customWidth="1"/>
    <col min="3447" max="3449" width="0" style="1" hidden="1" customWidth="1"/>
    <col min="3450" max="3450" width="4.44140625" style="1" customWidth="1"/>
    <col min="3451" max="3451" width="0" style="1" hidden="1" customWidth="1"/>
    <col min="3452" max="3453" width="14.77734375" style="1" customWidth="1"/>
    <col min="3454" max="3454" width="15.21875" style="1" customWidth="1"/>
    <col min="3455" max="3455" width="6.44140625" style="1" customWidth="1"/>
    <col min="3456" max="3456" width="15.21875" style="1" customWidth="1"/>
    <col min="3457" max="3457" width="4.21875" style="1" customWidth="1"/>
    <col min="3458" max="3458" width="3" style="1" customWidth="1"/>
    <col min="3459" max="3461" width="0" style="1" hidden="1" customWidth="1"/>
    <col min="3462" max="3462" width="3" style="1" customWidth="1"/>
    <col min="3463" max="3463" width="0" style="1" hidden="1" customWidth="1"/>
    <col min="3464" max="3464" width="3" style="1" customWidth="1"/>
    <col min="3465" max="3465" width="0" style="1" hidden="1" customWidth="1"/>
    <col min="3466" max="3466" width="4.44140625" style="1" customWidth="1"/>
    <col min="3467" max="3467" width="34.33203125" style="1" customWidth="1"/>
    <col min="3468" max="3468" width="23.44140625" style="1" customWidth="1"/>
    <col min="3469" max="3469" width="9.21875" style="1" customWidth="1"/>
    <col min="3470" max="3470" width="19.44140625" style="1" customWidth="1"/>
    <col min="3471" max="3471" width="42.6640625" style="1" customWidth="1"/>
    <col min="3472" max="3472" width="5.77734375" style="1" customWidth="1"/>
    <col min="3473" max="3473" width="31.44140625" style="1" customWidth="1"/>
    <col min="3474" max="3474" width="16.21875" style="1" customWidth="1"/>
    <col min="3475" max="3476" width="9.33203125" style="1" customWidth="1"/>
    <col min="3477" max="3477" width="11.21875" style="1" customWidth="1"/>
    <col min="3478" max="3478" width="2.21875" style="1" customWidth="1"/>
    <col min="3479" max="3684" width="10.88671875" style="1"/>
    <col min="3685" max="3685" width="12" style="1" customWidth="1"/>
    <col min="3686" max="3686" width="2.6640625" style="1" customWidth="1"/>
    <col min="3687" max="3688" width="6.44140625" style="1" customWidth="1"/>
    <col min="3689" max="3689" width="5.77734375" style="1" customWidth="1"/>
    <col min="3690" max="3690" width="6.44140625" style="1" customWidth="1"/>
    <col min="3691" max="3691" width="13.6640625" style="1" customWidth="1"/>
    <col min="3692" max="3693" width="9" style="1" customWidth="1"/>
    <col min="3694" max="3694" width="2.44140625" style="1" customWidth="1"/>
    <col min="3695" max="3695" width="8.77734375" style="1" customWidth="1"/>
    <col min="3696" max="3696" width="7.44140625" style="1" customWidth="1"/>
    <col min="3697" max="3699" width="3.6640625" style="1" customWidth="1"/>
    <col min="3700" max="3700" width="3.44140625" style="1" customWidth="1"/>
    <col min="3701" max="3701" width="2.77734375" style="1" customWidth="1"/>
    <col min="3702" max="3702" width="3" style="1" customWidth="1"/>
    <col min="3703" max="3705" width="0" style="1" hidden="1" customWidth="1"/>
    <col min="3706" max="3706" width="4.44140625" style="1" customWidth="1"/>
    <col min="3707" max="3707" width="0" style="1" hidden="1" customWidth="1"/>
    <col min="3708" max="3709" width="14.77734375" style="1" customWidth="1"/>
    <col min="3710" max="3710" width="15.21875" style="1" customWidth="1"/>
    <col min="3711" max="3711" width="6.44140625" style="1" customWidth="1"/>
    <col min="3712" max="3712" width="15.21875" style="1" customWidth="1"/>
    <col min="3713" max="3713" width="4.21875" style="1" customWidth="1"/>
    <col min="3714" max="3714" width="3" style="1" customWidth="1"/>
    <col min="3715" max="3717" width="0" style="1" hidden="1" customWidth="1"/>
    <col min="3718" max="3718" width="3" style="1" customWidth="1"/>
    <col min="3719" max="3719" width="0" style="1" hidden="1" customWidth="1"/>
    <col min="3720" max="3720" width="3" style="1" customWidth="1"/>
    <col min="3721" max="3721" width="0" style="1" hidden="1" customWidth="1"/>
    <col min="3722" max="3722" width="4.44140625" style="1" customWidth="1"/>
    <col min="3723" max="3723" width="34.33203125" style="1" customWidth="1"/>
    <col min="3724" max="3724" width="23.44140625" style="1" customWidth="1"/>
    <col min="3725" max="3725" width="9.21875" style="1" customWidth="1"/>
    <col min="3726" max="3726" width="19.44140625" style="1" customWidth="1"/>
    <col min="3727" max="3727" width="42.6640625" style="1" customWidth="1"/>
    <col min="3728" max="3728" width="5.77734375" style="1" customWidth="1"/>
    <col min="3729" max="3729" width="31.44140625" style="1" customWidth="1"/>
    <col min="3730" max="3730" width="16.21875" style="1" customWidth="1"/>
    <col min="3731" max="3732" width="9.33203125" style="1" customWidth="1"/>
    <col min="3733" max="3733" width="11.21875" style="1" customWidth="1"/>
    <col min="3734" max="3734" width="2.21875" style="1" customWidth="1"/>
    <col min="3735" max="3940" width="10.88671875" style="1"/>
    <col min="3941" max="3941" width="12" style="1" customWidth="1"/>
    <col min="3942" max="3942" width="2.6640625" style="1" customWidth="1"/>
    <col min="3943" max="3944" width="6.44140625" style="1" customWidth="1"/>
    <col min="3945" max="3945" width="5.77734375" style="1" customWidth="1"/>
    <col min="3946" max="3946" width="6.44140625" style="1" customWidth="1"/>
    <col min="3947" max="3947" width="13.6640625" style="1" customWidth="1"/>
    <col min="3948" max="3949" width="9" style="1" customWidth="1"/>
    <col min="3950" max="3950" width="2.44140625" style="1" customWidth="1"/>
    <col min="3951" max="3951" width="8.77734375" style="1" customWidth="1"/>
    <col min="3952" max="3952" width="7.44140625" style="1" customWidth="1"/>
    <col min="3953" max="3955" width="3.6640625" style="1" customWidth="1"/>
    <col min="3956" max="3956" width="3.44140625" style="1" customWidth="1"/>
    <col min="3957" max="3957" width="2.77734375" style="1" customWidth="1"/>
    <col min="3958" max="3958" width="3" style="1" customWidth="1"/>
    <col min="3959" max="3961" width="0" style="1" hidden="1" customWidth="1"/>
    <col min="3962" max="3962" width="4.44140625" style="1" customWidth="1"/>
    <col min="3963" max="3963" width="0" style="1" hidden="1" customWidth="1"/>
    <col min="3964" max="3965" width="14.77734375" style="1" customWidth="1"/>
    <col min="3966" max="3966" width="15.21875" style="1" customWidth="1"/>
    <col min="3967" max="3967" width="6.44140625" style="1" customWidth="1"/>
    <col min="3968" max="3968" width="15.21875" style="1" customWidth="1"/>
    <col min="3969" max="3969" width="4.21875" style="1" customWidth="1"/>
    <col min="3970" max="3970" width="3" style="1" customWidth="1"/>
    <col min="3971" max="3973" width="0" style="1" hidden="1" customWidth="1"/>
    <col min="3974" max="3974" width="3" style="1" customWidth="1"/>
    <col min="3975" max="3975" width="0" style="1" hidden="1" customWidth="1"/>
    <col min="3976" max="3976" width="3" style="1" customWidth="1"/>
    <col min="3977" max="3977" width="0" style="1" hidden="1" customWidth="1"/>
    <col min="3978" max="3978" width="4.44140625" style="1" customWidth="1"/>
    <col min="3979" max="3979" width="34.33203125" style="1" customWidth="1"/>
    <col min="3980" max="3980" width="23.44140625" style="1" customWidth="1"/>
    <col min="3981" max="3981" width="9.21875" style="1" customWidth="1"/>
    <col min="3982" max="3982" width="19.44140625" style="1" customWidth="1"/>
    <col min="3983" max="3983" width="42.6640625" style="1" customWidth="1"/>
    <col min="3984" max="3984" width="5.77734375" style="1" customWidth="1"/>
    <col min="3985" max="3985" width="31.44140625" style="1" customWidth="1"/>
    <col min="3986" max="3986" width="16.21875" style="1" customWidth="1"/>
    <col min="3987" max="3988" width="9.33203125" style="1" customWidth="1"/>
    <col min="3989" max="3989" width="11.21875" style="1" customWidth="1"/>
    <col min="3990" max="3990" width="2.21875" style="1" customWidth="1"/>
    <col min="3991" max="4196" width="10.88671875" style="1"/>
    <col min="4197" max="4197" width="12" style="1" customWidth="1"/>
    <col min="4198" max="4198" width="2.6640625" style="1" customWidth="1"/>
    <col min="4199" max="4200" width="6.44140625" style="1" customWidth="1"/>
    <col min="4201" max="4201" width="5.77734375" style="1" customWidth="1"/>
    <col min="4202" max="4202" width="6.44140625" style="1" customWidth="1"/>
    <col min="4203" max="4203" width="13.6640625" style="1" customWidth="1"/>
    <col min="4204" max="4205" width="9" style="1" customWidth="1"/>
    <col min="4206" max="4206" width="2.44140625" style="1" customWidth="1"/>
    <col min="4207" max="4207" width="8.77734375" style="1" customWidth="1"/>
    <col min="4208" max="4208" width="7.44140625" style="1" customWidth="1"/>
    <col min="4209" max="4211" width="3.6640625" style="1" customWidth="1"/>
    <col min="4212" max="4212" width="3.44140625" style="1" customWidth="1"/>
    <col min="4213" max="4213" width="2.77734375" style="1" customWidth="1"/>
    <col min="4214" max="4214" width="3" style="1" customWidth="1"/>
    <col min="4215" max="4217" width="0" style="1" hidden="1" customWidth="1"/>
    <col min="4218" max="4218" width="4.44140625" style="1" customWidth="1"/>
    <col min="4219" max="4219" width="0" style="1" hidden="1" customWidth="1"/>
    <col min="4220" max="4221" width="14.77734375" style="1" customWidth="1"/>
    <col min="4222" max="4222" width="15.21875" style="1" customWidth="1"/>
    <col min="4223" max="4223" width="6.44140625" style="1" customWidth="1"/>
    <col min="4224" max="4224" width="15.21875" style="1" customWidth="1"/>
    <col min="4225" max="4225" width="4.21875" style="1" customWidth="1"/>
    <col min="4226" max="4226" width="3" style="1" customWidth="1"/>
    <col min="4227" max="4229" width="0" style="1" hidden="1" customWidth="1"/>
    <col min="4230" max="4230" width="3" style="1" customWidth="1"/>
    <col min="4231" max="4231" width="0" style="1" hidden="1" customWidth="1"/>
    <col min="4232" max="4232" width="3" style="1" customWidth="1"/>
    <col min="4233" max="4233" width="0" style="1" hidden="1" customWidth="1"/>
    <col min="4234" max="4234" width="4.44140625" style="1" customWidth="1"/>
    <col min="4235" max="4235" width="34.33203125" style="1" customWidth="1"/>
    <col min="4236" max="4236" width="23.44140625" style="1" customWidth="1"/>
    <col min="4237" max="4237" width="9.21875" style="1" customWidth="1"/>
    <col min="4238" max="4238" width="19.44140625" style="1" customWidth="1"/>
    <col min="4239" max="4239" width="42.6640625" style="1" customWidth="1"/>
    <col min="4240" max="4240" width="5.77734375" style="1" customWidth="1"/>
    <col min="4241" max="4241" width="31.44140625" style="1" customWidth="1"/>
    <col min="4242" max="4242" width="16.21875" style="1" customWidth="1"/>
    <col min="4243" max="4244" width="9.33203125" style="1" customWidth="1"/>
    <col min="4245" max="4245" width="11.21875" style="1" customWidth="1"/>
    <col min="4246" max="4246" width="2.21875" style="1" customWidth="1"/>
    <col min="4247" max="4452" width="10.88671875" style="1"/>
    <col min="4453" max="4453" width="12" style="1" customWidth="1"/>
    <col min="4454" max="4454" width="2.6640625" style="1" customWidth="1"/>
    <col min="4455" max="4456" width="6.44140625" style="1" customWidth="1"/>
    <col min="4457" max="4457" width="5.77734375" style="1" customWidth="1"/>
    <col min="4458" max="4458" width="6.44140625" style="1" customWidth="1"/>
    <col min="4459" max="4459" width="13.6640625" style="1" customWidth="1"/>
    <col min="4460" max="4461" width="9" style="1" customWidth="1"/>
    <col min="4462" max="4462" width="2.44140625" style="1" customWidth="1"/>
    <col min="4463" max="4463" width="8.77734375" style="1" customWidth="1"/>
    <col min="4464" max="4464" width="7.44140625" style="1" customWidth="1"/>
    <col min="4465" max="4467" width="3.6640625" style="1" customWidth="1"/>
    <col min="4468" max="4468" width="3.44140625" style="1" customWidth="1"/>
    <col min="4469" max="4469" width="2.77734375" style="1" customWidth="1"/>
    <col min="4470" max="4470" width="3" style="1" customWidth="1"/>
    <col min="4471" max="4473" width="0" style="1" hidden="1" customWidth="1"/>
    <col min="4474" max="4474" width="4.44140625" style="1" customWidth="1"/>
    <col min="4475" max="4475" width="0" style="1" hidden="1" customWidth="1"/>
    <col min="4476" max="4477" width="14.77734375" style="1" customWidth="1"/>
    <col min="4478" max="4478" width="15.21875" style="1" customWidth="1"/>
    <col min="4479" max="4479" width="6.44140625" style="1" customWidth="1"/>
    <col min="4480" max="4480" width="15.21875" style="1" customWidth="1"/>
    <col min="4481" max="4481" width="4.21875" style="1" customWidth="1"/>
    <col min="4482" max="4482" width="3" style="1" customWidth="1"/>
    <col min="4483" max="4485" width="0" style="1" hidden="1" customWidth="1"/>
    <col min="4486" max="4486" width="3" style="1" customWidth="1"/>
    <col min="4487" max="4487" width="0" style="1" hidden="1" customWidth="1"/>
    <col min="4488" max="4488" width="3" style="1" customWidth="1"/>
    <col min="4489" max="4489" width="0" style="1" hidden="1" customWidth="1"/>
    <col min="4490" max="4490" width="4.44140625" style="1" customWidth="1"/>
    <col min="4491" max="4491" width="34.33203125" style="1" customWidth="1"/>
    <col min="4492" max="4492" width="23.44140625" style="1" customWidth="1"/>
    <col min="4493" max="4493" width="9.21875" style="1" customWidth="1"/>
    <col min="4494" max="4494" width="19.44140625" style="1" customWidth="1"/>
    <col min="4495" max="4495" width="42.6640625" style="1" customWidth="1"/>
    <col min="4496" max="4496" width="5.77734375" style="1" customWidth="1"/>
    <col min="4497" max="4497" width="31.44140625" style="1" customWidth="1"/>
    <col min="4498" max="4498" width="16.21875" style="1" customWidth="1"/>
    <col min="4499" max="4500" width="9.33203125" style="1" customWidth="1"/>
    <col min="4501" max="4501" width="11.21875" style="1" customWidth="1"/>
    <col min="4502" max="4502" width="2.21875" style="1" customWidth="1"/>
    <col min="4503" max="4708" width="10.88671875" style="1"/>
    <col min="4709" max="4709" width="12" style="1" customWidth="1"/>
    <col min="4710" max="4710" width="2.6640625" style="1" customWidth="1"/>
    <col min="4711" max="4712" width="6.44140625" style="1" customWidth="1"/>
    <col min="4713" max="4713" width="5.77734375" style="1" customWidth="1"/>
    <col min="4714" max="4714" width="6.44140625" style="1" customWidth="1"/>
    <col min="4715" max="4715" width="13.6640625" style="1" customWidth="1"/>
    <col min="4716" max="4717" width="9" style="1" customWidth="1"/>
    <col min="4718" max="4718" width="2.44140625" style="1" customWidth="1"/>
    <col min="4719" max="4719" width="8.77734375" style="1" customWidth="1"/>
    <col min="4720" max="4720" width="7.44140625" style="1" customWidth="1"/>
    <col min="4721" max="4723" width="3.6640625" style="1" customWidth="1"/>
    <col min="4724" max="4724" width="3.44140625" style="1" customWidth="1"/>
    <col min="4725" max="4725" width="2.77734375" style="1" customWidth="1"/>
    <col min="4726" max="4726" width="3" style="1" customWidth="1"/>
    <col min="4727" max="4729" width="0" style="1" hidden="1" customWidth="1"/>
    <col min="4730" max="4730" width="4.44140625" style="1" customWidth="1"/>
    <col min="4731" max="4731" width="0" style="1" hidden="1" customWidth="1"/>
    <col min="4732" max="4733" width="14.77734375" style="1" customWidth="1"/>
    <col min="4734" max="4734" width="15.21875" style="1" customWidth="1"/>
    <col min="4735" max="4735" width="6.44140625" style="1" customWidth="1"/>
    <col min="4736" max="4736" width="15.21875" style="1" customWidth="1"/>
    <col min="4737" max="4737" width="4.21875" style="1" customWidth="1"/>
    <col min="4738" max="4738" width="3" style="1" customWidth="1"/>
    <col min="4739" max="4741" width="0" style="1" hidden="1" customWidth="1"/>
    <col min="4742" max="4742" width="3" style="1" customWidth="1"/>
    <col min="4743" max="4743" width="0" style="1" hidden="1" customWidth="1"/>
    <col min="4744" max="4744" width="3" style="1" customWidth="1"/>
    <col min="4745" max="4745" width="0" style="1" hidden="1" customWidth="1"/>
    <col min="4746" max="4746" width="4.44140625" style="1" customWidth="1"/>
    <col min="4747" max="4747" width="34.33203125" style="1" customWidth="1"/>
    <col min="4748" max="4748" width="23.44140625" style="1" customWidth="1"/>
    <col min="4749" max="4749" width="9.21875" style="1" customWidth="1"/>
    <col min="4750" max="4750" width="19.44140625" style="1" customWidth="1"/>
    <col min="4751" max="4751" width="42.6640625" style="1" customWidth="1"/>
    <col min="4752" max="4752" width="5.77734375" style="1" customWidth="1"/>
    <col min="4753" max="4753" width="31.44140625" style="1" customWidth="1"/>
    <col min="4754" max="4754" width="16.21875" style="1" customWidth="1"/>
    <col min="4755" max="4756" width="9.33203125" style="1" customWidth="1"/>
    <col min="4757" max="4757" width="11.21875" style="1" customWidth="1"/>
    <col min="4758" max="4758" width="2.21875" style="1" customWidth="1"/>
    <col min="4759" max="4964" width="10.88671875" style="1"/>
    <col min="4965" max="4965" width="12" style="1" customWidth="1"/>
    <col min="4966" max="4966" width="2.6640625" style="1" customWidth="1"/>
    <col min="4967" max="4968" width="6.44140625" style="1" customWidth="1"/>
    <col min="4969" max="4969" width="5.77734375" style="1" customWidth="1"/>
    <col min="4970" max="4970" width="6.44140625" style="1" customWidth="1"/>
    <col min="4971" max="4971" width="13.6640625" style="1" customWidth="1"/>
    <col min="4972" max="4973" width="9" style="1" customWidth="1"/>
    <col min="4974" max="4974" width="2.44140625" style="1" customWidth="1"/>
    <col min="4975" max="4975" width="8.77734375" style="1" customWidth="1"/>
    <col min="4976" max="4976" width="7.44140625" style="1" customWidth="1"/>
    <col min="4977" max="4979" width="3.6640625" style="1" customWidth="1"/>
    <col min="4980" max="4980" width="3.44140625" style="1" customWidth="1"/>
    <col min="4981" max="4981" width="2.77734375" style="1" customWidth="1"/>
    <col min="4982" max="4982" width="3" style="1" customWidth="1"/>
    <col min="4983" max="4985" width="0" style="1" hidden="1" customWidth="1"/>
    <col min="4986" max="4986" width="4.44140625" style="1" customWidth="1"/>
    <col min="4987" max="4987" width="0" style="1" hidden="1" customWidth="1"/>
    <col min="4988" max="4989" width="14.77734375" style="1" customWidth="1"/>
    <col min="4990" max="4990" width="15.21875" style="1" customWidth="1"/>
    <col min="4991" max="4991" width="6.44140625" style="1" customWidth="1"/>
    <col min="4992" max="4992" width="15.21875" style="1" customWidth="1"/>
    <col min="4993" max="4993" width="4.21875" style="1" customWidth="1"/>
    <col min="4994" max="4994" width="3" style="1" customWidth="1"/>
    <col min="4995" max="4997" width="0" style="1" hidden="1" customWidth="1"/>
    <col min="4998" max="4998" width="3" style="1" customWidth="1"/>
    <col min="4999" max="4999" width="0" style="1" hidden="1" customWidth="1"/>
    <col min="5000" max="5000" width="3" style="1" customWidth="1"/>
    <col min="5001" max="5001" width="0" style="1" hidden="1" customWidth="1"/>
    <col min="5002" max="5002" width="4.44140625" style="1" customWidth="1"/>
    <col min="5003" max="5003" width="34.33203125" style="1" customWidth="1"/>
    <col min="5004" max="5004" width="23.44140625" style="1" customWidth="1"/>
    <col min="5005" max="5005" width="9.21875" style="1" customWidth="1"/>
    <col min="5006" max="5006" width="19.44140625" style="1" customWidth="1"/>
    <col min="5007" max="5007" width="42.6640625" style="1" customWidth="1"/>
    <col min="5008" max="5008" width="5.77734375" style="1" customWidth="1"/>
    <col min="5009" max="5009" width="31.44140625" style="1" customWidth="1"/>
    <col min="5010" max="5010" width="16.21875" style="1" customWidth="1"/>
    <col min="5011" max="5012" width="9.33203125" style="1" customWidth="1"/>
    <col min="5013" max="5013" width="11.21875" style="1" customWidth="1"/>
    <col min="5014" max="5014" width="2.21875" style="1" customWidth="1"/>
    <col min="5015" max="5220" width="10.88671875" style="1"/>
    <col min="5221" max="5221" width="12" style="1" customWidth="1"/>
    <col min="5222" max="5222" width="2.6640625" style="1" customWidth="1"/>
    <col min="5223" max="5224" width="6.44140625" style="1" customWidth="1"/>
    <col min="5225" max="5225" width="5.77734375" style="1" customWidth="1"/>
    <col min="5226" max="5226" width="6.44140625" style="1" customWidth="1"/>
    <col min="5227" max="5227" width="13.6640625" style="1" customWidth="1"/>
    <col min="5228" max="5229" width="9" style="1" customWidth="1"/>
    <col min="5230" max="5230" width="2.44140625" style="1" customWidth="1"/>
    <col min="5231" max="5231" width="8.77734375" style="1" customWidth="1"/>
    <col min="5232" max="5232" width="7.44140625" style="1" customWidth="1"/>
    <col min="5233" max="5235" width="3.6640625" style="1" customWidth="1"/>
    <col min="5236" max="5236" width="3.44140625" style="1" customWidth="1"/>
    <col min="5237" max="5237" width="2.77734375" style="1" customWidth="1"/>
    <col min="5238" max="5238" width="3" style="1" customWidth="1"/>
    <col min="5239" max="5241" width="0" style="1" hidden="1" customWidth="1"/>
    <col min="5242" max="5242" width="4.44140625" style="1" customWidth="1"/>
    <col min="5243" max="5243" width="0" style="1" hidden="1" customWidth="1"/>
    <col min="5244" max="5245" width="14.77734375" style="1" customWidth="1"/>
    <col min="5246" max="5246" width="15.21875" style="1" customWidth="1"/>
    <col min="5247" max="5247" width="6.44140625" style="1" customWidth="1"/>
    <col min="5248" max="5248" width="15.21875" style="1" customWidth="1"/>
    <col min="5249" max="5249" width="4.21875" style="1" customWidth="1"/>
    <col min="5250" max="5250" width="3" style="1" customWidth="1"/>
    <col min="5251" max="5253" width="0" style="1" hidden="1" customWidth="1"/>
    <col min="5254" max="5254" width="3" style="1" customWidth="1"/>
    <col min="5255" max="5255" width="0" style="1" hidden="1" customWidth="1"/>
    <col min="5256" max="5256" width="3" style="1" customWidth="1"/>
    <col min="5257" max="5257" width="0" style="1" hidden="1" customWidth="1"/>
    <col min="5258" max="5258" width="4.44140625" style="1" customWidth="1"/>
    <col min="5259" max="5259" width="34.33203125" style="1" customWidth="1"/>
    <col min="5260" max="5260" width="23.44140625" style="1" customWidth="1"/>
    <col min="5261" max="5261" width="9.21875" style="1" customWidth="1"/>
    <col min="5262" max="5262" width="19.44140625" style="1" customWidth="1"/>
    <col min="5263" max="5263" width="42.6640625" style="1" customWidth="1"/>
    <col min="5264" max="5264" width="5.77734375" style="1" customWidth="1"/>
    <col min="5265" max="5265" width="31.44140625" style="1" customWidth="1"/>
    <col min="5266" max="5266" width="16.21875" style="1" customWidth="1"/>
    <col min="5267" max="5268" width="9.33203125" style="1" customWidth="1"/>
    <col min="5269" max="5269" width="11.21875" style="1" customWidth="1"/>
    <col min="5270" max="5270" width="2.21875" style="1" customWidth="1"/>
    <col min="5271" max="5476" width="10.88671875" style="1"/>
    <col min="5477" max="5477" width="12" style="1" customWidth="1"/>
    <col min="5478" max="5478" width="2.6640625" style="1" customWidth="1"/>
    <col min="5479" max="5480" width="6.44140625" style="1" customWidth="1"/>
    <col min="5481" max="5481" width="5.77734375" style="1" customWidth="1"/>
    <col min="5482" max="5482" width="6.44140625" style="1" customWidth="1"/>
    <col min="5483" max="5483" width="13.6640625" style="1" customWidth="1"/>
    <col min="5484" max="5485" width="9" style="1" customWidth="1"/>
    <col min="5486" max="5486" width="2.44140625" style="1" customWidth="1"/>
    <col min="5487" max="5487" width="8.77734375" style="1" customWidth="1"/>
    <col min="5488" max="5488" width="7.44140625" style="1" customWidth="1"/>
    <col min="5489" max="5491" width="3.6640625" style="1" customWidth="1"/>
    <col min="5492" max="5492" width="3.44140625" style="1" customWidth="1"/>
    <col min="5493" max="5493" width="2.77734375" style="1" customWidth="1"/>
    <col min="5494" max="5494" width="3" style="1" customWidth="1"/>
    <col min="5495" max="5497" width="0" style="1" hidden="1" customWidth="1"/>
    <col min="5498" max="5498" width="4.44140625" style="1" customWidth="1"/>
    <col min="5499" max="5499" width="0" style="1" hidden="1" customWidth="1"/>
    <col min="5500" max="5501" width="14.77734375" style="1" customWidth="1"/>
    <col min="5502" max="5502" width="15.21875" style="1" customWidth="1"/>
    <col min="5503" max="5503" width="6.44140625" style="1" customWidth="1"/>
    <col min="5504" max="5504" width="15.21875" style="1" customWidth="1"/>
    <col min="5505" max="5505" width="4.21875" style="1" customWidth="1"/>
    <col min="5506" max="5506" width="3" style="1" customWidth="1"/>
    <col min="5507" max="5509" width="0" style="1" hidden="1" customWidth="1"/>
    <col min="5510" max="5510" width="3" style="1" customWidth="1"/>
    <col min="5511" max="5511" width="0" style="1" hidden="1" customWidth="1"/>
    <col min="5512" max="5512" width="3" style="1" customWidth="1"/>
    <col min="5513" max="5513" width="0" style="1" hidden="1" customWidth="1"/>
    <col min="5514" max="5514" width="4.44140625" style="1" customWidth="1"/>
    <col min="5515" max="5515" width="34.33203125" style="1" customWidth="1"/>
    <col min="5516" max="5516" width="23.44140625" style="1" customWidth="1"/>
    <col min="5517" max="5517" width="9.21875" style="1" customWidth="1"/>
    <col min="5518" max="5518" width="19.44140625" style="1" customWidth="1"/>
    <col min="5519" max="5519" width="42.6640625" style="1" customWidth="1"/>
    <col min="5520" max="5520" width="5.77734375" style="1" customWidth="1"/>
    <col min="5521" max="5521" width="31.44140625" style="1" customWidth="1"/>
    <col min="5522" max="5522" width="16.21875" style="1" customWidth="1"/>
    <col min="5523" max="5524" width="9.33203125" style="1" customWidth="1"/>
    <col min="5525" max="5525" width="11.21875" style="1" customWidth="1"/>
    <col min="5526" max="5526" width="2.21875" style="1" customWidth="1"/>
    <col min="5527" max="5732" width="10.88671875" style="1"/>
    <col min="5733" max="5733" width="12" style="1" customWidth="1"/>
    <col min="5734" max="5734" width="2.6640625" style="1" customWidth="1"/>
    <col min="5735" max="5736" width="6.44140625" style="1" customWidth="1"/>
    <col min="5737" max="5737" width="5.77734375" style="1" customWidth="1"/>
    <col min="5738" max="5738" width="6.44140625" style="1" customWidth="1"/>
    <col min="5739" max="5739" width="13.6640625" style="1" customWidth="1"/>
    <col min="5740" max="5741" width="9" style="1" customWidth="1"/>
    <col min="5742" max="5742" width="2.44140625" style="1" customWidth="1"/>
    <col min="5743" max="5743" width="8.77734375" style="1" customWidth="1"/>
    <col min="5744" max="5744" width="7.44140625" style="1" customWidth="1"/>
    <col min="5745" max="5747" width="3.6640625" style="1" customWidth="1"/>
    <col min="5748" max="5748" width="3.44140625" style="1" customWidth="1"/>
    <col min="5749" max="5749" width="2.77734375" style="1" customWidth="1"/>
    <col min="5750" max="5750" width="3" style="1" customWidth="1"/>
    <col min="5751" max="5753" width="0" style="1" hidden="1" customWidth="1"/>
    <col min="5754" max="5754" width="4.44140625" style="1" customWidth="1"/>
    <col min="5755" max="5755" width="0" style="1" hidden="1" customWidth="1"/>
    <col min="5756" max="5757" width="14.77734375" style="1" customWidth="1"/>
    <col min="5758" max="5758" width="15.21875" style="1" customWidth="1"/>
    <col min="5759" max="5759" width="6.44140625" style="1" customWidth="1"/>
    <col min="5760" max="5760" width="15.21875" style="1" customWidth="1"/>
    <col min="5761" max="5761" width="4.21875" style="1" customWidth="1"/>
    <col min="5762" max="5762" width="3" style="1" customWidth="1"/>
    <col min="5763" max="5765" width="0" style="1" hidden="1" customWidth="1"/>
    <col min="5766" max="5766" width="3" style="1" customWidth="1"/>
    <col min="5767" max="5767" width="0" style="1" hidden="1" customWidth="1"/>
    <col min="5768" max="5768" width="3" style="1" customWidth="1"/>
    <col min="5769" max="5769" width="0" style="1" hidden="1" customWidth="1"/>
    <col min="5770" max="5770" width="4.44140625" style="1" customWidth="1"/>
    <col min="5771" max="5771" width="34.33203125" style="1" customWidth="1"/>
    <col min="5772" max="5772" width="23.44140625" style="1" customWidth="1"/>
    <col min="5773" max="5773" width="9.21875" style="1" customWidth="1"/>
    <col min="5774" max="5774" width="19.44140625" style="1" customWidth="1"/>
    <col min="5775" max="5775" width="42.6640625" style="1" customWidth="1"/>
    <col min="5776" max="5776" width="5.77734375" style="1" customWidth="1"/>
    <col min="5777" max="5777" width="31.44140625" style="1" customWidth="1"/>
    <col min="5778" max="5778" width="16.21875" style="1" customWidth="1"/>
    <col min="5779" max="5780" width="9.33203125" style="1" customWidth="1"/>
    <col min="5781" max="5781" width="11.21875" style="1" customWidth="1"/>
    <col min="5782" max="5782" width="2.21875" style="1" customWidth="1"/>
    <col min="5783" max="5988" width="10.88671875" style="1"/>
    <col min="5989" max="5989" width="12" style="1" customWidth="1"/>
    <col min="5990" max="5990" width="2.6640625" style="1" customWidth="1"/>
    <col min="5991" max="5992" width="6.44140625" style="1" customWidth="1"/>
    <col min="5993" max="5993" width="5.77734375" style="1" customWidth="1"/>
    <col min="5994" max="5994" width="6.44140625" style="1" customWidth="1"/>
    <col min="5995" max="5995" width="13.6640625" style="1" customWidth="1"/>
    <col min="5996" max="5997" width="9" style="1" customWidth="1"/>
    <col min="5998" max="5998" width="2.44140625" style="1" customWidth="1"/>
    <col min="5999" max="5999" width="8.77734375" style="1" customWidth="1"/>
    <col min="6000" max="6000" width="7.44140625" style="1" customWidth="1"/>
    <col min="6001" max="6003" width="3.6640625" style="1" customWidth="1"/>
    <col min="6004" max="6004" width="3.44140625" style="1" customWidth="1"/>
    <col min="6005" max="6005" width="2.77734375" style="1" customWidth="1"/>
    <col min="6006" max="6006" width="3" style="1" customWidth="1"/>
    <col min="6007" max="6009" width="0" style="1" hidden="1" customWidth="1"/>
    <col min="6010" max="6010" width="4.44140625" style="1" customWidth="1"/>
    <col min="6011" max="6011" width="0" style="1" hidden="1" customWidth="1"/>
    <col min="6012" max="6013" width="14.77734375" style="1" customWidth="1"/>
    <col min="6014" max="6014" width="15.21875" style="1" customWidth="1"/>
    <col min="6015" max="6015" width="6.44140625" style="1" customWidth="1"/>
    <col min="6016" max="6016" width="15.21875" style="1" customWidth="1"/>
    <col min="6017" max="6017" width="4.21875" style="1" customWidth="1"/>
    <col min="6018" max="6018" width="3" style="1" customWidth="1"/>
    <col min="6019" max="6021" width="0" style="1" hidden="1" customWidth="1"/>
    <col min="6022" max="6022" width="3" style="1" customWidth="1"/>
    <col min="6023" max="6023" width="0" style="1" hidden="1" customWidth="1"/>
    <col min="6024" max="6024" width="3" style="1" customWidth="1"/>
    <col min="6025" max="6025" width="0" style="1" hidden="1" customWidth="1"/>
    <col min="6026" max="6026" width="4.44140625" style="1" customWidth="1"/>
    <col min="6027" max="6027" width="34.33203125" style="1" customWidth="1"/>
    <col min="6028" max="6028" width="23.44140625" style="1" customWidth="1"/>
    <col min="6029" max="6029" width="9.21875" style="1" customWidth="1"/>
    <col min="6030" max="6030" width="19.44140625" style="1" customWidth="1"/>
    <col min="6031" max="6031" width="42.6640625" style="1" customWidth="1"/>
    <col min="6032" max="6032" width="5.77734375" style="1" customWidth="1"/>
    <col min="6033" max="6033" width="31.44140625" style="1" customWidth="1"/>
    <col min="6034" max="6034" width="16.21875" style="1" customWidth="1"/>
    <col min="6035" max="6036" width="9.33203125" style="1" customWidth="1"/>
    <col min="6037" max="6037" width="11.21875" style="1" customWidth="1"/>
    <col min="6038" max="6038" width="2.21875" style="1" customWidth="1"/>
    <col min="6039" max="6244" width="10.88671875" style="1"/>
    <col min="6245" max="6245" width="12" style="1" customWidth="1"/>
    <col min="6246" max="6246" width="2.6640625" style="1" customWidth="1"/>
    <col min="6247" max="6248" width="6.44140625" style="1" customWidth="1"/>
    <col min="6249" max="6249" width="5.77734375" style="1" customWidth="1"/>
    <col min="6250" max="6250" width="6.44140625" style="1" customWidth="1"/>
    <col min="6251" max="6251" width="13.6640625" style="1" customWidth="1"/>
    <col min="6252" max="6253" width="9" style="1" customWidth="1"/>
    <col min="6254" max="6254" width="2.44140625" style="1" customWidth="1"/>
    <col min="6255" max="6255" width="8.77734375" style="1" customWidth="1"/>
    <col min="6256" max="6256" width="7.44140625" style="1" customWidth="1"/>
    <col min="6257" max="6259" width="3.6640625" style="1" customWidth="1"/>
    <col min="6260" max="6260" width="3.44140625" style="1" customWidth="1"/>
    <col min="6261" max="6261" width="2.77734375" style="1" customWidth="1"/>
    <col min="6262" max="6262" width="3" style="1" customWidth="1"/>
    <col min="6263" max="6265" width="0" style="1" hidden="1" customWidth="1"/>
    <col min="6266" max="6266" width="4.44140625" style="1" customWidth="1"/>
    <col min="6267" max="6267" width="0" style="1" hidden="1" customWidth="1"/>
    <col min="6268" max="6269" width="14.77734375" style="1" customWidth="1"/>
    <col min="6270" max="6270" width="15.21875" style="1" customWidth="1"/>
    <col min="6271" max="6271" width="6.44140625" style="1" customWidth="1"/>
    <col min="6272" max="6272" width="15.21875" style="1" customWidth="1"/>
    <col min="6273" max="6273" width="4.21875" style="1" customWidth="1"/>
    <col min="6274" max="6274" width="3" style="1" customWidth="1"/>
    <col min="6275" max="6277" width="0" style="1" hidden="1" customWidth="1"/>
    <col min="6278" max="6278" width="3" style="1" customWidth="1"/>
    <col min="6279" max="6279" width="0" style="1" hidden="1" customWidth="1"/>
    <col min="6280" max="6280" width="3" style="1" customWidth="1"/>
    <col min="6281" max="6281" width="0" style="1" hidden="1" customWidth="1"/>
    <col min="6282" max="6282" width="4.44140625" style="1" customWidth="1"/>
    <col min="6283" max="6283" width="34.33203125" style="1" customWidth="1"/>
    <col min="6284" max="6284" width="23.44140625" style="1" customWidth="1"/>
    <col min="6285" max="6285" width="9.21875" style="1" customWidth="1"/>
    <col min="6286" max="6286" width="19.44140625" style="1" customWidth="1"/>
    <col min="6287" max="6287" width="42.6640625" style="1" customWidth="1"/>
    <col min="6288" max="6288" width="5.77734375" style="1" customWidth="1"/>
    <col min="6289" max="6289" width="31.44140625" style="1" customWidth="1"/>
    <col min="6290" max="6290" width="16.21875" style="1" customWidth="1"/>
    <col min="6291" max="6292" width="9.33203125" style="1" customWidth="1"/>
    <col min="6293" max="6293" width="11.21875" style="1" customWidth="1"/>
    <col min="6294" max="6294" width="2.21875" style="1" customWidth="1"/>
    <col min="6295" max="6500" width="10.88671875" style="1"/>
    <col min="6501" max="6501" width="12" style="1" customWidth="1"/>
    <col min="6502" max="6502" width="2.6640625" style="1" customWidth="1"/>
    <col min="6503" max="6504" width="6.44140625" style="1" customWidth="1"/>
    <col min="6505" max="6505" width="5.77734375" style="1" customWidth="1"/>
    <col min="6506" max="6506" width="6.44140625" style="1" customWidth="1"/>
    <col min="6507" max="6507" width="13.6640625" style="1" customWidth="1"/>
    <col min="6508" max="6509" width="9" style="1" customWidth="1"/>
    <col min="6510" max="6510" width="2.44140625" style="1" customWidth="1"/>
    <col min="6511" max="6511" width="8.77734375" style="1" customWidth="1"/>
    <col min="6512" max="6512" width="7.44140625" style="1" customWidth="1"/>
    <col min="6513" max="6515" width="3.6640625" style="1" customWidth="1"/>
    <col min="6516" max="6516" width="3.44140625" style="1" customWidth="1"/>
    <col min="6517" max="6517" width="2.77734375" style="1" customWidth="1"/>
    <col min="6518" max="6518" width="3" style="1" customWidth="1"/>
    <col min="6519" max="6521" width="0" style="1" hidden="1" customWidth="1"/>
    <col min="6522" max="6522" width="4.44140625" style="1" customWidth="1"/>
    <col min="6523" max="6523" width="0" style="1" hidden="1" customWidth="1"/>
    <col min="6524" max="6525" width="14.77734375" style="1" customWidth="1"/>
    <col min="6526" max="6526" width="15.21875" style="1" customWidth="1"/>
    <col min="6527" max="6527" width="6.44140625" style="1" customWidth="1"/>
    <col min="6528" max="6528" width="15.21875" style="1" customWidth="1"/>
    <col min="6529" max="6529" width="4.21875" style="1" customWidth="1"/>
    <col min="6530" max="6530" width="3" style="1" customWidth="1"/>
    <col min="6531" max="6533" width="0" style="1" hidden="1" customWidth="1"/>
    <col min="6534" max="6534" width="3" style="1" customWidth="1"/>
    <col min="6535" max="6535" width="0" style="1" hidden="1" customWidth="1"/>
    <col min="6536" max="6536" width="3" style="1" customWidth="1"/>
    <col min="6537" max="6537" width="0" style="1" hidden="1" customWidth="1"/>
    <col min="6538" max="6538" width="4.44140625" style="1" customWidth="1"/>
    <col min="6539" max="6539" width="34.33203125" style="1" customWidth="1"/>
    <col min="6540" max="6540" width="23.44140625" style="1" customWidth="1"/>
    <col min="6541" max="6541" width="9.21875" style="1" customWidth="1"/>
    <col min="6542" max="6542" width="19.44140625" style="1" customWidth="1"/>
    <col min="6543" max="6543" width="42.6640625" style="1" customWidth="1"/>
    <col min="6544" max="6544" width="5.77734375" style="1" customWidth="1"/>
    <col min="6545" max="6545" width="31.44140625" style="1" customWidth="1"/>
    <col min="6546" max="6546" width="16.21875" style="1" customWidth="1"/>
    <col min="6547" max="6548" width="9.33203125" style="1" customWidth="1"/>
    <col min="6549" max="6549" width="11.21875" style="1" customWidth="1"/>
    <col min="6550" max="6550" width="2.21875" style="1" customWidth="1"/>
    <col min="6551" max="6756" width="10.88671875" style="1"/>
    <col min="6757" max="6757" width="12" style="1" customWidth="1"/>
    <col min="6758" max="6758" width="2.6640625" style="1" customWidth="1"/>
    <col min="6759" max="6760" width="6.44140625" style="1" customWidth="1"/>
    <col min="6761" max="6761" width="5.77734375" style="1" customWidth="1"/>
    <col min="6762" max="6762" width="6.44140625" style="1" customWidth="1"/>
    <col min="6763" max="6763" width="13.6640625" style="1" customWidth="1"/>
    <col min="6764" max="6765" width="9" style="1" customWidth="1"/>
    <col min="6766" max="6766" width="2.44140625" style="1" customWidth="1"/>
    <col min="6767" max="6767" width="8.77734375" style="1" customWidth="1"/>
    <col min="6768" max="6768" width="7.44140625" style="1" customWidth="1"/>
    <col min="6769" max="6771" width="3.6640625" style="1" customWidth="1"/>
    <col min="6772" max="6772" width="3.44140625" style="1" customWidth="1"/>
    <col min="6773" max="6773" width="2.77734375" style="1" customWidth="1"/>
    <col min="6774" max="6774" width="3" style="1" customWidth="1"/>
    <col min="6775" max="6777" width="0" style="1" hidden="1" customWidth="1"/>
    <col min="6778" max="6778" width="4.44140625" style="1" customWidth="1"/>
    <col min="6779" max="6779" width="0" style="1" hidden="1" customWidth="1"/>
    <col min="6780" max="6781" width="14.77734375" style="1" customWidth="1"/>
    <col min="6782" max="6782" width="15.21875" style="1" customWidth="1"/>
    <col min="6783" max="6783" width="6.44140625" style="1" customWidth="1"/>
    <col min="6784" max="6784" width="15.21875" style="1" customWidth="1"/>
    <col min="6785" max="6785" width="4.21875" style="1" customWidth="1"/>
    <col min="6786" max="6786" width="3" style="1" customWidth="1"/>
    <col min="6787" max="6789" width="0" style="1" hidden="1" customWidth="1"/>
    <col min="6790" max="6790" width="3" style="1" customWidth="1"/>
    <col min="6791" max="6791" width="0" style="1" hidden="1" customWidth="1"/>
    <col min="6792" max="6792" width="3" style="1" customWidth="1"/>
    <col min="6793" max="6793" width="0" style="1" hidden="1" customWidth="1"/>
    <col min="6794" max="6794" width="4.44140625" style="1" customWidth="1"/>
    <col min="6795" max="6795" width="34.33203125" style="1" customWidth="1"/>
    <col min="6796" max="6796" width="23.44140625" style="1" customWidth="1"/>
    <col min="6797" max="6797" width="9.21875" style="1" customWidth="1"/>
    <col min="6798" max="6798" width="19.44140625" style="1" customWidth="1"/>
    <col min="6799" max="6799" width="42.6640625" style="1" customWidth="1"/>
    <col min="6800" max="6800" width="5.77734375" style="1" customWidth="1"/>
    <col min="6801" max="6801" width="31.44140625" style="1" customWidth="1"/>
    <col min="6802" max="6802" width="16.21875" style="1" customWidth="1"/>
    <col min="6803" max="6804" width="9.33203125" style="1" customWidth="1"/>
    <col min="6805" max="6805" width="11.21875" style="1" customWidth="1"/>
    <col min="6806" max="6806" width="2.21875" style="1" customWidth="1"/>
    <col min="6807" max="7012" width="10.88671875" style="1"/>
    <col min="7013" max="7013" width="12" style="1" customWidth="1"/>
    <col min="7014" max="7014" width="2.6640625" style="1" customWidth="1"/>
    <col min="7015" max="7016" width="6.44140625" style="1" customWidth="1"/>
    <col min="7017" max="7017" width="5.77734375" style="1" customWidth="1"/>
    <col min="7018" max="7018" width="6.44140625" style="1" customWidth="1"/>
    <col min="7019" max="7019" width="13.6640625" style="1" customWidth="1"/>
    <col min="7020" max="7021" width="9" style="1" customWidth="1"/>
    <col min="7022" max="7022" width="2.44140625" style="1" customWidth="1"/>
    <col min="7023" max="7023" width="8.77734375" style="1" customWidth="1"/>
    <col min="7024" max="7024" width="7.44140625" style="1" customWidth="1"/>
    <col min="7025" max="7027" width="3.6640625" style="1" customWidth="1"/>
    <col min="7028" max="7028" width="3.44140625" style="1" customWidth="1"/>
    <col min="7029" max="7029" width="2.77734375" style="1" customWidth="1"/>
    <col min="7030" max="7030" width="3" style="1" customWidth="1"/>
    <col min="7031" max="7033" width="0" style="1" hidden="1" customWidth="1"/>
    <col min="7034" max="7034" width="4.44140625" style="1" customWidth="1"/>
    <col min="7035" max="7035" width="0" style="1" hidden="1" customWidth="1"/>
    <col min="7036" max="7037" width="14.77734375" style="1" customWidth="1"/>
    <col min="7038" max="7038" width="15.21875" style="1" customWidth="1"/>
    <col min="7039" max="7039" width="6.44140625" style="1" customWidth="1"/>
    <col min="7040" max="7040" width="15.21875" style="1" customWidth="1"/>
    <col min="7041" max="7041" width="4.21875" style="1" customWidth="1"/>
    <col min="7042" max="7042" width="3" style="1" customWidth="1"/>
    <col min="7043" max="7045" width="0" style="1" hidden="1" customWidth="1"/>
    <col min="7046" max="7046" width="3" style="1" customWidth="1"/>
    <col min="7047" max="7047" width="0" style="1" hidden="1" customWidth="1"/>
    <col min="7048" max="7048" width="3" style="1" customWidth="1"/>
    <col min="7049" max="7049" width="0" style="1" hidden="1" customWidth="1"/>
    <col min="7050" max="7050" width="4.44140625" style="1" customWidth="1"/>
    <col min="7051" max="7051" width="34.33203125" style="1" customWidth="1"/>
    <col min="7052" max="7052" width="23.44140625" style="1" customWidth="1"/>
    <col min="7053" max="7053" width="9.21875" style="1" customWidth="1"/>
    <col min="7054" max="7054" width="19.44140625" style="1" customWidth="1"/>
    <col min="7055" max="7055" width="42.6640625" style="1" customWidth="1"/>
    <col min="7056" max="7056" width="5.77734375" style="1" customWidth="1"/>
    <col min="7057" max="7057" width="31.44140625" style="1" customWidth="1"/>
    <col min="7058" max="7058" width="16.21875" style="1" customWidth="1"/>
    <col min="7059" max="7060" width="9.33203125" style="1" customWidth="1"/>
    <col min="7061" max="7061" width="11.21875" style="1" customWidth="1"/>
    <col min="7062" max="7062" width="2.21875" style="1" customWidth="1"/>
    <col min="7063" max="7268" width="10.88671875" style="1"/>
    <col min="7269" max="7269" width="12" style="1" customWidth="1"/>
    <col min="7270" max="7270" width="2.6640625" style="1" customWidth="1"/>
    <col min="7271" max="7272" width="6.44140625" style="1" customWidth="1"/>
    <col min="7273" max="7273" width="5.77734375" style="1" customWidth="1"/>
    <col min="7274" max="7274" width="6.44140625" style="1" customWidth="1"/>
    <col min="7275" max="7275" width="13.6640625" style="1" customWidth="1"/>
    <col min="7276" max="7277" width="9" style="1" customWidth="1"/>
    <col min="7278" max="7278" width="2.44140625" style="1" customWidth="1"/>
    <col min="7279" max="7279" width="8.77734375" style="1" customWidth="1"/>
    <col min="7280" max="7280" width="7.44140625" style="1" customWidth="1"/>
    <col min="7281" max="7283" width="3.6640625" style="1" customWidth="1"/>
    <col min="7284" max="7284" width="3.44140625" style="1" customWidth="1"/>
    <col min="7285" max="7285" width="2.77734375" style="1" customWidth="1"/>
    <col min="7286" max="7286" width="3" style="1" customWidth="1"/>
    <col min="7287" max="7289" width="0" style="1" hidden="1" customWidth="1"/>
    <col min="7290" max="7290" width="4.44140625" style="1" customWidth="1"/>
    <col min="7291" max="7291" width="0" style="1" hidden="1" customWidth="1"/>
    <col min="7292" max="7293" width="14.77734375" style="1" customWidth="1"/>
    <col min="7294" max="7294" width="15.21875" style="1" customWidth="1"/>
    <col min="7295" max="7295" width="6.44140625" style="1" customWidth="1"/>
    <col min="7296" max="7296" width="15.21875" style="1" customWidth="1"/>
    <col min="7297" max="7297" width="4.21875" style="1" customWidth="1"/>
    <col min="7298" max="7298" width="3" style="1" customWidth="1"/>
    <col min="7299" max="7301" width="0" style="1" hidden="1" customWidth="1"/>
    <col min="7302" max="7302" width="3" style="1" customWidth="1"/>
    <col min="7303" max="7303" width="0" style="1" hidden="1" customWidth="1"/>
    <col min="7304" max="7304" width="3" style="1" customWidth="1"/>
    <col min="7305" max="7305" width="0" style="1" hidden="1" customWidth="1"/>
    <col min="7306" max="7306" width="4.44140625" style="1" customWidth="1"/>
    <col min="7307" max="7307" width="34.33203125" style="1" customWidth="1"/>
    <col min="7308" max="7308" width="23.44140625" style="1" customWidth="1"/>
    <col min="7309" max="7309" width="9.21875" style="1" customWidth="1"/>
    <col min="7310" max="7310" width="19.44140625" style="1" customWidth="1"/>
    <col min="7311" max="7311" width="42.6640625" style="1" customWidth="1"/>
    <col min="7312" max="7312" width="5.77734375" style="1" customWidth="1"/>
    <col min="7313" max="7313" width="31.44140625" style="1" customWidth="1"/>
    <col min="7314" max="7314" width="16.21875" style="1" customWidth="1"/>
    <col min="7315" max="7316" width="9.33203125" style="1" customWidth="1"/>
    <col min="7317" max="7317" width="11.21875" style="1" customWidth="1"/>
    <col min="7318" max="7318" width="2.21875" style="1" customWidth="1"/>
    <col min="7319" max="7524" width="10.88671875" style="1"/>
    <col min="7525" max="7525" width="12" style="1" customWidth="1"/>
    <col min="7526" max="7526" width="2.6640625" style="1" customWidth="1"/>
    <col min="7527" max="7528" width="6.44140625" style="1" customWidth="1"/>
    <col min="7529" max="7529" width="5.77734375" style="1" customWidth="1"/>
    <col min="7530" max="7530" width="6.44140625" style="1" customWidth="1"/>
    <col min="7531" max="7531" width="13.6640625" style="1" customWidth="1"/>
    <col min="7532" max="7533" width="9" style="1" customWidth="1"/>
    <col min="7534" max="7534" width="2.44140625" style="1" customWidth="1"/>
    <col min="7535" max="7535" width="8.77734375" style="1" customWidth="1"/>
    <col min="7536" max="7536" width="7.44140625" style="1" customWidth="1"/>
    <col min="7537" max="7539" width="3.6640625" style="1" customWidth="1"/>
    <col min="7540" max="7540" width="3.44140625" style="1" customWidth="1"/>
    <col min="7541" max="7541" width="2.77734375" style="1" customWidth="1"/>
    <col min="7542" max="7542" width="3" style="1" customWidth="1"/>
    <col min="7543" max="7545" width="0" style="1" hidden="1" customWidth="1"/>
    <col min="7546" max="7546" width="4.44140625" style="1" customWidth="1"/>
    <col min="7547" max="7547" width="0" style="1" hidden="1" customWidth="1"/>
    <col min="7548" max="7549" width="14.77734375" style="1" customWidth="1"/>
    <col min="7550" max="7550" width="15.21875" style="1" customWidth="1"/>
    <col min="7551" max="7551" width="6.44140625" style="1" customWidth="1"/>
    <col min="7552" max="7552" width="15.21875" style="1" customWidth="1"/>
    <col min="7553" max="7553" width="4.21875" style="1" customWidth="1"/>
    <col min="7554" max="7554" width="3" style="1" customWidth="1"/>
    <col min="7555" max="7557" width="0" style="1" hidden="1" customWidth="1"/>
    <col min="7558" max="7558" width="3" style="1" customWidth="1"/>
    <col min="7559" max="7559" width="0" style="1" hidden="1" customWidth="1"/>
    <col min="7560" max="7560" width="3" style="1" customWidth="1"/>
    <col min="7561" max="7561" width="0" style="1" hidden="1" customWidth="1"/>
    <col min="7562" max="7562" width="4.44140625" style="1" customWidth="1"/>
    <col min="7563" max="7563" width="34.33203125" style="1" customWidth="1"/>
    <col min="7564" max="7564" width="23.44140625" style="1" customWidth="1"/>
    <col min="7565" max="7565" width="9.21875" style="1" customWidth="1"/>
    <col min="7566" max="7566" width="19.44140625" style="1" customWidth="1"/>
    <col min="7567" max="7567" width="42.6640625" style="1" customWidth="1"/>
    <col min="7568" max="7568" width="5.77734375" style="1" customWidth="1"/>
    <col min="7569" max="7569" width="31.44140625" style="1" customWidth="1"/>
    <col min="7570" max="7570" width="16.21875" style="1" customWidth="1"/>
    <col min="7571" max="7572" width="9.33203125" style="1" customWidth="1"/>
    <col min="7573" max="7573" width="11.21875" style="1" customWidth="1"/>
    <col min="7574" max="7574" width="2.21875" style="1" customWidth="1"/>
    <col min="7575" max="7780" width="10.88671875" style="1"/>
    <col min="7781" max="7781" width="12" style="1" customWidth="1"/>
    <col min="7782" max="7782" width="2.6640625" style="1" customWidth="1"/>
    <col min="7783" max="7784" width="6.44140625" style="1" customWidth="1"/>
    <col min="7785" max="7785" width="5.77734375" style="1" customWidth="1"/>
    <col min="7786" max="7786" width="6.44140625" style="1" customWidth="1"/>
    <col min="7787" max="7787" width="13.6640625" style="1" customWidth="1"/>
    <col min="7788" max="7789" width="9" style="1" customWidth="1"/>
    <col min="7790" max="7790" width="2.44140625" style="1" customWidth="1"/>
    <col min="7791" max="7791" width="8.77734375" style="1" customWidth="1"/>
    <col min="7792" max="7792" width="7.44140625" style="1" customWidth="1"/>
    <col min="7793" max="7795" width="3.6640625" style="1" customWidth="1"/>
    <col min="7796" max="7796" width="3.44140625" style="1" customWidth="1"/>
    <col min="7797" max="7797" width="2.77734375" style="1" customWidth="1"/>
    <col min="7798" max="7798" width="3" style="1" customWidth="1"/>
    <col min="7799" max="7801" width="0" style="1" hidden="1" customWidth="1"/>
    <col min="7802" max="7802" width="4.44140625" style="1" customWidth="1"/>
    <col min="7803" max="7803" width="0" style="1" hidden="1" customWidth="1"/>
    <col min="7804" max="7805" width="14.77734375" style="1" customWidth="1"/>
    <col min="7806" max="7806" width="15.21875" style="1" customWidth="1"/>
    <col min="7807" max="7807" width="6.44140625" style="1" customWidth="1"/>
    <col min="7808" max="7808" width="15.21875" style="1" customWidth="1"/>
    <col min="7809" max="7809" width="4.21875" style="1" customWidth="1"/>
    <col min="7810" max="7810" width="3" style="1" customWidth="1"/>
    <col min="7811" max="7813" width="0" style="1" hidden="1" customWidth="1"/>
    <col min="7814" max="7814" width="3" style="1" customWidth="1"/>
    <col min="7815" max="7815" width="0" style="1" hidden="1" customWidth="1"/>
    <col min="7816" max="7816" width="3" style="1" customWidth="1"/>
    <col min="7817" max="7817" width="0" style="1" hidden="1" customWidth="1"/>
    <col min="7818" max="7818" width="4.44140625" style="1" customWidth="1"/>
    <col min="7819" max="7819" width="34.33203125" style="1" customWidth="1"/>
    <col min="7820" max="7820" width="23.44140625" style="1" customWidth="1"/>
    <col min="7821" max="7821" width="9.21875" style="1" customWidth="1"/>
    <col min="7822" max="7822" width="19.44140625" style="1" customWidth="1"/>
    <col min="7823" max="7823" width="42.6640625" style="1" customWidth="1"/>
    <col min="7824" max="7824" width="5.77734375" style="1" customWidth="1"/>
    <col min="7825" max="7825" width="31.44140625" style="1" customWidth="1"/>
    <col min="7826" max="7826" width="16.21875" style="1" customWidth="1"/>
    <col min="7827" max="7828" width="9.33203125" style="1" customWidth="1"/>
    <col min="7829" max="7829" width="11.21875" style="1" customWidth="1"/>
    <col min="7830" max="7830" width="2.21875" style="1" customWidth="1"/>
    <col min="7831" max="8036" width="10.88671875" style="1"/>
    <col min="8037" max="8037" width="12" style="1" customWidth="1"/>
    <col min="8038" max="8038" width="2.6640625" style="1" customWidth="1"/>
    <col min="8039" max="8040" width="6.44140625" style="1" customWidth="1"/>
    <col min="8041" max="8041" width="5.77734375" style="1" customWidth="1"/>
    <col min="8042" max="8042" width="6.44140625" style="1" customWidth="1"/>
    <col min="8043" max="8043" width="13.6640625" style="1" customWidth="1"/>
    <col min="8044" max="8045" width="9" style="1" customWidth="1"/>
    <col min="8046" max="8046" width="2.44140625" style="1" customWidth="1"/>
    <col min="8047" max="8047" width="8.77734375" style="1" customWidth="1"/>
    <col min="8048" max="8048" width="7.44140625" style="1" customWidth="1"/>
    <col min="8049" max="8051" width="3.6640625" style="1" customWidth="1"/>
    <col min="8052" max="8052" width="3.44140625" style="1" customWidth="1"/>
    <col min="8053" max="8053" width="2.77734375" style="1" customWidth="1"/>
    <col min="8054" max="8054" width="3" style="1" customWidth="1"/>
    <col min="8055" max="8057" width="0" style="1" hidden="1" customWidth="1"/>
    <col min="8058" max="8058" width="4.44140625" style="1" customWidth="1"/>
    <col min="8059" max="8059" width="0" style="1" hidden="1" customWidth="1"/>
    <col min="8060" max="8061" width="14.77734375" style="1" customWidth="1"/>
    <col min="8062" max="8062" width="15.21875" style="1" customWidth="1"/>
    <col min="8063" max="8063" width="6.44140625" style="1" customWidth="1"/>
    <col min="8064" max="8064" width="15.21875" style="1" customWidth="1"/>
    <col min="8065" max="8065" width="4.21875" style="1" customWidth="1"/>
    <col min="8066" max="8066" width="3" style="1" customWidth="1"/>
    <col min="8067" max="8069" width="0" style="1" hidden="1" customWidth="1"/>
    <col min="8070" max="8070" width="3" style="1" customWidth="1"/>
    <col min="8071" max="8071" width="0" style="1" hidden="1" customWidth="1"/>
    <col min="8072" max="8072" width="3" style="1" customWidth="1"/>
    <col min="8073" max="8073" width="0" style="1" hidden="1" customWidth="1"/>
    <col min="8074" max="8074" width="4.44140625" style="1" customWidth="1"/>
    <col min="8075" max="8075" width="34.33203125" style="1" customWidth="1"/>
    <col min="8076" max="8076" width="23.44140625" style="1" customWidth="1"/>
    <col min="8077" max="8077" width="9.21875" style="1" customWidth="1"/>
    <col min="8078" max="8078" width="19.44140625" style="1" customWidth="1"/>
    <col min="8079" max="8079" width="42.6640625" style="1" customWidth="1"/>
    <col min="8080" max="8080" width="5.77734375" style="1" customWidth="1"/>
    <col min="8081" max="8081" width="31.44140625" style="1" customWidth="1"/>
    <col min="8082" max="8082" width="16.21875" style="1" customWidth="1"/>
    <col min="8083" max="8084" width="9.33203125" style="1" customWidth="1"/>
    <col min="8085" max="8085" width="11.21875" style="1" customWidth="1"/>
    <col min="8086" max="8086" width="2.21875" style="1" customWidth="1"/>
    <col min="8087" max="8292" width="10.88671875" style="1"/>
    <col min="8293" max="8293" width="12" style="1" customWidth="1"/>
    <col min="8294" max="8294" width="2.6640625" style="1" customWidth="1"/>
    <col min="8295" max="8296" width="6.44140625" style="1" customWidth="1"/>
    <col min="8297" max="8297" width="5.77734375" style="1" customWidth="1"/>
    <col min="8298" max="8298" width="6.44140625" style="1" customWidth="1"/>
    <col min="8299" max="8299" width="13.6640625" style="1" customWidth="1"/>
    <col min="8300" max="8301" width="9" style="1" customWidth="1"/>
    <col min="8302" max="8302" width="2.44140625" style="1" customWidth="1"/>
    <col min="8303" max="8303" width="8.77734375" style="1" customWidth="1"/>
    <col min="8304" max="8304" width="7.44140625" style="1" customWidth="1"/>
    <col min="8305" max="8307" width="3.6640625" style="1" customWidth="1"/>
    <col min="8308" max="8308" width="3.44140625" style="1" customWidth="1"/>
    <col min="8309" max="8309" width="2.77734375" style="1" customWidth="1"/>
    <col min="8310" max="8310" width="3" style="1" customWidth="1"/>
    <col min="8311" max="8313" width="0" style="1" hidden="1" customWidth="1"/>
    <col min="8314" max="8314" width="4.44140625" style="1" customWidth="1"/>
    <col min="8315" max="8315" width="0" style="1" hidden="1" customWidth="1"/>
    <col min="8316" max="8317" width="14.77734375" style="1" customWidth="1"/>
    <col min="8318" max="8318" width="15.21875" style="1" customWidth="1"/>
    <col min="8319" max="8319" width="6.44140625" style="1" customWidth="1"/>
    <col min="8320" max="8320" width="15.21875" style="1" customWidth="1"/>
    <col min="8321" max="8321" width="4.21875" style="1" customWidth="1"/>
    <col min="8322" max="8322" width="3" style="1" customWidth="1"/>
    <col min="8323" max="8325" width="0" style="1" hidden="1" customWidth="1"/>
    <col min="8326" max="8326" width="3" style="1" customWidth="1"/>
    <col min="8327" max="8327" width="0" style="1" hidden="1" customWidth="1"/>
    <col min="8328" max="8328" width="3" style="1" customWidth="1"/>
    <col min="8329" max="8329" width="0" style="1" hidden="1" customWidth="1"/>
    <col min="8330" max="8330" width="4.44140625" style="1" customWidth="1"/>
    <col min="8331" max="8331" width="34.33203125" style="1" customWidth="1"/>
    <col min="8332" max="8332" width="23.44140625" style="1" customWidth="1"/>
    <col min="8333" max="8333" width="9.21875" style="1" customWidth="1"/>
    <col min="8334" max="8334" width="19.44140625" style="1" customWidth="1"/>
    <col min="8335" max="8335" width="42.6640625" style="1" customWidth="1"/>
    <col min="8336" max="8336" width="5.77734375" style="1" customWidth="1"/>
    <col min="8337" max="8337" width="31.44140625" style="1" customWidth="1"/>
    <col min="8338" max="8338" width="16.21875" style="1" customWidth="1"/>
    <col min="8339" max="8340" width="9.33203125" style="1" customWidth="1"/>
    <col min="8341" max="8341" width="11.21875" style="1" customWidth="1"/>
    <col min="8342" max="8342" width="2.21875" style="1" customWidth="1"/>
    <col min="8343" max="8548" width="10.88671875" style="1"/>
    <col min="8549" max="8549" width="12" style="1" customWidth="1"/>
    <col min="8550" max="8550" width="2.6640625" style="1" customWidth="1"/>
    <col min="8551" max="8552" width="6.44140625" style="1" customWidth="1"/>
    <col min="8553" max="8553" width="5.77734375" style="1" customWidth="1"/>
    <col min="8554" max="8554" width="6.44140625" style="1" customWidth="1"/>
    <col min="8555" max="8555" width="13.6640625" style="1" customWidth="1"/>
    <col min="8556" max="8557" width="9" style="1" customWidth="1"/>
    <col min="8558" max="8558" width="2.44140625" style="1" customWidth="1"/>
    <col min="8559" max="8559" width="8.77734375" style="1" customWidth="1"/>
    <col min="8560" max="8560" width="7.44140625" style="1" customWidth="1"/>
    <col min="8561" max="8563" width="3.6640625" style="1" customWidth="1"/>
    <col min="8564" max="8564" width="3.44140625" style="1" customWidth="1"/>
    <col min="8565" max="8565" width="2.77734375" style="1" customWidth="1"/>
    <col min="8566" max="8566" width="3" style="1" customWidth="1"/>
    <col min="8567" max="8569" width="0" style="1" hidden="1" customWidth="1"/>
    <col min="8570" max="8570" width="4.44140625" style="1" customWidth="1"/>
    <col min="8571" max="8571" width="0" style="1" hidden="1" customWidth="1"/>
    <col min="8572" max="8573" width="14.77734375" style="1" customWidth="1"/>
    <col min="8574" max="8574" width="15.21875" style="1" customWidth="1"/>
    <col min="8575" max="8575" width="6.44140625" style="1" customWidth="1"/>
    <col min="8576" max="8576" width="15.21875" style="1" customWidth="1"/>
    <col min="8577" max="8577" width="4.21875" style="1" customWidth="1"/>
    <col min="8578" max="8578" width="3" style="1" customWidth="1"/>
    <col min="8579" max="8581" width="0" style="1" hidden="1" customWidth="1"/>
    <col min="8582" max="8582" width="3" style="1" customWidth="1"/>
    <col min="8583" max="8583" width="0" style="1" hidden="1" customWidth="1"/>
    <col min="8584" max="8584" width="3" style="1" customWidth="1"/>
    <col min="8585" max="8585" width="0" style="1" hidden="1" customWidth="1"/>
    <col min="8586" max="8586" width="4.44140625" style="1" customWidth="1"/>
    <col min="8587" max="8587" width="34.33203125" style="1" customWidth="1"/>
    <col min="8588" max="8588" width="23.44140625" style="1" customWidth="1"/>
    <col min="8589" max="8589" width="9.21875" style="1" customWidth="1"/>
    <col min="8590" max="8590" width="19.44140625" style="1" customWidth="1"/>
    <col min="8591" max="8591" width="42.6640625" style="1" customWidth="1"/>
    <col min="8592" max="8592" width="5.77734375" style="1" customWidth="1"/>
    <col min="8593" max="8593" width="31.44140625" style="1" customWidth="1"/>
    <col min="8594" max="8594" width="16.21875" style="1" customWidth="1"/>
    <col min="8595" max="8596" width="9.33203125" style="1" customWidth="1"/>
    <col min="8597" max="8597" width="11.21875" style="1" customWidth="1"/>
    <col min="8598" max="8598" width="2.21875" style="1" customWidth="1"/>
    <col min="8599" max="8804" width="10.88671875" style="1"/>
    <col min="8805" max="8805" width="12" style="1" customWidth="1"/>
    <col min="8806" max="8806" width="2.6640625" style="1" customWidth="1"/>
    <col min="8807" max="8808" width="6.44140625" style="1" customWidth="1"/>
    <col min="8809" max="8809" width="5.77734375" style="1" customWidth="1"/>
    <col min="8810" max="8810" width="6.44140625" style="1" customWidth="1"/>
    <col min="8811" max="8811" width="13.6640625" style="1" customWidth="1"/>
    <col min="8812" max="8813" width="9" style="1" customWidth="1"/>
    <col min="8814" max="8814" width="2.44140625" style="1" customWidth="1"/>
    <col min="8815" max="8815" width="8.77734375" style="1" customWidth="1"/>
    <col min="8816" max="8816" width="7.44140625" style="1" customWidth="1"/>
    <col min="8817" max="8819" width="3.6640625" style="1" customWidth="1"/>
    <col min="8820" max="8820" width="3.44140625" style="1" customWidth="1"/>
    <col min="8821" max="8821" width="2.77734375" style="1" customWidth="1"/>
    <col min="8822" max="8822" width="3" style="1" customWidth="1"/>
    <col min="8823" max="8825" width="0" style="1" hidden="1" customWidth="1"/>
    <col min="8826" max="8826" width="4.44140625" style="1" customWidth="1"/>
    <col min="8827" max="8827" width="0" style="1" hidden="1" customWidth="1"/>
    <col min="8828" max="8829" width="14.77734375" style="1" customWidth="1"/>
    <col min="8830" max="8830" width="15.21875" style="1" customWidth="1"/>
    <col min="8831" max="8831" width="6.44140625" style="1" customWidth="1"/>
    <col min="8832" max="8832" width="15.21875" style="1" customWidth="1"/>
    <col min="8833" max="8833" width="4.21875" style="1" customWidth="1"/>
    <col min="8834" max="8834" width="3" style="1" customWidth="1"/>
    <col min="8835" max="8837" width="0" style="1" hidden="1" customWidth="1"/>
    <col min="8838" max="8838" width="3" style="1" customWidth="1"/>
    <col min="8839" max="8839" width="0" style="1" hidden="1" customWidth="1"/>
    <col min="8840" max="8840" width="3" style="1" customWidth="1"/>
    <col min="8841" max="8841" width="0" style="1" hidden="1" customWidth="1"/>
    <col min="8842" max="8842" width="4.44140625" style="1" customWidth="1"/>
    <col min="8843" max="8843" width="34.33203125" style="1" customWidth="1"/>
    <col min="8844" max="8844" width="23.44140625" style="1" customWidth="1"/>
    <col min="8845" max="8845" width="9.21875" style="1" customWidth="1"/>
    <col min="8846" max="8846" width="19.44140625" style="1" customWidth="1"/>
    <col min="8847" max="8847" width="42.6640625" style="1" customWidth="1"/>
    <col min="8848" max="8848" width="5.77734375" style="1" customWidth="1"/>
    <col min="8849" max="8849" width="31.44140625" style="1" customWidth="1"/>
    <col min="8850" max="8850" width="16.21875" style="1" customWidth="1"/>
    <col min="8851" max="8852" width="9.33203125" style="1" customWidth="1"/>
    <col min="8853" max="8853" width="11.21875" style="1" customWidth="1"/>
    <col min="8854" max="8854" width="2.21875" style="1" customWidth="1"/>
    <col min="8855" max="9060" width="10.88671875" style="1"/>
    <col min="9061" max="9061" width="12" style="1" customWidth="1"/>
    <col min="9062" max="9062" width="2.6640625" style="1" customWidth="1"/>
    <col min="9063" max="9064" width="6.44140625" style="1" customWidth="1"/>
    <col min="9065" max="9065" width="5.77734375" style="1" customWidth="1"/>
    <col min="9066" max="9066" width="6.44140625" style="1" customWidth="1"/>
    <col min="9067" max="9067" width="13.6640625" style="1" customWidth="1"/>
    <col min="9068" max="9069" width="9" style="1" customWidth="1"/>
    <col min="9070" max="9070" width="2.44140625" style="1" customWidth="1"/>
    <col min="9071" max="9071" width="8.77734375" style="1" customWidth="1"/>
    <col min="9072" max="9072" width="7.44140625" style="1" customWidth="1"/>
    <col min="9073" max="9075" width="3.6640625" style="1" customWidth="1"/>
    <col min="9076" max="9076" width="3.44140625" style="1" customWidth="1"/>
    <col min="9077" max="9077" width="2.77734375" style="1" customWidth="1"/>
    <col min="9078" max="9078" width="3" style="1" customWidth="1"/>
    <col min="9079" max="9081" width="0" style="1" hidden="1" customWidth="1"/>
    <col min="9082" max="9082" width="4.44140625" style="1" customWidth="1"/>
    <col min="9083" max="9083" width="0" style="1" hidden="1" customWidth="1"/>
    <col min="9084" max="9085" width="14.77734375" style="1" customWidth="1"/>
    <col min="9086" max="9086" width="15.21875" style="1" customWidth="1"/>
    <col min="9087" max="9087" width="6.44140625" style="1" customWidth="1"/>
    <col min="9088" max="9088" width="15.21875" style="1" customWidth="1"/>
    <col min="9089" max="9089" width="4.21875" style="1" customWidth="1"/>
    <col min="9090" max="9090" width="3" style="1" customWidth="1"/>
    <col min="9091" max="9093" width="0" style="1" hidden="1" customWidth="1"/>
    <col min="9094" max="9094" width="3" style="1" customWidth="1"/>
    <col min="9095" max="9095" width="0" style="1" hidden="1" customWidth="1"/>
    <col min="9096" max="9096" width="3" style="1" customWidth="1"/>
    <col min="9097" max="9097" width="0" style="1" hidden="1" customWidth="1"/>
    <col min="9098" max="9098" width="4.44140625" style="1" customWidth="1"/>
    <col min="9099" max="9099" width="34.33203125" style="1" customWidth="1"/>
    <col min="9100" max="9100" width="23.44140625" style="1" customWidth="1"/>
    <col min="9101" max="9101" width="9.21875" style="1" customWidth="1"/>
    <col min="9102" max="9102" width="19.44140625" style="1" customWidth="1"/>
    <col min="9103" max="9103" width="42.6640625" style="1" customWidth="1"/>
    <col min="9104" max="9104" width="5.77734375" style="1" customWidth="1"/>
    <col min="9105" max="9105" width="31.44140625" style="1" customWidth="1"/>
    <col min="9106" max="9106" width="16.21875" style="1" customWidth="1"/>
    <col min="9107" max="9108" width="9.33203125" style="1" customWidth="1"/>
    <col min="9109" max="9109" width="11.21875" style="1" customWidth="1"/>
    <col min="9110" max="9110" width="2.21875" style="1" customWidth="1"/>
    <col min="9111" max="9316" width="10.88671875" style="1"/>
    <col min="9317" max="9317" width="12" style="1" customWidth="1"/>
    <col min="9318" max="9318" width="2.6640625" style="1" customWidth="1"/>
    <col min="9319" max="9320" width="6.44140625" style="1" customWidth="1"/>
    <col min="9321" max="9321" width="5.77734375" style="1" customWidth="1"/>
    <col min="9322" max="9322" width="6.44140625" style="1" customWidth="1"/>
    <col min="9323" max="9323" width="13.6640625" style="1" customWidth="1"/>
    <col min="9324" max="9325" width="9" style="1" customWidth="1"/>
    <col min="9326" max="9326" width="2.44140625" style="1" customWidth="1"/>
    <col min="9327" max="9327" width="8.77734375" style="1" customWidth="1"/>
    <col min="9328" max="9328" width="7.44140625" style="1" customWidth="1"/>
    <col min="9329" max="9331" width="3.6640625" style="1" customWidth="1"/>
    <col min="9332" max="9332" width="3.44140625" style="1" customWidth="1"/>
    <col min="9333" max="9333" width="2.77734375" style="1" customWidth="1"/>
    <col min="9334" max="9334" width="3" style="1" customWidth="1"/>
    <col min="9335" max="9337" width="0" style="1" hidden="1" customWidth="1"/>
    <col min="9338" max="9338" width="4.44140625" style="1" customWidth="1"/>
    <col min="9339" max="9339" width="0" style="1" hidden="1" customWidth="1"/>
    <col min="9340" max="9341" width="14.77734375" style="1" customWidth="1"/>
    <col min="9342" max="9342" width="15.21875" style="1" customWidth="1"/>
    <col min="9343" max="9343" width="6.44140625" style="1" customWidth="1"/>
    <col min="9344" max="9344" width="15.21875" style="1" customWidth="1"/>
    <col min="9345" max="9345" width="4.21875" style="1" customWidth="1"/>
    <col min="9346" max="9346" width="3" style="1" customWidth="1"/>
    <col min="9347" max="9349" width="0" style="1" hidden="1" customWidth="1"/>
    <col min="9350" max="9350" width="3" style="1" customWidth="1"/>
    <col min="9351" max="9351" width="0" style="1" hidden="1" customWidth="1"/>
    <col min="9352" max="9352" width="3" style="1" customWidth="1"/>
    <col min="9353" max="9353" width="0" style="1" hidden="1" customWidth="1"/>
    <col min="9354" max="9354" width="4.44140625" style="1" customWidth="1"/>
    <col min="9355" max="9355" width="34.33203125" style="1" customWidth="1"/>
    <col min="9356" max="9356" width="23.44140625" style="1" customWidth="1"/>
    <col min="9357" max="9357" width="9.21875" style="1" customWidth="1"/>
    <col min="9358" max="9358" width="19.44140625" style="1" customWidth="1"/>
    <col min="9359" max="9359" width="42.6640625" style="1" customWidth="1"/>
    <col min="9360" max="9360" width="5.77734375" style="1" customWidth="1"/>
    <col min="9361" max="9361" width="31.44140625" style="1" customWidth="1"/>
    <col min="9362" max="9362" width="16.21875" style="1" customWidth="1"/>
    <col min="9363" max="9364" width="9.33203125" style="1" customWidth="1"/>
    <col min="9365" max="9365" width="11.21875" style="1" customWidth="1"/>
    <col min="9366" max="9366" width="2.21875" style="1" customWidth="1"/>
    <col min="9367" max="9572" width="10.88671875" style="1"/>
    <col min="9573" max="9573" width="12" style="1" customWidth="1"/>
    <col min="9574" max="9574" width="2.6640625" style="1" customWidth="1"/>
    <col min="9575" max="9576" width="6.44140625" style="1" customWidth="1"/>
    <col min="9577" max="9577" width="5.77734375" style="1" customWidth="1"/>
    <col min="9578" max="9578" width="6.44140625" style="1" customWidth="1"/>
    <col min="9579" max="9579" width="13.6640625" style="1" customWidth="1"/>
    <col min="9580" max="9581" width="9" style="1" customWidth="1"/>
    <col min="9582" max="9582" width="2.44140625" style="1" customWidth="1"/>
    <col min="9583" max="9583" width="8.77734375" style="1" customWidth="1"/>
    <col min="9584" max="9584" width="7.44140625" style="1" customWidth="1"/>
    <col min="9585" max="9587" width="3.6640625" style="1" customWidth="1"/>
    <col min="9588" max="9588" width="3.44140625" style="1" customWidth="1"/>
    <col min="9589" max="9589" width="2.77734375" style="1" customWidth="1"/>
    <col min="9590" max="9590" width="3" style="1" customWidth="1"/>
    <col min="9591" max="9593" width="0" style="1" hidden="1" customWidth="1"/>
    <col min="9594" max="9594" width="4.44140625" style="1" customWidth="1"/>
    <col min="9595" max="9595" width="0" style="1" hidden="1" customWidth="1"/>
    <col min="9596" max="9597" width="14.77734375" style="1" customWidth="1"/>
    <col min="9598" max="9598" width="15.21875" style="1" customWidth="1"/>
    <col min="9599" max="9599" width="6.44140625" style="1" customWidth="1"/>
    <col min="9600" max="9600" width="15.21875" style="1" customWidth="1"/>
    <col min="9601" max="9601" width="4.21875" style="1" customWidth="1"/>
    <col min="9602" max="9602" width="3" style="1" customWidth="1"/>
    <col min="9603" max="9605" width="0" style="1" hidden="1" customWidth="1"/>
    <col min="9606" max="9606" width="3" style="1" customWidth="1"/>
    <col min="9607" max="9607" width="0" style="1" hidden="1" customWidth="1"/>
    <col min="9608" max="9608" width="3" style="1" customWidth="1"/>
    <col min="9609" max="9609" width="0" style="1" hidden="1" customWidth="1"/>
    <col min="9610" max="9610" width="4.44140625" style="1" customWidth="1"/>
    <col min="9611" max="9611" width="34.33203125" style="1" customWidth="1"/>
    <col min="9612" max="9612" width="23.44140625" style="1" customWidth="1"/>
    <col min="9613" max="9613" width="9.21875" style="1" customWidth="1"/>
    <col min="9614" max="9614" width="19.44140625" style="1" customWidth="1"/>
    <col min="9615" max="9615" width="42.6640625" style="1" customWidth="1"/>
    <col min="9616" max="9616" width="5.77734375" style="1" customWidth="1"/>
    <col min="9617" max="9617" width="31.44140625" style="1" customWidth="1"/>
    <col min="9618" max="9618" width="16.21875" style="1" customWidth="1"/>
    <col min="9619" max="9620" width="9.33203125" style="1" customWidth="1"/>
    <col min="9621" max="9621" width="11.21875" style="1" customWidth="1"/>
    <col min="9622" max="9622" width="2.21875" style="1" customWidth="1"/>
    <col min="9623" max="9828" width="10.88671875" style="1"/>
    <col min="9829" max="9829" width="12" style="1" customWidth="1"/>
    <col min="9830" max="9830" width="2.6640625" style="1" customWidth="1"/>
    <col min="9831" max="9832" width="6.44140625" style="1" customWidth="1"/>
    <col min="9833" max="9833" width="5.77734375" style="1" customWidth="1"/>
    <col min="9834" max="9834" width="6.44140625" style="1" customWidth="1"/>
    <col min="9835" max="9835" width="13.6640625" style="1" customWidth="1"/>
    <col min="9836" max="9837" width="9" style="1" customWidth="1"/>
    <col min="9838" max="9838" width="2.44140625" style="1" customWidth="1"/>
    <col min="9839" max="9839" width="8.77734375" style="1" customWidth="1"/>
    <col min="9840" max="9840" width="7.44140625" style="1" customWidth="1"/>
    <col min="9841" max="9843" width="3.6640625" style="1" customWidth="1"/>
    <col min="9844" max="9844" width="3.44140625" style="1" customWidth="1"/>
    <col min="9845" max="9845" width="2.77734375" style="1" customWidth="1"/>
    <col min="9846" max="9846" width="3" style="1" customWidth="1"/>
    <col min="9847" max="9849" width="0" style="1" hidden="1" customWidth="1"/>
    <col min="9850" max="9850" width="4.44140625" style="1" customWidth="1"/>
    <col min="9851" max="9851" width="0" style="1" hidden="1" customWidth="1"/>
    <col min="9852" max="9853" width="14.77734375" style="1" customWidth="1"/>
    <col min="9854" max="9854" width="15.21875" style="1" customWidth="1"/>
    <col min="9855" max="9855" width="6.44140625" style="1" customWidth="1"/>
    <col min="9856" max="9856" width="15.21875" style="1" customWidth="1"/>
    <col min="9857" max="9857" width="4.21875" style="1" customWidth="1"/>
    <col min="9858" max="9858" width="3" style="1" customWidth="1"/>
    <col min="9859" max="9861" width="0" style="1" hidden="1" customWidth="1"/>
    <col min="9862" max="9862" width="3" style="1" customWidth="1"/>
    <col min="9863" max="9863" width="0" style="1" hidden="1" customWidth="1"/>
    <col min="9864" max="9864" width="3" style="1" customWidth="1"/>
    <col min="9865" max="9865" width="0" style="1" hidden="1" customWidth="1"/>
    <col min="9866" max="9866" width="4.44140625" style="1" customWidth="1"/>
    <col min="9867" max="9867" width="34.33203125" style="1" customWidth="1"/>
    <col min="9868" max="9868" width="23.44140625" style="1" customWidth="1"/>
    <col min="9869" max="9869" width="9.21875" style="1" customWidth="1"/>
    <col min="9870" max="9870" width="19.44140625" style="1" customWidth="1"/>
    <col min="9871" max="9871" width="42.6640625" style="1" customWidth="1"/>
    <col min="9872" max="9872" width="5.77734375" style="1" customWidth="1"/>
    <col min="9873" max="9873" width="31.44140625" style="1" customWidth="1"/>
    <col min="9874" max="9874" width="16.21875" style="1" customWidth="1"/>
    <col min="9875" max="9876" width="9.33203125" style="1" customWidth="1"/>
    <col min="9877" max="9877" width="11.21875" style="1" customWidth="1"/>
    <col min="9878" max="9878" width="2.21875" style="1" customWidth="1"/>
    <col min="9879" max="10084" width="10.88671875" style="1"/>
    <col min="10085" max="10085" width="12" style="1" customWidth="1"/>
    <col min="10086" max="10086" width="2.6640625" style="1" customWidth="1"/>
    <col min="10087" max="10088" width="6.44140625" style="1" customWidth="1"/>
    <col min="10089" max="10089" width="5.77734375" style="1" customWidth="1"/>
    <col min="10090" max="10090" width="6.44140625" style="1" customWidth="1"/>
    <col min="10091" max="10091" width="13.6640625" style="1" customWidth="1"/>
    <col min="10092" max="10093" width="9" style="1" customWidth="1"/>
    <col min="10094" max="10094" width="2.44140625" style="1" customWidth="1"/>
    <col min="10095" max="10095" width="8.77734375" style="1" customWidth="1"/>
    <col min="10096" max="10096" width="7.44140625" style="1" customWidth="1"/>
    <col min="10097" max="10099" width="3.6640625" style="1" customWidth="1"/>
    <col min="10100" max="10100" width="3.44140625" style="1" customWidth="1"/>
    <col min="10101" max="10101" width="2.77734375" style="1" customWidth="1"/>
    <col min="10102" max="10102" width="3" style="1" customWidth="1"/>
    <col min="10103" max="10105" width="0" style="1" hidden="1" customWidth="1"/>
    <col min="10106" max="10106" width="4.44140625" style="1" customWidth="1"/>
    <col min="10107" max="10107" width="0" style="1" hidden="1" customWidth="1"/>
    <col min="10108" max="10109" width="14.77734375" style="1" customWidth="1"/>
    <col min="10110" max="10110" width="15.21875" style="1" customWidth="1"/>
    <col min="10111" max="10111" width="6.44140625" style="1" customWidth="1"/>
    <col min="10112" max="10112" width="15.21875" style="1" customWidth="1"/>
    <col min="10113" max="10113" width="4.21875" style="1" customWidth="1"/>
    <col min="10114" max="10114" width="3" style="1" customWidth="1"/>
    <col min="10115" max="10117" width="0" style="1" hidden="1" customWidth="1"/>
    <col min="10118" max="10118" width="3" style="1" customWidth="1"/>
    <col min="10119" max="10119" width="0" style="1" hidden="1" customWidth="1"/>
    <col min="10120" max="10120" width="3" style="1" customWidth="1"/>
    <col min="10121" max="10121" width="0" style="1" hidden="1" customWidth="1"/>
    <col min="10122" max="10122" width="4.44140625" style="1" customWidth="1"/>
    <col min="10123" max="10123" width="34.33203125" style="1" customWidth="1"/>
    <col min="10124" max="10124" width="23.44140625" style="1" customWidth="1"/>
    <col min="10125" max="10125" width="9.21875" style="1" customWidth="1"/>
    <col min="10126" max="10126" width="19.44140625" style="1" customWidth="1"/>
    <col min="10127" max="10127" width="42.6640625" style="1" customWidth="1"/>
    <col min="10128" max="10128" width="5.77734375" style="1" customWidth="1"/>
    <col min="10129" max="10129" width="31.44140625" style="1" customWidth="1"/>
    <col min="10130" max="10130" width="16.21875" style="1" customWidth="1"/>
    <col min="10131" max="10132" width="9.33203125" style="1" customWidth="1"/>
    <col min="10133" max="10133" width="11.21875" style="1" customWidth="1"/>
    <col min="10134" max="10134" width="2.21875" style="1" customWidth="1"/>
    <col min="10135" max="10340" width="10.88671875" style="1"/>
    <col min="10341" max="10341" width="12" style="1" customWidth="1"/>
    <col min="10342" max="10342" width="2.6640625" style="1" customWidth="1"/>
    <col min="10343" max="10344" width="6.44140625" style="1" customWidth="1"/>
    <col min="10345" max="10345" width="5.77734375" style="1" customWidth="1"/>
    <col min="10346" max="10346" width="6.44140625" style="1" customWidth="1"/>
    <col min="10347" max="10347" width="13.6640625" style="1" customWidth="1"/>
    <col min="10348" max="10349" width="9" style="1" customWidth="1"/>
    <col min="10350" max="10350" width="2.44140625" style="1" customWidth="1"/>
    <col min="10351" max="10351" width="8.77734375" style="1" customWidth="1"/>
    <col min="10352" max="10352" width="7.44140625" style="1" customWidth="1"/>
    <col min="10353" max="10355" width="3.6640625" style="1" customWidth="1"/>
    <col min="10356" max="10356" width="3.44140625" style="1" customWidth="1"/>
    <col min="10357" max="10357" width="2.77734375" style="1" customWidth="1"/>
    <col min="10358" max="10358" width="3" style="1" customWidth="1"/>
    <col min="10359" max="10361" width="0" style="1" hidden="1" customWidth="1"/>
    <col min="10362" max="10362" width="4.44140625" style="1" customWidth="1"/>
    <col min="10363" max="10363" width="0" style="1" hidden="1" customWidth="1"/>
    <col min="10364" max="10365" width="14.77734375" style="1" customWidth="1"/>
    <col min="10366" max="10366" width="15.21875" style="1" customWidth="1"/>
    <col min="10367" max="10367" width="6.44140625" style="1" customWidth="1"/>
    <col min="10368" max="10368" width="15.21875" style="1" customWidth="1"/>
    <col min="10369" max="10369" width="4.21875" style="1" customWidth="1"/>
    <col min="10370" max="10370" width="3" style="1" customWidth="1"/>
    <col min="10371" max="10373" width="0" style="1" hidden="1" customWidth="1"/>
    <col min="10374" max="10374" width="3" style="1" customWidth="1"/>
    <col min="10375" max="10375" width="0" style="1" hidden="1" customWidth="1"/>
    <col min="10376" max="10376" width="3" style="1" customWidth="1"/>
    <col min="10377" max="10377" width="0" style="1" hidden="1" customWidth="1"/>
    <col min="10378" max="10378" width="4.44140625" style="1" customWidth="1"/>
    <col min="10379" max="10379" width="34.33203125" style="1" customWidth="1"/>
    <col min="10380" max="10380" width="23.44140625" style="1" customWidth="1"/>
    <col min="10381" max="10381" width="9.21875" style="1" customWidth="1"/>
    <col min="10382" max="10382" width="19.44140625" style="1" customWidth="1"/>
    <col min="10383" max="10383" width="42.6640625" style="1" customWidth="1"/>
    <col min="10384" max="10384" width="5.77734375" style="1" customWidth="1"/>
    <col min="10385" max="10385" width="31.44140625" style="1" customWidth="1"/>
    <col min="10386" max="10386" width="16.21875" style="1" customWidth="1"/>
    <col min="10387" max="10388" width="9.33203125" style="1" customWidth="1"/>
    <col min="10389" max="10389" width="11.21875" style="1" customWidth="1"/>
    <col min="10390" max="10390" width="2.21875" style="1" customWidth="1"/>
    <col min="10391" max="10596" width="10.88671875" style="1"/>
    <col min="10597" max="10597" width="12" style="1" customWidth="1"/>
    <col min="10598" max="10598" width="2.6640625" style="1" customWidth="1"/>
    <col min="10599" max="10600" width="6.44140625" style="1" customWidth="1"/>
    <col min="10601" max="10601" width="5.77734375" style="1" customWidth="1"/>
    <col min="10602" max="10602" width="6.44140625" style="1" customWidth="1"/>
    <col min="10603" max="10603" width="13.6640625" style="1" customWidth="1"/>
    <col min="10604" max="10605" width="9" style="1" customWidth="1"/>
    <col min="10606" max="10606" width="2.44140625" style="1" customWidth="1"/>
    <col min="10607" max="10607" width="8.77734375" style="1" customWidth="1"/>
    <col min="10608" max="10608" width="7.44140625" style="1" customWidth="1"/>
    <col min="10609" max="10611" width="3.6640625" style="1" customWidth="1"/>
    <col min="10612" max="10612" width="3.44140625" style="1" customWidth="1"/>
    <col min="10613" max="10613" width="2.77734375" style="1" customWidth="1"/>
    <col min="10614" max="10614" width="3" style="1" customWidth="1"/>
    <col min="10615" max="10617" width="0" style="1" hidden="1" customWidth="1"/>
    <col min="10618" max="10618" width="4.44140625" style="1" customWidth="1"/>
    <col min="10619" max="10619" width="0" style="1" hidden="1" customWidth="1"/>
    <col min="10620" max="10621" width="14.77734375" style="1" customWidth="1"/>
    <col min="10622" max="10622" width="15.21875" style="1" customWidth="1"/>
    <col min="10623" max="10623" width="6.44140625" style="1" customWidth="1"/>
    <col min="10624" max="10624" width="15.21875" style="1" customWidth="1"/>
    <col min="10625" max="10625" width="4.21875" style="1" customWidth="1"/>
    <col min="10626" max="10626" width="3" style="1" customWidth="1"/>
    <col min="10627" max="10629" width="0" style="1" hidden="1" customWidth="1"/>
    <col min="10630" max="10630" width="3" style="1" customWidth="1"/>
    <col min="10631" max="10631" width="0" style="1" hidden="1" customWidth="1"/>
    <col min="10632" max="10632" width="3" style="1" customWidth="1"/>
    <col min="10633" max="10633" width="0" style="1" hidden="1" customWidth="1"/>
    <col min="10634" max="10634" width="4.44140625" style="1" customWidth="1"/>
    <col min="10635" max="10635" width="34.33203125" style="1" customWidth="1"/>
    <col min="10636" max="10636" width="23.44140625" style="1" customWidth="1"/>
    <col min="10637" max="10637" width="9.21875" style="1" customWidth="1"/>
    <col min="10638" max="10638" width="19.44140625" style="1" customWidth="1"/>
    <col min="10639" max="10639" width="42.6640625" style="1" customWidth="1"/>
    <col min="10640" max="10640" width="5.77734375" style="1" customWidth="1"/>
    <col min="10641" max="10641" width="31.44140625" style="1" customWidth="1"/>
    <col min="10642" max="10642" width="16.21875" style="1" customWidth="1"/>
    <col min="10643" max="10644" width="9.33203125" style="1" customWidth="1"/>
    <col min="10645" max="10645" width="11.21875" style="1" customWidth="1"/>
    <col min="10646" max="10646" width="2.21875" style="1" customWidth="1"/>
    <col min="10647" max="10852" width="10.88671875" style="1"/>
    <col min="10853" max="10853" width="12" style="1" customWidth="1"/>
    <col min="10854" max="10854" width="2.6640625" style="1" customWidth="1"/>
    <col min="10855" max="10856" width="6.44140625" style="1" customWidth="1"/>
    <col min="10857" max="10857" width="5.77734375" style="1" customWidth="1"/>
    <col min="10858" max="10858" width="6.44140625" style="1" customWidth="1"/>
    <col min="10859" max="10859" width="13.6640625" style="1" customWidth="1"/>
    <col min="10860" max="10861" width="9" style="1" customWidth="1"/>
    <col min="10862" max="10862" width="2.44140625" style="1" customWidth="1"/>
    <col min="10863" max="10863" width="8.77734375" style="1" customWidth="1"/>
    <col min="10864" max="10864" width="7.44140625" style="1" customWidth="1"/>
    <col min="10865" max="10867" width="3.6640625" style="1" customWidth="1"/>
    <col min="10868" max="10868" width="3.44140625" style="1" customWidth="1"/>
    <col min="10869" max="10869" width="2.77734375" style="1" customWidth="1"/>
    <col min="10870" max="10870" width="3" style="1" customWidth="1"/>
    <col min="10871" max="10873" width="0" style="1" hidden="1" customWidth="1"/>
    <col min="10874" max="10874" width="4.44140625" style="1" customWidth="1"/>
    <col min="10875" max="10875" width="0" style="1" hidden="1" customWidth="1"/>
    <col min="10876" max="10877" width="14.77734375" style="1" customWidth="1"/>
    <col min="10878" max="10878" width="15.21875" style="1" customWidth="1"/>
    <col min="10879" max="10879" width="6.44140625" style="1" customWidth="1"/>
    <col min="10880" max="10880" width="15.21875" style="1" customWidth="1"/>
    <col min="10881" max="10881" width="4.21875" style="1" customWidth="1"/>
    <col min="10882" max="10882" width="3" style="1" customWidth="1"/>
    <col min="10883" max="10885" width="0" style="1" hidden="1" customWidth="1"/>
    <col min="10886" max="10886" width="3" style="1" customWidth="1"/>
    <col min="10887" max="10887" width="0" style="1" hidden="1" customWidth="1"/>
    <col min="10888" max="10888" width="3" style="1" customWidth="1"/>
    <col min="10889" max="10889" width="0" style="1" hidden="1" customWidth="1"/>
    <col min="10890" max="10890" width="4.44140625" style="1" customWidth="1"/>
    <col min="10891" max="10891" width="34.33203125" style="1" customWidth="1"/>
    <col min="10892" max="10892" width="23.44140625" style="1" customWidth="1"/>
    <col min="10893" max="10893" width="9.21875" style="1" customWidth="1"/>
    <col min="10894" max="10894" width="19.44140625" style="1" customWidth="1"/>
    <col min="10895" max="10895" width="42.6640625" style="1" customWidth="1"/>
    <col min="10896" max="10896" width="5.77734375" style="1" customWidth="1"/>
    <col min="10897" max="10897" width="31.44140625" style="1" customWidth="1"/>
    <col min="10898" max="10898" width="16.21875" style="1" customWidth="1"/>
    <col min="10899" max="10900" width="9.33203125" style="1" customWidth="1"/>
    <col min="10901" max="10901" width="11.21875" style="1" customWidth="1"/>
    <col min="10902" max="10902" width="2.21875" style="1" customWidth="1"/>
    <col min="10903" max="11108" width="10.88671875" style="1"/>
    <col min="11109" max="11109" width="12" style="1" customWidth="1"/>
    <col min="11110" max="11110" width="2.6640625" style="1" customWidth="1"/>
    <col min="11111" max="11112" width="6.44140625" style="1" customWidth="1"/>
    <col min="11113" max="11113" width="5.77734375" style="1" customWidth="1"/>
    <col min="11114" max="11114" width="6.44140625" style="1" customWidth="1"/>
    <col min="11115" max="11115" width="13.6640625" style="1" customWidth="1"/>
    <col min="11116" max="11117" width="9" style="1" customWidth="1"/>
    <col min="11118" max="11118" width="2.44140625" style="1" customWidth="1"/>
    <col min="11119" max="11119" width="8.77734375" style="1" customWidth="1"/>
    <col min="11120" max="11120" width="7.44140625" style="1" customWidth="1"/>
    <col min="11121" max="11123" width="3.6640625" style="1" customWidth="1"/>
    <col min="11124" max="11124" width="3.44140625" style="1" customWidth="1"/>
    <col min="11125" max="11125" width="2.77734375" style="1" customWidth="1"/>
    <col min="11126" max="11126" width="3" style="1" customWidth="1"/>
    <col min="11127" max="11129" width="0" style="1" hidden="1" customWidth="1"/>
    <col min="11130" max="11130" width="4.44140625" style="1" customWidth="1"/>
    <col min="11131" max="11131" width="0" style="1" hidden="1" customWidth="1"/>
    <col min="11132" max="11133" width="14.77734375" style="1" customWidth="1"/>
    <col min="11134" max="11134" width="15.21875" style="1" customWidth="1"/>
    <col min="11135" max="11135" width="6.44140625" style="1" customWidth="1"/>
    <col min="11136" max="11136" width="15.21875" style="1" customWidth="1"/>
    <col min="11137" max="11137" width="4.21875" style="1" customWidth="1"/>
    <col min="11138" max="11138" width="3" style="1" customWidth="1"/>
    <col min="11139" max="11141" width="0" style="1" hidden="1" customWidth="1"/>
    <col min="11142" max="11142" width="3" style="1" customWidth="1"/>
    <col min="11143" max="11143" width="0" style="1" hidden="1" customWidth="1"/>
    <col min="11144" max="11144" width="3" style="1" customWidth="1"/>
    <col min="11145" max="11145" width="0" style="1" hidden="1" customWidth="1"/>
    <col min="11146" max="11146" width="4.44140625" style="1" customWidth="1"/>
    <col min="11147" max="11147" width="34.33203125" style="1" customWidth="1"/>
    <col min="11148" max="11148" width="23.44140625" style="1" customWidth="1"/>
    <col min="11149" max="11149" width="9.21875" style="1" customWidth="1"/>
    <col min="11150" max="11150" width="19.44140625" style="1" customWidth="1"/>
    <col min="11151" max="11151" width="42.6640625" style="1" customWidth="1"/>
    <col min="11152" max="11152" width="5.77734375" style="1" customWidth="1"/>
    <col min="11153" max="11153" width="31.44140625" style="1" customWidth="1"/>
    <col min="11154" max="11154" width="16.21875" style="1" customWidth="1"/>
    <col min="11155" max="11156" width="9.33203125" style="1" customWidth="1"/>
    <col min="11157" max="11157" width="11.21875" style="1" customWidth="1"/>
    <col min="11158" max="11158" width="2.21875" style="1" customWidth="1"/>
    <col min="11159" max="11364" width="10.88671875" style="1"/>
    <col min="11365" max="11365" width="12" style="1" customWidth="1"/>
    <col min="11366" max="11366" width="2.6640625" style="1" customWidth="1"/>
    <col min="11367" max="11368" width="6.44140625" style="1" customWidth="1"/>
    <col min="11369" max="11369" width="5.77734375" style="1" customWidth="1"/>
    <col min="11370" max="11370" width="6.44140625" style="1" customWidth="1"/>
    <col min="11371" max="11371" width="13.6640625" style="1" customWidth="1"/>
    <col min="11372" max="11373" width="9" style="1" customWidth="1"/>
    <col min="11374" max="11374" width="2.44140625" style="1" customWidth="1"/>
    <col min="11375" max="11375" width="8.77734375" style="1" customWidth="1"/>
    <col min="11376" max="11376" width="7.44140625" style="1" customWidth="1"/>
    <col min="11377" max="11379" width="3.6640625" style="1" customWidth="1"/>
    <col min="11380" max="11380" width="3.44140625" style="1" customWidth="1"/>
    <col min="11381" max="11381" width="2.77734375" style="1" customWidth="1"/>
    <col min="11382" max="11382" width="3" style="1" customWidth="1"/>
    <col min="11383" max="11385" width="0" style="1" hidden="1" customWidth="1"/>
    <col min="11386" max="11386" width="4.44140625" style="1" customWidth="1"/>
    <col min="11387" max="11387" width="0" style="1" hidden="1" customWidth="1"/>
    <col min="11388" max="11389" width="14.77734375" style="1" customWidth="1"/>
    <col min="11390" max="11390" width="15.21875" style="1" customWidth="1"/>
    <col min="11391" max="11391" width="6.44140625" style="1" customWidth="1"/>
    <col min="11392" max="11392" width="15.21875" style="1" customWidth="1"/>
    <col min="11393" max="11393" width="4.21875" style="1" customWidth="1"/>
    <col min="11394" max="11394" width="3" style="1" customWidth="1"/>
    <col min="11395" max="11397" width="0" style="1" hidden="1" customWidth="1"/>
    <col min="11398" max="11398" width="3" style="1" customWidth="1"/>
    <col min="11399" max="11399" width="0" style="1" hidden="1" customWidth="1"/>
    <col min="11400" max="11400" width="3" style="1" customWidth="1"/>
    <col min="11401" max="11401" width="0" style="1" hidden="1" customWidth="1"/>
    <col min="11402" max="11402" width="4.44140625" style="1" customWidth="1"/>
    <col min="11403" max="11403" width="34.33203125" style="1" customWidth="1"/>
    <col min="11404" max="11404" width="23.44140625" style="1" customWidth="1"/>
    <col min="11405" max="11405" width="9.21875" style="1" customWidth="1"/>
    <col min="11406" max="11406" width="19.44140625" style="1" customWidth="1"/>
    <col min="11407" max="11407" width="42.6640625" style="1" customWidth="1"/>
    <col min="11408" max="11408" width="5.77734375" style="1" customWidth="1"/>
    <col min="11409" max="11409" width="31.44140625" style="1" customWidth="1"/>
    <col min="11410" max="11410" width="16.21875" style="1" customWidth="1"/>
    <col min="11411" max="11412" width="9.33203125" style="1" customWidth="1"/>
    <col min="11413" max="11413" width="11.21875" style="1" customWidth="1"/>
    <col min="11414" max="11414" width="2.21875" style="1" customWidth="1"/>
    <col min="11415" max="11620" width="10.88671875" style="1"/>
    <col min="11621" max="11621" width="12" style="1" customWidth="1"/>
    <col min="11622" max="11622" width="2.6640625" style="1" customWidth="1"/>
    <col min="11623" max="11624" width="6.44140625" style="1" customWidth="1"/>
    <col min="11625" max="11625" width="5.77734375" style="1" customWidth="1"/>
    <col min="11626" max="11626" width="6.44140625" style="1" customWidth="1"/>
    <col min="11627" max="11627" width="13.6640625" style="1" customWidth="1"/>
    <col min="11628" max="11629" width="9" style="1" customWidth="1"/>
    <col min="11630" max="11630" width="2.44140625" style="1" customWidth="1"/>
    <col min="11631" max="11631" width="8.77734375" style="1" customWidth="1"/>
    <col min="11632" max="11632" width="7.44140625" style="1" customWidth="1"/>
    <col min="11633" max="11635" width="3.6640625" style="1" customWidth="1"/>
    <col min="11636" max="11636" width="3.44140625" style="1" customWidth="1"/>
    <col min="11637" max="11637" width="2.77734375" style="1" customWidth="1"/>
    <col min="11638" max="11638" width="3" style="1" customWidth="1"/>
    <col min="11639" max="11641" width="0" style="1" hidden="1" customWidth="1"/>
    <col min="11642" max="11642" width="4.44140625" style="1" customWidth="1"/>
    <col min="11643" max="11643" width="0" style="1" hidden="1" customWidth="1"/>
    <col min="11644" max="11645" width="14.77734375" style="1" customWidth="1"/>
    <col min="11646" max="11646" width="15.21875" style="1" customWidth="1"/>
    <col min="11647" max="11647" width="6.44140625" style="1" customWidth="1"/>
    <col min="11648" max="11648" width="15.21875" style="1" customWidth="1"/>
    <col min="11649" max="11649" width="4.21875" style="1" customWidth="1"/>
    <col min="11650" max="11650" width="3" style="1" customWidth="1"/>
    <col min="11651" max="11653" width="0" style="1" hidden="1" customWidth="1"/>
    <col min="11654" max="11654" width="3" style="1" customWidth="1"/>
    <col min="11655" max="11655" width="0" style="1" hidden="1" customWidth="1"/>
    <col min="11656" max="11656" width="3" style="1" customWidth="1"/>
    <col min="11657" max="11657" width="0" style="1" hidden="1" customWidth="1"/>
    <col min="11658" max="11658" width="4.44140625" style="1" customWidth="1"/>
    <col min="11659" max="11659" width="34.33203125" style="1" customWidth="1"/>
    <col min="11660" max="11660" width="23.44140625" style="1" customWidth="1"/>
    <col min="11661" max="11661" width="9.21875" style="1" customWidth="1"/>
    <col min="11662" max="11662" width="19.44140625" style="1" customWidth="1"/>
    <col min="11663" max="11663" width="42.6640625" style="1" customWidth="1"/>
    <col min="11664" max="11664" width="5.77734375" style="1" customWidth="1"/>
    <col min="11665" max="11665" width="31.44140625" style="1" customWidth="1"/>
    <col min="11666" max="11666" width="16.21875" style="1" customWidth="1"/>
    <col min="11667" max="11668" width="9.33203125" style="1" customWidth="1"/>
    <col min="11669" max="11669" width="11.21875" style="1" customWidth="1"/>
    <col min="11670" max="11670" width="2.21875" style="1" customWidth="1"/>
    <col min="11671" max="11876" width="10.88671875" style="1"/>
    <col min="11877" max="11877" width="12" style="1" customWidth="1"/>
    <col min="11878" max="11878" width="2.6640625" style="1" customWidth="1"/>
    <col min="11879" max="11880" width="6.44140625" style="1" customWidth="1"/>
    <col min="11881" max="11881" width="5.77734375" style="1" customWidth="1"/>
    <col min="11882" max="11882" width="6.44140625" style="1" customWidth="1"/>
    <col min="11883" max="11883" width="13.6640625" style="1" customWidth="1"/>
    <col min="11884" max="11885" width="9" style="1" customWidth="1"/>
    <col min="11886" max="11886" width="2.44140625" style="1" customWidth="1"/>
    <col min="11887" max="11887" width="8.77734375" style="1" customWidth="1"/>
    <col min="11888" max="11888" width="7.44140625" style="1" customWidth="1"/>
    <col min="11889" max="11891" width="3.6640625" style="1" customWidth="1"/>
    <col min="11892" max="11892" width="3.44140625" style="1" customWidth="1"/>
    <col min="11893" max="11893" width="2.77734375" style="1" customWidth="1"/>
    <col min="11894" max="11894" width="3" style="1" customWidth="1"/>
    <col min="11895" max="11897" width="0" style="1" hidden="1" customWidth="1"/>
    <col min="11898" max="11898" width="4.44140625" style="1" customWidth="1"/>
    <col min="11899" max="11899" width="0" style="1" hidden="1" customWidth="1"/>
    <col min="11900" max="11901" width="14.77734375" style="1" customWidth="1"/>
    <col min="11902" max="11902" width="15.21875" style="1" customWidth="1"/>
    <col min="11903" max="11903" width="6.44140625" style="1" customWidth="1"/>
    <col min="11904" max="11904" width="15.21875" style="1" customWidth="1"/>
    <col min="11905" max="11905" width="4.21875" style="1" customWidth="1"/>
    <col min="11906" max="11906" width="3" style="1" customWidth="1"/>
    <col min="11907" max="11909" width="0" style="1" hidden="1" customWidth="1"/>
    <col min="11910" max="11910" width="3" style="1" customWidth="1"/>
    <col min="11911" max="11911" width="0" style="1" hidden="1" customWidth="1"/>
    <col min="11912" max="11912" width="3" style="1" customWidth="1"/>
    <col min="11913" max="11913" width="0" style="1" hidden="1" customWidth="1"/>
    <col min="11914" max="11914" width="4.44140625" style="1" customWidth="1"/>
    <col min="11915" max="11915" width="34.33203125" style="1" customWidth="1"/>
    <col min="11916" max="11916" width="23.44140625" style="1" customWidth="1"/>
    <col min="11917" max="11917" width="9.21875" style="1" customWidth="1"/>
    <col min="11918" max="11918" width="19.44140625" style="1" customWidth="1"/>
    <col min="11919" max="11919" width="42.6640625" style="1" customWidth="1"/>
    <col min="11920" max="11920" width="5.77734375" style="1" customWidth="1"/>
    <col min="11921" max="11921" width="31.44140625" style="1" customWidth="1"/>
    <col min="11922" max="11922" width="16.21875" style="1" customWidth="1"/>
    <col min="11923" max="11924" width="9.33203125" style="1" customWidth="1"/>
    <col min="11925" max="11925" width="11.21875" style="1" customWidth="1"/>
    <col min="11926" max="11926" width="2.21875" style="1" customWidth="1"/>
    <col min="11927" max="12132" width="10.88671875" style="1"/>
    <col min="12133" max="12133" width="12" style="1" customWidth="1"/>
    <col min="12134" max="12134" width="2.6640625" style="1" customWidth="1"/>
    <col min="12135" max="12136" width="6.44140625" style="1" customWidth="1"/>
    <col min="12137" max="12137" width="5.77734375" style="1" customWidth="1"/>
    <col min="12138" max="12138" width="6.44140625" style="1" customWidth="1"/>
    <col min="12139" max="12139" width="13.6640625" style="1" customWidth="1"/>
    <col min="12140" max="12141" width="9" style="1" customWidth="1"/>
    <col min="12142" max="12142" width="2.44140625" style="1" customWidth="1"/>
    <col min="12143" max="12143" width="8.77734375" style="1" customWidth="1"/>
    <col min="12144" max="12144" width="7.44140625" style="1" customWidth="1"/>
    <col min="12145" max="12147" width="3.6640625" style="1" customWidth="1"/>
    <col min="12148" max="12148" width="3.44140625" style="1" customWidth="1"/>
    <col min="12149" max="12149" width="2.77734375" style="1" customWidth="1"/>
    <col min="12150" max="12150" width="3" style="1" customWidth="1"/>
    <col min="12151" max="12153" width="0" style="1" hidden="1" customWidth="1"/>
    <col min="12154" max="12154" width="4.44140625" style="1" customWidth="1"/>
    <col min="12155" max="12155" width="0" style="1" hidden="1" customWidth="1"/>
    <col min="12156" max="12157" width="14.77734375" style="1" customWidth="1"/>
    <col min="12158" max="12158" width="15.21875" style="1" customWidth="1"/>
    <col min="12159" max="12159" width="6.44140625" style="1" customWidth="1"/>
    <col min="12160" max="12160" width="15.21875" style="1" customWidth="1"/>
    <col min="12161" max="12161" width="4.21875" style="1" customWidth="1"/>
    <col min="12162" max="12162" width="3" style="1" customWidth="1"/>
    <col min="12163" max="12165" width="0" style="1" hidden="1" customWidth="1"/>
    <col min="12166" max="12166" width="3" style="1" customWidth="1"/>
    <col min="12167" max="12167" width="0" style="1" hidden="1" customWidth="1"/>
    <col min="12168" max="12168" width="3" style="1" customWidth="1"/>
    <col min="12169" max="12169" width="0" style="1" hidden="1" customWidth="1"/>
    <col min="12170" max="12170" width="4.44140625" style="1" customWidth="1"/>
    <col min="12171" max="12171" width="34.33203125" style="1" customWidth="1"/>
    <col min="12172" max="12172" width="23.44140625" style="1" customWidth="1"/>
    <col min="12173" max="12173" width="9.21875" style="1" customWidth="1"/>
    <col min="12174" max="12174" width="19.44140625" style="1" customWidth="1"/>
    <col min="12175" max="12175" width="42.6640625" style="1" customWidth="1"/>
    <col min="12176" max="12176" width="5.77734375" style="1" customWidth="1"/>
    <col min="12177" max="12177" width="31.44140625" style="1" customWidth="1"/>
    <col min="12178" max="12178" width="16.21875" style="1" customWidth="1"/>
    <col min="12179" max="12180" width="9.33203125" style="1" customWidth="1"/>
    <col min="12181" max="12181" width="11.21875" style="1" customWidth="1"/>
    <col min="12182" max="12182" width="2.21875" style="1" customWidth="1"/>
    <col min="12183" max="12388" width="10.88671875" style="1"/>
    <col min="12389" max="12389" width="12" style="1" customWidth="1"/>
    <col min="12390" max="12390" width="2.6640625" style="1" customWidth="1"/>
    <col min="12391" max="12392" width="6.44140625" style="1" customWidth="1"/>
    <col min="12393" max="12393" width="5.77734375" style="1" customWidth="1"/>
    <col min="12394" max="12394" width="6.44140625" style="1" customWidth="1"/>
    <col min="12395" max="12395" width="13.6640625" style="1" customWidth="1"/>
    <col min="12396" max="12397" width="9" style="1" customWidth="1"/>
    <col min="12398" max="12398" width="2.44140625" style="1" customWidth="1"/>
    <col min="12399" max="12399" width="8.77734375" style="1" customWidth="1"/>
    <col min="12400" max="12400" width="7.44140625" style="1" customWidth="1"/>
    <col min="12401" max="12403" width="3.6640625" style="1" customWidth="1"/>
    <col min="12404" max="12404" width="3.44140625" style="1" customWidth="1"/>
    <col min="12405" max="12405" width="2.77734375" style="1" customWidth="1"/>
    <col min="12406" max="12406" width="3" style="1" customWidth="1"/>
    <col min="12407" max="12409" width="0" style="1" hidden="1" customWidth="1"/>
    <col min="12410" max="12410" width="4.44140625" style="1" customWidth="1"/>
    <col min="12411" max="12411" width="0" style="1" hidden="1" customWidth="1"/>
    <col min="12412" max="12413" width="14.77734375" style="1" customWidth="1"/>
    <col min="12414" max="12414" width="15.21875" style="1" customWidth="1"/>
    <col min="12415" max="12415" width="6.44140625" style="1" customWidth="1"/>
    <col min="12416" max="12416" width="15.21875" style="1" customWidth="1"/>
    <col min="12417" max="12417" width="4.21875" style="1" customWidth="1"/>
    <col min="12418" max="12418" width="3" style="1" customWidth="1"/>
    <col min="12419" max="12421" width="0" style="1" hidden="1" customWidth="1"/>
    <col min="12422" max="12422" width="3" style="1" customWidth="1"/>
    <col min="12423" max="12423" width="0" style="1" hidden="1" customWidth="1"/>
    <col min="12424" max="12424" width="3" style="1" customWidth="1"/>
    <col min="12425" max="12425" width="0" style="1" hidden="1" customWidth="1"/>
    <col min="12426" max="12426" width="4.44140625" style="1" customWidth="1"/>
    <col min="12427" max="12427" width="34.33203125" style="1" customWidth="1"/>
    <col min="12428" max="12428" width="23.44140625" style="1" customWidth="1"/>
    <col min="12429" max="12429" width="9.21875" style="1" customWidth="1"/>
    <col min="12430" max="12430" width="19.44140625" style="1" customWidth="1"/>
    <col min="12431" max="12431" width="42.6640625" style="1" customWidth="1"/>
    <col min="12432" max="12432" width="5.77734375" style="1" customWidth="1"/>
    <col min="12433" max="12433" width="31.44140625" style="1" customWidth="1"/>
    <col min="12434" max="12434" width="16.21875" style="1" customWidth="1"/>
    <col min="12435" max="12436" width="9.33203125" style="1" customWidth="1"/>
    <col min="12437" max="12437" width="11.21875" style="1" customWidth="1"/>
    <col min="12438" max="12438" width="2.21875" style="1" customWidth="1"/>
    <col min="12439" max="12644" width="10.88671875" style="1"/>
    <col min="12645" max="12645" width="12" style="1" customWidth="1"/>
    <col min="12646" max="12646" width="2.6640625" style="1" customWidth="1"/>
    <col min="12647" max="12648" width="6.44140625" style="1" customWidth="1"/>
    <col min="12649" max="12649" width="5.77734375" style="1" customWidth="1"/>
    <col min="12650" max="12650" width="6.44140625" style="1" customWidth="1"/>
    <col min="12651" max="12651" width="13.6640625" style="1" customWidth="1"/>
    <col min="12652" max="12653" width="9" style="1" customWidth="1"/>
    <col min="12654" max="12654" width="2.44140625" style="1" customWidth="1"/>
    <col min="12655" max="12655" width="8.77734375" style="1" customWidth="1"/>
    <col min="12656" max="12656" width="7.44140625" style="1" customWidth="1"/>
    <col min="12657" max="12659" width="3.6640625" style="1" customWidth="1"/>
    <col min="12660" max="12660" width="3.44140625" style="1" customWidth="1"/>
    <col min="12661" max="12661" width="2.77734375" style="1" customWidth="1"/>
    <col min="12662" max="12662" width="3" style="1" customWidth="1"/>
    <col min="12663" max="12665" width="0" style="1" hidden="1" customWidth="1"/>
    <col min="12666" max="12666" width="4.44140625" style="1" customWidth="1"/>
    <col min="12667" max="12667" width="0" style="1" hidden="1" customWidth="1"/>
    <col min="12668" max="12669" width="14.77734375" style="1" customWidth="1"/>
    <col min="12670" max="12670" width="15.21875" style="1" customWidth="1"/>
    <col min="12671" max="12671" width="6.44140625" style="1" customWidth="1"/>
    <col min="12672" max="12672" width="15.21875" style="1" customWidth="1"/>
    <col min="12673" max="12673" width="4.21875" style="1" customWidth="1"/>
    <col min="12674" max="12674" width="3" style="1" customWidth="1"/>
    <col min="12675" max="12677" width="0" style="1" hidden="1" customWidth="1"/>
    <col min="12678" max="12678" width="3" style="1" customWidth="1"/>
    <col min="12679" max="12679" width="0" style="1" hidden="1" customWidth="1"/>
    <col min="12680" max="12680" width="3" style="1" customWidth="1"/>
    <col min="12681" max="12681" width="0" style="1" hidden="1" customWidth="1"/>
    <col min="12682" max="12682" width="4.44140625" style="1" customWidth="1"/>
    <col min="12683" max="12683" width="34.33203125" style="1" customWidth="1"/>
    <col min="12684" max="12684" width="23.44140625" style="1" customWidth="1"/>
    <col min="12685" max="12685" width="9.21875" style="1" customWidth="1"/>
    <col min="12686" max="12686" width="19.44140625" style="1" customWidth="1"/>
    <col min="12687" max="12687" width="42.6640625" style="1" customWidth="1"/>
    <col min="12688" max="12688" width="5.77734375" style="1" customWidth="1"/>
    <col min="12689" max="12689" width="31.44140625" style="1" customWidth="1"/>
    <col min="12690" max="12690" width="16.21875" style="1" customWidth="1"/>
    <col min="12691" max="12692" width="9.33203125" style="1" customWidth="1"/>
    <col min="12693" max="12693" width="11.21875" style="1" customWidth="1"/>
    <col min="12694" max="12694" width="2.21875" style="1" customWidth="1"/>
    <col min="12695" max="12900" width="10.88671875" style="1"/>
    <col min="12901" max="12901" width="12" style="1" customWidth="1"/>
    <col min="12902" max="12902" width="2.6640625" style="1" customWidth="1"/>
    <col min="12903" max="12904" width="6.44140625" style="1" customWidth="1"/>
    <col min="12905" max="12905" width="5.77734375" style="1" customWidth="1"/>
    <col min="12906" max="12906" width="6.44140625" style="1" customWidth="1"/>
    <col min="12907" max="12907" width="13.6640625" style="1" customWidth="1"/>
    <col min="12908" max="12909" width="9" style="1" customWidth="1"/>
    <col min="12910" max="12910" width="2.44140625" style="1" customWidth="1"/>
    <col min="12911" max="12911" width="8.77734375" style="1" customWidth="1"/>
    <col min="12912" max="12912" width="7.44140625" style="1" customWidth="1"/>
    <col min="12913" max="12915" width="3.6640625" style="1" customWidth="1"/>
    <col min="12916" max="12916" width="3.44140625" style="1" customWidth="1"/>
    <col min="12917" max="12917" width="2.77734375" style="1" customWidth="1"/>
    <col min="12918" max="12918" width="3" style="1" customWidth="1"/>
    <col min="12919" max="12921" width="0" style="1" hidden="1" customWidth="1"/>
    <col min="12922" max="12922" width="4.44140625" style="1" customWidth="1"/>
    <col min="12923" max="12923" width="0" style="1" hidden="1" customWidth="1"/>
    <col min="12924" max="12925" width="14.77734375" style="1" customWidth="1"/>
    <col min="12926" max="12926" width="15.21875" style="1" customWidth="1"/>
    <col min="12927" max="12927" width="6.44140625" style="1" customWidth="1"/>
    <col min="12928" max="12928" width="15.21875" style="1" customWidth="1"/>
    <col min="12929" max="12929" width="4.21875" style="1" customWidth="1"/>
    <col min="12930" max="12930" width="3" style="1" customWidth="1"/>
    <col min="12931" max="12933" width="0" style="1" hidden="1" customWidth="1"/>
    <col min="12934" max="12934" width="3" style="1" customWidth="1"/>
    <col min="12935" max="12935" width="0" style="1" hidden="1" customWidth="1"/>
    <col min="12936" max="12936" width="3" style="1" customWidth="1"/>
    <col min="12937" max="12937" width="0" style="1" hidden="1" customWidth="1"/>
    <col min="12938" max="12938" width="4.44140625" style="1" customWidth="1"/>
    <col min="12939" max="12939" width="34.33203125" style="1" customWidth="1"/>
    <col min="12940" max="12940" width="23.44140625" style="1" customWidth="1"/>
    <col min="12941" max="12941" width="9.21875" style="1" customWidth="1"/>
    <col min="12942" max="12942" width="19.44140625" style="1" customWidth="1"/>
    <col min="12943" max="12943" width="42.6640625" style="1" customWidth="1"/>
    <col min="12944" max="12944" width="5.77734375" style="1" customWidth="1"/>
    <col min="12945" max="12945" width="31.44140625" style="1" customWidth="1"/>
    <col min="12946" max="12946" width="16.21875" style="1" customWidth="1"/>
    <col min="12947" max="12948" width="9.33203125" style="1" customWidth="1"/>
    <col min="12949" max="12949" width="11.21875" style="1" customWidth="1"/>
    <col min="12950" max="12950" width="2.21875" style="1" customWidth="1"/>
    <col min="12951" max="13156" width="10.88671875" style="1"/>
    <col min="13157" max="13157" width="12" style="1" customWidth="1"/>
    <col min="13158" max="13158" width="2.6640625" style="1" customWidth="1"/>
    <col min="13159" max="13160" width="6.44140625" style="1" customWidth="1"/>
    <col min="13161" max="13161" width="5.77734375" style="1" customWidth="1"/>
    <col min="13162" max="13162" width="6.44140625" style="1" customWidth="1"/>
    <col min="13163" max="13163" width="13.6640625" style="1" customWidth="1"/>
    <col min="13164" max="13165" width="9" style="1" customWidth="1"/>
    <col min="13166" max="13166" width="2.44140625" style="1" customWidth="1"/>
    <col min="13167" max="13167" width="8.77734375" style="1" customWidth="1"/>
    <col min="13168" max="13168" width="7.44140625" style="1" customWidth="1"/>
    <col min="13169" max="13171" width="3.6640625" style="1" customWidth="1"/>
    <col min="13172" max="13172" width="3.44140625" style="1" customWidth="1"/>
    <col min="13173" max="13173" width="2.77734375" style="1" customWidth="1"/>
    <col min="13174" max="13174" width="3" style="1" customWidth="1"/>
    <col min="13175" max="13177" width="0" style="1" hidden="1" customWidth="1"/>
    <col min="13178" max="13178" width="4.44140625" style="1" customWidth="1"/>
    <col min="13179" max="13179" width="0" style="1" hidden="1" customWidth="1"/>
    <col min="13180" max="13181" width="14.77734375" style="1" customWidth="1"/>
    <col min="13182" max="13182" width="15.21875" style="1" customWidth="1"/>
    <col min="13183" max="13183" width="6.44140625" style="1" customWidth="1"/>
    <col min="13184" max="13184" width="15.21875" style="1" customWidth="1"/>
    <col min="13185" max="13185" width="4.21875" style="1" customWidth="1"/>
    <col min="13186" max="13186" width="3" style="1" customWidth="1"/>
    <col min="13187" max="13189" width="0" style="1" hidden="1" customWidth="1"/>
    <col min="13190" max="13190" width="3" style="1" customWidth="1"/>
    <col min="13191" max="13191" width="0" style="1" hidden="1" customWidth="1"/>
    <col min="13192" max="13192" width="3" style="1" customWidth="1"/>
    <col min="13193" max="13193" width="0" style="1" hidden="1" customWidth="1"/>
    <col min="13194" max="13194" width="4.44140625" style="1" customWidth="1"/>
    <col min="13195" max="13195" width="34.33203125" style="1" customWidth="1"/>
    <col min="13196" max="13196" width="23.44140625" style="1" customWidth="1"/>
    <col min="13197" max="13197" width="9.21875" style="1" customWidth="1"/>
    <col min="13198" max="13198" width="19.44140625" style="1" customWidth="1"/>
    <col min="13199" max="13199" width="42.6640625" style="1" customWidth="1"/>
    <col min="13200" max="13200" width="5.77734375" style="1" customWidth="1"/>
    <col min="13201" max="13201" width="31.44140625" style="1" customWidth="1"/>
    <col min="13202" max="13202" width="16.21875" style="1" customWidth="1"/>
    <col min="13203" max="13204" width="9.33203125" style="1" customWidth="1"/>
    <col min="13205" max="13205" width="11.21875" style="1" customWidth="1"/>
    <col min="13206" max="13206" width="2.21875" style="1" customWidth="1"/>
    <col min="13207" max="13412" width="10.88671875" style="1"/>
    <col min="13413" max="13413" width="12" style="1" customWidth="1"/>
    <col min="13414" max="13414" width="2.6640625" style="1" customWidth="1"/>
    <col min="13415" max="13416" width="6.44140625" style="1" customWidth="1"/>
    <col min="13417" max="13417" width="5.77734375" style="1" customWidth="1"/>
    <col min="13418" max="13418" width="6.44140625" style="1" customWidth="1"/>
    <col min="13419" max="13419" width="13.6640625" style="1" customWidth="1"/>
    <col min="13420" max="13421" width="9" style="1" customWidth="1"/>
    <col min="13422" max="13422" width="2.44140625" style="1" customWidth="1"/>
    <col min="13423" max="13423" width="8.77734375" style="1" customWidth="1"/>
    <col min="13424" max="13424" width="7.44140625" style="1" customWidth="1"/>
    <col min="13425" max="13427" width="3.6640625" style="1" customWidth="1"/>
    <col min="13428" max="13428" width="3.44140625" style="1" customWidth="1"/>
    <col min="13429" max="13429" width="2.77734375" style="1" customWidth="1"/>
    <col min="13430" max="13430" width="3" style="1" customWidth="1"/>
    <col min="13431" max="13433" width="0" style="1" hidden="1" customWidth="1"/>
    <col min="13434" max="13434" width="4.44140625" style="1" customWidth="1"/>
    <col min="13435" max="13435" width="0" style="1" hidden="1" customWidth="1"/>
    <col min="13436" max="13437" width="14.77734375" style="1" customWidth="1"/>
    <col min="13438" max="13438" width="15.21875" style="1" customWidth="1"/>
    <col min="13439" max="13439" width="6.44140625" style="1" customWidth="1"/>
    <col min="13440" max="13440" width="15.21875" style="1" customWidth="1"/>
    <col min="13441" max="13441" width="4.21875" style="1" customWidth="1"/>
    <col min="13442" max="13442" width="3" style="1" customWidth="1"/>
    <col min="13443" max="13445" width="0" style="1" hidden="1" customWidth="1"/>
    <col min="13446" max="13446" width="3" style="1" customWidth="1"/>
    <col min="13447" max="13447" width="0" style="1" hidden="1" customWidth="1"/>
    <col min="13448" max="13448" width="3" style="1" customWidth="1"/>
    <col min="13449" max="13449" width="0" style="1" hidden="1" customWidth="1"/>
    <col min="13450" max="13450" width="4.44140625" style="1" customWidth="1"/>
    <col min="13451" max="13451" width="34.33203125" style="1" customWidth="1"/>
    <col min="13452" max="13452" width="23.44140625" style="1" customWidth="1"/>
    <col min="13453" max="13453" width="9.21875" style="1" customWidth="1"/>
    <col min="13454" max="13454" width="19.44140625" style="1" customWidth="1"/>
    <col min="13455" max="13455" width="42.6640625" style="1" customWidth="1"/>
    <col min="13456" max="13456" width="5.77734375" style="1" customWidth="1"/>
    <col min="13457" max="13457" width="31.44140625" style="1" customWidth="1"/>
    <col min="13458" max="13458" width="16.21875" style="1" customWidth="1"/>
    <col min="13459" max="13460" width="9.33203125" style="1" customWidth="1"/>
    <col min="13461" max="13461" width="11.21875" style="1" customWidth="1"/>
    <col min="13462" max="13462" width="2.21875" style="1" customWidth="1"/>
    <col min="13463" max="13668" width="10.88671875" style="1"/>
    <col min="13669" max="13669" width="12" style="1" customWidth="1"/>
    <col min="13670" max="13670" width="2.6640625" style="1" customWidth="1"/>
    <col min="13671" max="13672" width="6.44140625" style="1" customWidth="1"/>
    <col min="13673" max="13673" width="5.77734375" style="1" customWidth="1"/>
    <col min="13674" max="13674" width="6.44140625" style="1" customWidth="1"/>
    <col min="13675" max="13675" width="13.6640625" style="1" customWidth="1"/>
    <col min="13676" max="13677" width="9" style="1" customWidth="1"/>
    <col min="13678" max="13678" width="2.44140625" style="1" customWidth="1"/>
    <col min="13679" max="13679" width="8.77734375" style="1" customWidth="1"/>
    <col min="13680" max="13680" width="7.44140625" style="1" customWidth="1"/>
    <col min="13681" max="13683" width="3.6640625" style="1" customWidth="1"/>
    <col min="13684" max="13684" width="3.44140625" style="1" customWidth="1"/>
    <col min="13685" max="13685" width="2.77734375" style="1" customWidth="1"/>
    <col min="13686" max="13686" width="3" style="1" customWidth="1"/>
    <col min="13687" max="13689" width="0" style="1" hidden="1" customWidth="1"/>
    <col min="13690" max="13690" width="4.44140625" style="1" customWidth="1"/>
    <col min="13691" max="13691" width="0" style="1" hidden="1" customWidth="1"/>
    <col min="13692" max="13693" width="14.77734375" style="1" customWidth="1"/>
    <col min="13694" max="13694" width="15.21875" style="1" customWidth="1"/>
    <col min="13695" max="13695" width="6.44140625" style="1" customWidth="1"/>
    <col min="13696" max="13696" width="15.21875" style="1" customWidth="1"/>
    <col min="13697" max="13697" width="4.21875" style="1" customWidth="1"/>
    <col min="13698" max="13698" width="3" style="1" customWidth="1"/>
    <col min="13699" max="13701" width="0" style="1" hidden="1" customWidth="1"/>
    <col min="13702" max="13702" width="3" style="1" customWidth="1"/>
    <col min="13703" max="13703" width="0" style="1" hidden="1" customWidth="1"/>
    <col min="13704" max="13704" width="3" style="1" customWidth="1"/>
    <col min="13705" max="13705" width="0" style="1" hidden="1" customWidth="1"/>
    <col min="13706" max="13706" width="4.44140625" style="1" customWidth="1"/>
    <col min="13707" max="13707" width="34.33203125" style="1" customWidth="1"/>
    <col min="13708" max="13708" width="23.44140625" style="1" customWidth="1"/>
    <col min="13709" max="13709" width="9.21875" style="1" customWidth="1"/>
    <col min="13710" max="13710" width="19.44140625" style="1" customWidth="1"/>
    <col min="13711" max="13711" width="42.6640625" style="1" customWidth="1"/>
    <col min="13712" max="13712" width="5.77734375" style="1" customWidth="1"/>
    <col min="13713" max="13713" width="31.44140625" style="1" customWidth="1"/>
    <col min="13714" max="13714" width="16.21875" style="1" customWidth="1"/>
    <col min="13715" max="13716" width="9.33203125" style="1" customWidth="1"/>
    <col min="13717" max="13717" width="11.21875" style="1" customWidth="1"/>
    <col min="13718" max="13718" width="2.21875" style="1" customWidth="1"/>
    <col min="13719" max="13924" width="10.88671875" style="1"/>
    <col min="13925" max="13925" width="12" style="1" customWidth="1"/>
    <col min="13926" max="13926" width="2.6640625" style="1" customWidth="1"/>
    <col min="13927" max="13928" width="6.44140625" style="1" customWidth="1"/>
    <col min="13929" max="13929" width="5.77734375" style="1" customWidth="1"/>
    <col min="13930" max="13930" width="6.44140625" style="1" customWidth="1"/>
    <col min="13931" max="13931" width="13.6640625" style="1" customWidth="1"/>
    <col min="13932" max="13933" width="9" style="1" customWidth="1"/>
    <col min="13934" max="13934" width="2.44140625" style="1" customWidth="1"/>
    <col min="13935" max="13935" width="8.77734375" style="1" customWidth="1"/>
    <col min="13936" max="13936" width="7.44140625" style="1" customWidth="1"/>
    <col min="13937" max="13939" width="3.6640625" style="1" customWidth="1"/>
    <col min="13940" max="13940" width="3.44140625" style="1" customWidth="1"/>
    <col min="13941" max="13941" width="2.77734375" style="1" customWidth="1"/>
    <col min="13942" max="13942" width="3" style="1" customWidth="1"/>
    <col min="13943" max="13945" width="0" style="1" hidden="1" customWidth="1"/>
    <col min="13946" max="13946" width="4.44140625" style="1" customWidth="1"/>
    <col min="13947" max="13947" width="0" style="1" hidden="1" customWidth="1"/>
    <col min="13948" max="13949" width="14.77734375" style="1" customWidth="1"/>
    <col min="13950" max="13950" width="15.21875" style="1" customWidth="1"/>
    <col min="13951" max="13951" width="6.44140625" style="1" customWidth="1"/>
    <col min="13952" max="13952" width="15.21875" style="1" customWidth="1"/>
    <col min="13953" max="13953" width="4.21875" style="1" customWidth="1"/>
    <col min="13954" max="13954" width="3" style="1" customWidth="1"/>
    <col min="13955" max="13957" width="0" style="1" hidden="1" customWidth="1"/>
    <col min="13958" max="13958" width="3" style="1" customWidth="1"/>
    <col min="13959" max="13959" width="0" style="1" hidden="1" customWidth="1"/>
    <col min="13960" max="13960" width="3" style="1" customWidth="1"/>
    <col min="13961" max="13961" width="0" style="1" hidden="1" customWidth="1"/>
    <col min="13962" max="13962" width="4.44140625" style="1" customWidth="1"/>
    <col min="13963" max="13963" width="34.33203125" style="1" customWidth="1"/>
    <col min="13964" max="13964" width="23.44140625" style="1" customWidth="1"/>
    <col min="13965" max="13965" width="9.21875" style="1" customWidth="1"/>
    <col min="13966" max="13966" width="19.44140625" style="1" customWidth="1"/>
    <col min="13967" max="13967" width="42.6640625" style="1" customWidth="1"/>
    <col min="13968" max="13968" width="5.77734375" style="1" customWidth="1"/>
    <col min="13969" max="13969" width="31.44140625" style="1" customWidth="1"/>
    <col min="13970" max="13970" width="16.21875" style="1" customWidth="1"/>
    <col min="13971" max="13972" width="9.33203125" style="1" customWidth="1"/>
    <col min="13973" max="13973" width="11.21875" style="1" customWidth="1"/>
    <col min="13974" max="13974" width="2.21875" style="1" customWidth="1"/>
    <col min="13975" max="14180" width="10.88671875" style="1"/>
    <col min="14181" max="14181" width="12" style="1" customWidth="1"/>
    <col min="14182" max="14182" width="2.6640625" style="1" customWidth="1"/>
    <col min="14183" max="14184" width="6.44140625" style="1" customWidth="1"/>
    <col min="14185" max="14185" width="5.77734375" style="1" customWidth="1"/>
    <col min="14186" max="14186" width="6.44140625" style="1" customWidth="1"/>
    <col min="14187" max="14187" width="13.6640625" style="1" customWidth="1"/>
    <col min="14188" max="14189" width="9" style="1" customWidth="1"/>
    <col min="14190" max="14190" width="2.44140625" style="1" customWidth="1"/>
    <col min="14191" max="14191" width="8.77734375" style="1" customWidth="1"/>
    <col min="14192" max="14192" width="7.44140625" style="1" customWidth="1"/>
    <col min="14193" max="14195" width="3.6640625" style="1" customWidth="1"/>
    <col min="14196" max="14196" width="3.44140625" style="1" customWidth="1"/>
    <col min="14197" max="14197" width="2.77734375" style="1" customWidth="1"/>
    <col min="14198" max="14198" width="3" style="1" customWidth="1"/>
    <col min="14199" max="14201" width="0" style="1" hidden="1" customWidth="1"/>
    <col min="14202" max="14202" width="4.44140625" style="1" customWidth="1"/>
    <col min="14203" max="14203" width="0" style="1" hidden="1" customWidth="1"/>
    <col min="14204" max="14205" width="14.77734375" style="1" customWidth="1"/>
    <col min="14206" max="14206" width="15.21875" style="1" customWidth="1"/>
    <col min="14207" max="14207" width="6.44140625" style="1" customWidth="1"/>
    <col min="14208" max="14208" width="15.21875" style="1" customWidth="1"/>
    <col min="14209" max="14209" width="4.21875" style="1" customWidth="1"/>
    <col min="14210" max="14210" width="3" style="1" customWidth="1"/>
    <col min="14211" max="14213" width="0" style="1" hidden="1" customWidth="1"/>
    <col min="14214" max="14214" width="3" style="1" customWidth="1"/>
    <col min="14215" max="14215" width="0" style="1" hidden="1" customWidth="1"/>
    <col min="14216" max="14216" width="3" style="1" customWidth="1"/>
    <col min="14217" max="14217" width="0" style="1" hidden="1" customWidth="1"/>
    <col min="14218" max="14218" width="4.44140625" style="1" customWidth="1"/>
    <col min="14219" max="14219" width="34.33203125" style="1" customWidth="1"/>
    <col min="14220" max="14220" width="23.44140625" style="1" customWidth="1"/>
    <col min="14221" max="14221" width="9.21875" style="1" customWidth="1"/>
    <col min="14222" max="14222" width="19.44140625" style="1" customWidth="1"/>
    <col min="14223" max="14223" width="42.6640625" style="1" customWidth="1"/>
    <col min="14224" max="14224" width="5.77734375" style="1" customWidth="1"/>
    <col min="14225" max="14225" width="31.44140625" style="1" customWidth="1"/>
    <col min="14226" max="14226" width="16.21875" style="1" customWidth="1"/>
    <col min="14227" max="14228" width="9.33203125" style="1" customWidth="1"/>
    <col min="14229" max="14229" width="11.21875" style="1" customWidth="1"/>
    <col min="14230" max="14230" width="2.21875" style="1" customWidth="1"/>
    <col min="14231" max="14436" width="10.88671875" style="1"/>
    <col min="14437" max="14437" width="12" style="1" customWidth="1"/>
    <col min="14438" max="14438" width="2.6640625" style="1" customWidth="1"/>
    <col min="14439" max="14440" width="6.44140625" style="1" customWidth="1"/>
    <col min="14441" max="14441" width="5.77734375" style="1" customWidth="1"/>
    <col min="14442" max="14442" width="6.44140625" style="1" customWidth="1"/>
    <col min="14443" max="14443" width="13.6640625" style="1" customWidth="1"/>
    <col min="14444" max="14445" width="9" style="1" customWidth="1"/>
    <col min="14446" max="14446" width="2.44140625" style="1" customWidth="1"/>
    <col min="14447" max="14447" width="8.77734375" style="1" customWidth="1"/>
    <col min="14448" max="14448" width="7.44140625" style="1" customWidth="1"/>
    <col min="14449" max="14451" width="3.6640625" style="1" customWidth="1"/>
    <col min="14452" max="14452" width="3.44140625" style="1" customWidth="1"/>
    <col min="14453" max="14453" width="2.77734375" style="1" customWidth="1"/>
    <col min="14454" max="14454" width="3" style="1" customWidth="1"/>
    <col min="14455" max="14457" width="0" style="1" hidden="1" customWidth="1"/>
    <col min="14458" max="14458" width="4.44140625" style="1" customWidth="1"/>
    <col min="14459" max="14459" width="0" style="1" hidden="1" customWidth="1"/>
    <col min="14460" max="14461" width="14.77734375" style="1" customWidth="1"/>
    <col min="14462" max="14462" width="15.21875" style="1" customWidth="1"/>
    <col min="14463" max="14463" width="6.44140625" style="1" customWidth="1"/>
    <col min="14464" max="14464" width="15.21875" style="1" customWidth="1"/>
    <col min="14465" max="14465" width="4.21875" style="1" customWidth="1"/>
    <col min="14466" max="14466" width="3" style="1" customWidth="1"/>
    <col min="14467" max="14469" width="0" style="1" hidden="1" customWidth="1"/>
    <col min="14470" max="14470" width="3" style="1" customWidth="1"/>
    <col min="14471" max="14471" width="0" style="1" hidden="1" customWidth="1"/>
    <col min="14472" max="14472" width="3" style="1" customWidth="1"/>
    <col min="14473" max="14473" width="0" style="1" hidden="1" customWidth="1"/>
    <col min="14474" max="14474" width="4.44140625" style="1" customWidth="1"/>
    <col min="14475" max="14475" width="34.33203125" style="1" customWidth="1"/>
    <col min="14476" max="14476" width="23.44140625" style="1" customWidth="1"/>
    <col min="14477" max="14477" width="9.21875" style="1" customWidth="1"/>
    <col min="14478" max="14478" width="19.44140625" style="1" customWidth="1"/>
    <col min="14479" max="14479" width="42.6640625" style="1" customWidth="1"/>
    <col min="14480" max="14480" width="5.77734375" style="1" customWidth="1"/>
    <col min="14481" max="14481" width="31.44140625" style="1" customWidth="1"/>
    <col min="14482" max="14482" width="16.21875" style="1" customWidth="1"/>
    <col min="14483" max="14484" width="9.33203125" style="1" customWidth="1"/>
    <col min="14485" max="14485" width="11.21875" style="1" customWidth="1"/>
    <col min="14486" max="14486" width="2.21875" style="1" customWidth="1"/>
    <col min="14487" max="14692" width="10.88671875" style="1"/>
    <col min="14693" max="14693" width="12" style="1" customWidth="1"/>
    <col min="14694" max="14694" width="2.6640625" style="1" customWidth="1"/>
    <col min="14695" max="14696" width="6.44140625" style="1" customWidth="1"/>
    <col min="14697" max="14697" width="5.77734375" style="1" customWidth="1"/>
    <col min="14698" max="14698" width="6.44140625" style="1" customWidth="1"/>
    <col min="14699" max="14699" width="13.6640625" style="1" customWidth="1"/>
    <col min="14700" max="14701" width="9" style="1" customWidth="1"/>
    <col min="14702" max="14702" width="2.44140625" style="1" customWidth="1"/>
    <col min="14703" max="14703" width="8.77734375" style="1" customWidth="1"/>
    <col min="14704" max="14704" width="7.44140625" style="1" customWidth="1"/>
    <col min="14705" max="14707" width="3.6640625" style="1" customWidth="1"/>
    <col min="14708" max="14708" width="3.44140625" style="1" customWidth="1"/>
    <col min="14709" max="14709" width="2.77734375" style="1" customWidth="1"/>
    <col min="14710" max="14710" width="3" style="1" customWidth="1"/>
    <col min="14711" max="14713" width="0" style="1" hidden="1" customWidth="1"/>
    <col min="14714" max="14714" width="4.44140625" style="1" customWidth="1"/>
    <col min="14715" max="14715" width="0" style="1" hidden="1" customWidth="1"/>
    <col min="14716" max="14717" width="14.77734375" style="1" customWidth="1"/>
    <col min="14718" max="14718" width="15.21875" style="1" customWidth="1"/>
    <col min="14719" max="14719" width="6.44140625" style="1" customWidth="1"/>
    <col min="14720" max="14720" width="15.21875" style="1" customWidth="1"/>
    <col min="14721" max="14721" width="4.21875" style="1" customWidth="1"/>
    <col min="14722" max="14722" width="3" style="1" customWidth="1"/>
    <col min="14723" max="14725" width="0" style="1" hidden="1" customWidth="1"/>
    <col min="14726" max="14726" width="3" style="1" customWidth="1"/>
    <col min="14727" max="14727" width="0" style="1" hidden="1" customWidth="1"/>
    <col min="14728" max="14728" width="3" style="1" customWidth="1"/>
    <col min="14729" max="14729" width="0" style="1" hidden="1" customWidth="1"/>
    <col min="14730" max="14730" width="4.44140625" style="1" customWidth="1"/>
    <col min="14731" max="14731" width="34.33203125" style="1" customWidth="1"/>
    <col min="14732" max="14732" width="23.44140625" style="1" customWidth="1"/>
    <col min="14733" max="14733" width="9.21875" style="1" customWidth="1"/>
    <col min="14734" max="14734" width="19.44140625" style="1" customWidth="1"/>
    <col min="14735" max="14735" width="42.6640625" style="1" customWidth="1"/>
    <col min="14736" max="14736" width="5.77734375" style="1" customWidth="1"/>
    <col min="14737" max="14737" width="31.44140625" style="1" customWidth="1"/>
    <col min="14738" max="14738" width="16.21875" style="1" customWidth="1"/>
    <col min="14739" max="14740" width="9.33203125" style="1" customWidth="1"/>
    <col min="14741" max="14741" width="11.21875" style="1" customWidth="1"/>
    <col min="14742" max="14742" width="2.21875" style="1" customWidth="1"/>
    <col min="14743" max="14948" width="10.88671875" style="1"/>
    <col min="14949" max="14949" width="12" style="1" customWidth="1"/>
    <col min="14950" max="14950" width="2.6640625" style="1" customWidth="1"/>
    <col min="14951" max="14952" width="6.44140625" style="1" customWidth="1"/>
    <col min="14953" max="14953" width="5.77734375" style="1" customWidth="1"/>
    <col min="14954" max="14954" width="6.44140625" style="1" customWidth="1"/>
    <col min="14955" max="14955" width="13.6640625" style="1" customWidth="1"/>
    <col min="14956" max="14957" width="9" style="1" customWidth="1"/>
    <col min="14958" max="14958" width="2.44140625" style="1" customWidth="1"/>
    <col min="14959" max="14959" width="8.77734375" style="1" customWidth="1"/>
    <col min="14960" max="14960" width="7.44140625" style="1" customWidth="1"/>
    <col min="14961" max="14963" width="3.6640625" style="1" customWidth="1"/>
    <col min="14964" max="14964" width="3.44140625" style="1" customWidth="1"/>
    <col min="14965" max="14965" width="2.77734375" style="1" customWidth="1"/>
    <col min="14966" max="14966" width="3" style="1" customWidth="1"/>
    <col min="14967" max="14969" width="0" style="1" hidden="1" customWidth="1"/>
    <col min="14970" max="14970" width="4.44140625" style="1" customWidth="1"/>
    <col min="14971" max="14971" width="0" style="1" hidden="1" customWidth="1"/>
    <col min="14972" max="14973" width="14.77734375" style="1" customWidth="1"/>
    <col min="14974" max="14974" width="15.21875" style="1" customWidth="1"/>
    <col min="14975" max="14975" width="6.44140625" style="1" customWidth="1"/>
    <col min="14976" max="14976" width="15.21875" style="1" customWidth="1"/>
    <col min="14977" max="14977" width="4.21875" style="1" customWidth="1"/>
    <col min="14978" max="14978" width="3" style="1" customWidth="1"/>
    <col min="14979" max="14981" width="0" style="1" hidden="1" customWidth="1"/>
    <col min="14982" max="14982" width="3" style="1" customWidth="1"/>
    <col min="14983" max="14983" width="0" style="1" hidden="1" customWidth="1"/>
    <col min="14984" max="14984" width="3" style="1" customWidth="1"/>
    <col min="14985" max="14985" width="0" style="1" hidden="1" customWidth="1"/>
    <col min="14986" max="14986" width="4.44140625" style="1" customWidth="1"/>
    <col min="14987" max="14987" width="34.33203125" style="1" customWidth="1"/>
    <col min="14988" max="14988" width="23.44140625" style="1" customWidth="1"/>
    <col min="14989" max="14989" width="9.21875" style="1" customWidth="1"/>
    <col min="14990" max="14990" width="19.44140625" style="1" customWidth="1"/>
    <col min="14991" max="14991" width="42.6640625" style="1" customWidth="1"/>
    <col min="14992" max="14992" width="5.77734375" style="1" customWidth="1"/>
    <col min="14993" max="14993" width="31.44140625" style="1" customWidth="1"/>
    <col min="14994" max="14994" width="16.21875" style="1" customWidth="1"/>
    <col min="14995" max="14996" width="9.33203125" style="1" customWidth="1"/>
    <col min="14997" max="14997" width="11.21875" style="1" customWidth="1"/>
    <col min="14998" max="14998" width="2.21875" style="1" customWidth="1"/>
    <col min="14999" max="15204" width="10.88671875" style="1"/>
    <col min="15205" max="15205" width="12" style="1" customWidth="1"/>
    <col min="15206" max="15206" width="2.6640625" style="1" customWidth="1"/>
    <col min="15207" max="15208" width="6.44140625" style="1" customWidth="1"/>
    <col min="15209" max="15209" width="5.77734375" style="1" customWidth="1"/>
    <col min="15210" max="15210" width="6.44140625" style="1" customWidth="1"/>
    <col min="15211" max="15211" width="13.6640625" style="1" customWidth="1"/>
    <col min="15212" max="15213" width="9" style="1" customWidth="1"/>
    <col min="15214" max="15214" width="2.44140625" style="1" customWidth="1"/>
    <col min="15215" max="15215" width="8.77734375" style="1" customWidth="1"/>
    <col min="15216" max="15216" width="7.44140625" style="1" customWidth="1"/>
    <col min="15217" max="15219" width="3.6640625" style="1" customWidth="1"/>
    <col min="15220" max="15220" width="3.44140625" style="1" customWidth="1"/>
    <col min="15221" max="15221" width="2.77734375" style="1" customWidth="1"/>
    <col min="15222" max="15222" width="3" style="1" customWidth="1"/>
    <col min="15223" max="15225" width="0" style="1" hidden="1" customWidth="1"/>
    <col min="15226" max="15226" width="4.44140625" style="1" customWidth="1"/>
    <col min="15227" max="15227" width="0" style="1" hidden="1" customWidth="1"/>
    <col min="15228" max="15229" width="14.77734375" style="1" customWidth="1"/>
    <col min="15230" max="15230" width="15.21875" style="1" customWidth="1"/>
    <col min="15231" max="15231" width="6.44140625" style="1" customWidth="1"/>
    <col min="15232" max="15232" width="15.21875" style="1" customWidth="1"/>
    <col min="15233" max="15233" width="4.21875" style="1" customWidth="1"/>
    <col min="15234" max="15234" width="3" style="1" customWidth="1"/>
    <col min="15235" max="15237" width="0" style="1" hidden="1" customWidth="1"/>
    <col min="15238" max="15238" width="3" style="1" customWidth="1"/>
    <col min="15239" max="15239" width="0" style="1" hidden="1" customWidth="1"/>
    <col min="15240" max="15240" width="3" style="1" customWidth="1"/>
    <col min="15241" max="15241" width="0" style="1" hidden="1" customWidth="1"/>
    <col min="15242" max="15242" width="4.44140625" style="1" customWidth="1"/>
    <col min="15243" max="15243" width="34.33203125" style="1" customWidth="1"/>
    <col min="15244" max="15244" width="23.44140625" style="1" customWidth="1"/>
    <col min="15245" max="15245" width="9.21875" style="1" customWidth="1"/>
    <col min="15246" max="15246" width="19.44140625" style="1" customWidth="1"/>
    <col min="15247" max="15247" width="42.6640625" style="1" customWidth="1"/>
    <col min="15248" max="15248" width="5.77734375" style="1" customWidth="1"/>
    <col min="15249" max="15249" width="31.44140625" style="1" customWidth="1"/>
    <col min="15250" max="15250" width="16.21875" style="1" customWidth="1"/>
    <col min="15251" max="15252" width="9.33203125" style="1" customWidth="1"/>
    <col min="15253" max="15253" width="11.21875" style="1" customWidth="1"/>
    <col min="15254" max="15254" width="2.21875" style="1" customWidth="1"/>
    <col min="15255" max="15460" width="10.88671875" style="1"/>
    <col min="15461" max="15461" width="12" style="1" customWidth="1"/>
    <col min="15462" max="15462" width="2.6640625" style="1" customWidth="1"/>
    <col min="15463" max="15464" width="6.44140625" style="1" customWidth="1"/>
    <col min="15465" max="15465" width="5.77734375" style="1" customWidth="1"/>
    <col min="15466" max="15466" width="6.44140625" style="1" customWidth="1"/>
    <col min="15467" max="15467" width="13.6640625" style="1" customWidth="1"/>
    <col min="15468" max="15469" width="9" style="1" customWidth="1"/>
    <col min="15470" max="15470" width="2.44140625" style="1" customWidth="1"/>
    <col min="15471" max="15471" width="8.77734375" style="1" customWidth="1"/>
    <col min="15472" max="15472" width="7.44140625" style="1" customWidth="1"/>
    <col min="15473" max="15475" width="3.6640625" style="1" customWidth="1"/>
    <col min="15476" max="15476" width="3.44140625" style="1" customWidth="1"/>
    <col min="15477" max="15477" width="2.77734375" style="1" customWidth="1"/>
    <col min="15478" max="15478" width="3" style="1" customWidth="1"/>
    <col min="15479" max="15481" width="0" style="1" hidden="1" customWidth="1"/>
    <col min="15482" max="15482" width="4.44140625" style="1" customWidth="1"/>
    <col min="15483" max="15483" width="0" style="1" hidden="1" customWidth="1"/>
    <col min="15484" max="15485" width="14.77734375" style="1" customWidth="1"/>
    <col min="15486" max="15486" width="15.21875" style="1" customWidth="1"/>
    <col min="15487" max="15487" width="6.44140625" style="1" customWidth="1"/>
    <col min="15488" max="15488" width="15.21875" style="1" customWidth="1"/>
    <col min="15489" max="15489" width="4.21875" style="1" customWidth="1"/>
    <col min="15490" max="15490" width="3" style="1" customWidth="1"/>
    <col min="15491" max="15493" width="0" style="1" hidden="1" customWidth="1"/>
    <col min="15494" max="15494" width="3" style="1" customWidth="1"/>
    <col min="15495" max="15495" width="0" style="1" hidden="1" customWidth="1"/>
    <col min="15496" max="15496" width="3" style="1" customWidth="1"/>
    <col min="15497" max="15497" width="0" style="1" hidden="1" customWidth="1"/>
    <col min="15498" max="15498" width="4.44140625" style="1" customWidth="1"/>
    <col min="15499" max="15499" width="34.33203125" style="1" customWidth="1"/>
    <col min="15500" max="15500" width="23.44140625" style="1" customWidth="1"/>
    <col min="15501" max="15501" width="9.21875" style="1" customWidth="1"/>
    <col min="15502" max="15502" width="19.44140625" style="1" customWidth="1"/>
    <col min="15503" max="15503" width="42.6640625" style="1" customWidth="1"/>
    <col min="15504" max="15504" width="5.77734375" style="1" customWidth="1"/>
    <col min="15505" max="15505" width="31.44140625" style="1" customWidth="1"/>
    <col min="15506" max="15506" width="16.21875" style="1" customWidth="1"/>
    <col min="15507" max="15508" width="9.33203125" style="1" customWidth="1"/>
    <col min="15509" max="15509" width="11.21875" style="1" customWidth="1"/>
    <col min="15510" max="15510" width="2.21875" style="1" customWidth="1"/>
    <col min="15511" max="15716" width="10.88671875" style="1"/>
    <col min="15717" max="15717" width="12" style="1" customWidth="1"/>
    <col min="15718" max="15718" width="2.6640625" style="1" customWidth="1"/>
    <col min="15719" max="15720" width="6.44140625" style="1" customWidth="1"/>
    <col min="15721" max="15721" width="5.77734375" style="1" customWidth="1"/>
    <col min="15722" max="15722" width="6.44140625" style="1" customWidth="1"/>
    <col min="15723" max="15723" width="13.6640625" style="1" customWidth="1"/>
    <col min="15724" max="15725" width="9" style="1" customWidth="1"/>
    <col min="15726" max="15726" width="2.44140625" style="1" customWidth="1"/>
    <col min="15727" max="15727" width="8.77734375" style="1" customWidth="1"/>
    <col min="15728" max="15728" width="7.44140625" style="1" customWidth="1"/>
    <col min="15729" max="15731" width="3.6640625" style="1" customWidth="1"/>
    <col min="15732" max="15732" width="3.44140625" style="1" customWidth="1"/>
    <col min="15733" max="15733" width="2.77734375" style="1" customWidth="1"/>
    <col min="15734" max="15734" width="3" style="1" customWidth="1"/>
    <col min="15735" max="15737" width="0" style="1" hidden="1" customWidth="1"/>
    <col min="15738" max="15738" width="4.44140625" style="1" customWidth="1"/>
    <col min="15739" max="15739" width="0" style="1" hidden="1" customWidth="1"/>
    <col min="15740" max="15741" width="14.77734375" style="1" customWidth="1"/>
    <col min="15742" max="15742" width="15.21875" style="1" customWidth="1"/>
    <col min="15743" max="15743" width="6.44140625" style="1" customWidth="1"/>
    <col min="15744" max="15744" width="15.21875" style="1" customWidth="1"/>
    <col min="15745" max="15745" width="4.21875" style="1" customWidth="1"/>
    <col min="15746" max="15746" width="3" style="1" customWidth="1"/>
    <col min="15747" max="15749" width="0" style="1" hidden="1" customWidth="1"/>
    <col min="15750" max="15750" width="3" style="1" customWidth="1"/>
    <col min="15751" max="15751" width="0" style="1" hidden="1" customWidth="1"/>
    <col min="15752" max="15752" width="3" style="1" customWidth="1"/>
    <col min="15753" max="15753" width="0" style="1" hidden="1" customWidth="1"/>
    <col min="15754" max="15754" width="4.44140625" style="1" customWidth="1"/>
    <col min="15755" max="15755" width="34.33203125" style="1" customWidth="1"/>
    <col min="15756" max="15756" width="23.44140625" style="1" customWidth="1"/>
    <col min="15757" max="15757" width="9.21875" style="1" customWidth="1"/>
    <col min="15758" max="15758" width="19.44140625" style="1" customWidth="1"/>
    <col min="15759" max="15759" width="42.6640625" style="1" customWidth="1"/>
    <col min="15760" max="15760" width="5.77734375" style="1" customWidth="1"/>
    <col min="15761" max="15761" width="31.44140625" style="1" customWidth="1"/>
    <col min="15762" max="15762" width="16.21875" style="1" customWidth="1"/>
    <col min="15763" max="15764" width="9.33203125" style="1" customWidth="1"/>
    <col min="15765" max="15765" width="11.21875" style="1" customWidth="1"/>
    <col min="15766" max="15766" width="2.21875" style="1" customWidth="1"/>
    <col min="15767" max="15972" width="10.88671875" style="1"/>
    <col min="15973" max="15973" width="12" style="1" customWidth="1"/>
    <col min="15974" max="15974" width="2.6640625" style="1" customWidth="1"/>
    <col min="15975" max="15976" width="6.44140625" style="1" customWidth="1"/>
    <col min="15977" max="15977" width="5.77734375" style="1" customWidth="1"/>
    <col min="15978" max="15978" width="6.44140625" style="1" customWidth="1"/>
    <col min="15979" max="15979" width="13.6640625" style="1" customWidth="1"/>
    <col min="15980" max="15981" width="9" style="1" customWidth="1"/>
    <col min="15982" max="15982" width="2.44140625" style="1" customWidth="1"/>
    <col min="15983" max="15983" width="8.77734375" style="1" customWidth="1"/>
    <col min="15984" max="15984" width="7.44140625" style="1" customWidth="1"/>
    <col min="15985" max="15987" width="3.6640625" style="1" customWidth="1"/>
    <col min="15988" max="15988" width="3.44140625" style="1" customWidth="1"/>
    <col min="15989" max="15989" width="2.77734375" style="1" customWidth="1"/>
    <col min="15990" max="15990" width="3" style="1" customWidth="1"/>
    <col min="15991" max="15993" width="0" style="1" hidden="1" customWidth="1"/>
    <col min="15994" max="15994" width="4.44140625" style="1" customWidth="1"/>
    <col min="15995" max="15995" width="0" style="1" hidden="1" customWidth="1"/>
    <col min="15996" max="15997" width="14.77734375" style="1" customWidth="1"/>
    <col min="15998" max="15998" width="15.21875" style="1" customWidth="1"/>
    <col min="15999" max="15999" width="6.44140625" style="1" customWidth="1"/>
    <col min="16000" max="16000" width="15.21875" style="1" customWidth="1"/>
    <col min="16001" max="16001" width="4.21875" style="1" customWidth="1"/>
    <col min="16002" max="16002" width="3" style="1" customWidth="1"/>
    <col min="16003" max="16005" width="0" style="1" hidden="1" customWidth="1"/>
    <col min="16006" max="16006" width="3" style="1" customWidth="1"/>
    <col min="16007" max="16007" width="0" style="1" hidden="1" customWidth="1"/>
    <col min="16008" max="16008" width="3" style="1" customWidth="1"/>
    <col min="16009" max="16009" width="0" style="1" hidden="1" customWidth="1"/>
    <col min="16010" max="16010" width="4.44140625" style="1" customWidth="1"/>
    <col min="16011" max="16011" width="34.33203125" style="1" customWidth="1"/>
    <col min="16012" max="16012" width="23.44140625" style="1" customWidth="1"/>
    <col min="16013" max="16013" width="9.21875" style="1" customWidth="1"/>
    <col min="16014" max="16014" width="19.44140625" style="1" customWidth="1"/>
    <col min="16015" max="16015" width="42.6640625" style="1" customWidth="1"/>
    <col min="16016" max="16016" width="5.77734375" style="1" customWidth="1"/>
    <col min="16017" max="16017" width="31.44140625" style="1" customWidth="1"/>
    <col min="16018" max="16018" width="16.21875" style="1" customWidth="1"/>
    <col min="16019" max="16020" width="9.33203125" style="1" customWidth="1"/>
    <col min="16021" max="16021" width="11.21875" style="1" customWidth="1"/>
    <col min="16022" max="16022" width="2.21875" style="1" customWidth="1"/>
    <col min="16023" max="16228" width="10.88671875" style="1"/>
    <col min="16229" max="16229" width="12" style="1" customWidth="1"/>
    <col min="16230" max="16230" width="2.6640625" style="1" customWidth="1"/>
    <col min="16231" max="16232" width="6.44140625" style="1" customWidth="1"/>
    <col min="16233" max="16233" width="5.77734375" style="1" customWidth="1"/>
    <col min="16234" max="16234" width="6.44140625" style="1" customWidth="1"/>
    <col min="16235" max="16235" width="13.6640625" style="1" customWidth="1"/>
    <col min="16236" max="16237" width="9" style="1" customWidth="1"/>
    <col min="16238" max="16238" width="2.44140625" style="1" customWidth="1"/>
    <col min="16239" max="16239" width="8.77734375" style="1" customWidth="1"/>
    <col min="16240" max="16240" width="7.44140625" style="1" customWidth="1"/>
    <col min="16241" max="16243" width="3.6640625" style="1" customWidth="1"/>
    <col min="16244" max="16244" width="3.44140625" style="1" customWidth="1"/>
    <col min="16245" max="16245" width="2.77734375" style="1" customWidth="1"/>
    <col min="16246" max="16246" width="3" style="1" customWidth="1"/>
    <col min="16247" max="16249" width="0" style="1" hidden="1" customWidth="1"/>
    <col min="16250" max="16250" width="4.44140625" style="1" customWidth="1"/>
    <col min="16251" max="16251" width="0" style="1" hidden="1" customWidth="1"/>
    <col min="16252" max="16253" width="14.77734375" style="1" customWidth="1"/>
    <col min="16254" max="16254" width="15.21875" style="1" customWidth="1"/>
    <col min="16255" max="16255" width="6.44140625" style="1" customWidth="1"/>
    <col min="16256" max="16256" width="15.21875" style="1" customWidth="1"/>
    <col min="16257" max="16257" width="4.21875" style="1" customWidth="1"/>
    <col min="16258" max="16258" width="3" style="1" customWidth="1"/>
    <col min="16259" max="16261" width="0" style="1" hidden="1" customWidth="1"/>
    <col min="16262" max="16262" width="3" style="1" customWidth="1"/>
    <col min="16263" max="16263" width="0" style="1" hidden="1" customWidth="1"/>
    <col min="16264" max="16264" width="3" style="1" customWidth="1"/>
    <col min="16265" max="16265" width="0" style="1" hidden="1" customWidth="1"/>
    <col min="16266" max="16266" width="4.44140625" style="1" customWidth="1"/>
    <col min="16267" max="16267" width="34.33203125" style="1" customWidth="1"/>
    <col min="16268" max="16268" width="23.44140625" style="1" customWidth="1"/>
    <col min="16269" max="16269" width="9.21875" style="1" customWidth="1"/>
    <col min="16270" max="16270" width="19.44140625" style="1" customWidth="1"/>
    <col min="16271" max="16271" width="42.6640625" style="1" customWidth="1"/>
    <col min="16272" max="16272" width="5.77734375" style="1" customWidth="1"/>
    <col min="16273" max="16273" width="31.44140625" style="1" customWidth="1"/>
    <col min="16274" max="16274" width="16.21875" style="1" customWidth="1"/>
    <col min="16275" max="16276" width="9.33203125" style="1" customWidth="1"/>
    <col min="16277" max="16277" width="11.21875" style="1" customWidth="1"/>
    <col min="16278" max="16278" width="2.21875" style="1" customWidth="1"/>
    <col min="16279" max="16383" width="10.88671875" style="1"/>
    <col min="16384" max="16384" width="11.44140625" style="1" customWidth="1"/>
  </cols>
  <sheetData>
    <row r="1" spans="1:193 1680:1680" x14ac:dyDescent="0.2">
      <c r="A1" s="5"/>
      <c r="B1" s="546" t="s">
        <v>465</v>
      </c>
      <c r="C1" s="547"/>
      <c r="D1" s="547"/>
      <c r="E1" s="547"/>
      <c r="F1" s="547"/>
      <c r="G1" s="547"/>
      <c r="H1" s="547"/>
      <c r="I1" s="548"/>
      <c r="J1" s="549"/>
      <c r="K1" s="550"/>
      <c r="L1" s="106"/>
      <c r="M1" s="105"/>
      <c r="N1" s="105"/>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5"/>
      <c r="AN1" s="106"/>
      <c r="AO1" s="106"/>
      <c r="AP1" s="106"/>
      <c r="AQ1" s="105"/>
      <c r="AR1" s="106"/>
      <c r="AS1" s="106"/>
      <c r="AT1" s="106"/>
      <c r="AU1" s="105"/>
      <c r="AV1" s="106"/>
      <c r="AW1" s="106"/>
      <c r="AX1" s="106"/>
      <c r="AY1" s="105"/>
      <c r="AZ1" s="106"/>
      <c r="BA1" s="106"/>
      <c r="BB1" s="106"/>
      <c r="BC1" s="105"/>
      <c r="BD1" s="106"/>
      <c r="BE1" s="106"/>
      <c r="BF1" s="106"/>
      <c r="BG1" s="105"/>
      <c r="BH1" s="106"/>
      <c r="BI1" s="106"/>
      <c r="BJ1" s="106"/>
      <c r="BK1" s="105"/>
      <c r="BL1" s="106"/>
      <c r="BM1" s="106"/>
      <c r="BN1" s="106"/>
      <c r="BO1" s="105"/>
      <c r="BP1" s="106"/>
      <c r="BQ1" s="106"/>
      <c r="BR1" s="106"/>
      <c r="BS1" s="105"/>
      <c r="BT1" s="106"/>
      <c r="BU1" s="106"/>
      <c r="BV1" s="106"/>
      <c r="BW1" s="105"/>
      <c r="BX1" s="106"/>
      <c r="BY1" s="106"/>
      <c r="BZ1" s="106"/>
      <c r="CA1" s="105"/>
      <c r="CB1" s="106"/>
      <c r="CC1" s="106"/>
      <c r="CD1" s="106"/>
      <c r="CE1" s="105"/>
      <c r="CF1" s="106"/>
      <c r="CG1" s="106"/>
      <c r="CH1" s="106"/>
      <c r="CI1" s="106"/>
      <c r="CJ1" s="106"/>
      <c r="CK1" s="106"/>
      <c r="CL1" s="106"/>
      <c r="CM1" s="106"/>
      <c r="CN1" s="106"/>
      <c r="CO1" s="106"/>
      <c r="CP1" s="106"/>
      <c r="CQ1" s="106"/>
      <c r="CR1" s="106"/>
      <c r="CS1" s="106"/>
      <c r="CT1" s="106"/>
      <c r="CU1" s="106"/>
      <c r="CV1" s="106"/>
      <c r="CW1" s="106"/>
      <c r="CX1" s="106"/>
      <c r="CY1" s="106"/>
      <c r="CZ1" s="106"/>
      <c r="DA1" s="106"/>
      <c r="DB1" s="106"/>
      <c r="DC1" s="106"/>
      <c r="DD1" s="106"/>
      <c r="DE1" s="105"/>
      <c r="DF1" s="106"/>
      <c r="DG1" s="105"/>
      <c r="DH1" s="105"/>
      <c r="DI1" s="106"/>
      <c r="DJ1" s="106"/>
      <c r="DK1" s="106"/>
      <c r="DL1" s="106"/>
      <c r="DM1" s="105"/>
      <c r="DN1" s="106"/>
      <c r="DO1" s="105"/>
      <c r="DP1" s="106"/>
      <c r="DQ1" s="106"/>
      <c r="DR1" s="106"/>
      <c r="DS1" s="106"/>
      <c r="DT1" s="106"/>
      <c r="DU1" s="106"/>
      <c r="DV1" s="106"/>
      <c r="DW1" s="106"/>
      <c r="DX1" s="106"/>
      <c r="DY1" s="106"/>
      <c r="DZ1" s="106"/>
      <c r="EA1" s="106"/>
      <c r="EB1" s="106"/>
      <c r="EC1" s="106"/>
      <c r="ED1" s="106"/>
      <c r="EE1" s="106"/>
      <c r="EF1" s="106"/>
      <c r="EG1" s="106"/>
      <c r="EH1" s="106"/>
      <c r="EI1" s="106"/>
      <c r="EJ1" s="106"/>
      <c r="EK1" s="106"/>
      <c r="EL1" s="106"/>
      <c r="EM1" s="106"/>
      <c r="EN1" s="106"/>
      <c r="EO1" s="106"/>
      <c r="EP1" s="106"/>
      <c r="EQ1" s="106"/>
      <c r="ER1" s="106"/>
      <c r="ES1" s="106"/>
      <c r="ET1" s="106"/>
      <c r="EU1" s="106"/>
      <c r="EV1" s="106"/>
      <c r="EW1" s="106"/>
      <c r="EX1" s="106"/>
      <c r="EY1" s="106"/>
      <c r="EZ1" s="106"/>
      <c r="FA1" s="106"/>
      <c r="FB1" s="106"/>
      <c r="FC1" s="106"/>
      <c r="FD1" s="106"/>
      <c r="FE1" s="106"/>
      <c r="FF1" s="106"/>
      <c r="FG1" s="106"/>
      <c r="FH1" s="106"/>
      <c r="FI1" s="106"/>
      <c r="FJ1" s="106"/>
      <c r="FK1" s="106"/>
      <c r="FL1" s="106"/>
      <c r="FM1" s="106"/>
      <c r="FN1" s="106"/>
      <c r="FO1" s="106"/>
      <c r="FP1" s="106"/>
      <c r="FQ1" s="106"/>
      <c r="FR1" s="106"/>
      <c r="FS1" s="106"/>
      <c r="FT1" s="106"/>
      <c r="FU1" s="106"/>
      <c r="FV1" s="106"/>
      <c r="FW1" s="106"/>
      <c r="FX1" s="106"/>
      <c r="FY1" s="106"/>
      <c r="FZ1" s="106"/>
      <c r="GA1" s="106"/>
      <c r="GB1" s="106"/>
      <c r="GC1" s="106"/>
      <c r="GD1" s="106"/>
      <c r="GE1" s="106"/>
      <c r="GF1" s="106"/>
      <c r="GG1" s="106"/>
      <c r="GH1" s="106"/>
      <c r="GI1" s="106"/>
      <c r="GJ1" s="106"/>
      <c r="GK1" s="153" t="s">
        <v>464</v>
      </c>
      <c r="BLP1" s="152" t="s">
        <v>227</v>
      </c>
    </row>
    <row r="2" spans="1:193 1680:1680" x14ac:dyDescent="0.2">
      <c r="A2" s="5"/>
      <c r="B2" s="553" t="s">
        <v>463</v>
      </c>
      <c r="C2" s="554"/>
      <c r="D2" s="554"/>
      <c r="E2" s="554"/>
      <c r="F2" s="554"/>
      <c r="G2" s="554"/>
      <c r="H2" s="554"/>
      <c r="I2" s="555"/>
      <c r="J2" s="551"/>
      <c r="K2" s="552"/>
      <c r="L2" s="106"/>
      <c r="M2" s="105"/>
      <c r="N2" s="105"/>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5"/>
      <c r="AN2" s="106"/>
      <c r="AO2" s="106"/>
      <c r="AP2" s="106"/>
      <c r="AQ2" s="105"/>
      <c r="AR2" s="106"/>
      <c r="AS2" s="106"/>
      <c r="AT2" s="106"/>
      <c r="AU2" s="105"/>
      <c r="AV2" s="106"/>
      <c r="AW2" s="106"/>
      <c r="AX2" s="106"/>
      <c r="AY2" s="105"/>
      <c r="AZ2" s="106"/>
      <c r="BA2" s="106"/>
      <c r="BB2" s="106"/>
      <c r="BC2" s="105"/>
      <c r="BD2" s="106"/>
      <c r="BE2" s="106"/>
      <c r="BF2" s="106"/>
      <c r="BG2" s="105"/>
      <c r="BH2" s="106"/>
      <c r="BI2" s="106"/>
      <c r="BJ2" s="106"/>
      <c r="BK2" s="105"/>
      <c r="BL2" s="106"/>
      <c r="BM2" s="106"/>
      <c r="BN2" s="106"/>
      <c r="BO2" s="105"/>
      <c r="BP2" s="106"/>
      <c r="BQ2" s="106"/>
      <c r="BR2" s="106"/>
      <c r="BS2" s="105"/>
      <c r="BT2" s="106"/>
      <c r="BU2" s="106"/>
      <c r="BV2" s="106"/>
      <c r="BW2" s="105"/>
      <c r="BX2" s="106"/>
      <c r="BY2" s="106"/>
      <c r="BZ2" s="106"/>
      <c r="CA2" s="105"/>
      <c r="CB2" s="106"/>
      <c r="CC2" s="106"/>
      <c r="CD2" s="106"/>
      <c r="CE2" s="105"/>
      <c r="CF2" s="106"/>
      <c r="CG2" s="106"/>
      <c r="CH2" s="106"/>
      <c r="CI2" s="106"/>
      <c r="CJ2" s="106"/>
      <c r="CK2" s="106"/>
      <c r="CL2" s="106"/>
      <c r="CM2" s="106"/>
      <c r="CN2" s="106"/>
      <c r="CO2" s="106"/>
      <c r="CP2" s="106"/>
      <c r="CQ2" s="106"/>
      <c r="CR2" s="106"/>
      <c r="CS2" s="106"/>
      <c r="CT2" s="106"/>
      <c r="CU2" s="106"/>
      <c r="CV2" s="106"/>
      <c r="CW2" s="106"/>
      <c r="CX2" s="106"/>
      <c r="CY2" s="106"/>
      <c r="CZ2" s="106"/>
      <c r="DA2" s="106"/>
      <c r="DB2" s="106"/>
      <c r="DC2" s="106"/>
      <c r="DD2" s="106"/>
      <c r="DE2" s="105"/>
      <c r="DF2" s="106"/>
      <c r="DG2" s="105"/>
      <c r="DH2" s="105"/>
      <c r="DI2" s="106"/>
      <c r="DJ2" s="106"/>
      <c r="DK2" s="106"/>
      <c r="DL2" s="106"/>
      <c r="DM2" s="105"/>
      <c r="DN2" s="106"/>
      <c r="DO2" s="105"/>
      <c r="DP2" s="106"/>
      <c r="DQ2" s="106"/>
      <c r="DR2" s="106"/>
      <c r="DS2" s="106"/>
      <c r="DT2" s="106"/>
      <c r="DU2" s="106"/>
      <c r="DV2" s="106"/>
      <c r="DW2" s="106"/>
      <c r="DX2" s="106"/>
      <c r="DY2" s="106"/>
      <c r="DZ2" s="106"/>
      <c r="EA2" s="106"/>
      <c r="EB2" s="106"/>
      <c r="EC2" s="106"/>
      <c r="ED2" s="106"/>
      <c r="EE2" s="106"/>
      <c r="EF2" s="106"/>
      <c r="EG2" s="106"/>
      <c r="EH2" s="106"/>
      <c r="EI2" s="106"/>
      <c r="EJ2" s="106"/>
      <c r="EK2" s="106"/>
      <c r="EL2" s="106"/>
      <c r="EM2" s="106"/>
      <c r="EN2" s="106"/>
      <c r="EO2" s="106"/>
      <c r="EP2" s="106"/>
      <c r="EQ2" s="106"/>
      <c r="ER2" s="106"/>
      <c r="ES2" s="106"/>
      <c r="ET2" s="106"/>
      <c r="EU2" s="106"/>
      <c r="EV2" s="106"/>
      <c r="EW2" s="106"/>
      <c r="EX2" s="106"/>
      <c r="EY2" s="106"/>
      <c r="EZ2" s="106"/>
      <c r="FA2" s="106"/>
      <c r="FB2" s="106"/>
      <c r="FC2" s="106"/>
      <c r="FD2" s="106"/>
      <c r="FE2" s="106"/>
      <c r="FF2" s="106"/>
      <c r="FG2" s="106"/>
      <c r="FH2" s="106"/>
      <c r="FI2" s="106"/>
      <c r="FJ2" s="106"/>
      <c r="FK2" s="106"/>
      <c r="FL2" s="106"/>
      <c r="FM2" s="106"/>
      <c r="FN2" s="106"/>
      <c r="FO2" s="106"/>
      <c r="FP2" s="106"/>
      <c r="FQ2" s="106"/>
      <c r="FR2" s="106"/>
      <c r="FS2" s="106"/>
      <c r="FT2" s="106"/>
      <c r="FU2" s="106"/>
      <c r="FV2" s="106"/>
      <c r="FW2" s="106"/>
      <c r="FX2" s="106"/>
      <c r="FY2" s="106"/>
      <c r="FZ2" s="106"/>
      <c r="GA2" s="106"/>
      <c r="GB2" s="106"/>
      <c r="GC2" s="106"/>
      <c r="GD2" s="106"/>
      <c r="GE2" s="106"/>
      <c r="GF2" s="106"/>
      <c r="GG2" s="106"/>
      <c r="GH2" s="106"/>
      <c r="GI2" s="106"/>
      <c r="GJ2" s="106"/>
      <c r="GK2" s="106"/>
      <c r="BLP2" s="136"/>
    </row>
    <row r="3" spans="1:193 1680:1680" x14ac:dyDescent="0.2">
      <c r="A3" s="5"/>
      <c r="B3" s="148" t="s">
        <v>462</v>
      </c>
      <c r="C3" s="556" t="s">
        <v>461</v>
      </c>
      <c r="D3" s="557"/>
      <c r="E3" s="557"/>
      <c r="F3" s="557"/>
      <c r="G3" s="557"/>
      <c r="H3" s="558"/>
      <c r="I3" s="144" t="s">
        <v>460</v>
      </c>
      <c r="J3" s="551"/>
      <c r="K3" s="552"/>
      <c r="L3" s="106"/>
      <c r="M3" s="105"/>
      <c r="N3" s="105"/>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5"/>
      <c r="AN3" s="106"/>
      <c r="AO3" s="106"/>
      <c r="AP3" s="106"/>
      <c r="AQ3" s="105"/>
      <c r="AR3" s="106"/>
      <c r="AS3" s="106"/>
      <c r="AT3" s="106"/>
      <c r="AU3" s="105"/>
      <c r="AV3" s="106"/>
      <c r="AW3" s="106"/>
      <c r="AX3" s="106"/>
      <c r="AY3" s="105"/>
      <c r="AZ3" s="106"/>
      <c r="BA3" s="106"/>
      <c r="BB3" s="106"/>
      <c r="BC3" s="105"/>
      <c r="BD3" s="106"/>
      <c r="BE3" s="106"/>
      <c r="BF3" s="106"/>
      <c r="BG3" s="105"/>
      <c r="BH3" s="106"/>
      <c r="BI3" s="106"/>
      <c r="BJ3" s="106"/>
      <c r="BK3" s="105"/>
      <c r="BL3" s="106"/>
      <c r="BM3" s="106"/>
      <c r="BN3" s="106"/>
      <c r="BO3" s="105"/>
      <c r="BP3" s="106"/>
      <c r="BQ3" s="106"/>
      <c r="BR3" s="106"/>
      <c r="BS3" s="105"/>
      <c r="BT3" s="106"/>
      <c r="BU3" s="106"/>
      <c r="BV3" s="106"/>
      <c r="BW3" s="105"/>
      <c r="BX3" s="106"/>
      <c r="BY3" s="106"/>
      <c r="BZ3" s="106"/>
      <c r="CA3" s="105"/>
      <c r="CB3" s="106"/>
      <c r="CC3" s="106"/>
      <c r="CD3" s="106"/>
      <c r="CE3" s="105"/>
      <c r="CF3" s="106"/>
      <c r="CG3" s="106"/>
      <c r="CH3" s="106"/>
      <c r="CI3" s="106"/>
      <c r="CJ3" s="106"/>
      <c r="CK3" s="106"/>
      <c r="CL3" s="106"/>
      <c r="CM3" s="106"/>
      <c r="CN3" s="106"/>
      <c r="CO3" s="106"/>
      <c r="CP3" s="106"/>
      <c r="CQ3" s="106"/>
      <c r="CR3" s="106"/>
      <c r="CS3" s="106"/>
      <c r="CT3" s="106"/>
      <c r="CU3" s="106"/>
      <c r="CV3" s="106"/>
      <c r="CW3" s="106"/>
      <c r="CX3" s="106"/>
      <c r="CY3" s="106"/>
      <c r="CZ3" s="106"/>
      <c r="DA3" s="106"/>
      <c r="DB3" s="106"/>
      <c r="DC3" s="106"/>
      <c r="DD3" s="106"/>
      <c r="DE3" s="105"/>
      <c r="DF3" s="106"/>
      <c r="DG3" s="105"/>
      <c r="DH3" s="105"/>
      <c r="DI3" s="106"/>
      <c r="DJ3" s="106"/>
      <c r="DK3" s="106"/>
      <c r="DL3" s="106"/>
      <c r="DM3" s="105"/>
      <c r="DN3" s="106"/>
      <c r="DO3" s="105"/>
      <c r="DP3" s="106"/>
      <c r="DQ3" s="106"/>
      <c r="DR3" s="106"/>
      <c r="DS3" s="106"/>
      <c r="DT3" s="106"/>
      <c r="DU3" s="106"/>
      <c r="DV3" s="106"/>
      <c r="DW3" s="106"/>
      <c r="DX3" s="106"/>
      <c r="DY3" s="106"/>
      <c r="DZ3" s="106"/>
      <c r="EA3" s="106"/>
      <c r="EB3" s="106"/>
      <c r="EC3" s="106"/>
      <c r="ED3" s="106"/>
      <c r="EE3" s="106"/>
      <c r="EF3" s="106"/>
      <c r="EG3" s="106"/>
      <c r="EH3" s="106"/>
      <c r="EI3" s="106"/>
      <c r="EJ3" s="106"/>
      <c r="EK3" s="106"/>
      <c r="EL3" s="106"/>
      <c r="EM3" s="106"/>
      <c r="EN3" s="106"/>
      <c r="EO3" s="106"/>
      <c r="EP3" s="106"/>
      <c r="EQ3" s="106"/>
      <c r="ER3" s="106"/>
      <c r="ES3" s="106"/>
      <c r="ET3" s="106"/>
      <c r="EU3" s="106"/>
      <c r="EV3" s="106"/>
      <c r="EW3" s="106"/>
      <c r="EX3" s="106"/>
      <c r="EY3" s="106"/>
      <c r="EZ3" s="106"/>
      <c r="FA3" s="106"/>
      <c r="FB3" s="106"/>
      <c r="FC3" s="106"/>
      <c r="FD3" s="106"/>
      <c r="FE3" s="106"/>
      <c r="FF3" s="106"/>
      <c r="FG3" s="106"/>
      <c r="FH3" s="106"/>
      <c r="FI3" s="106"/>
      <c r="FJ3" s="106"/>
      <c r="FK3" s="106"/>
      <c r="FL3" s="106"/>
      <c r="FM3" s="106"/>
      <c r="FN3" s="106"/>
      <c r="FO3" s="106"/>
      <c r="FP3" s="106"/>
      <c r="FQ3" s="106"/>
      <c r="FR3" s="106"/>
      <c r="FS3" s="106"/>
      <c r="FT3" s="106"/>
      <c r="FU3" s="106"/>
      <c r="FV3" s="106"/>
      <c r="FW3" s="106"/>
      <c r="FX3" s="106"/>
      <c r="FY3" s="106"/>
      <c r="FZ3" s="106"/>
      <c r="GA3" s="106"/>
      <c r="GB3" s="106"/>
      <c r="GC3" s="106"/>
      <c r="GD3" s="106"/>
      <c r="GE3" s="106"/>
      <c r="GF3" s="106"/>
      <c r="GG3" s="106"/>
      <c r="GH3" s="106"/>
      <c r="GI3" s="106"/>
      <c r="GJ3" s="106"/>
      <c r="GK3" s="106"/>
      <c r="BLP3" s="136"/>
    </row>
    <row r="4" spans="1:193 1680:1680" x14ac:dyDescent="0.2">
      <c r="A4" s="5"/>
      <c r="B4" s="143" t="s">
        <v>459</v>
      </c>
      <c r="C4" s="559" t="s">
        <v>458</v>
      </c>
      <c r="D4" s="560"/>
      <c r="E4" s="560"/>
      <c r="F4" s="560"/>
      <c r="G4" s="560"/>
      <c r="H4" s="561"/>
      <c r="I4" s="139" t="s">
        <v>457</v>
      </c>
      <c r="J4" s="551"/>
      <c r="K4" s="552"/>
      <c r="L4" s="106"/>
      <c r="M4" s="105"/>
      <c r="N4" s="105"/>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5"/>
      <c r="AN4" s="106"/>
      <c r="AO4" s="106"/>
      <c r="AP4" s="106"/>
      <c r="AQ4" s="105"/>
      <c r="AR4" s="106"/>
      <c r="AS4" s="106"/>
      <c r="AT4" s="106"/>
      <c r="AU4" s="105"/>
      <c r="AV4" s="106"/>
      <c r="AW4" s="106"/>
      <c r="AX4" s="106"/>
      <c r="AY4" s="105"/>
      <c r="AZ4" s="106"/>
      <c r="BA4" s="106"/>
      <c r="BB4" s="106"/>
      <c r="BC4" s="105"/>
      <c r="BD4" s="106"/>
      <c r="BE4" s="106"/>
      <c r="BF4" s="106"/>
      <c r="BG4" s="105"/>
      <c r="BH4" s="106"/>
      <c r="BI4" s="106"/>
      <c r="BJ4" s="106"/>
      <c r="BK4" s="105"/>
      <c r="BL4" s="106"/>
      <c r="BM4" s="106"/>
      <c r="BN4" s="106"/>
      <c r="BO4" s="105"/>
      <c r="BP4" s="106"/>
      <c r="BQ4" s="106"/>
      <c r="BR4" s="106"/>
      <c r="BS4" s="105"/>
      <c r="BT4" s="106"/>
      <c r="BU4" s="106"/>
      <c r="BV4" s="106"/>
      <c r="BW4" s="105"/>
      <c r="BX4" s="106"/>
      <c r="BY4" s="106"/>
      <c r="BZ4" s="106"/>
      <c r="CA4" s="105"/>
      <c r="CB4" s="106"/>
      <c r="CC4" s="106"/>
      <c r="CD4" s="106"/>
      <c r="CE4" s="105"/>
      <c r="CF4" s="106"/>
      <c r="CG4" s="106"/>
      <c r="CH4" s="106"/>
      <c r="CI4" s="106"/>
      <c r="CJ4" s="106"/>
      <c r="CK4" s="106"/>
      <c r="CL4" s="106"/>
      <c r="CM4" s="106"/>
      <c r="CN4" s="106"/>
      <c r="CO4" s="106"/>
      <c r="CP4" s="106"/>
      <c r="CQ4" s="106"/>
      <c r="CR4" s="106"/>
      <c r="CS4" s="106"/>
      <c r="CT4" s="106"/>
      <c r="CU4" s="106"/>
      <c r="CV4" s="106"/>
      <c r="CW4" s="106"/>
      <c r="CX4" s="106"/>
      <c r="CY4" s="106"/>
      <c r="CZ4" s="106"/>
      <c r="DA4" s="106"/>
      <c r="DB4" s="106"/>
      <c r="DC4" s="106"/>
      <c r="DD4" s="106"/>
      <c r="DE4" s="105"/>
      <c r="DF4" s="106"/>
      <c r="DG4" s="105"/>
      <c r="DH4" s="105"/>
      <c r="DI4" s="106"/>
      <c r="DJ4" s="109"/>
      <c r="DK4" s="106"/>
      <c r="DL4" s="106"/>
      <c r="DM4" s="105"/>
      <c r="DN4" s="106"/>
      <c r="DO4" s="105"/>
      <c r="DP4" s="106"/>
      <c r="DQ4" s="106"/>
      <c r="DR4" s="106"/>
      <c r="DS4" s="106"/>
      <c r="DT4" s="106"/>
      <c r="DU4" s="106"/>
      <c r="DV4" s="106"/>
      <c r="DW4" s="106"/>
      <c r="DX4" s="106"/>
      <c r="DY4" s="106"/>
      <c r="DZ4" s="106"/>
      <c r="EA4" s="106"/>
      <c r="EB4" s="106"/>
      <c r="EC4" s="106"/>
      <c r="ED4" s="106"/>
      <c r="EE4" s="106"/>
      <c r="EF4" s="106"/>
      <c r="EG4" s="106"/>
      <c r="EH4" s="106"/>
      <c r="EI4" s="106"/>
      <c r="EJ4" s="106"/>
      <c r="EK4" s="106"/>
      <c r="EL4" s="106"/>
      <c r="EM4" s="106"/>
      <c r="EN4" s="106"/>
      <c r="EO4" s="106"/>
      <c r="EP4" s="106"/>
      <c r="EQ4" s="106"/>
      <c r="ER4" s="106"/>
      <c r="ES4" s="106"/>
      <c r="ET4" s="106"/>
      <c r="EU4" s="106"/>
      <c r="EV4" s="106"/>
      <c r="EW4" s="106"/>
      <c r="EX4" s="106"/>
      <c r="EY4" s="106"/>
      <c r="EZ4" s="106"/>
      <c r="FA4" s="106"/>
      <c r="FB4" s="106"/>
      <c r="FC4" s="106"/>
      <c r="FD4" s="106"/>
      <c r="FE4" s="106"/>
      <c r="FF4" s="106"/>
      <c r="FG4" s="106"/>
      <c r="FH4" s="106"/>
      <c r="FI4" s="106"/>
      <c r="FJ4" s="106"/>
      <c r="FK4" s="106"/>
      <c r="FL4" s="106"/>
      <c r="FM4" s="106"/>
      <c r="FN4" s="106"/>
      <c r="FO4" s="106"/>
      <c r="FP4" s="106"/>
      <c r="FQ4" s="106"/>
      <c r="FR4" s="106"/>
      <c r="FS4" s="106"/>
      <c r="FT4" s="106"/>
      <c r="FU4" s="106"/>
      <c r="FV4" s="106"/>
      <c r="FW4" s="106"/>
      <c r="FX4" s="106"/>
      <c r="FY4" s="106"/>
      <c r="FZ4" s="106"/>
      <c r="GA4" s="106"/>
      <c r="GB4" s="106"/>
      <c r="GC4" s="106"/>
      <c r="GD4" s="106"/>
      <c r="GE4" s="106"/>
      <c r="GF4" s="106"/>
      <c r="GG4" s="106"/>
      <c r="GH4" s="106"/>
      <c r="GI4" s="106"/>
      <c r="GJ4" s="106"/>
      <c r="GK4" s="106"/>
      <c r="BLP4" s="136"/>
    </row>
    <row r="5" spans="1:193 1680:1680" ht="27.6" x14ac:dyDescent="0.2">
      <c r="A5" s="5"/>
      <c r="B5" s="135" t="s">
        <v>456</v>
      </c>
      <c r="C5" s="130" t="s">
        <v>455</v>
      </c>
      <c r="D5" s="135" t="s">
        <v>454</v>
      </c>
      <c r="E5" s="562" t="s">
        <v>1468</v>
      </c>
      <c r="F5" s="563"/>
      <c r="G5" s="564"/>
      <c r="H5" s="131" t="s">
        <v>452</v>
      </c>
      <c r="I5" s="565"/>
      <c r="J5" s="566"/>
      <c r="K5" s="566"/>
      <c r="L5" s="566"/>
      <c r="M5" s="566"/>
      <c r="N5" s="567"/>
      <c r="O5" s="530" t="s">
        <v>450</v>
      </c>
      <c r="P5" s="531"/>
      <c r="Q5" s="578"/>
      <c r="R5" s="533"/>
      <c r="S5" s="125"/>
      <c r="T5" s="125"/>
      <c r="U5" s="534"/>
      <c r="V5" s="534"/>
      <c r="W5" s="535"/>
      <c r="X5" s="536"/>
      <c r="Y5" s="120"/>
      <c r="Z5" s="120"/>
      <c r="AA5" s="120"/>
      <c r="AB5" s="120"/>
      <c r="AC5" s="120"/>
      <c r="AD5" s="120"/>
      <c r="AE5" s="120"/>
      <c r="AF5" s="120"/>
      <c r="AG5" s="120"/>
      <c r="AH5" s="120"/>
      <c r="AI5" s="121"/>
      <c r="AJ5" s="121"/>
      <c r="AK5" s="120"/>
      <c r="AL5" s="120"/>
      <c r="AM5" s="120"/>
      <c r="AN5" s="121"/>
      <c r="AO5" s="121"/>
      <c r="AP5" s="120"/>
      <c r="AQ5" s="120"/>
      <c r="AR5" s="121"/>
      <c r="AS5" s="121"/>
      <c r="AT5" s="120"/>
      <c r="AU5" s="120"/>
      <c r="AV5" s="121"/>
      <c r="AW5" s="121"/>
      <c r="AX5" s="120"/>
      <c r="AY5" s="120"/>
      <c r="AZ5" s="121"/>
      <c r="BA5" s="121"/>
      <c r="BB5" s="120"/>
      <c r="BC5" s="120"/>
      <c r="BD5" s="121"/>
      <c r="BE5" s="121"/>
      <c r="BF5" s="120"/>
      <c r="BG5" s="120"/>
      <c r="BH5" s="121"/>
      <c r="BI5" s="121"/>
      <c r="BJ5" s="120"/>
      <c r="BK5" s="120"/>
      <c r="BL5" s="121"/>
      <c r="BM5" s="121"/>
      <c r="BN5" s="120"/>
      <c r="BO5" s="120"/>
      <c r="BP5" s="121"/>
      <c r="BQ5" s="121"/>
      <c r="BR5" s="120"/>
      <c r="BS5" s="120"/>
      <c r="BT5" s="121"/>
      <c r="BU5" s="121"/>
      <c r="BV5" s="120"/>
      <c r="BW5" s="120"/>
      <c r="BX5" s="121"/>
      <c r="BY5" s="121"/>
      <c r="BZ5" s="120"/>
      <c r="CA5" s="120"/>
      <c r="CB5" s="121"/>
      <c r="CC5" s="121"/>
      <c r="CD5" s="120"/>
      <c r="CE5" s="120"/>
      <c r="CF5" s="121"/>
      <c r="CG5" s="121"/>
      <c r="CH5" s="120"/>
      <c r="CI5" s="120"/>
      <c r="CJ5" s="120"/>
      <c r="CK5" s="120"/>
      <c r="CL5" s="120"/>
      <c r="CM5" s="120"/>
      <c r="CN5" s="120"/>
      <c r="CO5" s="120"/>
      <c r="CP5" s="120"/>
      <c r="CQ5" s="120"/>
      <c r="CR5" s="120"/>
      <c r="CS5" s="120"/>
      <c r="CT5" s="120"/>
      <c r="CU5" s="120"/>
      <c r="CV5" s="120"/>
      <c r="CW5" s="120"/>
      <c r="CX5" s="120"/>
      <c r="CY5" s="120"/>
      <c r="CZ5" s="120"/>
      <c r="DA5" s="120"/>
      <c r="DB5" s="83"/>
      <c r="DC5" s="83"/>
      <c r="DD5" s="83"/>
      <c r="DE5" s="83"/>
      <c r="DF5" s="120"/>
      <c r="DG5" s="120"/>
      <c r="DH5" s="120"/>
      <c r="DI5" s="120"/>
      <c r="DJ5" s="120"/>
      <c r="DK5" s="120"/>
      <c r="DL5" s="120"/>
      <c r="DM5" s="83"/>
      <c r="DN5" s="120"/>
      <c r="DO5" s="120"/>
      <c r="DP5" s="120"/>
      <c r="DQ5" s="120"/>
      <c r="DR5" s="120"/>
      <c r="DS5" s="120"/>
      <c r="DT5" s="120"/>
      <c r="DU5" s="120"/>
      <c r="DV5" s="120"/>
      <c r="DW5" s="120"/>
      <c r="DX5" s="120"/>
      <c r="DY5" s="120"/>
      <c r="DZ5" s="120"/>
      <c r="EA5" s="120"/>
      <c r="EB5" s="120"/>
      <c r="EC5" s="120"/>
      <c r="ED5" s="120"/>
      <c r="EE5" s="120"/>
      <c r="EF5" s="120"/>
      <c r="EG5" s="120"/>
      <c r="EH5" s="120"/>
      <c r="EI5" s="120"/>
      <c r="EJ5" s="120"/>
      <c r="EK5" s="120"/>
      <c r="EL5" s="120"/>
      <c r="EM5" s="120"/>
      <c r="EN5" s="120"/>
      <c r="EO5" s="120"/>
      <c r="EP5" s="120"/>
      <c r="EQ5" s="120"/>
      <c r="ER5" s="120"/>
      <c r="ES5" s="120"/>
      <c r="ET5" s="120"/>
      <c r="EU5" s="120"/>
      <c r="EV5" s="120"/>
      <c r="EW5" s="120"/>
      <c r="EX5" s="120"/>
      <c r="EY5" s="120"/>
      <c r="EZ5" s="120"/>
      <c r="FA5" s="120"/>
      <c r="FB5" s="120"/>
      <c r="FC5" s="120"/>
      <c r="FD5" s="120"/>
      <c r="FE5" s="120"/>
      <c r="FF5" s="120"/>
      <c r="FG5" s="120"/>
      <c r="FH5" s="120"/>
      <c r="FI5" s="120"/>
      <c r="FJ5" s="120"/>
      <c r="FK5" s="120"/>
      <c r="FL5" s="120"/>
      <c r="FM5" s="120"/>
      <c r="FN5" s="120"/>
      <c r="FO5" s="120"/>
      <c r="FP5" s="120"/>
      <c r="FQ5" s="120"/>
      <c r="FR5" s="120"/>
      <c r="FS5" s="120"/>
      <c r="FT5" s="120"/>
      <c r="FU5" s="120"/>
      <c r="FV5" s="120"/>
      <c r="FW5" s="120"/>
      <c r="FX5" s="120"/>
      <c r="FY5" s="120"/>
      <c r="FZ5" s="120"/>
      <c r="GA5" s="120"/>
      <c r="GB5" s="120"/>
      <c r="GC5" s="120"/>
      <c r="GD5" s="120"/>
      <c r="GE5" s="120"/>
      <c r="GF5" s="120"/>
      <c r="GG5" s="120"/>
      <c r="GH5" s="120"/>
      <c r="GI5" s="120"/>
      <c r="GJ5" s="5"/>
      <c r="GK5" s="5"/>
    </row>
    <row r="6" spans="1:193 1680:1680" x14ac:dyDescent="0.2">
      <c r="A6" s="5"/>
      <c r="B6" s="83"/>
      <c r="C6" s="120"/>
      <c r="D6" s="83"/>
      <c r="E6" s="83"/>
      <c r="F6" s="83"/>
      <c r="G6" s="121"/>
      <c r="H6" s="121"/>
      <c r="I6" s="120"/>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1"/>
      <c r="AJ6" s="121"/>
      <c r="AK6" s="120"/>
      <c r="AL6" s="120"/>
      <c r="AM6" s="120"/>
      <c r="AN6" s="121"/>
      <c r="AO6" s="121"/>
      <c r="AP6" s="120"/>
      <c r="AQ6" s="120"/>
      <c r="AR6" s="121"/>
      <c r="AS6" s="121"/>
      <c r="AT6" s="120"/>
      <c r="AU6" s="120"/>
      <c r="AV6" s="121"/>
      <c r="AW6" s="121"/>
      <c r="AX6" s="120"/>
      <c r="AY6" s="120"/>
      <c r="AZ6" s="121"/>
      <c r="BA6" s="121"/>
      <c r="BB6" s="120"/>
      <c r="BC6" s="120"/>
      <c r="BD6" s="121"/>
      <c r="BE6" s="121"/>
      <c r="BF6" s="120"/>
      <c r="BG6" s="120"/>
      <c r="BH6" s="121"/>
      <c r="BI6" s="121"/>
      <c r="BJ6" s="120"/>
      <c r="BK6" s="120"/>
      <c r="BL6" s="121"/>
      <c r="BM6" s="121"/>
      <c r="BN6" s="120"/>
      <c r="BO6" s="120"/>
      <c r="BP6" s="121"/>
      <c r="BQ6" s="121"/>
      <c r="BR6" s="120"/>
      <c r="BS6" s="120"/>
      <c r="BT6" s="121"/>
      <c r="BU6" s="121"/>
      <c r="BV6" s="120"/>
      <c r="BW6" s="120"/>
      <c r="BX6" s="121"/>
      <c r="BY6" s="121"/>
      <c r="BZ6" s="120"/>
      <c r="CA6" s="120"/>
      <c r="CB6" s="121"/>
      <c r="CC6" s="121"/>
      <c r="CD6" s="120"/>
      <c r="CE6" s="120"/>
      <c r="CF6" s="121"/>
      <c r="CG6" s="121"/>
      <c r="CH6" s="120"/>
      <c r="CI6" s="120"/>
      <c r="CJ6" s="120"/>
      <c r="CK6" s="120"/>
      <c r="CL6" s="120"/>
      <c r="CM6" s="120"/>
      <c r="CN6" s="120"/>
      <c r="CO6" s="120"/>
      <c r="CP6" s="120"/>
      <c r="CQ6" s="120"/>
      <c r="CR6" s="120"/>
      <c r="CS6" s="120"/>
      <c r="CT6" s="120"/>
      <c r="CU6" s="120"/>
      <c r="CV6" s="120"/>
      <c r="CW6" s="120"/>
      <c r="CX6" s="120"/>
      <c r="CY6" s="120"/>
      <c r="CZ6" s="120"/>
      <c r="DA6" s="120"/>
      <c r="DB6" s="83"/>
      <c r="DC6" s="83"/>
      <c r="DD6" s="83"/>
      <c r="DE6" s="83"/>
      <c r="DF6" s="120"/>
      <c r="DG6" s="120"/>
      <c r="DH6" s="120"/>
      <c r="DI6" s="120"/>
      <c r="DJ6" s="120"/>
      <c r="DK6" s="120"/>
      <c r="DL6" s="120"/>
      <c r="DM6" s="83"/>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0"/>
      <c r="FO6" s="120"/>
      <c r="FP6" s="120"/>
      <c r="FQ6" s="120"/>
      <c r="FR6" s="120"/>
      <c r="FS6" s="120"/>
      <c r="FT6" s="120"/>
      <c r="FU6" s="120"/>
      <c r="FV6" s="120"/>
      <c r="FW6" s="120"/>
      <c r="FX6" s="120"/>
      <c r="FY6" s="120"/>
      <c r="FZ6" s="120"/>
      <c r="GA6" s="120"/>
      <c r="GB6" s="120"/>
      <c r="GC6" s="120"/>
      <c r="GD6" s="120"/>
      <c r="GE6" s="120"/>
      <c r="GF6" s="120"/>
      <c r="GG6" s="120"/>
      <c r="GH6" s="120"/>
      <c r="GI6" s="120"/>
      <c r="GJ6" s="5"/>
      <c r="GK6" s="5"/>
    </row>
    <row r="7" spans="1:193 1680:1680" s="5" customFormat="1" ht="13.2" x14ac:dyDescent="0.2">
      <c r="A7" s="105"/>
      <c r="B7" s="543" t="s">
        <v>449</v>
      </c>
      <c r="C7" s="544"/>
      <c r="D7" s="544"/>
      <c r="E7" s="544"/>
      <c r="F7" s="544"/>
      <c r="G7" s="544"/>
      <c r="H7" s="544"/>
      <c r="I7" s="118"/>
      <c r="J7" s="545" t="s">
        <v>448</v>
      </c>
      <c r="K7" s="545"/>
      <c r="L7" s="545"/>
      <c r="M7" s="545"/>
      <c r="N7" s="545"/>
      <c r="O7" s="545"/>
      <c r="P7" s="545"/>
      <c r="Q7" s="545"/>
      <c r="R7" s="545"/>
      <c r="S7" s="545"/>
      <c r="T7" s="545"/>
      <c r="U7" s="545"/>
      <c r="V7" s="545"/>
      <c r="W7" s="545"/>
      <c r="X7" s="545"/>
      <c r="Y7" s="545"/>
      <c r="Z7" s="545"/>
      <c r="AA7" s="545"/>
      <c r="AB7" s="545"/>
      <c r="AC7" s="538" t="s">
        <v>447</v>
      </c>
      <c r="AD7" s="538"/>
      <c r="AE7" s="538"/>
      <c r="AF7" s="538"/>
      <c r="AG7" s="538"/>
      <c r="AH7" s="538"/>
      <c r="AI7" s="539" t="s">
        <v>446</v>
      </c>
      <c r="AJ7" s="539"/>
      <c r="AK7" s="539"/>
      <c r="AL7" s="539"/>
      <c r="AM7" s="112"/>
      <c r="AN7" s="114" t="s">
        <v>445</v>
      </c>
      <c r="AO7" s="113"/>
      <c r="AP7" s="113"/>
      <c r="AQ7" s="112"/>
      <c r="AR7" s="113"/>
      <c r="AS7" s="113"/>
      <c r="AT7" s="113"/>
      <c r="AU7" s="112"/>
      <c r="AV7" s="113"/>
      <c r="AW7" s="113"/>
      <c r="AX7" s="113"/>
      <c r="AY7" s="112"/>
      <c r="AZ7" s="113"/>
      <c r="BA7" s="113"/>
      <c r="BB7" s="113"/>
      <c r="BC7" s="112"/>
      <c r="BD7" s="113"/>
      <c r="BE7" s="113"/>
      <c r="BF7" s="113"/>
      <c r="BG7" s="112"/>
      <c r="BH7" s="111"/>
      <c r="BI7" s="111"/>
      <c r="BJ7" s="111"/>
      <c r="BK7" s="112"/>
      <c r="BL7" s="111"/>
      <c r="BM7" s="111"/>
      <c r="BN7" s="111"/>
      <c r="BO7" s="112"/>
      <c r="BP7" s="111"/>
      <c r="BQ7" s="111"/>
      <c r="BR7" s="111"/>
      <c r="BS7" s="112"/>
      <c r="BT7" s="111"/>
      <c r="BU7" s="111"/>
      <c r="BV7" s="111"/>
      <c r="BW7" s="112"/>
      <c r="BX7" s="111"/>
      <c r="BY7" s="111"/>
      <c r="BZ7" s="111"/>
      <c r="CA7" s="112"/>
      <c r="CB7" s="111"/>
      <c r="CC7" s="111"/>
      <c r="CD7" s="111"/>
      <c r="CE7" s="112"/>
      <c r="CF7" s="111"/>
      <c r="CG7" s="111"/>
      <c r="CH7" s="111"/>
      <c r="CI7" s="111"/>
      <c r="CJ7" s="111"/>
      <c r="CK7" s="111"/>
      <c r="CL7" s="111"/>
      <c r="CM7" s="111"/>
      <c r="CN7" s="111"/>
      <c r="CO7" s="111"/>
      <c r="CP7" s="111"/>
      <c r="CQ7" s="111"/>
      <c r="CR7" s="111"/>
      <c r="CS7" s="111"/>
      <c r="CT7" s="111"/>
      <c r="CU7" s="111"/>
      <c r="CV7" s="111"/>
      <c r="CW7" s="111"/>
      <c r="CX7" s="110"/>
      <c r="CY7" s="110"/>
      <c r="CZ7" s="110"/>
      <c r="DA7" s="110"/>
      <c r="DB7" s="108"/>
      <c r="DC7" s="108"/>
      <c r="DD7" s="108"/>
      <c r="DE7" s="108"/>
      <c r="DF7" s="108"/>
      <c r="DG7" s="108"/>
      <c r="DH7" s="107"/>
      <c r="DI7" s="109">
        <f>IF(DA9&lt;0.6,1,4)</f>
        <v>4</v>
      </c>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c r="GD7" s="108"/>
      <c r="GE7" s="108"/>
      <c r="GF7" s="108"/>
      <c r="GG7" s="108"/>
      <c r="GH7" s="108"/>
      <c r="GI7" s="107"/>
    </row>
    <row r="8" spans="1:193 1680:1680" s="82" customFormat="1" ht="71.400000000000006" x14ac:dyDescent="0.3">
      <c r="A8" s="512" t="s">
        <v>444</v>
      </c>
      <c r="B8" s="88" t="s">
        <v>443</v>
      </c>
      <c r="C8" s="88" t="s">
        <v>625</v>
      </c>
      <c r="D8" s="88" t="s">
        <v>441</v>
      </c>
      <c r="E8" s="88" t="s">
        <v>440</v>
      </c>
      <c r="F8" s="88" t="s">
        <v>439</v>
      </c>
      <c r="G8" s="88" t="s">
        <v>438</v>
      </c>
      <c r="H8" s="88" t="s">
        <v>437</v>
      </c>
      <c r="I8" s="88" t="s">
        <v>436</v>
      </c>
      <c r="J8" s="103" t="s">
        <v>435</v>
      </c>
      <c r="K8" s="103" t="s">
        <v>434</v>
      </c>
      <c r="L8" s="103" t="s">
        <v>433</v>
      </c>
      <c r="M8" s="103" t="s">
        <v>432</v>
      </c>
      <c r="N8" s="103" t="s">
        <v>431</v>
      </c>
      <c r="O8" s="103" t="s">
        <v>430</v>
      </c>
      <c r="P8" s="103" t="s">
        <v>429</v>
      </c>
      <c r="Q8" s="103" t="s">
        <v>428</v>
      </c>
      <c r="R8" s="103" t="s">
        <v>427</v>
      </c>
      <c r="S8" s="103" t="s">
        <v>426</v>
      </c>
      <c r="T8" s="103" t="s">
        <v>425</v>
      </c>
      <c r="U8" s="103" t="s">
        <v>424</v>
      </c>
      <c r="V8" s="103" t="s">
        <v>423</v>
      </c>
      <c r="W8" s="103" t="s">
        <v>422</v>
      </c>
      <c r="X8" s="103" t="s">
        <v>421</v>
      </c>
      <c r="Y8" s="103" t="s">
        <v>420</v>
      </c>
      <c r="Z8" s="103" t="s">
        <v>419</v>
      </c>
      <c r="AA8" s="103" t="s">
        <v>418</v>
      </c>
      <c r="AB8" s="103" t="s">
        <v>417</v>
      </c>
      <c r="AC8" s="88" t="s">
        <v>27</v>
      </c>
      <c r="AD8" s="88" t="s">
        <v>416</v>
      </c>
      <c r="AE8" s="88" t="s">
        <v>33</v>
      </c>
      <c r="AF8" s="88" t="s">
        <v>415</v>
      </c>
      <c r="AG8" s="88" t="s">
        <v>414</v>
      </c>
      <c r="AH8" s="88" t="s">
        <v>413</v>
      </c>
      <c r="AI8" s="88" t="s">
        <v>412</v>
      </c>
      <c r="AJ8" s="88" t="s">
        <v>411</v>
      </c>
      <c r="AK8" s="88" t="s">
        <v>410</v>
      </c>
      <c r="AL8" s="88" t="s">
        <v>409</v>
      </c>
      <c r="AM8" s="102" t="s">
        <v>408</v>
      </c>
      <c r="AN8" s="102" t="s">
        <v>407</v>
      </c>
      <c r="AO8" s="101" t="s">
        <v>406</v>
      </c>
      <c r="AP8" s="101" t="s">
        <v>405</v>
      </c>
      <c r="AQ8" s="100" t="s">
        <v>404</v>
      </c>
      <c r="AR8" s="100" t="s">
        <v>403</v>
      </c>
      <c r="AS8" s="88" t="s">
        <v>402</v>
      </c>
      <c r="AT8" s="88" t="s">
        <v>401</v>
      </c>
      <c r="AU8" s="99" t="s">
        <v>400</v>
      </c>
      <c r="AV8" s="98" t="s">
        <v>399</v>
      </c>
      <c r="AW8" s="98" t="s">
        <v>398</v>
      </c>
      <c r="AX8" s="98" t="s">
        <v>397</v>
      </c>
      <c r="AY8" s="97" t="s">
        <v>396</v>
      </c>
      <c r="AZ8" s="97" t="s">
        <v>395</v>
      </c>
      <c r="BA8" s="96" t="s">
        <v>394</v>
      </c>
      <c r="BB8" s="96" t="s">
        <v>393</v>
      </c>
      <c r="BC8" s="95" t="s">
        <v>392</v>
      </c>
      <c r="BD8" s="95" t="s">
        <v>391</v>
      </c>
      <c r="BE8" s="94" t="s">
        <v>390</v>
      </c>
      <c r="BF8" s="94" t="s">
        <v>389</v>
      </c>
      <c r="BG8" s="93" t="s">
        <v>388</v>
      </c>
      <c r="BH8" s="93" t="s">
        <v>387</v>
      </c>
      <c r="BI8" s="92" t="s">
        <v>386</v>
      </c>
      <c r="BJ8" s="92" t="s">
        <v>385</v>
      </c>
      <c r="BK8" s="91" t="s">
        <v>384</v>
      </c>
      <c r="BL8" s="91" t="s">
        <v>383</v>
      </c>
      <c r="BM8" s="90" t="s">
        <v>382</v>
      </c>
      <c r="BN8" s="90" t="s">
        <v>381</v>
      </c>
      <c r="BO8" s="99" t="s">
        <v>377</v>
      </c>
      <c r="BP8" s="99" t="s">
        <v>380</v>
      </c>
      <c r="BQ8" s="98" t="s">
        <v>379</v>
      </c>
      <c r="BR8" s="98" t="s">
        <v>378</v>
      </c>
      <c r="BS8" s="97" t="s">
        <v>377</v>
      </c>
      <c r="BT8" s="97" t="s">
        <v>376</v>
      </c>
      <c r="BU8" s="96" t="s">
        <v>375</v>
      </c>
      <c r="BV8" s="96" t="s">
        <v>374</v>
      </c>
      <c r="BW8" s="95" t="s">
        <v>373</v>
      </c>
      <c r="BX8" s="95" t="s">
        <v>372</v>
      </c>
      <c r="BY8" s="94" t="s">
        <v>371</v>
      </c>
      <c r="BZ8" s="94" t="s">
        <v>370</v>
      </c>
      <c r="CA8" s="93" t="s">
        <v>369</v>
      </c>
      <c r="CB8" s="93" t="s">
        <v>368</v>
      </c>
      <c r="CC8" s="92" t="s">
        <v>367</v>
      </c>
      <c r="CD8" s="92" t="s">
        <v>366</v>
      </c>
      <c r="CE8" s="91" t="s">
        <v>365</v>
      </c>
      <c r="CF8" s="91" t="s">
        <v>364</v>
      </c>
      <c r="CG8" s="90" t="s">
        <v>363</v>
      </c>
      <c r="CH8" s="90" t="s">
        <v>362</v>
      </c>
      <c r="CI8" s="90"/>
      <c r="CJ8" s="90"/>
      <c r="CK8" s="90"/>
      <c r="CL8" s="88" t="s">
        <v>361</v>
      </c>
      <c r="CM8" s="88" t="s">
        <v>360</v>
      </c>
      <c r="CN8" s="88" t="s">
        <v>359</v>
      </c>
      <c r="CO8" s="88" t="s">
        <v>358</v>
      </c>
      <c r="CP8" s="88" t="s">
        <v>357</v>
      </c>
      <c r="CQ8" s="88" t="s">
        <v>356</v>
      </c>
      <c r="CR8" s="89" t="s">
        <v>355</v>
      </c>
      <c r="CS8" s="89" t="s">
        <v>354</v>
      </c>
      <c r="CT8" s="118"/>
      <c r="CU8" s="88" t="s">
        <v>353</v>
      </c>
      <c r="CV8" s="88" t="s">
        <v>352</v>
      </c>
      <c r="CW8" s="87"/>
      <c r="CX8" s="87" t="s">
        <v>351</v>
      </c>
      <c r="CY8" s="87" t="s">
        <v>350</v>
      </c>
      <c r="CZ8" s="87" t="s">
        <v>349</v>
      </c>
      <c r="DA8" s="87" t="s">
        <v>348</v>
      </c>
      <c r="DB8" s="87" t="s">
        <v>347</v>
      </c>
      <c r="DC8" s="87" t="s">
        <v>346</v>
      </c>
      <c r="DD8" s="87" t="s">
        <v>345</v>
      </c>
      <c r="DE8" s="87" t="s">
        <v>344</v>
      </c>
      <c r="DF8" s="87" t="s">
        <v>343</v>
      </c>
      <c r="DG8" s="87" t="s">
        <v>342</v>
      </c>
      <c r="DH8" s="87"/>
      <c r="DI8" s="87" t="s">
        <v>341</v>
      </c>
      <c r="DJ8" s="87" t="s">
        <v>340</v>
      </c>
      <c r="DK8" s="87" t="s">
        <v>339</v>
      </c>
      <c r="DL8" s="87" t="s">
        <v>338</v>
      </c>
      <c r="DM8" s="87" t="s">
        <v>337</v>
      </c>
      <c r="DN8" s="87" t="s">
        <v>336</v>
      </c>
      <c r="DO8" s="87" t="s">
        <v>335</v>
      </c>
      <c r="DP8" s="87" t="s">
        <v>334</v>
      </c>
      <c r="DQ8" s="87" t="s">
        <v>333</v>
      </c>
      <c r="DR8" s="87" t="s">
        <v>332</v>
      </c>
      <c r="DS8" s="87" t="s">
        <v>331</v>
      </c>
      <c r="DT8" s="87" t="s">
        <v>330</v>
      </c>
      <c r="DU8" s="87" t="s">
        <v>329</v>
      </c>
      <c r="DV8" s="87" t="s">
        <v>328</v>
      </c>
      <c r="DW8" s="87" t="s">
        <v>327</v>
      </c>
      <c r="DX8" s="87" t="s">
        <v>326</v>
      </c>
      <c r="DY8" s="87" t="s">
        <v>325</v>
      </c>
      <c r="DZ8" s="87" t="s">
        <v>324</v>
      </c>
      <c r="EA8" s="87" t="s">
        <v>323</v>
      </c>
      <c r="EB8" s="87" t="s">
        <v>322</v>
      </c>
      <c r="EC8" s="87" t="s">
        <v>321</v>
      </c>
      <c r="ED8" s="87" t="s">
        <v>320</v>
      </c>
      <c r="EE8" s="87" t="s">
        <v>319</v>
      </c>
      <c r="EF8" s="87" t="s">
        <v>318</v>
      </c>
      <c r="EG8" s="87" t="s">
        <v>317</v>
      </c>
      <c r="EH8" s="87" t="s">
        <v>316</v>
      </c>
      <c r="EI8" s="87" t="s">
        <v>315</v>
      </c>
      <c r="EJ8" s="87" t="s">
        <v>314</v>
      </c>
      <c r="EK8" s="87" t="s">
        <v>313</v>
      </c>
      <c r="EL8" s="87" t="s">
        <v>312</v>
      </c>
      <c r="EM8" s="87" t="s">
        <v>311</v>
      </c>
      <c r="EN8" s="87" t="s">
        <v>310</v>
      </c>
      <c r="EO8" s="87" t="s">
        <v>309</v>
      </c>
      <c r="EP8" s="87" t="s">
        <v>308</v>
      </c>
      <c r="EQ8" s="87" t="s">
        <v>307</v>
      </c>
      <c r="ER8" s="87" t="s">
        <v>306</v>
      </c>
      <c r="ES8" s="87" t="s">
        <v>305</v>
      </c>
      <c r="ET8" s="87" t="s">
        <v>304</v>
      </c>
      <c r="EU8" s="87" t="s">
        <v>303</v>
      </c>
      <c r="EV8" s="87" t="s">
        <v>302</v>
      </c>
      <c r="EW8" s="87" t="s">
        <v>301</v>
      </c>
      <c r="EX8" s="87" t="s">
        <v>300</v>
      </c>
      <c r="EY8" s="87" t="s">
        <v>299</v>
      </c>
      <c r="EZ8" s="87" t="s">
        <v>298</v>
      </c>
      <c r="FA8" s="87" t="s">
        <v>297</v>
      </c>
      <c r="FB8" s="87" t="s">
        <v>296</v>
      </c>
      <c r="FC8" s="87" t="s">
        <v>295</v>
      </c>
      <c r="FD8" s="87" t="s">
        <v>294</v>
      </c>
      <c r="FE8" s="87" t="s">
        <v>293</v>
      </c>
      <c r="FF8" s="87" t="s">
        <v>292</v>
      </c>
      <c r="FG8" s="87" t="s">
        <v>291</v>
      </c>
      <c r="FH8" s="87" t="s">
        <v>290</v>
      </c>
      <c r="FI8" s="87" t="s">
        <v>289</v>
      </c>
      <c r="FJ8" s="87" t="s">
        <v>288</v>
      </c>
      <c r="FK8" s="87" t="s">
        <v>287</v>
      </c>
      <c r="FL8" s="87" t="s">
        <v>286</v>
      </c>
      <c r="FM8" s="87" t="s">
        <v>285</v>
      </c>
      <c r="FN8" s="87" t="s">
        <v>284</v>
      </c>
      <c r="FO8" s="87" t="s">
        <v>283</v>
      </c>
      <c r="FP8" s="87" t="s">
        <v>282</v>
      </c>
      <c r="FQ8" s="87" t="s">
        <v>281</v>
      </c>
      <c r="FR8" s="87" t="s">
        <v>280</v>
      </c>
      <c r="FS8" s="87" t="s">
        <v>279</v>
      </c>
      <c r="FT8" s="87" t="s">
        <v>278</v>
      </c>
      <c r="FU8" s="87" t="s">
        <v>277</v>
      </c>
      <c r="FV8" s="87" t="s">
        <v>276</v>
      </c>
      <c r="FW8" s="87" t="s">
        <v>275</v>
      </c>
      <c r="FX8" s="87" t="s">
        <v>274</v>
      </c>
      <c r="FY8" s="87" t="s">
        <v>273</v>
      </c>
      <c r="FZ8" s="87" t="s">
        <v>272</v>
      </c>
      <c r="GA8" s="87" t="s">
        <v>271</v>
      </c>
      <c r="GB8" s="87" t="s">
        <v>270</v>
      </c>
      <c r="GC8" s="87" t="s">
        <v>269</v>
      </c>
      <c r="GD8" s="87" t="s">
        <v>268</v>
      </c>
      <c r="GE8" s="87" t="s">
        <v>267</v>
      </c>
      <c r="GF8" s="87" t="s">
        <v>266</v>
      </c>
      <c r="GG8" s="87" t="s">
        <v>265</v>
      </c>
      <c r="GH8" s="87" t="s">
        <v>264</v>
      </c>
      <c r="GI8" s="86" t="s">
        <v>263</v>
      </c>
      <c r="GJ8" s="85"/>
      <c r="GK8" s="84"/>
    </row>
    <row r="9" spans="1:193 1680:1680" ht="409.6" x14ac:dyDescent="0.2">
      <c r="A9" s="75">
        <v>1</v>
      </c>
      <c r="B9" s="169" t="s">
        <v>1469</v>
      </c>
      <c r="C9" s="80" t="s">
        <v>1470</v>
      </c>
      <c r="D9" s="74" t="s">
        <v>205</v>
      </c>
      <c r="E9" s="72" t="s">
        <v>204</v>
      </c>
      <c r="F9" s="62" t="s">
        <v>224</v>
      </c>
      <c r="G9" s="72" t="s">
        <v>220</v>
      </c>
      <c r="H9" s="72" t="s">
        <v>169</v>
      </c>
      <c r="I9" s="71" t="s">
        <v>20</v>
      </c>
      <c r="J9" s="71" t="s">
        <v>53</v>
      </c>
      <c r="K9" s="71" t="s">
        <v>53</v>
      </c>
      <c r="L9" s="71" t="s">
        <v>53</v>
      </c>
      <c r="M9" s="71" t="s">
        <v>53</v>
      </c>
      <c r="N9" s="71" t="s">
        <v>54</v>
      </c>
      <c r="O9" s="71" t="s">
        <v>53</v>
      </c>
      <c r="P9" s="71" t="s">
        <v>53</v>
      </c>
      <c r="Q9" s="71" t="s">
        <v>53</v>
      </c>
      <c r="R9" s="71" t="s">
        <v>53</v>
      </c>
      <c r="S9" s="71" t="s">
        <v>53</v>
      </c>
      <c r="T9" s="71" t="s">
        <v>53</v>
      </c>
      <c r="U9" s="71" t="s">
        <v>53</v>
      </c>
      <c r="V9" s="71" t="s">
        <v>53</v>
      </c>
      <c r="W9" s="71" t="s">
        <v>54</v>
      </c>
      <c r="X9" s="71" t="s">
        <v>53</v>
      </c>
      <c r="Y9" s="71" t="s">
        <v>53</v>
      </c>
      <c r="Z9" s="71" t="s">
        <v>53</v>
      </c>
      <c r="AA9" s="71" t="s">
        <v>53</v>
      </c>
      <c r="AB9" s="71" t="s">
        <v>53</v>
      </c>
      <c r="AC9" s="70" t="str">
        <f t="shared" ref="AC9:AC10" si="0">I9</f>
        <v>2 - Baja</v>
      </c>
      <c r="AD9" s="233">
        <f t="shared" ref="AD9:AD10" si="1">IFERROR(IF(I9="1 - Muy Baja",0.2,IF(I9="2 - Baja",0.4,IF(I9="3 - Media",0.6,IF(I9="4 - Alta",0.8,1)))),"")</f>
        <v>0.4</v>
      </c>
      <c r="AE9" s="70" t="str">
        <f t="shared" ref="AE9:AE10" si="2">CONCATENATE(CY9," - ",CZ9)</f>
        <v>3 - Moderado</v>
      </c>
      <c r="AF9" s="233">
        <f t="shared" ref="AF9:AF10" si="3">IFERROR(IF(CY9=1,0.2,IF(CY9=2,0.4,IF(CY9=3,0.6,IF(CY9=4,0.8,1)))),"")</f>
        <v>0.6</v>
      </c>
      <c r="AG9" s="69" t="str">
        <f>IFERROR(INDEX([1]COMUNIC!$BLU$689:$BLY$693,MATCH(I9,[1]COMUNIC!$BLS$689:$BLS$693,0),MATCH(AE9,[1]COMUNIC!$BLU$687:$BLY$687,0)),"")</f>
        <v>MODERADO</v>
      </c>
      <c r="AH9" s="233">
        <f t="shared" ref="AH9:AH10" si="4">AD9*AF9</f>
        <v>0.24</v>
      </c>
      <c r="AI9" s="513" t="s">
        <v>1471</v>
      </c>
      <c r="AJ9" s="352" t="s">
        <v>1472</v>
      </c>
      <c r="AK9" s="72" t="s">
        <v>1473</v>
      </c>
      <c r="AL9" s="72" t="s">
        <v>1474</v>
      </c>
      <c r="AM9" s="62" t="s">
        <v>35</v>
      </c>
      <c r="AN9" s="67" t="s">
        <v>45</v>
      </c>
      <c r="AO9" s="67" t="s">
        <v>50</v>
      </c>
      <c r="AP9" s="62" t="s">
        <v>52</v>
      </c>
      <c r="AQ9" s="62" t="s">
        <v>35</v>
      </c>
      <c r="AR9" s="67" t="s">
        <v>45</v>
      </c>
      <c r="AS9" s="67" t="s">
        <v>50</v>
      </c>
      <c r="AT9" s="62" t="s">
        <v>52</v>
      </c>
      <c r="AU9" s="62" t="s">
        <v>35</v>
      </c>
      <c r="AV9" s="67" t="s">
        <v>45</v>
      </c>
      <c r="AW9" s="67" t="s">
        <v>50</v>
      </c>
      <c r="AX9" s="62" t="s">
        <v>52</v>
      </c>
      <c r="AY9" s="62" t="s">
        <v>35</v>
      </c>
      <c r="AZ9" s="67" t="s">
        <v>45</v>
      </c>
      <c r="BA9" s="67" t="s">
        <v>50</v>
      </c>
      <c r="BB9" s="62" t="s">
        <v>52</v>
      </c>
      <c r="BC9" s="62" t="s">
        <v>35</v>
      </c>
      <c r="BD9" s="67" t="s">
        <v>45</v>
      </c>
      <c r="BE9" s="67" t="s">
        <v>50</v>
      </c>
      <c r="BF9" s="62" t="s">
        <v>52</v>
      </c>
      <c r="BG9" s="62" t="s">
        <v>35</v>
      </c>
      <c r="BH9" s="67" t="s">
        <v>45</v>
      </c>
      <c r="BI9" s="67" t="s">
        <v>50</v>
      </c>
      <c r="BJ9" s="62" t="s">
        <v>52</v>
      </c>
      <c r="BK9" s="62" t="s">
        <v>35</v>
      </c>
      <c r="BL9" s="67" t="s">
        <v>45</v>
      </c>
      <c r="BM9" s="67" t="s">
        <v>50</v>
      </c>
      <c r="BN9" s="62" t="s">
        <v>52</v>
      </c>
      <c r="BO9" s="62"/>
      <c r="BP9" s="67"/>
      <c r="BQ9" s="67"/>
      <c r="BR9" s="62"/>
      <c r="BS9" s="62"/>
      <c r="BT9" s="67"/>
      <c r="BU9" s="67"/>
      <c r="BV9" s="62"/>
      <c r="BW9" s="62"/>
      <c r="BX9" s="67"/>
      <c r="BY9" s="67"/>
      <c r="BZ9" s="62"/>
      <c r="CA9" s="62"/>
      <c r="CB9" s="67"/>
      <c r="CC9" s="67"/>
      <c r="CD9" s="62"/>
      <c r="CE9" s="62"/>
      <c r="CF9" s="67"/>
      <c r="CG9" s="67"/>
      <c r="CH9" s="62"/>
      <c r="CI9" s="67"/>
      <c r="CJ9" s="67"/>
      <c r="CK9" s="62"/>
      <c r="CL9" s="66" t="str">
        <f>IFERROR(IF(GE9&lt;=1,"1 - Muy Baja",VLOOKUP(GE9,[1]COMUNIC!$BLR$689:$BLS$693,2,0)),"")</f>
        <v>1 - Muy Baja</v>
      </c>
      <c r="CM9" s="249">
        <f t="shared" ref="CM9:CM10" si="5">GF9</f>
        <v>1.8662399999999996E-2</v>
      </c>
      <c r="CN9" s="66" t="str">
        <f>IFERROR(IF(GG9&lt;=1,"1 - Leve",HLOOKUP(GG9,[1]COMUNIC!$BLU$686:$BLY$687,2,0)),"")</f>
        <v>3 - Moderado</v>
      </c>
      <c r="CO9" s="249">
        <f>GI9</f>
        <v>0.6</v>
      </c>
      <c r="CP9" s="63" t="str">
        <f t="shared" ref="CP9:CP10" si="6">IFERROR(INDEX($BLU$689:$BLY$693,MATCH(GE9,$BLR$689:$BLR$693,0),MATCH(GG9,$BLU$686:$BLY$686,0)),"")</f>
        <v>MODERADO</v>
      </c>
      <c r="CQ9" s="233">
        <f>CM9*CO9</f>
        <v>1.1197439999999998E-2</v>
      </c>
      <c r="CR9" s="77" t="s">
        <v>475</v>
      </c>
      <c r="CS9" s="63">
        <f>IF(CP9="BAJO",0.1,IF(CP9="MODERADO",3,5))</f>
        <v>3</v>
      </c>
      <c r="CT9" s="62"/>
      <c r="CU9" s="61" t="s">
        <v>1475</v>
      </c>
      <c r="CV9" s="165" t="s">
        <v>1476</v>
      </c>
      <c r="CW9" s="242"/>
      <c r="CX9" s="56">
        <f t="shared" ref="CX9:CX10" si="7">COUNTIF(J9:AB9,"SI")</f>
        <v>2</v>
      </c>
      <c r="CY9" s="59">
        <f>IF(CX9&lt;6,3,IF(CX9&gt;11,5,4))</f>
        <v>3</v>
      </c>
      <c r="CZ9" s="56" t="str">
        <f>IF(CX9&lt;6,"Moderado",IF(CX9&gt;11,"Catastrófico","Mayor"))</f>
        <v>Moderado</v>
      </c>
      <c r="DA9" s="237">
        <f>IF(CY9=3,0.6,IF(CY9=4,0.8,1))</f>
        <v>0.6</v>
      </c>
      <c r="DB9" s="57">
        <f>IF(AN9="",0,IF(AN9="Automático",0.25,IF(AN9="Manual",0.15,0)))</f>
        <v>0.15</v>
      </c>
      <c r="DC9" s="57">
        <f t="shared" ref="DC9:DC10" si="8">IF(AI9="",0,IF(AO9="Preventivo",0.25,IF(AO9="Detectivo",0.15,IF(AO9="Correctivo",0.1,0))))</f>
        <v>0.25</v>
      </c>
      <c r="DD9" s="56">
        <f>IF(OR(AN9=0,AO9=0),0,DB9+DC9)</f>
        <v>0.4</v>
      </c>
      <c r="DE9" s="55">
        <f t="shared" ref="DE9:DE10" si="9">IF(DF9&gt;0.8,5,IF(DF9&gt;0.6,4,IF(DF9&gt;0.4,3,IF(DF9&gt;0.2,2,1))))</f>
        <v>2</v>
      </c>
      <c r="DF9" s="272">
        <f t="shared" ref="DF9:DF10" si="10">IF(OR(AP9="Ambos",AP9="Probabilidad"),$AD9-($AD9*$DD9),$AD9)</f>
        <v>0.24</v>
      </c>
      <c r="DG9" s="55">
        <f>IF(DI9&gt;0.8,5,IF(DI9&gt;0.6,4,3))</f>
        <v>3</v>
      </c>
      <c r="DH9" s="55"/>
      <c r="DI9" s="272">
        <f t="shared" ref="DI9:DI10" si="11">IF(OR(AP9="Ambos",AP9="Impacto"),$DA9-($DA9*$DD9),$DA9)</f>
        <v>0.6</v>
      </c>
      <c r="DJ9" s="57">
        <f t="shared" ref="DJ9:DJ10" si="12">IF(AR9="",0,IF(AR9="Automático",0.25,IF(AR9="Manual",0.15,0)))</f>
        <v>0.15</v>
      </c>
      <c r="DK9" s="57">
        <f t="shared" ref="DK9:DK10" si="13">IF(AS9="",0,IF(AS9="Preventivo",0.25,IF(AS9="Detectivo",0.15,IF(AS9="Correctivo",0.1,0))))</f>
        <v>0.25</v>
      </c>
      <c r="DL9" s="56">
        <f t="shared" ref="DL9:DL10" si="14">IF(OR(AR9=0,AS9=0),0,DJ9+DK9)</f>
        <v>0.4</v>
      </c>
      <c r="DM9" s="55">
        <f t="shared" ref="DM9:DM10" si="15">IF(DN9&gt;0.8,5,IF(DN9&gt;0.6,4,IF(DN9&gt;0.4,3,IF(DN9&gt;0.2,2,1))))</f>
        <v>1</v>
      </c>
      <c r="DN9" s="272">
        <f t="shared" ref="DN9:DN10" si="16">IF(OR(AT9="Ambos",AT9="Probabilidad"),DF9-(DF9*$DL9),DF9)</f>
        <v>0.14399999999999999</v>
      </c>
      <c r="DO9" s="55">
        <f t="shared" ref="DO9:DO10" si="17">IF(DP9&gt;0.8,5,IF(DP9&gt;0.6,4,3))</f>
        <v>3</v>
      </c>
      <c r="DP9" s="272">
        <f t="shared" ref="DP9:DP10" si="18">IF(OR(AT9="Ambos",AT9="Impacto"),$DI9-($DI9*$DL9),$DI9)</f>
        <v>0.6</v>
      </c>
      <c r="DQ9" s="57">
        <f t="shared" ref="DQ9:DQ10" si="19">IF(AV9="",0,IF(AV9="Automático",0.25,IF(AV9="Manual",0.15,0)))</f>
        <v>0.15</v>
      </c>
      <c r="DR9" s="57">
        <f t="shared" ref="DR9:DR10" si="20">IF(AW9="",0,IF(AW9="Preventivo",0.25,IF(AW9="Detectivo",0.15,IF(AW9="Correctivo",0.1,0))))</f>
        <v>0.25</v>
      </c>
      <c r="DS9" s="56">
        <f t="shared" ref="DS9:DS10" si="21">IF(OR(AV9=0,AW9=0),0,DQ9+DR9)</f>
        <v>0.4</v>
      </c>
      <c r="DT9" s="55">
        <f t="shared" ref="DT9:DT10" si="22">IF(DU9&gt;0.8,5,IF(DU9&gt;0.6,4,IF(DU9&gt;0.4,3,IF(DU9&gt;0.2,2,1))))</f>
        <v>1</v>
      </c>
      <c r="DU9" s="272">
        <f t="shared" ref="DU9:DU10" si="23">IF(OR(AX9="Ambos",AX9="Probabilidad"),DN9-(DN9*$DS9),DN9)</f>
        <v>8.6399999999999991E-2</v>
      </c>
      <c r="DV9" s="55">
        <f t="shared" ref="DV9:DV10" si="24">IF(DW9&gt;0.8,5,IF(DW9&gt;0.6,4,3))</f>
        <v>3</v>
      </c>
      <c r="DW9" s="272">
        <f t="shared" ref="DW9:DW10" si="25">IF(OR(AX9="Ambos",AX9="Impacto"),$DP9-($DP9*$DS9),$DP9)</f>
        <v>0.6</v>
      </c>
      <c r="DX9" s="57">
        <f t="shared" ref="DX9:DX10" si="26">IF(AZ9="",0,IF(AZ9="Automático",0.25,IF(AZ9="Manual",0.15,0)))</f>
        <v>0.15</v>
      </c>
      <c r="DY9" s="57">
        <f t="shared" ref="DY9:DY10" si="27">IF(BA9="",0,IF(BA9="Preventivo",0.25,IF(BA9="Detectivo",0.15,IF(BA10="Correctivo",0.1,0))))</f>
        <v>0.25</v>
      </c>
      <c r="DZ9" s="56">
        <f t="shared" ref="DZ9:DZ10" si="28">IF(OR(AZ9=0,BA9=0),0,DX9+DY9)</f>
        <v>0.4</v>
      </c>
      <c r="EA9" s="55">
        <f t="shared" ref="EA9:EA10" si="29">IF(EB9&gt;0.8,5,IF(EB9&gt;0.6,4,IF(EB9&gt;0.4,3,IF(EB9&gt;0.2,2,1))))</f>
        <v>1</v>
      </c>
      <c r="EB9" s="272">
        <f t="shared" ref="EB9:EB10" si="30">IF(OR(BB9="Ambos",BB9="Probabilidad"),DU9-(DU9*$DZ9),DU9)</f>
        <v>5.183999999999999E-2</v>
      </c>
      <c r="EC9" s="55">
        <f t="shared" ref="EC9:EC10" si="31">IF(ED9&gt;0.8,5,IF(ED9&gt;0.6,4,3))</f>
        <v>3</v>
      </c>
      <c r="ED9" s="272">
        <f t="shared" ref="ED9:ED10" si="32">IF(OR(BB9="Ambos",BB9="Impacto"),$DW9-($DW9*$DZ9),$DW9)</f>
        <v>0.6</v>
      </c>
      <c r="EE9" s="57">
        <f t="shared" ref="EE9:EE10" si="33">IF(BD9="",0,IF(BD9="Automático",0.25,IF(BD9="Manual",0.15,0)))</f>
        <v>0.15</v>
      </c>
      <c r="EF9" s="57">
        <f t="shared" ref="EF9:EF10" si="34">IF(BE9="",0,IF(BE9="Preventivo",0.25,IF(BE9="Detectivo",0.15,IF(BE9="Correctivo",0.1,0))))</f>
        <v>0.25</v>
      </c>
      <c r="EG9" s="56">
        <f t="shared" ref="EG9:EG10" si="35">IF(OR(BD9=0,BE9=0),0,EE9+EF9)</f>
        <v>0.4</v>
      </c>
      <c r="EH9" s="55">
        <f t="shared" ref="EH9:EH10" si="36">IF(EI9&gt;0.8,5,IF(EI9&gt;0.6,4,IF(EI9&gt;0.4,3,IF(EI9&gt;0.2,2,1))))</f>
        <v>1</v>
      </c>
      <c r="EI9" s="272">
        <f t="shared" ref="EI9:EI10" si="37">IF(OR(BF9="Ambos",BF9="Probabilidad"),EB9-(EB9*$EG9),EB9)</f>
        <v>3.1103999999999993E-2</v>
      </c>
      <c r="EJ9" s="55">
        <f t="shared" ref="EJ9:EJ10" si="38">IF(EK9&gt;0.8,5,IF(EK9&gt;0.6,4,3))</f>
        <v>3</v>
      </c>
      <c r="EK9" s="272">
        <f t="shared" ref="EK9:EK10" si="39">IF(OR(BF9="Ambos",BF9="Impacto"),$ED9-($ED9*$EG9),$ED9)</f>
        <v>0.6</v>
      </c>
      <c r="EL9" s="57">
        <f t="shared" ref="EL9:EL10" si="40">IF(BH9="",0,IF(BH9="Automático",0.25,IF(BH9="Manual",0.15,0)))</f>
        <v>0.15</v>
      </c>
      <c r="EM9" s="57">
        <f t="shared" ref="EM9:EM10" si="41">IF(BI9="",0,IF(BI9="Preventivo",0.25,IF(BI9="Detectivo",0.15,IF(BI9="Correctivo",0.1,0))))</f>
        <v>0.25</v>
      </c>
      <c r="EN9" s="56">
        <f t="shared" ref="EN9:EN10" si="42">IF(OR(BH9=0,BI9=0),0,EL9+EM9)</f>
        <v>0.4</v>
      </c>
      <c r="EO9" s="55">
        <f t="shared" ref="EO9:EO10" si="43">IF(EP9&gt;0.8,5,IF(EP9&gt;0.6,4,IF(EP9&gt;0.4,3,IF(EP9&gt;0.2,2,1))))</f>
        <v>1</v>
      </c>
      <c r="EP9" s="272">
        <f t="shared" ref="EP9:EP10" si="44">IF(OR(BF9="Ambos",BF9="Probabilidad"),EI9-(EI9*$EN9),EI9)</f>
        <v>1.8662399999999996E-2</v>
      </c>
      <c r="EQ9" s="55">
        <f t="shared" ref="EQ9:EQ10" si="45">IF(ER9&gt;0.8,5,IF(ER9&gt;0.6,4,3))</f>
        <v>3</v>
      </c>
      <c r="ER9" s="272">
        <f t="shared" ref="ER9:ER10" si="46">IF(OR(BJ9="Ambos",BJ9="Impacto"),$EK9-($EK9*$EN9),$EK9)</f>
        <v>0.6</v>
      </c>
      <c r="ES9" s="57">
        <f t="shared" ref="ES9:ES10" si="47">IF(BL9="",0,IF(BL9="Automático",0.25,IF(BL9="Manual",0.15,0)))</f>
        <v>0.15</v>
      </c>
      <c r="ET9" s="57">
        <f t="shared" ref="ET9:ET10" si="48">IF(BM9="",0,IF(BM9="Preventivo",0.25,IF(BM9="Detectivo",0.15,IF(BM9="Correctivo",0.1,0))))</f>
        <v>0.25</v>
      </c>
      <c r="EU9" s="56">
        <f t="shared" ref="EU9:EU10" si="49">IF(OR(BL9=0,BM9=0),0,ES9+ET9)</f>
        <v>0.4</v>
      </c>
      <c r="EV9" s="55">
        <f t="shared" ref="EV9:EV10" si="50">IF(EW9&gt;0.8,5,IF(EW9&gt;0.6,4,IF(EW9&gt;0.4,3,IF(EW9&gt;0.2,2,1))))</f>
        <v>1</v>
      </c>
      <c r="EW9" s="272">
        <f t="shared" ref="EW9:EW10" si="51">IF(OR(BP9="Ambos",BP9="Probabilidad"),EP9-(EP9*$EU9),EP9)</f>
        <v>1.8662399999999996E-2</v>
      </c>
      <c r="EX9" s="55">
        <f t="shared" ref="EX9:EX10" si="52">IF(EY9&gt;0.8,5,IF(EY9&gt;0.6,4,3))</f>
        <v>3</v>
      </c>
      <c r="EY9" s="272">
        <f t="shared" ref="EY9:EY10" si="53">IF(OR(BN9="Ambos",BN9="Impacto"),$ER9-($ER9*$EU9),$ER9)</f>
        <v>0.6</v>
      </c>
      <c r="EZ9" s="57">
        <f t="shared" ref="EZ9:EZ10" si="54">IF(BP9="",0,IF(BP9="Automático",0.25,IF(BP9="Manual",0.15,0)))</f>
        <v>0</v>
      </c>
      <c r="FA9" s="57">
        <f t="shared" ref="FA9:FA10" si="55">IF(BQ9="",0,IF(BQ9="Preventivo",0.25,IF(BQ9="Detectivo",0.15,IF(BQ9="Correctivo",0.1,0))))</f>
        <v>0</v>
      </c>
      <c r="FB9" s="56">
        <f t="shared" ref="FB9:FB10" si="56">IF(OR(BP9=0,BQ9=0),0,EZ9+FA9)</f>
        <v>0</v>
      </c>
      <c r="FC9" s="55">
        <f t="shared" ref="FC9:FC10" si="57">IF(FD9&gt;0.8,5,IF(FD9&gt;0.6,4,IF(FD9&gt;0.4,3,IF(FD9&gt;0.2,2,1))))</f>
        <v>1</v>
      </c>
      <c r="FD9" s="272">
        <f t="shared" ref="FD9:FD10" si="58">IF(OR(BR9="Ambos",BR9="Probabilidad"),EW9-(EW9*$FB9),EW9)</f>
        <v>1.8662399999999996E-2</v>
      </c>
      <c r="FE9" s="55">
        <f t="shared" ref="FE9:FE10" si="59">IF(FF9&gt;0.8,5,IF(FF9&gt;0.6,4,3))</f>
        <v>3</v>
      </c>
      <c r="FF9" s="272">
        <f t="shared" ref="FF9:FF10" si="60">IF(OR(BR9="Ambos",BR9="Impacto"),$EY9-($EY9*$FB9),$EY9)</f>
        <v>0.6</v>
      </c>
      <c r="FG9" s="57">
        <f t="shared" ref="FG9:FG10" si="61">IF(BT9="",0,IF(BT9="Automático",0.25,IF(BT9="Manual",0.15,0)))</f>
        <v>0</v>
      </c>
      <c r="FH9" s="57">
        <f t="shared" ref="FH9:FH10" si="62">IF(BU9="",0,IF(BU9="Preventivo",0.25,IF(BU9="Detectivo",0.15,IF(BU9="Correctivo",0.1,0))))</f>
        <v>0</v>
      </c>
      <c r="FI9" s="56">
        <f t="shared" ref="FI9:FI10" si="63">IF(OR(BT9=0,BU9=0),0,FG9+FH9)</f>
        <v>0</v>
      </c>
      <c r="FJ9" s="55">
        <f t="shared" ref="FJ9:FJ10" si="64">IF(FK9&gt;0.8,5,IF(FK9&gt;0.6,4,IF(FK9&gt;0.4,3,IF(FK9&gt;0.2,2,1))))</f>
        <v>1</v>
      </c>
      <c r="FK9" s="272">
        <f t="shared" ref="FK9:FK10" si="65">IF(OR(BV9="Ambos",BV9="Probabilidad"),FD9-(FD9*$FI9),FD9)</f>
        <v>1.8662399999999996E-2</v>
      </c>
      <c r="FL9" s="55">
        <f t="shared" ref="FL9:FL10" si="66">IF(FM9&gt;0.8,5,IF(FM9&gt;0.6,4,3))</f>
        <v>3</v>
      </c>
      <c r="FM9" s="272">
        <f t="shared" ref="FM9:FM10" si="67">IF(OR(BV9="Ambos",BV9="Impacto"),$FF9-($FF9*$FI9),$FF9)</f>
        <v>0.6</v>
      </c>
      <c r="FN9" s="57">
        <f t="shared" ref="FN9:FN10" si="68">IF(BX9="",0,IF(BX9="Automático",0.25,IF(BX9="Manual",0.15,0)))</f>
        <v>0</v>
      </c>
      <c r="FO9" s="57">
        <f t="shared" ref="FO9:FO10" si="69">IF(BY9="",0,IF(BY9="Preventivo",0.25,IF(BY9="Detectivo",0.15,IF(BY9="Correctivo",0.1,0))))</f>
        <v>0</v>
      </c>
      <c r="FP9" s="56">
        <f t="shared" ref="FP9:FP10" si="70">IF(OR(BX9=0,BY9=0),0,FN9+FO9)</f>
        <v>0</v>
      </c>
      <c r="FQ9" s="55">
        <f t="shared" ref="FQ9:FQ10" si="71">IF(FR9&gt;0.8,5,IF(FR9&gt;0.6,4,IF(FR9&gt;0.4,3,IF(FR9&gt;0.2,2,1))))</f>
        <v>1</v>
      </c>
      <c r="FR9" s="272">
        <f t="shared" ref="FR9:FR10" si="72">IF(OR(BZ9="Ambos",BZ9="Probabilidad"),FK9-(FK9*$FP9),FK9)</f>
        <v>1.8662399999999996E-2</v>
      </c>
      <c r="FS9" s="55">
        <f t="shared" ref="FS9:FS10" si="73">IF(FT9&gt;0.8,5,IF(FT9&gt;0.6,4,3))</f>
        <v>3</v>
      </c>
      <c r="FT9" s="272">
        <f t="shared" ref="FT9:FT10" si="74">IF(OR(BZ9="Ambos",BZ9="Impacto"),$FM9-($FM9*$FP9),$FM9)</f>
        <v>0.6</v>
      </c>
      <c r="FU9" s="57">
        <f t="shared" ref="FU9:FU10" si="75">IF(CB9="",0,IF(CB9="Automático",0.25,IF(CB9="Manual",0.15,0)))</f>
        <v>0</v>
      </c>
      <c r="FV9" s="57">
        <f t="shared" ref="FV9:FV10" si="76">IF(CC9="",0,IF(CC9="Preventivo",0.25,IF(CC9="Detectivo",0.15,IF(CC9="Correctivo",0.1,0))))</f>
        <v>0</v>
      </c>
      <c r="FW9" s="56">
        <f t="shared" ref="FW9:FW10" si="77">IF(OR(CB9=0,CC9=0),0,FU9+FV9)</f>
        <v>0</v>
      </c>
      <c r="FX9" s="55">
        <f t="shared" ref="FX9:FX10" si="78">IF(FY9&gt;0.8,5,IF(FY9&gt;0.6,4,IF(FY9&gt;0.4,3,IF(FY9&gt;0.2,2,1))))</f>
        <v>1</v>
      </c>
      <c r="FY9" s="272">
        <f t="shared" ref="FY9:FY10" si="79">IF(OR(CD9="Ambos",CD9="Probabilidad"),FR9-(FR9*$FW9),FR9)</f>
        <v>1.8662399999999996E-2</v>
      </c>
      <c r="FZ9" s="55">
        <f t="shared" ref="FZ9:FZ10" si="80">IF(GA9&gt;0.8,5,IF(GA9&gt;0.6,4,3))</f>
        <v>3</v>
      </c>
      <c r="GA9" s="272">
        <f t="shared" ref="GA9:GA10" si="81">IF(OR(CD9="Ambos",CD9="Impacto"),$FT9-($FT9*$FW9),$FT9)</f>
        <v>0.6</v>
      </c>
      <c r="GB9" s="57">
        <f t="shared" ref="GB9:GB10" si="82">IF(CF9="",0,IF(CF9="Automático",0.25,IF(CF9="Manual",0.15,0)))</f>
        <v>0</v>
      </c>
      <c r="GC9" s="57">
        <f t="shared" ref="GC9:GC10" si="83">IF(CG9="",0,IF(CG9="Preventivo",0.25,IF(CG9="Detectivo",0.15,IF(CG9="Correctivo",0.1,0))))</f>
        <v>0</v>
      </c>
      <c r="GD9" s="56">
        <f t="shared" ref="GD9:GD10" si="84">IF(OR(CF9=0,CG9=0),0,GB9+GC9)</f>
        <v>0</v>
      </c>
      <c r="GE9" s="55">
        <f t="shared" ref="GE9:GE10" si="85">IF(GF9&gt;0.8,5,IF(GF9&gt;0.6,4,IF(GF9&gt;0.4,3,IF(GF9&gt;0.2,2,1))))</f>
        <v>1</v>
      </c>
      <c r="GF9" s="272">
        <f t="shared" ref="GF9:GF10" si="86">IF(OR(CH9="Ambos",CH9="Probabilidad"),FY9-(FY9*$GD9),FY9)</f>
        <v>1.8662399999999996E-2</v>
      </c>
      <c r="GG9" s="55">
        <f t="shared" ref="GG9:GG10" si="87">IF(GH9&gt;0.8,5,IF(GH9&gt;0.6,4,3))</f>
        <v>3</v>
      </c>
      <c r="GH9" s="272">
        <f t="shared" ref="GH9:GH10" si="88">IF(OR(CH9="Ambos",CH9="Impacto"),$GA9-($GA9*$GD9),$GA9)</f>
        <v>0.6</v>
      </c>
      <c r="GI9" s="272">
        <f>IF(GH9&lt;0.6,0.6,GH9)</f>
        <v>0.6</v>
      </c>
      <c r="GJ9" s="53"/>
      <c r="GK9" s="5"/>
    </row>
    <row r="10" spans="1:193 1680:1680" ht="409.6" x14ac:dyDescent="0.2">
      <c r="A10" s="75">
        <v>2</v>
      </c>
      <c r="B10" s="169" t="s">
        <v>1469</v>
      </c>
      <c r="C10" s="80" t="s">
        <v>1477</v>
      </c>
      <c r="D10" s="74" t="s">
        <v>206</v>
      </c>
      <c r="E10" s="68" t="s">
        <v>204</v>
      </c>
      <c r="F10" s="62" t="s">
        <v>222</v>
      </c>
      <c r="G10" s="72" t="s">
        <v>220</v>
      </c>
      <c r="H10" s="72" t="s">
        <v>169</v>
      </c>
      <c r="I10" s="71" t="s">
        <v>20</v>
      </c>
      <c r="J10" s="71" t="s">
        <v>53</v>
      </c>
      <c r="K10" s="71" t="s">
        <v>53</v>
      </c>
      <c r="L10" s="71" t="s">
        <v>53</v>
      </c>
      <c r="M10" s="71" t="s">
        <v>53</v>
      </c>
      <c r="N10" s="71" t="s">
        <v>54</v>
      </c>
      <c r="O10" s="71" t="s">
        <v>53</v>
      </c>
      <c r="P10" s="71" t="s">
        <v>53</v>
      </c>
      <c r="Q10" s="71" t="s">
        <v>53</v>
      </c>
      <c r="R10" s="71" t="s">
        <v>53</v>
      </c>
      <c r="S10" s="71" t="s">
        <v>53</v>
      </c>
      <c r="T10" s="71" t="s">
        <v>53</v>
      </c>
      <c r="U10" s="71" t="s">
        <v>53</v>
      </c>
      <c r="V10" s="71" t="s">
        <v>53</v>
      </c>
      <c r="W10" s="71" t="s">
        <v>54</v>
      </c>
      <c r="X10" s="71" t="s">
        <v>53</v>
      </c>
      <c r="Y10" s="71" t="s">
        <v>53</v>
      </c>
      <c r="Z10" s="71" t="s">
        <v>53</v>
      </c>
      <c r="AA10" s="71" t="s">
        <v>53</v>
      </c>
      <c r="AB10" s="71" t="s">
        <v>53</v>
      </c>
      <c r="AC10" s="70" t="str">
        <f t="shared" si="0"/>
        <v>2 - Baja</v>
      </c>
      <c r="AD10" s="233">
        <f t="shared" si="1"/>
        <v>0.4</v>
      </c>
      <c r="AE10" s="70" t="str">
        <f t="shared" si="2"/>
        <v>3 - Moderado</v>
      </c>
      <c r="AF10" s="233">
        <f t="shared" si="3"/>
        <v>0.6</v>
      </c>
      <c r="AG10" s="69" t="str">
        <f>IFERROR(INDEX([1]COMUNIC!$BLU$689:$BLY$693,MATCH(I10,[1]COMUNIC!$BLS$689:$BLS$693,0),MATCH(AE10,[1]COMUNIC!$BLU$687:$BLY$687,0)),"")</f>
        <v>MODERADO</v>
      </c>
      <c r="AH10" s="233">
        <f t="shared" si="4"/>
        <v>0.24</v>
      </c>
      <c r="AI10" s="513" t="s">
        <v>1471</v>
      </c>
      <c r="AJ10" s="352" t="s">
        <v>1472</v>
      </c>
      <c r="AK10" s="72" t="s">
        <v>1473</v>
      </c>
      <c r="AL10" s="72" t="s">
        <v>1474</v>
      </c>
      <c r="AM10" s="62" t="s">
        <v>35</v>
      </c>
      <c r="AN10" s="67" t="s">
        <v>45</v>
      </c>
      <c r="AO10" s="67" t="s">
        <v>50</v>
      </c>
      <c r="AP10" s="62" t="s">
        <v>52</v>
      </c>
      <c r="AQ10" s="62" t="s">
        <v>35</v>
      </c>
      <c r="AR10" s="67" t="s">
        <v>45</v>
      </c>
      <c r="AS10" s="67" t="s">
        <v>50</v>
      </c>
      <c r="AT10" s="62" t="s">
        <v>52</v>
      </c>
      <c r="AU10" s="62" t="s">
        <v>35</v>
      </c>
      <c r="AV10" s="67" t="s">
        <v>45</v>
      </c>
      <c r="AW10" s="67" t="s">
        <v>50</v>
      </c>
      <c r="AX10" s="62" t="s">
        <v>52</v>
      </c>
      <c r="AY10" s="62" t="s">
        <v>35</v>
      </c>
      <c r="AZ10" s="67" t="s">
        <v>45</v>
      </c>
      <c r="BA10" s="67" t="s">
        <v>50</v>
      </c>
      <c r="BB10" s="62" t="s">
        <v>52</v>
      </c>
      <c r="BC10" s="62" t="s">
        <v>35</v>
      </c>
      <c r="BD10" s="67" t="s">
        <v>45</v>
      </c>
      <c r="BE10" s="67" t="s">
        <v>50</v>
      </c>
      <c r="BF10" s="62" t="s">
        <v>52</v>
      </c>
      <c r="BG10" s="62" t="s">
        <v>35</v>
      </c>
      <c r="BH10" s="67" t="s">
        <v>45</v>
      </c>
      <c r="BI10" s="67" t="s">
        <v>50</v>
      </c>
      <c r="BJ10" s="62" t="s">
        <v>52</v>
      </c>
      <c r="BK10" s="62" t="s">
        <v>34</v>
      </c>
      <c r="BL10" s="67" t="s">
        <v>45</v>
      </c>
      <c r="BM10" s="67" t="s">
        <v>50</v>
      </c>
      <c r="BN10" s="62" t="s">
        <v>52</v>
      </c>
      <c r="BO10" s="62"/>
      <c r="BP10" s="67"/>
      <c r="BQ10" s="67"/>
      <c r="BR10" s="62"/>
      <c r="BS10" s="62"/>
      <c r="BT10" s="67"/>
      <c r="BU10" s="67"/>
      <c r="BV10" s="62"/>
      <c r="BW10" s="62"/>
      <c r="BX10" s="67"/>
      <c r="BY10" s="67"/>
      <c r="BZ10" s="62"/>
      <c r="CA10" s="62"/>
      <c r="CB10" s="67"/>
      <c r="CC10" s="67"/>
      <c r="CD10" s="62"/>
      <c r="CE10" s="62"/>
      <c r="CF10" s="67"/>
      <c r="CG10" s="67"/>
      <c r="CH10" s="62"/>
      <c r="CI10" s="67"/>
      <c r="CJ10" s="67"/>
      <c r="CK10" s="62"/>
      <c r="CL10" s="66" t="str">
        <f>IFERROR(IF(GE10&lt;=1,"1 - Muy Baja",VLOOKUP(GE10,[1]COMUNIC!$BLR$689:$BLS$693,2,0)),"")</f>
        <v>1 - Muy Baja</v>
      </c>
      <c r="CM10" s="249">
        <f t="shared" si="5"/>
        <v>1.8662399999999996E-2</v>
      </c>
      <c r="CN10" s="66" t="str">
        <f>IFERROR(IF(GG10&lt;=1,"1 - Leve",HLOOKUP(GG10,[1]COMUNIC!$BLU$686:$BLY$687,2,0)),"")</f>
        <v>3 - Moderado</v>
      </c>
      <c r="CO10" s="249">
        <f t="shared" ref="CO10" si="89">GI10</f>
        <v>0.6</v>
      </c>
      <c r="CP10" s="63" t="str">
        <f t="shared" si="6"/>
        <v>MODERADO</v>
      </c>
      <c r="CQ10" s="233">
        <f t="shared" ref="CQ10" si="90">CM10*CO10</f>
        <v>1.1197439999999998E-2</v>
      </c>
      <c r="CR10" s="77" t="s">
        <v>238</v>
      </c>
      <c r="CS10" s="63">
        <f t="shared" ref="CS10" si="91">IF(CP10="BAJO",0.1,IF(CP10="MODERADO",3,5))</f>
        <v>3</v>
      </c>
      <c r="CT10" s="62"/>
      <c r="CU10" s="61" t="s">
        <v>1475</v>
      </c>
      <c r="CV10" s="165" t="s">
        <v>1476</v>
      </c>
      <c r="CW10" s="242"/>
      <c r="CX10" s="56">
        <f t="shared" si="7"/>
        <v>2</v>
      </c>
      <c r="CY10" s="59">
        <f t="shared" ref="CY10" si="92">IF(CX10&lt;6,3,IF(CX10&gt;11,5,4))</f>
        <v>3</v>
      </c>
      <c r="CZ10" s="56" t="str">
        <f t="shared" ref="CZ10" si="93">IF(CX10&lt;6,"Moderado",IF(CX10&gt;11,"Catastrófico","Mayor"))</f>
        <v>Moderado</v>
      </c>
      <c r="DA10" s="237">
        <f t="shared" ref="DA10" si="94">IF(CY10=3,0.6,IF(CY10=4,0.8,1))</f>
        <v>0.6</v>
      </c>
      <c r="DB10" s="57">
        <f t="shared" ref="DB10" si="95">IF(AN10="",0,IF(AN10="Automático",0.25,IF(AN10="Manual",0.15,0)))</f>
        <v>0.15</v>
      </c>
      <c r="DC10" s="57">
        <f t="shared" si="8"/>
        <v>0.25</v>
      </c>
      <c r="DD10" s="56">
        <f t="shared" ref="DD10" si="96">IF(OR(AN10=0,AO10=0),0,DB10+DC10)</f>
        <v>0.4</v>
      </c>
      <c r="DE10" s="55">
        <f t="shared" si="9"/>
        <v>2</v>
      </c>
      <c r="DF10" s="272">
        <f t="shared" si="10"/>
        <v>0.24</v>
      </c>
      <c r="DG10" s="55">
        <f t="shared" ref="DG10" si="97">IF(DI10&gt;0.8,5,IF(DI10&gt;0.6,4,3))</f>
        <v>3</v>
      </c>
      <c r="DH10" s="55"/>
      <c r="DI10" s="272">
        <f t="shared" si="11"/>
        <v>0.6</v>
      </c>
      <c r="DJ10" s="57">
        <f t="shared" si="12"/>
        <v>0.15</v>
      </c>
      <c r="DK10" s="57">
        <f t="shared" si="13"/>
        <v>0.25</v>
      </c>
      <c r="DL10" s="56">
        <f t="shared" si="14"/>
        <v>0.4</v>
      </c>
      <c r="DM10" s="55">
        <f t="shared" si="15"/>
        <v>1</v>
      </c>
      <c r="DN10" s="272">
        <f t="shared" si="16"/>
        <v>0.14399999999999999</v>
      </c>
      <c r="DO10" s="55">
        <f t="shared" si="17"/>
        <v>3</v>
      </c>
      <c r="DP10" s="272">
        <f t="shared" si="18"/>
        <v>0.6</v>
      </c>
      <c r="DQ10" s="57">
        <f t="shared" si="19"/>
        <v>0.15</v>
      </c>
      <c r="DR10" s="57">
        <f t="shared" si="20"/>
        <v>0.25</v>
      </c>
      <c r="DS10" s="56">
        <f t="shared" si="21"/>
        <v>0.4</v>
      </c>
      <c r="DT10" s="55">
        <f t="shared" si="22"/>
        <v>1</v>
      </c>
      <c r="DU10" s="272">
        <f t="shared" si="23"/>
        <v>8.6399999999999991E-2</v>
      </c>
      <c r="DV10" s="55">
        <f t="shared" si="24"/>
        <v>3</v>
      </c>
      <c r="DW10" s="272">
        <f t="shared" si="25"/>
        <v>0.6</v>
      </c>
      <c r="DX10" s="57">
        <f t="shared" si="26"/>
        <v>0.15</v>
      </c>
      <c r="DY10" s="57">
        <f t="shared" si="27"/>
        <v>0.25</v>
      </c>
      <c r="DZ10" s="56">
        <f t="shared" si="28"/>
        <v>0.4</v>
      </c>
      <c r="EA10" s="55">
        <f t="shared" si="29"/>
        <v>1</v>
      </c>
      <c r="EB10" s="272">
        <f t="shared" si="30"/>
        <v>5.183999999999999E-2</v>
      </c>
      <c r="EC10" s="55">
        <f t="shared" si="31"/>
        <v>3</v>
      </c>
      <c r="ED10" s="272">
        <f t="shared" si="32"/>
        <v>0.6</v>
      </c>
      <c r="EE10" s="57">
        <f t="shared" si="33"/>
        <v>0.15</v>
      </c>
      <c r="EF10" s="57">
        <f t="shared" si="34"/>
        <v>0.25</v>
      </c>
      <c r="EG10" s="56">
        <f t="shared" si="35"/>
        <v>0.4</v>
      </c>
      <c r="EH10" s="55">
        <f t="shared" si="36"/>
        <v>1</v>
      </c>
      <c r="EI10" s="272">
        <f t="shared" si="37"/>
        <v>3.1103999999999993E-2</v>
      </c>
      <c r="EJ10" s="55">
        <f t="shared" si="38"/>
        <v>3</v>
      </c>
      <c r="EK10" s="272">
        <f t="shared" si="39"/>
        <v>0.6</v>
      </c>
      <c r="EL10" s="57">
        <f t="shared" si="40"/>
        <v>0.15</v>
      </c>
      <c r="EM10" s="57">
        <f t="shared" si="41"/>
        <v>0.25</v>
      </c>
      <c r="EN10" s="56">
        <f t="shared" si="42"/>
        <v>0.4</v>
      </c>
      <c r="EO10" s="55">
        <f t="shared" si="43"/>
        <v>1</v>
      </c>
      <c r="EP10" s="272">
        <f t="shared" si="44"/>
        <v>1.8662399999999996E-2</v>
      </c>
      <c r="EQ10" s="55">
        <f t="shared" si="45"/>
        <v>3</v>
      </c>
      <c r="ER10" s="272">
        <f t="shared" si="46"/>
        <v>0.6</v>
      </c>
      <c r="ES10" s="57">
        <f t="shared" si="47"/>
        <v>0.15</v>
      </c>
      <c r="ET10" s="57">
        <f t="shared" si="48"/>
        <v>0.25</v>
      </c>
      <c r="EU10" s="56">
        <f t="shared" si="49"/>
        <v>0.4</v>
      </c>
      <c r="EV10" s="55">
        <f t="shared" si="50"/>
        <v>1</v>
      </c>
      <c r="EW10" s="272">
        <f t="shared" si="51"/>
        <v>1.8662399999999996E-2</v>
      </c>
      <c r="EX10" s="55">
        <f t="shared" si="52"/>
        <v>3</v>
      </c>
      <c r="EY10" s="272">
        <f t="shared" si="53"/>
        <v>0.6</v>
      </c>
      <c r="EZ10" s="57">
        <f t="shared" si="54"/>
        <v>0</v>
      </c>
      <c r="FA10" s="57">
        <f t="shared" si="55"/>
        <v>0</v>
      </c>
      <c r="FB10" s="56">
        <f t="shared" si="56"/>
        <v>0</v>
      </c>
      <c r="FC10" s="55">
        <f t="shared" si="57"/>
        <v>1</v>
      </c>
      <c r="FD10" s="272">
        <f t="shared" si="58"/>
        <v>1.8662399999999996E-2</v>
      </c>
      <c r="FE10" s="55">
        <f t="shared" si="59"/>
        <v>3</v>
      </c>
      <c r="FF10" s="272">
        <f t="shared" si="60"/>
        <v>0.6</v>
      </c>
      <c r="FG10" s="57">
        <f t="shared" si="61"/>
        <v>0</v>
      </c>
      <c r="FH10" s="57">
        <f t="shared" si="62"/>
        <v>0</v>
      </c>
      <c r="FI10" s="56">
        <f t="shared" si="63"/>
        <v>0</v>
      </c>
      <c r="FJ10" s="55">
        <f t="shared" si="64"/>
        <v>1</v>
      </c>
      <c r="FK10" s="272">
        <f t="shared" si="65"/>
        <v>1.8662399999999996E-2</v>
      </c>
      <c r="FL10" s="55">
        <f t="shared" si="66"/>
        <v>3</v>
      </c>
      <c r="FM10" s="272">
        <f t="shared" si="67"/>
        <v>0.6</v>
      </c>
      <c r="FN10" s="57">
        <f t="shared" si="68"/>
        <v>0</v>
      </c>
      <c r="FO10" s="57">
        <f t="shared" si="69"/>
        <v>0</v>
      </c>
      <c r="FP10" s="56">
        <f t="shared" si="70"/>
        <v>0</v>
      </c>
      <c r="FQ10" s="55">
        <f t="shared" si="71"/>
        <v>1</v>
      </c>
      <c r="FR10" s="272">
        <f t="shared" si="72"/>
        <v>1.8662399999999996E-2</v>
      </c>
      <c r="FS10" s="55">
        <f t="shared" si="73"/>
        <v>3</v>
      </c>
      <c r="FT10" s="272">
        <f t="shared" si="74"/>
        <v>0.6</v>
      </c>
      <c r="FU10" s="57">
        <f t="shared" si="75"/>
        <v>0</v>
      </c>
      <c r="FV10" s="57">
        <f t="shared" si="76"/>
        <v>0</v>
      </c>
      <c r="FW10" s="56">
        <f t="shared" si="77"/>
        <v>0</v>
      </c>
      <c r="FX10" s="55">
        <f t="shared" si="78"/>
        <v>1</v>
      </c>
      <c r="FY10" s="272">
        <f t="shared" si="79"/>
        <v>1.8662399999999996E-2</v>
      </c>
      <c r="FZ10" s="55">
        <f t="shared" si="80"/>
        <v>3</v>
      </c>
      <c r="GA10" s="272">
        <f t="shared" si="81"/>
        <v>0.6</v>
      </c>
      <c r="GB10" s="57">
        <f t="shared" si="82"/>
        <v>0</v>
      </c>
      <c r="GC10" s="57">
        <f t="shared" si="83"/>
        <v>0</v>
      </c>
      <c r="GD10" s="56">
        <f t="shared" si="84"/>
        <v>0</v>
      </c>
      <c r="GE10" s="55">
        <f t="shared" si="85"/>
        <v>1</v>
      </c>
      <c r="GF10" s="272">
        <f t="shared" si="86"/>
        <v>1.8662399999999996E-2</v>
      </c>
      <c r="GG10" s="55">
        <f t="shared" si="87"/>
        <v>3</v>
      </c>
      <c r="GH10" s="272">
        <f t="shared" si="88"/>
        <v>0.6</v>
      </c>
      <c r="GI10" s="272">
        <f t="shared" ref="GI10" si="98">IF(GH10&lt;0.6,0.6,GH10)</f>
        <v>0.6</v>
      </c>
      <c r="GJ10" s="53"/>
    </row>
    <row r="101" spans="96:99" x14ac:dyDescent="0.2">
      <c r="CR101" s="353" t="s">
        <v>471</v>
      </c>
      <c r="CS101" s="4">
        <f>SUM(CS9:CS100)</f>
        <v>6</v>
      </c>
      <c r="CU101" s="4">
        <v>2</v>
      </c>
    </row>
    <row r="684" spans="1:1 1680:1689" ht="13.2" x14ac:dyDescent="0.25">
      <c r="A684" s="51" t="s">
        <v>227</v>
      </c>
      <c r="BLP684" s="51" t="s">
        <v>227</v>
      </c>
      <c r="BLQ684" s="22"/>
      <c r="BLR684" s="22"/>
      <c r="BLS684" s="22"/>
      <c r="BLT684" s="22"/>
      <c r="BLU684" s="22"/>
      <c r="BLV684" s="22"/>
      <c r="BLW684" s="22"/>
      <c r="BLX684" s="22"/>
      <c r="BLY684" s="22"/>
    </row>
    <row r="685" spans="1:1 1680:1689" ht="13.2" x14ac:dyDescent="0.25">
      <c r="BLP685" s="22"/>
      <c r="BLQ685" s="22"/>
      <c r="BLR685" s="22"/>
      <c r="BLS685" s="22"/>
      <c r="BLT685" s="22"/>
      <c r="BLU685" s="22"/>
      <c r="BLV685" s="22"/>
      <c r="BLW685" s="540" t="s">
        <v>33</v>
      </c>
      <c r="BLX685" s="540"/>
      <c r="BLY685" s="540"/>
    </row>
    <row r="686" spans="1:1 1680:1689" ht="13.2" x14ac:dyDescent="0.25">
      <c r="BLP686" s="22"/>
      <c r="BLQ686" s="22"/>
      <c r="BLR686" s="22"/>
      <c r="BLS686" s="22"/>
      <c r="BLT686" s="22"/>
      <c r="BLU686" s="49">
        <v>1</v>
      </c>
      <c r="BLV686" s="49">
        <v>2</v>
      </c>
      <c r="BLW686" s="49">
        <v>3</v>
      </c>
      <c r="BLX686" s="48">
        <v>4</v>
      </c>
      <c r="BLY686" s="48">
        <v>5</v>
      </c>
    </row>
    <row r="687" spans="1:1 1680:1689" ht="13.2" x14ac:dyDescent="0.25">
      <c r="BLP687" s="22"/>
      <c r="BLQ687" s="22"/>
      <c r="BLR687" s="22"/>
      <c r="BLS687" s="22"/>
      <c r="BLT687" s="22"/>
      <c r="BLU687" s="26" t="s">
        <v>32</v>
      </c>
      <c r="BLV687" s="26" t="s">
        <v>31</v>
      </c>
      <c r="BLW687" s="26" t="s">
        <v>30</v>
      </c>
      <c r="BLX687" s="26" t="s">
        <v>29</v>
      </c>
      <c r="BLY687" s="26" t="s">
        <v>28</v>
      </c>
    </row>
    <row r="688" spans="1:1 1680:1689" ht="13.2" x14ac:dyDescent="0.25">
      <c r="BLP688" s="22"/>
      <c r="BLQ688" s="22"/>
      <c r="BLR688" s="22"/>
      <c r="BLS688" s="22"/>
      <c r="BLT688" s="22"/>
      <c r="BLU688" s="49">
        <v>1</v>
      </c>
      <c r="BLV688" s="49">
        <v>2</v>
      </c>
      <c r="BLW688" s="49">
        <v>3</v>
      </c>
      <c r="BLX688" s="48">
        <v>4</v>
      </c>
      <c r="BLY688" s="48">
        <v>5</v>
      </c>
    </row>
    <row r="689" spans="1680:1693" ht="13.2" x14ac:dyDescent="0.25">
      <c r="BLP689" s="22"/>
      <c r="BLQ689" s="541" t="s">
        <v>27</v>
      </c>
      <c r="BLR689" s="23">
        <v>5</v>
      </c>
      <c r="BLS689" s="26" t="s">
        <v>26</v>
      </c>
      <c r="BLT689" s="23">
        <v>5</v>
      </c>
      <c r="BLU689" s="43" t="s">
        <v>15</v>
      </c>
      <c r="BLV689" s="46" t="s">
        <v>14</v>
      </c>
      <c r="BLW689" s="46" t="s">
        <v>14</v>
      </c>
      <c r="BLX689" s="47" t="s">
        <v>13</v>
      </c>
      <c r="BLY689" s="47" t="s">
        <v>13</v>
      </c>
      <c r="BLZ689" s="42"/>
      <c r="BMA689" s="42"/>
      <c r="BMB689" s="42"/>
      <c r="BMC689" s="42"/>
    </row>
    <row r="690" spans="1680:1693" ht="13.2" x14ac:dyDescent="0.25">
      <c r="BLP690" s="22"/>
      <c r="BLQ690" s="541"/>
      <c r="BLR690" s="23">
        <v>4</v>
      </c>
      <c r="BLS690" s="26" t="s">
        <v>24</v>
      </c>
      <c r="BLT690" s="23">
        <v>4</v>
      </c>
      <c r="BLU690" s="43" t="s">
        <v>15</v>
      </c>
      <c r="BLV690" s="43" t="s">
        <v>15</v>
      </c>
      <c r="BLW690" s="46" t="s">
        <v>14</v>
      </c>
      <c r="BLX690" s="47" t="s">
        <v>13</v>
      </c>
      <c r="BLY690" s="47" t="s">
        <v>13</v>
      </c>
      <c r="BLZ690" s="42"/>
      <c r="BMA690" s="42"/>
      <c r="BMB690" s="42"/>
      <c r="BMC690" s="42"/>
    </row>
    <row r="691" spans="1680:1693" ht="13.2" x14ac:dyDescent="0.25">
      <c r="BLP691" s="22"/>
      <c r="BLQ691" s="541"/>
      <c r="BLR691" s="23">
        <v>3</v>
      </c>
      <c r="BLS691" s="26" t="s">
        <v>22</v>
      </c>
      <c r="BLT691" s="23">
        <v>3</v>
      </c>
      <c r="BLU691" s="43" t="s">
        <v>15</v>
      </c>
      <c r="BLV691" s="43" t="s">
        <v>15</v>
      </c>
      <c r="BLW691" s="46" t="s">
        <v>14</v>
      </c>
      <c r="BLX691" s="46" t="s">
        <v>14</v>
      </c>
      <c r="BLY691" s="46" t="s">
        <v>14</v>
      </c>
      <c r="BLZ691" s="42"/>
      <c r="BMA691" s="42"/>
      <c r="BMB691" s="42"/>
      <c r="BMC691" s="42"/>
    </row>
    <row r="692" spans="1680:1693" ht="13.2" x14ac:dyDescent="0.25">
      <c r="BLP692" s="22"/>
      <c r="BLQ692" s="541"/>
      <c r="BLR692" s="23">
        <v>2</v>
      </c>
      <c r="BLS692" s="26" t="s">
        <v>20</v>
      </c>
      <c r="BLT692" s="23">
        <v>2</v>
      </c>
      <c r="BLU692" s="44" t="s">
        <v>16</v>
      </c>
      <c r="BLV692" s="43" t="s">
        <v>15</v>
      </c>
      <c r="BLW692" s="43" t="s">
        <v>15</v>
      </c>
      <c r="BLX692" s="43" t="s">
        <v>15</v>
      </c>
      <c r="BLY692" s="46" t="s">
        <v>14</v>
      </c>
      <c r="BLZ692" s="42"/>
      <c r="BMA692" s="42"/>
      <c r="BMB692" s="42"/>
      <c r="BMC692" s="42"/>
    </row>
    <row r="693" spans="1680:1693" ht="13.2" x14ac:dyDescent="0.25">
      <c r="BLP693" s="22"/>
      <c r="BLQ693" s="541"/>
      <c r="BLR693" s="23">
        <v>1</v>
      </c>
      <c r="BLS693" s="26" t="s">
        <v>18</v>
      </c>
      <c r="BLT693" s="23">
        <v>1</v>
      </c>
      <c r="BLU693" s="44" t="s">
        <v>16</v>
      </c>
      <c r="BLV693" s="44" t="s">
        <v>16</v>
      </c>
      <c r="BLW693" s="43" t="s">
        <v>15</v>
      </c>
      <c r="BLX693" s="43" t="s">
        <v>15</v>
      </c>
      <c r="BLY693" s="43" t="s">
        <v>15</v>
      </c>
      <c r="BLZ693" s="42"/>
      <c r="BMA693" s="42"/>
      <c r="BMB693" s="42"/>
      <c r="BMC693" s="42"/>
    </row>
    <row r="694" spans="1680:1693" ht="13.2" x14ac:dyDescent="0.25">
      <c r="BLP694" s="22"/>
      <c r="BLQ694" s="22"/>
      <c r="BLR694" s="22"/>
      <c r="BLS694" s="22"/>
      <c r="BLT694" s="22"/>
      <c r="BLU694" s="22"/>
      <c r="BLV694" s="22"/>
      <c r="BLW694" s="22"/>
      <c r="BLX694" s="22"/>
      <c r="BLY694" s="22"/>
      <c r="BLZ694" s="22"/>
      <c r="BMA694" s="22"/>
      <c r="BMB694" s="22"/>
      <c r="BMC694" s="22"/>
    </row>
    <row r="695" spans="1680:1693" ht="13.2" x14ac:dyDescent="0.25">
      <c r="BLP695" s="22"/>
      <c r="BLQ695" s="22"/>
      <c r="BLR695" s="22"/>
      <c r="BLS695" s="22"/>
      <c r="BLT695" s="22"/>
      <c r="BLU695" s="22"/>
      <c r="BLV695" s="22"/>
      <c r="BLW695" s="22"/>
      <c r="BLX695" s="22"/>
      <c r="BLY695" s="22"/>
      <c r="BLZ695" s="22"/>
      <c r="BMA695" s="22"/>
      <c r="BMB695" s="22"/>
      <c r="BMC695" s="22"/>
    </row>
    <row r="696" spans="1680:1693" ht="13.2" x14ac:dyDescent="0.25">
      <c r="BLP696" s="22"/>
      <c r="BLQ696" s="22"/>
      <c r="BLR696" s="22"/>
      <c r="BLS696" s="22"/>
      <c r="BLT696" s="22"/>
      <c r="BLU696" s="22"/>
      <c r="BLV696" s="22"/>
      <c r="BLW696" s="22"/>
      <c r="BLX696" s="22"/>
      <c r="BLY696" s="22"/>
      <c r="BLZ696" s="22"/>
      <c r="BMA696" s="22" t="s">
        <v>226</v>
      </c>
      <c r="BMB696" s="22"/>
      <c r="BMC696" s="22"/>
    </row>
    <row r="697" spans="1680:1693" ht="20.399999999999999" x14ac:dyDescent="0.25">
      <c r="BLP697" s="22"/>
      <c r="BLQ697" s="22"/>
      <c r="BLR697" s="22"/>
      <c r="BLS697" s="22"/>
      <c r="BLT697" s="22"/>
      <c r="BLU697" s="22"/>
      <c r="BLV697" s="22"/>
      <c r="BLW697" s="22"/>
      <c r="BLX697" s="22"/>
      <c r="BLY697" s="22"/>
      <c r="BLZ697" s="22"/>
      <c r="BMA697" s="41" t="s">
        <v>225</v>
      </c>
      <c r="BMB697" s="22"/>
      <c r="BMC697" s="22"/>
    </row>
    <row r="698" spans="1680:1693" ht="30.6" x14ac:dyDescent="0.25">
      <c r="BLP698" s="22"/>
      <c r="BLQ698" s="22"/>
      <c r="BLR698" s="22"/>
      <c r="BLS698" s="22"/>
      <c r="BLT698" s="22"/>
      <c r="BLU698" s="22"/>
      <c r="BLV698" s="22"/>
      <c r="BLW698" s="22"/>
      <c r="BLX698" s="22"/>
      <c r="BLY698" s="22"/>
      <c r="BLZ698" s="22"/>
      <c r="BMA698" s="41" t="s">
        <v>224</v>
      </c>
      <c r="BMB698" s="22"/>
      <c r="BMC698" s="22"/>
    </row>
    <row r="699" spans="1680:1693" ht="13.2" x14ac:dyDescent="0.25">
      <c r="BLP699" s="22"/>
      <c r="BLQ699" s="22"/>
      <c r="BLR699" s="22"/>
      <c r="BLS699" s="22"/>
      <c r="BLT699" s="22"/>
      <c r="BLU699" s="22"/>
      <c r="BLV699" s="22"/>
      <c r="BLW699" s="22"/>
      <c r="BLX699" s="22"/>
      <c r="BLY699" s="22"/>
      <c r="BLZ699" s="22"/>
      <c r="BMA699" s="41" t="s">
        <v>223</v>
      </c>
      <c r="BMB699" s="22"/>
      <c r="BMC699" s="22"/>
    </row>
    <row r="700" spans="1680:1693" ht="13.2" x14ac:dyDescent="0.25">
      <c r="BLP700" s="22"/>
      <c r="BLQ700" s="22"/>
      <c r="BLR700" s="22"/>
      <c r="BLS700" s="22"/>
      <c r="BLT700" s="22"/>
      <c r="BLU700" s="22"/>
      <c r="BLV700" s="22"/>
      <c r="BLW700" s="22"/>
      <c r="BLX700" s="22"/>
      <c r="BLY700" s="22"/>
      <c r="BLZ700" s="22"/>
      <c r="BMA700" s="41" t="s">
        <v>222</v>
      </c>
      <c r="BMB700" s="22"/>
      <c r="BMC700" s="22"/>
    </row>
    <row r="701" spans="1680:1693" ht="13.2" x14ac:dyDescent="0.25">
      <c r="BLP701" s="22"/>
      <c r="BLQ701" s="22"/>
      <c r="BLR701" s="22"/>
      <c r="BLS701" s="22"/>
      <c r="BLT701" s="22"/>
      <c r="BLU701" s="22"/>
      <c r="BLV701" s="22"/>
      <c r="BLW701" s="22"/>
      <c r="BLX701" s="22"/>
      <c r="BLY701" s="22"/>
      <c r="BLZ701" s="22"/>
      <c r="BMA701" s="24"/>
      <c r="BMB701" s="22"/>
      <c r="BMC701" s="22"/>
    </row>
    <row r="702" spans="1680:1693" ht="13.2" x14ac:dyDescent="0.25">
      <c r="BLP702" s="22"/>
      <c r="BLQ702" s="22"/>
      <c r="BLR702" s="22"/>
      <c r="BLS702" s="22"/>
      <c r="BLT702" s="22"/>
      <c r="BLU702" s="22"/>
      <c r="BLV702" s="22"/>
      <c r="BLW702" s="22"/>
      <c r="BLX702" s="22"/>
      <c r="BLY702" s="22"/>
      <c r="BLZ702" s="22"/>
      <c r="BMA702" s="22"/>
      <c r="BMB702" s="22"/>
      <c r="BMC702" s="22" t="s">
        <v>221</v>
      </c>
    </row>
    <row r="703" spans="1680:1693" ht="13.2" x14ac:dyDescent="0.25">
      <c r="BLP703" s="22"/>
      <c r="BLQ703" s="22"/>
      <c r="BLR703" s="22"/>
      <c r="BLS703" s="22"/>
      <c r="BLT703" s="22"/>
      <c r="BLU703" s="22"/>
      <c r="BLV703" s="22"/>
      <c r="BLW703" s="22"/>
      <c r="BLX703" s="22"/>
      <c r="BLY703" s="22"/>
      <c r="BLZ703" s="22"/>
      <c r="BMA703" s="22"/>
      <c r="BMB703" s="22"/>
      <c r="BMC703" s="40" t="s">
        <v>220</v>
      </c>
    </row>
    <row r="704" spans="1680:1693" ht="13.2" x14ac:dyDescent="0.25">
      <c r="BLP704" s="22"/>
      <c r="BLQ704" s="22"/>
      <c r="BLR704" s="22"/>
      <c r="BLS704" s="22"/>
      <c r="BLT704" s="22"/>
      <c r="BLU704" s="22"/>
      <c r="BLV704" s="22"/>
      <c r="BLW704" s="22"/>
      <c r="BLX704" s="22"/>
      <c r="BLY704" s="22"/>
      <c r="BLZ704" s="22"/>
      <c r="BMA704" s="22"/>
      <c r="BMB704" s="22"/>
      <c r="BMC704" s="40" t="s">
        <v>219</v>
      </c>
    </row>
    <row r="705" spans="1693:1696" ht="13.2" x14ac:dyDescent="0.25">
      <c r="BMC705" s="40" t="s">
        <v>218</v>
      </c>
      <c r="BMD705" s="22"/>
      <c r="BME705" s="22"/>
      <c r="BMF705" s="25"/>
    </row>
    <row r="706" spans="1693:1696" ht="13.2" x14ac:dyDescent="0.25">
      <c r="BMC706" s="40" t="s">
        <v>217</v>
      </c>
      <c r="BMD706" s="22"/>
      <c r="BME706" s="22"/>
      <c r="BMF706" s="25"/>
    </row>
    <row r="707" spans="1693:1696" ht="20.399999999999999" x14ac:dyDescent="0.25">
      <c r="BMC707" s="40" t="s">
        <v>216</v>
      </c>
      <c r="BMD707" s="22"/>
      <c r="BME707" s="22"/>
      <c r="BMF707" s="25"/>
    </row>
    <row r="708" spans="1693:1696" ht="20.399999999999999" x14ac:dyDescent="0.25">
      <c r="BMC708" s="40" t="s">
        <v>527</v>
      </c>
      <c r="BMD708" s="22"/>
      <c r="BME708" s="22"/>
      <c r="BMF708" s="25"/>
    </row>
    <row r="709" spans="1693:1696" ht="13.2" x14ac:dyDescent="0.25">
      <c r="BMC709" s="40" t="s">
        <v>214</v>
      </c>
      <c r="BMD709" s="22"/>
      <c r="BME709" s="22"/>
      <c r="BMF709" s="25"/>
    </row>
    <row r="710" spans="1693:1696" ht="13.2" x14ac:dyDescent="0.25">
      <c r="BMC710" s="40" t="s">
        <v>213</v>
      </c>
      <c r="BMD710" s="22"/>
      <c r="BME710" s="22"/>
      <c r="BMF710" s="25"/>
    </row>
    <row r="711" spans="1693:1696" ht="13.2" x14ac:dyDescent="0.25">
      <c r="BMC711" s="40" t="s">
        <v>212</v>
      </c>
      <c r="BMD711" s="22"/>
      <c r="BME711" s="22"/>
      <c r="BMF711" s="25"/>
    </row>
    <row r="712" spans="1693:1696" ht="13.2" x14ac:dyDescent="0.25">
      <c r="BMC712" s="40" t="s">
        <v>211</v>
      </c>
      <c r="BMD712" s="22"/>
      <c r="BME712" s="22"/>
      <c r="BMF712" s="25"/>
    </row>
    <row r="713" spans="1693:1696" ht="13.2" x14ac:dyDescent="0.25">
      <c r="BMC713" s="40" t="s">
        <v>210</v>
      </c>
      <c r="BMD713" s="22"/>
      <c r="BME713" s="22"/>
      <c r="BMF713" s="25"/>
    </row>
    <row r="714" spans="1693:1696" ht="20.399999999999999" x14ac:dyDescent="0.25">
      <c r="BMC714" s="40" t="s">
        <v>468</v>
      </c>
      <c r="BMD714" s="22"/>
      <c r="BME714" s="22"/>
      <c r="BMF714" s="25"/>
    </row>
    <row r="715" spans="1693:1696" ht="13.2" x14ac:dyDescent="0.25">
      <c r="BMC715" s="22"/>
      <c r="BMD715" s="22"/>
      <c r="BME715" s="40"/>
      <c r="BMF715" s="25"/>
    </row>
    <row r="716" spans="1693:1696" ht="13.2" x14ac:dyDescent="0.25">
      <c r="BMC716" s="22"/>
      <c r="BMD716" s="22"/>
      <c r="BME716" s="22"/>
      <c r="BMF716" s="25"/>
    </row>
    <row r="717" spans="1693:1696" ht="13.2" x14ac:dyDescent="0.25">
      <c r="BMC717" s="22"/>
      <c r="BMD717" s="22"/>
      <c r="BME717" s="22"/>
      <c r="BMF717" s="25" t="s">
        <v>207</v>
      </c>
    </row>
    <row r="718" spans="1693:1696" ht="13.2" x14ac:dyDescent="0.25">
      <c r="BMC718" s="22"/>
      <c r="BMD718" s="22"/>
      <c r="BME718" s="22"/>
      <c r="BMF718" s="6" t="s">
        <v>206</v>
      </c>
    </row>
    <row r="719" spans="1693:1696" ht="20.399999999999999" x14ac:dyDescent="0.25">
      <c r="BMC719" s="22"/>
      <c r="BMD719" s="22"/>
      <c r="BME719" s="22"/>
      <c r="BMF719" s="6" t="s">
        <v>205</v>
      </c>
    </row>
    <row r="723" spans="1698:1701" ht="13.2" x14ac:dyDescent="0.25">
      <c r="BMH723" s="23" t="s">
        <v>123</v>
      </c>
      <c r="BMI723" s="22"/>
      <c r="BMJ723" s="22"/>
      <c r="BMK723" s="22"/>
    </row>
    <row r="724" spans="1698:1701" ht="13.2" x14ac:dyDescent="0.25">
      <c r="BMH724" s="39" t="s">
        <v>204</v>
      </c>
      <c r="BMI724" s="22"/>
      <c r="BMJ724" s="22"/>
      <c r="BMK724" s="22"/>
    </row>
    <row r="725" spans="1698:1701" ht="13.2" x14ac:dyDescent="0.25">
      <c r="BMH725" s="39" t="s">
        <v>203</v>
      </c>
      <c r="BMI725" s="22"/>
      <c r="BMJ725" s="22"/>
      <c r="BMK725" s="22"/>
    </row>
    <row r="726" spans="1698:1701" ht="13.2" x14ac:dyDescent="0.25">
      <c r="BMH726" s="39" t="s">
        <v>202</v>
      </c>
      <c r="BMI726" s="22"/>
      <c r="BMJ726" s="22"/>
      <c r="BMK726" s="22"/>
    </row>
    <row r="727" spans="1698:1701" ht="13.2" x14ac:dyDescent="0.25">
      <c r="BMH727" s="39" t="s">
        <v>201</v>
      </c>
      <c r="BMI727" s="22"/>
      <c r="BMJ727" s="22"/>
      <c r="BMK727" s="22"/>
    </row>
    <row r="728" spans="1698:1701" ht="13.2" x14ac:dyDescent="0.25">
      <c r="BMH728" s="39" t="s">
        <v>200</v>
      </c>
      <c r="BMI728" s="22"/>
      <c r="BMJ728" s="22"/>
      <c r="BMK728" s="22"/>
    </row>
    <row r="729" spans="1698:1701" ht="13.2" x14ac:dyDescent="0.25">
      <c r="BMH729" s="39" t="s">
        <v>199</v>
      </c>
      <c r="BMI729" s="22"/>
      <c r="BMJ729" s="22"/>
      <c r="BMK729" s="22"/>
    </row>
    <row r="730" spans="1698:1701" ht="13.2" x14ac:dyDescent="0.25">
      <c r="BMH730" s="39" t="s">
        <v>198</v>
      </c>
      <c r="BMI730" s="22"/>
      <c r="BMJ730" s="22"/>
      <c r="BMK730" s="22"/>
    </row>
    <row r="731" spans="1698:1701" ht="13.2" x14ac:dyDescent="0.25">
      <c r="BMH731" s="39" t="s">
        <v>197</v>
      </c>
      <c r="BMI731" s="22"/>
      <c r="BMJ731" s="22"/>
      <c r="BMK731" s="22"/>
    </row>
    <row r="732" spans="1698:1701" ht="13.2" x14ac:dyDescent="0.25">
      <c r="BMH732" s="39" t="s">
        <v>196</v>
      </c>
      <c r="BMI732" s="22"/>
      <c r="BMJ732" s="22"/>
      <c r="BMK732" s="22"/>
    </row>
    <row r="733" spans="1698:1701" ht="13.2" x14ac:dyDescent="0.25">
      <c r="BMH733" s="25"/>
      <c r="BMI733" s="22"/>
      <c r="BMJ733" s="22"/>
      <c r="BMK733" s="22" t="s">
        <v>195</v>
      </c>
    </row>
    <row r="734" spans="1698:1701" ht="13.2" x14ac:dyDescent="0.25">
      <c r="BMH734" s="23"/>
      <c r="BMI734" s="22"/>
      <c r="BMJ734" s="22"/>
      <c r="BMK734" s="22" t="s">
        <v>168</v>
      </c>
    </row>
    <row r="735" spans="1698:1701" ht="13.2" x14ac:dyDescent="0.25">
      <c r="BMH735" s="23"/>
      <c r="BMI735" s="22"/>
      <c r="BMJ735" s="22"/>
      <c r="BMK735" s="22" t="s">
        <v>136</v>
      </c>
    </row>
    <row r="736" spans="1698:1701" ht="13.2" x14ac:dyDescent="0.25">
      <c r="BMH736" s="23"/>
      <c r="BMI736" s="22"/>
      <c r="BMJ736" s="22"/>
      <c r="BMK736" s="22" t="s">
        <v>194</v>
      </c>
    </row>
    <row r="737" spans="1701:1703" ht="13.2" x14ac:dyDescent="0.25">
      <c r="BMK737" s="22" t="s">
        <v>193</v>
      </c>
      <c r="BML737" s="22"/>
      <c r="BMM737" s="22"/>
    </row>
    <row r="738" spans="1701:1703" ht="13.2" x14ac:dyDescent="0.25">
      <c r="BMK738" s="22" t="s">
        <v>192</v>
      </c>
      <c r="BML738" s="22"/>
      <c r="BMM738" s="22"/>
    </row>
    <row r="739" spans="1701:1703" ht="13.2" x14ac:dyDescent="0.25">
      <c r="BMK739" s="22" t="s">
        <v>191</v>
      </c>
      <c r="BML739" s="22"/>
      <c r="BMM739" s="22"/>
    </row>
    <row r="740" spans="1701:1703" ht="13.2" x14ac:dyDescent="0.25">
      <c r="BMK740" s="22" t="s">
        <v>190</v>
      </c>
      <c r="BML740" s="22"/>
      <c r="BMM740" s="22"/>
    </row>
    <row r="741" spans="1701:1703" ht="13.2" x14ac:dyDescent="0.25">
      <c r="BMK741" s="22" t="s">
        <v>189</v>
      </c>
      <c r="BML741" s="22"/>
      <c r="BMM741" s="22"/>
    </row>
    <row r="742" spans="1701:1703" ht="13.2" x14ac:dyDescent="0.25">
      <c r="BMK742" s="22"/>
      <c r="BML742" s="22"/>
      <c r="BMM742" s="22"/>
    </row>
    <row r="743" spans="1701:1703" ht="13.2" x14ac:dyDescent="0.25">
      <c r="BMK743" s="22"/>
      <c r="BML743" s="22"/>
      <c r="BMM743" s="22"/>
    </row>
    <row r="744" spans="1701:1703" ht="13.2" x14ac:dyDescent="0.25">
      <c r="BMK744" s="22"/>
      <c r="BML744" s="22"/>
      <c r="BMM744" s="22" t="s">
        <v>188</v>
      </c>
    </row>
    <row r="745" spans="1701:1703" ht="20.399999999999999" x14ac:dyDescent="0.25">
      <c r="BMK745" s="22"/>
      <c r="BML745" s="22"/>
      <c r="BMM745" s="37" t="s">
        <v>187</v>
      </c>
    </row>
    <row r="746" spans="1701:1703" ht="13.2" x14ac:dyDescent="0.25">
      <c r="BMK746" s="22"/>
      <c r="BML746" s="22"/>
      <c r="BMM746" s="37" t="s">
        <v>186</v>
      </c>
    </row>
    <row r="747" spans="1701:1703" ht="13.2" x14ac:dyDescent="0.25">
      <c r="BMK747" s="22"/>
      <c r="BML747" s="22"/>
      <c r="BMM747" s="37" t="s">
        <v>185</v>
      </c>
    </row>
    <row r="748" spans="1701:1703" ht="20.399999999999999" x14ac:dyDescent="0.25">
      <c r="BMK748" s="22"/>
      <c r="BML748" s="22"/>
      <c r="BMM748" s="37" t="s">
        <v>184</v>
      </c>
    </row>
    <row r="749" spans="1701:1703" ht="13.2" x14ac:dyDescent="0.25">
      <c r="BMK749" s="22"/>
      <c r="BML749" s="22"/>
      <c r="BMM749" s="37" t="s">
        <v>183</v>
      </c>
    </row>
    <row r="750" spans="1701:1703" ht="20.399999999999999" x14ac:dyDescent="0.25">
      <c r="BMK750" s="22"/>
      <c r="BML750" s="22"/>
      <c r="BMM750" s="38" t="s">
        <v>182</v>
      </c>
    </row>
    <row r="751" spans="1701:1703" ht="13.2" x14ac:dyDescent="0.25">
      <c r="BMK751" s="22"/>
      <c r="BML751" s="22"/>
      <c r="BMM751" s="37" t="s">
        <v>181</v>
      </c>
    </row>
    <row r="752" spans="1701:1703" ht="20.399999999999999" x14ac:dyDescent="0.25">
      <c r="BMK752" s="22"/>
      <c r="BML752" s="22"/>
      <c r="BMM752" s="37" t="s">
        <v>180</v>
      </c>
    </row>
    <row r="753" spans="1703:1703" ht="20.399999999999999" x14ac:dyDescent="0.25">
      <c r="BMM753" s="37" t="s">
        <v>179</v>
      </c>
    </row>
    <row r="754" spans="1703:1703" ht="20.399999999999999" x14ac:dyDescent="0.25">
      <c r="BMM754" s="37" t="s">
        <v>178</v>
      </c>
    </row>
    <row r="755" spans="1703:1703" ht="30.6" x14ac:dyDescent="0.25">
      <c r="BMM755" s="37" t="s">
        <v>177</v>
      </c>
    </row>
    <row r="756" spans="1703:1703" ht="20.399999999999999" x14ac:dyDescent="0.25">
      <c r="BMM756" s="37" t="s">
        <v>176</v>
      </c>
    </row>
    <row r="757" spans="1703:1703" ht="20.399999999999999" x14ac:dyDescent="0.25">
      <c r="BMM757" s="37" t="s">
        <v>175</v>
      </c>
    </row>
    <row r="758" spans="1703:1703" ht="13.2" x14ac:dyDescent="0.25">
      <c r="BMM758" s="37" t="s">
        <v>174</v>
      </c>
    </row>
    <row r="759" spans="1703:1703" ht="13.2" x14ac:dyDescent="0.25">
      <c r="BMM759" s="37" t="s">
        <v>173</v>
      </c>
    </row>
    <row r="760" spans="1703:1703" ht="13.2" x14ac:dyDescent="0.25">
      <c r="BMM760" s="37" t="s">
        <v>172</v>
      </c>
    </row>
    <row r="761" spans="1703:1703" ht="13.2" x14ac:dyDescent="0.25">
      <c r="BMM761" s="37" t="s">
        <v>171</v>
      </c>
    </row>
    <row r="762" spans="1703:1703" ht="13.2" x14ac:dyDescent="0.25">
      <c r="BMM762" s="37" t="s">
        <v>170</v>
      </c>
    </row>
    <row r="763" spans="1703:1703" ht="13.2" x14ac:dyDescent="0.25">
      <c r="BMM763" s="37" t="s">
        <v>169</v>
      </c>
    </row>
    <row r="771" spans="1706:1708" ht="13.2" x14ac:dyDescent="0.25">
      <c r="BMP771" s="22" t="s">
        <v>168</v>
      </c>
      <c r="BMQ771" s="22"/>
      <c r="BMR771" s="22"/>
    </row>
    <row r="772" spans="1706:1708" ht="13.2" x14ac:dyDescent="0.25">
      <c r="BMP772" s="22" t="s">
        <v>167</v>
      </c>
      <c r="BMQ772" s="22"/>
      <c r="BMR772" s="22"/>
    </row>
    <row r="773" spans="1706:1708" ht="13.2" x14ac:dyDescent="0.25">
      <c r="BMP773" s="22" t="s">
        <v>166</v>
      </c>
      <c r="BMQ773" s="22"/>
      <c r="BMR773" s="22"/>
    </row>
    <row r="774" spans="1706:1708" ht="13.2" x14ac:dyDescent="0.25">
      <c r="BMP774" s="22" t="s">
        <v>165</v>
      </c>
      <c r="BMQ774" s="22"/>
      <c r="BMR774" s="22"/>
    </row>
    <row r="775" spans="1706:1708" ht="13.2" x14ac:dyDescent="0.25">
      <c r="BMP775" s="22" t="s">
        <v>164</v>
      </c>
      <c r="BMQ775" s="22"/>
      <c r="BMR775" s="22"/>
    </row>
    <row r="776" spans="1706:1708" ht="13.2" x14ac:dyDescent="0.25">
      <c r="BMP776" s="22" t="s">
        <v>163</v>
      </c>
      <c r="BMQ776" s="22"/>
      <c r="BMR776" s="22"/>
    </row>
    <row r="777" spans="1706:1708" ht="13.2" x14ac:dyDescent="0.25">
      <c r="BMP777" s="22"/>
      <c r="BMQ777" s="22"/>
      <c r="BMR777" s="22"/>
    </row>
    <row r="778" spans="1706:1708" ht="13.2" x14ac:dyDescent="0.25">
      <c r="BMP778" s="22"/>
      <c r="BMQ778" s="22"/>
      <c r="BMR778" s="22"/>
    </row>
    <row r="779" spans="1706:1708" ht="13.2" x14ac:dyDescent="0.25">
      <c r="BMP779" s="22"/>
      <c r="BMQ779" s="22"/>
      <c r="BMR779" s="22"/>
    </row>
    <row r="780" spans="1706:1708" ht="14.4" x14ac:dyDescent="0.25">
      <c r="BMP780" s="22"/>
      <c r="BMQ780" s="22"/>
      <c r="BMR780" s="36" t="s">
        <v>52</v>
      </c>
    </row>
    <row r="781" spans="1706:1708" ht="13.2" x14ac:dyDescent="0.25">
      <c r="BMP781" s="22"/>
      <c r="BMQ781" s="22"/>
      <c r="BMR781" s="26" t="s">
        <v>26</v>
      </c>
    </row>
    <row r="782" spans="1706:1708" ht="13.2" x14ac:dyDescent="0.25">
      <c r="BMP782" s="22"/>
      <c r="BMQ782" s="22"/>
      <c r="BMR782" s="26" t="s">
        <v>24</v>
      </c>
    </row>
    <row r="783" spans="1706:1708" ht="13.2" x14ac:dyDescent="0.25">
      <c r="BMP783" s="22"/>
      <c r="BMQ783" s="22"/>
      <c r="BMR783" s="26" t="s">
        <v>22</v>
      </c>
    </row>
    <row r="784" spans="1706:1708" ht="13.2" x14ac:dyDescent="0.25">
      <c r="BMP784" s="22"/>
      <c r="BMQ784" s="22"/>
      <c r="BMR784" s="26" t="s">
        <v>20</v>
      </c>
    </row>
    <row r="785" spans="1683:1719" ht="13.2" x14ac:dyDescent="0.25">
      <c r="BLS785" s="22"/>
      <c r="BLT785" s="22"/>
      <c r="BLU785" s="22"/>
      <c r="BLV785" s="22"/>
      <c r="BLW785" s="22"/>
      <c r="BLX785" s="22"/>
      <c r="BLY785" s="22"/>
      <c r="BLZ785" s="22"/>
      <c r="BMA785" s="22"/>
      <c r="BMB785" s="22"/>
      <c r="BMC785" s="22"/>
      <c r="BMD785" s="22"/>
      <c r="BME785" s="22"/>
      <c r="BMF785" s="25"/>
      <c r="BMG785" s="22"/>
      <c r="BMH785" s="23"/>
      <c r="BMI785" s="22"/>
      <c r="BMJ785" s="22"/>
      <c r="BMK785" s="22"/>
      <c r="BML785" s="22"/>
      <c r="BMM785" s="22"/>
      <c r="BMN785" s="22"/>
      <c r="BMO785" s="22"/>
      <c r="BMP785" s="22"/>
      <c r="BMQ785" s="22"/>
      <c r="BMR785" s="26" t="s">
        <v>18</v>
      </c>
      <c r="BMS785" s="22"/>
      <c r="BMT785" s="22"/>
      <c r="BMU785" s="22"/>
      <c r="BMV785" s="22"/>
      <c r="BMW785" s="22"/>
      <c r="BMX785" s="22"/>
      <c r="BMY785" s="22"/>
      <c r="BMZ785" s="22"/>
      <c r="BNA785" s="22"/>
      <c r="BNB785" s="22"/>
      <c r="BNC785" s="22"/>
    </row>
    <row r="786" spans="1683:1719" ht="13.2" x14ac:dyDescent="0.25">
      <c r="BLS786" s="22"/>
      <c r="BLT786" s="22"/>
      <c r="BLU786" s="22"/>
      <c r="BLV786" s="22"/>
      <c r="BLW786" s="22"/>
      <c r="BLX786" s="22"/>
      <c r="BLY786" s="22"/>
      <c r="BLZ786" s="22"/>
      <c r="BMA786" s="22"/>
      <c r="BMB786" s="22"/>
      <c r="BMC786" s="22"/>
      <c r="BMD786" s="22"/>
      <c r="BME786" s="22"/>
      <c r="BMF786" s="25"/>
      <c r="BMG786" s="22"/>
      <c r="BMH786" s="23"/>
      <c r="BMI786" s="22"/>
      <c r="BMJ786" s="22"/>
      <c r="BMK786" s="22"/>
      <c r="BML786" s="22"/>
      <c r="BMM786" s="22"/>
      <c r="BMN786" s="22"/>
      <c r="BMO786" s="22"/>
      <c r="BMP786" s="22"/>
      <c r="BMQ786" s="22"/>
      <c r="BMR786" s="26"/>
      <c r="BMS786" s="22"/>
      <c r="BMT786" s="22"/>
      <c r="BMU786" s="22"/>
      <c r="BMV786" s="22"/>
      <c r="BMW786" s="22"/>
      <c r="BMX786" s="22"/>
      <c r="BMY786" s="22"/>
      <c r="BMZ786" s="22"/>
      <c r="BNA786" s="22"/>
      <c r="BNB786" s="22"/>
      <c r="BNC786" s="22"/>
    </row>
    <row r="787" spans="1683:1719" ht="14.4" x14ac:dyDescent="0.25">
      <c r="BLS787" s="22"/>
      <c r="BLT787" s="22"/>
      <c r="BLU787" s="22"/>
      <c r="BLV787" s="22"/>
      <c r="BLW787" s="22"/>
      <c r="BLX787" s="22"/>
      <c r="BLY787" s="22"/>
      <c r="BLZ787" s="22"/>
      <c r="BMA787" s="22"/>
      <c r="BMB787" s="22"/>
      <c r="BMC787" s="22"/>
      <c r="BMD787" s="22"/>
      <c r="BME787" s="22"/>
      <c r="BMF787" s="25"/>
      <c r="BMG787" s="22"/>
      <c r="BMH787" s="23"/>
      <c r="BMI787" s="22"/>
      <c r="BMJ787" s="22"/>
      <c r="BMK787" s="22"/>
      <c r="BML787" s="22"/>
      <c r="BMM787" s="22"/>
      <c r="BMN787" s="22"/>
      <c r="BMO787" s="22"/>
      <c r="BMP787" s="22"/>
      <c r="BMQ787" s="22"/>
      <c r="BMR787" s="26"/>
      <c r="BMS787" s="22"/>
      <c r="BMT787" s="36" t="s">
        <v>51</v>
      </c>
      <c r="BMU787" s="22"/>
      <c r="BMV787" s="22"/>
      <c r="BMW787" s="22"/>
      <c r="BMX787" s="22"/>
      <c r="BMY787" s="22"/>
      <c r="BMZ787" s="22"/>
      <c r="BNA787" s="22"/>
      <c r="BNB787" s="22"/>
      <c r="BNC787" s="22"/>
    </row>
    <row r="788" spans="1683:1719" ht="13.2" x14ac:dyDescent="0.25">
      <c r="BLS788" s="22"/>
      <c r="BLT788" s="22"/>
      <c r="BLU788" s="22"/>
      <c r="BLV788" s="22"/>
      <c r="BLW788" s="22"/>
      <c r="BLX788" s="22"/>
      <c r="BLY788" s="22"/>
      <c r="BLZ788" s="22"/>
      <c r="BMA788" s="22"/>
      <c r="BMB788" s="22"/>
      <c r="BMC788" s="22"/>
      <c r="BMD788" s="22"/>
      <c r="BME788" s="22"/>
      <c r="BMF788" s="25"/>
      <c r="BMG788" s="22"/>
      <c r="BMH788" s="23"/>
      <c r="BMI788" s="22"/>
      <c r="BMJ788" s="22"/>
      <c r="BMK788" s="22"/>
      <c r="BML788" s="22"/>
      <c r="BMM788" s="22"/>
      <c r="BMN788" s="22"/>
      <c r="BMO788" s="22"/>
      <c r="BMP788" s="22"/>
      <c r="BMQ788" s="22"/>
      <c r="BMR788" s="26"/>
      <c r="BMS788" s="22"/>
      <c r="BMT788" s="26" t="s">
        <v>28</v>
      </c>
      <c r="BMU788" s="22"/>
      <c r="BMV788" s="22"/>
      <c r="BMW788" s="22"/>
      <c r="BMX788" s="22"/>
      <c r="BMY788" s="22"/>
      <c r="BMZ788" s="22"/>
      <c r="BNA788" s="22"/>
      <c r="BNB788" s="22"/>
      <c r="BNC788" s="22"/>
    </row>
    <row r="789" spans="1683:1719" ht="13.2" x14ac:dyDescent="0.25">
      <c r="BLS789" s="22"/>
      <c r="BLT789" s="23"/>
      <c r="BLU789" s="22"/>
      <c r="BLV789" s="22"/>
      <c r="BLW789" s="22"/>
      <c r="BLX789" s="22"/>
      <c r="BLY789" s="22"/>
      <c r="BLZ789" s="22"/>
      <c r="BMA789" s="22"/>
      <c r="BMB789" s="22"/>
      <c r="BMC789" s="22"/>
      <c r="BMD789" s="22"/>
      <c r="BME789" s="22"/>
      <c r="BMF789" s="25"/>
      <c r="BMG789" s="22"/>
      <c r="BMH789" s="23"/>
      <c r="BMI789" s="22"/>
      <c r="BMJ789" s="22"/>
      <c r="BMK789" s="22"/>
      <c r="BML789" s="22"/>
      <c r="BMM789" s="22"/>
      <c r="BMN789" s="22"/>
      <c r="BMO789" s="22"/>
      <c r="BMP789" s="22"/>
      <c r="BMQ789" s="22"/>
      <c r="BMR789" s="26"/>
      <c r="BMS789" s="22"/>
      <c r="BMT789" s="26" t="s">
        <v>29</v>
      </c>
      <c r="BMU789" s="22"/>
      <c r="BMV789" s="22"/>
      <c r="BMW789" s="22"/>
      <c r="BMX789" s="22"/>
      <c r="BMY789" s="22"/>
      <c r="BMZ789" s="22"/>
      <c r="BNA789" s="22"/>
      <c r="BNB789" s="22"/>
      <c r="BNC789" s="22"/>
    </row>
    <row r="790" spans="1683:1719" ht="13.2" x14ac:dyDescent="0.25">
      <c r="BLS790" s="22"/>
      <c r="BLT790" s="22"/>
      <c r="BLU790" s="22"/>
      <c r="BLV790" s="22"/>
      <c r="BLW790" s="22"/>
      <c r="BLX790" s="22"/>
      <c r="BLY790" s="22"/>
      <c r="BLZ790" s="22"/>
      <c r="BMA790" s="22"/>
      <c r="BMB790" s="22"/>
      <c r="BMC790" s="22"/>
      <c r="BMD790" s="22"/>
      <c r="BME790" s="22"/>
      <c r="BMF790" s="25"/>
      <c r="BMG790" s="22"/>
      <c r="BMH790" s="23"/>
      <c r="BMI790" s="22"/>
      <c r="BMJ790" s="22"/>
      <c r="BMK790" s="22"/>
      <c r="BML790" s="22"/>
      <c r="BMM790" s="22"/>
      <c r="BMN790" s="22"/>
      <c r="BMO790" s="22"/>
      <c r="BMP790" s="22"/>
      <c r="BMQ790" s="22"/>
      <c r="BMR790" s="26"/>
      <c r="BMS790" s="22"/>
      <c r="BMT790" s="26" t="s">
        <v>30</v>
      </c>
      <c r="BMU790" s="22"/>
      <c r="BMV790" s="22"/>
      <c r="BMW790" s="22"/>
      <c r="BMX790" s="22"/>
      <c r="BMY790" s="22"/>
      <c r="BMZ790" s="22"/>
      <c r="BNA790" s="22"/>
      <c r="BNB790" s="22"/>
      <c r="BNC790" s="22"/>
    </row>
    <row r="791" spans="1683:1719" ht="13.2" x14ac:dyDescent="0.25">
      <c r="BLS791" s="22"/>
      <c r="BLT791" s="22"/>
      <c r="BLU791" s="22"/>
      <c r="BLV791" s="22"/>
      <c r="BLW791" s="22"/>
      <c r="BLX791" s="22"/>
      <c r="BLY791" s="22"/>
      <c r="BLZ791" s="22"/>
      <c r="BMA791" s="22"/>
      <c r="BMB791" s="22"/>
      <c r="BMC791" s="22"/>
      <c r="BMD791" s="22"/>
      <c r="BME791" s="22"/>
      <c r="BMF791" s="25"/>
      <c r="BMG791" s="22"/>
      <c r="BMH791" s="23"/>
      <c r="BMI791" s="22"/>
      <c r="BMJ791" s="22"/>
      <c r="BMK791" s="22"/>
      <c r="BML791" s="22"/>
      <c r="BMM791" s="22"/>
      <c r="BMN791" s="22"/>
      <c r="BMO791" s="22"/>
      <c r="BMP791" s="22"/>
      <c r="BMQ791" s="22"/>
      <c r="BMR791" s="26"/>
      <c r="BMS791" s="22"/>
      <c r="BMT791" s="26" t="s">
        <v>31</v>
      </c>
      <c r="BMU791" s="22"/>
      <c r="BMV791" s="22"/>
      <c r="BMW791" s="22"/>
      <c r="BMX791" s="22"/>
      <c r="BMY791" s="22"/>
      <c r="BMZ791" s="22"/>
      <c r="BNA791" s="22"/>
      <c r="BNB791" s="22"/>
      <c r="BNC791" s="22"/>
    </row>
    <row r="792" spans="1683:1719" ht="13.2" x14ac:dyDescent="0.25">
      <c r="BLS792" s="22"/>
      <c r="BLT792" s="22"/>
      <c r="BLU792" s="22"/>
      <c r="BLV792" s="22"/>
      <c r="BLW792" s="22"/>
      <c r="BLX792" s="22"/>
      <c r="BLY792" s="22"/>
      <c r="BLZ792" s="22"/>
      <c r="BMA792" s="22"/>
      <c r="BMB792" s="22"/>
      <c r="BMC792" s="22"/>
      <c r="BMD792" s="22"/>
      <c r="BME792" s="22"/>
      <c r="BMF792" s="25"/>
      <c r="BMG792" s="22"/>
      <c r="BMH792" s="23"/>
      <c r="BMI792" s="22"/>
      <c r="BMJ792" s="22"/>
      <c r="BMK792" s="22"/>
      <c r="BML792" s="22"/>
      <c r="BMM792" s="22"/>
      <c r="BMN792" s="22"/>
      <c r="BMO792" s="22"/>
      <c r="BMP792" s="22"/>
      <c r="BMQ792" s="22"/>
      <c r="BMR792" s="26"/>
      <c r="BMS792" s="22"/>
      <c r="BMT792" s="26" t="s">
        <v>32</v>
      </c>
      <c r="BMU792" s="22"/>
      <c r="BMV792" s="22"/>
      <c r="BMW792" s="22"/>
      <c r="BMX792" s="22"/>
      <c r="BMY792" s="22"/>
      <c r="BMZ792" s="22"/>
      <c r="BNA792" s="22"/>
      <c r="BNB792" s="22"/>
      <c r="BNC792" s="22"/>
    </row>
    <row r="793" spans="1683:1719" ht="13.2" x14ac:dyDescent="0.25">
      <c r="BLS793" s="22"/>
      <c r="BLT793" s="22"/>
      <c r="BLU793" s="22"/>
      <c r="BLV793" s="22"/>
      <c r="BLW793" s="22"/>
      <c r="BLX793" s="22"/>
      <c r="BLY793" s="22"/>
      <c r="BLZ793" s="22"/>
      <c r="BMA793" s="22"/>
      <c r="BMB793" s="22"/>
      <c r="BMC793" s="22"/>
      <c r="BMD793" s="22"/>
      <c r="BME793" s="22"/>
      <c r="BMF793" s="25"/>
      <c r="BMG793" s="22"/>
      <c r="BMH793" s="23"/>
      <c r="BMI793" s="22"/>
      <c r="BMJ793" s="22"/>
      <c r="BMK793" s="22"/>
      <c r="BML793" s="22"/>
      <c r="BMM793" s="22"/>
      <c r="BMN793" s="22"/>
      <c r="BMO793" s="22"/>
      <c r="BMP793" s="22"/>
      <c r="BMQ793" s="22"/>
      <c r="BMR793" s="26"/>
      <c r="BMS793" s="22"/>
      <c r="BMT793" s="22"/>
      <c r="BMU793" s="22"/>
      <c r="BMV793" s="22"/>
      <c r="BMW793" s="22"/>
      <c r="BMX793" s="22"/>
      <c r="BMY793" s="22"/>
      <c r="BMZ793" s="22"/>
      <c r="BNA793" s="22"/>
      <c r="BNB793" s="22"/>
      <c r="BNC793" s="22"/>
    </row>
    <row r="794" spans="1683:1719" ht="13.2" x14ac:dyDescent="0.25">
      <c r="BLS794" s="22" t="s">
        <v>162</v>
      </c>
      <c r="BLT794" s="23"/>
      <c r="BLU794" s="22"/>
      <c r="BLV794" s="22"/>
      <c r="BLW794" s="22"/>
      <c r="BLX794" s="22"/>
      <c r="BLY794" s="22"/>
      <c r="BLZ794" s="22"/>
      <c r="BMA794" s="22"/>
      <c r="BMB794" s="22"/>
      <c r="BMC794" s="22"/>
      <c r="BMD794" s="22"/>
      <c r="BME794" s="22"/>
      <c r="BMF794" s="25"/>
      <c r="BMG794" s="22"/>
      <c r="BMH794" s="23"/>
      <c r="BMI794" s="22"/>
      <c r="BMJ794" s="22"/>
      <c r="BMK794" s="22"/>
      <c r="BML794" s="22"/>
      <c r="BMM794" s="22"/>
      <c r="BMN794" s="22"/>
      <c r="BMO794" s="22"/>
      <c r="BMP794" s="22" t="s">
        <v>77</v>
      </c>
      <c r="BMQ794" s="22"/>
      <c r="BMR794" s="26"/>
      <c r="BMS794" s="22"/>
      <c r="BMT794" s="22"/>
      <c r="BMU794" s="22"/>
      <c r="BMV794" s="22"/>
      <c r="BMW794" s="22"/>
      <c r="BMX794" s="22"/>
      <c r="BMY794" s="22"/>
      <c r="BMZ794" s="22"/>
      <c r="BNA794" s="22"/>
      <c r="BNB794" s="22"/>
      <c r="BNC794" s="22"/>
    </row>
    <row r="795" spans="1683:1719" ht="13.2" x14ac:dyDescent="0.25">
      <c r="BLS795" s="22" t="s">
        <v>161</v>
      </c>
      <c r="BLT795" s="23">
        <v>0</v>
      </c>
      <c r="BLU795" s="22" t="s">
        <v>160</v>
      </c>
      <c r="BLV795" s="22"/>
      <c r="BLW795" s="22"/>
      <c r="BLX795" s="22"/>
      <c r="BLY795" s="22"/>
      <c r="BLZ795" s="22"/>
      <c r="BMA795" s="22"/>
      <c r="BMB795" s="22"/>
      <c r="BMC795" s="22"/>
      <c r="BMD795" s="22"/>
      <c r="BME795" s="22"/>
      <c r="BMF795" s="25"/>
      <c r="BMG795" s="22"/>
      <c r="BMH795" s="23"/>
      <c r="BMI795" s="22"/>
      <c r="BMJ795" s="22"/>
      <c r="BMK795" s="22"/>
      <c r="BML795" s="22"/>
      <c r="BMM795" s="22"/>
      <c r="BMN795" s="22"/>
      <c r="BMO795" s="22"/>
      <c r="BMP795" s="22" t="s">
        <v>76</v>
      </c>
      <c r="BMQ795" s="22"/>
      <c r="BMR795" s="26"/>
      <c r="BMS795" s="22"/>
      <c r="BMT795" s="22"/>
      <c r="BMU795" s="22"/>
      <c r="BMV795" s="22"/>
      <c r="BMW795" s="22"/>
      <c r="BMX795" s="22"/>
      <c r="BMY795" s="22"/>
      <c r="BMZ795" s="22"/>
      <c r="BNA795" s="22"/>
      <c r="BNB795" s="22"/>
      <c r="BNC795" s="22"/>
    </row>
    <row r="796" spans="1683:1719" ht="13.2" x14ac:dyDescent="0.25">
      <c r="BLS796" s="22" t="s">
        <v>159</v>
      </c>
      <c r="BLT796" s="23">
        <v>1</v>
      </c>
      <c r="BLU796" s="22" t="s">
        <v>158</v>
      </c>
      <c r="BLV796" s="22"/>
      <c r="BLW796" s="22"/>
      <c r="BLX796" s="22"/>
      <c r="BLY796" s="22"/>
      <c r="BLZ796" s="22"/>
      <c r="BMA796" s="22"/>
      <c r="BMB796" s="22"/>
      <c r="BMC796" s="22"/>
      <c r="BMD796" s="22"/>
      <c r="BME796" s="22"/>
      <c r="BMF796" s="25"/>
      <c r="BMG796" s="22"/>
      <c r="BMH796" s="23"/>
      <c r="BMI796" s="22"/>
      <c r="BMJ796" s="22"/>
      <c r="BMK796" s="22"/>
      <c r="BML796" s="22"/>
      <c r="BMM796" s="22"/>
      <c r="BMN796" s="22"/>
      <c r="BMO796" s="22"/>
      <c r="BMP796" s="22" t="s">
        <v>75</v>
      </c>
      <c r="BMQ796" s="22"/>
      <c r="BMR796" s="26"/>
      <c r="BMS796" s="22"/>
      <c r="BMT796" s="22"/>
      <c r="BMU796" s="22"/>
      <c r="BMV796" s="22"/>
      <c r="BMW796" s="22"/>
      <c r="BMX796" s="22"/>
      <c r="BMY796" s="22"/>
      <c r="BMZ796" s="22"/>
      <c r="BNA796" s="22"/>
      <c r="BNB796" s="22"/>
      <c r="BNC796" s="22"/>
    </row>
    <row r="797" spans="1683:1719" ht="13.2" x14ac:dyDescent="0.25">
      <c r="BLS797" s="22" t="s">
        <v>157</v>
      </c>
      <c r="BLT797" s="23">
        <v>2</v>
      </c>
      <c r="BLU797" s="22" t="s">
        <v>156</v>
      </c>
      <c r="BLV797" s="22"/>
      <c r="BLW797" s="22"/>
      <c r="BLX797" s="22"/>
      <c r="BLY797" s="22"/>
      <c r="BLZ797" s="22"/>
      <c r="BMA797" s="22"/>
      <c r="BMB797" s="22"/>
      <c r="BMC797" s="22"/>
      <c r="BMD797" s="22"/>
      <c r="BME797" s="22"/>
      <c r="BMF797" s="25"/>
      <c r="BMG797" s="22"/>
      <c r="BMH797" s="23"/>
      <c r="BMI797" s="22"/>
      <c r="BMJ797" s="22"/>
      <c r="BMK797" s="22"/>
      <c r="BML797" s="22"/>
      <c r="BMM797" s="22"/>
      <c r="BMN797" s="22"/>
      <c r="BMO797" s="22"/>
      <c r="BMP797" s="22" t="s">
        <v>74</v>
      </c>
      <c r="BMQ797" s="22"/>
      <c r="BMR797" s="22"/>
      <c r="BMS797" s="22"/>
      <c r="BMT797" s="22"/>
      <c r="BMU797" s="22"/>
      <c r="BMV797" s="22"/>
      <c r="BMW797" s="22"/>
      <c r="BMX797" s="22"/>
      <c r="BMY797" s="22"/>
      <c r="BMZ797" s="22"/>
      <c r="BNA797" s="22"/>
      <c r="BNB797" s="22"/>
      <c r="BNC797" s="22"/>
    </row>
    <row r="798" spans="1683:1719" ht="14.4" x14ac:dyDescent="0.25">
      <c r="BLS798" s="22"/>
      <c r="BLT798" s="22"/>
      <c r="BLU798" s="22"/>
      <c r="BLV798" s="22"/>
      <c r="BLW798" s="22"/>
      <c r="BLX798" s="22"/>
      <c r="BLY798" s="22"/>
      <c r="BLZ798" s="22"/>
      <c r="BMA798" s="22"/>
      <c r="BMB798" s="22"/>
      <c r="BMC798" s="22"/>
      <c r="BMD798" s="22"/>
      <c r="BME798" s="22"/>
      <c r="BMF798" s="25"/>
      <c r="BMG798" s="22"/>
      <c r="BMH798" s="23"/>
      <c r="BMI798" s="22"/>
      <c r="BMJ798" s="22"/>
      <c r="BMK798" s="22"/>
      <c r="BML798" s="22"/>
      <c r="BMM798" s="22"/>
      <c r="BMN798" s="22"/>
      <c r="BMO798" s="22"/>
      <c r="BMP798" s="22" t="s">
        <v>73</v>
      </c>
      <c r="BMQ798" s="22"/>
      <c r="BMR798" s="22"/>
      <c r="BMS798" s="22"/>
      <c r="BMT798" s="36"/>
      <c r="BMU798" s="22"/>
      <c r="BMV798" s="22"/>
      <c r="BMW798" s="22"/>
      <c r="BMX798" s="22"/>
      <c r="BMY798" s="22"/>
      <c r="BMZ798" s="22"/>
      <c r="BNA798" s="22"/>
      <c r="BNB798" s="22"/>
      <c r="BNC798" s="22"/>
    </row>
    <row r="799" spans="1683:1719" ht="13.2" x14ac:dyDescent="0.25">
      <c r="BLS799" s="31"/>
      <c r="BLT799" s="31"/>
      <c r="BLU799" s="31"/>
      <c r="BLV799" s="31"/>
      <c r="BLW799" s="31"/>
      <c r="BLX799" s="31"/>
      <c r="BLY799" s="22"/>
      <c r="BLZ799" s="22"/>
      <c r="BMA799" s="22"/>
      <c r="BMB799" s="22"/>
      <c r="BMC799" s="22"/>
      <c r="BMD799" s="22"/>
      <c r="BME799" s="22"/>
      <c r="BMF799" s="25"/>
      <c r="BMG799" s="22"/>
      <c r="BMH799" s="23"/>
      <c r="BMI799" s="22"/>
      <c r="BMJ799" s="22"/>
      <c r="BMK799" s="22"/>
      <c r="BML799" s="22"/>
      <c r="BMM799" s="22"/>
      <c r="BMN799" s="22"/>
      <c r="BMO799" s="22"/>
      <c r="BMP799" s="22" t="s">
        <v>72</v>
      </c>
      <c r="BMQ799" s="22"/>
      <c r="BMR799" s="22"/>
      <c r="BMS799" s="22"/>
      <c r="BMT799" s="26"/>
      <c r="BMU799" s="22"/>
      <c r="BMV799" s="22"/>
      <c r="BMW799" s="27" t="s">
        <v>155</v>
      </c>
      <c r="BMX799" s="542" t="s">
        <v>154</v>
      </c>
      <c r="BMY799" s="542"/>
      <c r="BMZ799" s="542"/>
      <c r="BNA799" s="27" t="s">
        <v>153</v>
      </c>
      <c r="BNB799" s="22"/>
      <c r="BNC799" s="34" t="s">
        <v>152</v>
      </c>
    </row>
    <row r="800" spans="1683:1719" ht="13.2" x14ac:dyDescent="0.25">
      <c r="BLS800" s="31"/>
      <c r="BLT800" s="31"/>
      <c r="BLU800" s="31"/>
      <c r="BLV800" s="31"/>
      <c r="BLW800" s="31"/>
      <c r="BLX800" s="31"/>
      <c r="BLY800" s="22"/>
      <c r="BLZ800" s="22"/>
      <c r="BMA800" s="22"/>
      <c r="BMB800" s="22"/>
      <c r="BMC800" s="22"/>
      <c r="BMD800" s="22"/>
      <c r="BME800" s="22"/>
      <c r="BMF800" s="25"/>
      <c r="BMG800" s="22"/>
      <c r="BMH800" s="23"/>
      <c r="BMI800" s="22"/>
      <c r="BMJ800" s="22"/>
      <c r="BMK800" s="22"/>
      <c r="BML800" s="22"/>
      <c r="BMM800" s="22"/>
      <c r="BMN800" s="22"/>
      <c r="BMO800" s="22"/>
      <c r="BMP800" s="22" t="s">
        <v>71</v>
      </c>
      <c r="BMQ800" s="22"/>
      <c r="BMR800" s="22"/>
      <c r="BMS800" s="22"/>
      <c r="BMT800" s="26"/>
      <c r="BMU800" s="22"/>
      <c r="BMV800" s="22"/>
      <c r="BMW800" s="33" t="s">
        <v>151</v>
      </c>
      <c r="BMX800" s="33" t="s">
        <v>150</v>
      </c>
      <c r="BMY800" s="33" t="s">
        <v>149</v>
      </c>
      <c r="BMZ800" s="33" t="s">
        <v>148</v>
      </c>
      <c r="BNA800" s="33" t="s">
        <v>147</v>
      </c>
      <c r="BNB800" s="22"/>
      <c r="BNC800" s="32" t="s">
        <v>146</v>
      </c>
    </row>
    <row r="801" spans="1706:1719" ht="13.2" x14ac:dyDescent="0.25">
      <c r="BMP801" s="22" t="s">
        <v>70</v>
      </c>
      <c r="BMQ801" s="22"/>
      <c r="BMR801" s="22"/>
      <c r="BMS801" s="22"/>
      <c r="BMT801" s="26"/>
      <c r="BMU801" s="22"/>
      <c r="BMV801" s="22"/>
      <c r="BMW801" s="31" t="s">
        <v>145</v>
      </c>
      <c r="BMX801" s="31" t="s">
        <v>144</v>
      </c>
      <c r="BMY801" s="31" t="s">
        <v>143</v>
      </c>
      <c r="BMZ801" s="31" t="s">
        <v>52</v>
      </c>
      <c r="BNA801" s="31" t="s">
        <v>142</v>
      </c>
      <c r="BNB801" s="22"/>
      <c r="BNC801" s="29" t="s">
        <v>141</v>
      </c>
    </row>
    <row r="802" spans="1706:1719" ht="13.2" x14ac:dyDescent="0.25">
      <c r="BMP802" s="22" t="s">
        <v>69</v>
      </c>
      <c r="BMQ802" s="22"/>
      <c r="BMR802" s="22"/>
      <c r="BMS802" s="22"/>
      <c r="BMT802" s="22"/>
      <c r="BMU802" s="22"/>
      <c r="BMV802" s="22"/>
      <c r="BMW802" s="31" t="s">
        <v>140</v>
      </c>
      <c r="BMX802" s="31" t="s">
        <v>139</v>
      </c>
      <c r="BMY802" s="31" t="s">
        <v>138</v>
      </c>
      <c r="BMZ802" s="31" t="s">
        <v>51</v>
      </c>
      <c r="BNA802" s="31" t="s">
        <v>40</v>
      </c>
      <c r="BNB802" s="22"/>
      <c r="BNC802" s="29" t="s">
        <v>137</v>
      </c>
    </row>
    <row r="803" spans="1706:1719" ht="13.2" x14ac:dyDescent="0.25">
      <c r="BMP803" s="22" t="s">
        <v>68</v>
      </c>
      <c r="BMQ803" s="22"/>
      <c r="BMR803" s="22"/>
      <c r="BMS803" s="22"/>
      <c r="BMT803" s="22"/>
      <c r="BMU803" s="22"/>
      <c r="BMV803" s="22"/>
      <c r="BMW803" s="31" t="s">
        <v>136</v>
      </c>
      <c r="BMX803" s="31" t="s">
        <v>135</v>
      </c>
      <c r="BMY803" s="31" t="s">
        <v>41</v>
      </c>
      <c r="BMZ803" s="31"/>
      <c r="BNA803" s="31" t="s">
        <v>134</v>
      </c>
      <c r="BNB803" s="22"/>
      <c r="BNC803" s="29" t="s">
        <v>133</v>
      </c>
    </row>
    <row r="804" spans="1706:1719" ht="13.2" x14ac:dyDescent="0.25">
      <c r="BMP804" s="22" t="s">
        <v>0</v>
      </c>
      <c r="BMQ804" s="22"/>
      <c r="BMR804" s="22"/>
      <c r="BMS804" s="22"/>
      <c r="BMT804" s="22"/>
      <c r="BMU804" s="22"/>
      <c r="BMV804" s="22"/>
      <c r="BMW804" s="31" t="s">
        <v>75</v>
      </c>
      <c r="BMX804" s="31"/>
      <c r="BMY804" s="31"/>
      <c r="BMZ804" s="31"/>
      <c r="BNA804" s="31" t="s">
        <v>132</v>
      </c>
      <c r="BNB804" s="22"/>
      <c r="BNC804" s="29" t="s">
        <v>131</v>
      </c>
    </row>
    <row r="805" spans="1706:1719" ht="13.2" x14ac:dyDescent="0.25">
      <c r="BMP805" s="22"/>
      <c r="BMQ805" s="22"/>
      <c r="BMR805" s="22"/>
      <c r="BMS805" s="22"/>
      <c r="BMT805" s="22"/>
      <c r="BMU805" s="22"/>
      <c r="BMV805" s="22"/>
      <c r="BMW805" s="31" t="s">
        <v>74</v>
      </c>
      <c r="BMX805" s="31"/>
      <c r="BMY805" s="31"/>
      <c r="BMZ805" s="31"/>
      <c r="BNA805" s="31"/>
      <c r="BNB805" s="22"/>
      <c r="BNC805" s="29" t="s">
        <v>130</v>
      </c>
    </row>
    <row r="806" spans="1706:1719" ht="13.2" x14ac:dyDescent="0.25">
      <c r="BMP806" s="22"/>
      <c r="BMQ806" s="22"/>
      <c r="BMR806" s="22"/>
      <c r="BMS806" s="22"/>
      <c r="BMT806" s="22"/>
      <c r="BMU806" s="22"/>
      <c r="BMV806" s="22"/>
      <c r="BMW806" s="31" t="s">
        <v>129</v>
      </c>
      <c r="BMX806" s="31"/>
      <c r="BMY806" s="31"/>
      <c r="BMZ806" s="31"/>
      <c r="BNA806" s="31"/>
      <c r="BNB806" s="22"/>
      <c r="BNC806" s="29" t="s">
        <v>128</v>
      </c>
    </row>
    <row r="807" spans="1706:1719" ht="13.2" x14ac:dyDescent="0.25">
      <c r="BMP807" s="22"/>
      <c r="BMQ807" s="22"/>
      <c r="BMR807" s="22"/>
      <c r="BMS807" s="22"/>
      <c r="BMT807" s="22"/>
      <c r="BMU807" s="22"/>
      <c r="BMV807" s="22"/>
      <c r="BMW807" s="31" t="s">
        <v>127</v>
      </c>
      <c r="BMX807" s="31"/>
      <c r="BMY807" s="31"/>
      <c r="BMZ807" s="31"/>
      <c r="BNA807" s="31"/>
      <c r="BNB807" s="22"/>
      <c r="BNC807" s="29" t="s">
        <v>126</v>
      </c>
    </row>
    <row r="808" spans="1706:1719" ht="13.2" x14ac:dyDescent="0.25">
      <c r="BMP808" s="22"/>
      <c r="BMQ808" s="22"/>
      <c r="BMR808" s="22"/>
      <c r="BMS808" s="22"/>
      <c r="BMT808" s="22"/>
      <c r="BMU808" s="22"/>
      <c r="BMV808" s="22"/>
      <c r="BMW808" s="31" t="s">
        <v>125</v>
      </c>
      <c r="BMX808" s="31"/>
      <c r="BMY808" s="31"/>
      <c r="BMZ808" s="31"/>
      <c r="BNA808" s="31"/>
      <c r="BNB808" s="22"/>
      <c r="BNC808" s="29" t="s">
        <v>124</v>
      </c>
    </row>
    <row r="809" spans="1706:1719" ht="13.2" x14ac:dyDescent="0.25">
      <c r="BMP809" s="22"/>
      <c r="BMQ809" s="22"/>
      <c r="BMR809" s="22"/>
      <c r="BMS809" s="22"/>
      <c r="BMT809" s="22"/>
      <c r="BMU809" s="22"/>
      <c r="BMV809" s="22"/>
      <c r="BMW809" s="31" t="s">
        <v>123</v>
      </c>
      <c r="BMX809" s="31"/>
      <c r="BMY809" s="31"/>
      <c r="BMZ809" s="31"/>
      <c r="BNA809" s="31"/>
      <c r="BNB809" s="22"/>
      <c r="BNC809" s="29" t="s">
        <v>122</v>
      </c>
    </row>
    <row r="810" spans="1706:1719" ht="13.2" x14ac:dyDescent="0.25">
      <c r="BMP810" s="22"/>
      <c r="BMQ810" s="22"/>
      <c r="BMR810" s="22"/>
      <c r="BMS810" s="22"/>
      <c r="BMT810" s="22"/>
      <c r="BMU810" s="22"/>
      <c r="BMV810" s="22"/>
      <c r="BMW810" s="22" t="s">
        <v>72</v>
      </c>
      <c r="BMX810" s="22"/>
      <c r="BMY810" s="31"/>
      <c r="BMZ810" s="31"/>
      <c r="BNA810" s="24"/>
      <c r="BNB810" s="22"/>
      <c r="BNC810" s="29" t="s">
        <v>121</v>
      </c>
    </row>
    <row r="811" spans="1706:1719" ht="13.2" x14ac:dyDescent="0.25">
      <c r="BMP811" s="22"/>
      <c r="BMQ811" s="22"/>
      <c r="BMR811" s="22"/>
      <c r="BMS811" s="22"/>
      <c r="BMT811" s="22"/>
      <c r="BMU811" s="22"/>
      <c r="BMV811" s="22"/>
      <c r="BMW811" s="22" t="s">
        <v>71</v>
      </c>
      <c r="BMX811" s="22"/>
      <c r="BMY811" s="31"/>
      <c r="BMZ811" s="31"/>
      <c r="BNA811" s="24"/>
      <c r="BNB811" s="22"/>
      <c r="BNC811" s="29" t="s">
        <v>120</v>
      </c>
    </row>
    <row r="812" spans="1706:1719" ht="13.2" x14ac:dyDescent="0.25">
      <c r="BMP812" s="22"/>
      <c r="BMQ812" s="22"/>
      <c r="BMR812" s="22"/>
      <c r="BMS812" s="22"/>
      <c r="BMT812" s="22"/>
      <c r="BMU812" s="22"/>
      <c r="BMV812" s="22"/>
      <c r="BMW812" s="22" t="s">
        <v>70</v>
      </c>
      <c r="BMX812" s="31"/>
      <c r="BMY812" s="31"/>
      <c r="BMZ812" s="31"/>
      <c r="BNA812" s="24"/>
      <c r="BNB812" s="22"/>
      <c r="BNC812" s="29" t="s">
        <v>119</v>
      </c>
    </row>
    <row r="813" spans="1706:1719" ht="13.2" x14ac:dyDescent="0.25">
      <c r="BMP813" s="22"/>
      <c r="BMQ813" s="22"/>
      <c r="BMR813" s="22"/>
      <c r="BMS813" s="22"/>
      <c r="BMT813" s="22"/>
      <c r="BMU813" s="22"/>
      <c r="BMV813" s="22"/>
      <c r="BMW813" s="22" t="s">
        <v>69</v>
      </c>
      <c r="BMX813" s="31"/>
      <c r="BMY813" s="31"/>
      <c r="BMZ813" s="31"/>
      <c r="BNA813" s="24"/>
      <c r="BNB813" s="22"/>
      <c r="BNC813" s="29" t="s">
        <v>118</v>
      </c>
    </row>
    <row r="814" spans="1706:1719" ht="13.2" x14ac:dyDescent="0.25">
      <c r="BMP814" s="22"/>
      <c r="BMQ814" s="22"/>
      <c r="BMR814" s="22"/>
      <c r="BMS814" s="22"/>
      <c r="BMT814" s="22"/>
      <c r="BMU814" s="22"/>
      <c r="BMV814" s="22"/>
      <c r="BMW814" s="22" t="s">
        <v>68</v>
      </c>
      <c r="BMX814" s="31"/>
      <c r="BMY814" s="31"/>
      <c r="BMZ814" s="31"/>
      <c r="BNA814" s="24"/>
      <c r="BNB814" s="22"/>
      <c r="BNC814" s="29" t="s">
        <v>117</v>
      </c>
    </row>
    <row r="815" spans="1706:1719" ht="13.2" x14ac:dyDescent="0.25">
      <c r="BMP815" s="22"/>
      <c r="BMQ815" s="22"/>
      <c r="BMR815" s="22"/>
      <c r="BMS815" s="22"/>
      <c r="BMT815" s="22"/>
      <c r="BMU815" s="22"/>
      <c r="BMV815" s="22"/>
      <c r="BMW815" s="22" t="s">
        <v>0</v>
      </c>
      <c r="BMX815" s="31"/>
      <c r="BMY815" s="31"/>
      <c r="BMZ815" s="31"/>
      <c r="BNA815" s="24"/>
      <c r="BNB815" s="22"/>
      <c r="BNC815" s="29" t="s">
        <v>116</v>
      </c>
    </row>
    <row r="816" spans="1706:1719" ht="13.2" x14ac:dyDescent="0.25">
      <c r="BMP816" s="22"/>
      <c r="BMQ816" s="22"/>
      <c r="BMR816" s="22"/>
      <c r="BMS816" s="22"/>
      <c r="BMT816" s="22"/>
      <c r="BMU816" s="22"/>
      <c r="BMV816" s="22"/>
      <c r="BMW816" s="22"/>
      <c r="BMX816" s="31"/>
      <c r="BMY816" s="31"/>
      <c r="BMZ816" s="31"/>
      <c r="BNA816" s="31"/>
      <c r="BNB816" s="22"/>
      <c r="BNC816" s="29" t="s">
        <v>115</v>
      </c>
    </row>
    <row r="817" spans="1719:1719" ht="13.2" x14ac:dyDescent="0.25">
      <c r="BNC817" s="29" t="s">
        <v>114</v>
      </c>
    </row>
    <row r="818" spans="1719:1719" ht="13.2" x14ac:dyDescent="0.25">
      <c r="BNC818" s="29" t="s">
        <v>113</v>
      </c>
    </row>
    <row r="819" spans="1719:1719" ht="13.2" x14ac:dyDescent="0.25">
      <c r="BNC819" s="29" t="s">
        <v>112</v>
      </c>
    </row>
    <row r="820" spans="1719:1719" ht="13.2" x14ac:dyDescent="0.25">
      <c r="BNC820" s="29" t="s">
        <v>111</v>
      </c>
    </row>
    <row r="821" spans="1719:1719" ht="13.2" x14ac:dyDescent="0.25">
      <c r="BNC821" s="29" t="s">
        <v>110</v>
      </c>
    </row>
    <row r="822" spans="1719:1719" ht="13.2" x14ac:dyDescent="0.25">
      <c r="BNC822" s="29" t="s">
        <v>109</v>
      </c>
    </row>
    <row r="823" spans="1719:1719" ht="13.2" x14ac:dyDescent="0.25">
      <c r="BNC823" s="29" t="s">
        <v>108</v>
      </c>
    </row>
    <row r="824" spans="1719:1719" ht="13.2" x14ac:dyDescent="0.25">
      <c r="BNC824" s="29" t="s">
        <v>107</v>
      </c>
    </row>
    <row r="825" spans="1719:1719" ht="13.2" x14ac:dyDescent="0.25">
      <c r="BNC825" s="29" t="s">
        <v>106</v>
      </c>
    </row>
    <row r="826" spans="1719:1719" ht="13.2" x14ac:dyDescent="0.25">
      <c r="BNC826" s="29" t="s">
        <v>105</v>
      </c>
    </row>
    <row r="827" spans="1719:1719" ht="13.2" x14ac:dyDescent="0.25">
      <c r="BNC827" s="29" t="s">
        <v>104</v>
      </c>
    </row>
    <row r="828" spans="1719:1719" ht="13.2" x14ac:dyDescent="0.25">
      <c r="BNC828" s="29" t="s">
        <v>103</v>
      </c>
    </row>
    <row r="829" spans="1719:1719" ht="13.2" x14ac:dyDescent="0.25">
      <c r="BNC829" s="29" t="s">
        <v>102</v>
      </c>
    </row>
    <row r="830" spans="1719:1719" ht="13.2" x14ac:dyDescent="0.25">
      <c r="BNC830" s="30" t="s">
        <v>101</v>
      </c>
    </row>
    <row r="831" spans="1719:1719" ht="13.2" x14ac:dyDescent="0.25">
      <c r="BNC831" s="29" t="s">
        <v>100</v>
      </c>
    </row>
    <row r="832" spans="1719:1719" ht="13.2" x14ac:dyDescent="0.25">
      <c r="BNC832" s="29" t="s">
        <v>99</v>
      </c>
    </row>
    <row r="833" spans="1719:1725" ht="13.2" x14ac:dyDescent="0.25">
      <c r="BNC833" s="29" t="s">
        <v>98</v>
      </c>
      <c r="BND833" s="22"/>
      <c r="BNE833" s="22"/>
      <c r="BNF833" s="22"/>
      <c r="BNG833" s="22"/>
      <c r="BNH833" s="22"/>
      <c r="BNI833" s="22"/>
    </row>
    <row r="834" spans="1719:1725" ht="13.2" x14ac:dyDescent="0.25">
      <c r="BNC834" s="29" t="s">
        <v>97</v>
      </c>
      <c r="BND834" s="22"/>
      <c r="BNE834" s="22"/>
      <c r="BNF834" s="22"/>
      <c r="BNG834" s="22"/>
      <c r="BNH834" s="22"/>
      <c r="BNI834" s="22"/>
    </row>
    <row r="835" spans="1719:1725" ht="13.2" x14ac:dyDescent="0.25">
      <c r="BNC835" s="22"/>
      <c r="BND835" s="22"/>
      <c r="BNE835" s="22"/>
      <c r="BNF835" s="22"/>
      <c r="BNG835" s="22"/>
      <c r="BNH835" s="22"/>
      <c r="BNI835" s="22"/>
    </row>
    <row r="836" spans="1719:1725" ht="13.2" x14ac:dyDescent="0.25">
      <c r="BNC836" s="22"/>
      <c r="BND836" s="22"/>
      <c r="BNE836" s="22"/>
      <c r="BNF836" s="22"/>
      <c r="BNG836" s="22"/>
      <c r="BNH836" s="22"/>
      <c r="BNI836" s="22"/>
    </row>
    <row r="837" spans="1719:1725" ht="13.2" x14ac:dyDescent="0.25">
      <c r="BNC837" s="22"/>
      <c r="BND837" s="22"/>
      <c r="BNE837" s="22" t="s">
        <v>54</v>
      </c>
      <c r="BNF837" s="22"/>
      <c r="BNG837" s="22"/>
      <c r="BNH837" s="22"/>
      <c r="BNI837" s="22"/>
    </row>
    <row r="838" spans="1719:1725" ht="13.2" x14ac:dyDescent="0.25">
      <c r="BNC838" s="22"/>
      <c r="BND838" s="22"/>
      <c r="BNE838" s="22" t="s">
        <v>53</v>
      </c>
      <c r="BNF838" s="22"/>
      <c r="BNG838" s="22"/>
      <c r="BNH838" s="22"/>
      <c r="BNI838" s="22"/>
    </row>
    <row r="839" spans="1719:1725" ht="13.2" x14ac:dyDescent="0.25">
      <c r="BNC839" s="22"/>
      <c r="BND839" s="22"/>
      <c r="BNE839" s="22"/>
      <c r="BNF839" s="22"/>
      <c r="BNG839" s="22"/>
      <c r="BNH839" s="22"/>
      <c r="BNI839" s="22"/>
    </row>
    <row r="840" spans="1719:1725" ht="13.2" x14ac:dyDescent="0.25">
      <c r="BNC840" s="22"/>
      <c r="BND840" s="22"/>
      <c r="BNE840" s="22"/>
      <c r="BNF840" s="22"/>
      <c r="BNG840" s="22" t="s">
        <v>66</v>
      </c>
      <c r="BNH840" s="22"/>
      <c r="BNI840" s="22"/>
    </row>
    <row r="841" spans="1719:1725" ht="13.2" x14ac:dyDescent="0.25">
      <c r="BNC841" s="22"/>
      <c r="BND841" s="22"/>
      <c r="BNE841" s="22"/>
      <c r="BNF841" s="22"/>
      <c r="BNG841" s="22" t="s">
        <v>65</v>
      </c>
      <c r="BNH841" s="22"/>
      <c r="BNI841" s="22"/>
    </row>
    <row r="842" spans="1719:1725" ht="13.2" x14ac:dyDescent="0.25">
      <c r="BNC842" s="22"/>
      <c r="BND842" s="22"/>
      <c r="BNE842" s="22"/>
      <c r="BNF842" s="22"/>
      <c r="BNG842" s="22" t="s">
        <v>64</v>
      </c>
      <c r="BNH842" s="22"/>
      <c r="BNI842" s="22"/>
    </row>
    <row r="843" spans="1719:1725" ht="13.2" x14ac:dyDescent="0.25">
      <c r="BNC843" s="22"/>
      <c r="BND843" s="22"/>
      <c r="BNE843" s="22"/>
      <c r="BNF843" s="22"/>
      <c r="BNG843" s="22" t="s">
        <v>63</v>
      </c>
      <c r="BNH843" s="22"/>
      <c r="BNI843" s="22"/>
    </row>
    <row r="844" spans="1719:1725" ht="13.2" x14ac:dyDescent="0.25">
      <c r="BNC844" s="22"/>
      <c r="BND844" s="22"/>
      <c r="BNE844" s="22"/>
      <c r="BNF844" s="22"/>
      <c r="BNG844" s="22"/>
      <c r="BNH844" s="22"/>
      <c r="BNI844" s="22"/>
    </row>
    <row r="845" spans="1719:1725" ht="13.2" x14ac:dyDescent="0.25">
      <c r="BNC845" s="22"/>
      <c r="BND845" s="22"/>
      <c r="BNE845" s="22"/>
      <c r="BNF845" s="22"/>
      <c r="BNG845" s="22"/>
      <c r="BNH845" s="22"/>
      <c r="BNI845" s="22" t="s">
        <v>96</v>
      </c>
    </row>
    <row r="846" spans="1719:1725" ht="13.2" x14ac:dyDescent="0.25">
      <c r="BNC846" s="22"/>
      <c r="BND846" s="22"/>
      <c r="BNE846" s="22"/>
      <c r="BNF846" s="22"/>
      <c r="BNG846" s="22"/>
      <c r="BNH846" s="22"/>
      <c r="BNI846" s="22" t="s">
        <v>95</v>
      </c>
    </row>
    <row r="847" spans="1719:1725" ht="13.2" x14ac:dyDescent="0.25">
      <c r="BNC847" s="22"/>
      <c r="BND847" s="22"/>
      <c r="BNE847" s="22"/>
      <c r="BNF847" s="22"/>
      <c r="BNG847" s="22"/>
      <c r="BNH847" s="22"/>
      <c r="BNI847" s="22" t="s">
        <v>94</v>
      </c>
    </row>
    <row r="850" spans="1728:1730" ht="13.2" x14ac:dyDescent="0.25">
      <c r="BNL850" s="8" t="s">
        <v>93</v>
      </c>
      <c r="BNM850" s="8"/>
      <c r="BNN850" s="8"/>
    </row>
    <row r="851" spans="1728:1730" ht="13.2" x14ac:dyDescent="0.25">
      <c r="BNL851" s="11" t="s">
        <v>92</v>
      </c>
      <c r="BNM851" s="8"/>
      <c r="BNN851" s="8"/>
    </row>
    <row r="852" spans="1728:1730" ht="13.2" x14ac:dyDescent="0.25">
      <c r="BNL852" s="11" t="s">
        <v>91</v>
      </c>
      <c r="BNM852" s="8"/>
      <c r="BNN852" s="8"/>
    </row>
    <row r="853" spans="1728:1730" ht="13.2" x14ac:dyDescent="0.25">
      <c r="BNL853" s="11" t="s">
        <v>90</v>
      </c>
      <c r="BNM853" s="8"/>
      <c r="BNN853" s="8"/>
    </row>
    <row r="854" spans="1728:1730" ht="13.2" x14ac:dyDescent="0.25">
      <c r="BNL854" s="11" t="s">
        <v>89</v>
      </c>
      <c r="BNM854" s="8"/>
      <c r="BNN854" s="8"/>
    </row>
    <row r="855" spans="1728:1730" ht="13.2" x14ac:dyDescent="0.25">
      <c r="BNL855" s="11" t="s">
        <v>88</v>
      </c>
      <c r="BNM855" s="8"/>
      <c r="BNN855" s="8"/>
    </row>
    <row r="856" spans="1728:1730" ht="13.2" x14ac:dyDescent="0.25">
      <c r="BNL856" s="11" t="s">
        <v>87</v>
      </c>
      <c r="BNM856" s="8"/>
      <c r="BNN856" s="8"/>
    </row>
    <row r="857" spans="1728:1730" ht="13.2" x14ac:dyDescent="0.25">
      <c r="BNL857" s="11" t="s">
        <v>86</v>
      </c>
      <c r="BNM857" s="8"/>
      <c r="BNN857" s="8"/>
    </row>
    <row r="858" spans="1728:1730" ht="13.2" x14ac:dyDescent="0.25">
      <c r="BNL858" s="11" t="s">
        <v>85</v>
      </c>
      <c r="BNM858" s="8"/>
      <c r="BNN858" s="8"/>
    </row>
    <row r="859" spans="1728:1730" ht="13.2" x14ac:dyDescent="0.25">
      <c r="BNL859" s="11" t="s">
        <v>84</v>
      </c>
      <c r="BNM859" s="8"/>
      <c r="BNN859" s="8"/>
    </row>
    <row r="860" spans="1728:1730" ht="13.2" x14ac:dyDescent="0.25">
      <c r="BNL860" s="11" t="s">
        <v>83</v>
      </c>
      <c r="BNM860" s="8"/>
      <c r="BNN860" s="8"/>
    </row>
    <row r="861" spans="1728:1730" x14ac:dyDescent="0.2">
      <c r="BNL861" s="8"/>
      <c r="BNM861" s="8"/>
      <c r="BNN861" s="8"/>
    </row>
    <row r="862" spans="1728:1730" x14ac:dyDescent="0.2">
      <c r="BNL862" s="8"/>
      <c r="BNM862" s="8"/>
      <c r="BNN862" s="8" t="s">
        <v>82</v>
      </c>
    </row>
    <row r="863" spans="1728:1730" x14ac:dyDescent="0.2">
      <c r="BNL863" s="8"/>
      <c r="BNM863" s="8"/>
      <c r="BNN863" s="8" t="s">
        <v>81</v>
      </c>
    </row>
    <row r="864" spans="1728:1730" x14ac:dyDescent="0.2">
      <c r="BNL864" s="8"/>
      <c r="BNM864" s="8"/>
      <c r="BNN864" s="8" t="s">
        <v>80</v>
      </c>
    </row>
    <row r="865" spans="1730:1734" x14ac:dyDescent="0.2">
      <c r="BNN865" s="8" t="s">
        <v>79</v>
      </c>
      <c r="BNO865" s="8"/>
      <c r="BNP865" s="8"/>
      <c r="BNQ865" s="8"/>
      <c r="BNR865" s="8"/>
    </row>
    <row r="866" spans="1730:1734" x14ac:dyDescent="0.2">
      <c r="BNN866" s="8"/>
      <c r="BNO866" s="8"/>
      <c r="BNP866" s="8"/>
      <c r="BNQ866" s="8"/>
      <c r="BNR866" s="8"/>
    </row>
    <row r="867" spans="1730:1734" x14ac:dyDescent="0.2">
      <c r="BNN867" s="8" t="s">
        <v>7</v>
      </c>
      <c r="BNO867" s="8"/>
      <c r="BNP867" s="8"/>
      <c r="BNQ867" s="8"/>
      <c r="BNR867" s="8"/>
    </row>
    <row r="868" spans="1730:1734" ht="13.2" x14ac:dyDescent="0.25">
      <c r="BNN868" s="8"/>
      <c r="BNO868" s="8"/>
      <c r="BNP868" s="21" t="s">
        <v>78</v>
      </c>
      <c r="BNQ868" s="8"/>
      <c r="BNR868" s="8"/>
    </row>
    <row r="869" spans="1730:1734" ht="13.2" x14ac:dyDescent="0.25">
      <c r="BNN869" s="8"/>
      <c r="BNO869" s="8"/>
      <c r="BNP869" s="11" t="s">
        <v>77</v>
      </c>
      <c r="BNQ869" s="8"/>
      <c r="BNR869" s="8"/>
    </row>
    <row r="870" spans="1730:1734" ht="13.2" x14ac:dyDescent="0.25">
      <c r="BNN870" s="8"/>
      <c r="BNO870" s="8"/>
      <c r="BNP870" s="11" t="s">
        <v>76</v>
      </c>
      <c r="BNQ870" s="8"/>
      <c r="BNR870" s="8"/>
    </row>
    <row r="871" spans="1730:1734" ht="13.2" x14ac:dyDescent="0.25">
      <c r="BNN871" s="8"/>
      <c r="BNO871" s="8"/>
      <c r="BNP871" s="11" t="s">
        <v>75</v>
      </c>
      <c r="BNQ871" s="8"/>
      <c r="BNR871" s="8"/>
    </row>
    <row r="872" spans="1730:1734" ht="13.2" x14ac:dyDescent="0.25">
      <c r="BNN872" s="8"/>
      <c r="BNO872" s="8"/>
      <c r="BNP872" s="11" t="s">
        <v>74</v>
      </c>
      <c r="BNQ872" s="8"/>
      <c r="BNR872" s="8"/>
    </row>
    <row r="873" spans="1730:1734" ht="13.2" x14ac:dyDescent="0.25">
      <c r="BNN873" s="8"/>
      <c r="BNO873" s="8"/>
      <c r="BNP873" s="11" t="s">
        <v>73</v>
      </c>
      <c r="BNQ873" s="8"/>
      <c r="BNR873" s="8"/>
    </row>
    <row r="874" spans="1730:1734" ht="13.2" x14ac:dyDescent="0.25">
      <c r="BNN874" s="8"/>
      <c r="BNO874" s="8"/>
      <c r="BNP874" s="11" t="s">
        <v>72</v>
      </c>
      <c r="BNQ874" s="8"/>
      <c r="BNR874" s="8"/>
    </row>
    <row r="875" spans="1730:1734" ht="13.2" x14ac:dyDescent="0.25">
      <c r="BNN875" s="8"/>
      <c r="BNO875" s="8"/>
      <c r="BNP875" s="11" t="s">
        <v>71</v>
      </c>
      <c r="BNQ875" s="8"/>
      <c r="BNR875" s="8"/>
    </row>
    <row r="876" spans="1730:1734" ht="13.2" x14ac:dyDescent="0.25">
      <c r="BNN876" s="8"/>
      <c r="BNO876" s="8"/>
      <c r="BNP876" s="11" t="s">
        <v>70</v>
      </c>
      <c r="BNQ876" s="8"/>
      <c r="BNR876" s="8"/>
    </row>
    <row r="877" spans="1730:1734" ht="13.2" x14ac:dyDescent="0.25">
      <c r="BNN877" s="8"/>
      <c r="BNO877" s="8"/>
      <c r="BNP877" s="11" t="s">
        <v>69</v>
      </c>
      <c r="BNQ877" s="8"/>
      <c r="BNR877" s="8"/>
    </row>
    <row r="878" spans="1730:1734" ht="13.2" x14ac:dyDescent="0.25">
      <c r="BNN878" s="8"/>
      <c r="BNO878" s="8"/>
      <c r="BNP878" s="11" t="s">
        <v>68</v>
      </c>
      <c r="BNQ878" s="8"/>
      <c r="BNR878" s="8"/>
    </row>
    <row r="879" spans="1730:1734" ht="13.2" x14ac:dyDescent="0.25">
      <c r="BNN879" s="8"/>
      <c r="BNO879" s="8"/>
      <c r="BNP879" s="11" t="s">
        <v>0</v>
      </c>
      <c r="BNQ879" s="8"/>
      <c r="BNR879" s="8" t="s">
        <v>67</v>
      </c>
    </row>
    <row r="880" spans="1730:1734" ht="13.2" x14ac:dyDescent="0.25">
      <c r="BNN880" s="8"/>
      <c r="BNO880" s="8"/>
      <c r="BNP880" s="8"/>
      <c r="BNQ880" s="8"/>
      <c r="BNR880" s="11" t="s">
        <v>66</v>
      </c>
    </row>
    <row r="881" spans="1734:1738" ht="13.2" x14ac:dyDescent="0.25">
      <c r="BNR881" s="11" t="s">
        <v>65</v>
      </c>
      <c r="BNS881" s="8"/>
      <c r="BNT881" s="8"/>
      <c r="BNU881" s="8"/>
      <c r="BNV881" s="8"/>
    </row>
    <row r="882" spans="1734:1738" ht="13.2" x14ac:dyDescent="0.25">
      <c r="BNR882" s="11" t="s">
        <v>64</v>
      </c>
      <c r="BNS882" s="8"/>
      <c r="BNT882" s="8"/>
      <c r="BNU882" s="8"/>
      <c r="BNV882" s="8"/>
    </row>
    <row r="883" spans="1734:1738" ht="13.2" x14ac:dyDescent="0.25">
      <c r="BNR883" s="11" t="s">
        <v>63</v>
      </c>
      <c r="BNS883" s="8"/>
      <c r="BNT883" s="8"/>
      <c r="BNU883" s="8"/>
      <c r="BNV883" s="8"/>
    </row>
    <row r="884" spans="1734:1738" x14ac:dyDescent="0.2">
      <c r="BNR884" s="8"/>
      <c r="BNS884" s="8"/>
      <c r="BNT884" s="8"/>
      <c r="BNU884" s="8"/>
      <c r="BNV884" s="8"/>
    </row>
    <row r="885" spans="1734:1738" x14ac:dyDescent="0.2">
      <c r="BNR885" s="8"/>
      <c r="BNS885" s="8"/>
      <c r="BNT885" s="8" t="s">
        <v>62</v>
      </c>
      <c r="BNU885" s="8"/>
      <c r="BNV885" s="8"/>
    </row>
    <row r="886" spans="1734:1738" ht="79.2" x14ac:dyDescent="0.2">
      <c r="BNR886" s="8"/>
      <c r="BNS886" s="8"/>
      <c r="BNT886" s="20" t="s">
        <v>61</v>
      </c>
      <c r="BNU886" s="8"/>
      <c r="BNV886" s="8"/>
    </row>
    <row r="887" spans="1734:1738" ht="13.2" x14ac:dyDescent="0.2">
      <c r="BNR887" s="8"/>
      <c r="BNS887" s="8"/>
      <c r="BNT887" s="19" t="s">
        <v>60</v>
      </c>
      <c r="BNU887" s="8"/>
      <c r="BNV887" s="8"/>
    </row>
    <row r="888" spans="1734:1738" ht="13.2" x14ac:dyDescent="0.2">
      <c r="BNR888" s="8"/>
      <c r="BNS888" s="8"/>
      <c r="BNT888" s="19" t="s">
        <v>59</v>
      </c>
      <c r="BNU888" s="8"/>
      <c r="BNV888" s="8"/>
    </row>
    <row r="889" spans="1734:1738" ht="13.2" x14ac:dyDescent="0.2">
      <c r="BNR889" s="8"/>
      <c r="BNS889" s="8"/>
      <c r="BNT889" s="19" t="s">
        <v>58</v>
      </c>
      <c r="BNU889" s="8"/>
      <c r="BNV889" s="8"/>
    </row>
    <row r="890" spans="1734:1738" ht="13.2" x14ac:dyDescent="0.2">
      <c r="BNR890" s="8"/>
      <c r="BNS890" s="8"/>
      <c r="BNT890" s="19" t="s">
        <v>57</v>
      </c>
      <c r="BNU890" s="8"/>
      <c r="BNV890" s="8"/>
    </row>
    <row r="891" spans="1734:1738" ht="79.2" x14ac:dyDescent="0.2">
      <c r="BNR891" s="8"/>
      <c r="BNS891" s="8"/>
      <c r="BNT891" s="20" t="s">
        <v>56</v>
      </c>
      <c r="BNU891" s="8"/>
      <c r="BNV891" s="8"/>
    </row>
    <row r="892" spans="1734:1738" ht="13.2" x14ac:dyDescent="0.2">
      <c r="BNR892" s="8"/>
      <c r="BNS892" s="8"/>
      <c r="BNT892" s="19" t="s">
        <v>55</v>
      </c>
      <c r="BNU892" s="8"/>
      <c r="BNV892" s="8"/>
    </row>
    <row r="893" spans="1734:1738" ht="13.2" x14ac:dyDescent="0.2">
      <c r="BNR893" s="8"/>
      <c r="BNS893" s="8"/>
      <c r="BNT893" s="20" t="s">
        <v>0</v>
      </c>
      <c r="BNU893" s="8"/>
      <c r="BNV893" s="8"/>
    </row>
    <row r="894" spans="1734:1738" ht="13.2" x14ac:dyDescent="0.2">
      <c r="BNR894" s="8"/>
      <c r="BNS894" s="8"/>
      <c r="BNT894" s="19" t="s">
        <v>7</v>
      </c>
      <c r="BNU894" s="8"/>
      <c r="BNV894" s="8"/>
    </row>
    <row r="895" spans="1734:1738" ht="13.2" x14ac:dyDescent="0.2">
      <c r="BNR895" s="8"/>
      <c r="BNS895" s="8"/>
      <c r="BNT895" s="19"/>
      <c r="BNU895" s="8"/>
      <c r="BNV895" s="8"/>
    </row>
    <row r="896" spans="1734:1738" ht="13.2" x14ac:dyDescent="0.25">
      <c r="BNR896" s="8"/>
      <c r="BNS896" s="8"/>
      <c r="BNT896" s="8"/>
      <c r="BNU896" s="8"/>
      <c r="BNV896" s="11" t="s">
        <v>54</v>
      </c>
    </row>
    <row r="897" spans="1738:1742" ht="13.2" x14ac:dyDescent="0.25">
      <c r="BNV897" s="11" t="s">
        <v>53</v>
      </c>
      <c r="BNW897" s="11"/>
      <c r="BNX897" s="11"/>
      <c r="BNY897" s="11"/>
      <c r="BNZ897" s="11"/>
    </row>
    <row r="898" spans="1738:1742" ht="13.2" x14ac:dyDescent="0.25">
      <c r="BNV898" s="11"/>
      <c r="BNW898" s="11"/>
      <c r="BNX898" s="11"/>
      <c r="BNY898" s="11"/>
      <c r="BNZ898" s="11"/>
    </row>
    <row r="899" spans="1738:1742" ht="13.2" x14ac:dyDescent="0.25">
      <c r="BNV899" s="11"/>
      <c r="BNW899" s="11" t="s">
        <v>52</v>
      </c>
      <c r="BNX899" s="11"/>
      <c r="BNY899" s="11"/>
      <c r="BNZ899" s="11"/>
    </row>
    <row r="900" spans="1738:1742" ht="13.2" x14ac:dyDescent="0.25">
      <c r="BNV900" s="11"/>
      <c r="BNW900" s="11" t="s">
        <v>51</v>
      </c>
      <c r="BNX900" s="11"/>
      <c r="BNY900" s="11"/>
      <c r="BNZ900" s="11"/>
    </row>
    <row r="901" spans="1738:1742" ht="13.2" x14ac:dyDescent="0.25">
      <c r="BNV901" s="11"/>
      <c r="BNW901" s="11"/>
      <c r="BNX901" s="11"/>
      <c r="BNY901" s="11"/>
      <c r="BNZ901" s="11"/>
    </row>
    <row r="902" spans="1738:1742" ht="13.2" x14ac:dyDescent="0.25">
      <c r="BNV902" s="11"/>
      <c r="BNW902" s="11"/>
      <c r="BNX902" s="11"/>
      <c r="BNY902" s="11"/>
      <c r="BNZ902" s="11"/>
    </row>
    <row r="903" spans="1738:1742" ht="13.2" x14ac:dyDescent="0.25">
      <c r="BNV903" s="11"/>
      <c r="BNW903" s="11"/>
      <c r="BNX903" s="11"/>
      <c r="BNY903" s="11"/>
      <c r="BNZ903" s="11"/>
    </row>
    <row r="904" spans="1738:1742" ht="13.2" x14ac:dyDescent="0.25">
      <c r="BNV904" s="11"/>
      <c r="BNW904" s="11"/>
      <c r="BNX904" s="11"/>
      <c r="BNY904" s="11"/>
      <c r="BNZ904" s="11"/>
    </row>
    <row r="905" spans="1738:1742" ht="13.2" x14ac:dyDescent="0.25">
      <c r="BNV905" s="11"/>
      <c r="BNW905" s="11"/>
      <c r="BNX905" s="11"/>
      <c r="BNY905" s="11"/>
      <c r="BNZ905" s="11"/>
    </row>
    <row r="906" spans="1738:1742" ht="13.2" x14ac:dyDescent="0.25">
      <c r="BNV906" s="11"/>
      <c r="BNW906" s="11"/>
      <c r="BNX906" s="11"/>
      <c r="BNY906" s="11" t="s">
        <v>50</v>
      </c>
      <c r="BNZ906" s="11"/>
    </row>
    <row r="907" spans="1738:1742" ht="13.2" x14ac:dyDescent="0.25">
      <c r="BNV907" s="11"/>
      <c r="BNW907" s="11"/>
      <c r="BNX907" s="11"/>
      <c r="BNY907" s="11" t="s">
        <v>49</v>
      </c>
      <c r="BNZ907" s="11"/>
    </row>
    <row r="908" spans="1738:1742" ht="13.2" x14ac:dyDescent="0.25">
      <c r="BNV908" s="11"/>
      <c r="BNW908" s="11"/>
      <c r="BNX908" s="11"/>
      <c r="BNY908" s="11" t="s">
        <v>48</v>
      </c>
      <c r="BNZ908" s="11"/>
    </row>
    <row r="909" spans="1738:1742" ht="13.2" x14ac:dyDescent="0.25">
      <c r="BNV909" s="11"/>
      <c r="BNW909" s="11"/>
      <c r="BNX909" s="11"/>
      <c r="BNY909" s="11"/>
      <c r="BNZ909" s="11"/>
    </row>
    <row r="910" spans="1738:1742" ht="13.2" x14ac:dyDescent="0.25">
      <c r="BNV910" s="11"/>
      <c r="BNW910" s="11"/>
      <c r="BNX910" s="11"/>
      <c r="BNY910" s="11"/>
      <c r="BNZ910" s="11"/>
    </row>
    <row r="911" spans="1738:1742" ht="13.2" x14ac:dyDescent="0.25">
      <c r="BNV911" s="11"/>
      <c r="BNW911" s="11"/>
      <c r="BNX911" s="11"/>
      <c r="BNY911" s="11"/>
      <c r="BNZ911" s="11"/>
    </row>
    <row r="912" spans="1738:1742" ht="13.2" x14ac:dyDescent="0.25">
      <c r="BNV912" s="11"/>
      <c r="BNW912" s="11"/>
      <c r="BNX912" s="11"/>
      <c r="BNY912" s="11"/>
      <c r="BNZ912" s="11" t="s">
        <v>47</v>
      </c>
    </row>
    <row r="913" spans="1742:1746" ht="13.2" x14ac:dyDescent="0.25">
      <c r="BNZ913" s="11" t="s">
        <v>46</v>
      </c>
      <c r="BOA913" s="11"/>
      <c r="BOB913" s="11"/>
      <c r="BOC913" s="11"/>
      <c r="BOD913" s="11"/>
    </row>
    <row r="914" spans="1742:1746" ht="13.2" x14ac:dyDescent="0.25">
      <c r="BNZ914" s="11" t="s">
        <v>45</v>
      </c>
      <c r="BOA914" s="11"/>
      <c r="BOB914" s="11"/>
      <c r="BOC914" s="11"/>
      <c r="BOD914" s="11"/>
    </row>
    <row r="915" spans="1742:1746" ht="13.2" x14ac:dyDescent="0.25">
      <c r="BNZ915" s="11"/>
      <c r="BOA915" s="11"/>
      <c r="BOB915" s="11"/>
      <c r="BOC915" s="11"/>
      <c r="BOD915" s="11"/>
    </row>
    <row r="916" spans="1742:1746" ht="13.2" x14ac:dyDescent="0.25">
      <c r="BNZ916" s="11"/>
      <c r="BOA916" s="11"/>
      <c r="BOB916" s="11"/>
      <c r="BOC916" s="11"/>
      <c r="BOD916" s="11"/>
    </row>
    <row r="917" spans="1742:1746" ht="13.2" x14ac:dyDescent="0.25">
      <c r="BNZ917" s="11"/>
      <c r="BOA917" s="11"/>
      <c r="BOB917" s="11"/>
      <c r="BOC917" s="11"/>
      <c r="BOD917" s="11"/>
    </row>
    <row r="918" spans="1742:1746" ht="13.2" x14ac:dyDescent="0.25">
      <c r="BNZ918" s="11"/>
      <c r="BOA918" s="11"/>
      <c r="BOB918" s="11" t="s">
        <v>44</v>
      </c>
      <c r="BOC918" s="11"/>
      <c r="BOD918" s="11"/>
    </row>
    <row r="919" spans="1742:1746" ht="13.2" x14ac:dyDescent="0.25">
      <c r="BNZ919" s="11"/>
      <c r="BOA919" s="11"/>
      <c r="BOB919" s="11" t="s">
        <v>43</v>
      </c>
      <c r="BOC919" s="11"/>
      <c r="BOD919" s="11"/>
    </row>
    <row r="920" spans="1742:1746" ht="13.2" x14ac:dyDescent="0.25">
      <c r="BNZ920" s="11"/>
      <c r="BOA920" s="11"/>
      <c r="BOB920" s="11" t="s">
        <v>42</v>
      </c>
      <c r="BOC920" s="11"/>
      <c r="BOD920" s="11"/>
    </row>
    <row r="921" spans="1742:1746" ht="13.2" x14ac:dyDescent="0.25">
      <c r="BNZ921" s="11"/>
      <c r="BOA921" s="11"/>
      <c r="BOB921" s="11"/>
      <c r="BOC921" s="11"/>
      <c r="BOD921" s="11"/>
    </row>
    <row r="922" spans="1742:1746" ht="13.2" x14ac:dyDescent="0.25">
      <c r="BNZ922" s="11"/>
      <c r="BOA922" s="11"/>
      <c r="BOB922" s="11"/>
      <c r="BOC922" s="11" t="s">
        <v>41</v>
      </c>
      <c r="BOD922" s="11"/>
    </row>
    <row r="923" spans="1742:1746" ht="13.2" x14ac:dyDescent="0.25">
      <c r="BNZ923" s="11"/>
      <c r="BOA923" s="11"/>
      <c r="BOB923" s="11"/>
      <c r="BOC923" s="11" t="s">
        <v>40</v>
      </c>
      <c r="BOD923" s="11"/>
    </row>
    <row r="924" spans="1742:1746" ht="13.2" x14ac:dyDescent="0.25">
      <c r="BNZ924" s="11"/>
      <c r="BOA924" s="11"/>
      <c r="BOB924" s="11"/>
      <c r="BOC924" s="11" t="s">
        <v>39</v>
      </c>
      <c r="BOD924" s="11"/>
    </row>
    <row r="925" spans="1742:1746" ht="13.2" x14ac:dyDescent="0.25">
      <c r="BNZ925" s="11"/>
      <c r="BOA925" s="11"/>
      <c r="BOB925" s="11"/>
      <c r="BOC925" s="11"/>
      <c r="BOD925" s="11"/>
    </row>
    <row r="926" spans="1742:1746" ht="13.2" x14ac:dyDescent="0.25">
      <c r="BNZ926" s="11"/>
      <c r="BOA926" s="11"/>
      <c r="BOB926" s="11"/>
      <c r="BOC926" s="11"/>
      <c r="BOD926" s="11" t="s">
        <v>38</v>
      </c>
    </row>
    <row r="927" spans="1742:1746" ht="13.2" x14ac:dyDescent="0.25">
      <c r="BNZ927" s="11"/>
      <c r="BOA927" s="11"/>
      <c r="BOB927" s="11"/>
      <c r="BOC927" s="11"/>
      <c r="BOD927" s="11" t="s">
        <v>37</v>
      </c>
    </row>
    <row r="928" spans="1742:1746" ht="13.2" x14ac:dyDescent="0.25">
      <c r="BNZ928" s="11"/>
      <c r="BOA928" s="11"/>
      <c r="BOB928" s="11"/>
      <c r="BOC928" s="11"/>
      <c r="BOD928" s="11" t="s">
        <v>36</v>
      </c>
    </row>
    <row r="930" spans="1747:1759" ht="13.2" x14ac:dyDescent="0.25">
      <c r="BOE930" s="13" t="s">
        <v>35</v>
      </c>
      <c r="BOF930" s="8"/>
      <c r="BOG930" s="8"/>
      <c r="BOH930" s="8"/>
      <c r="BOI930" s="8"/>
      <c r="BOJ930" s="8"/>
      <c r="BOK930" s="8"/>
      <c r="BOL930" s="8"/>
      <c r="BOM930" s="8"/>
      <c r="BON930" s="8"/>
      <c r="BOO930" s="8"/>
      <c r="BOP930" s="8"/>
      <c r="BOQ930" s="8"/>
    </row>
    <row r="931" spans="1747:1759" ht="13.2" x14ac:dyDescent="0.25">
      <c r="BOE931" s="13" t="s">
        <v>34</v>
      </c>
      <c r="BOF931" s="8"/>
      <c r="BOG931" s="8"/>
      <c r="BOH931" s="8"/>
      <c r="BOI931" s="8"/>
      <c r="BOJ931" s="8"/>
      <c r="BOK931" s="8"/>
      <c r="BOL931" s="8"/>
      <c r="BOM931" s="8"/>
      <c r="BON931" s="8"/>
      <c r="BOO931" s="8"/>
      <c r="BOP931" s="8"/>
      <c r="BOQ931" s="8"/>
    </row>
    <row r="932" spans="1747:1759" ht="13.2" x14ac:dyDescent="0.25">
      <c r="BOE932" s="13"/>
      <c r="BOF932" s="8"/>
      <c r="BOG932" s="8"/>
      <c r="BOH932" s="8"/>
      <c r="BOI932" s="8"/>
      <c r="BOJ932" s="8"/>
      <c r="BOK932" s="8"/>
      <c r="BOL932" s="8"/>
      <c r="BOM932" s="8"/>
      <c r="BON932" s="8"/>
      <c r="BOO932" s="8"/>
      <c r="BOP932" s="8"/>
      <c r="BOQ932" s="8"/>
    </row>
    <row r="933" spans="1747:1759" x14ac:dyDescent="0.2">
      <c r="BOE933" s="8"/>
      <c r="BOF933" s="8"/>
      <c r="BOG933" s="8"/>
      <c r="BOH933" s="8"/>
      <c r="BOI933" s="8"/>
      <c r="BOJ933" s="8"/>
      <c r="BOK933" s="8"/>
      <c r="BOL933" s="8"/>
      <c r="BOM933" s="8"/>
      <c r="BON933" s="8"/>
      <c r="BOO933" s="8"/>
      <c r="BOP933" s="8"/>
      <c r="BOQ933" s="8"/>
    </row>
    <row r="934" spans="1747:1759" x14ac:dyDescent="0.2">
      <c r="BOE934" s="8"/>
      <c r="BOF934" s="8"/>
      <c r="BOG934" s="8"/>
      <c r="BOH934" s="8"/>
      <c r="BOI934" s="8"/>
      <c r="BOJ934" s="8"/>
      <c r="BOK934" s="8"/>
      <c r="BOL934" s="8"/>
      <c r="BOM934" s="8"/>
      <c r="BON934" s="8"/>
      <c r="BOO934" s="8"/>
      <c r="BOP934" s="8"/>
      <c r="BOQ934" s="8"/>
    </row>
    <row r="935" spans="1747:1759" ht="13.2" x14ac:dyDescent="0.25">
      <c r="BOE935" s="8"/>
      <c r="BOF935" s="8"/>
      <c r="BOG935" s="11"/>
      <c r="BOH935" s="11"/>
      <c r="BOI935" s="11"/>
      <c r="BOJ935" s="11"/>
      <c r="BOK935" s="11"/>
      <c r="BOL935" s="11"/>
      <c r="BOM935" s="11"/>
      <c r="BON935" s="11"/>
      <c r="BOO935" s="529" t="s">
        <v>33</v>
      </c>
      <c r="BOP935" s="529"/>
      <c r="BOQ935" s="529"/>
    </row>
    <row r="936" spans="1747:1759" ht="13.2" x14ac:dyDescent="0.25">
      <c r="BOE936" s="8"/>
      <c r="BOF936" s="8"/>
      <c r="BOG936" s="11"/>
      <c r="BOH936" s="11"/>
      <c r="BOI936" s="11"/>
      <c r="BOJ936" s="11"/>
      <c r="BOK936" s="11"/>
      <c r="BOL936" s="11"/>
      <c r="BOM936" s="9">
        <v>1</v>
      </c>
      <c r="BON936" s="9">
        <v>2</v>
      </c>
      <c r="BOO936" s="9">
        <v>3</v>
      </c>
      <c r="BOP936" s="16">
        <v>4</v>
      </c>
      <c r="BOQ936" s="16">
        <v>5</v>
      </c>
    </row>
    <row r="937" spans="1747:1759" ht="13.2" x14ac:dyDescent="0.25">
      <c r="BOE937" s="8"/>
      <c r="BOF937" s="8"/>
      <c r="BOG937" s="11"/>
      <c r="BOH937" s="11"/>
      <c r="BOI937" s="11"/>
      <c r="BOJ937" s="11"/>
      <c r="BOK937" s="11"/>
      <c r="BOL937" s="11"/>
      <c r="BOM937" s="13" t="s">
        <v>32</v>
      </c>
      <c r="BON937" s="13" t="s">
        <v>31</v>
      </c>
      <c r="BOO937" s="13" t="s">
        <v>30</v>
      </c>
      <c r="BOP937" s="13" t="s">
        <v>29</v>
      </c>
      <c r="BOQ937" s="13" t="s">
        <v>28</v>
      </c>
    </row>
    <row r="938" spans="1747:1759" ht="13.2" x14ac:dyDescent="0.25">
      <c r="BOE938" s="8"/>
      <c r="BOF938" s="8"/>
      <c r="BOG938" s="11"/>
      <c r="BOH938" s="11"/>
      <c r="BOI938" s="11"/>
      <c r="BOJ938" s="11"/>
      <c r="BOK938" s="11"/>
      <c r="BOL938" s="11"/>
      <c r="BOM938" s="284">
        <v>0.2</v>
      </c>
      <c r="BON938" s="284">
        <v>0.4</v>
      </c>
      <c r="BOO938" s="284">
        <v>0.6</v>
      </c>
      <c r="BOP938" s="284">
        <v>0.8</v>
      </c>
      <c r="BOQ938" s="284">
        <v>1</v>
      </c>
    </row>
    <row r="939" spans="1747:1759" ht="13.2" x14ac:dyDescent="0.25">
      <c r="BOE939" s="8"/>
      <c r="BOF939" s="8"/>
      <c r="BOG939" s="11"/>
      <c r="BOH939" s="11"/>
      <c r="BOI939" s="11"/>
      <c r="BOJ939" s="11"/>
      <c r="BOK939" s="11"/>
      <c r="BOL939" s="11"/>
      <c r="BOM939" s="9"/>
      <c r="BON939" s="9"/>
      <c r="BOO939" s="9"/>
      <c r="BOP939" s="16"/>
      <c r="BOQ939" s="16"/>
    </row>
    <row r="940" spans="1747:1759" ht="13.2" x14ac:dyDescent="0.25">
      <c r="BOE940" s="8"/>
      <c r="BOF940" s="8"/>
      <c r="BOG940" s="537" t="s">
        <v>27</v>
      </c>
      <c r="BOH940" s="14">
        <v>5</v>
      </c>
      <c r="BOI940" s="13" t="s">
        <v>26</v>
      </c>
      <c r="BOJ940" s="284">
        <v>1</v>
      </c>
      <c r="BOK940" s="11" t="s">
        <v>25</v>
      </c>
      <c r="BOL940" s="285">
        <v>1</v>
      </c>
      <c r="BOM940" s="9" t="s">
        <v>14</v>
      </c>
      <c r="BON940" s="9" t="s">
        <v>14</v>
      </c>
      <c r="BOO940" s="9" t="s">
        <v>14</v>
      </c>
      <c r="BOP940" s="9" t="s">
        <v>14</v>
      </c>
      <c r="BOQ940" s="9" t="s">
        <v>13</v>
      </c>
    </row>
    <row r="941" spans="1747:1759" ht="13.2" x14ac:dyDescent="0.25">
      <c r="BOE941" s="8"/>
      <c r="BOF941" s="8"/>
      <c r="BOG941" s="537"/>
      <c r="BOH941" s="14">
        <v>4</v>
      </c>
      <c r="BOI941" s="13" t="s">
        <v>24</v>
      </c>
      <c r="BOJ941" s="284">
        <v>0.8</v>
      </c>
      <c r="BOK941" s="11" t="s">
        <v>23</v>
      </c>
      <c r="BOL941" s="285">
        <v>0.8</v>
      </c>
      <c r="BOM941" s="9" t="s">
        <v>15</v>
      </c>
      <c r="BON941" s="9" t="s">
        <v>15</v>
      </c>
      <c r="BOO941" s="9" t="s">
        <v>14</v>
      </c>
      <c r="BOP941" s="9" t="s">
        <v>14</v>
      </c>
      <c r="BOQ941" s="9" t="s">
        <v>13</v>
      </c>
    </row>
    <row r="942" spans="1747:1759" ht="13.2" x14ac:dyDescent="0.25">
      <c r="BOE942" s="8"/>
      <c r="BOF942" s="8"/>
      <c r="BOG942" s="537"/>
      <c r="BOH942" s="14">
        <v>3</v>
      </c>
      <c r="BOI942" s="13" t="s">
        <v>22</v>
      </c>
      <c r="BOJ942" s="284">
        <v>0.6</v>
      </c>
      <c r="BOK942" s="11" t="s">
        <v>21</v>
      </c>
      <c r="BOL942" s="285">
        <v>0.6</v>
      </c>
      <c r="BOM942" s="9" t="s">
        <v>15</v>
      </c>
      <c r="BON942" s="9" t="s">
        <v>15</v>
      </c>
      <c r="BOO942" s="9" t="s">
        <v>15</v>
      </c>
      <c r="BOP942" s="9" t="s">
        <v>14</v>
      </c>
      <c r="BOQ942" s="9" t="s">
        <v>13</v>
      </c>
    </row>
    <row r="943" spans="1747:1759" ht="13.2" x14ac:dyDescent="0.25">
      <c r="BOE943" s="8"/>
      <c r="BOF943" s="8"/>
      <c r="BOG943" s="537"/>
      <c r="BOH943" s="14">
        <v>2</v>
      </c>
      <c r="BOI943" s="13" t="s">
        <v>20</v>
      </c>
      <c r="BOJ943" s="284">
        <v>0.4</v>
      </c>
      <c r="BOK943" s="11" t="s">
        <v>19</v>
      </c>
      <c r="BOL943" s="285">
        <v>0.4</v>
      </c>
      <c r="BOM943" s="9" t="s">
        <v>16</v>
      </c>
      <c r="BON943" s="9" t="s">
        <v>15</v>
      </c>
      <c r="BOO943" s="9" t="s">
        <v>15</v>
      </c>
      <c r="BOP943" s="9" t="s">
        <v>14</v>
      </c>
      <c r="BOQ943" s="9" t="s">
        <v>13</v>
      </c>
    </row>
    <row r="944" spans="1747:1759" ht="13.2" x14ac:dyDescent="0.25">
      <c r="BOE944" s="8"/>
      <c r="BOF944" s="8"/>
      <c r="BOG944" s="537"/>
      <c r="BOH944" s="14">
        <v>1</v>
      </c>
      <c r="BOI944" s="13" t="s">
        <v>18</v>
      </c>
      <c r="BOJ944" s="284">
        <v>0.2</v>
      </c>
      <c r="BOK944" s="11" t="s">
        <v>17</v>
      </c>
      <c r="BOL944" s="285">
        <v>0.2</v>
      </c>
      <c r="BOM944" s="9" t="s">
        <v>16</v>
      </c>
      <c r="BON944" s="9" t="s">
        <v>16</v>
      </c>
      <c r="BOO944" s="9" t="s">
        <v>15</v>
      </c>
      <c r="BOP944" s="9" t="s">
        <v>14</v>
      </c>
      <c r="BOQ944" s="9" t="s">
        <v>13</v>
      </c>
    </row>
    <row r="947" spans="1761:1763" x14ac:dyDescent="0.2">
      <c r="BOS947" s="8" t="s">
        <v>12</v>
      </c>
    </row>
    <row r="948" spans="1761:1763" x14ac:dyDescent="0.2">
      <c r="BOS948" s="8" t="s">
        <v>11</v>
      </c>
    </row>
    <row r="949" spans="1761:1763" x14ac:dyDescent="0.2">
      <c r="BOS949" s="8" t="s">
        <v>10</v>
      </c>
    </row>
    <row r="950" spans="1761:1763" x14ac:dyDescent="0.2">
      <c r="BOS950" s="8" t="s">
        <v>9</v>
      </c>
    </row>
    <row r="951" spans="1761:1763" x14ac:dyDescent="0.2">
      <c r="BOS951" s="8" t="s">
        <v>8</v>
      </c>
    </row>
    <row r="952" spans="1761:1763" x14ac:dyDescent="0.2">
      <c r="BOS952" s="8" t="s">
        <v>7</v>
      </c>
    </row>
    <row r="955" spans="1761:1763" x14ac:dyDescent="0.2">
      <c r="BOU955" s="7" t="s">
        <v>6</v>
      </c>
    </row>
    <row r="956" spans="1761:1763" x14ac:dyDescent="0.2">
      <c r="BOU956" s="6" t="s">
        <v>5</v>
      </c>
    </row>
    <row r="957" spans="1761:1763" ht="20.399999999999999" x14ac:dyDescent="0.2">
      <c r="BOU957" s="6" t="s">
        <v>4</v>
      </c>
    </row>
    <row r="958" spans="1761:1763" x14ac:dyDescent="0.2">
      <c r="BOU958" s="6" t="s">
        <v>3</v>
      </c>
    </row>
    <row r="959" spans="1761:1763" x14ac:dyDescent="0.2">
      <c r="BOU959" s="6" t="s">
        <v>2</v>
      </c>
    </row>
    <row r="960" spans="1761:1763" x14ac:dyDescent="0.2">
      <c r="BOU960" s="6" t="s">
        <v>1</v>
      </c>
    </row>
    <row r="961" spans="1763:1763" x14ac:dyDescent="0.2">
      <c r="BOU961" s="1" t="s">
        <v>0</v>
      </c>
    </row>
  </sheetData>
  <mergeCells count="20">
    <mergeCell ref="B7:H7"/>
    <mergeCell ref="J7:AB7"/>
    <mergeCell ref="B1:I1"/>
    <mergeCell ref="J1:K4"/>
    <mergeCell ref="B2:I2"/>
    <mergeCell ref="C3:H3"/>
    <mergeCell ref="C4:H4"/>
    <mergeCell ref="E5:G5"/>
    <mergeCell ref="I5:N5"/>
    <mergeCell ref="BOO935:BOQ935"/>
    <mergeCell ref="O5:P5"/>
    <mergeCell ref="Q5:R5"/>
    <mergeCell ref="U5:V5"/>
    <mergeCell ref="W5:X5"/>
    <mergeCell ref="BOG940:BOG944"/>
    <mergeCell ref="AC7:AH7"/>
    <mergeCell ref="AI7:AL7"/>
    <mergeCell ref="BLW685:BLY685"/>
    <mergeCell ref="BLQ689:BLQ693"/>
    <mergeCell ref="BMX799:BMZ799"/>
  </mergeCells>
  <conditionalFormatting sqref="AG9:AG100">
    <cfRule type="containsText" dxfId="82" priority="83" operator="containsText" text="EXTREMO">
      <formula>NOT(ISERROR(SEARCH("EXTREMO",AG9)))</formula>
    </cfRule>
    <cfRule type="containsText" dxfId="81" priority="82" operator="containsText" text="ALTO">
      <formula>NOT(ISERROR(SEARCH("ALTO",AG9)))</formula>
    </cfRule>
    <cfRule type="containsText" dxfId="80" priority="81" operator="containsText" text="MODERADO">
      <formula>NOT(ISERROR(SEARCH("MODERADO",AG9)))</formula>
    </cfRule>
    <cfRule type="containsText" dxfId="79" priority="80" operator="containsText" text="BAJO">
      <formula>NOT(ISERROR(SEARCH("BAJO",AG9)))</formula>
    </cfRule>
  </conditionalFormatting>
  <conditionalFormatting sqref="CP9:CP100">
    <cfRule type="containsText" dxfId="78" priority="79" operator="containsText" text="EXTREMO">
      <formula>NOT(ISERROR(SEARCH("EXTREMO",CP9)))</formula>
    </cfRule>
    <cfRule type="containsText" dxfId="77" priority="78" operator="containsText" text="ALTO">
      <formula>NOT(ISERROR(SEARCH("ALTO",CP9)))</formula>
    </cfRule>
    <cfRule type="containsText" dxfId="76" priority="77" operator="containsText" text="MODERADO">
      <formula>NOT(ISERROR(SEARCH("MODERADO",CP9)))</formula>
    </cfRule>
  </conditionalFormatting>
  <conditionalFormatting sqref="DB9:DC9">
    <cfRule type="containsText" dxfId="75" priority="74" operator="containsText" text="MODERADO">
      <formula>NOT(ISERROR(SEARCH("MODERADO",DB9)))</formula>
    </cfRule>
    <cfRule type="containsText" dxfId="74" priority="76" operator="containsText" text="EXTREMO">
      <formula>NOT(ISERROR(SEARCH("EXTREMO",DB9)))</formula>
    </cfRule>
    <cfRule type="containsText" dxfId="73" priority="75" operator="containsText" text="ALTO">
      <formula>NOT(ISERROR(SEARCH("ALTO",DB9)))</formula>
    </cfRule>
  </conditionalFormatting>
  <conditionalFormatting sqref="DB10:DC100">
    <cfRule type="containsText" dxfId="72" priority="21" operator="containsText" text="EXTREMO">
      <formula>NOT(ISERROR(SEARCH("EXTREMO",DB10)))</formula>
    </cfRule>
    <cfRule type="containsText" dxfId="71" priority="19" operator="containsText" text="MODERADO">
      <formula>NOT(ISERROR(SEARCH("MODERADO",DB10)))</formula>
    </cfRule>
    <cfRule type="containsText" dxfId="70" priority="20" operator="containsText" text="ALTO">
      <formula>NOT(ISERROR(SEARCH("ALTO",DB10)))</formula>
    </cfRule>
  </conditionalFormatting>
  <conditionalFormatting sqref="DJ9:DK100">
    <cfRule type="containsText" dxfId="69" priority="34" operator="containsText" text="MODERADO">
      <formula>NOT(ISERROR(SEARCH("MODERADO",DJ9)))</formula>
    </cfRule>
    <cfRule type="containsText" dxfId="68" priority="35" operator="containsText" text="ALTO">
      <formula>NOT(ISERROR(SEARCH("ALTO",DJ9)))</formula>
    </cfRule>
    <cfRule type="containsText" dxfId="67" priority="36" operator="containsText" text="EXTREMO">
      <formula>NOT(ISERROR(SEARCH("EXTREMO",DJ9)))</formula>
    </cfRule>
  </conditionalFormatting>
  <conditionalFormatting sqref="DQ9:DR100">
    <cfRule type="containsText" dxfId="66" priority="33" operator="containsText" text="EXTREMO">
      <formula>NOT(ISERROR(SEARCH("EXTREMO",DQ9)))</formula>
    </cfRule>
    <cfRule type="containsText" dxfId="65" priority="31" operator="containsText" text="MODERADO">
      <formula>NOT(ISERROR(SEARCH("MODERADO",DQ9)))</formula>
    </cfRule>
    <cfRule type="containsText" dxfId="64" priority="32" operator="containsText" text="ALTO">
      <formula>NOT(ISERROR(SEARCH("ALTO",DQ9)))</formula>
    </cfRule>
  </conditionalFormatting>
  <conditionalFormatting sqref="DX9:DY100">
    <cfRule type="containsText" dxfId="63" priority="28" operator="containsText" text="MODERADO">
      <formula>NOT(ISERROR(SEARCH("MODERADO",DX9)))</formula>
    </cfRule>
    <cfRule type="containsText" dxfId="62" priority="29" operator="containsText" text="ALTO">
      <formula>NOT(ISERROR(SEARCH("ALTO",DX9)))</formula>
    </cfRule>
    <cfRule type="containsText" dxfId="61" priority="30" operator="containsText" text="EXTREMO">
      <formula>NOT(ISERROR(SEARCH("EXTREMO",DX9)))</formula>
    </cfRule>
  </conditionalFormatting>
  <conditionalFormatting sqref="EE9:EF100">
    <cfRule type="containsText" dxfId="60" priority="25" operator="containsText" text="MODERADO">
      <formula>NOT(ISERROR(SEARCH("MODERADO",EE9)))</formula>
    </cfRule>
    <cfRule type="containsText" dxfId="59" priority="26" operator="containsText" text="ALTO">
      <formula>NOT(ISERROR(SEARCH("ALTO",EE9)))</formula>
    </cfRule>
    <cfRule type="containsText" dxfId="58" priority="27" operator="containsText" text="EXTREMO">
      <formula>NOT(ISERROR(SEARCH("EXTREMO",EE9)))</formula>
    </cfRule>
  </conditionalFormatting>
  <conditionalFormatting sqref="EL9:EM100">
    <cfRule type="containsText" dxfId="57" priority="22" operator="containsText" text="MODERADO">
      <formula>NOT(ISERROR(SEARCH("MODERADO",EL9)))</formula>
    </cfRule>
    <cfRule type="containsText" dxfId="56" priority="23" operator="containsText" text="ALTO">
      <formula>NOT(ISERROR(SEARCH("ALTO",EL9)))</formula>
    </cfRule>
    <cfRule type="containsText" dxfId="55" priority="24" operator="containsText" text="EXTREMO">
      <formula>NOT(ISERROR(SEARCH("EXTREMO",EL9)))</formula>
    </cfRule>
  </conditionalFormatting>
  <conditionalFormatting sqref="ER9:EU100 EY9:FB100 FF9:FI100 FM9:FP100 FT9:FW100 GA9:GD100 DI9:DL100 DP9:DS100 DW9:DZ100 ED9:EG100 EK9:EN100 DB9:DD100 CL9:CP100 DF9:DF100 DN9:DN100 DU9:DU100 EB9:EB100 EI9:EI100 EP9:EP100 EW9:EW100 FD9:FD100 FK9:FK100 FR9:FR100 FY9:FY100 GF9:GF100 GH9:GI100">
    <cfRule type="containsText" dxfId="54" priority="73" operator="containsText" text="BAJO">
      <formula>NOT(ISERROR(SEARCH("BAJO",CL9)))</formula>
    </cfRule>
  </conditionalFormatting>
  <conditionalFormatting sqref="ES9:ET9">
    <cfRule type="containsText" dxfId="53" priority="72" operator="containsText" text="EXTREMO">
      <formula>NOT(ISERROR(SEARCH("EXTREMO",ES9)))</formula>
    </cfRule>
    <cfRule type="containsText" dxfId="52" priority="71" operator="containsText" text="ALTO">
      <formula>NOT(ISERROR(SEARCH("ALTO",ES9)))</formula>
    </cfRule>
    <cfRule type="containsText" dxfId="51" priority="70" operator="containsText" text="MODERADO">
      <formula>NOT(ISERROR(SEARCH("MODERADO",ES9)))</formula>
    </cfRule>
  </conditionalFormatting>
  <conditionalFormatting sqref="ES9:ET100">
    <cfRule type="containsText" dxfId="50" priority="52" operator="containsText" text="MODERADO">
      <formula>NOT(ISERROR(SEARCH("MODERADO",ES9)))</formula>
    </cfRule>
    <cfRule type="containsText" dxfId="49" priority="53" operator="containsText" text="ALTO">
      <formula>NOT(ISERROR(SEARCH("ALTO",ES9)))</formula>
    </cfRule>
    <cfRule type="containsText" dxfId="48" priority="54" operator="containsText" text="EXTREMO">
      <formula>NOT(ISERROR(SEARCH("EXTREMO",ES9)))</formula>
    </cfRule>
  </conditionalFormatting>
  <conditionalFormatting sqref="ES10:ET100">
    <cfRule type="containsText" dxfId="47" priority="16" operator="containsText" text="MODERADO">
      <formula>NOT(ISERROR(SEARCH("MODERADO",ES10)))</formula>
    </cfRule>
    <cfRule type="containsText" dxfId="46" priority="18" operator="containsText" text="EXTREMO">
      <formula>NOT(ISERROR(SEARCH("EXTREMO",ES10)))</formula>
    </cfRule>
    <cfRule type="containsText" dxfId="45" priority="17" operator="containsText" text="ALTO">
      <formula>NOT(ISERROR(SEARCH("ALTO",ES10)))</formula>
    </cfRule>
  </conditionalFormatting>
  <conditionalFormatting sqref="EZ9:FA9">
    <cfRule type="containsText" dxfId="44" priority="69" operator="containsText" text="EXTREMO">
      <formula>NOT(ISERROR(SEARCH("EXTREMO",EZ9)))</formula>
    </cfRule>
    <cfRule type="containsText" dxfId="43" priority="68" operator="containsText" text="ALTO">
      <formula>NOT(ISERROR(SEARCH("ALTO",EZ9)))</formula>
    </cfRule>
    <cfRule type="containsText" dxfId="42" priority="67" operator="containsText" text="MODERADO">
      <formula>NOT(ISERROR(SEARCH("MODERADO",EZ9)))</formula>
    </cfRule>
  </conditionalFormatting>
  <conditionalFormatting sqref="EZ9:FA100">
    <cfRule type="containsText" dxfId="41" priority="49" operator="containsText" text="MODERADO">
      <formula>NOT(ISERROR(SEARCH("MODERADO",EZ9)))</formula>
    </cfRule>
    <cfRule type="containsText" dxfId="40" priority="50" operator="containsText" text="ALTO">
      <formula>NOT(ISERROR(SEARCH("ALTO",EZ9)))</formula>
    </cfRule>
    <cfRule type="containsText" dxfId="39" priority="51" operator="containsText" text="EXTREMO">
      <formula>NOT(ISERROR(SEARCH("EXTREMO",EZ9)))</formula>
    </cfRule>
  </conditionalFormatting>
  <conditionalFormatting sqref="EZ10:FA100">
    <cfRule type="containsText" dxfId="38" priority="14" operator="containsText" text="ALTO">
      <formula>NOT(ISERROR(SEARCH("ALTO",EZ10)))</formula>
    </cfRule>
    <cfRule type="containsText" dxfId="37" priority="15" operator="containsText" text="EXTREMO">
      <formula>NOT(ISERROR(SEARCH("EXTREMO",EZ10)))</formula>
    </cfRule>
    <cfRule type="containsText" dxfId="36" priority="13" operator="containsText" text="MODERADO">
      <formula>NOT(ISERROR(SEARCH("MODERADO",EZ10)))</formula>
    </cfRule>
  </conditionalFormatting>
  <conditionalFormatting sqref="FG9:FH9">
    <cfRule type="containsText" dxfId="35" priority="66" operator="containsText" text="EXTREMO">
      <formula>NOT(ISERROR(SEARCH("EXTREMO",FG9)))</formula>
    </cfRule>
    <cfRule type="containsText" dxfId="34" priority="65" operator="containsText" text="ALTO">
      <formula>NOT(ISERROR(SEARCH("ALTO",FG9)))</formula>
    </cfRule>
    <cfRule type="containsText" dxfId="33" priority="64" operator="containsText" text="MODERADO">
      <formula>NOT(ISERROR(SEARCH("MODERADO",FG9)))</formula>
    </cfRule>
  </conditionalFormatting>
  <conditionalFormatting sqref="FG9:FH100">
    <cfRule type="containsText" dxfId="32" priority="48" operator="containsText" text="EXTREMO">
      <formula>NOT(ISERROR(SEARCH("EXTREMO",FG9)))</formula>
    </cfRule>
    <cfRule type="containsText" dxfId="31" priority="46" operator="containsText" text="MODERADO">
      <formula>NOT(ISERROR(SEARCH("MODERADO",FG9)))</formula>
    </cfRule>
    <cfRule type="containsText" dxfId="30" priority="47" operator="containsText" text="ALTO">
      <formula>NOT(ISERROR(SEARCH("ALTO",FG9)))</formula>
    </cfRule>
  </conditionalFormatting>
  <conditionalFormatting sqref="FG10:FH100">
    <cfRule type="containsText" dxfId="29" priority="11" operator="containsText" text="ALTO">
      <formula>NOT(ISERROR(SEARCH("ALTO",FG10)))</formula>
    </cfRule>
    <cfRule type="containsText" dxfId="28" priority="10" operator="containsText" text="MODERADO">
      <formula>NOT(ISERROR(SEARCH("MODERADO",FG10)))</formula>
    </cfRule>
    <cfRule type="containsText" dxfId="27" priority="12" operator="containsText" text="EXTREMO">
      <formula>NOT(ISERROR(SEARCH("EXTREMO",FG10)))</formula>
    </cfRule>
  </conditionalFormatting>
  <conditionalFormatting sqref="FN9:FO9">
    <cfRule type="containsText" dxfId="26" priority="63" operator="containsText" text="EXTREMO">
      <formula>NOT(ISERROR(SEARCH("EXTREMO",FN9)))</formula>
    </cfRule>
    <cfRule type="containsText" dxfId="25" priority="62" operator="containsText" text="ALTO">
      <formula>NOT(ISERROR(SEARCH("ALTO",FN9)))</formula>
    </cfRule>
    <cfRule type="containsText" dxfId="24" priority="61" operator="containsText" text="MODERADO">
      <formula>NOT(ISERROR(SEARCH("MODERADO",FN9)))</formula>
    </cfRule>
  </conditionalFormatting>
  <conditionalFormatting sqref="FN9:FO100">
    <cfRule type="containsText" dxfId="23" priority="44" operator="containsText" text="ALTO">
      <formula>NOT(ISERROR(SEARCH("ALTO",FN9)))</formula>
    </cfRule>
    <cfRule type="containsText" dxfId="22" priority="45" operator="containsText" text="EXTREMO">
      <formula>NOT(ISERROR(SEARCH("EXTREMO",FN9)))</formula>
    </cfRule>
    <cfRule type="containsText" dxfId="21" priority="43" operator="containsText" text="MODERADO">
      <formula>NOT(ISERROR(SEARCH("MODERADO",FN9)))</formula>
    </cfRule>
  </conditionalFormatting>
  <conditionalFormatting sqref="FN10:FO100">
    <cfRule type="containsText" dxfId="20" priority="9" operator="containsText" text="EXTREMO">
      <formula>NOT(ISERROR(SEARCH("EXTREMO",FN10)))</formula>
    </cfRule>
    <cfRule type="containsText" dxfId="19" priority="7" operator="containsText" text="MODERADO">
      <formula>NOT(ISERROR(SEARCH("MODERADO",FN10)))</formula>
    </cfRule>
    <cfRule type="containsText" dxfId="18" priority="8" operator="containsText" text="ALTO">
      <formula>NOT(ISERROR(SEARCH("ALTO",FN10)))</formula>
    </cfRule>
  </conditionalFormatting>
  <conditionalFormatting sqref="FU9:FV9">
    <cfRule type="containsText" dxfId="17" priority="60" operator="containsText" text="EXTREMO">
      <formula>NOT(ISERROR(SEARCH("EXTREMO",FU9)))</formula>
    </cfRule>
    <cfRule type="containsText" dxfId="16" priority="59" operator="containsText" text="ALTO">
      <formula>NOT(ISERROR(SEARCH("ALTO",FU9)))</formula>
    </cfRule>
    <cfRule type="containsText" dxfId="15" priority="58" operator="containsText" text="MODERADO">
      <formula>NOT(ISERROR(SEARCH("MODERADO",FU9)))</formula>
    </cfRule>
  </conditionalFormatting>
  <conditionalFormatting sqref="FU9:FV100">
    <cfRule type="containsText" dxfId="14" priority="41" operator="containsText" text="ALTO">
      <formula>NOT(ISERROR(SEARCH("ALTO",FU9)))</formula>
    </cfRule>
    <cfRule type="containsText" dxfId="13" priority="42" operator="containsText" text="EXTREMO">
      <formula>NOT(ISERROR(SEARCH("EXTREMO",FU9)))</formula>
    </cfRule>
    <cfRule type="containsText" dxfId="12" priority="40" operator="containsText" text="MODERADO">
      <formula>NOT(ISERROR(SEARCH("MODERADO",FU9)))</formula>
    </cfRule>
  </conditionalFormatting>
  <conditionalFormatting sqref="FU10:FV100">
    <cfRule type="containsText" dxfId="11" priority="6" operator="containsText" text="EXTREMO">
      <formula>NOT(ISERROR(SEARCH("EXTREMO",FU10)))</formula>
    </cfRule>
    <cfRule type="containsText" dxfId="10" priority="5" operator="containsText" text="ALTO">
      <formula>NOT(ISERROR(SEARCH("ALTO",FU10)))</formula>
    </cfRule>
    <cfRule type="containsText" dxfId="9" priority="4" operator="containsText" text="MODERADO">
      <formula>NOT(ISERROR(SEARCH("MODERADO",FU10)))</formula>
    </cfRule>
  </conditionalFormatting>
  <conditionalFormatting sqref="GB9:GC9">
    <cfRule type="containsText" dxfId="8" priority="57" operator="containsText" text="EXTREMO">
      <formula>NOT(ISERROR(SEARCH("EXTREMO",GB9)))</formula>
    </cfRule>
    <cfRule type="containsText" dxfId="7" priority="56" operator="containsText" text="ALTO">
      <formula>NOT(ISERROR(SEARCH("ALTO",GB9)))</formula>
    </cfRule>
    <cfRule type="containsText" dxfId="6" priority="55" operator="containsText" text="MODERADO">
      <formula>NOT(ISERROR(SEARCH("MODERADO",GB9)))</formula>
    </cfRule>
  </conditionalFormatting>
  <conditionalFormatting sqref="GB9:GC100">
    <cfRule type="containsText" dxfId="5" priority="38" operator="containsText" text="ALTO">
      <formula>NOT(ISERROR(SEARCH("ALTO",GB9)))</formula>
    </cfRule>
    <cfRule type="containsText" dxfId="4" priority="37" operator="containsText" text="MODERADO">
      <formula>NOT(ISERROR(SEARCH("MODERADO",GB9)))</formula>
    </cfRule>
    <cfRule type="containsText" dxfId="3" priority="39" operator="containsText" text="EXTREMO">
      <formula>NOT(ISERROR(SEARCH("EXTREMO",GB9)))</formula>
    </cfRule>
  </conditionalFormatting>
  <conditionalFormatting sqref="GB10:GC100">
    <cfRule type="containsText" dxfId="2" priority="2" operator="containsText" text="ALTO">
      <formula>NOT(ISERROR(SEARCH("ALTO",GB10)))</formula>
    </cfRule>
    <cfRule type="containsText" dxfId="1" priority="1" operator="containsText" text="MODERADO">
      <formula>NOT(ISERROR(SEARCH("MODERADO",GB10)))</formula>
    </cfRule>
    <cfRule type="containsText" dxfId="0" priority="3" operator="containsText" text="EXTREMO">
      <formula>NOT(ISERROR(SEARCH("EXTREMO",GB10)))</formula>
    </cfRule>
  </conditionalFormatting>
  <dataValidations count="17">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9:AB100" xr:uid="{D3A5F5DF-FD99-4E0F-A329-E5A0DD39B337}">
      <formula1>SINO</formula1>
    </dataValidation>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xr:uid="{03663A5C-200C-423D-9C71-8173872D8C77}">
      <formula1>0</formula1>
      <formula2>100</formula2>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CL9:CO100" xr:uid="{1C254A2F-048D-4E3A-B136-E822C284073E}"/>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BV9:BV100 BZ9:BZ100 CH9:CH100 CD9:CD100 CK9:CO100 CW9:CW100 CT9:CT100 BR9:BR100 BN9:BN100 BJ9:BJ100 AX9:AX100 BF9:BF100 AP9:AP100 BB9:BB100 AT9:AT100" xr:uid="{7458602A-951E-448F-815F-43C17367B2A4}">
      <formula1>Efecto</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xr:uid="{4B4B1246-8555-4A28-972A-D1E4D3E37355}">
      <formula1>IMPACTO</formula1>
    </dataValidation>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100" xr:uid="{FDD45C06-1DFD-4AB5-9EF3-17A045C9F781}">
      <formula1>PROBAB</formula1>
    </dataValidation>
    <dataValidation type="list" showInputMessage="1" showErrorMessage="1" sqref="BU9:BU100 CC9:CC100 BY9:BY100 CG9:CG100 CJ9:CJ100 BQ9:BQ100 BM9:BM100 BI9:BI100 BA9:BA100 BE9:BE100 AO9:AO100 AS9:AS100 AW9:AW100" xr:uid="{9E01CE53-8E6F-4FAC-9221-01813D89108A}">
      <formula1>TIP_CONTROL</formula1>
    </dataValidation>
    <dataValidation type="list" sqref="CI9:CI100" xr:uid="{DB129A87-A619-4327-9E4C-E9E13C824370}">
      <formula1>IMPLEMENT</formula1>
    </dataValidation>
    <dataValidation showInputMessage="1" showErrorMessage="1" errorTitle="Rechazado" error="Solo son validadas las opciones de la lista" sqref="AK9:AL100 CP9:CQ100 CS9:CS100 CR11:CR100 CU9:CV100" xr:uid="{1DDFA0CF-A127-47AD-A251-1BD345336F7E}"/>
    <dataValidation type="list" allowBlank="1" showInputMessage="1" sqref="F9:F100" xr:uid="{AD1681FB-97DE-4D95-BDD1-A0AD1AA092B4}">
      <formula1>TipoCau</formula1>
    </dataValidation>
    <dataValidation type="list" allowBlank="1" showInputMessage="1" sqref="D9:D100" xr:uid="{B952133C-6654-475F-BFF3-70CBD2360BF0}">
      <formula1>InternoExp</formula1>
    </dataValidation>
    <dataValidation type="list" allowBlank="1" showInputMessage="1" sqref="E9:E100" xr:uid="{027FA641-CEB1-4B53-B6EA-A1783A53760E}">
      <formula1>ExternoExp</formula1>
    </dataValidation>
    <dataValidation type="list" allowBlank="1" showInputMessage="1" sqref="H9:H100" xr:uid="{010666B2-4C1D-495B-AE75-299FA4065EDA}">
      <formula1>TramitesSer</formula1>
    </dataValidation>
    <dataValidation type="list" allowBlank="1" showInputMessage="1" showErrorMessage="1" sqref="G9:G100" xr:uid="{8ECB6B5F-40F9-450A-82B3-BF673C1C7F65}">
      <formula1>consecuencias</formula1>
    </dataValidation>
    <dataValidation type="list" allowBlank="1" showInputMessage="1" showErrorMessage="1" sqref="BMA697:BMA701" xr:uid="{72DCEFCF-59F8-4001-802C-6C921A0D4A47}">
      <formula1>TipoCausa</formula1>
    </dataValidation>
    <dataValidation type="list" showInputMessage="1" showErrorMessage="1" errorTitle="Rechazado" error="Solo son validadas las opciones de la lista" sqref="BS9:BS100 BW9:BW100 CA9:CA100 CE9:CE100 BO9:BO100 BK9:BK100 BG9:BG100 AQ9:AQ100 AU9:AU100 AY9:AY100 AM9:AM100 BC9:BC100" xr:uid="{8B656B1B-63DD-451B-8279-1AAEF54CB341}">
      <formula1>FRECUENCY</formula1>
    </dataValidation>
    <dataValidation type="list" showErrorMessage="1" sqref="CF9:CF100 BT9:BT100 BX9:BX100 CB9:CB100 BP9:BP100 BL9:BL100 BH9:BH100 AR9:AR100 AV9:AV100 AZ9:AZ100 AN9:AN100 BD9:BD100" xr:uid="{C57102C4-27BB-4B4D-A4F6-D0882CE8E52A}">
      <formula1>IMPLEMENT</formula1>
    </dataValidation>
  </dataValidation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3CCAE-BA0E-416B-86B9-61D84E277866}">
  <dimension ref="A1:BOT893"/>
  <sheetViews>
    <sheetView workbookViewId="0">
      <selection activeCell="A5" sqref="A5"/>
    </sheetView>
  </sheetViews>
  <sheetFormatPr baseColWidth="10" defaultRowHeight="10.199999999999999" x14ac:dyDescent="0.2"/>
  <cols>
    <col min="1" max="1" width="4.77734375" style="1" customWidth="1"/>
    <col min="2" max="2" width="23.21875" style="1" customWidth="1"/>
    <col min="3" max="3" width="38.77734375" style="1" customWidth="1"/>
    <col min="4" max="4" width="23.77734375" style="1" customWidth="1"/>
    <col min="5" max="5" width="13.44140625" style="1" customWidth="1"/>
    <col min="6" max="6" width="15.44140625" style="1" customWidth="1"/>
    <col min="7" max="8" width="23.77734375" style="1" customWidth="1"/>
    <col min="9" max="9" width="12" style="2" customWidth="1"/>
    <col min="10" max="28" width="9.77734375" style="2" customWidth="1"/>
    <col min="29" max="29" width="11.44140625" style="2" customWidth="1"/>
    <col min="30" max="30" width="5.77734375" style="2" customWidth="1"/>
    <col min="31" max="31" width="9.77734375" style="2" customWidth="1"/>
    <col min="32" max="32" width="5.77734375" style="1" customWidth="1"/>
    <col min="33" max="33" width="10.21875" style="2" customWidth="1"/>
    <col min="34" max="34" width="6.44140625" style="5" customWidth="1"/>
    <col min="35" max="35" width="44.77734375" style="1" customWidth="1"/>
    <col min="36" max="36" width="17.77734375" style="1" hidden="1" customWidth="1"/>
    <col min="37" max="37" width="23" style="4" hidden="1" customWidth="1"/>
    <col min="38" max="38" width="18" style="4" hidden="1" customWidth="1"/>
    <col min="39" max="39" width="8.77734375" style="4" hidden="1" customWidth="1"/>
    <col min="40" max="40" width="12.21875" style="1" hidden="1" customWidth="1"/>
    <col min="41" max="41" width="8.77734375" style="1" hidden="1" customWidth="1"/>
    <col min="42" max="42" width="9.21875" style="4" hidden="1" customWidth="1"/>
    <col min="43" max="43" width="8.77734375" style="4" hidden="1" customWidth="1"/>
    <col min="44" max="44" width="12.21875" style="1" hidden="1" customWidth="1"/>
    <col min="45" max="45" width="8.77734375" style="1" hidden="1" customWidth="1"/>
    <col min="46" max="46" width="9.21875" style="4" hidden="1" customWidth="1"/>
    <col min="47" max="47" width="8.77734375" style="4" hidden="1" customWidth="1"/>
    <col min="48" max="48" width="12.21875" style="1" hidden="1" customWidth="1"/>
    <col min="49" max="49" width="8.77734375" style="1" hidden="1" customWidth="1"/>
    <col min="50" max="50" width="9.21875" style="4" hidden="1" customWidth="1"/>
    <col min="51" max="51" width="8.77734375" style="4" hidden="1" customWidth="1"/>
    <col min="52" max="52" width="12.21875" style="1" hidden="1" customWidth="1"/>
    <col min="53" max="53" width="8.77734375" style="1" hidden="1" customWidth="1"/>
    <col min="54" max="54" width="9.21875" style="4" hidden="1" customWidth="1"/>
    <col min="55" max="55" width="8.77734375" style="4" hidden="1" customWidth="1"/>
    <col min="56" max="56" width="12.21875" style="1" hidden="1" customWidth="1"/>
    <col min="57" max="57" width="8.77734375" style="1" hidden="1" customWidth="1"/>
    <col min="58" max="58" width="9.21875" style="4" hidden="1" customWidth="1"/>
    <col min="59" max="59" width="8.77734375" style="4" hidden="1" customWidth="1"/>
    <col min="60" max="60" width="12.21875" style="1" hidden="1" customWidth="1"/>
    <col min="61" max="61" width="8.77734375" style="1" hidden="1" customWidth="1"/>
    <col min="62" max="62" width="9.21875" style="4" hidden="1" customWidth="1"/>
    <col min="63" max="63" width="8.77734375" style="4" hidden="1" customWidth="1"/>
    <col min="64" max="64" width="12.21875" style="1" hidden="1" customWidth="1"/>
    <col min="65" max="65" width="8.77734375" style="1" hidden="1" customWidth="1"/>
    <col min="66" max="66" width="9.21875" style="4" hidden="1" customWidth="1"/>
    <col min="67" max="67" width="8.77734375" style="4" hidden="1" customWidth="1"/>
    <col min="68" max="68" width="12.21875" style="1" hidden="1" customWidth="1"/>
    <col min="69" max="69" width="8.77734375" style="1" hidden="1" customWidth="1"/>
    <col min="70" max="70" width="9.21875" style="4" hidden="1" customWidth="1"/>
    <col min="71" max="71" width="8.77734375" style="4" hidden="1" customWidth="1"/>
    <col min="72" max="72" width="12.21875" style="1" hidden="1" customWidth="1"/>
    <col min="73" max="73" width="8.77734375" style="1" hidden="1" customWidth="1"/>
    <col min="74" max="74" width="9.21875" style="4" hidden="1" customWidth="1"/>
    <col min="75" max="75" width="8.77734375" style="4" hidden="1" customWidth="1"/>
    <col min="76" max="76" width="12.21875" style="1" hidden="1" customWidth="1"/>
    <col min="77" max="77" width="8.77734375" style="1" hidden="1" customWidth="1"/>
    <col min="78" max="78" width="9.21875" style="4" hidden="1" customWidth="1"/>
    <col min="79" max="79" width="8.77734375" style="4" hidden="1" customWidth="1"/>
    <col min="80" max="80" width="12.21875" style="1" hidden="1" customWidth="1"/>
    <col min="81" max="81" width="8.77734375" style="1" hidden="1" customWidth="1"/>
    <col min="82" max="82" width="9.21875" style="4" hidden="1" customWidth="1"/>
    <col min="83" max="83" width="8.77734375" style="4" hidden="1" customWidth="1"/>
    <col min="84" max="84" width="12.21875" style="1" hidden="1" customWidth="1"/>
    <col min="85" max="85" width="8.77734375" style="1" hidden="1" customWidth="1"/>
    <col min="86" max="86" width="9.21875" style="4" hidden="1" customWidth="1"/>
    <col min="87" max="89" width="2.21875" style="4" hidden="1" customWidth="1"/>
    <col min="90" max="90" width="9.77734375" style="4" hidden="1" customWidth="1"/>
    <col min="91" max="91" width="6.77734375" style="4" hidden="1" customWidth="1"/>
    <col min="92" max="92" width="9.77734375" style="4" hidden="1" customWidth="1"/>
    <col min="93" max="93" width="6.77734375" style="4" hidden="1" customWidth="1"/>
    <col min="94" max="94" width="9.77734375" style="4" hidden="1" customWidth="1"/>
    <col min="95" max="95" width="6.77734375" style="4" hidden="1" customWidth="1"/>
    <col min="96" max="96" width="53.44140625" style="4" hidden="1" customWidth="1"/>
    <col min="97" max="98" width="22.21875" style="4" customWidth="1"/>
    <col min="99" max="99" width="27.44140625" style="4" customWidth="1"/>
    <col min="100" max="100" width="1.44140625" style="4" hidden="1" customWidth="1"/>
    <col min="101" max="104" width="5.44140625" style="4" hidden="1" customWidth="1"/>
    <col min="105" max="105" width="5.77734375" style="1" hidden="1" customWidth="1"/>
    <col min="106" max="107" width="6.77734375" style="1" hidden="1" customWidth="1"/>
    <col min="108" max="108" width="4.44140625" style="4" hidden="1" customWidth="1"/>
    <col min="109" max="109" width="6.44140625" style="1" hidden="1" customWidth="1"/>
    <col min="110" max="111" width="6.44140625" style="4" hidden="1" customWidth="1"/>
    <col min="112" max="112" width="19" style="1" hidden="1" customWidth="1"/>
    <col min="113" max="115" width="6" style="1" hidden="1" customWidth="1"/>
    <col min="116" max="116" width="4.44140625" style="4" hidden="1" customWidth="1"/>
    <col min="117" max="117" width="6.44140625" style="1" hidden="1" customWidth="1"/>
    <col min="118" max="118" width="6.44140625" style="4" hidden="1" customWidth="1"/>
    <col min="119" max="190" width="6" style="1" hidden="1" customWidth="1"/>
    <col min="191" max="191" width="7.44140625" style="1" hidden="1" customWidth="1"/>
    <col min="192" max="223" width="8" style="1" customWidth="1"/>
    <col min="224" max="1676" width="2.21875" style="1" customWidth="1"/>
    <col min="1677" max="1679" width="10.88671875" style="1"/>
    <col min="1680" max="1680" width="4.21875" style="1" customWidth="1"/>
    <col min="1681" max="1682" width="10.88671875" style="1"/>
    <col min="1683" max="1683" width="4.77734375" style="1" customWidth="1"/>
    <col min="1684" max="1689" width="10.88671875" style="1"/>
    <col min="1690" max="1690" width="36.21875" style="1" customWidth="1"/>
    <col min="1691" max="1691" width="10.88671875" style="1"/>
    <col min="1692" max="1692" width="45.44140625" style="1" customWidth="1"/>
    <col min="1693" max="1694" width="10.88671875" style="1"/>
    <col min="1695" max="1695" width="10.88671875" style="3"/>
    <col min="1696" max="1696" width="10.88671875" style="1"/>
    <col min="1697" max="1697" width="32.44140625" style="2" customWidth="1"/>
    <col min="1698" max="1701" width="10.88671875" style="1"/>
    <col min="1702" max="1702" width="35.44140625" style="1" customWidth="1"/>
    <col min="1703" max="1761" width="10.88671875" style="1"/>
    <col min="1762" max="1762" width="26.44140625" style="1" customWidth="1"/>
    <col min="1763" max="1765" width="10.88671875" style="1"/>
    <col min="1766" max="1766" width="17.44140625" style="1" customWidth="1"/>
    <col min="1767" max="1891" width="10.88671875" style="1"/>
    <col min="1892" max="1892" width="12" style="1" customWidth="1"/>
    <col min="1893" max="1893" width="2.77734375" style="1" customWidth="1"/>
    <col min="1894" max="1895" width="6.44140625" style="1" customWidth="1"/>
    <col min="1896" max="1896" width="5.77734375" style="1" customWidth="1"/>
    <col min="1897" max="1897" width="6.44140625" style="1" customWidth="1"/>
    <col min="1898" max="1898" width="13.77734375" style="1" customWidth="1"/>
    <col min="1899" max="1900" width="9" style="1" customWidth="1"/>
    <col min="1901" max="1901" width="2.44140625" style="1" customWidth="1"/>
    <col min="1902" max="1902" width="8.77734375" style="1" customWidth="1"/>
    <col min="1903" max="1903" width="7.44140625" style="1" customWidth="1"/>
    <col min="1904" max="1906" width="3.77734375" style="1" customWidth="1"/>
    <col min="1907" max="1907" width="3.44140625" style="1" customWidth="1"/>
    <col min="1908" max="1908" width="2.77734375" style="1" customWidth="1"/>
    <col min="1909" max="1909" width="3" style="1" customWidth="1"/>
    <col min="1910" max="1912" width="0" style="1" hidden="1" customWidth="1"/>
    <col min="1913" max="1913" width="4.44140625" style="1" customWidth="1"/>
    <col min="1914" max="1914" width="0" style="1" hidden="1" customWidth="1"/>
    <col min="1915" max="1916" width="14.77734375" style="1" customWidth="1"/>
    <col min="1917" max="1917" width="15.21875" style="1" customWidth="1"/>
    <col min="1918" max="1918" width="6.44140625" style="1" customWidth="1"/>
    <col min="1919" max="1919" width="15.21875" style="1" customWidth="1"/>
    <col min="1920" max="1920" width="4.21875" style="1" customWidth="1"/>
    <col min="1921" max="1921" width="3" style="1" customWidth="1"/>
    <col min="1922" max="1924" width="0" style="1" hidden="1" customWidth="1"/>
    <col min="1925" max="1925" width="3" style="1" customWidth="1"/>
    <col min="1926" max="1926" width="0" style="1" hidden="1" customWidth="1"/>
    <col min="1927" max="1927" width="3" style="1" customWidth="1"/>
    <col min="1928" max="1928" width="0" style="1" hidden="1" customWidth="1"/>
    <col min="1929" max="1929" width="4.44140625" style="1" customWidth="1"/>
    <col min="1930" max="1930" width="34.21875" style="1" customWidth="1"/>
    <col min="1931" max="1931" width="23.44140625" style="1" customWidth="1"/>
    <col min="1932" max="1932" width="9.21875" style="1" customWidth="1"/>
    <col min="1933" max="1933" width="19.44140625" style="1" customWidth="1"/>
    <col min="1934" max="1934" width="42.77734375" style="1" customWidth="1"/>
    <col min="1935" max="1935" width="5.77734375" style="1" customWidth="1"/>
    <col min="1936" max="1936" width="31.44140625" style="1" customWidth="1"/>
    <col min="1937" max="1937" width="16.21875" style="1" customWidth="1"/>
    <col min="1938" max="1939" width="9.21875" style="1" customWidth="1"/>
    <col min="1940" max="1940" width="11.21875" style="1" customWidth="1"/>
    <col min="1941" max="1941" width="2.21875" style="1" customWidth="1"/>
    <col min="1942" max="2147" width="10.88671875" style="1"/>
    <col min="2148" max="2148" width="12" style="1" customWidth="1"/>
    <col min="2149" max="2149" width="2.77734375" style="1" customWidth="1"/>
    <col min="2150" max="2151" width="6.44140625" style="1" customWidth="1"/>
    <col min="2152" max="2152" width="5.77734375" style="1" customWidth="1"/>
    <col min="2153" max="2153" width="6.44140625" style="1" customWidth="1"/>
    <col min="2154" max="2154" width="13.77734375" style="1" customWidth="1"/>
    <col min="2155" max="2156" width="9" style="1" customWidth="1"/>
    <col min="2157" max="2157" width="2.44140625" style="1" customWidth="1"/>
    <col min="2158" max="2158" width="8.77734375" style="1" customWidth="1"/>
    <col min="2159" max="2159" width="7.44140625" style="1" customWidth="1"/>
    <col min="2160" max="2162" width="3.77734375" style="1" customWidth="1"/>
    <col min="2163" max="2163" width="3.44140625" style="1" customWidth="1"/>
    <col min="2164" max="2164" width="2.77734375" style="1" customWidth="1"/>
    <col min="2165" max="2165" width="3" style="1" customWidth="1"/>
    <col min="2166" max="2168" width="0" style="1" hidden="1" customWidth="1"/>
    <col min="2169" max="2169" width="4.44140625" style="1" customWidth="1"/>
    <col min="2170" max="2170" width="0" style="1" hidden="1" customWidth="1"/>
    <col min="2171" max="2172" width="14.77734375" style="1" customWidth="1"/>
    <col min="2173" max="2173" width="15.21875" style="1" customWidth="1"/>
    <col min="2174" max="2174" width="6.44140625" style="1" customWidth="1"/>
    <col min="2175" max="2175" width="15.21875" style="1" customWidth="1"/>
    <col min="2176" max="2176" width="4.21875" style="1" customWidth="1"/>
    <col min="2177" max="2177" width="3" style="1" customWidth="1"/>
    <col min="2178" max="2180" width="0" style="1" hidden="1" customWidth="1"/>
    <col min="2181" max="2181" width="3" style="1" customWidth="1"/>
    <col min="2182" max="2182" width="0" style="1" hidden="1" customWidth="1"/>
    <col min="2183" max="2183" width="3" style="1" customWidth="1"/>
    <col min="2184" max="2184" width="0" style="1" hidden="1" customWidth="1"/>
    <col min="2185" max="2185" width="4.44140625" style="1" customWidth="1"/>
    <col min="2186" max="2186" width="34.21875" style="1" customWidth="1"/>
    <col min="2187" max="2187" width="23.44140625" style="1" customWidth="1"/>
    <col min="2188" max="2188" width="9.21875" style="1" customWidth="1"/>
    <col min="2189" max="2189" width="19.44140625" style="1" customWidth="1"/>
    <col min="2190" max="2190" width="42.77734375" style="1" customWidth="1"/>
    <col min="2191" max="2191" width="5.77734375" style="1" customWidth="1"/>
    <col min="2192" max="2192" width="31.44140625" style="1" customWidth="1"/>
    <col min="2193" max="2193" width="16.21875" style="1" customWidth="1"/>
    <col min="2194" max="2195" width="9.21875" style="1" customWidth="1"/>
    <col min="2196" max="2196" width="11.21875" style="1" customWidth="1"/>
    <col min="2197" max="2197" width="2.21875" style="1" customWidth="1"/>
    <col min="2198" max="2403" width="10.88671875" style="1"/>
    <col min="2404" max="2404" width="12" style="1" customWidth="1"/>
    <col min="2405" max="2405" width="2.77734375" style="1" customWidth="1"/>
    <col min="2406" max="2407" width="6.44140625" style="1" customWidth="1"/>
    <col min="2408" max="2408" width="5.77734375" style="1" customWidth="1"/>
    <col min="2409" max="2409" width="6.44140625" style="1" customWidth="1"/>
    <col min="2410" max="2410" width="13.77734375" style="1" customWidth="1"/>
    <col min="2411" max="2412" width="9" style="1" customWidth="1"/>
    <col min="2413" max="2413" width="2.44140625" style="1" customWidth="1"/>
    <col min="2414" max="2414" width="8.77734375" style="1" customWidth="1"/>
    <col min="2415" max="2415" width="7.44140625" style="1" customWidth="1"/>
    <col min="2416" max="2418" width="3.77734375" style="1" customWidth="1"/>
    <col min="2419" max="2419" width="3.44140625" style="1" customWidth="1"/>
    <col min="2420" max="2420" width="2.77734375" style="1" customWidth="1"/>
    <col min="2421" max="2421" width="3" style="1" customWidth="1"/>
    <col min="2422" max="2424" width="0" style="1" hidden="1" customWidth="1"/>
    <col min="2425" max="2425" width="4.44140625" style="1" customWidth="1"/>
    <col min="2426" max="2426" width="0" style="1" hidden="1" customWidth="1"/>
    <col min="2427" max="2428" width="14.77734375" style="1" customWidth="1"/>
    <col min="2429" max="2429" width="15.21875" style="1" customWidth="1"/>
    <col min="2430" max="2430" width="6.44140625" style="1" customWidth="1"/>
    <col min="2431" max="2431" width="15.21875" style="1" customWidth="1"/>
    <col min="2432" max="2432" width="4.21875" style="1" customWidth="1"/>
    <col min="2433" max="2433" width="3" style="1" customWidth="1"/>
    <col min="2434" max="2436" width="0" style="1" hidden="1" customWidth="1"/>
    <col min="2437" max="2437" width="3" style="1" customWidth="1"/>
    <col min="2438" max="2438" width="0" style="1" hidden="1" customWidth="1"/>
    <col min="2439" max="2439" width="3" style="1" customWidth="1"/>
    <col min="2440" max="2440" width="0" style="1" hidden="1" customWidth="1"/>
    <col min="2441" max="2441" width="4.44140625" style="1" customWidth="1"/>
    <col min="2442" max="2442" width="34.21875" style="1" customWidth="1"/>
    <col min="2443" max="2443" width="23.44140625" style="1" customWidth="1"/>
    <col min="2444" max="2444" width="9.21875" style="1" customWidth="1"/>
    <col min="2445" max="2445" width="19.44140625" style="1" customWidth="1"/>
    <col min="2446" max="2446" width="42.77734375" style="1" customWidth="1"/>
    <col min="2447" max="2447" width="5.77734375" style="1" customWidth="1"/>
    <col min="2448" max="2448" width="31.44140625" style="1" customWidth="1"/>
    <col min="2449" max="2449" width="16.21875" style="1" customWidth="1"/>
    <col min="2450" max="2451" width="9.21875" style="1" customWidth="1"/>
    <col min="2452" max="2452" width="11.21875" style="1" customWidth="1"/>
    <col min="2453" max="2453" width="2.21875" style="1" customWidth="1"/>
    <col min="2454" max="2659" width="10.88671875" style="1"/>
    <col min="2660" max="2660" width="12" style="1" customWidth="1"/>
    <col min="2661" max="2661" width="2.77734375" style="1" customWidth="1"/>
    <col min="2662" max="2663" width="6.44140625" style="1" customWidth="1"/>
    <col min="2664" max="2664" width="5.77734375" style="1" customWidth="1"/>
    <col min="2665" max="2665" width="6.44140625" style="1" customWidth="1"/>
    <col min="2666" max="2666" width="13.77734375" style="1" customWidth="1"/>
    <col min="2667" max="2668" width="9" style="1" customWidth="1"/>
    <col min="2669" max="2669" width="2.44140625" style="1" customWidth="1"/>
    <col min="2670" max="2670" width="8.77734375" style="1" customWidth="1"/>
    <col min="2671" max="2671" width="7.44140625" style="1" customWidth="1"/>
    <col min="2672" max="2674" width="3.77734375" style="1" customWidth="1"/>
    <col min="2675" max="2675" width="3.44140625" style="1" customWidth="1"/>
    <col min="2676" max="2676" width="2.77734375" style="1" customWidth="1"/>
    <col min="2677" max="2677" width="3" style="1" customWidth="1"/>
    <col min="2678" max="2680" width="0" style="1" hidden="1" customWidth="1"/>
    <col min="2681" max="2681" width="4.44140625" style="1" customWidth="1"/>
    <col min="2682" max="2682" width="0" style="1" hidden="1" customWidth="1"/>
    <col min="2683" max="2684" width="14.77734375" style="1" customWidth="1"/>
    <col min="2685" max="2685" width="15.21875" style="1" customWidth="1"/>
    <col min="2686" max="2686" width="6.44140625" style="1" customWidth="1"/>
    <col min="2687" max="2687" width="15.21875" style="1" customWidth="1"/>
    <col min="2688" max="2688" width="4.21875" style="1" customWidth="1"/>
    <col min="2689" max="2689" width="3" style="1" customWidth="1"/>
    <col min="2690" max="2692" width="0" style="1" hidden="1" customWidth="1"/>
    <col min="2693" max="2693" width="3" style="1" customWidth="1"/>
    <col min="2694" max="2694" width="0" style="1" hidden="1" customWidth="1"/>
    <col min="2695" max="2695" width="3" style="1" customWidth="1"/>
    <col min="2696" max="2696" width="0" style="1" hidden="1" customWidth="1"/>
    <col min="2697" max="2697" width="4.44140625" style="1" customWidth="1"/>
    <col min="2698" max="2698" width="34.21875" style="1" customWidth="1"/>
    <col min="2699" max="2699" width="23.44140625" style="1" customWidth="1"/>
    <col min="2700" max="2700" width="9.21875" style="1" customWidth="1"/>
    <col min="2701" max="2701" width="19.44140625" style="1" customWidth="1"/>
    <col min="2702" max="2702" width="42.77734375" style="1" customWidth="1"/>
    <col min="2703" max="2703" width="5.77734375" style="1" customWidth="1"/>
    <col min="2704" max="2704" width="31.44140625" style="1" customWidth="1"/>
    <col min="2705" max="2705" width="16.21875" style="1" customWidth="1"/>
    <col min="2706" max="2707" width="9.21875" style="1" customWidth="1"/>
    <col min="2708" max="2708" width="11.21875" style="1" customWidth="1"/>
    <col min="2709" max="2709" width="2.21875" style="1" customWidth="1"/>
    <col min="2710" max="2915" width="10.88671875" style="1"/>
    <col min="2916" max="2916" width="12" style="1" customWidth="1"/>
    <col min="2917" max="2917" width="2.77734375" style="1" customWidth="1"/>
    <col min="2918" max="2919" width="6.44140625" style="1" customWidth="1"/>
    <col min="2920" max="2920" width="5.77734375" style="1" customWidth="1"/>
    <col min="2921" max="2921" width="6.44140625" style="1" customWidth="1"/>
    <col min="2922" max="2922" width="13.77734375" style="1" customWidth="1"/>
    <col min="2923" max="2924" width="9" style="1" customWidth="1"/>
    <col min="2925" max="2925" width="2.44140625" style="1" customWidth="1"/>
    <col min="2926" max="2926" width="8.77734375" style="1" customWidth="1"/>
    <col min="2927" max="2927" width="7.44140625" style="1" customWidth="1"/>
    <col min="2928" max="2930" width="3.77734375" style="1" customWidth="1"/>
    <col min="2931" max="2931" width="3.44140625" style="1" customWidth="1"/>
    <col min="2932" max="2932" width="2.77734375" style="1" customWidth="1"/>
    <col min="2933" max="2933" width="3" style="1" customWidth="1"/>
    <col min="2934" max="2936" width="0" style="1" hidden="1" customWidth="1"/>
    <col min="2937" max="2937" width="4.44140625" style="1" customWidth="1"/>
    <col min="2938" max="2938" width="0" style="1" hidden="1" customWidth="1"/>
    <col min="2939" max="2940" width="14.77734375" style="1" customWidth="1"/>
    <col min="2941" max="2941" width="15.21875" style="1" customWidth="1"/>
    <col min="2942" max="2942" width="6.44140625" style="1" customWidth="1"/>
    <col min="2943" max="2943" width="15.21875" style="1" customWidth="1"/>
    <col min="2944" max="2944" width="4.21875" style="1" customWidth="1"/>
    <col min="2945" max="2945" width="3" style="1" customWidth="1"/>
    <col min="2946" max="2948" width="0" style="1" hidden="1" customWidth="1"/>
    <col min="2949" max="2949" width="3" style="1" customWidth="1"/>
    <col min="2950" max="2950" width="0" style="1" hidden="1" customWidth="1"/>
    <col min="2951" max="2951" width="3" style="1" customWidth="1"/>
    <col min="2952" max="2952" width="0" style="1" hidden="1" customWidth="1"/>
    <col min="2953" max="2953" width="4.44140625" style="1" customWidth="1"/>
    <col min="2954" max="2954" width="34.21875" style="1" customWidth="1"/>
    <col min="2955" max="2955" width="23.44140625" style="1" customWidth="1"/>
    <col min="2956" max="2956" width="9.21875" style="1" customWidth="1"/>
    <col min="2957" max="2957" width="19.44140625" style="1" customWidth="1"/>
    <col min="2958" max="2958" width="42.77734375" style="1" customWidth="1"/>
    <col min="2959" max="2959" width="5.77734375" style="1" customWidth="1"/>
    <col min="2960" max="2960" width="31.44140625" style="1" customWidth="1"/>
    <col min="2961" max="2961" width="16.21875" style="1" customWidth="1"/>
    <col min="2962" max="2963" width="9.21875" style="1" customWidth="1"/>
    <col min="2964" max="2964" width="11.21875" style="1" customWidth="1"/>
    <col min="2965" max="2965" width="2.21875" style="1" customWidth="1"/>
    <col min="2966" max="3171" width="10.88671875" style="1"/>
    <col min="3172" max="3172" width="12" style="1" customWidth="1"/>
    <col min="3173" max="3173" width="2.77734375" style="1" customWidth="1"/>
    <col min="3174" max="3175" width="6.44140625" style="1" customWidth="1"/>
    <col min="3176" max="3176" width="5.77734375" style="1" customWidth="1"/>
    <col min="3177" max="3177" width="6.44140625" style="1" customWidth="1"/>
    <col min="3178" max="3178" width="13.77734375" style="1" customWidth="1"/>
    <col min="3179" max="3180" width="9" style="1" customWidth="1"/>
    <col min="3181" max="3181" width="2.44140625" style="1" customWidth="1"/>
    <col min="3182" max="3182" width="8.77734375" style="1" customWidth="1"/>
    <col min="3183" max="3183" width="7.44140625" style="1" customWidth="1"/>
    <col min="3184" max="3186" width="3.77734375" style="1" customWidth="1"/>
    <col min="3187" max="3187" width="3.44140625" style="1" customWidth="1"/>
    <col min="3188" max="3188" width="2.77734375" style="1" customWidth="1"/>
    <col min="3189" max="3189" width="3" style="1" customWidth="1"/>
    <col min="3190" max="3192" width="0" style="1" hidden="1" customWidth="1"/>
    <col min="3193" max="3193" width="4.44140625" style="1" customWidth="1"/>
    <col min="3194" max="3194" width="0" style="1" hidden="1" customWidth="1"/>
    <col min="3195" max="3196" width="14.77734375" style="1" customWidth="1"/>
    <col min="3197" max="3197" width="15.21875" style="1" customWidth="1"/>
    <col min="3198" max="3198" width="6.44140625" style="1" customWidth="1"/>
    <col min="3199" max="3199" width="15.21875" style="1" customWidth="1"/>
    <col min="3200" max="3200" width="4.21875" style="1" customWidth="1"/>
    <col min="3201" max="3201" width="3" style="1" customWidth="1"/>
    <col min="3202" max="3204" width="0" style="1" hidden="1" customWidth="1"/>
    <col min="3205" max="3205" width="3" style="1" customWidth="1"/>
    <col min="3206" max="3206" width="0" style="1" hidden="1" customWidth="1"/>
    <col min="3207" max="3207" width="3" style="1" customWidth="1"/>
    <col min="3208" max="3208" width="0" style="1" hidden="1" customWidth="1"/>
    <col min="3209" max="3209" width="4.44140625" style="1" customWidth="1"/>
    <col min="3210" max="3210" width="34.21875" style="1" customWidth="1"/>
    <col min="3211" max="3211" width="23.44140625" style="1" customWidth="1"/>
    <col min="3212" max="3212" width="9.21875" style="1" customWidth="1"/>
    <col min="3213" max="3213" width="19.44140625" style="1" customWidth="1"/>
    <col min="3214" max="3214" width="42.77734375" style="1" customWidth="1"/>
    <col min="3215" max="3215" width="5.77734375" style="1" customWidth="1"/>
    <col min="3216" max="3216" width="31.44140625" style="1" customWidth="1"/>
    <col min="3217" max="3217" width="16.21875" style="1" customWidth="1"/>
    <col min="3218" max="3219" width="9.21875" style="1" customWidth="1"/>
    <col min="3220" max="3220" width="11.21875" style="1" customWidth="1"/>
    <col min="3221" max="3221" width="2.21875" style="1" customWidth="1"/>
    <col min="3222" max="3427" width="10.88671875" style="1"/>
    <col min="3428" max="3428" width="12" style="1" customWidth="1"/>
    <col min="3429" max="3429" width="2.77734375" style="1" customWidth="1"/>
    <col min="3430" max="3431" width="6.44140625" style="1" customWidth="1"/>
    <col min="3432" max="3432" width="5.77734375" style="1" customWidth="1"/>
    <col min="3433" max="3433" width="6.44140625" style="1" customWidth="1"/>
    <col min="3434" max="3434" width="13.77734375" style="1" customWidth="1"/>
    <col min="3435" max="3436" width="9" style="1" customWidth="1"/>
    <col min="3437" max="3437" width="2.44140625" style="1" customWidth="1"/>
    <col min="3438" max="3438" width="8.77734375" style="1" customWidth="1"/>
    <col min="3439" max="3439" width="7.44140625" style="1" customWidth="1"/>
    <col min="3440" max="3442" width="3.77734375" style="1" customWidth="1"/>
    <col min="3443" max="3443" width="3.44140625" style="1" customWidth="1"/>
    <col min="3444" max="3444" width="2.77734375" style="1" customWidth="1"/>
    <col min="3445" max="3445" width="3" style="1" customWidth="1"/>
    <col min="3446" max="3448" width="0" style="1" hidden="1" customWidth="1"/>
    <col min="3449" max="3449" width="4.44140625" style="1" customWidth="1"/>
    <col min="3450" max="3450" width="0" style="1" hidden="1" customWidth="1"/>
    <col min="3451" max="3452" width="14.77734375" style="1" customWidth="1"/>
    <col min="3453" max="3453" width="15.21875" style="1" customWidth="1"/>
    <col min="3454" max="3454" width="6.44140625" style="1" customWidth="1"/>
    <col min="3455" max="3455" width="15.21875" style="1" customWidth="1"/>
    <col min="3456" max="3456" width="4.21875" style="1" customWidth="1"/>
    <col min="3457" max="3457" width="3" style="1" customWidth="1"/>
    <col min="3458" max="3460" width="0" style="1" hidden="1" customWidth="1"/>
    <col min="3461" max="3461" width="3" style="1" customWidth="1"/>
    <col min="3462" max="3462" width="0" style="1" hidden="1" customWidth="1"/>
    <col min="3463" max="3463" width="3" style="1" customWidth="1"/>
    <col min="3464" max="3464" width="0" style="1" hidden="1" customWidth="1"/>
    <col min="3465" max="3465" width="4.44140625" style="1" customWidth="1"/>
    <col min="3466" max="3466" width="34.21875" style="1" customWidth="1"/>
    <col min="3467" max="3467" width="23.44140625" style="1" customWidth="1"/>
    <col min="3468" max="3468" width="9.21875" style="1" customWidth="1"/>
    <col min="3469" max="3469" width="19.44140625" style="1" customWidth="1"/>
    <col min="3470" max="3470" width="42.77734375" style="1" customWidth="1"/>
    <col min="3471" max="3471" width="5.77734375" style="1" customWidth="1"/>
    <col min="3472" max="3472" width="31.44140625" style="1" customWidth="1"/>
    <col min="3473" max="3473" width="16.21875" style="1" customWidth="1"/>
    <col min="3474" max="3475" width="9.21875" style="1" customWidth="1"/>
    <col min="3476" max="3476" width="11.21875" style="1" customWidth="1"/>
    <col min="3477" max="3477" width="2.21875" style="1" customWidth="1"/>
    <col min="3478" max="3683" width="10.88671875" style="1"/>
    <col min="3684" max="3684" width="12" style="1" customWidth="1"/>
    <col min="3685" max="3685" width="2.77734375" style="1" customWidth="1"/>
    <col min="3686" max="3687" width="6.44140625" style="1" customWidth="1"/>
    <col min="3688" max="3688" width="5.77734375" style="1" customWidth="1"/>
    <col min="3689" max="3689" width="6.44140625" style="1" customWidth="1"/>
    <col min="3690" max="3690" width="13.77734375" style="1" customWidth="1"/>
    <col min="3691" max="3692" width="9" style="1" customWidth="1"/>
    <col min="3693" max="3693" width="2.44140625" style="1" customWidth="1"/>
    <col min="3694" max="3694" width="8.77734375" style="1" customWidth="1"/>
    <col min="3695" max="3695" width="7.44140625" style="1" customWidth="1"/>
    <col min="3696" max="3698" width="3.77734375" style="1" customWidth="1"/>
    <col min="3699" max="3699" width="3.44140625" style="1" customWidth="1"/>
    <col min="3700" max="3700" width="2.77734375" style="1" customWidth="1"/>
    <col min="3701" max="3701" width="3" style="1" customWidth="1"/>
    <col min="3702" max="3704" width="0" style="1" hidden="1" customWidth="1"/>
    <col min="3705" max="3705" width="4.44140625" style="1" customWidth="1"/>
    <col min="3706" max="3706" width="0" style="1" hidden="1" customWidth="1"/>
    <col min="3707" max="3708" width="14.77734375" style="1" customWidth="1"/>
    <col min="3709" max="3709" width="15.21875" style="1" customWidth="1"/>
    <col min="3710" max="3710" width="6.44140625" style="1" customWidth="1"/>
    <col min="3711" max="3711" width="15.21875" style="1" customWidth="1"/>
    <col min="3712" max="3712" width="4.21875" style="1" customWidth="1"/>
    <col min="3713" max="3713" width="3" style="1" customWidth="1"/>
    <col min="3714" max="3716" width="0" style="1" hidden="1" customWidth="1"/>
    <col min="3717" max="3717" width="3" style="1" customWidth="1"/>
    <col min="3718" max="3718" width="0" style="1" hidden="1" customWidth="1"/>
    <col min="3719" max="3719" width="3" style="1" customWidth="1"/>
    <col min="3720" max="3720" width="0" style="1" hidden="1" customWidth="1"/>
    <col min="3721" max="3721" width="4.44140625" style="1" customWidth="1"/>
    <col min="3722" max="3722" width="34.21875" style="1" customWidth="1"/>
    <col min="3723" max="3723" width="23.44140625" style="1" customWidth="1"/>
    <col min="3724" max="3724" width="9.21875" style="1" customWidth="1"/>
    <col min="3725" max="3725" width="19.44140625" style="1" customWidth="1"/>
    <col min="3726" max="3726" width="42.77734375" style="1" customWidth="1"/>
    <col min="3727" max="3727" width="5.77734375" style="1" customWidth="1"/>
    <col min="3728" max="3728" width="31.44140625" style="1" customWidth="1"/>
    <col min="3729" max="3729" width="16.21875" style="1" customWidth="1"/>
    <col min="3730" max="3731" width="9.21875" style="1" customWidth="1"/>
    <col min="3732" max="3732" width="11.21875" style="1" customWidth="1"/>
    <col min="3733" max="3733" width="2.21875" style="1" customWidth="1"/>
    <col min="3734" max="3939" width="10.88671875" style="1"/>
    <col min="3940" max="3940" width="12" style="1" customWidth="1"/>
    <col min="3941" max="3941" width="2.77734375" style="1" customWidth="1"/>
    <col min="3942" max="3943" width="6.44140625" style="1" customWidth="1"/>
    <col min="3944" max="3944" width="5.77734375" style="1" customWidth="1"/>
    <col min="3945" max="3945" width="6.44140625" style="1" customWidth="1"/>
    <col min="3946" max="3946" width="13.77734375" style="1" customWidth="1"/>
    <col min="3947" max="3948" width="9" style="1" customWidth="1"/>
    <col min="3949" max="3949" width="2.44140625" style="1" customWidth="1"/>
    <col min="3950" max="3950" width="8.77734375" style="1" customWidth="1"/>
    <col min="3951" max="3951" width="7.44140625" style="1" customWidth="1"/>
    <col min="3952" max="3954" width="3.77734375" style="1" customWidth="1"/>
    <col min="3955" max="3955" width="3.44140625" style="1" customWidth="1"/>
    <col min="3956" max="3956" width="2.77734375" style="1" customWidth="1"/>
    <col min="3957" max="3957" width="3" style="1" customWidth="1"/>
    <col min="3958" max="3960" width="0" style="1" hidden="1" customWidth="1"/>
    <col min="3961" max="3961" width="4.44140625" style="1" customWidth="1"/>
    <col min="3962" max="3962" width="0" style="1" hidden="1" customWidth="1"/>
    <col min="3963" max="3964" width="14.77734375" style="1" customWidth="1"/>
    <col min="3965" max="3965" width="15.21875" style="1" customWidth="1"/>
    <col min="3966" max="3966" width="6.44140625" style="1" customWidth="1"/>
    <col min="3967" max="3967" width="15.21875" style="1" customWidth="1"/>
    <col min="3968" max="3968" width="4.21875" style="1" customWidth="1"/>
    <col min="3969" max="3969" width="3" style="1" customWidth="1"/>
    <col min="3970" max="3972" width="0" style="1" hidden="1" customWidth="1"/>
    <col min="3973" max="3973" width="3" style="1" customWidth="1"/>
    <col min="3974" max="3974" width="0" style="1" hidden="1" customWidth="1"/>
    <col min="3975" max="3975" width="3" style="1" customWidth="1"/>
    <col min="3976" max="3976" width="0" style="1" hidden="1" customWidth="1"/>
    <col min="3977" max="3977" width="4.44140625" style="1" customWidth="1"/>
    <col min="3978" max="3978" width="34.21875" style="1" customWidth="1"/>
    <col min="3979" max="3979" width="23.44140625" style="1" customWidth="1"/>
    <col min="3980" max="3980" width="9.21875" style="1" customWidth="1"/>
    <col min="3981" max="3981" width="19.44140625" style="1" customWidth="1"/>
    <col min="3982" max="3982" width="42.77734375" style="1" customWidth="1"/>
    <col min="3983" max="3983" width="5.77734375" style="1" customWidth="1"/>
    <col min="3984" max="3984" width="31.44140625" style="1" customWidth="1"/>
    <col min="3985" max="3985" width="16.21875" style="1" customWidth="1"/>
    <col min="3986" max="3987" width="9.21875" style="1" customWidth="1"/>
    <col min="3988" max="3988" width="11.21875" style="1" customWidth="1"/>
    <col min="3989" max="3989" width="2.21875" style="1" customWidth="1"/>
    <col min="3990" max="4195" width="10.88671875" style="1"/>
    <col min="4196" max="4196" width="12" style="1" customWidth="1"/>
    <col min="4197" max="4197" width="2.77734375" style="1" customWidth="1"/>
    <col min="4198" max="4199" width="6.44140625" style="1" customWidth="1"/>
    <col min="4200" max="4200" width="5.77734375" style="1" customWidth="1"/>
    <col min="4201" max="4201" width="6.44140625" style="1" customWidth="1"/>
    <col min="4202" max="4202" width="13.77734375" style="1" customWidth="1"/>
    <col min="4203" max="4204" width="9" style="1" customWidth="1"/>
    <col min="4205" max="4205" width="2.44140625" style="1" customWidth="1"/>
    <col min="4206" max="4206" width="8.77734375" style="1" customWidth="1"/>
    <col min="4207" max="4207" width="7.44140625" style="1" customWidth="1"/>
    <col min="4208" max="4210" width="3.77734375" style="1" customWidth="1"/>
    <col min="4211" max="4211" width="3.44140625" style="1" customWidth="1"/>
    <col min="4212" max="4212" width="2.77734375" style="1" customWidth="1"/>
    <col min="4213" max="4213" width="3" style="1" customWidth="1"/>
    <col min="4214" max="4216" width="0" style="1" hidden="1" customWidth="1"/>
    <col min="4217" max="4217" width="4.44140625" style="1" customWidth="1"/>
    <col min="4218" max="4218" width="0" style="1" hidden="1" customWidth="1"/>
    <col min="4219" max="4220" width="14.77734375" style="1" customWidth="1"/>
    <col min="4221" max="4221" width="15.21875" style="1" customWidth="1"/>
    <col min="4222" max="4222" width="6.44140625" style="1" customWidth="1"/>
    <col min="4223" max="4223" width="15.21875" style="1" customWidth="1"/>
    <col min="4224" max="4224" width="4.21875" style="1" customWidth="1"/>
    <col min="4225" max="4225" width="3" style="1" customWidth="1"/>
    <col min="4226" max="4228" width="0" style="1" hidden="1" customWidth="1"/>
    <col min="4229" max="4229" width="3" style="1" customWidth="1"/>
    <col min="4230" max="4230" width="0" style="1" hidden="1" customWidth="1"/>
    <col min="4231" max="4231" width="3" style="1" customWidth="1"/>
    <col min="4232" max="4232" width="0" style="1" hidden="1" customWidth="1"/>
    <col min="4233" max="4233" width="4.44140625" style="1" customWidth="1"/>
    <col min="4234" max="4234" width="34.21875" style="1" customWidth="1"/>
    <col min="4235" max="4235" width="23.44140625" style="1" customWidth="1"/>
    <col min="4236" max="4236" width="9.21875" style="1" customWidth="1"/>
    <col min="4237" max="4237" width="19.44140625" style="1" customWidth="1"/>
    <col min="4238" max="4238" width="42.77734375" style="1" customWidth="1"/>
    <col min="4239" max="4239" width="5.77734375" style="1" customWidth="1"/>
    <col min="4240" max="4240" width="31.44140625" style="1" customWidth="1"/>
    <col min="4241" max="4241" width="16.21875" style="1" customWidth="1"/>
    <col min="4242" max="4243" width="9.21875" style="1" customWidth="1"/>
    <col min="4244" max="4244" width="11.21875" style="1" customWidth="1"/>
    <col min="4245" max="4245" width="2.21875" style="1" customWidth="1"/>
    <col min="4246" max="4451" width="10.88671875" style="1"/>
    <col min="4452" max="4452" width="12" style="1" customWidth="1"/>
    <col min="4453" max="4453" width="2.77734375" style="1" customWidth="1"/>
    <col min="4454" max="4455" width="6.44140625" style="1" customWidth="1"/>
    <col min="4456" max="4456" width="5.77734375" style="1" customWidth="1"/>
    <col min="4457" max="4457" width="6.44140625" style="1" customWidth="1"/>
    <col min="4458" max="4458" width="13.77734375" style="1" customWidth="1"/>
    <col min="4459" max="4460" width="9" style="1" customWidth="1"/>
    <col min="4461" max="4461" width="2.44140625" style="1" customWidth="1"/>
    <col min="4462" max="4462" width="8.77734375" style="1" customWidth="1"/>
    <col min="4463" max="4463" width="7.44140625" style="1" customWidth="1"/>
    <col min="4464" max="4466" width="3.77734375" style="1" customWidth="1"/>
    <col min="4467" max="4467" width="3.44140625" style="1" customWidth="1"/>
    <col min="4468" max="4468" width="2.77734375" style="1" customWidth="1"/>
    <col min="4469" max="4469" width="3" style="1" customWidth="1"/>
    <col min="4470" max="4472" width="0" style="1" hidden="1" customWidth="1"/>
    <col min="4473" max="4473" width="4.44140625" style="1" customWidth="1"/>
    <col min="4474" max="4474" width="0" style="1" hidden="1" customWidth="1"/>
    <col min="4475" max="4476" width="14.77734375" style="1" customWidth="1"/>
    <col min="4477" max="4477" width="15.21875" style="1" customWidth="1"/>
    <col min="4478" max="4478" width="6.44140625" style="1" customWidth="1"/>
    <col min="4479" max="4479" width="15.21875" style="1" customWidth="1"/>
    <col min="4480" max="4480" width="4.21875" style="1" customWidth="1"/>
    <col min="4481" max="4481" width="3" style="1" customWidth="1"/>
    <col min="4482" max="4484" width="0" style="1" hidden="1" customWidth="1"/>
    <col min="4485" max="4485" width="3" style="1" customWidth="1"/>
    <col min="4486" max="4486" width="0" style="1" hidden="1" customWidth="1"/>
    <col min="4487" max="4487" width="3" style="1" customWidth="1"/>
    <col min="4488" max="4488" width="0" style="1" hidden="1" customWidth="1"/>
    <col min="4489" max="4489" width="4.44140625" style="1" customWidth="1"/>
    <col min="4490" max="4490" width="34.21875" style="1" customWidth="1"/>
    <col min="4491" max="4491" width="23.44140625" style="1" customWidth="1"/>
    <col min="4492" max="4492" width="9.21875" style="1" customWidth="1"/>
    <col min="4493" max="4493" width="19.44140625" style="1" customWidth="1"/>
    <col min="4494" max="4494" width="42.77734375" style="1" customWidth="1"/>
    <col min="4495" max="4495" width="5.77734375" style="1" customWidth="1"/>
    <col min="4496" max="4496" width="31.44140625" style="1" customWidth="1"/>
    <col min="4497" max="4497" width="16.21875" style="1" customWidth="1"/>
    <col min="4498" max="4499" width="9.21875" style="1" customWidth="1"/>
    <col min="4500" max="4500" width="11.21875" style="1" customWidth="1"/>
    <col min="4501" max="4501" width="2.21875" style="1" customWidth="1"/>
    <col min="4502" max="4707" width="10.88671875" style="1"/>
    <col min="4708" max="4708" width="12" style="1" customWidth="1"/>
    <col min="4709" max="4709" width="2.77734375" style="1" customWidth="1"/>
    <col min="4710" max="4711" width="6.44140625" style="1" customWidth="1"/>
    <col min="4712" max="4712" width="5.77734375" style="1" customWidth="1"/>
    <col min="4713" max="4713" width="6.44140625" style="1" customWidth="1"/>
    <col min="4714" max="4714" width="13.77734375" style="1" customWidth="1"/>
    <col min="4715" max="4716" width="9" style="1" customWidth="1"/>
    <col min="4717" max="4717" width="2.44140625" style="1" customWidth="1"/>
    <col min="4718" max="4718" width="8.77734375" style="1" customWidth="1"/>
    <col min="4719" max="4719" width="7.44140625" style="1" customWidth="1"/>
    <col min="4720" max="4722" width="3.77734375" style="1" customWidth="1"/>
    <col min="4723" max="4723" width="3.44140625" style="1" customWidth="1"/>
    <col min="4724" max="4724" width="2.77734375" style="1" customWidth="1"/>
    <col min="4725" max="4725" width="3" style="1" customWidth="1"/>
    <col min="4726" max="4728" width="0" style="1" hidden="1" customWidth="1"/>
    <col min="4729" max="4729" width="4.44140625" style="1" customWidth="1"/>
    <col min="4730" max="4730" width="0" style="1" hidden="1" customWidth="1"/>
    <col min="4731" max="4732" width="14.77734375" style="1" customWidth="1"/>
    <col min="4733" max="4733" width="15.21875" style="1" customWidth="1"/>
    <col min="4734" max="4734" width="6.44140625" style="1" customWidth="1"/>
    <col min="4735" max="4735" width="15.21875" style="1" customWidth="1"/>
    <col min="4736" max="4736" width="4.21875" style="1" customWidth="1"/>
    <col min="4737" max="4737" width="3" style="1" customWidth="1"/>
    <col min="4738" max="4740" width="0" style="1" hidden="1" customWidth="1"/>
    <col min="4741" max="4741" width="3" style="1" customWidth="1"/>
    <col min="4742" max="4742" width="0" style="1" hidden="1" customWidth="1"/>
    <col min="4743" max="4743" width="3" style="1" customWidth="1"/>
    <col min="4744" max="4744" width="0" style="1" hidden="1" customWidth="1"/>
    <col min="4745" max="4745" width="4.44140625" style="1" customWidth="1"/>
    <col min="4746" max="4746" width="34.21875" style="1" customWidth="1"/>
    <col min="4747" max="4747" width="23.44140625" style="1" customWidth="1"/>
    <col min="4748" max="4748" width="9.21875" style="1" customWidth="1"/>
    <col min="4749" max="4749" width="19.44140625" style="1" customWidth="1"/>
    <col min="4750" max="4750" width="42.77734375" style="1" customWidth="1"/>
    <col min="4751" max="4751" width="5.77734375" style="1" customWidth="1"/>
    <col min="4752" max="4752" width="31.44140625" style="1" customWidth="1"/>
    <col min="4753" max="4753" width="16.21875" style="1" customWidth="1"/>
    <col min="4754" max="4755" width="9.21875" style="1" customWidth="1"/>
    <col min="4756" max="4756" width="11.21875" style="1" customWidth="1"/>
    <col min="4757" max="4757" width="2.21875" style="1" customWidth="1"/>
    <col min="4758" max="4963" width="10.88671875" style="1"/>
    <col min="4964" max="4964" width="12" style="1" customWidth="1"/>
    <col min="4965" max="4965" width="2.77734375" style="1" customWidth="1"/>
    <col min="4966" max="4967" width="6.44140625" style="1" customWidth="1"/>
    <col min="4968" max="4968" width="5.77734375" style="1" customWidth="1"/>
    <col min="4969" max="4969" width="6.44140625" style="1" customWidth="1"/>
    <col min="4970" max="4970" width="13.77734375" style="1" customWidth="1"/>
    <col min="4971" max="4972" width="9" style="1" customWidth="1"/>
    <col min="4973" max="4973" width="2.44140625" style="1" customWidth="1"/>
    <col min="4974" max="4974" width="8.77734375" style="1" customWidth="1"/>
    <col min="4975" max="4975" width="7.44140625" style="1" customWidth="1"/>
    <col min="4976" max="4978" width="3.77734375" style="1" customWidth="1"/>
    <col min="4979" max="4979" width="3.44140625" style="1" customWidth="1"/>
    <col min="4980" max="4980" width="2.77734375" style="1" customWidth="1"/>
    <col min="4981" max="4981" width="3" style="1" customWidth="1"/>
    <col min="4982" max="4984" width="0" style="1" hidden="1" customWidth="1"/>
    <col min="4985" max="4985" width="4.44140625" style="1" customWidth="1"/>
    <col min="4986" max="4986" width="0" style="1" hidden="1" customWidth="1"/>
    <col min="4987" max="4988" width="14.77734375" style="1" customWidth="1"/>
    <col min="4989" max="4989" width="15.21875" style="1" customWidth="1"/>
    <col min="4990" max="4990" width="6.44140625" style="1" customWidth="1"/>
    <col min="4991" max="4991" width="15.21875" style="1" customWidth="1"/>
    <col min="4992" max="4992" width="4.21875" style="1" customWidth="1"/>
    <col min="4993" max="4993" width="3" style="1" customWidth="1"/>
    <col min="4994" max="4996" width="0" style="1" hidden="1" customWidth="1"/>
    <col min="4997" max="4997" width="3" style="1" customWidth="1"/>
    <col min="4998" max="4998" width="0" style="1" hidden="1" customWidth="1"/>
    <col min="4999" max="4999" width="3" style="1" customWidth="1"/>
    <col min="5000" max="5000" width="0" style="1" hidden="1" customWidth="1"/>
    <col min="5001" max="5001" width="4.44140625" style="1" customWidth="1"/>
    <col min="5002" max="5002" width="34.21875" style="1" customWidth="1"/>
    <col min="5003" max="5003" width="23.44140625" style="1" customWidth="1"/>
    <col min="5004" max="5004" width="9.21875" style="1" customWidth="1"/>
    <col min="5005" max="5005" width="19.44140625" style="1" customWidth="1"/>
    <col min="5006" max="5006" width="42.77734375" style="1" customWidth="1"/>
    <col min="5007" max="5007" width="5.77734375" style="1" customWidth="1"/>
    <col min="5008" max="5008" width="31.44140625" style="1" customWidth="1"/>
    <col min="5009" max="5009" width="16.21875" style="1" customWidth="1"/>
    <col min="5010" max="5011" width="9.21875" style="1" customWidth="1"/>
    <col min="5012" max="5012" width="11.21875" style="1" customWidth="1"/>
    <col min="5013" max="5013" width="2.21875" style="1" customWidth="1"/>
    <col min="5014" max="5219" width="10.88671875" style="1"/>
    <col min="5220" max="5220" width="12" style="1" customWidth="1"/>
    <col min="5221" max="5221" width="2.77734375" style="1" customWidth="1"/>
    <col min="5222" max="5223" width="6.44140625" style="1" customWidth="1"/>
    <col min="5224" max="5224" width="5.77734375" style="1" customWidth="1"/>
    <col min="5225" max="5225" width="6.44140625" style="1" customWidth="1"/>
    <col min="5226" max="5226" width="13.77734375" style="1" customWidth="1"/>
    <col min="5227" max="5228" width="9" style="1" customWidth="1"/>
    <col min="5229" max="5229" width="2.44140625" style="1" customWidth="1"/>
    <col min="5230" max="5230" width="8.77734375" style="1" customWidth="1"/>
    <col min="5231" max="5231" width="7.44140625" style="1" customWidth="1"/>
    <col min="5232" max="5234" width="3.77734375" style="1" customWidth="1"/>
    <col min="5235" max="5235" width="3.44140625" style="1" customWidth="1"/>
    <col min="5236" max="5236" width="2.77734375" style="1" customWidth="1"/>
    <col min="5237" max="5237" width="3" style="1" customWidth="1"/>
    <col min="5238" max="5240" width="0" style="1" hidden="1" customWidth="1"/>
    <col min="5241" max="5241" width="4.44140625" style="1" customWidth="1"/>
    <col min="5242" max="5242" width="0" style="1" hidden="1" customWidth="1"/>
    <col min="5243" max="5244" width="14.77734375" style="1" customWidth="1"/>
    <col min="5245" max="5245" width="15.21875" style="1" customWidth="1"/>
    <col min="5246" max="5246" width="6.44140625" style="1" customWidth="1"/>
    <col min="5247" max="5247" width="15.21875" style="1" customWidth="1"/>
    <col min="5248" max="5248" width="4.21875" style="1" customWidth="1"/>
    <col min="5249" max="5249" width="3" style="1" customWidth="1"/>
    <col min="5250" max="5252" width="0" style="1" hidden="1" customWidth="1"/>
    <col min="5253" max="5253" width="3" style="1" customWidth="1"/>
    <col min="5254" max="5254" width="0" style="1" hidden="1" customWidth="1"/>
    <col min="5255" max="5255" width="3" style="1" customWidth="1"/>
    <col min="5256" max="5256" width="0" style="1" hidden="1" customWidth="1"/>
    <col min="5257" max="5257" width="4.44140625" style="1" customWidth="1"/>
    <col min="5258" max="5258" width="34.21875" style="1" customWidth="1"/>
    <col min="5259" max="5259" width="23.44140625" style="1" customWidth="1"/>
    <col min="5260" max="5260" width="9.21875" style="1" customWidth="1"/>
    <col min="5261" max="5261" width="19.44140625" style="1" customWidth="1"/>
    <col min="5262" max="5262" width="42.77734375" style="1" customWidth="1"/>
    <col min="5263" max="5263" width="5.77734375" style="1" customWidth="1"/>
    <col min="5264" max="5264" width="31.44140625" style="1" customWidth="1"/>
    <col min="5265" max="5265" width="16.21875" style="1" customWidth="1"/>
    <col min="5266" max="5267" width="9.21875" style="1" customWidth="1"/>
    <col min="5268" max="5268" width="11.21875" style="1" customWidth="1"/>
    <col min="5269" max="5269" width="2.21875" style="1" customWidth="1"/>
    <col min="5270" max="5475" width="10.88671875" style="1"/>
    <col min="5476" max="5476" width="12" style="1" customWidth="1"/>
    <col min="5477" max="5477" width="2.77734375" style="1" customWidth="1"/>
    <col min="5478" max="5479" width="6.44140625" style="1" customWidth="1"/>
    <col min="5480" max="5480" width="5.77734375" style="1" customWidth="1"/>
    <col min="5481" max="5481" width="6.44140625" style="1" customWidth="1"/>
    <col min="5482" max="5482" width="13.77734375" style="1" customWidth="1"/>
    <col min="5483" max="5484" width="9" style="1" customWidth="1"/>
    <col min="5485" max="5485" width="2.44140625" style="1" customWidth="1"/>
    <col min="5486" max="5486" width="8.77734375" style="1" customWidth="1"/>
    <col min="5487" max="5487" width="7.44140625" style="1" customWidth="1"/>
    <col min="5488" max="5490" width="3.77734375" style="1" customWidth="1"/>
    <col min="5491" max="5491" width="3.44140625" style="1" customWidth="1"/>
    <col min="5492" max="5492" width="2.77734375" style="1" customWidth="1"/>
    <col min="5493" max="5493" width="3" style="1" customWidth="1"/>
    <col min="5494" max="5496" width="0" style="1" hidden="1" customWidth="1"/>
    <col min="5497" max="5497" width="4.44140625" style="1" customWidth="1"/>
    <col min="5498" max="5498" width="0" style="1" hidden="1" customWidth="1"/>
    <col min="5499" max="5500" width="14.77734375" style="1" customWidth="1"/>
    <col min="5501" max="5501" width="15.21875" style="1" customWidth="1"/>
    <col min="5502" max="5502" width="6.44140625" style="1" customWidth="1"/>
    <col min="5503" max="5503" width="15.21875" style="1" customWidth="1"/>
    <col min="5504" max="5504" width="4.21875" style="1" customWidth="1"/>
    <col min="5505" max="5505" width="3" style="1" customWidth="1"/>
    <col min="5506" max="5508" width="0" style="1" hidden="1" customWidth="1"/>
    <col min="5509" max="5509" width="3" style="1" customWidth="1"/>
    <col min="5510" max="5510" width="0" style="1" hidden="1" customWidth="1"/>
    <col min="5511" max="5511" width="3" style="1" customWidth="1"/>
    <col min="5512" max="5512" width="0" style="1" hidden="1" customWidth="1"/>
    <col min="5513" max="5513" width="4.44140625" style="1" customWidth="1"/>
    <col min="5514" max="5514" width="34.21875" style="1" customWidth="1"/>
    <col min="5515" max="5515" width="23.44140625" style="1" customWidth="1"/>
    <col min="5516" max="5516" width="9.21875" style="1" customWidth="1"/>
    <col min="5517" max="5517" width="19.44140625" style="1" customWidth="1"/>
    <col min="5518" max="5518" width="42.77734375" style="1" customWidth="1"/>
    <col min="5519" max="5519" width="5.77734375" style="1" customWidth="1"/>
    <col min="5520" max="5520" width="31.44140625" style="1" customWidth="1"/>
    <col min="5521" max="5521" width="16.21875" style="1" customWidth="1"/>
    <col min="5522" max="5523" width="9.21875" style="1" customWidth="1"/>
    <col min="5524" max="5524" width="11.21875" style="1" customWidth="1"/>
    <col min="5525" max="5525" width="2.21875" style="1" customWidth="1"/>
    <col min="5526" max="5731" width="10.88671875" style="1"/>
    <col min="5732" max="5732" width="12" style="1" customWidth="1"/>
    <col min="5733" max="5733" width="2.77734375" style="1" customWidth="1"/>
    <col min="5734" max="5735" width="6.44140625" style="1" customWidth="1"/>
    <col min="5736" max="5736" width="5.77734375" style="1" customWidth="1"/>
    <col min="5737" max="5737" width="6.44140625" style="1" customWidth="1"/>
    <col min="5738" max="5738" width="13.77734375" style="1" customWidth="1"/>
    <col min="5739" max="5740" width="9" style="1" customWidth="1"/>
    <col min="5741" max="5741" width="2.44140625" style="1" customWidth="1"/>
    <col min="5742" max="5742" width="8.77734375" style="1" customWidth="1"/>
    <col min="5743" max="5743" width="7.44140625" style="1" customWidth="1"/>
    <col min="5744" max="5746" width="3.77734375" style="1" customWidth="1"/>
    <col min="5747" max="5747" width="3.44140625" style="1" customWidth="1"/>
    <col min="5748" max="5748" width="2.77734375" style="1" customWidth="1"/>
    <col min="5749" max="5749" width="3" style="1" customWidth="1"/>
    <col min="5750" max="5752" width="0" style="1" hidden="1" customWidth="1"/>
    <col min="5753" max="5753" width="4.44140625" style="1" customWidth="1"/>
    <col min="5754" max="5754" width="0" style="1" hidden="1" customWidth="1"/>
    <col min="5755" max="5756" width="14.77734375" style="1" customWidth="1"/>
    <col min="5757" max="5757" width="15.21875" style="1" customWidth="1"/>
    <col min="5758" max="5758" width="6.44140625" style="1" customWidth="1"/>
    <col min="5759" max="5759" width="15.21875" style="1" customWidth="1"/>
    <col min="5760" max="5760" width="4.21875" style="1" customWidth="1"/>
    <col min="5761" max="5761" width="3" style="1" customWidth="1"/>
    <col min="5762" max="5764" width="0" style="1" hidden="1" customWidth="1"/>
    <col min="5765" max="5765" width="3" style="1" customWidth="1"/>
    <col min="5766" max="5766" width="0" style="1" hidden="1" customWidth="1"/>
    <col min="5767" max="5767" width="3" style="1" customWidth="1"/>
    <col min="5768" max="5768" width="0" style="1" hidden="1" customWidth="1"/>
    <col min="5769" max="5769" width="4.44140625" style="1" customWidth="1"/>
    <col min="5770" max="5770" width="34.21875" style="1" customWidth="1"/>
    <col min="5771" max="5771" width="23.44140625" style="1" customWidth="1"/>
    <col min="5772" max="5772" width="9.21875" style="1" customWidth="1"/>
    <col min="5773" max="5773" width="19.44140625" style="1" customWidth="1"/>
    <col min="5774" max="5774" width="42.77734375" style="1" customWidth="1"/>
    <col min="5775" max="5775" width="5.77734375" style="1" customWidth="1"/>
    <col min="5776" max="5776" width="31.44140625" style="1" customWidth="1"/>
    <col min="5777" max="5777" width="16.21875" style="1" customWidth="1"/>
    <col min="5778" max="5779" width="9.21875" style="1" customWidth="1"/>
    <col min="5780" max="5780" width="11.21875" style="1" customWidth="1"/>
    <col min="5781" max="5781" width="2.21875" style="1" customWidth="1"/>
    <col min="5782" max="5987" width="10.88671875" style="1"/>
    <col min="5988" max="5988" width="12" style="1" customWidth="1"/>
    <col min="5989" max="5989" width="2.77734375" style="1" customWidth="1"/>
    <col min="5990" max="5991" width="6.44140625" style="1" customWidth="1"/>
    <col min="5992" max="5992" width="5.77734375" style="1" customWidth="1"/>
    <col min="5993" max="5993" width="6.44140625" style="1" customWidth="1"/>
    <col min="5994" max="5994" width="13.77734375" style="1" customWidth="1"/>
    <col min="5995" max="5996" width="9" style="1" customWidth="1"/>
    <col min="5997" max="5997" width="2.44140625" style="1" customWidth="1"/>
    <col min="5998" max="5998" width="8.77734375" style="1" customWidth="1"/>
    <col min="5999" max="5999" width="7.44140625" style="1" customWidth="1"/>
    <col min="6000" max="6002" width="3.77734375" style="1" customWidth="1"/>
    <col min="6003" max="6003" width="3.44140625" style="1" customWidth="1"/>
    <col min="6004" max="6004" width="2.77734375" style="1" customWidth="1"/>
    <col min="6005" max="6005" width="3" style="1" customWidth="1"/>
    <col min="6006" max="6008" width="0" style="1" hidden="1" customWidth="1"/>
    <col min="6009" max="6009" width="4.44140625" style="1" customWidth="1"/>
    <col min="6010" max="6010" width="0" style="1" hidden="1" customWidth="1"/>
    <col min="6011" max="6012" width="14.77734375" style="1" customWidth="1"/>
    <col min="6013" max="6013" width="15.21875" style="1" customWidth="1"/>
    <col min="6014" max="6014" width="6.44140625" style="1" customWidth="1"/>
    <col min="6015" max="6015" width="15.21875" style="1" customWidth="1"/>
    <col min="6016" max="6016" width="4.21875" style="1" customWidth="1"/>
    <col min="6017" max="6017" width="3" style="1" customWidth="1"/>
    <col min="6018" max="6020" width="0" style="1" hidden="1" customWidth="1"/>
    <col min="6021" max="6021" width="3" style="1" customWidth="1"/>
    <col min="6022" max="6022" width="0" style="1" hidden="1" customWidth="1"/>
    <col min="6023" max="6023" width="3" style="1" customWidth="1"/>
    <col min="6024" max="6024" width="0" style="1" hidden="1" customWidth="1"/>
    <col min="6025" max="6025" width="4.44140625" style="1" customWidth="1"/>
    <col min="6026" max="6026" width="34.21875" style="1" customWidth="1"/>
    <col min="6027" max="6027" width="23.44140625" style="1" customWidth="1"/>
    <col min="6028" max="6028" width="9.21875" style="1" customWidth="1"/>
    <col min="6029" max="6029" width="19.44140625" style="1" customWidth="1"/>
    <col min="6030" max="6030" width="42.77734375" style="1" customWidth="1"/>
    <col min="6031" max="6031" width="5.77734375" style="1" customWidth="1"/>
    <col min="6032" max="6032" width="31.44140625" style="1" customWidth="1"/>
    <col min="6033" max="6033" width="16.21875" style="1" customWidth="1"/>
    <col min="6034" max="6035" width="9.21875" style="1" customWidth="1"/>
    <col min="6036" max="6036" width="11.21875" style="1" customWidth="1"/>
    <col min="6037" max="6037" width="2.21875" style="1" customWidth="1"/>
    <col min="6038" max="6243" width="10.88671875" style="1"/>
    <col min="6244" max="6244" width="12" style="1" customWidth="1"/>
    <col min="6245" max="6245" width="2.77734375" style="1" customWidth="1"/>
    <col min="6246" max="6247" width="6.44140625" style="1" customWidth="1"/>
    <col min="6248" max="6248" width="5.77734375" style="1" customWidth="1"/>
    <col min="6249" max="6249" width="6.44140625" style="1" customWidth="1"/>
    <col min="6250" max="6250" width="13.77734375" style="1" customWidth="1"/>
    <col min="6251" max="6252" width="9" style="1" customWidth="1"/>
    <col min="6253" max="6253" width="2.44140625" style="1" customWidth="1"/>
    <col min="6254" max="6254" width="8.77734375" style="1" customWidth="1"/>
    <col min="6255" max="6255" width="7.44140625" style="1" customWidth="1"/>
    <col min="6256" max="6258" width="3.77734375" style="1" customWidth="1"/>
    <col min="6259" max="6259" width="3.44140625" style="1" customWidth="1"/>
    <col min="6260" max="6260" width="2.77734375" style="1" customWidth="1"/>
    <col min="6261" max="6261" width="3" style="1" customWidth="1"/>
    <col min="6262" max="6264" width="0" style="1" hidden="1" customWidth="1"/>
    <col min="6265" max="6265" width="4.44140625" style="1" customWidth="1"/>
    <col min="6266" max="6266" width="0" style="1" hidden="1" customWidth="1"/>
    <col min="6267" max="6268" width="14.77734375" style="1" customWidth="1"/>
    <col min="6269" max="6269" width="15.21875" style="1" customWidth="1"/>
    <col min="6270" max="6270" width="6.44140625" style="1" customWidth="1"/>
    <col min="6271" max="6271" width="15.21875" style="1" customWidth="1"/>
    <col min="6272" max="6272" width="4.21875" style="1" customWidth="1"/>
    <col min="6273" max="6273" width="3" style="1" customWidth="1"/>
    <col min="6274" max="6276" width="0" style="1" hidden="1" customWidth="1"/>
    <col min="6277" max="6277" width="3" style="1" customWidth="1"/>
    <col min="6278" max="6278" width="0" style="1" hidden="1" customWidth="1"/>
    <col min="6279" max="6279" width="3" style="1" customWidth="1"/>
    <col min="6280" max="6280" width="0" style="1" hidden="1" customWidth="1"/>
    <col min="6281" max="6281" width="4.44140625" style="1" customWidth="1"/>
    <col min="6282" max="6282" width="34.21875" style="1" customWidth="1"/>
    <col min="6283" max="6283" width="23.44140625" style="1" customWidth="1"/>
    <col min="6284" max="6284" width="9.21875" style="1" customWidth="1"/>
    <col min="6285" max="6285" width="19.44140625" style="1" customWidth="1"/>
    <col min="6286" max="6286" width="42.77734375" style="1" customWidth="1"/>
    <col min="6287" max="6287" width="5.77734375" style="1" customWidth="1"/>
    <col min="6288" max="6288" width="31.44140625" style="1" customWidth="1"/>
    <col min="6289" max="6289" width="16.21875" style="1" customWidth="1"/>
    <col min="6290" max="6291" width="9.21875" style="1" customWidth="1"/>
    <col min="6292" max="6292" width="11.21875" style="1" customWidth="1"/>
    <col min="6293" max="6293" width="2.21875" style="1" customWidth="1"/>
    <col min="6294" max="6499" width="10.88671875" style="1"/>
    <col min="6500" max="6500" width="12" style="1" customWidth="1"/>
    <col min="6501" max="6501" width="2.77734375" style="1" customWidth="1"/>
    <col min="6502" max="6503" width="6.44140625" style="1" customWidth="1"/>
    <col min="6504" max="6504" width="5.77734375" style="1" customWidth="1"/>
    <col min="6505" max="6505" width="6.44140625" style="1" customWidth="1"/>
    <col min="6506" max="6506" width="13.77734375" style="1" customWidth="1"/>
    <col min="6507" max="6508" width="9" style="1" customWidth="1"/>
    <col min="6509" max="6509" width="2.44140625" style="1" customWidth="1"/>
    <col min="6510" max="6510" width="8.77734375" style="1" customWidth="1"/>
    <col min="6511" max="6511" width="7.44140625" style="1" customWidth="1"/>
    <col min="6512" max="6514" width="3.77734375" style="1" customWidth="1"/>
    <col min="6515" max="6515" width="3.44140625" style="1" customWidth="1"/>
    <col min="6516" max="6516" width="2.77734375" style="1" customWidth="1"/>
    <col min="6517" max="6517" width="3" style="1" customWidth="1"/>
    <col min="6518" max="6520" width="0" style="1" hidden="1" customWidth="1"/>
    <col min="6521" max="6521" width="4.44140625" style="1" customWidth="1"/>
    <col min="6522" max="6522" width="0" style="1" hidden="1" customWidth="1"/>
    <col min="6523" max="6524" width="14.77734375" style="1" customWidth="1"/>
    <col min="6525" max="6525" width="15.21875" style="1" customWidth="1"/>
    <col min="6526" max="6526" width="6.44140625" style="1" customWidth="1"/>
    <col min="6527" max="6527" width="15.21875" style="1" customWidth="1"/>
    <col min="6528" max="6528" width="4.21875" style="1" customWidth="1"/>
    <col min="6529" max="6529" width="3" style="1" customWidth="1"/>
    <col min="6530" max="6532" width="0" style="1" hidden="1" customWidth="1"/>
    <col min="6533" max="6533" width="3" style="1" customWidth="1"/>
    <col min="6534" max="6534" width="0" style="1" hidden="1" customWidth="1"/>
    <col min="6535" max="6535" width="3" style="1" customWidth="1"/>
    <col min="6536" max="6536" width="0" style="1" hidden="1" customWidth="1"/>
    <col min="6537" max="6537" width="4.44140625" style="1" customWidth="1"/>
    <col min="6538" max="6538" width="34.21875" style="1" customWidth="1"/>
    <col min="6539" max="6539" width="23.44140625" style="1" customWidth="1"/>
    <col min="6540" max="6540" width="9.21875" style="1" customWidth="1"/>
    <col min="6541" max="6541" width="19.44140625" style="1" customWidth="1"/>
    <col min="6542" max="6542" width="42.77734375" style="1" customWidth="1"/>
    <col min="6543" max="6543" width="5.77734375" style="1" customWidth="1"/>
    <col min="6544" max="6544" width="31.44140625" style="1" customWidth="1"/>
    <col min="6545" max="6545" width="16.21875" style="1" customWidth="1"/>
    <col min="6546" max="6547" width="9.21875" style="1" customWidth="1"/>
    <col min="6548" max="6548" width="11.21875" style="1" customWidth="1"/>
    <col min="6549" max="6549" width="2.21875" style="1" customWidth="1"/>
    <col min="6550" max="6755" width="10.88671875" style="1"/>
    <col min="6756" max="6756" width="12" style="1" customWidth="1"/>
    <col min="6757" max="6757" width="2.77734375" style="1" customWidth="1"/>
    <col min="6758" max="6759" width="6.44140625" style="1" customWidth="1"/>
    <col min="6760" max="6760" width="5.77734375" style="1" customWidth="1"/>
    <col min="6761" max="6761" width="6.44140625" style="1" customWidth="1"/>
    <col min="6762" max="6762" width="13.77734375" style="1" customWidth="1"/>
    <col min="6763" max="6764" width="9" style="1" customWidth="1"/>
    <col min="6765" max="6765" width="2.44140625" style="1" customWidth="1"/>
    <col min="6766" max="6766" width="8.77734375" style="1" customWidth="1"/>
    <col min="6767" max="6767" width="7.44140625" style="1" customWidth="1"/>
    <col min="6768" max="6770" width="3.77734375" style="1" customWidth="1"/>
    <col min="6771" max="6771" width="3.44140625" style="1" customWidth="1"/>
    <col min="6772" max="6772" width="2.77734375" style="1" customWidth="1"/>
    <col min="6773" max="6773" width="3" style="1" customWidth="1"/>
    <col min="6774" max="6776" width="0" style="1" hidden="1" customWidth="1"/>
    <col min="6777" max="6777" width="4.44140625" style="1" customWidth="1"/>
    <col min="6778" max="6778" width="0" style="1" hidden="1" customWidth="1"/>
    <col min="6779" max="6780" width="14.77734375" style="1" customWidth="1"/>
    <col min="6781" max="6781" width="15.21875" style="1" customWidth="1"/>
    <col min="6782" max="6782" width="6.44140625" style="1" customWidth="1"/>
    <col min="6783" max="6783" width="15.21875" style="1" customWidth="1"/>
    <col min="6784" max="6784" width="4.21875" style="1" customWidth="1"/>
    <col min="6785" max="6785" width="3" style="1" customWidth="1"/>
    <col min="6786" max="6788" width="0" style="1" hidden="1" customWidth="1"/>
    <col min="6789" max="6789" width="3" style="1" customWidth="1"/>
    <col min="6790" max="6790" width="0" style="1" hidden="1" customWidth="1"/>
    <col min="6791" max="6791" width="3" style="1" customWidth="1"/>
    <col min="6792" max="6792" width="0" style="1" hidden="1" customWidth="1"/>
    <col min="6793" max="6793" width="4.44140625" style="1" customWidth="1"/>
    <col min="6794" max="6794" width="34.21875" style="1" customWidth="1"/>
    <col min="6795" max="6795" width="23.44140625" style="1" customWidth="1"/>
    <col min="6796" max="6796" width="9.21875" style="1" customWidth="1"/>
    <col min="6797" max="6797" width="19.44140625" style="1" customWidth="1"/>
    <col min="6798" max="6798" width="42.77734375" style="1" customWidth="1"/>
    <col min="6799" max="6799" width="5.77734375" style="1" customWidth="1"/>
    <col min="6800" max="6800" width="31.44140625" style="1" customWidth="1"/>
    <col min="6801" max="6801" width="16.21875" style="1" customWidth="1"/>
    <col min="6802" max="6803" width="9.21875" style="1" customWidth="1"/>
    <col min="6804" max="6804" width="11.21875" style="1" customWidth="1"/>
    <col min="6805" max="6805" width="2.21875" style="1" customWidth="1"/>
    <col min="6806" max="7011" width="10.88671875" style="1"/>
    <col min="7012" max="7012" width="12" style="1" customWidth="1"/>
    <col min="7013" max="7013" width="2.77734375" style="1" customWidth="1"/>
    <col min="7014" max="7015" width="6.44140625" style="1" customWidth="1"/>
    <col min="7016" max="7016" width="5.77734375" style="1" customWidth="1"/>
    <col min="7017" max="7017" width="6.44140625" style="1" customWidth="1"/>
    <col min="7018" max="7018" width="13.77734375" style="1" customWidth="1"/>
    <col min="7019" max="7020" width="9" style="1" customWidth="1"/>
    <col min="7021" max="7021" width="2.44140625" style="1" customWidth="1"/>
    <col min="7022" max="7022" width="8.77734375" style="1" customWidth="1"/>
    <col min="7023" max="7023" width="7.44140625" style="1" customWidth="1"/>
    <col min="7024" max="7026" width="3.77734375" style="1" customWidth="1"/>
    <col min="7027" max="7027" width="3.44140625" style="1" customWidth="1"/>
    <col min="7028" max="7028" width="2.77734375" style="1" customWidth="1"/>
    <col min="7029" max="7029" width="3" style="1" customWidth="1"/>
    <col min="7030" max="7032" width="0" style="1" hidden="1" customWidth="1"/>
    <col min="7033" max="7033" width="4.44140625" style="1" customWidth="1"/>
    <col min="7034" max="7034" width="0" style="1" hidden="1" customWidth="1"/>
    <col min="7035" max="7036" width="14.77734375" style="1" customWidth="1"/>
    <col min="7037" max="7037" width="15.21875" style="1" customWidth="1"/>
    <col min="7038" max="7038" width="6.44140625" style="1" customWidth="1"/>
    <col min="7039" max="7039" width="15.21875" style="1" customWidth="1"/>
    <col min="7040" max="7040" width="4.21875" style="1" customWidth="1"/>
    <col min="7041" max="7041" width="3" style="1" customWidth="1"/>
    <col min="7042" max="7044" width="0" style="1" hidden="1" customWidth="1"/>
    <col min="7045" max="7045" width="3" style="1" customWidth="1"/>
    <col min="7046" max="7046" width="0" style="1" hidden="1" customWidth="1"/>
    <col min="7047" max="7047" width="3" style="1" customWidth="1"/>
    <col min="7048" max="7048" width="0" style="1" hidden="1" customWidth="1"/>
    <col min="7049" max="7049" width="4.44140625" style="1" customWidth="1"/>
    <col min="7050" max="7050" width="34.21875" style="1" customWidth="1"/>
    <col min="7051" max="7051" width="23.44140625" style="1" customWidth="1"/>
    <col min="7052" max="7052" width="9.21875" style="1" customWidth="1"/>
    <col min="7053" max="7053" width="19.44140625" style="1" customWidth="1"/>
    <col min="7054" max="7054" width="42.77734375" style="1" customWidth="1"/>
    <col min="7055" max="7055" width="5.77734375" style="1" customWidth="1"/>
    <col min="7056" max="7056" width="31.44140625" style="1" customWidth="1"/>
    <col min="7057" max="7057" width="16.21875" style="1" customWidth="1"/>
    <col min="7058" max="7059" width="9.21875" style="1" customWidth="1"/>
    <col min="7060" max="7060" width="11.21875" style="1" customWidth="1"/>
    <col min="7061" max="7061" width="2.21875" style="1" customWidth="1"/>
    <col min="7062" max="7267" width="10.88671875" style="1"/>
    <col min="7268" max="7268" width="12" style="1" customWidth="1"/>
    <col min="7269" max="7269" width="2.77734375" style="1" customWidth="1"/>
    <col min="7270" max="7271" width="6.44140625" style="1" customWidth="1"/>
    <col min="7272" max="7272" width="5.77734375" style="1" customWidth="1"/>
    <col min="7273" max="7273" width="6.44140625" style="1" customWidth="1"/>
    <col min="7274" max="7274" width="13.77734375" style="1" customWidth="1"/>
    <col min="7275" max="7276" width="9" style="1" customWidth="1"/>
    <col min="7277" max="7277" width="2.44140625" style="1" customWidth="1"/>
    <col min="7278" max="7278" width="8.77734375" style="1" customWidth="1"/>
    <col min="7279" max="7279" width="7.44140625" style="1" customWidth="1"/>
    <col min="7280" max="7282" width="3.77734375" style="1" customWidth="1"/>
    <col min="7283" max="7283" width="3.44140625" style="1" customWidth="1"/>
    <col min="7284" max="7284" width="2.77734375" style="1" customWidth="1"/>
    <col min="7285" max="7285" width="3" style="1" customWidth="1"/>
    <col min="7286" max="7288" width="0" style="1" hidden="1" customWidth="1"/>
    <col min="7289" max="7289" width="4.44140625" style="1" customWidth="1"/>
    <col min="7290" max="7290" width="0" style="1" hidden="1" customWidth="1"/>
    <col min="7291" max="7292" width="14.77734375" style="1" customWidth="1"/>
    <col min="7293" max="7293" width="15.21875" style="1" customWidth="1"/>
    <col min="7294" max="7294" width="6.44140625" style="1" customWidth="1"/>
    <col min="7295" max="7295" width="15.21875" style="1" customWidth="1"/>
    <col min="7296" max="7296" width="4.21875" style="1" customWidth="1"/>
    <col min="7297" max="7297" width="3" style="1" customWidth="1"/>
    <col min="7298" max="7300" width="0" style="1" hidden="1" customWidth="1"/>
    <col min="7301" max="7301" width="3" style="1" customWidth="1"/>
    <col min="7302" max="7302" width="0" style="1" hidden="1" customWidth="1"/>
    <col min="7303" max="7303" width="3" style="1" customWidth="1"/>
    <col min="7304" max="7304" width="0" style="1" hidden="1" customWidth="1"/>
    <col min="7305" max="7305" width="4.44140625" style="1" customWidth="1"/>
    <col min="7306" max="7306" width="34.21875" style="1" customWidth="1"/>
    <col min="7307" max="7307" width="23.44140625" style="1" customWidth="1"/>
    <col min="7308" max="7308" width="9.21875" style="1" customWidth="1"/>
    <col min="7309" max="7309" width="19.44140625" style="1" customWidth="1"/>
    <col min="7310" max="7310" width="42.77734375" style="1" customWidth="1"/>
    <col min="7311" max="7311" width="5.77734375" style="1" customWidth="1"/>
    <col min="7312" max="7312" width="31.44140625" style="1" customWidth="1"/>
    <col min="7313" max="7313" width="16.21875" style="1" customWidth="1"/>
    <col min="7314" max="7315" width="9.21875" style="1" customWidth="1"/>
    <col min="7316" max="7316" width="11.21875" style="1" customWidth="1"/>
    <col min="7317" max="7317" width="2.21875" style="1" customWidth="1"/>
    <col min="7318" max="7523" width="10.88671875" style="1"/>
    <col min="7524" max="7524" width="12" style="1" customWidth="1"/>
    <col min="7525" max="7525" width="2.77734375" style="1" customWidth="1"/>
    <col min="7526" max="7527" width="6.44140625" style="1" customWidth="1"/>
    <col min="7528" max="7528" width="5.77734375" style="1" customWidth="1"/>
    <col min="7529" max="7529" width="6.44140625" style="1" customWidth="1"/>
    <col min="7530" max="7530" width="13.77734375" style="1" customWidth="1"/>
    <col min="7531" max="7532" width="9" style="1" customWidth="1"/>
    <col min="7533" max="7533" width="2.44140625" style="1" customWidth="1"/>
    <col min="7534" max="7534" width="8.77734375" style="1" customWidth="1"/>
    <col min="7535" max="7535" width="7.44140625" style="1" customWidth="1"/>
    <col min="7536" max="7538" width="3.77734375" style="1" customWidth="1"/>
    <col min="7539" max="7539" width="3.44140625" style="1" customWidth="1"/>
    <col min="7540" max="7540" width="2.77734375" style="1" customWidth="1"/>
    <col min="7541" max="7541" width="3" style="1" customWidth="1"/>
    <col min="7542" max="7544" width="0" style="1" hidden="1" customWidth="1"/>
    <col min="7545" max="7545" width="4.44140625" style="1" customWidth="1"/>
    <col min="7546" max="7546" width="0" style="1" hidden="1" customWidth="1"/>
    <col min="7547" max="7548" width="14.77734375" style="1" customWidth="1"/>
    <col min="7549" max="7549" width="15.21875" style="1" customWidth="1"/>
    <col min="7550" max="7550" width="6.44140625" style="1" customWidth="1"/>
    <col min="7551" max="7551" width="15.21875" style="1" customWidth="1"/>
    <col min="7552" max="7552" width="4.21875" style="1" customWidth="1"/>
    <col min="7553" max="7553" width="3" style="1" customWidth="1"/>
    <col min="7554" max="7556" width="0" style="1" hidden="1" customWidth="1"/>
    <col min="7557" max="7557" width="3" style="1" customWidth="1"/>
    <col min="7558" max="7558" width="0" style="1" hidden="1" customWidth="1"/>
    <col min="7559" max="7559" width="3" style="1" customWidth="1"/>
    <col min="7560" max="7560" width="0" style="1" hidden="1" customWidth="1"/>
    <col min="7561" max="7561" width="4.44140625" style="1" customWidth="1"/>
    <col min="7562" max="7562" width="34.21875" style="1" customWidth="1"/>
    <col min="7563" max="7563" width="23.44140625" style="1" customWidth="1"/>
    <col min="7564" max="7564" width="9.21875" style="1" customWidth="1"/>
    <col min="7565" max="7565" width="19.44140625" style="1" customWidth="1"/>
    <col min="7566" max="7566" width="42.77734375" style="1" customWidth="1"/>
    <col min="7567" max="7567" width="5.77734375" style="1" customWidth="1"/>
    <col min="7568" max="7568" width="31.44140625" style="1" customWidth="1"/>
    <col min="7569" max="7569" width="16.21875" style="1" customWidth="1"/>
    <col min="7570" max="7571" width="9.21875" style="1" customWidth="1"/>
    <col min="7572" max="7572" width="11.21875" style="1" customWidth="1"/>
    <col min="7573" max="7573" width="2.21875" style="1" customWidth="1"/>
    <col min="7574" max="7779" width="10.88671875" style="1"/>
    <col min="7780" max="7780" width="12" style="1" customWidth="1"/>
    <col min="7781" max="7781" width="2.77734375" style="1" customWidth="1"/>
    <col min="7782" max="7783" width="6.44140625" style="1" customWidth="1"/>
    <col min="7784" max="7784" width="5.77734375" style="1" customWidth="1"/>
    <col min="7785" max="7785" width="6.44140625" style="1" customWidth="1"/>
    <col min="7786" max="7786" width="13.77734375" style="1" customWidth="1"/>
    <col min="7787" max="7788" width="9" style="1" customWidth="1"/>
    <col min="7789" max="7789" width="2.44140625" style="1" customWidth="1"/>
    <col min="7790" max="7790" width="8.77734375" style="1" customWidth="1"/>
    <col min="7791" max="7791" width="7.44140625" style="1" customWidth="1"/>
    <col min="7792" max="7794" width="3.77734375" style="1" customWidth="1"/>
    <col min="7795" max="7795" width="3.44140625" style="1" customWidth="1"/>
    <col min="7796" max="7796" width="2.77734375" style="1" customWidth="1"/>
    <col min="7797" max="7797" width="3" style="1" customWidth="1"/>
    <col min="7798" max="7800" width="0" style="1" hidden="1" customWidth="1"/>
    <col min="7801" max="7801" width="4.44140625" style="1" customWidth="1"/>
    <col min="7802" max="7802" width="0" style="1" hidden="1" customWidth="1"/>
    <col min="7803" max="7804" width="14.77734375" style="1" customWidth="1"/>
    <col min="7805" max="7805" width="15.21875" style="1" customWidth="1"/>
    <col min="7806" max="7806" width="6.44140625" style="1" customWidth="1"/>
    <col min="7807" max="7807" width="15.21875" style="1" customWidth="1"/>
    <col min="7808" max="7808" width="4.21875" style="1" customWidth="1"/>
    <col min="7809" max="7809" width="3" style="1" customWidth="1"/>
    <col min="7810" max="7812" width="0" style="1" hidden="1" customWidth="1"/>
    <col min="7813" max="7813" width="3" style="1" customWidth="1"/>
    <col min="7814" max="7814" width="0" style="1" hidden="1" customWidth="1"/>
    <col min="7815" max="7815" width="3" style="1" customWidth="1"/>
    <col min="7816" max="7816" width="0" style="1" hidden="1" customWidth="1"/>
    <col min="7817" max="7817" width="4.44140625" style="1" customWidth="1"/>
    <col min="7818" max="7818" width="34.21875" style="1" customWidth="1"/>
    <col min="7819" max="7819" width="23.44140625" style="1" customWidth="1"/>
    <col min="7820" max="7820" width="9.21875" style="1" customWidth="1"/>
    <col min="7821" max="7821" width="19.44140625" style="1" customWidth="1"/>
    <col min="7822" max="7822" width="42.77734375" style="1" customWidth="1"/>
    <col min="7823" max="7823" width="5.77734375" style="1" customWidth="1"/>
    <col min="7824" max="7824" width="31.44140625" style="1" customWidth="1"/>
    <col min="7825" max="7825" width="16.21875" style="1" customWidth="1"/>
    <col min="7826" max="7827" width="9.21875" style="1" customWidth="1"/>
    <col min="7828" max="7828" width="11.21875" style="1" customWidth="1"/>
    <col min="7829" max="7829" width="2.21875" style="1" customWidth="1"/>
    <col min="7830" max="8035" width="10.88671875" style="1"/>
    <col min="8036" max="8036" width="12" style="1" customWidth="1"/>
    <col min="8037" max="8037" width="2.77734375" style="1" customWidth="1"/>
    <col min="8038" max="8039" width="6.44140625" style="1" customWidth="1"/>
    <col min="8040" max="8040" width="5.77734375" style="1" customWidth="1"/>
    <col min="8041" max="8041" width="6.44140625" style="1" customWidth="1"/>
    <col min="8042" max="8042" width="13.77734375" style="1" customWidth="1"/>
    <col min="8043" max="8044" width="9" style="1" customWidth="1"/>
    <col min="8045" max="8045" width="2.44140625" style="1" customWidth="1"/>
    <col min="8046" max="8046" width="8.77734375" style="1" customWidth="1"/>
    <col min="8047" max="8047" width="7.44140625" style="1" customWidth="1"/>
    <col min="8048" max="8050" width="3.77734375" style="1" customWidth="1"/>
    <col min="8051" max="8051" width="3.44140625" style="1" customWidth="1"/>
    <col min="8052" max="8052" width="2.77734375" style="1" customWidth="1"/>
    <col min="8053" max="8053" width="3" style="1" customWidth="1"/>
    <col min="8054" max="8056" width="0" style="1" hidden="1" customWidth="1"/>
    <col min="8057" max="8057" width="4.44140625" style="1" customWidth="1"/>
    <col min="8058" max="8058" width="0" style="1" hidden="1" customWidth="1"/>
    <col min="8059" max="8060" width="14.77734375" style="1" customWidth="1"/>
    <col min="8061" max="8061" width="15.21875" style="1" customWidth="1"/>
    <col min="8062" max="8062" width="6.44140625" style="1" customWidth="1"/>
    <col min="8063" max="8063" width="15.21875" style="1" customWidth="1"/>
    <col min="8064" max="8064" width="4.21875" style="1" customWidth="1"/>
    <col min="8065" max="8065" width="3" style="1" customWidth="1"/>
    <col min="8066" max="8068" width="0" style="1" hidden="1" customWidth="1"/>
    <col min="8069" max="8069" width="3" style="1" customWidth="1"/>
    <col min="8070" max="8070" width="0" style="1" hidden="1" customWidth="1"/>
    <col min="8071" max="8071" width="3" style="1" customWidth="1"/>
    <col min="8072" max="8072" width="0" style="1" hidden="1" customWidth="1"/>
    <col min="8073" max="8073" width="4.44140625" style="1" customWidth="1"/>
    <col min="8074" max="8074" width="34.21875" style="1" customWidth="1"/>
    <col min="8075" max="8075" width="23.44140625" style="1" customWidth="1"/>
    <col min="8076" max="8076" width="9.21875" style="1" customWidth="1"/>
    <col min="8077" max="8077" width="19.44140625" style="1" customWidth="1"/>
    <col min="8078" max="8078" width="42.77734375" style="1" customWidth="1"/>
    <col min="8079" max="8079" width="5.77734375" style="1" customWidth="1"/>
    <col min="8080" max="8080" width="31.44140625" style="1" customWidth="1"/>
    <col min="8081" max="8081" width="16.21875" style="1" customWidth="1"/>
    <col min="8082" max="8083" width="9.21875" style="1" customWidth="1"/>
    <col min="8084" max="8084" width="11.21875" style="1" customWidth="1"/>
    <col min="8085" max="8085" width="2.21875" style="1" customWidth="1"/>
    <col min="8086" max="8291" width="10.88671875" style="1"/>
    <col min="8292" max="8292" width="12" style="1" customWidth="1"/>
    <col min="8293" max="8293" width="2.77734375" style="1" customWidth="1"/>
    <col min="8294" max="8295" width="6.44140625" style="1" customWidth="1"/>
    <col min="8296" max="8296" width="5.77734375" style="1" customWidth="1"/>
    <col min="8297" max="8297" width="6.44140625" style="1" customWidth="1"/>
    <col min="8298" max="8298" width="13.77734375" style="1" customWidth="1"/>
    <col min="8299" max="8300" width="9" style="1" customWidth="1"/>
    <col min="8301" max="8301" width="2.44140625" style="1" customWidth="1"/>
    <col min="8302" max="8302" width="8.77734375" style="1" customWidth="1"/>
    <col min="8303" max="8303" width="7.44140625" style="1" customWidth="1"/>
    <col min="8304" max="8306" width="3.77734375" style="1" customWidth="1"/>
    <col min="8307" max="8307" width="3.44140625" style="1" customWidth="1"/>
    <col min="8308" max="8308" width="2.77734375" style="1" customWidth="1"/>
    <col min="8309" max="8309" width="3" style="1" customWidth="1"/>
    <col min="8310" max="8312" width="0" style="1" hidden="1" customWidth="1"/>
    <col min="8313" max="8313" width="4.44140625" style="1" customWidth="1"/>
    <col min="8314" max="8314" width="0" style="1" hidden="1" customWidth="1"/>
    <col min="8315" max="8316" width="14.77734375" style="1" customWidth="1"/>
    <col min="8317" max="8317" width="15.21875" style="1" customWidth="1"/>
    <col min="8318" max="8318" width="6.44140625" style="1" customWidth="1"/>
    <col min="8319" max="8319" width="15.21875" style="1" customWidth="1"/>
    <col min="8320" max="8320" width="4.21875" style="1" customWidth="1"/>
    <col min="8321" max="8321" width="3" style="1" customWidth="1"/>
    <col min="8322" max="8324" width="0" style="1" hidden="1" customWidth="1"/>
    <col min="8325" max="8325" width="3" style="1" customWidth="1"/>
    <col min="8326" max="8326" width="0" style="1" hidden="1" customWidth="1"/>
    <col min="8327" max="8327" width="3" style="1" customWidth="1"/>
    <col min="8328" max="8328" width="0" style="1" hidden="1" customWidth="1"/>
    <col min="8329" max="8329" width="4.44140625" style="1" customWidth="1"/>
    <col min="8330" max="8330" width="34.21875" style="1" customWidth="1"/>
    <col min="8331" max="8331" width="23.44140625" style="1" customWidth="1"/>
    <col min="8332" max="8332" width="9.21875" style="1" customWidth="1"/>
    <col min="8333" max="8333" width="19.44140625" style="1" customWidth="1"/>
    <col min="8334" max="8334" width="42.77734375" style="1" customWidth="1"/>
    <col min="8335" max="8335" width="5.77734375" style="1" customWidth="1"/>
    <col min="8336" max="8336" width="31.44140625" style="1" customWidth="1"/>
    <col min="8337" max="8337" width="16.21875" style="1" customWidth="1"/>
    <col min="8338" max="8339" width="9.21875" style="1" customWidth="1"/>
    <col min="8340" max="8340" width="11.21875" style="1" customWidth="1"/>
    <col min="8341" max="8341" width="2.21875" style="1" customWidth="1"/>
    <col min="8342" max="8547" width="10.88671875" style="1"/>
    <col min="8548" max="8548" width="12" style="1" customWidth="1"/>
    <col min="8549" max="8549" width="2.77734375" style="1" customWidth="1"/>
    <col min="8550" max="8551" width="6.44140625" style="1" customWidth="1"/>
    <col min="8552" max="8552" width="5.77734375" style="1" customWidth="1"/>
    <col min="8553" max="8553" width="6.44140625" style="1" customWidth="1"/>
    <col min="8554" max="8554" width="13.77734375" style="1" customWidth="1"/>
    <col min="8555" max="8556" width="9" style="1" customWidth="1"/>
    <col min="8557" max="8557" width="2.44140625" style="1" customWidth="1"/>
    <col min="8558" max="8558" width="8.77734375" style="1" customWidth="1"/>
    <col min="8559" max="8559" width="7.44140625" style="1" customWidth="1"/>
    <col min="8560" max="8562" width="3.77734375" style="1" customWidth="1"/>
    <col min="8563" max="8563" width="3.44140625" style="1" customWidth="1"/>
    <col min="8564" max="8564" width="2.77734375" style="1" customWidth="1"/>
    <col min="8565" max="8565" width="3" style="1" customWidth="1"/>
    <col min="8566" max="8568" width="0" style="1" hidden="1" customWidth="1"/>
    <col min="8569" max="8569" width="4.44140625" style="1" customWidth="1"/>
    <col min="8570" max="8570" width="0" style="1" hidden="1" customWidth="1"/>
    <col min="8571" max="8572" width="14.77734375" style="1" customWidth="1"/>
    <col min="8573" max="8573" width="15.21875" style="1" customWidth="1"/>
    <col min="8574" max="8574" width="6.44140625" style="1" customWidth="1"/>
    <col min="8575" max="8575" width="15.21875" style="1" customWidth="1"/>
    <col min="8576" max="8576" width="4.21875" style="1" customWidth="1"/>
    <col min="8577" max="8577" width="3" style="1" customWidth="1"/>
    <col min="8578" max="8580" width="0" style="1" hidden="1" customWidth="1"/>
    <col min="8581" max="8581" width="3" style="1" customWidth="1"/>
    <col min="8582" max="8582" width="0" style="1" hidden="1" customWidth="1"/>
    <col min="8583" max="8583" width="3" style="1" customWidth="1"/>
    <col min="8584" max="8584" width="0" style="1" hidden="1" customWidth="1"/>
    <col min="8585" max="8585" width="4.44140625" style="1" customWidth="1"/>
    <col min="8586" max="8586" width="34.21875" style="1" customWidth="1"/>
    <col min="8587" max="8587" width="23.44140625" style="1" customWidth="1"/>
    <col min="8588" max="8588" width="9.21875" style="1" customWidth="1"/>
    <col min="8589" max="8589" width="19.44140625" style="1" customWidth="1"/>
    <col min="8590" max="8590" width="42.77734375" style="1" customWidth="1"/>
    <col min="8591" max="8591" width="5.77734375" style="1" customWidth="1"/>
    <col min="8592" max="8592" width="31.44140625" style="1" customWidth="1"/>
    <col min="8593" max="8593" width="16.21875" style="1" customWidth="1"/>
    <col min="8594" max="8595" width="9.21875" style="1" customWidth="1"/>
    <col min="8596" max="8596" width="11.21875" style="1" customWidth="1"/>
    <col min="8597" max="8597" width="2.21875" style="1" customWidth="1"/>
    <col min="8598" max="8803" width="10.88671875" style="1"/>
    <col min="8804" max="8804" width="12" style="1" customWidth="1"/>
    <col min="8805" max="8805" width="2.77734375" style="1" customWidth="1"/>
    <col min="8806" max="8807" width="6.44140625" style="1" customWidth="1"/>
    <col min="8808" max="8808" width="5.77734375" style="1" customWidth="1"/>
    <col min="8809" max="8809" width="6.44140625" style="1" customWidth="1"/>
    <col min="8810" max="8810" width="13.77734375" style="1" customWidth="1"/>
    <col min="8811" max="8812" width="9" style="1" customWidth="1"/>
    <col min="8813" max="8813" width="2.44140625" style="1" customWidth="1"/>
    <col min="8814" max="8814" width="8.77734375" style="1" customWidth="1"/>
    <col min="8815" max="8815" width="7.44140625" style="1" customWidth="1"/>
    <col min="8816" max="8818" width="3.77734375" style="1" customWidth="1"/>
    <col min="8819" max="8819" width="3.44140625" style="1" customWidth="1"/>
    <col min="8820" max="8820" width="2.77734375" style="1" customWidth="1"/>
    <col min="8821" max="8821" width="3" style="1" customWidth="1"/>
    <col min="8822" max="8824" width="0" style="1" hidden="1" customWidth="1"/>
    <col min="8825" max="8825" width="4.44140625" style="1" customWidth="1"/>
    <col min="8826" max="8826" width="0" style="1" hidden="1" customWidth="1"/>
    <col min="8827" max="8828" width="14.77734375" style="1" customWidth="1"/>
    <col min="8829" max="8829" width="15.21875" style="1" customWidth="1"/>
    <col min="8830" max="8830" width="6.44140625" style="1" customWidth="1"/>
    <col min="8831" max="8831" width="15.21875" style="1" customWidth="1"/>
    <col min="8832" max="8832" width="4.21875" style="1" customWidth="1"/>
    <col min="8833" max="8833" width="3" style="1" customWidth="1"/>
    <col min="8834" max="8836" width="0" style="1" hidden="1" customWidth="1"/>
    <col min="8837" max="8837" width="3" style="1" customWidth="1"/>
    <col min="8838" max="8838" width="0" style="1" hidden="1" customWidth="1"/>
    <col min="8839" max="8839" width="3" style="1" customWidth="1"/>
    <col min="8840" max="8840" width="0" style="1" hidden="1" customWidth="1"/>
    <col min="8841" max="8841" width="4.44140625" style="1" customWidth="1"/>
    <col min="8842" max="8842" width="34.21875" style="1" customWidth="1"/>
    <col min="8843" max="8843" width="23.44140625" style="1" customWidth="1"/>
    <col min="8844" max="8844" width="9.21875" style="1" customWidth="1"/>
    <col min="8845" max="8845" width="19.44140625" style="1" customWidth="1"/>
    <col min="8846" max="8846" width="42.77734375" style="1" customWidth="1"/>
    <col min="8847" max="8847" width="5.77734375" style="1" customWidth="1"/>
    <col min="8848" max="8848" width="31.44140625" style="1" customWidth="1"/>
    <col min="8849" max="8849" width="16.21875" style="1" customWidth="1"/>
    <col min="8850" max="8851" width="9.21875" style="1" customWidth="1"/>
    <col min="8852" max="8852" width="11.21875" style="1" customWidth="1"/>
    <col min="8853" max="8853" width="2.21875" style="1" customWidth="1"/>
    <col min="8854" max="9059" width="10.88671875" style="1"/>
    <col min="9060" max="9060" width="12" style="1" customWidth="1"/>
    <col min="9061" max="9061" width="2.77734375" style="1" customWidth="1"/>
    <col min="9062" max="9063" width="6.44140625" style="1" customWidth="1"/>
    <col min="9064" max="9064" width="5.77734375" style="1" customWidth="1"/>
    <col min="9065" max="9065" width="6.44140625" style="1" customWidth="1"/>
    <col min="9066" max="9066" width="13.77734375" style="1" customWidth="1"/>
    <col min="9067" max="9068" width="9" style="1" customWidth="1"/>
    <col min="9069" max="9069" width="2.44140625" style="1" customWidth="1"/>
    <col min="9070" max="9070" width="8.77734375" style="1" customWidth="1"/>
    <col min="9071" max="9071" width="7.44140625" style="1" customWidth="1"/>
    <col min="9072" max="9074" width="3.77734375" style="1" customWidth="1"/>
    <col min="9075" max="9075" width="3.44140625" style="1" customWidth="1"/>
    <col min="9076" max="9076" width="2.77734375" style="1" customWidth="1"/>
    <col min="9077" max="9077" width="3" style="1" customWidth="1"/>
    <col min="9078" max="9080" width="0" style="1" hidden="1" customWidth="1"/>
    <col min="9081" max="9081" width="4.44140625" style="1" customWidth="1"/>
    <col min="9082" max="9082" width="0" style="1" hidden="1" customWidth="1"/>
    <col min="9083" max="9084" width="14.77734375" style="1" customWidth="1"/>
    <col min="9085" max="9085" width="15.21875" style="1" customWidth="1"/>
    <col min="9086" max="9086" width="6.44140625" style="1" customWidth="1"/>
    <col min="9087" max="9087" width="15.21875" style="1" customWidth="1"/>
    <col min="9088" max="9088" width="4.21875" style="1" customWidth="1"/>
    <col min="9089" max="9089" width="3" style="1" customWidth="1"/>
    <col min="9090" max="9092" width="0" style="1" hidden="1" customWidth="1"/>
    <col min="9093" max="9093" width="3" style="1" customWidth="1"/>
    <col min="9094" max="9094" width="0" style="1" hidden="1" customWidth="1"/>
    <col min="9095" max="9095" width="3" style="1" customWidth="1"/>
    <col min="9096" max="9096" width="0" style="1" hidden="1" customWidth="1"/>
    <col min="9097" max="9097" width="4.44140625" style="1" customWidth="1"/>
    <col min="9098" max="9098" width="34.21875" style="1" customWidth="1"/>
    <col min="9099" max="9099" width="23.44140625" style="1" customWidth="1"/>
    <col min="9100" max="9100" width="9.21875" style="1" customWidth="1"/>
    <col min="9101" max="9101" width="19.44140625" style="1" customWidth="1"/>
    <col min="9102" max="9102" width="42.77734375" style="1" customWidth="1"/>
    <col min="9103" max="9103" width="5.77734375" style="1" customWidth="1"/>
    <col min="9104" max="9104" width="31.44140625" style="1" customWidth="1"/>
    <col min="9105" max="9105" width="16.21875" style="1" customWidth="1"/>
    <col min="9106" max="9107" width="9.21875" style="1" customWidth="1"/>
    <col min="9108" max="9108" width="11.21875" style="1" customWidth="1"/>
    <col min="9109" max="9109" width="2.21875" style="1" customWidth="1"/>
    <col min="9110" max="9315" width="10.88671875" style="1"/>
    <col min="9316" max="9316" width="12" style="1" customWidth="1"/>
    <col min="9317" max="9317" width="2.77734375" style="1" customWidth="1"/>
    <col min="9318" max="9319" width="6.44140625" style="1" customWidth="1"/>
    <col min="9320" max="9320" width="5.77734375" style="1" customWidth="1"/>
    <col min="9321" max="9321" width="6.44140625" style="1" customWidth="1"/>
    <col min="9322" max="9322" width="13.77734375" style="1" customWidth="1"/>
    <col min="9323" max="9324" width="9" style="1" customWidth="1"/>
    <col min="9325" max="9325" width="2.44140625" style="1" customWidth="1"/>
    <col min="9326" max="9326" width="8.77734375" style="1" customWidth="1"/>
    <col min="9327" max="9327" width="7.44140625" style="1" customWidth="1"/>
    <col min="9328" max="9330" width="3.77734375" style="1" customWidth="1"/>
    <col min="9331" max="9331" width="3.44140625" style="1" customWidth="1"/>
    <col min="9332" max="9332" width="2.77734375" style="1" customWidth="1"/>
    <col min="9333" max="9333" width="3" style="1" customWidth="1"/>
    <col min="9334" max="9336" width="0" style="1" hidden="1" customWidth="1"/>
    <col min="9337" max="9337" width="4.44140625" style="1" customWidth="1"/>
    <col min="9338" max="9338" width="0" style="1" hidden="1" customWidth="1"/>
    <col min="9339" max="9340" width="14.77734375" style="1" customWidth="1"/>
    <col min="9341" max="9341" width="15.21875" style="1" customWidth="1"/>
    <col min="9342" max="9342" width="6.44140625" style="1" customWidth="1"/>
    <col min="9343" max="9343" width="15.21875" style="1" customWidth="1"/>
    <col min="9344" max="9344" width="4.21875" style="1" customWidth="1"/>
    <col min="9345" max="9345" width="3" style="1" customWidth="1"/>
    <col min="9346" max="9348" width="0" style="1" hidden="1" customWidth="1"/>
    <col min="9349" max="9349" width="3" style="1" customWidth="1"/>
    <col min="9350" max="9350" width="0" style="1" hidden="1" customWidth="1"/>
    <col min="9351" max="9351" width="3" style="1" customWidth="1"/>
    <col min="9352" max="9352" width="0" style="1" hidden="1" customWidth="1"/>
    <col min="9353" max="9353" width="4.44140625" style="1" customWidth="1"/>
    <col min="9354" max="9354" width="34.21875" style="1" customWidth="1"/>
    <col min="9355" max="9355" width="23.44140625" style="1" customWidth="1"/>
    <col min="9356" max="9356" width="9.21875" style="1" customWidth="1"/>
    <col min="9357" max="9357" width="19.44140625" style="1" customWidth="1"/>
    <col min="9358" max="9358" width="42.77734375" style="1" customWidth="1"/>
    <col min="9359" max="9359" width="5.77734375" style="1" customWidth="1"/>
    <col min="9360" max="9360" width="31.44140625" style="1" customWidth="1"/>
    <col min="9361" max="9361" width="16.21875" style="1" customWidth="1"/>
    <col min="9362" max="9363" width="9.21875" style="1" customWidth="1"/>
    <col min="9364" max="9364" width="11.21875" style="1" customWidth="1"/>
    <col min="9365" max="9365" width="2.21875" style="1" customWidth="1"/>
    <col min="9366" max="9571" width="10.88671875" style="1"/>
    <col min="9572" max="9572" width="12" style="1" customWidth="1"/>
    <col min="9573" max="9573" width="2.77734375" style="1" customWidth="1"/>
    <col min="9574" max="9575" width="6.44140625" style="1" customWidth="1"/>
    <col min="9576" max="9576" width="5.77734375" style="1" customWidth="1"/>
    <col min="9577" max="9577" width="6.44140625" style="1" customWidth="1"/>
    <col min="9578" max="9578" width="13.77734375" style="1" customWidth="1"/>
    <col min="9579" max="9580" width="9" style="1" customWidth="1"/>
    <col min="9581" max="9581" width="2.44140625" style="1" customWidth="1"/>
    <col min="9582" max="9582" width="8.77734375" style="1" customWidth="1"/>
    <col min="9583" max="9583" width="7.44140625" style="1" customWidth="1"/>
    <col min="9584" max="9586" width="3.77734375" style="1" customWidth="1"/>
    <col min="9587" max="9587" width="3.44140625" style="1" customWidth="1"/>
    <col min="9588" max="9588" width="2.77734375" style="1" customWidth="1"/>
    <col min="9589" max="9589" width="3" style="1" customWidth="1"/>
    <col min="9590" max="9592" width="0" style="1" hidden="1" customWidth="1"/>
    <col min="9593" max="9593" width="4.44140625" style="1" customWidth="1"/>
    <col min="9594" max="9594" width="0" style="1" hidden="1" customWidth="1"/>
    <col min="9595" max="9596" width="14.77734375" style="1" customWidth="1"/>
    <col min="9597" max="9597" width="15.21875" style="1" customWidth="1"/>
    <col min="9598" max="9598" width="6.44140625" style="1" customWidth="1"/>
    <col min="9599" max="9599" width="15.21875" style="1" customWidth="1"/>
    <col min="9600" max="9600" width="4.21875" style="1" customWidth="1"/>
    <col min="9601" max="9601" width="3" style="1" customWidth="1"/>
    <col min="9602" max="9604" width="0" style="1" hidden="1" customWidth="1"/>
    <col min="9605" max="9605" width="3" style="1" customWidth="1"/>
    <col min="9606" max="9606" width="0" style="1" hidden="1" customWidth="1"/>
    <col min="9607" max="9607" width="3" style="1" customWidth="1"/>
    <col min="9608" max="9608" width="0" style="1" hidden="1" customWidth="1"/>
    <col min="9609" max="9609" width="4.44140625" style="1" customWidth="1"/>
    <col min="9610" max="9610" width="34.21875" style="1" customWidth="1"/>
    <col min="9611" max="9611" width="23.44140625" style="1" customWidth="1"/>
    <col min="9612" max="9612" width="9.21875" style="1" customWidth="1"/>
    <col min="9613" max="9613" width="19.44140625" style="1" customWidth="1"/>
    <col min="9614" max="9614" width="42.77734375" style="1" customWidth="1"/>
    <col min="9615" max="9615" width="5.77734375" style="1" customWidth="1"/>
    <col min="9616" max="9616" width="31.44140625" style="1" customWidth="1"/>
    <col min="9617" max="9617" width="16.21875" style="1" customWidth="1"/>
    <col min="9618" max="9619" width="9.21875" style="1" customWidth="1"/>
    <col min="9620" max="9620" width="11.21875" style="1" customWidth="1"/>
    <col min="9621" max="9621" width="2.21875" style="1" customWidth="1"/>
    <col min="9622" max="9827" width="10.88671875" style="1"/>
    <col min="9828" max="9828" width="12" style="1" customWidth="1"/>
    <col min="9829" max="9829" width="2.77734375" style="1" customWidth="1"/>
    <col min="9830" max="9831" width="6.44140625" style="1" customWidth="1"/>
    <col min="9832" max="9832" width="5.77734375" style="1" customWidth="1"/>
    <col min="9833" max="9833" width="6.44140625" style="1" customWidth="1"/>
    <col min="9834" max="9834" width="13.77734375" style="1" customWidth="1"/>
    <col min="9835" max="9836" width="9" style="1" customWidth="1"/>
    <col min="9837" max="9837" width="2.44140625" style="1" customWidth="1"/>
    <col min="9838" max="9838" width="8.77734375" style="1" customWidth="1"/>
    <col min="9839" max="9839" width="7.44140625" style="1" customWidth="1"/>
    <col min="9840" max="9842" width="3.77734375" style="1" customWidth="1"/>
    <col min="9843" max="9843" width="3.44140625" style="1" customWidth="1"/>
    <col min="9844" max="9844" width="2.77734375" style="1" customWidth="1"/>
    <col min="9845" max="9845" width="3" style="1" customWidth="1"/>
    <col min="9846" max="9848" width="0" style="1" hidden="1" customWidth="1"/>
    <col min="9849" max="9849" width="4.44140625" style="1" customWidth="1"/>
    <col min="9850" max="9850" width="0" style="1" hidden="1" customWidth="1"/>
    <col min="9851" max="9852" width="14.77734375" style="1" customWidth="1"/>
    <col min="9853" max="9853" width="15.21875" style="1" customWidth="1"/>
    <col min="9854" max="9854" width="6.44140625" style="1" customWidth="1"/>
    <col min="9855" max="9855" width="15.21875" style="1" customWidth="1"/>
    <col min="9856" max="9856" width="4.21875" style="1" customWidth="1"/>
    <col min="9857" max="9857" width="3" style="1" customWidth="1"/>
    <col min="9858" max="9860" width="0" style="1" hidden="1" customWidth="1"/>
    <col min="9861" max="9861" width="3" style="1" customWidth="1"/>
    <col min="9862" max="9862" width="0" style="1" hidden="1" customWidth="1"/>
    <col min="9863" max="9863" width="3" style="1" customWidth="1"/>
    <col min="9864" max="9864" width="0" style="1" hidden="1" customWidth="1"/>
    <col min="9865" max="9865" width="4.44140625" style="1" customWidth="1"/>
    <col min="9866" max="9866" width="34.21875" style="1" customWidth="1"/>
    <col min="9867" max="9867" width="23.44140625" style="1" customWidth="1"/>
    <col min="9868" max="9868" width="9.21875" style="1" customWidth="1"/>
    <col min="9869" max="9869" width="19.44140625" style="1" customWidth="1"/>
    <col min="9870" max="9870" width="42.77734375" style="1" customWidth="1"/>
    <col min="9871" max="9871" width="5.77734375" style="1" customWidth="1"/>
    <col min="9872" max="9872" width="31.44140625" style="1" customWidth="1"/>
    <col min="9873" max="9873" width="16.21875" style="1" customWidth="1"/>
    <col min="9874" max="9875" width="9.21875" style="1" customWidth="1"/>
    <col min="9876" max="9876" width="11.21875" style="1" customWidth="1"/>
    <col min="9877" max="9877" width="2.21875" style="1" customWidth="1"/>
    <col min="9878" max="10083" width="10.88671875" style="1"/>
    <col min="10084" max="10084" width="12" style="1" customWidth="1"/>
    <col min="10085" max="10085" width="2.77734375" style="1" customWidth="1"/>
    <col min="10086" max="10087" width="6.44140625" style="1" customWidth="1"/>
    <col min="10088" max="10088" width="5.77734375" style="1" customWidth="1"/>
    <col min="10089" max="10089" width="6.44140625" style="1" customWidth="1"/>
    <col min="10090" max="10090" width="13.77734375" style="1" customWidth="1"/>
    <col min="10091" max="10092" width="9" style="1" customWidth="1"/>
    <col min="10093" max="10093" width="2.44140625" style="1" customWidth="1"/>
    <col min="10094" max="10094" width="8.77734375" style="1" customWidth="1"/>
    <col min="10095" max="10095" width="7.44140625" style="1" customWidth="1"/>
    <col min="10096" max="10098" width="3.77734375" style="1" customWidth="1"/>
    <col min="10099" max="10099" width="3.44140625" style="1" customWidth="1"/>
    <col min="10100" max="10100" width="2.77734375" style="1" customWidth="1"/>
    <col min="10101" max="10101" width="3" style="1" customWidth="1"/>
    <col min="10102" max="10104" width="0" style="1" hidden="1" customWidth="1"/>
    <col min="10105" max="10105" width="4.44140625" style="1" customWidth="1"/>
    <col min="10106" max="10106" width="0" style="1" hidden="1" customWidth="1"/>
    <col min="10107" max="10108" width="14.77734375" style="1" customWidth="1"/>
    <col min="10109" max="10109" width="15.21875" style="1" customWidth="1"/>
    <col min="10110" max="10110" width="6.44140625" style="1" customWidth="1"/>
    <col min="10111" max="10111" width="15.21875" style="1" customWidth="1"/>
    <col min="10112" max="10112" width="4.21875" style="1" customWidth="1"/>
    <col min="10113" max="10113" width="3" style="1" customWidth="1"/>
    <col min="10114" max="10116" width="0" style="1" hidden="1" customWidth="1"/>
    <col min="10117" max="10117" width="3" style="1" customWidth="1"/>
    <col min="10118" max="10118" width="0" style="1" hidden="1" customWidth="1"/>
    <col min="10119" max="10119" width="3" style="1" customWidth="1"/>
    <col min="10120" max="10120" width="0" style="1" hidden="1" customWidth="1"/>
    <col min="10121" max="10121" width="4.44140625" style="1" customWidth="1"/>
    <col min="10122" max="10122" width="34.21875" style="1" customWidth="1"/>
    <col min="10123" max="10123" width="23.44140625" style="1" customWidth="1"/>
    <col min="10124" max="10124" width="9.21875" style="1" customWidth="1"/>
    <col min="10125" max="10125" width="19.44140625" style="1" customWidth="1"/>
    <col min="10126" max="10126" width="42.77734375" style="1" customWidth="1"/>
    <col min="10127" max="10127" width="5.77734375" style="1" customWidth="1"/>
    <col min="10128" max="10128" width="31.44140625" style="1" customWidth="1"/>
    <col min="10129" max="10129" width="16.21875" style="1" customWidth="1"/>
    <col min="10130" max="10131" width="9.21875" style="1" customWidth="1"/>
    <col min="10132" max="10132" width="11.21875" style="1" customWidth="1"/>
    <col min="10133" max="10133" width="2.21875" style="1" customWidth="1"/>
    <col min="10134" max="10339" width="10.88671875" style="1"/>
    <col min="10340" max="10340" width="12" style="1" customWidth="1"/>
    <col min="10341" max="10341" width="2.77734375" style="1" customWidth="1"/>
    <col min="10342" max="10343" width="6.44140625" style="1" customWidth="1"/>
    <col min="10344" max="10344" width="5.77734375" style="1" customWidth="1"/>
    <col min="10345" max="10345" width="6.44140625" style="1" customWidth="1"/>
    <col min="10346" max="10346" width="13.77734375" style="1" customWidth="1"/>
    <col min="10347" max="10348" width="9" style="1" customWidth="1"/>
    <col min="10349" max="10349" width="2.44140625" style="1" customWidth="1"/>
    <col min="10350" max="10350" width="8.77734375" style="1" customWidth="1"/>
    <col min="10351" max="10351" width="7.44140625" style="1" customWidth="1"/>
    <col min="10352" max="10354" width="3.77734375" style="1" customWidth="1"/>
    <col min="10355" max="10355" width="3.44140625" style="1" customWidth="1"/>
    <col min="10356" max="10356" width="2.77734375" style="1" customWidth="1"/>
    <col min="10357" max="10357" width="3" style="1" customWidth="1"/>
    <col min="10358" max="10360" width="0" style="1" hidden="1" customWidth="1"/>
    <col min="10361" max="10361" width="4.44140625" style="1" customWidth="1"/>
    <col min="10362" max="10362" width="0" style="1" hidden="1" customWidth="1"/>
    <col min="10363" max="10364" width="14.77734375" style="1" customWidth="1"/>
    <col min="10365" max="10365" width="15.21875" style="1" customWidth="1"/>
    <col min="10366" max="10366" width="6.44140625" style="1" customWidth="1"/>
    <col min="10367" max="10367" width="15.21875" style="1" customWidth="1"/>
    <col min="10368" max="10368" width="4.21875" style="1" customWidth="1"/>
    <col min="10369" max="10369" width="3" style="1" customWidth="1"/>
    <col min="10370" max="10372" width="0" style="1" hidden="1" customWidth="1"/>
    <col min="10373" max="10373" width="3" style="1" customWidth="1"/>
    <col min="10374" max="10374" width="0" style="1" hidden="1" customWidth="1"/>
    <col min="10375" max="10375" width="3" style="1" customWidth="1"/>
    <col min="10376" max="10376" width="0" style="1" hidden="1" customWidth="1"/>
    <col min="10377" max="10377" width="4.44140625" style="1" customWidth="1"/>
    <col min="10378" max="10378" width="34.21875" style="1" customWidth="1"/>
    <col min="10379" max="10379" width="23.44140625" style="1" customWidth="1"/>
    <col min="10380" max="10380" width="9.21875" style="1" customWidth="1"/>
    <col min="10381" max="10381" width="19.44140625" style="1" customWidth="1"/>
    <col min="10382" max="10382" width="42.77734375" style="1" customWidth="1"/>
    <col min="10383" max="10383" width="5.77734375" style="1" customWidth="1"/>
    <col min="10384" max="10384" width="31.44140625" style="1" customWidth="1"/>
    <col min="10385" max="10385" width="16.21875" style="1" customWidth="1"/>
    <col min="10386" max="10387" width="9.21875" style="1" customWidth="1"/>
    <col min="10388" max="10388" width="11.21875" style="1" customWidth="1"/>
    <col min="10389" max="10389" width="2.21875" style="1" customWidth="1"/>
    <col min="10390" max="10595" width="10.88671875" style="1"/>
    <col min="10596" max="10596" width="12" style="1" customWidth="1"/>
    <col min="10597" max="10597" width="2.77734375" style="1" customWidth="1"/>
    <col min="10598" max="10599" width="6.44140625" style="1" customWidth="1"/>
    <col min="10600" max="10600" width="5.77734375" style="1" customWidth="1"/>
    <col min="10601" max="10601" width="6.44140625" style="1" customWidth="1"/>
    <col min="10602" max="10602" width="13.77734375" style="1" customWidth="1"/>
    <col min="10603" max="10604" width="9" style="1" customWidth="1"/>
    <col min="10605" max="10605" width="2.44140625" style="1" customWidth="1"/>
    <col min="10606" max="10606" width="8.77734375" style="1" customWidth="1"/>
    <col min="10607" max="10607" width="7.44140625" style="1" customWidth="1"/>
    <col min="10608" max="10610" width="3.77734375" style="1" customWidth="1"/>
    <col min="10611" max="10611" width="3.44140625" style="1" customWidth="1"/>
    <col min="10612" max="10612" width="2.77734375" style="1" customWidth="1"/>
    <col min="10613" max="10613" width="3" style="1" customWidth="1"/>
    <col min="10614" max="10616" width="0" style="1" hidden="1" customWidth="1"/>
    <col min="10617" max="10617" width="4.44140625" style="1" customWidth="1"/>
    <col min="10618" max="10618" width="0" style="1" hidden="1" customWidth="1"/>
    <col min="10619" max="10620" width="14.77734375" style="1" customWidth="1"/>
    <col min="10621" max="10621" width="15.21875" style="1" customWidth="1"/>
    <col min="10622" max="10622" width="6.44140625" style="1" customWidth="1"/>
    <col min="10623" max="10623" width="15.21875" style="1" customWidth="1"/>
    <col min="10624" max="10624" width="4.21875" style="1" customWidth="1"/>
    <col min="10625" max="10625" width="3" style="1" customWidth="1"/>
    <col min="10626" max="10628" width="0" style="1" hidden="1" customWidth="1"/>
    <col min="10629" max="10629" width="3" style="1" customWidth="1"/>
    <col min="10630" max="10630" width="0" style="1" hidden="1" customWidth="1"/>
    <col min="10631" max="10631" width="3" style="1" customWidth="1"/>
    <col min="10632" max="10632" width="0" style="1" hidden="1" customWidth="1"/>
    <col min="10633" max="10633" width="4.44140625" style="1" customWidth="1"/>
    <col min="10634" max="10634" width="34.21875" style="1" customWidth="1"/>
    <col min="10635" max="10635" width="23.44140625" style="1" customWidth="1"/>
    <col min="10636" max="10636" width="9.21875" style="1" customWidth="1"/>
    <col min="10637" max="10637" width="19.44140625" style="1" customWidth="1"/>
    <col min="10638" max="10638" width="42.77734375" style="1" customWidth="1"/>
    <col min="10639" max="10639" width="5.77734375" style="1" customWidth="1"/>
    <col min="10640" max="10640" width="31.44140625" style="1" customWidth="1"/>
    <col min="10641" max="10641" width="16.21875" style="1" customWidth="1"/>
    <col min="10642" max="10643" width="9.21875" style="1" customWidth="1"/>
    <col min="10644" max="10644" width="11.21875" style="1" customWidth="1"/>
    <col min="10645" max="10645" width="2.21875" style="1" customWidth="1"/>
    <col min="10646" max="10851" width="10.88671875" style="1"/>
    <col min="10852" max="10852" width="12" style="1" customWidth="1"/>
    <col min="10853" max="10853" width="2.77734375" style="1" customWidth="1"/>
    <col min="10854" max="10855" width="6.44140625" style="1" customWidth="1"/>
    <col min="10856" max="10856" width="5.77734375" style="1" customWidth="1"/>
    <col min="10857" max="10857" width="6.44140625" style="1" customWidth="1"/>
    <col min="10858" max="10858" width="13.77734375" style="1" customWidth="1"/>
    <col min="10859" max="10860" width="9" style="1" customWidth="1"/>
    <col min="10861" max="10861" width="2.44140625" style="1" customWidth="1"/>
    <col min="10862" max="10862" width="8.77734375" style="1" customWidth="1"/>
    <col min="10863" max="10863" width="7.44140625" style="1" customWidth="1"/>
    <col min="10864" max="10866" width="3.77734375" style="1" customWidth="1"/>
    <col min="10867" max="10867" width="3.44140625" style="1" customWidth="1"/>
    <col min="10868" max="10868" width="2.77734375" style="1" customWidth="1"/>
    <col min="10869" max="10869" width="3" style="1" customWidth="1"/>
    <col min="10870" max="10872" width="0" style="1" hidden="1" customWidth="1"/>
    <col min="10873" max="10873" width="4.44140625" style="1" customWidth="1"/>
    <col min="10874" max="10874" width="0" style="1" hidden="1" customWidth="1"/>
    <col min="10875" max="10876" width="14.77734375" style="1" customWidth="1"/>
    <col min="10877" max="10877" width="15.21875" style="1" customWidth="1"/>
    <col min="10878" max="10878" width="6.44140625" style="1" customWidth="1"/>
    <col min="10879" max="10879" width="15.21875" style="1" customWidth="1"/>
    <col min="10880" max="10880" width="4.21875" style="1" customWidth="1"/>
    <col min="10881" max="10881" width="3" style="1" customWidth="1"/>
    <col min="10882" max="10884" width="0" style="1" hidden="1" customWidth="1"/>
    <col min="10885" max="10885" width="3" style="1" customWidth="1"/>
    <col min="10886" max="10886" width="0" style="1" hidden="1" customWidth="1"/>
    <col min="10887" max="10887" width="3" style="1" customWidth="1"/>
    <col min="10888" max="10888" width="0" style="1" hidden="1" customWidth="1"/>
    <col min="10889" max="10889" width="4.44140625" style="1" customWidth="1"/>
    <col min="10890" max="10890" width="34.21875" style="1" customWidth="1"/>
    <col min="10891" max="10891" width="23.44140625" style="1" customWidth="1"/>
    <col min="10892" max="10892" width="9.21875" style="1" customWidth="1"/>
    <col min="10893" max="10893" width="19.44140625" style="1" customWidth="1"/>
    <col min="10894" max="10894" width="42.77734375" style="1" customWidth="1"/>
    <col min="10895" max="10895" width="5.77734375" style="1" customWidth="1"/>
    <col min="10896" max="10896" width="31.44140625" style="1" customWidth="1"/>
    <col min="10897" max="10897" width="16.21875" style="1" customWidth="1"/>
    <col min="10898" max="10899" width="9.21875" style="1" customWidth="1"/>
    <col min="10900" max="10900" width="11.21875" style="1" customWidth="1"/>
    <col min="10901" max="10901" width="2.21875" style="1" customWidth="1"/>
    <col min="10902" max="11107" width="10.88671875" style="1"/>
    <col min="11108" max="11108" width="12" style="1" customWidth="1"/>
    <col min="11109" max="11109" width="2.77734375" style="1" customWidth="1"/>
    <col min="11110" max="11111" width="6.44140625" style="1" customWidth="1"/>
    <col min="11112" max="11112" width="5.77734375" style="1" customWidth="1"/>
    <col min="11113" max="11113" width="6.44140625" style="1" customWidth="1"/>
    <col min="11114" max="11114" width="13.77734375" style="1" customWidth="1"/>
    <col min="11115" max="11116" width="9" style="1" customWidth="1"/>
    <col min="11117" max="11117" width="2.44140625" style="1" customWidth="1"/>
    <col min="11118" max="11118" width="8.77734375" style="1" customWidth="1"/>
    <col min="11119" max="11119" width="7.44140625" style="1" customWidth="1"/>
    <col min="11120" max="11122" width="3.77734375" style="1" customWidth="1"/>
    <col min="11123" max="11123" width="3.44140625" style="1" customWidth="1"/>
    <col min="11124" max="11124" width="2.77734375" style="1" customWidth="1"/>
    <col min="11125" max="11125" width="3" style="1" customWidth="1"/>
    <col min="11126" max="11128" width="0" style="1" hidden="1" customWidth="1"/>
    <col min="11129" max="11129" width="4.44140625" style="1" customWidth="1"/>
    <col min="11130" max="11130" width="0" style="1" hidden="1" customWidth="1"/>
    <col min="11131" max="11132" width="14.77734375" style="1" customWidth="1"/>
    <col min="11133" max="11133" width="15.21875" style="1" customWidth="1"/>
    <col min="11134" max="11134" width="6.44140625" style="1" customWidth="1"/>
    <col min="11135" max="11135" width="15.21875" style="1" customWidth="1"/>
    <col min="11136" max="11136" width="4.21875" style="1" customWidth="1"/>
    <col min="11137" max="11137" width="3" style="1" customWidth="1"/>
    <col min="11138" max="11140" width="0" style="1" hidden="1" customWidth="1"/>
    <col min="11141" max="11141" width="3" style="1" customWidth="1"/>
    <col min="11142" max="11142" width="0" style="1" hidden="1" customWidth="1"/>
    <col min="11143" max="11143" width="3" style="1" customWidth="1"/>
    <col min="11144" max="11144" width="0" style="1" hidden="1" customWidth="1"/>
    <col min="11145" max="11145" width="4.44140625" style="1" customWidth="1"/>
    <col min="11146" max="11146" width="34.21875" style="1" customWidth="1"/>
    <col min="11147" max="11147" width="23.44140625" style="1" customWidth="1"/>
    <col min="11148" max="11148" width="9.21875" style="1" customWidth="1"/>
    <col min="11149" max="11149" width="19.44140625" style="1" customWidth="1"/>
    <col min="11150" max="11150" width="42.77734375" style="1" customWidth="1"/>
    <col min="11151" max="11151" width="5.77734375" style="1" customWidth="1"/>
    <col min="11152" max="11152" width="31.44140625" style="1" customWidth="1"/>
    <col min="11153" max="11153" width="16.21875" style="1" customWidth="1"/>
    <col min="11154" max="11155" width="9.21875" style="1" customWidth="1"/>
    <col min="11156" max="11156" width="11.21875" style="1" customWidth="1"/>
    <col min="11157" max="11157" width="2.21875" style="1" customWidth="1"/>
    <col min="11158" max="11363" width="10.88671875" style="1"/>
    <col min="11364" max="11364" width="12" style="1" customWidth="1"/>
    <col min="11365" max="11365" width="2.77734375" style="1" customWidth="1"/>
    <col min="11366" max="11367" width="6.44140625" style="1" customWidth="1"/>
    <col min="11368" max="11368" width="5.77734375" style="1" customWidth="1"/>
    <col min="11369" max="11369" width="6.44140625" style="1" customWidth="1"/>
    <col min="11370" max="11370" width="13.77734375" style="1" customWidth="1"/>
    <col min="11371" max="11372" width="9" style="1" customWidth="1"/>
    <col min="11373" max="11373" width="2.44140625" style="1" customWidth="1"/>
    <col min="11374" max="11374" width="8.77734375" style="1" customWidth="1"/>
    <col min="11375" max="11375" width="7.44140625" style="1" customWidth="1"/>
    <col min="11376" max="11378" width="3.77734375" style="1" customWidth="1"/>
    <col min="11379" max="11379" width="3.44140625" style="1" customWidth="1"/>
    <col min="11380" max="11380" width="2.77734375" style="1" customWidth="1"/>
    <col min="11381" max="11381" width="3" style="1" customWidth="1"/>
    <col min="11382" max="11384" width="0" style="1" hidden="1" customWidth="1"/>
    <col min="11385" max="11385" width="4.44140625" style="1" customWidth="1"/>
    <col min="11386" max="11386" width="0" style="1" hidden="1" customWidth="1"/>
    <col min="11387" max="11388" width="14.77734375" style="1" customWidth="1"/>
    <col min="11389" max="11389" width="15.21875" style="1" customWidth="1"/>
    <col min="11390" max="11390" width="6.44140625" style="1" customWidth="1"/>
    <col min="11391" max="11391" width="15.21875" style="1" customWidth="1"/>
    <col min="11392" max="11392" width="4.21875" style="1" customWidth="1"/>
    <col min="11393" max="11393" width="3" style="1" customWidth="1"/>
    <col min="11394" max="11396" width="0" style="1" hidden="1" customWidth="1"/>
    <col min="11397" max="11397" width="3" style="1" customWidth="1"/>
    <col min="11398" max="11398" width="0" style="1" hidden="1" customWidth="1"/>
    <col min="11399" max="11399" width="3" style="1" customWidth="1"/>
    <col min="11400" max="11400" width="0" style="1" hidden="1" customWidth="1"/>
    <col min="11401" max="11401" width="4.44140625" style="1" customWidth="1"/>
    <col min="11402" max="11402" width="34.21875" style="1" customWidth="1"/>
    <col min="11403" max="11403" width="23.44140625" style="1" customWidth="1"/>
    <col min="11404" max="11404" width="9.21875" style="1" customWidth="1"/>
    <col min="11405" max="11405" width="19.44140625" style="1" customWidth="1"/>
    <col min="11406" max="11406" width="42.77734375" style="1" customWidth="1"/>
    <col min="11407" max="11407" width="5.77734375" style="1" customWidth="1"/>
    <col min="11408" max="11408" width="31.44140625" style="1" customWidth="1"/>
    <col min="11409" max="11409" width="16.21875" style="1" customWidth="1"/>
    <col min="11410" max="11411" width="9.21875" style="1" customWidth="1"/>
    <col min="11412" max="11412" width="11.21875" style="1" customWidth="1"/>
    <col min="11413" max="11413" width="2.21875" style="1" customWidth="1"/>
    <col min="11414" max="11619" width="10.88671875" style="1"/>
    <col min="11620" max="11620" width="12" style="1" customWidth="1"/>
    <col min="11621" max="11621" width="2.77734375" style="1" customWidth="1"/>
    <col min="11622" max="11623" width="6.44140625" style="1" customWidth="1"/>
    <col min="11624" max="11624" width="5.77734375" style="1" customWidth="1"/>
    <col min="11625" max="11625" width="6.44140625" style="1" customWidth="1"/>
    <col min="11626" max="11626" width="13.77734375" style="1" customWidth="1"/>
    <col min="11627" max="11628" width="9" style="1" customWidth="1"/>
    <col min="11629" max="11629" width="2.44140625" style="1" customWidth="1"/>
    <col min="11630" max="11630" width="8.77734375" style="1" customWidth="1"/>
    <col min="11631" max="11631" width="7.44140625" style="1" customWidth="1"/>
    <col min="11632" max="11634" width="3.77734375" style="1" customWidth="1"/>
    <col min="11635" max="11635" width="3.44140625" style="1" customWidth="1"/>
    <col min="11636" max="11636" width="2.77734375" style="1" customWidth="1"/>
    <col min="11637" max="11637" width="3" style="1" customWidth="1"/>
    <col min="11638" max="11640" width="0" style="1" hidden="1" customWidth="1"/>
    <col min="11641" max="11641" width="4.44140625" style="1" customWidth="1"/>
    <col min="11642" max="11642" width="0" style="1" hidden="1" customWidth="1"/>
    <col min="11643" max="11644" width="14.77734375" style="1" customWidth="1"/>
    <col min="11645" max="11645" width="15.21875" style="1" customWidth="1"/>
    <col min="11646" max="11646" width="6.44140625" style="1" customWidth="1"/>
    <col min="11647" max="11647" width="15.21875" style="1" customWidth="1"/>
    <col min="11648" max="11648" width="4.21875" style="1" customWidth="1"/>
    <col min="11649" max="11649" width="3" style="1" customWidth="1"/>
    <col min="11650" max="11652" width="0" style="1" hidden="1" customWidth="1"/>
    <col min="11653" max="11653" width="3" style="1" customWidth="1"/>
    <col min="11654" max="11654" width="0" style="1" hidden="1" customWidth="1"/>
    <col min="11655" max="11655" width="3" style="1" customWidth="1"/>
    <col min="11656" max="11656" width="0" style="1" hidden="1" customWidth="1"/>
    <col min="11657" max="11657" width="4.44140625" style="1" customWidth="1"/>
    <col min="11658" max="11658" width="34.21875" style="1" customWidth="1"/>
    <col min="11659" max="11659" width="23.44140625" style="1" customWidth="1"/>
    <col min="11660" max="11660" width="9.21875" style="1" customWidth="1"/>
    <col min="11661" max="11661" width="19.44140625" style="1" customWidth="1"/>
    <col min="11662" max="11662" width="42.77734375" style="1" customWidth="1"/>
    <col min="11663" max="11663" width="5.77734375" style="1" customWidth="1"/>
    <col min="11664" max="11664" width="31.44140625" style="1" customWidth="1"/>
    <col min="11665" max="11665" width="16.21875" style="1" customWidth="1"/>
    <col min="11666" max="11667" width="9.21875" style="1" customWidth="1"/>
    <col min="11668" max="11668" width="11.21875" style="1" customWidth="1"/>
    <col min="11669" max="11669" width="2.21875" style="1" customWidth="1"/>
    <col min="11670" max="11875" width="10.88671875" style="1"/>
    <col min="11876" max="11876" width="12" style="1" customWidth="1"/>
    <col min="11877" max="11877" width="2.77734375" style="1" customWidth="1"/>
    <col min="11878" max="11879" width="6.44140625" style="1" customWidth="1"/>
    <col min="11880" max="11880" width="5.77734375" style="1" customWidth="1"/>
    <col min="11881" max="11881" width="6.44140625" style="1" customWidth="1"/>
    <col min="11882" max="11882" width="13.77734375" style="1" customWidth="1"/>
    <col min="11883" max="11884" width="9" style="1" customWidth="1"/>
    <col min="11885" max="11885" width="2.44140625" style="1" customWidth="1"/>
    <col min="11886" max="11886" width="8.77734375" style="1" customWidth="1"/>
    <col min="11887" max="11887" width="7.44140625" style="1" customWidth="1"/>
    <col min="11888" max="11890" width="3.77734375" style="1" customWidth="1"/>
    <col min="11891" max="11891" width="3.44140625" style="1" customWidth="1"/>
    <col min="11892" max="11892" width="2.77734375" style="1" customWidth="1"/>
    <col min="11893" max="11893" width="3" style="1" customWidth="1"/>
    <col min="11894" max="11896" width="0" style="1" hidden="1" customWidth="1"/>
    <col min="11897" max="11897" width="4.44140625" style="1" customWidth="1"/>
    <col min="11898" max="11898" width="0" style="1" hidden="1" customWidth="1"/>
    <col min="11899" max="11900" width="14.77734375" style="1" customWidth="1"/>
    <col min="11901" max="11901" width="15.21875" style="1" customWidth="1"/>
    <col min="11902" max="11902" width="6.44140625" style="1" customWidth="1"/>
    <col min="11903" max="11903" width="15.21875" style="1" customWidth="1"/>
    <col min="11904" max="11904" width="4.21875" style="1" customWidth="1"/>
    <col min="11905" max="11905" width="3" style="1" customWidth="1"/>
    <col min="11906" max="11908" width="0" style="1" hidden="1" customWidth="1"/>
    <col min="11909" max="11909" width="3" style="1" customWidth="1"/>
    <col min="11910" max="11910" width="0" style="1" hidden="1" customWidth="1"/>
    <col min="11911" max="11911" width="3" style="1" customWidth="1"/>
    <col min="11912" max="11912" width="0" style="1" hidden="1" customWidth="1"/>
    <col min="11913" max="11913" width="4.44140625" style="1" customWidth="1"/>
    <col min="11914" max="11914" width="34.21875" style="1" customWidth="1"/>
    <col min="11915" max="11915" width="23.44140625" style="1" customWidth="1"/>
    <col min="11916" max="11916" width="9.21875" style="1" customWidth="1"/>
    <col min="11917" max="11917" width="19.44140625" style="1" customWidth="1"/>
    <col min="11918" max="11918" width="42.77734375" style="1" customWidth="1"/>
    <col min="11919" max="11919" width="5.77734375" style="1" customWidth="1"/>
    <col min="11920" max="11920" width="31.44140625" style="1" customWidth="1"/>
    <col min="11921" max="11921" width="16.21875" style="1" customWidth="1"/>
    <col min="11922" max="11923" width="9.21875" style="1" customWidth="1"/>
    <col min="11924" max="11924" width="11.21875" style="1" customWidth="1"/>
    <col min="11925" max="11925" width="2.21875" style="1" customWidth="1"/>
    <col min="11926" max="12131" width="10.88671875" style="1"/>
    <col min="12132" max="12132" width="12" style="1" customWidth="1"/>
    <col min="12133" max="12133" width="2.77734375" style="1" customWidth="1"/>
    <col min="12134" max="12135" width="6.44140625" style="1" customWidth="1"/>
    <col min="12136" max="12136" width="5.77734375" style="1" customWidth="1"/>
    <col min="12137" max="12137" width="6.44140625" style="1" customWidth="1"/>
    <col min="12138" max="12138" width="13.77734375" style="1" customWidth="1"/>
    <col min="12139" max="12140" width="9" style="1" customWidth="1"/>
    <col min="12141" max="12141" width="2.44140625" style="1" customWidth="1"/>
    <col min="12142" max="12142" width="8.77734375" style="1" customWidth="1"/>
    <col min="12143" max="12143" width="7.44140625" style="1" customWidth="1"/>
    <col min="12144" max="12146" width="3.77734375" style="1" customWidth="1"/>
    <col min="12147" max="12147" width="3.44140625" style="1" customWidth="1"/>
    <col min="12148" max="12148" width="2.77734375" style="1" customWidth="1"/>
    <col min="12149" max="12149" width="3" style="1" customWidth="1"/>
    <col min="12150" max="12152" width="0" style="1" hidden="1" customWidth="1"/>
    <col min="12153" max="12153" width="4.44140625" style="1" customWidth="1"/>
    <col min="12154" max="12154" width="0" style="1" hidden="1" customWidth="1"/>
    <col min="12155" max="12156" width="14.77734375" style="1" customWidth="1"/>
    <col min="12157" max="12157" width="15.21875" style="1" customWidth="1"/>
    <col min="12158" max="12158" width="6.44140625" style="1" customWidth="1"/>
    <col min="12159" max="12159" width="15.21875" style="1" customWidth="1"/>
    <col min="12160" max="12160" width="4.21875" style="1" customWidth="1"/>
    <col min="12161" max="12161" width="3" style="1" customWidth="1"/>
    <col min="12162" max="12164" width="0" style="1" hidden="1" customWidth="1"/>
    <col min="12165" max="12165" width="3" style="1" customWidth="1"/>
    <col min="12166" max="12166" width="0" style="1" hidden="1" customWidth="1"/>
    <col min="12167" max="12167" width="3" style="1" customWidth="1"/>
    <col min="12168" max="12168" width="0" style="1" hidden="1" customWidth="1"/>
    <col min="12169" max="12169" width="4.44140625" style="1" customWidth="1"/>
    <col min="12170" max="12170" width="34.21875" style="1" customWidth="1"/>
    <col min="12171" max="12171" width="23.44140625" style="1" customWidth="1"/>
    <col min="12172" max="12172" width="9.21875" style="1" customWidth="1"/>
    <col min="12173" max="12173" width="19.44140625" style="1" customWidth="1"/>
    <col min="12174" max="12174" width="42.77734375" style="1" customWidth="1"/>
    <col min="12175" max="12175" width="5.77734375" style="1" customWidth="1"/>
    <col min="12176" max="12176" width="31.44140625" style="1" customWidth="1"/>
    <col min="12177" max="12177" width="16.21875" style="1" customWidth="1"/>
    <col min="12178" max="12179" width="9.21875" style="1" customWidth="1"/>
    <col min="12180" max="12180" width="11.21875" style="1" customWidth="1"/>
    <col min="12181" max="12181" width="2.21875" style="1" customWidth="1"/>
    <col min="12182" max="12387" width="10.88671875" style="1"/>
    <col min="12388" max="12388" width="12" style="1" customWidth="1"/>
    <col min="12389" max="12389" width="2.77734375" style="1" customWidth="1"/>
    <col min="12390" max="12391" width="6.44140625" style="1" customWidth="1"/>
    <col min="12392" max="12392" width="5.77734375" style="1" customWidth="1"/>
    <col min="12393" max="12393" width="6.44140625" style="1" customWidth="1"/>
    <col min="12394" max="12394" width="13.77734375" style="1" customWidth="1"/>
    <col min="12395" max="12396" width="9" style="1" customWidth="1"/>
    <col min="12397" max="12397" width="2.44140625" style="1" customWidth="1"/>
    <col min="12398" max="12398" width="8.77734375" style="1" customWidth="1"/>
    <col min="12399" max="12399" width="7.44140625" style="1" customWidth="1"/>
    <col min="12400" max="12402" width="3.77734375" style="1" customWidth="1"/>
    <col min="12403" max="12403" width="3.44140625" style="1" customWidth="1"/>
    <col min="12404" max="12404" width="2.77734375" style="1" customWidth="1"/>
    <col min="12405" max="12405" width="3" style="1" customWidth="1"/>
    <col min="12406" max="12408" width="0" style="1" hidden="1" customWidth="1"/>
    <col min="12409" max="12409" width="4.44140625" style="1" customWidth="1"/>
    <col min="12410" max="12410" width="0" style="1" hidden="1" customWidth="1"/>
    <col min="12411" max="12412" width="14.77734375" style="1" customWidth="1"/>
    <col min="12413" max="12413" width="15.21875" style="1" customWidth="1"/>
    <col min="12414" max="12414" width="6.44140625" style="1" customWidth="1"/>
    <col min="12415" max="12415" width="15.21875" style="1" customWidth="1"/>
    <col min="12416" max="12416" width="4.21875" style="1" customWidth="1"/>
    <col min="12417" max="12417" width="3" style="1" customWidth="1"/>
    <col min="12418" max="12420" width="0" style="1" hidden="1" customWidth="1"/>
    <col min="12421" max="12421" width="3" style="1" customWidth="1"/>
    <col min="12422" max="12422" width="0" style="1" hidden="1" customWidth="1"/>
    <col min="12423" max="12423" width="3" style="1" customWidth="1"/>
    <col min="12424" max="12424" width="0" style="1" hidden="1" customWidth="1"/>
    <col min="12425" max="12425" width="4.44140625" style="1" customWidth="1"/>
    <col min="12426" max="12426" width="34.21875" style="1" customWidth="1"/>
    <col min="12427" max="12427" width="23.44140625" style="1" customWidth="1"/>
    <col min="12428" max="12428" width="9.21875" style="1" customWidth="1"/>
    <col min="12429" max="12429" width="19.44140625" style="1" customWidth="1"/>
    <col min="12430" max="12430" width="42.77734375" style="1" customWidth="1"/>
    <col min="12431" max="12431" width="5.77734375" style="1" customWidth="1"/>
    <col min="12432" max="12432" width="31.44140625" style="1" customWidth="1"/>
    <col min="12433" max="12433" width="16.21875" style="1" customWidth="1"/>
    <col min="12434" max="12435" width="9.21875" style="1" customWidth="1"/>
    <col min="12436" max="12436" width="11.21875" style="1" customWidth="1"/>
    <col min="12437" max="12437" width="2.21875" style="1" customWidth="1"/>
    <col min="12438" max="12643" width="10.88671875" style="1"/>
    <col min="12644" max="12644" width="12" style="1" customWidth="1"/>
    <col min="12645" max="12645" width="2.77734375" style="1" customWidth="1"/>
    <col min="12646" max="12647" width="6.44140625" style="1" customWidth="1"/>
    <col min="12648" max="12648" width="5.77734375" style="1" customWidth="1"/>
    <col min="12649" max="12649" width="6.44140625" style="1" customWidth="1"/>
    <col min="12650" max="12650" width="13.77734375" style="1" customWidth="1"/>
    <col min="12651" max="12652" width="9" style="1" customWidth="1"/>
    <col min="12653" max="12653" width="2.44140625" style="1" customWidth="1"/>
    <col min="12654" max="12654" width="8.77734375" style="1" customWidth="1"/>
    <col min="12655" max="12655" width="7.44140625" style="1" customWidth="1"/>
    <col min="12656" max="12658" width="3.77734375" style="1" customWidth="1"/>
    <col min="12659" max="12659" width="3.44140625" style="1" customWidth="1"/>
    <col min="12660" max="12660" width="2.77734375" style="1" customWidth="1"/>
    <col min="12661" max="12661" width="3" style="1" customWidth="1"/>
    <col min="12662" max="12664" width="0" style="1" hidden="1" customWidth="1"/>
    <col min="12665" max="12665" width="4.44140625" style="1" customWidth="1"/>
    <col min="12666" max="12666" width="0" style="1" hidden="1" customWidth="1"/>
    <col min="12667" max="12668" width="14.77734375" style="1" customWidth="1"/>
    <col min="12669" max="12669" width="15.21875" style="1" customWidth="1"/>
    <col min="12670" max="12670" width="6.44140625" style="1" customWidth="1"/>
    <col min="12671" max="12671" width="15.21875" style="1" customWidth="1"/>
    <col min="12672" max="12672" width="4.21875" style="1" customWidth="1"/>
    <col min="12673" max="12673" width="3" style="1" customWidth="1"/>
    <col min="12674" max="12676" width="0" style="1" hidden="1" customWidth="1"/>
    <col min="12677" max="12677" width="3" style="1" customWidth="1"/>
    <col min="12678" max="12678" width="0" style="1" hidden="1" customWidth="1"/>
    <col min="12679" max="12679" width="3" style="1" customWidth="1"/>
    <col min="12680" max="12680" width="0" style="1" hidden="1" customWidth="1"/>
    <col min="12681" max="12681" width="4.44140625" style="1" customWidth="1"/>
    <col min="12682" max="12682" width="34.21875" style="1" customWidth="1"/>
    <col min="12683" max="12683" width="23.44140625" style="1" customWidth="1"/>
    <col min="12684" max="12684" width="9.21875" style="1" customWidth="1"/>
    <col min="12685" max="12685" width="19.44140625" style="1" customWidth="1"/>
    <col min="12686" max="12686" width="42.77734375" style="1" customWidth="1"/>
    <col min="12687" max="12687" width="5.77734375" style="1" customWidth="1"/>
    <col min="12688" max="12688" width="31.44140625" style="1" customWidth="1"/>
    <col min="12689" max="12689" width="16.21875" style="1" customWidth="1"/>
    <col min="12690" max="12691" width="9.21875" style="1" customWidth="1"/>
    <col min="12692" max="12692" width="11.21875" style="1" customWidth="1"/>
    <col min="12693" max="12693" width="2.21875" style="1" customWidth="1"/>
    <col min="12694" max="12899" width="10.88671875" style="1"/>
    <col min="12900" max="12900" width="12" style="1" customWidth="1"/>
    <col min="12901" max="12901" width="2.77734375" style="1" customWidth="1"/>
    <col min="12902" max="12903" width="6.44140625" style="1" customWidth="1"/>
    <col min="12904" max="12904" width="5.77734375" style="1" customWidth="1"/>
    <col min="12905" max="12905" width="6.44140625" style="1" customWidth="1"/>
    <col min="12906" max="12906" width="13.77734375" style="1" customWidth="1"/>
    <col min="12907" max="12908" width="9" style="1" customWidth="1"/>
    <col min="12909" max="12909" width="2.44140625" style="1" customWidth="1"/>
    <col min="12910" max="12910" width="8.77734375" style="1" customWidth="1"/>
    <col min="12911" max="12911" width="7.44140625" style="1" customWidth="1"/>
    <col min="12912" max="12914" width="3.77734375" style="1" customWidth="1"/>
    <col min="12915" max="12915" width="3.44140625" style="1" customWidth="1"/>
    <col min="12916" max="12916" width="2.77734375" style="1" customWidth="1"/>
    <col min="12917" max="12917" width="3" style="1" customWidth="1"/>
    <col min="12918" max="12920" width="0" style="1" hidden="1" customWidth="1"/>
    <col min="12921" max="12921" width="4.44140625" style="1" customWidth="1"/>
    <col min="12922" max="12922" width="0" style="1" hidden="1" customWidth="1"/>
    <col min="12923" max="12924" width="14.77734375" style="1" customWidth="1"/>
    <col min="12925" max="12925" width="15.21875" style="1" customWidth="1"/>
    <col min="12926" max="12926" width="6.44140625" style="1" customWidth="1"/>
    <col min="12927" max="12927" width="15.21875" style="1" customWidth="1"/>
    <col min="12928" max="12928" width="4.21875" style="1" customWidth="1"/>
    <col min="12929" max="12929" width="3" style="1" customWidth="1"/>
    <col min="12930" max="12932" width="0" style="1" hidden="1" customWidth="1"/>
    <col min="12933" max="12933" width="3" style="1" customWidth="1"/>
    <col min="12934" max="12934" width="0" style="1" hidden="1" customWidth="1"/>
    <col min="12935" max="12935" width="3" style="1" customWidth="1"/>
    <col min="12936" max="12936" width="0" style="1" hidden="1" customWidth="1"/>
    <col min="12937" max="12937" width="4.44140625" style="1" customWidth="1"/>
    <col min="12938" max="12938" width="34.21875" style="1" customWidth="1"/>
    <col min="12939" max="12939" width="23.44140625" style="1" customWidth="1"/>
    <col min="12940" max="12940" width="9.21875" style="1" customWidth="1"/>
    <col min="12941" max="12941" width="19.44140625" style="1" customWidth="1"/>
    <col min="12942" max="12942" width="42.77734375" style="1" customWidth="1"/>
    <col min="12943" max="12943" width="5.77734375" style="1" customWidth="1"/>
    <col min="12944" max="12944" width="31.44140625" style="1" customWidth="1"/>
    <col min="12945" max="12945" width="16.21875" style="1" customWidth="1"/>
    <col min="12946" max="12947" width="9.21875" style="1" customWidth="1"/>
    <col min="12948" max="12948" width="11.21875" style="1" customWidth="1"/>
    <col min="12949" max="12949" width="2.21875" style="1" customWidth="1"/>
    <col min="12950" max="13155" width="10.88671875" style="1"/>
    <col min="13156" max="13156" width="12" style="1" customWidth="1"/>
    <col min="13157" max="13157" width="2.77734375" style="1" customWidth="1"/>
    <col min="13158" max="13159" width="6.44140625" style="1" customWidth="1"/>
    <col min="13160" max="13160" width="5.77734375" style="1" customWidth="1"/>
    <col min="13161" max="13161" width="6.44140625" style="1" customWidth="1"/>
    <col min="13162" max="13162" width="13.77734375" style="1" customWidth="1"/>
    <col min="13163" max="13164" width="9" style="1" customWidth="1"/>
    <col min="13165" max="13165" width="2.44140625" style="1" customWidth="1"/>
    <col min="13166" max="13166" width="8.77734375" style="1" customWidth="1"/>
    <col min="13167" max="13167" width="7.44140625" style="1" customWidth="1"/>
    <col min="13168" max="13170" width="3.77734375" style="1" customWidth="1"/>
    <col min="13171" max="13171" width="3.44140625" style="1" customWidth="1"/>
    <col min="13172" max="13172" width="2.77734375" style="1" customWidth="1"/>
    <col min="13173" max="13173" width="3" style="1" customWidth="1"/>
    <col min="13174" max="13176" width="0" style="1" hidden="1" customWidth="1"/>
    <col min="13177" max="13177" width="4.44140625" style="1" customWidth="1"/>
    <col min="13178" max="13178" width="0" style="1" hidden="1" customWidth="1"/>
    <col min="13179" max="13180" width="14.77734375" style="1" customWidth="1"/>
    <col min="13181" max="13181" width="15.21875" style="1" customWidth="1"/>
    <col min="13182" max="13182" width="6.44140625" style="1" customWidth="1"/>
    <col min="13183" max="13183" width="15.21875" style="1" customWidth="1"/>
    <col min="13184" max="13184" width="4.21875" style="1" customWidth="1"/>
    <col min="13185" max="13185" width="3" style="1" customWidth="1"/>
    <col min="13186" max="13188" width="0" style="1" hidden="1" customWidth="1"/>
    <col min="13189" max="13189" width="3" style="1" customWidth="1"/>
    <col min="13190" max="13190" width="0" style="1" hidden="1" customWidth="1"/>
    <col min="13191" max="13191" width="3" style="1" customWidth="1"/>
    <col min="13192" max="13192" width="0" style="1" hidden="1" customWidth="1"/>
    <col min="13193" max="13193" width="4.44140625" style="1" customWidth="1"/>
    <col min="13194" max="13194" width="34.21875" style="1" customWidth="1"/>
    <col min="13195" max="13195" width="23.44140625" style="1" customWidth="1"/>
    <col min="13196" max="13196" width="9.21875" style="1" customWidth="1"/>
    <col min="13197" max="13197" width="19.44140625" style="1" customWidth="1"/>
    <col min="13198" max="13198" width="42.77734375" style="1" customWidth="1"/>
    <col min="13199" max="13199" width="5.77734375" style="1" customWidth="1"/>
    <col min="13200" max="13200" width="31.44140625" style="1" customWidth="1"/>
    <col min="13201" max="13201" width="16.21875" style="1" customWidth="1"/>
    <col min="13202" max="13203" width="9.21875" style="1" customWidth="1"/>
    <col min="13204" max="13204" width="11.21875" style="1" customWidth="1"/>
    <col min="13205" max="13205" width="2.21875" style="1" customWidth="1"/>
    <col min="13206" max="13411" width="10.88671875" style="1"/>
    <col min="13412" max="13412" width="12" style="1" customWidth="1"/>
    <col min="13413" max="13413" width="2.77734375" style="1" customWidth="1"/>
    <col min="13414" max="13415" width="6.44140625" style="1" customWidth="1"/>
    <col min="13416" max="13416" width="5.77734375" style="1" customWidth="1"/>
    <col min="13417" max="13417" width="6.44140625" style="1" customWidth="1"/>
    <col min="13418" max="13418" width="13.77734375" style="1" customWidth="1"/>
    <col min="13419" max="13420" width="9" style="1" customWidth="1"/>
    <col min="13421" max="13421" width="2.44140625" style="1" customWidth="1"/>
    <col min="13422" max="13422" width="8.77734375" style="1" customWidth="1"/>
    <col min="13423" max="13423" width="7.44140625" style="1" customWidth="1"/>
    <col min="13424" max="13426" width="3.77734375" style="1" customWidth="1"/>
    <col min="13427" max="13427" width="3.44140625" style="1" customWidth="1"/>
    <col min="13428" max="13428" width="2.77734375" style="1" customWidth="1"/>
    <col min="13429" max="13429" width="3" style="1" customWidth="1"/>
    <col min="13430" max="13432" width="0" style="1" hidden="1" customWidth="1"/>
    <col min="13433" max="13433" width="4.44140625" style="1" customWidth="1"/>
    <col min="13434" max="13434" width="0" style="1" hidden="1" customWidth="1"/>
    <col min="13435" max="13436" width="14.77734375" style="1" customWidth="1"/>
    <col min="13437" max="13437" width="15.21875" style="1" customWidth="1"/>
    <col min="13438" max="13438" width="6.44140625" style="1" customWidth="1"/>
    <col min="13439" max="13439" width="15.21875" style="1" customWidth="1"/>
    <col min="13440" max="13440" width="4.21875" style="1" customWidth="1"/>
    <col min="13441" max="13441" width="3" style="1" customWidth="1"/>
    <col min="13442" max="13444" width="0" style="1" hidden="1" customWidth="1"/>
    <col min="13445" max="13445" width="3" style="1" customWidth="1"/>
    <col min="13446" max="13446" width="0" style="1" hidden="1" customWidth="1"/>
    <col min="13447" max="13447" width="3" style="1" customWidth="1"/>
    <col min="13448" max="13448" width="0" style="1" hidden="1" customWidth="1"/>
    <col min="13449" max="13449" width="4.44140625" style="1" customWidth="1"/>
    <col min="13450" max="13450" width="34.21875" style="1" customWidth="1"/>
    <col min="13451" max="13451" width="23.44140625" style="1" customWidth="1"/>
    <col min="13452" max="13452" width="9.21875" style="1" customWidth="1"/>
    <col min="13453" max="13453" width="19.44140625" style="1" customWidth="1"/>
    <col min="13454" max="13454" width="42.77734375" style="1" customWidth="1"/>
    <col min="13455" max="13455" width="5.77734375" style="1" customWidth="1"/>
    <col min="13456" max="13456" width="31.44140625" style="1" customWidth="1"/>
    <col min="13457" max="13457" width="16.21875" style="1" customWidth="1"/>
    <col min="13458" max="13459" width="9.21875" style="1" customWidth="1"/>
    <col min="13460" max="13460" width="11.21875" style="1" customWidth="1"/>
    <col min="13461" max="13461" width="2.21875" style="1" customWidth="1"/>
    <col min="13462" max="13667" width="10.88671875" style="1"/>
    <col min="13668" max="13668" width="12" style="1" customWidth="1"/>
    <col min="13669" max="13669" width="2.77734375" style="1" customWidth="1"/>
    <col min="13670" max="13671" width="6.44140625" style="1" customWidth="1"/>
    <col min="13672" max="13672" width="5.77734375" style="1" customWidth="1"/>
    <col min="13673" max="13673" width="6.44140625" style="1" customWidth="1"/>
    <col min="13674" max="13674" width="13.77734375" style="1" customWidth="1"/>
    <col min="13675" max="13676" width="9" style="1" customWidth="1"/>
    <col min="13677" max="13677" width="2.44140625" style="1" customWidth="1"/>
    <col min="13678" max="13678" width="8.77734375" style="1" customWidth="1"/>
    <col min="13679" max="13679" width="7.44140625" style="1" customWidth="1"/>
    <col min="13680" max="13682" width="3.77734375" style="1" customWidth="1"/>
    <col min="13683" max="13683" width="3.44140625" style="1" customWidth="1"/>
    <col min="13684" max="13684" width="2.77734375" style="1" customWidth="1"/>
    <col min="13685" max="13685" width="3" style="1" customWidth="1"/>
    <col min="13686" max="13688" width="0" style="1" hidden="1" customWidth="1"/>
    <col min="13689" max="13689" width="4.44140625" style="1" customWidth="1"/>
    <col min="13690" max="13690" width="0" style="1" hidden="1" customWidth="1"/>
    <col min="13691" max="13692" width="14.77734375" style="1" customWidth="1"/>
    <col min="13693" max="13693" width="15.21875" style="1" customWidth="1"/>
    <col min="13694" max="13694" width="6.44140625" style="1" customWidth="1"/>
    <col min="13695" max="13695" width="15.21875" style="1" customWidth="1"/>
    <col min="13696" max="13696" width="4.21875" style="1" customWidth="1"/>
    <col min="13697" max="13697" width="3" style="1" customWidth="1"/>
    <col min="13698" max="13700" width="0" style="1" hidden="1" customWidth="1"/>
    <col min="13701" max="13701" width="3" style="1" customWidth="1"/>
    <col min="13702" max="13702" width="0" style="1" hidden="1" customWidth="1"/>
    <col min="13703" max="13703" width="3" style="1" customWidth="1"/>
    <col min="13704" max="13704" width="0" style="1" hidden="1" customWidth="1"/>
    <col min="13705" max="13705" width="4.44140625" style="1" customWidth="1"/>
    <col min="13706" max="13706" width="34.21875" style="1" customWidth="1"/>
    <col min="13707" max="13707" width="23.44140625" style="1" customWidth="1"/>
    <col min="13708" max="13708" width="9.21875" style="1" customWidth="1"/>
    <col min="13709" max="13709" width="19.44140625" style="1" customWidth="1"/>
    <col min="13710" max="13710" width="42.77734375" style="1" customWidth="1"/>
    <col min="13711" max="13711" width="5.77734375" style="1" customWidth="1"/>
    <col min="13712" max="13712" width="31.44140625" style="1" customWidth="1"/>
    <col min="13713" max="13713" width="16.21875" style="1" customWidth="1"/>
    <col min="13714" max="13715" width="9.21875" style="1" customWidth="1"/>
    <col min="13716" max="13716" width="11.21875" style="1" customWidth="1"/>
    <col min="13717" max="13717" width="2.21875" style="1" customWidth="1"/>
    <col min="13718" max="13923" width="10.88671875" style="1"/>
    <col min="13924" max="13924" width="12" style="1" customWidth="1"/>
    <col min="13925" max="13925" width="2.77734375" style="1" customWidth="1"/>
    <col min="13926" max="13927" width="6.44140625" style="1" customWidth="1"/>
    <col min="13928" max="13928" width="5.77734375" style="1" customWidth="1"/>
    <col min="13929" max="13929" width="6.44140625" style="1" customWidth="1"/>
    <col min="13930" max="13930" width="13.77734375" style="1" customWidth="1"/>
    <col min="13931" max="13932" width="9" style="1" customWidth="1"/>
    <col min="13933" max="13933" width="2.44140625" style="1" customWidth="1"/>
    <col min="13934" max="13934" width="8.77734375" style="1" customWidth="1"/>
    <col min="13935" max="13935" width="7.44140625" style="1" customWidth="1"/>
    <col min="13936" max="13938" width="3.77734375" style="1" customWidth="1"/>
    <col min="13939" max="13939" width="3.44140625" style="1" customWidth="1"/>
    <col min="13940" max="13940" width="2.77734375" style="1" customWidth="1"/>
    <col min="13941" max="13941" width="3" style="1" customWidth="1"/>
    <col min="13942" max="13944" width="0" style="1" hidden="1" customWidth="1"/>
    <col min="13945" max="13945" width="4.44140625" style="1" customWidth="1"/>
    <col min="13946" max="13946" width="0" style="1" hidden="1" customWidth="1"/>
    <col min="13947" max="13948" width="14.77734375" style="1" customWidth="1"/>
    <col min="13949" max="13949" width="15.21875" style="1" customWidth="1"/>
    <col min="13950" max="13950" width="6.44140625" style="1" customWidth="1"/>
    <col min="13951" max="13951" width="15.21875" style="1" customWidth="1"/>
    <col min="13952" max="13952" width="4.21875" style="1" customWidth="1"/>
    <col min="13953" max="13953" width="3" style="1" customWidth="1"/>
    <col min="13954" max="13956" width="0" style="1" hidden="1" customWidth="1"/>
    <col min="13957" max="13957" width="3" style="1" customWidth="1"/>
    <col min="13958" max="13958" width="0" style="1" hidden="1" customWidth="1"/>
    <col min="13959" max="13959" width="3" style="1" customWidth="1"/>
    <col min="13960" max="13960" width="0" style="1" hidden="1" customWidth="1"/>
    <col min="13961" max="13961" width="4.44140625" style="1" customWidth="1"/>
    <col min="13962" max="13962" width="34.21875" style="1" customWidth="1"/>
    <col min="13963" max="13963" width="23.44140625" style="1" customWidth="1"/>
    <col min="13964" max="13964" width="9.21875" style="1" customWidth="1"/>
    <col min="13965" max="13965" width="19.44140625" style="1" customWidth="1"/>
    <col min="13966" max="13966" width="42.77734375" style="1" customWidth="1"/>
    <col min="13967" max="13967" width="5.77734375" style="1" customWidth="1"/>
    <col min="13968" max="13968" width="31.44140625" style="1" customWidth="1"/>
    <col min="13969" max="13969" width="16.21875" style="1" customWidth="1"/>
    <col min="13970" max="13971" width="9.21875" style="1" customWidth="1"/>
    <col min="13972" max="13972" width="11.21875" style="1" customWidth="1"/>
    <col min="13973" max="13973" width="2.21875" style="1" customWidth="1"/>
    <col min="13974" max="14179" width="10.88671875" style="1"/>
    <col min="14180" max="14180" width="12" style="1" customWidth="1"/>
    <col min="14181" max="14181" width="2.77734375" style="1" customWidth="1"/>
    <col min="14182" max="14183" width="6.44140625" style="1" customWidth="1"/>
    <col min="14184" max="14184" width="5.77734375" style="1" customWidth="1"/>
    <col min="14185" max="14185" width="6.44140625" style="1" customWidth="1"/>
    <col min="14186" max="14186" width="13.77734375" style="1" customWidth="1"/>
    <col min="14187" max="14188" width="9" style="1" customWidth="1"/>
    <col min="14189" max="14189" width="2.44140625" style="1" customWidth="1"/>
    <col min="14190" max="14190" width="8.77734375" style="1" customWidth="1"/>
    <col min="14191" max="14191" width="7.44140625" style="1" customWidth="1"/>
    <col min="14192" max="14194" width="3.77734375" style="1" customWidth="1"/>
    <col min="14195" max="14195" width="3.44140625" style="1" customWidth="1"/>
    <col min="14196" max="14196" width="2.77734375" style="1" customWidth="1"/>
    <col min="14197" max="14197" width="3" style="1" customWidth="1"/>
    <col min="14198" max="14200" width="0" style="1" hidden="1" customWidth="1"/>
    <col min="14201" max="14201" width="4.44140625" style="1" customWidth="1"/>
    <col min="14202" max="14202" width="0" style="1" hidden="1" customWidth="1"/>
    <col min="14203" max="14204" width="14.77734375" style="1" customWidth="1"/>
    <col min="14205" max="14205" width="15.21875" style="1" customWidth="1"/>
    <col min="14206" max="14206" width="6.44140625" style="1" customWidth="1"/>
    <col min="14207" max="14207" width="15.21875" style="1" customWidth="1"/>
    <col min="14208" max="14208" width="4.21875" style="1" customWidth="1"/>
    <col min="14209" max="14209" width="3" style="1" customWidth="1"/>
    <col min="14210" max="14212" width="0" style="1" hidden="1" customWidth="1"/>
    <col min="14213" max="14213" width="3" style="1" customWidth="1"/>
    <col min="14214" max="14214" width="0" style="1" hidden="1" customWidth="1"/>
    <col min="14215" max="14215" width="3" style="1" customWidth="1"/>
    <col min="14216" max="14216" width="0" style="1" hidden="1" customWidth="1"/>
    <col min="14217" max="14217" width="4.44140625" style="1" customWidth="1"/>
    <col min="14218" max="14218" width="34.21875" style="1" customWidth="1"/>
    <col min="14219" max="14219" width="23.44140625" style="1" customWidth="1"/>
    <col min="14220" max="14220" width="9.21875" style="1" customWidth="1"/>
    <col min="14221" max="14221" width="19.44140625" style="1" customWidth="1"/>
    <col min="14222" max="14222" width="42.77734375" style="1" customWidth="1"/>
    <col min="14223" max="14223" width="5.77734375" style="1" customWidth="1"/>
    <col min="14224" max="14224" width="31.44140625" style="1" customWidth="1"/>
    <col min="14225" max="14225" width="16.21875" style="1" customWidth="1"/>
    <col min="14226" max="14227" width="9.21875" style="1" customWidth="1"/>
    <col min="14228" max="14228" width="11.21875" style="1" customWidth="1"/>
    <col min="14229" max="14229" width="2.21875" style="1" customWidth="1"/>
    <col min="14230" max="14435" width="10.88671875" style="1"/>
    <col min="14436" max="14436" width="12" style="1" customWidth="1"/>
    <col min="14437" max="14437" width="2.77734375" style="1" customWidth="1"/>
    <col min="14438" max="14439" width="6.44140625" style="1" customWidth="1"/>
    <col min="14440" max="14440" width="5.77734375" style="1" customWidth="1"/>
    <col min="14441" max="14441" width="6.44140625" style="1" customWidth="1"/>
    <col min="14442" max="14442" width="13.77734375" style="1" customWidth="1"/>
    <col min="14443" max="14444" width="9" style="1" customWidth="1"/>
    <col min="14445" max="14445" width="2.44140625" style="1" customWidth="1"/>
    <col min="14446" max="14446" width="8.77734375" style="1" customWidth="1"/>
    <col min="14447" max="14447" width="7.44140625" style="1" customWidth="1"/>
    <col min="14448" max="14450" width="3.77734375" style="1" customWidth="1"/>
    <col min="14451" max="14451" width="3.44140625" style="1" customWidth="1"/>
    <col min="14452" max="14452" width="2.77734375" style="1" customWidth="1"/>
    <col min="14453" max="14453" width="3" style="1" customWidth="1"/>
    <col min="14454" max="14456" width="0" style="1" hidden="1" customWidth="1"/>
    <col min="14457" max="14457" width="4.44140625" style="1" customWidth="1"/>
    <col min="14458" max="14458" width="0" style="1" hidden="1" customWidth="1"/>
    <col min="14459" max="14460" width="14.77734375" style="1" customWidth="1"/>
    <col min="14461" max="14461" width="15.21875" style="1" customWidth="1"/>
    <col min="14462" max="14462" width="6.44140625" style="1" customWidth="1"/>
    <col min="14463" max="14463" width="15.21875" style="1" customWidth="1"/>
    <col min="14464" max="14464" width="4.21875" style="1" customWidth="1"/>
    <col min="14465" max="14465" width="3" style="1" customWidth="1"/>
    <col min="14466" max="14468" width="0" style="1" hidden="1" customWidth="1"/>
    <col min="14469" max="14469" width="3" style="1" customWidth="1"/>
    <col min="14470" max="14470" width="0" style="1" hidden="1" customWidth="1"/>
    <col min="14471" max="14471" width="3" style="1" customWidth="1"/>
    <col min="14472" max="14472" width="0" style="1" hidden="1" customWidth="1"/>
    <col min="14473" max="14473" width="4.44140625" style="1" customWidth="1"/>
    <col min="14474" max="14474" width="34.21875" style="1" customWidth="1"/>
    <col min="14475" max="14475" width="23.44140625" style="1" customWidth="1"/>
    <col min="14476" max="14476" width="9.21875" style="1" customWidth="1"/>
    <col min="14477" max="14477" width="19.44140625" style="1" customWidth="1"/>
    <col min="14478" max="14478" width="42.77734375" style="1" customWidth="1"/>
    <col min="14479" max="14479" width="5.77734375" style="1" customWidth="1"/>
    <col min="14480" max="14480" width="31.44140625" style="1" customWidth="1"/>
    <col min="14481" max="14481" width="16.21875" style="1" customWidth="1"/>
    <col min="14482" max="14483" width="9.21875" style="1" customWidth="1"/>
    <col min="14484" max="14484" width="11.21875" style="1" customWidth="1"/>
    <col min="14485" max="14485" width="2.21875" style="1" customWidth="1"/>
    <col min="14486" max="14691" width="10.88671875" style="1"/>
    <col min="14692" max="14692" width="12" style="1" customWidth="1"/>
    <col min="14693" max="14693" width="2.77734375" style="1" customWidth="1"/>
    <col min="14694" max="14695" width="6.44140625" style="1" customWidth="1"/>
    <col min="14696" max="14696" width="5.77734375" style="1" customWidth="1"/>
    <col min="14697" max="14697" width="6.44140625" style="1" customWidth="1"/>
    <col min="14698" max="14698" width="13.77734375" style="1" customWidth="1"/>
    <col min="14699" max="14700" width="9" style="1" customWidth="1"/>
    <col min="14701" max="14701" width="2.44140625" style="1" customWidth="1"/>
    <col min="14702" max="14702" width="8.77734375" style="1" customWidth="1"/>
    <col min="14703" max="14703" width="7.44140625" style="1" customWidth="1"/>
    <col min="14704" max="14706" width="3.77734375" style="1" customWidth="1"/>
    <col min="14707" max="14707" width="3.44140625" style="1" customWidth="1"/>
    <col min="14708" max="14708" width="2.77734375" style="1" customWidth="1"/>
    <col min="14709" max="14709" width="3" style="1" customWidth="1"/>
    <col min="14710" max="14712" width="0" style="1" hidden="1" customWidth="1"/>
    <col min="14713" max="14713" width="4.44140625" style="1" customWidth="1"/>
    <col min="14714" max="14714" width="0" style="1" hidden="1" customWidth="1"/>
    <col min="14715" max="14716" width="14.77734375" style="1" customWidth="1"/>
    <col min="14717" max="14717" width="15.21875" style="1" customWidth="1"/>
    <col min="14718" max="14718" width="6.44140625" style="1" customWidth="1"/>
    <col min="14719" max="14719" width="15.21875" style="1" customWidth="1"/>
    <col min="14720" max="14720" width="4.21875" style="1" customWidth="1"/>
    <col min="14721" max="14721" width="3" style="1" customWidth="1"/>
    <col min="14722" max="14724" width="0" style="1" hidden="1" customWidth="1"/>
    <col min="14725" max="14725" width="3" style="1" customWidth="1"/>
    <col min="14726" max="14726" width="0" style="1" hidden="1" customWidth="1"/>
    <col min="14727" max="14727" width="3" style="1" customWidth="1"/>
    <col min="14728" max="14728" width="0" style="1" hidden="1" customWidth="1"/>
    <col min="14729" max="14729" width="4.44140625" style="1" customWidth="1"/>
    <col min="14730" max="14730" width="34.21875" style="1" customWidth="1"/>
    <col min="14731" max="14731" width="23.44140625" style="1" customWidth="1"/>
    <col min="14732" max="14732" width="9.21875" style="1" customWidth="1"/>
    <col min="14733" max="14733" width="19.44140625" style="1" customWidth="1"/>
    <col min="14734" max="14734" width="42.77734375" style="1" customWidth="1"/>
    <col min="14735" max="14735" width="5.77734375" style="1" customWidth="1"/>
    <col min="14736" max="14736" width="31.44140625" style="1" customWidth="1"/>
    <col min="14737" max="14737" width="16.21875" style="1" customWidth="1"/>
    <col min="14738" max="14739" width="9.21875" style="1" customWidth="1"/>
    <col min="14740" max="14740" width="11.21875" style="1" customWidth="1"/>
    <col min="14741" max="14741" width="2.21875" style="1" customWidth="1"/>
    <col min="14742" max="14947" width="10.88671875" style="1"/>
    <col min="14948" max="14948" width="12" style="1" customWidth="1"/>
    <col min="14949" max="14949" width="2.77734375" style="1" customWidth="1"/>
    <col min="14950" max="14951" width="6.44140625" style="1" customWidth="1"/>
    <col min="14952" max="14952" width="5.77734375" style="1" customWidth="1"/>
    <col min="14953" max="14953" width="6.44140625" style="1" customWidth="1"/>
    <col min="14954" max="14954" width="13.77734375" style="1" customWidth="1"/>
    <col min="14955" max="14956" width="9" style="1" customWidth="1"/>
    <col min="14957" max="14957" width="2.44140625" style="1" customWidth="1"/>
    <col min="14958" max="14958" width="8.77734375" style="1" customWidth="1"/>
    <col min="14959" max="14959" width="7.44140625" style="1" customWidth="1"/>
    <col min="14960" max="14962" width="3.77734375" style="1" customWidth="1"/>
    <col min="14963" max="14963" width="3.44140625" style="1" customWidth="1"/>
    <col min="14964" max="14964" width="2.77734375" style="1" customWidth="1"/>
    <col min="14965" max="14965" width="3" style="1" customWidth="1"/>
    <col min="14966" max="14968" width="0" style="1" hidden="1" customWidth="1"/>
    <col min="14969" max="14969" width="4.44140625" style="1" customWidth="1"/>
    <col min="14970" max="14970" width="0" style="1" hidden="1" customWidth="1"/>
    <col min="14971" max="14972" width="14.77734375" style="1" customWidth="1"/>
    <col min="14973" max="14973" width="15.21875" style="1" customWidth="1"/>
    <col min="14974" max="14974" width="6.44140625" style="1" customWidth="1"/>
    <col min="14975" max="14975" width="15.21875" style="1" customWidth="1"/>
    <col min="14976" max="14976" width="4.21875" style="1" customWidth="1"/>
    <col min="14977" max="14977" width="3" style="1" customWidth="1"/>
    <col min="14978" max="14980" width="0" style="1" hidden="1" customWidth="1"/>
    <col min="14981" max="14981" width="3" style="1" customWidth="1"/>
    <col min="14982" max="14982" width="0" style="1" hidden="1" customWidth="1"/>
    <col min="14983" max="14983" width="3" style="1" customWidth="1"/>
    <col min="14984" max="14984" width="0" style="1" hidden="1" customWidth="1"/>
    <col min="14985" max="14985" width="4.44140625" style="1" customWidth="1"/>
    <col min="14986" max="14986" width="34.21875" style="1" customWidth="1"/>
    <col min="14987" max="14987" width="23.44140625" style="1" customWidth="1"/>
    <col min="14988" max="14988" width="9.21875" style="1" customWidth="1"/>
    <col min="14989" max="14989" width="19.44140625" style="1" customWidth="1"/>
    <col min="14990" max="14990" width="42.77734375" style="1" customWidth="1"/>
    <col min="14991" max="14991" width="5.77734375" style="1" customWidth="1"/>
    <col min="14992" max="14992" width="31.44140625" style="1" customWidth="1"/>
    <col min="14993" max="14993" width="16.21875" style="1" customWidth="1"/>
    <col min="14994" max="14995" width="9.21875" style="1" customWidth="1"/>
    <col min="14996" max="14996" width="11.21875" style="1" customWidth="1"/>
    <col min="14997" max="14997" width="2.21875" style="1" customWidth="1"/>
    <col min="14998" max="15203" width="10.88671875" style="1"/>
    <col min="15204" max="15204" width="12" style="1" customWidth="1"/>
    <col min="15205" max="15205" width="2.77734375" style="1" customWidth="1"/>
    <col min="15206" max="15207" width="6.44140625" style="1" customWidth="1"/>
    <col min="15208" max="15208" width="5.77734375" style="1" customWidth="1"/>
    <col min="15209" max="15209" width="6.44140625" style="1" customWidth="1"/>
    <col min="15210" max="15210" width="13.77734375" style="1" customWidth="1"/>
    <col min="15211" max="15212" width="9" style="1" customWidth="1"/>
    <col min="15213" max="15213" width="2.44140625" style="1" customWidth="1"/>
    <col min="15214" max="15214" width="8.77734375" style="1" customWidth="1"/>
    <col min="15215" max="15215" width="7.44140625" style="1" customWidth="1"/>
    <col min="15216" max="15218" width="3.77734375" style="1" customWidth="1"/>
    <col min="15219" max="15219" width="3.44140625" style="1" customWidth="1"/>
    <col min="15220" max="15220" width="2.77734375" style="1" customWidth="1"/>
    <col min="15221" max="15221" width="3" style="1" customWidth="1"/>
    <col min="15222" max="15224" width="0" style="1" hidden="1" customWidth="1"/>
    <col min="15225" max="15225" width="4.44140625" style="1" customWidth="1"/>
    <col min="15226" max="15226" width="0" style="1" hidden="1" customWidth="1"/>
    <col min="15227" max="15228" width="14.77734375" style="1" customWidth="1"/>
    <col min="15229" max="15229" width="15.21875" style="1" customWidth="1"/>
    <col min="15230" max="15230" width="6.44140625" style="1" customWidth="1"/>
    <col min="15231" max="15231" width="15.21875" style="1" customWidth="1"/>
    <col min="15232" max="15232" width="4.21875" style="1" customWidth="1"/>
    <col min="15233" max="15233" width="3" style="1" customWidth="1"/>
    <col min="15234" max="15236" width="0" style="1" hidden="1" customWidth="1"/>
    <col min="15237" max="15237" width="3" style="1" customWidth="1"/>
    <col min="15238" max="15238" width="0" style="1" hidden="1" customWidth="1"/>
    <col min="15239" max="15239" width="3" style="1" customWidth="1"/>
    <col min="15240" max="15240" width="0" style="1" hidden="1" customWidth="1"/>
    <col min="15241" max="15241" width="4.44140625" style="1" customWidth="1"/>
    <col min="15242" max="15242" width="34.21875" style="1" customWidth="1"/>
    <col min="15243" max="15243" width="23.44140625" style="1" customWidth="1"/>
    <col min="15244" max="15244" width="9.21875" style="1" customWidth="1"/>
    <col min="15245" max="15245" width="19.44140625" style="1" customWidth="1"/>
    <col min="15246" max="15246" width="42.77734375" style="1" customWidth="1"/>
    <col min="15247" max="15247" width="5.77734375" style="1" customWidth="1"/>
    <col min="15248" max="15248" width="31.44140625" style="1" customWidth="1"/>
    <col min="15249" max="15249" width="16.21875" style="1" customWidth="1"/>
    <col min="15250" max="15251" width="9.21875" style="1" customWidth="1"/>
    <col min="15252" max="15252" width="11.21875" style="1" customWidth="1"/>
    <col min="15253" max="15253" width="2.21875" style="1" customWidth="1"/>
    <col min="15254" max="15459" width="10.88671875" style="1"/>
    <col min="15460" max="15460" width="12" style="1" customWidth="1"/>
    <col min="15461" max="15461" width="2.77734375" style="1" customWidth="1"/>
    <col min="15462" max="15463" width="6.44140625" style="1" customWidth="1"/>
    <col min="15464" max="15464" width="5.77734375" style="1" customWidth="1"/>
    <col min="15465" max="15465" width="6.44140625" style="1" customWidth="1"/>
    <col min="15466" max="15466" width="13.77734375" style="1" customWidth="1"/>
    <col min="15467" max="15468" width="9" style="1" customWidth="1"/>
    <col min="15469" max="15469" width="2.44140625" style="1" customWidth="1"/>
    <col min="15470" max="15470" width="8.77734375" style="1" customWidth="1"/>
    <col min="15471" max="15471" width="7.44140625" style="1" customWidth="1"/>
    <col min="15472" max="15474" width="3.77734375" style="1" customWidth="1"/>
    <col min="15475" max="15475" width="3.44140625" style="1" customWidth="1"/>
    <col min="15476" max="15476" width="2.77734375" style="1" customWidth="1"/>
    <col min="15477" max="15477" width="3" style="1" customWidth="1"/>
    <col min="15478" max="15480" width="0" style="1" hidden="1" customWidth="1"/>
    <col min="15481" max="15481" width="4.44140625" style="1" customWidth="1"/>
    <col min="15482" max="15482" width="0" style="1" hidden="1" customWidth="1"/>
    <col min="15483" max="15484" width="14.77734375" style="1" customWidth="1"/>
    <col min="15485" max="15485" width="15.21875" style="1" customWidth="1"/>
    <col min="15486" max="15486" width="6.44140625" style="1" customWidth="1"/>
    <col min="15487" max="15487" width="15.21875" style="1" customWidth="1"/>
    <col min="15488" max="15488" width="4.21875" style="1" customWidth="1"/>
    <col min="15489" max="15489" width="3" style="1" customWidth="1"/>
    <col min="15490" max="15492" width="0" style="1" hidden="1" customWidth="1"/>
    <col min="15493" max="15493" width="3" style="1" customWidth="1"/>
    <col min="15494" max="15494" width="0" style="1" hidden="1" customWidth="1"/>
    <col min="15495" max="15495" width="3" style="1" customWidth="1"/>
    <col min="15496" max="15496" width="0" style="1" hidden="1" customWidth="1"/>
    <col min="15497" max="15497" width="4.44140625" style="1" customWidth="1"/>
    <col min="15498" max="15498" width="34.21875" style="1" customWidth="1"/>
    <col min="15499" max="15499" width="23.44140625" style="1" customWidth="1"/>
    <col min="15500" max="15500" width="9.21875" style="1" customWidth="1"/>
    <col min="15501" max="15501" width="19.44140625" style="1" customWidth="1"/>
    <col min="15502" max="15502" width="42.77734375" style="1" customWidth="1"/>
    <col min="15503" max="15503" width="5.77734375" style="1" customWidth="1"/>
    <col min="15504" max="15504" width="31.44140625" style="1" customWidth="1"/>
    <col min="15505" max="15505" width="16.21875" style="1" customWidth="1"/>
    <col min="15506" max="15507" width="9.21875" style="1" customWidth="1"/>
    <col min="15508" max="15508" width="11.21875" style="1" customWidth="1"/>
    <col min="15509" max="15509" width="2.21875" style="1" customWidth="1"/>
    <col min="15510" max="15715" width="10.88671875" style="1"/>
    <col min="15716" max="15716" width="12" style="1" customWidth="1"/>
    <col min="15717" max="15717" width="2.77734375" style="1" customWidth="1"/>
    <col min="15718" max="15719" width="6.44140625" style="1" customWidth="1"/>
    <col min="15720" max="15720" width="5.77734375" style="1" customWidth="1"/>
    <col min="15721" max="15721" width="6.44140625" style="1" customWidth="1"/>
    <col min="15722" max="15722" width="13.77734375" style="1" customWidth="1"/>
    <col min="15723" max="15724" width="9" style="1" customWidth="1"/>
    <col min="15725" max="15725" width="2.44140625" style="1" customWidth="1"/>
    <col min="15726" max="15726" width="8.77734375" style="1" customWidth="1"/>
    <col min="15727" max="15727" width="7.44140625" style="1" customWidth="1"/>
    <col min="15728" max="15730" width="3.77734375" style="1" customWidth="1"/>
    <col min="15731" max="15731" width="3.44140625" style="1" customWidth="1"/>
    <col min="15732" max="15732" width="2.77734375" style="1" customWidth="1"/>
    <col min="15733" max="15733" width="3" style="1" customWidth="1"/>
    <col min="15734" max="15736" width="0" style="1" hidden="1" customWidth="1"/>
    <col min="15737" max="15737" width="4.44140625" style="1" customWidth="1"/>
    <col min="15738" max="15738" width="0" style="1" hidden="1" customWidth="1"/>
    <col min="15739" max="15740" width="14.77734375" style="1" customWidth="1"/>
    <col min="15741" max="15741" width="15.21875" style="1" customWidth="1"/>
    <col min="15742" max="15742" width="6.44140625" style="1" customWidth="1"/>
    <col min="15743" max="15743" width="15.21875" style="1" customWidth="1"/>
    <col min="15744" max="15744" width="4.21875" style="1" customWidth="1"/>
    <col min="15745" max="15745" width="3" style="1" customWidth="1"/>
    <col min="15746" max="15748" width="0" style="1" hidden="1" customWidth="1"/>
    <col min="15749" max="15749" width="3" style="1" customWidth="1"/>
    <col min="15750" max="15750" width="0" style="1" hidden="1" customWidth="1"/>
    <col min="15751" max="15751" width="3" style="1" customWidth="1"/>
    <col min="15752" max="15752" width="0" style="1" hidden="1" customWidth="1"/>
    <col min="15753" max="15753" width="4.44140625" style="1" customWidth="1"/>
    <col min="15754" max="15754" width="34.21875" style="1" customWidth="1"/>
    <col min="15755" max="15755" width="23.44140625" style="1" customWidth="1"/>
    <col min="15756" max="15756" width="9.21875" style="1" customWidth="1"/>
    <col min="15757" max="15757" width="19.44140625" style="1" customWidth="1"/>
    <col min="15758" max="15758" width="42.77734375" style="1" customWidth="1"/>
    <col min="15759" max="15759" width="5.77734375" style="1" customWidth="1"/>
    <col min="15760" max="15760" width="31.44140625" style="1" customWidth="1"/>
    <col min="15761" max="15761" width="16.21875" style="1" customWidth="1"/>
    <col min="15762" max="15763" width="9.21875" style="1" customWidth="1"/>
    <col min="15764" max="15764" width="11.21875" style="1" customWidth="1"/>
    <col min="15765" max="15765" width="2.21875" style="1" customWidth="1"/>
    <col min="15766" max="15971" width="10.88671875" style="1"/>
    <col min="15972" max="15972" width="12" style="1" customWidth="1"/>
    <col min="15973" max="15973" width="2.77734375" style="1" customWidth="1"/>
    <col min="15974" max="15975" width="6.44140625" style="1" customWidth="1"/>
    <col min="15976" max="15976" width="5.77734375" style="1" customWidth="1"/>
    <col min="15977" max="15977" width="6.44140625" style="1" customWidth="1"/>
    <col min="15978" max="15978" width="13.77734375" style="1" customWidth="1"/>
    <col min="15979" max="15980" width="9" style="1" customWidth="1"/>
    <col min="15981" max="15981" width="2.44140625" style="1" customWidth="1"/>
    <col min="15982" max="15982" width="8.77734375" style="1" customWidth="1"/>
    <col min="15983" max="15983" width="7.44140625" style="1" customWidth="1"/>
    <col min="15984" max="15986" width="3.77734375" style="1" customWidth="1"/>
    <col min="15987" max="15987" width="3.44140625" style="1" customWidth="1"/>
    <col min="15988" max="15988" width="2.77734375" style="1" customWidth="1"/>
    <col min="15989" max="15989" width="3" style="1" customWidth="1"/>
    <col min="15990" max="15992" width="0" style="1" hidden="1" customWidth="1"/>
    <col min="15993" max="15993" width="4.44140625" style="1" customWidth="1"/>
    <col min="15994" max="15994" width="0" style="1" hidden="1" customWidth="1"/>
    <col min="15995" max="15996" width="14.77734375" style="1" customWidth="1"/>
    <col min="15997" max="15997" width="15.21875" style="1" customWidth="1"/>
    <col min="15998" max="15998" width="6.44140625" style="1" customWidth="1"/>
    <col min="15999" max="15999" width="15.21875" style="1" customWidth="1"/>
    <col min="16000" max="16000" width="4.21875" style="1" customWidth="1"/>
    <col min="16001" max="16001" width="3" style="1" customWidth="1"/>
    <col min="16002" max="16004" width="0" style="1" hidden="1" customWidth="1"/>
    <col min="16005" max="16005" width="3" style="1" customWidth="1"/>
    <col min="16006" max="16006" width="0" style="1" hidden="1" customWidth="1"/>
    <col min="16007" max="16007" width="3" style="1" customWidth="1"/>
    <col min="16008" max="16008" width="0" style="1" hidden="1" customWidth="1"/>
    <col min="16009" max="16009" width="4.44140625" style="1" customWidth="1"/>
    <col min="16010" max="16010" width="34.21875" style="1" customWidth="1"/>
    <col min="16011" max="16011" width="23.44140625" style="1" customWidth="1"/>
    <col min="16012" max="16012" width="9.21875" style="1" customWidth="1"/>
    <col min="16013" max="16013" width="19.44140625" style="1" customWidth="1"/>
    <col min="16014" max="16014" width="42.77734375" style="1" customWidth="1"/>
    <col min="16015" max="16015" width="5.77734375" style="1" customWidth="1"/>
    <col min="16016" max="16016" width="31.44140625" style="1" customWidth="1"/>
    <col min="16017" max="16017" width="16.21875" style="1" customWidth="1"/>
    <col min="16018" max="16019" width="9.21875" style="1" customWidth="1"/>
    <col min="16020" max="16020" width="11.21875" style="1" customWidth="1"/>
    <col min="16021" max="16021" width="2.21875" style="1" customWidth="1"/>
    <col min="16022" max="16227" width="10.88671875" style="1"/>
    <col min="16228" max="16228" width="12" style="1" customWidth="1"/>
    <col min="16229" max="16229" width="2.77734375" style="1" customWidth="1"/>
    <col min="16230" max="16231" width="6.44140625" style="1" customWidth="1"/>
    <col min="16232" max="16232" width="5.77734375" style="1" customWidth="1"/>
    <col min="16233" max="16233" width="6.44140625" style="1" customWidth="1"/>
    <col min="16234" max="16234" width="13.77734375" style="1" customWidth="1"/>
    <col min="16235" max="16236" width="9" style="1" customWidth="1"/>
    <col min="16237" max="16237" width="2.44140625" style="1" customWidth="1"/>
    <col min="16238" max="16238" width="8.77734375" style="1" customWidth="1"/>
    <col min="16239" max="16239" width="7.44140625" style="1" customWidth="1"/>
    <col min="16240" max="16242" width="3.77734375" style="1" customWidth="1"/>
    <col min="16243" max="16243" width="3.44140625" style="1" customWidth="1"/>
    <col min="16244" max="16244" width="2.77734375" style="1" customWidth="1"/>
    <col min="16245" max="16245" width="3" style="1" customWidth="1"/>
    <col min="16246" max="16248" width="0" style="1" hidden="1" customWidth="1"/>
    <col min="16249" max="16249" width="4.44140625" style="1" customWidth="1"/>
    <col min="16250" max="16250" width="0" style="1" hidden="1" customWidth="1"/>
    <col min="16251" max="16252" width="14.77734375" style="1" customWidth="1"/>
    <col min="16253" max="16253" width="15.21875" style="1" customWidth="1"/>
    <col min="16254" max="16254" width="6.44140625" style="1" customWidth="1"/>
    <col min="16255" max="16255" width="15.21875" style="1" customWidth="1"/>
    <col min="16256" max="16256" width="4.21875" style="1" customWidth="1"/>
    <col min="16257" max="16257" width="3" style="1" customWidth="1"/>
    <col min="16258" max="16260" width="0" style="1" hidden="1" customWidth="1"/>
    <col min="16261" max="16261" width="3" style="1" customWidth="1"/>
    <col min="16262" max="16262" width="0" style="1" hidden="1" customWidth="1"/>
    <col min="16263" max="16263" width="3" style="1" customWidth="1"/>
    <col min="16264" max="16264" width="0" style="1" hidden="1" customWidth="1"/>
    <col min="16265" max="16265" width="4.44140625" style="1" customWidth="1"/>
    <col min="16266" max="16266" width="34.21875" style="1" customWidth="1"/>
    <col min="16267" max="16267" width="23.44140625" style="1" customWidth="1"/>
    <col min="16268" max="16268" width="9.21875" style="1" customWidth="1"/>
    <col min="16269" max="16269" width="19.44140625" style="1" customWidth="1"/>
    <col min="16270" max="16270" width="42.77734375" style="1" customWidth="1"/>
    <col min="16271" max="16271" width="5.77734375" style="1" customWidth="1"/>
    <col min="16272" max="16272" width="31.44140625" style="1" customWidth="1"/>
    <col min="16273" max="16273" width="16.21875" style="1" customWidth="1"/>
    <col min="16274" max="16275" width="9.21875" style="1" customWidth="1"/>
    <col min="16276" max="16276" width="11.21875" style="1" customWidth="1"/>
    <col min="16277" max="16277" width="2.21875" style="1" customWidth="1"/>
    <col min="16278" max="16382" width="10.88671875" style="1"/>
    <col min="16383" max="16384" width="11.44140625" style="1" customWidth="1"/>
  </cols>
  <sheetData>
    <row r="1" spans="1:192 1679:1679" x14ac:dyDescent="0.2">
      <c r="A1" s="5"/>
      <c r="B1" s="546" t="s">
        <v>465</v>
      </c>
      <c r="C1" s="547"/>
      <c r="D1" s="547"/>
      <c r="E1" s="547"/>
      <c r="F1" s="547"/>
      <c r="G1" s="547"/>
      <c r="H1" s="547"/>
      <c r="I1" s="548"/>
      <c r="J1" s="549"/>
      <c r="K1" s="550"/>
      <c r="L1" s="106"/>
      <c r="M1" s="105"/>
      <c r="N1" s="105"/>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5"/>
      <c r="AN1" s="106"/>
      <c r="AO1" s="106"/>
      <c r="AP1" s="106"/>
      <c r="AQ1" s="105"/>
      <c r="AR1" s="106"/>
      <c r="AS1" s="106"/>
      <c r="AT1" s="106"/>
      <c r="AU1" s="105"/>
      <c r="AV1" s="106"/>
      <c r="AW1" s="106"/>
      <c r="AX1" s="106"/>
      <c r="AY1" s="105"/>
      <c r="AZ1" s="106"/>
      <c r="BA1" s="106"/>
      <c r="BB1" s="106"/>
      <c r="BC1" s="105"/>
      <c r="BD1" s="106"/>
      <c r="BE1" s="106"/>
      <c r="BF1" s="106"/>
      <c r="BG1" s="105"/>
      <c r="BH1" s="106"/>
      <c r="BI1" s="106"/>
      <c r="BJ1" s="106"/>
      <c r="BK1" s="105"/>
      <c r="BL1" s="106"/>
      <c r="BM1" s="106"/>
      <c r="BN1" s="106"/>
      <c r="BO1" s="105"/>
      <c r="BP1" s="106"/>
      <c r="BQ1" s="106"/>
      <c r="BR1" s="106"/>
      <c r="BS1" s="105"/>
      <c r="BT1" s="106"/>
      <c r="BU1" s="106"/>
      <c r="BV1" s="106"/>
      <c r="BW1" s="105"/>
      <c r="BX1" s="106"/>
      <c r="BY1" s="106"/>
      <c r="BZ1" s="106"/>
      <c r="CA1" s="105"/>
      <c r="CB1" s="106"/>
      <c r="CC1" s="106"/>
      <c r="CD1" s="106"/>
      <c r="CE1" s="105"/>
      <c r="CF1" s="106"/>
      <c r="CG1" s="106"/>
      <c r="CH1" s="106"/>
      <c r="CI1" s="106"/>
      <c r="CJ1" s="106"/>
      <c r="CK1" s="106"/>
      <c r="CL1" s="106"/>
      <c r="CM1" s="106"/>
      <c r="CN1" s="106"/>
      <c r="CO1" s="106"/>
      <c r="CP1" s="106"/>
      <c r="CQ1" s="106"/>
      <c r="CR1" s="106"/>
      <c r="CS1" s="106"/>
      <c r="CT1" s="3"/>
      <c r="CU1" s="106"/>
      <c r="CV1" s="106"/>
      <c r="CW1" s="106"/>
      <c r="CX1" s="106"/>
      <c r="CY1" s="106"/>
      <c r="CZ1" s="106"/>
      <c r="DA1" s="106"/>
      <c r="DB1" s="106"/>
      <c r="DC1" s="106"/>
      <c r="DD1" s="105"/>
      <c r="DE1" s="106"/>
      <c r="DF1" s="105"/>
      <c r="DG1" s="105"/>
      <c r="DH1" s="106"/>
      <c r="DI1" s="106"/>
      <c r="DJ1" s="106"/>
      <c r="DK1" s="106"/>
      <c r="DL1" s="105"/>
      <c r="DM1" s="106"/>
      <c r="DN1" s="105"/>
      <c r="DO1" s="106"/>
      <c r="DP1" s="106"/>
      <c r="DQ1" s="106"/>
      <c r="DR1" s="106"/>
      <c r="DS1" s="106"/>
      <c r="DT1" s="106"/>
      <c r="DU1" s="106"/>
      <c r="DV1" s="106"/>
      <c r="DW1" s="106"/>
      <c r="DX1" s="106"/>
      <c r="DY1" s="106"/>
      <c r="DZ1" s="106"/>
      <c r="EA1" s="106"/>
      <c r="EB1" s="106"/>
      <c r="EC1" s="106"/>
      <c r="ED1" s="106"/>
      <c r="EE1" s="106"/>
      <c r="EF1" s="106"/>
      <c r="EG1" s="106"/>
      <c r="EH1" s="106"/>
      <c r="EI1" s="106"/>
      <c r="EJ1" s="106"/>
      <c r="EK1" s="106"/>
      <c r="EL1" s="106"/>
      <c r="EM1" s="106"/>
      <c r="EN1" s="106"/>
      <c r="EO1" s="106"/>
      <c r="EP1" s="106"/>
      <c r="EQ1" s="106"/>
      <c r="ER1" s="106"/>
      <c r="ES1" s="106"/>
      <c r="ET1" s="106"/>
      <c r="EU1" s="106"/>
      <c r="EV1" s="106"/>
      <c r="EW1" s="106"/>
      <c r="EX1" s="106"/>
      <c r="EY1" s="106"/>
      <c r="EZ1" s="106"/>
      <c r="FA1" s="106"/>
      <c r="FB1" s="106"/>
      <c r="FC1" s="106"/>
      <c r="FD1" s="106"/>
      <c r="FE1" s="106"/>
      <c r="FF1" s="106"/>
      <c r="FG1" s="106"/>
      <c r="FH1" s="106"/>
      <c r="FI1" s="106"/>
      <c r="FJ1" s="106"/>
      <c r="FK1" s="106"/>
      <c r="FL1" s="106"/>
      <c r="FM1" s="106"/>
      <c r="FN1" s="106"/>
      <c r="FO1" s="106"/>
      <c r="FP1" s="106"/>
      <c r="FQ1" s="106"/>
      <c r="FR1" s="106"/>
      <c r="FS1" s="106"/>
      <c r="FT1" s="106"/>
      <c r="FU1" s="106"/>
      <c r="FV1" s="106"/>
      <c r="FW1" s="106"/>
      <c r="FX1" s="106"/>
      <c r="FY1" s="106"/>
      <c r="FZ1" s="106"/>
      <c r="GA1" s="106"/>
      <c r="GB1" s="106"/>
      <c r="GC1" s="106"/>
      <c r="GD1" s="106"/>
      <c r="GE1" s="106"/>
      <c r="GF1" s="106"/>
      <c r="GG1" s="106"/>
      <c r="GH1" s="106"/>
      <c r="GI1" s="106"/>
      <c r="GJ1" s="153" t="s">
        <v>464</v>
      </c>
      <c r="BLO1" s="152" t="s">
        <v>227</v>
      </c>
    </row>
    <row r="2" spans="1:192 1679:1679" x14ac:dyDescent="0.2">
      <c r="A2" s="5"/>
      <c r="B2" s="553" t="s">
        <v>463</v>
      </c>
      <c r="C2" s="554"/>
      <c r="D2" s="554"/>
      <c r="E2" s="554"/>
      <c r="F2" s="554"/>
      <c r="G2" s="554"/>
      <c r="H2" s="554"/>
      <c r="I2" s="555"/>
      <c r="J2" s="551"/>
      <c r="K2" s="552"/>
      <c r="L2" s="106"/>
      <c r="M2" s="105"/>
      <c r="N2" s="105"/>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5"/>
      <c r="AN2" s="106"/>
      <c r="AO2" s="106"/>
      <c r="AP2" s="106"/>
      <c r="AQ2" s="105"/>
      <c r="AR2" s="106"/>
      <c r="AS2" s="106"/>
      <c r="AT2" s="106"/>
      <c r="AU2" s="105"/>
      <c r="AV2" s="106"/>
      <c r="AW2" s="106"/>
      <c r="AX2" s="106"/>
      <c r="AY2" s="105"/>
      <c r="AZ2" s="106"/>
      <c r="BA2" s="106"/>
      <c r="BB2" s="106"/>
      <c r="BC2" s="105"/>
      <c r="BD2" s="106"/>
      <c r="BE2" s="106"/>
      <c r="BF2" s="106"/>
      <c r="BG2" s="105"/>
      <c r="BH2" s="106"/>
      <c r="BI2" s="106"/>
      <c r="BJ2" s="106"/>
      <c r="BK2" s="105"/>
      <c r="BL2" s="106"/>
      <c r="BM2" s="106"/>
      <c r="BN2" s="106"/>
      <c r="BO2" s="105"/>
      <c r="BP2" s="106"/>
      <c r="BQ2" s="106"/>
      <c r="BR2" s="106"/>
      <c r="BS2" s="105"/>
      <c r="BT2" s="106"/>
      <c r="BU2" s="106"/>
      <c r="BV2" s="106"/>
      <c r="BW2" s="105"/>
      <c r="BX2" s="106"/>
      <c r="BY2" s="106"/>
      <c r="BZ2" s="106"/>
      <c r="CA2" s="105"/>
      <c r="CB2" s="106"/>
      <c r="CC2" s="106"/>
      <c r="CD2" s="106"/>
      <c r="CE2" s="105"/>
      <c r="CF2" s="106"/>
      <c r="CG2" s="106"/>
      <c r="CH2" s="106"/>
      <c r="CI2" s="106"/>
      <c r="CJ2" s="106"/>
      <c r="CK2" s="106"/>
      <c r="CL2" s="106"/>
      <c r="CM2" s="106"/>
      <c r="CN2" s="106"/>
      <c r="CO2" s="106"/>
      <c r="CP2" s="106"/>
      <c r="CQ2" s="106"/>
      <c r="CR2" s="106"/>
      <c r="CS2" s="106"/>
      <c r="CT2" s="3"/>
      <c r="CU2" s="106"/>
      <c r="CV2" s="106"/>
      <c r="CW2" s="106"/>
      <c r="CX2" s="106"/>
      <c r="CY2" s="106"/>
      <c r="CZ2" s="106"/>
      <c r="DA2" s="106"/>
      <c r="DB2" s="106"/>
      <c r="DC2" s="106"/>
      <c r="DD2" s="105"/>
      <c r="DE2" s="106"/>
      <c r="DF2" s="105"/>
      <c r="DG2" s="105"/>
      <c r="DH2" s="106"/>
      <c r="DI2" s="106"/>
      <c r="DJ2" s="106"/>
      <c r="DK2" s="106"/>
      <c r="DL2" s="105"/>
      <c r="DM2" s="106"/>
      <c r="DN2" s="105"/>
      <c r="DO2" s="106"/>
      <c r="DP2" s="106"/>
      <c r="DQ2" s="106"/>
      <c r="DR2" s="106"/>
      <c r="DS2" s="106"/>
      <c r="DT2" s="106"/>
      <c r="DU2" s="106"/>
      <c r="DV2" s="106"/>
      <c r="DW2" s="106"/>
      <c r="DX2" s="106"/>
      <c r="DY2" s="106"/>
      <c r="DZ2" s="106"/>
      <c r="EA2" s="106"/>
      <c r="EB2" s="106"/>
      <c r="EC2" s="106"/>
      <c r="ED2" s="106"/>
      <c r="EE2" s="106"/>
      <c r="EF2" s="106"/>
      <c r="EG2" s="106"/>
      <c r="EH2" s="106"/>
      <c r="EI2" s="106"/>
      <c r="EJ2" s="106"/>
      <c r="EK2" s="106"/>
      <c r="EL2" s="106"/>
      <c r="EM2" s="106"/>
      <c r="EN2" s="106"/>
      <c r="EO2" s="106"/>
      <c r="EP2" s="106"/>
      <c r="EQ2" s="106"/>
      <c r="ER2" s="106"/>
      <c r="ES2" s="106"/>
      <c r="ET2" s="106"/>
      <c r="EU2" s="106"/>
      <c r="EV2" s="106"/>
      <c r="EW2" s="106"/>
      <c r="EX2" s="106"/>
      <c r="EY2" s="106"/>
      <c r="EZ2" s="106"/>
      <c r="FA2" s="106"/>
      <c r="FB2" s="106"/>
      <c r="FC2" s="106"/>
      <c r="FD2" s="106"/>
      <c r="FE2" s="106"/>
      <c r="FF2" s="106"/>
      <c r="FG2" s="106"/>
      <c r="FH2" s="106"/>
      <c r="FI2" s="106"/>
      <c r="FJ2" s="106"/>
      <c r="FK2" s="106"/>
      <c r="FL2" s="106"/>
      <c r="FM2" s="106"/>
      <c r="FN2" s="106"/>
      <c r="FO2" s="106"/>
      <c r="FP2" s="106"/>
      <c r="FQ2" s="106"/>
      <c r="FR2" s="106"/>
      <c r="FS2" s="106"/>
      <c r="FT2" s="106"/>
      <c r="FU2" s="106"/>
      <c r="FV2" s="106"/>
      <c r="FW2" s="106"/>
      <c r="FX2" s="106"/>
      <c r="FY2" s="106"/>
      <c r="FZ2" s="106"/>
      <c r="GA2" s="106"/>
      <c r="GB2" s="106"/>
      <c r="GC2" s="106"/>
      <c r="GD2" s="106"/>
      <c r="GE2" s="106"/>
      <c r="GF2" s="106"/>
      <c r="GG2" s="106"/>
      <c r="GH2" s="106"/>
      <c r="GI2" s="106"/>
      <c r="GJ2" s="106"/>
      <c r="BLO2" s="136"/>
    </row>
    <row r="3" spans="1:192 1679:1679" x14ac:dyDescent="0.2">
      <c r="A3" s="5"/>
      <c r="B3" s="148" t="s">
        <v>462</v>
      </c>
      <c r="C3" s="556" t="s">
        <v>461</v>
      </c>
      <c r="D3" s="557"/>
      <c r="E3" s="557"/>
      <c r="F3" s="557"/>
      <c r="G3" s="557"/>
      <c r="H3" s="558"/>
      <c r="I3" s="144" t="s">
        <v>460</v>
      </c>
      <c r="J3" s="551"/>
      <c r="K3" s="552"/>
      <c r="L3" s="106"/>
      <c r="M3" s="105"/>
      <c r="N3" s="105"/>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5"/>
      <c r="AN3" s="106"/>
      <c r="AO3" s="106"/>
      <c r="AP3" s="106"/>
      <c r="AQ3" s="105"/>
      <c r="AR3" s="106"/>
      <c r="AS3" s="106"/>
      <c r="AT3" s="106"/>
      <c r="AU3" s="105"/>
      <c r="AV3" s="106"/>
      <c r="AW3" s="106"/>
      <c r="AX3" s="106"/>
      <c r="AY3" s="105"/>
      <c r="AZ3" s="106"/>
      <c r="BA3" s="106"/>
      <c r="BB3" s="106"/>
      <c r="BC3" s="105"/>
      <c r="BD3" s="106"/>
      <c r="BE3" s="106"/>
      <c r="BF3" s="106"/>
      <c r="BG3" s="105"/>
      <c r="BH3" s="106"/>
      <c r="BI3" s="106"/>
      <c r="BJ3" s="106"/>
      <c r="BK3" s="105"/>
      <c r="BL3" s="106"/>
      <c r="BM3" s="106"/>
      <c r="BN3" s="106"/>
      <c r="BO3" s="105"/>
      <c r="BP3" s="106"/>
      <c r="BQ3" s="106"/>
      <c r="BR3" s="106"/>
      <c r="BS3" s="105"/>
      <c r="BT3" s="106"/>
      <c r="BU3" s="106"/>
      <c r="BV3" s="106"/>
      <c r="BW3" s="105"/>
      <c r="BX3" s="106"/>
      <c r="BY3" s="106"/>
      <c r="BZ3" s="106"/>
      <c r="CA3" s="105"/>
      <c r="CB3" s="106"/>
      <c r="CC3" s="106"/>
      <c r="CD3" s="106"/>
      <c r="CE3" s="105"/>
      <c r="CF3" s="106"/>
      <c r="CG3" s="106"/>
      <c r="CH3" s="106"/>
      <c r="CI3" s="106"/>
      <c r="CJ3" s="106"/>
      <c r="CK3" s="106"/>
      <c r="CL3" s="106"/>
      <c r="CM3" s="106"/>
      <c r="CN3" s="106"/>
      <c r="CO3" s="106"/>
      <c r="CP3" s="106"/>
      <c r="CQ3" s="106"/>
      <c r="CR3" s="106"/>
      <c r="CS3" s="106"/>
      <c r="CT3" s="3"/>
      <c r="CU3" s="106"/>
      <c r="CV3" s="106"/>
      <c r="CW3" s="106"/>
      <c r="CX3" s="106"/>
      <c r="CY3" s="106"/>
      <c r="CZ3" s="106"/>
      <c r="DA3" s="106"/>
      <c r="DB3" s="106"/>
      <c r="DC3" s="106"/>
      <c r="DD3" s="105"/>
      <c r="DE3" s="106"/>
      <c r="DF3" s="105"/>
      <c r="DG3" s="105"/>
      <c r="DH3" s="106"/>
      <c r="DI3" s="106"/>
      <c r="DJ3" s="106"/>
      <c r="DK3" s="106"/>
      <c r="DL3" s="105"/>
      <c r="DM3" s="106"/>
      <c r="DN3" s="105"/>
      <c r="DO3" s="106"/>
      <c r="DP3" s="106"/>
      <c r="DQ3" s="106"/>
      <c r="DR3" s="106"/>
      <c r="DS3" s="106"/>
      <c r="DT3" s="106"/>
      <c r="DU3" s="106"/>
      <c r="DV3" s="106"/>
      <c r="DW3" s="106"/>
      <c r="DX3" s="106"/>
      <c r="DY3" s="106"/>
      <c r="DZ3" s="106"/>
      <c r="EA3" s="106"/>
      <c r="EB3" s="106"/>
      <c r="EC3" s="106"/>
      <c r="ED3" s="106"/>
      <c r="EE3" s="106"/>
      <c r="EF3" s="106"/>
      <c r="EG3" s="106"/>
      <c r="EH3" s="106"/>
      <c r="EI3" s="106"/>
      <c r="EJ3" s="106"/>
      <c r="EK3" s="106"/>
      <c r="EL3" s="106"/>
      <c r="EM3" s="106"/>
      <c r="EN3" s="106"/>
      <c r="EO3" s="106"/>
      <c r="EP3" s="106"/>
      <c r="EQ3" s="106"/>
      <c r="ER3" s="106"/>
      <c r="ES3" s="106"/>
      <c r="ET3" s="106"/>
      <c r="EU3" s="106"/>
      <c r="EV3" s="106"/>
      <c r="EW3" s="106"/>
      <c r="EX3" s="106"/>
      <c r="EY3" s="106"/>
      <c r="EZ3" s="106"/>
      <c r="FA3" s="106"/>
      <c r="FB3" s="106"/>
      <c r="FC3" s="106"/>
      <c r="FD3" s="106"/>
      <c r="FE3" s="106"/>
      <c r="FF3" s="106"/>
      <c r="FG3" s="106"/>
      <c r="FH3" s="106"/>
      <c r="FI3" s="106"/>
      <c r="FJ3" s="106"/>
      <c r="FK3" s="106"/>
      <c r="FL3" s="106"/>
      <c r="FM3" s="106"/>
      <c r="FN3" s="106"/>
      <c r="FO3" s="106"/>
      <c r="FP3" s="106"/>
      <c r="FQ3" s="106"/>
      <c r="FR3" s="106"/>
      <c r="FS3" s="106"/>
      <c r="FT3" s="106"/>
      <c r="FU3" s="106"/>
      <c r="FV3" s="106"/>
      <c r="FW3" s="106"/>
      <c r="FX3" s="106"/>
      <c r="FY3" s="106"/>
      <c r="FZ3" s="106"/>
      <c r="GA3" s="106"/>
      <c r="GB3" s="106"/>
      <c r="GC3" s="106"/>
      <c r="GD3" s="106"/>
      <c r="GE3" s="106"/>
      <c r="GF3" s="106"/>
      <c r="GG3" s="106"/>
      <c r="GH3" s="106"/>
      <c r="GI3" s="106"/>
      <c r="GJ3" s="106"/>
      <c r="BLO3" s="136"/>
    </row>
    <row r="4" spans="1:192 1679:1679" x14ac:dyDescent="0.2">
      <c r="A4" s="5"/>
      <c r="B4" s="143" t="s">
        <v>459</v>
      </c>
      <c r="C4" s="559" t="s">
        <v>458</v>
      </c>
      <c r="D4" s="560"/>
      <c r="E4" s="560"/>
      <c r="F4" s="560"/>
      <c r="G4" s="560"/>
      <c r="H4" s="561"/>
      <c r="I4" s="139" t="s">
        <v>457</v>
      </c>
      <c r="J4" s="551"/>
      <c r="K4" s="552"/>
      <c r="L4" s="106"/>
      <c r="M4" s="105"/>
      <c r="N4" s="105"/>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5"/>
      <c r="AN4" s="106"/>
      <c r="AO4" s="106"/>
      <c r="AP4" s="106"/>
      <c r="AQ4" s="105"/>
      <c r="AR4" s="106"/>
      <c r="AS4" s="106"/>
      <c r="AT4" s="106"/>
      <c r="AU4" s="105"/>
      <c r="AV4" s="106"/>
      <c r="AW4" s="106"/>
      <c r="AX4" s="106"/>
      <c r="AY4" s="105"/>
      <c r="AZ4" s="106"/>
      <c r="BA4" s="106"/>
      <c r="BB4" s="106"/>
      <c r="BC4" s="105"/>
      <c r="BD4" s="106"/>
      <c r="BE4" s="106"/>
      <c r="BF4" s="106"/>
      <c r="BG4" s="105"/>
      <c r="BH4" s="106"/>
      <c r="BI4" s="106"/>
      <c r="BJ4" s="106"/>
      <c r="BK4" s="105"/>
      <c r="BL4" s="106"/>
      <c r="BM4" s="106"/>
      <c r="BN4" s="106"/>
      <c r="BO4" s="105"/>
      <c r="BP4" s="106"/>
      <c r="BQ4" s="106"/>
      <c r="BR4" s="106"/>
      <c r="BS4" s="105"/>
      <c r="BT4" s="106"/>
      <c r="BU4" s="106"/>
      <c r="BV4" s="106"/>
      <c r="BW4" s="105"/>
      <c r="BX4" s="106"/>
      <c r="BY4" s="106"/>
      <c r="BZ4" s="106"/>
      <c r="CA4" s="105"/>
      <c r="CB4" s="106"/>
      <c r="CC4" s="106"/>
      <c r="CD4" s="106"/>
      <c r="CE4" s="105"/>
      <c r="CF4" s="106"/>
      <c r="CG4" s="106"/>
      <c r="CH4" s="106"/>
      <c r="CI4" s="106"/>
      <c r="CJ4" s="106"/>
      <c r="CK4" s="106"/>
      <c r="CL4" s="106"/>
      <c r="CM4" s="106"/>
      <c r="CN4" s="106"/>
      <c r="CO4" s="106"/>
      <c r="CP4" s="106"/>
      <c r="CQ4" s="106"/>
      <c r="CR4" s="106"/>
      <c r="CS4" s="106"/>
      <c r="CT4" s="3"/>
      <c r="CU4" s="106"/>
      <c r="CV4" s="106"/>
      <c r="CW4" s="106"/>
      <c r="CX4" s="106"/>
      <c r="CY4" s="106"/>
      <c r="CZ4" s="106"/>
      <c r="DA4" s="106"/>
      <c r="DB4" s="106"/>
      <c r="DC4" s="106"/>
      <c r="DD4" s="105"/>
      <c r="DE4" s="106"/>
      <c r="DF4" s="105"/>
      <c r="DG4" s="105"/>
      <c r="DH4" s="106"/>
      <c r="DI4" s="109"/>
      <c r="DJ4" s="106"/>
      <c r="DK4" s="106"/>
      <c r="DL4" s="105"/>
      <c r="DM4" s="106"/>
      <c r="DN4" s="105"/>
      <c r="DO4" s="106"/>
      <c r="DP4" s="106"/>
      <c r="DQ4" s="106"/>
      <c r="DR4" s="106"/>
      <c r="DS4" s="106"/>
      <c r="DT4" s="106"/>
      <c r="DU4" s="106"/>
      <c r="DV4" s="106"/>
      <c r="DW4" s="106"/>
      <c r="DX4" s="106"/>
      <c r="DY4" s="106"/>
      <c r="DZ4" s="106"/>
      <c r="EA4" s="106"/>
      <c r="EB4" s="106"/>
      <c r="EC4" s="106"/>
      <c r="ED4" s="106"/>
      <c r="EE4" s="106"/>
      <c r="EF4" s="106"/>
      <c r="EG4" s="106"/>
      <c r="EH4" s="106"/>
      <c r="EI4" s="106"/>
      <c r="EJ4" s="106"/>
      <c r="EK4" s="106"/>
      <c r="EL4" s="106"/>
      <c r="EM4" s="106"/>
      <c r="EN4" s="106"/>
      <c r="EO4" s="106"/>
      <c r="EP4" s="106"/>
      <c r="EQ4" s="106"/>
      <c r="ER4" s="106"/>
      <c r="ES4" s="106"/>
      <c r="ET4" s="106"/>
      <c r="EU4" s="106"/>
      <c r="EV4" s="106"/>
      <c r="EW4" s="106"/>
      <c r="EX4" s="106"/>
      <c r="EY4" s="106"/>
      <c r="EZ4" s="106"/>
      <c r="FA4" s="106"/>
      <c r="FB4" s="106"/>
      <c r="FC4" s="106"/>
      <c r="FD4" s="106"/>
      <c r="FE4" s="106"/>
      <c r="FF4" s="106"/>
      <c r="FG4" s="106"/>
      <c r="FH4" s="106"/>
      <c r="FI4" s="106"/>
      <c r="FJ4" s="106"/>
      <c r="FK4" s="106"/>
      <c r="FL4" s="106"/>
      <c r="FM4" s="106"/>
      <c r="FN4" s="106"/>
      <c r="FO4" s="106"/>
      <c r="FP4" s="106"/>
      <c r="FQ4" s="106"/>
      <c r="FR4" s="106"/>
      <c r="FS4" s="106"/>
      <c r="FT4" s="106"/>
      <c r="FU4" s="106"/>
      <c r="FV4" s="106"/>
      <c r="FW4" s="106"/>
      <c r="FX4" s="106"/>
      <c r="FY4" s="106"/>
      <c r="FZ4" s="106"/>
      <c r="GA4" s="106"/>
      <c r="GB4" s="106"/>
      <c r="GC4" s="106"/>
      <c r="GD4" s="106"/>
      <c r="GE4" s="106"/>
      <c r="GF4" s="106"/>
      <c r="GG4" s="106"/>
      <c r="GH4" s="106"/>
      <c r="GI4" s="106"/>
      <c r="GJ4" s="106"/>
      <c r="BLO4" s="136"/>
    </row>
    <row r="5" spans="1:192 1679:1679" ht="27.6" x14ac:dyDescent="0.2">
      <c r="A5" s="5"/>
      <c r="B5" s="135" t="s">
        <v>456</v>
      </c>
      <c r="C5" s="130" t="s">
        <v>455</v>
      </c>
      <c r="D5" s="135" t="s">
        <v>454</v>
      </c>
      <c r="E5" s="562" t="s">
        <v>935</v>
      </c>
      <c r="F5" s="563"/>
      <c r="G5" s="564"/>
      <c r="H5" s="131" t="s">
        <v>452</v>
      </c>
      <c r="I5" s="565"/>
      <c r="J5" s="566"/>
      <c r="K5" s="566"/>
      <c r="L5" s="566"/>
      <c r="M5" s="566"/>
      <c r="N5" s="567"/>
      <c r="O5" s="530" t="s">
        <v>450</v>
      </c>
      <c r="P5" s="531"/>
      <c r="Q5" s="532">
        <v>45535</v>
      </c>
      <c r="R5" s="533"/>
      <c r="S5" s="125"/>
      <c r="T5" s="125"/>
      <c r="U5" s="534"/>
      <c r="V5" s="534"/>
      <c r="W5" s="535"/>
      <c r="X5" s="536"/>
      <c r="Y5" s="120"/>
      <c r="Z5" s="120"/>
      <c r="AA5" s="120"/>
      <c r="AB5" s="120"/>
      <c r="AC5" s="120"/>
      <c r="AD5" s="120"/>
      <c r="AE5" s="120"/>
      <c r="AF5" s="120"/>
      <c r="AG5" s="120"/>
      <c r="AH5" s="120"/>
      <c r="AI5" s="121"/>
      <c r="AJ5" s="121"/>
      <c r="AK5" s="120"/>
      <c r="AL5" s="120"/>
      <c r="AM5" s="120"/>
      <c r="AN5" s="121"/>
      <c r="AO5" s="121"/>
      <c r="AP5" s="120"/>
      <c r="AQ5" s="120"/>
      <c r="AR5" s="121"/>
      <c r="AS5" s="121"/>
      <c r="AT5" s="120"/>
      <c r="AU5" s="120"/>
      <c r="AV5" s="121"/>
      <c r="AW5" s="121"/>
      <c r="AX5" s="120"/>
      <c r="AY5" s="120"/>
      <c r="AZ5" s="121"/>
      <c r="BA5" s="121"/>
      <c r="BB5" s="120"/>
      <c r="BC5" s="120"/>
      <c r="BD5" s="121"/>
      <c r="BE5" s="121"/>
      <c r="BF5" s="120"/>
      <c r="BG5" s="120"/>
      <c r="BH5" s="121"/>
      <c r="BI5" s="121"/>
      <c r="BJ5" s="120"/>
      <c r="BK5" s="120"/>
      <c r="BL5" s="121"/>
      <c r="BM5" s="121"/>
      <c r="BN5" s="120"/>
      <c r="BO5" s="120"/>
      <c r="BP5" s="121"/>
      <c r="BQ5" s="121"/>
      <c r="BR5" s="120"/>
      <c r="BS5" s="120"/>
      <c r="BT5" s="121"/>
      <c r="BU5" s="121"/>
      <c r="BV5" s="120"/>
      <c r="BW5" s="120"/>
      <c r="BX5" s="121"/>
      <c r="BY5" s="121"/>
      <c r="BZ5" s="120"/>
      <c r="CA5" s="120"/>
      <c r="CB5" s="121"/>
      <c r="CC5" s="121"/>
      <c r="CD5" s="120"/>
      <c r="CE5" s="120"/>
      <c r="CF5" s="121"/>
      <c r="CG5" s="121"/>
      <c r="CH5" s="120"/>
      <c r="CI5" s="120"/>
      <c r="CJ5" s="120"/>
      <c r="CK5" s="120"/>
      <c r="CL5" s="120"/>
      <c r="CM5" s="120"/>
      <c r="CN5" s="120"/>
      <c r="CO5" s="120"/>
      <c r="CP5" s="120"/>
      <c r="CQ5" s="120"/>
      <c r="CR5" s="120"/>
      <c r="CS5" s="120"/>
      <c r="CT5" s="138"/>
      <c r="CU5" s="120"/>
      <c r="CV5" s="120"/>
      <c r="CW5" s="120"/>
      <c r="CX5" s="120"/>
      <c r="CY5" s="120"/>
      <c r="CZ5" s="120"/>
      <c r="DA5" s="83"/>
      <c r="DB5" s="83"/>
      <c r="DC5" s="83"/>
      <c r="DD5" s="83"/>
      <c r="DE5" s="120"/>
      <c r="DF5" s="120"/>
      <c r="DG5" s="120"/>
      <c r="DH5" s="120"/>
      <c r="DI5" s="120"/>
      <c r="DJ5" s="120"/>
      <c r="DK5" s="120"/>
      <c r="DL5" s="83"/>
      <c r="DM5" s="120"/>
      <c r="DN5" s="120"/>
      <c r="DO5" s="120"/>
      <c r="DP5" s="120"/>
      <c r="DQ5" s="120"/>
      <c r="DR5" s="120"/>
      <c r="DS5" s="120"/>
      <c r="DT5" s="120"/>
      <c r="DU5" s="120"/>
      <c r="DV5" s="120"/>
      <c r="DW5" s="120"/>
      <c r="DX5" s="120"/>
      <c r="DY5" s="120"/>
      <c r="DZ5" s="120"/>
      <c r="EA5" s="120"/>
      <c r="EB5" s="120"/>
      <c r="EC5" s="120"/>
      <c r="ED5" s="120"/>
      <c r="EE5" s="120"/>
      <c r="EF5" s="120"/>
      <c r="EG5" s="120"/>
      <c r="EH5" s="120"/>
      <c r="EI5" s="120"/>
      <c r="EJ5" s="120"/>
      <c r="EK5" s="120"/>
      <c r="EL5" s="120"/>
      <c r="EM5" s="120"/>
      <c r="EN5" s="120"/>
      <c r="EO5" s="120"/>
      <c r="EP5" s="120"/>
      <c r="EQ5" s="120"/>
      <c r="ER5" s="120"/>
      <c r="ES5" s="120"/>
      <c r="ET5" s="120"/>
      <c r="EU5" s="120"/>
      <c r="EV5" s="120"/>
      <c r="EW5" s="120"/>
      <c r="EX5" s="120"/>
      <c r="EY5" s="120"/>
      <c r="EZ5" s="120"/>
      <c r="FA5" s="120"/>
      <c r="FB5" s="120"/>
      <c r="FC5" s="120"/>
      <c r="FD5" s="120"/>
      <c r="FE5" s="120"/>
      <c r="FF5" s="120"/>
      <c r="FG5" s="120"/>
      <c r="FH5" s="120"/>
      <c r="FI5" s="120"/>
      <c r="FJ5" s="120"/>
      <c r="FK5" s="120"/>
      <c r="FL5" s="120"/>
      <c r="FM5" s="120"/>
      <c r="FN5" s="120"/>
      <c r="FO5" s="120"/>
      <c r="FP5" s="120"/>
      <c r="FQ5" s="120"/>
      <c r="FR5" s="120"/>
      <c r="FS5" s="120"/>
      <c r="FT5" s="120"/>
      <c r="FU5" s="120"/>
      <c r="FV5" s="120"/>
      <c r="FW5" s="120"/>
      <c r="FX5" s="120"/>
      <c r="FY5" s="120"/>
      <c r="FZ5" s="120"/>
      <c r="GA5" s="120"/>
      <c r="GB5" s="120"/>
      <c r="GC5" s="120"/>
      <c r="GD5" s="120"/>
      <c r="GE5" s="120"/>
      <c r="GF5" s="120"/>
      <c r="GG5" s="120"/>
      <c r="GH5" s="120"/>
      <c r="GI5" s="5"/>
      <c r="GJ5" s="5"/>
    </row>
    <row r="6" spans="1:192 1679:1679" x14ac:dyDescent="0.2">
      <c r="A6" s="5"/>
      <c r="B6" s="83"/>
      <c r="C6" s="120"/>
      <c r="D6" s="83"/>
      <c r="E6" s="83"/>
      <c r="F6" s="83"/>
      <c r="G6" s="121"/>
      <c r="H6" s="121"/>
      <c r="I6" s="120"/>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1"/>
      <c r="AJ6" s="121"/>
      <c r="AK6" s="120"/>
      <c r="AL6" s="120"/>
      <c r="AM6" s="120"/>
      <c r="AN6" s="121"/>
      <c r="AO6" s="121"/>
      <c r="AP6" s="120"/>
      <c r="AQ6" s="120"/>
      <c r="AR6" s="121"/>
      <c r="AS6" s="121"/>
      <c r="AT6" s="120"/>
      <c r="AU6" s="120"/>
      <c r="AV6" s="121"/>
      <c r="AW6" s="121"/>
      <c r="AX6" s="120"/>
      <c r="AY6" s="120"/>
      <c r="AZ6" s="121"/>
      <c r="BA6" s="121"/>
      <c r="BB6" s="120"/>
      <c r="BC6" s="120"/>
      <c r="BD6" s="121"/>
      <c r="BE6" s="121"/>
      <c r="BF6" s="120"/>
      <c r="BG6" s="120"/>
      <c r="BH6" s="121"/>
      <c r="BI6" s="121"/>
      <c r="BJ6" s="120"/>
      <c r="BK6" s="120"/>
      <c r="BL6" s="121"/>
      <c r="BM6" s="121"/>
      <c r="BN6" s="120"/>
      <c r="BO6" s="120"/>
      <c r="BP6" s="121"/>
      <c r="BQ6" s="121"/>
      <c r="BR6" s="120"/>
      <c r="BS6" s="120"/>
      <c r="BT6" s="121"/>
      <c r="BU6" s="121"/>
      <c r="BV6" s="120"/>
      <c r="BW6" s="120"/>
      <c r="BX6" s="121"/>
      <c r="BY6" s="121"/>
      <c r="BZ6" s="120"/>
      <c r="CA6" s="120"/>
      <c r="CB6" s="121"/>
      <c r="CC6" s="121"/>
      <c r="CD6" s="120"/>
      <c r="CE6" s="120"/>
      <c r="CF6" s="121"/>
      <c r="CG6" s="121"/>
      <c r="CH6" s="120"/>
      <c r="CI6" s="120"/>
      <c r="CJ6" s="120"/>
      <c r="CK6" s="120"/>
      <c r="CL6" s="120"/>
      <c r="CM6" s="120"/>
      <c r="CN6" s="120"/>
      <c r="CO6" s="120"/>
      <c r="CP6" s="120"/>
      <c r="CQ6" s="120"/>
      <c r="CR6" s="120"/>
      <c r="CS6" s="120"/>
      <c r="CT6" s="138"/>
      <c r="CU6" s="120"/>
      <c r="CV6" s="120"/>
      <c r="CW6" s="120"/>
      <c r="CX6" s="120"/>
      <c r="CY6" s="120"/>
      <c r="CZ6" s="120"/>
      <c r="DA6" s="83"/>
      <c r="DB6" s="83"/>
      <c r="DC6" s="83"/>
      <c r="DD6" s="83"/>
      <c r="DE6" s="120"/>
      <c r="DF6" s="120"/>
      <c r="DG6" s="120"/>
      <c r="DH6" s="120"/>
      <c r="DI6" s="120"/>
      <c r="DJ6" s="120"/>
      <c r="DK6" s="120"/>
      <c r="DL6" s="83"/>
      <c r="DM6" s="120"/>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0"/>
      <c r="FO6" s="120"/>
      <c r="FP6" s="120"/>
      <c r="FQ6" s="120"/>
      <c r="FR6" s="120"/>
      <c r="FS6" s="120"/>
      <c r="FT6" s="120"/>
      <c r="FU6" s="120"/>
      <c r="FV6" s="120"/>
      <c r="FW6" s="120"/>
      <c r="FX6" s="120"/>
      <c r="FY6" s="120"/>
      <c r="FZ6" s="120"/>
      <c r="GA6" s="120"/>
      <c r="GB6" s="120"/>
      <c r="GC6" s="120"/>
      <c r="GD6" s="120"/>
      <c r="GE6" s="120"/>
      <c r="GF6" s="120"/>
      <c r="GG6" s="120"/>
      <c r="GH6" s="120"/>
      <c r="GI6" s="5"/>
      <c r="GJ6" s="5"/>
    </row>
    <row r="7" spans="1:192 1679:1679" s="5" customFormat="1" ht="13.2" x14ac:dyDescent="0.2">
      <c r="A7" s="105"/>
      <c r="B7" s="543" t="s">
        <v>449</v>
      </c>
      <c r="C7" s="544"/>
      <c r="D7" s="544"/>
      <c r="E7" s="544"/>
      <c r="F7" s="544"/>
      <c r="G7" s="544"/>
      <c r="H7" s="544"/>
      <c r="I7" s="118"/>
      <c r="J7" s="545" t="s">
        <v>448</v>
      </c>
      <c r="K7" s="545"/>
      <c r="L7" s="545"/>
      <c r="M7" s="545"/>
      <c r="N7" s="545"/>
      <c r="O7" s="545"/>
      <c r="P7" s="545"/>
      <c r="Q7" s="545"/>
      <c r="R7" s="545"/>
      <c r="S7" s="545"/>
      <c r="T7" s="545"/>
      <c r="U7" s="545"/>
      <c r="V7" s="545"/>
      <c r="W7" s="545"/>
      <c r="X7" s="545"/>
      <c r="Y7" s="545"/>
      <c r="Z7" s="545"/>
      <c r="AA7" s="545"/>
      <c r="AB7" s="545"/>
      <c r="AC7" s="538" t="s">
        <v>447</v>
      </c>
      <c r="AD7" s="538"/>
      <c r="AE7" s="538"/>
      <c r="AF7" s="538"/>
      <c r="AG7" s="538"/>
      <c r="AH7" s="538"/>
      <c r="AI7" s="539" t="s">
        <v>446</v>
      </c>
      <c r="AJ7" s="539"/>
      <c r="AK7" s="539"/>
      <c r="AL7" s="539"/>
      <c r="AM7" s="112"/>
      <c r="AN7" s="114" t="s">
        <v>445</v>
      </c>
      <c r="AO7" s="113"/>
      <c r="AP7" s="113"/>
      <c r="AQ7" s="112"/>
      <c r="AR7" s="113"/>
      <c r="AS7" s="113"/>
      <c r="AT7" s="113"/>
      <c r="AU7" s="112"/>
      <c r="AV7" s="113"/>
      <c r="AW7" s="113"/>
      <c r="AX7" s="113"/>
      <c r="AY7" s="112"/>
      <c r="AZ7" s="113"/>
      <c r="BA7" s="113"/>
      <c r="BB7" s="113"/>
      <c r="BC7" s="112"/>
      <c r="BD7" s="113"/>
      <c r="BE7" s="113"/>
      <c r="BF7" s="113"/>
      <c r="BG7" s="112"/>
      <c r="BH7" s="111"/>
      <c r="BI7" s="111"/>
      <c r="BJ7" s="111"/>
      <c r="BK7" s="112"/>
      <c r="BL7" s="111"/>
      <c r="BM7" s="111"/>
      <c r="BN7" s="111"/>
      <c r="BO7" s="112"/>
      <c r="BP7" s="111"/>
      <c r="BQ7" s="111"/>
      <c r="BR7" s="111"/>
      <c r="BS7" s="112"/>
      <c r="BT7" s="111"/>
      <c r="BU7" s="111"/>
      <c r="BV7" s="111"/>
      <c r="BW7" s="112"/>
      <c r="BX7" s="111"/>
      <c r="BY7" s="111"/>
      <c r="BZ7" s="111"/>
      <c r="CA7" s="112"/>
      <c r="CB7" s="111"/>
      <c r="CC7" s="111"/>
      <c r="CD7" s="111"/>
      <c r="CE7" s="112"/>
      <c r="CF7" s="111"/>
      <c r="CG7" s="111"/>
      <c r="CH7" s="111"/>
      <c r="CI7" s="111"/>
      <c r="CJ7" s="111"/>
      <c r="CK7" s="111"/>
      <c r="CL7" s="111"/>
      <c r="CM7" s="111"/>
      <c r="CN7" s="111"/>
      <c r="CO7" s="111"/>
      <c r="CP7" s="111"/>
      <c r="CQ7" s="111"/>
      <c r="CR7" s="111"/>
      <c r="CS7" s="111"/>
      <c r="CT7" s="155"/>
      <c r="CU7" s="111"/>
      <c r="CV7" s="111"/>
      <c r="CW7" s="110"/>
      <c r="CX7" s="110"/>
      <c r="CY7" s="110"/>
      <c r="CZ7" s="110"/>
      <c r="DA7" s="108"/>
      <c r="DB7" s="108"/>
      <c r="DC7" s="108"/>
      <c r="DD7" s="108"/>
      <c r="DE7" s="108"/>
      <c r="DF7" s="108"/>
      <c r="DG7" s="107"/>
      <c r="DH7" s="109" t="e">
        <f>IF(#REF!&lt;0.6,1,4)</f>
        <v>#REF!</v>
      </c>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c r="GD7" s="108"/>
      <c r="GE7" s="108"/>
      <c r="GF7" s="108"/>
      <c r="GG7" s="108"/>
      <c r="GH7" s="107"/>
    </row>
    <row r="8" spans="1:192 1679:1679" s="82" customFormat="1" ht="61.2" x14ac:dyDescent="0.3">
      <c r="A8" s="104" t="s">
        <v>444</v>
      </c>
      <c r="B8" s="88" t="s">
        <v>443</v>
      </c>
      <c r="C8" s="88" t="s">
        <v>442</v>
      </c>
      <c r="D8" s="88" t="s">
        <v>441</v>
      </c>
      <c r="E8" s="88" t="s">
        <v>440</v>
      </c>
      <c r="F8" s="88" t="s">
        <v>439</v>
      </c>
      <c r="G8" s="88" t="s">
        <v>438</v>
      </c>
      <c r="H8" s="88" t="s">
        <v>437</v>
      </c>
      <c r="I8" s="373" t="s">
        <v>436</v>
      </c>
      <c r="J8" s="103" t="s">
        <v>435</v>
      </c>
      <c r="K8" s="103" t="s">
        <v>434</v>
      </c>
      <c r="L8" s="103" t="s">
        <v>433</v>
      </c>
      <c r="M8" s="103" t="s">
        <v>432</v>
      </c>
      <c r="N8" s="103" t="s">
        <v>431</v>
      </c>
      <c r="O8" s="103" t="s">
        <v>430</v>
      </c>
      <c r="P8" s="103" t="s">
        <v>429</v>
      </c>
      <c r="Q8" s="103" t="s">
        <v>428</v>
      </c>
      <c r="R8" s="103" t="s">
        <v>427</v>
      </c>
      <c r="S8" s="103" t="s">
        <v>426</v>
      </c>
      <c r="T8" s="103" t="s">
        <v>425</v>
      </c>
      <c r="U8" s="103" t="s">
        <v>424</v>
      </c>
      <c r="V8" s="103" t="s">
        <v>423</v>
      </c>
      <c r="W8" s="103" t="s">
        <v>422</v>
      </c>
      <c r="X8" s="103" t="s">
        <v>421</v>
      </c>
      <c r="Y8" s="103" t="s">
        <v>420</v>
      </c>
      <c r="Z8" s="103" t="s">
        <v>419</v>
      </c>
      <c r="AA8" s="103" t="s">
        <v>418</v>
      </c>
      <c r="AB8" s="103" t="s">
        <v>417</v>
      </c>
      <c r="AC8" s="88" t="s">
        <v>27</v>
      </c>
      <c r="AD8" s="88" t="s">
        <v>416</v>
      </c>
      <c r="AE8" s="88" t="s">
        <v>33</v>
      </c>
      <c r="AF8" s="88" t="s">
        <v>415</v>
      </c>
      <c r="AG8" s="88" t="s">
        <v>414</v>
      </c>
      <c r="AH8" s="88" t="s">
        <v>413</v>
      </c>
      <c r="AI8" s="88" t="s">
        <v>412</v>
      </c>
      <c r="AJ8" s="88" t="s">
        <v>411</v>
      </c>
      <c r="AK8" s="88" t="s">
        <v>410</v>
      </c>
      <c r="AL8" s="88" t="s">
        <v>409</v>
      </c>
      <c r="AM8" s="102" t="s">
        <v>408</v>
      </c>
      <c r="AN8" s="102" t="s">
        <v>407</v>
      </c>
      <c r="AO8" s="101" t="s">
        <v>406</v>
      </c>
      <c r="AP8" s="101" t="s">
        <v>405</v>
      </c>
      <c r="AQ8" s="100" t="s">
        <v>404</v>
      </c>
      <c r="AR8" s="100" t="s">
        <v>403</v>
      </c>
      <c r="AS8" s="88" t="s">
        <v>402</v>
      </c>
      <c r="AT8" s="88" t="s">
        <v>401</v>
      </c>
      <c r="AU8" s="99" t="s">
        <v>400</v>
      </c>
      <c r="AV8" s="98" t="s">
        <v>399</v>
      </c>
      <c r="AW8" s="98" t="s">
        <v>398</v>
      </c>
      <c r="AX8" s="98" t="s">
        <v>397</v>
      </c>
      <c r="AY8" s="97" t="s">
        <v>396</v>
      </c>
      <c r="AZ8" s="97" t="s">
        <v>395</v>
      </c>
      <c r="BA8" s="96" t="s">
        <v>394</v>
      </c>
      <c r="BB8" s="96" t="s">
        <v>393</v>
      </c>
      <c r="BC8" s="95" t="s">
        <v>392</v>
      </c>
      <c r="BD8" s="95" t="s">
        <v>391</v>
      </c>
      <c r="BE8" s="94" t="s">
        <v>390</v>
      </c>
      <c r="BF8" s="94" t="s">
        <v>389</v>
      </c>
      <c r="BG8" s="93" t="s">
        <v>388</v>
      </c>
      <c r="BH8" s="93" t="s">
        <v>387</v>
      </c>
      <c r="BI8" s="92" t="s">
        <v>386</v>
      </c>
      <c r="BJ8" s="92" t="s">
        <v>385</v>
      </c>
      <c r="BK8" s="91" t="s">
        <v>384</v>
      </c>
      <c r="BL8" s="91" t="s">
        <v>383</v>
      </c>
      <c r="BM8" s="90" t="s">
        <v>382</v>
      </c>
      <c r="BN8" s="90" t="s">
        <v>381</v>
      </c>
      <c r="BO8" s="99" t="s">
        <v>377</v>
      </c>
      <c r="BP8" s="99" t="s">
        <v>380</v>
      </c>
      <c r="BQ8" s="98" t="s">
        <v>379</v>
      </c>
      <c r="BR8" s="98" t="s">
        <v>378</v>
      </c>
      <c r="BS8" s="97" t="s">
        <v>377</v>
      </c>
      <c r="BT8" s="97" t="s">
        <v>376</v>
      </c>
      <c r="BU8" s="96" t="s">
        <v>375</v>
      </c>
      <c r="BV8" s="96" t="s">
        <v>374</v>
      </c>
      <c r="BW8" s="95" t="s">
        <v>373</v>
      </c>
      <c r="BX8" s="95" t="s">
        <v>372</v>
      </c>
      <c r="BY8" s="94" t="s">
        <v>371</v>
      </c>
      <c r="BZ8" s="94" t="s">
        <v>370</v>
      </c>
      <c r="CA8" s="93" t="s">
        <v>369</v>
      </c>
      <c r="CB8" s="93" t="s">
        <v>368</v>
      </c>
      <c r="CC8" s="92" t="s">
        <v>367</v>
      </c>
      <c r="CD8" s="92" t="s">
        <v>366</v>
      </c>
      <c r="CE8" s="91" t="s">
        <v>365</v>
      </c>
      <c r="CF8" s="91" t="s">
        <v>364</v>
      </c>
      <c r="CG8" s="90" t="s">
        <v>363</v>
      </c>
      <c r="CH8" s="90" t="s">
        <v>362</v>
      </c>
      <c r="CI8" s="90"/>
      <c r="CJ8" s="90"/>
      <c r="CK8" s="90"/>
      <c r="CL8" s="88" t="s">
        <v>361</v>
      </c>
      <c r="CM8" s="88" t="s">
        <v>360</v>
      </c>
      <c r="CN8" s="176" t="s">
        <v>359</v>
      </c>
      <c r="CO8" s="88" t="s">
        <v>358</v>
      </c>
      <c r="CP8" s="88" t="s">
        <v>357</v>
      </c>
      <c r="CQ8" s="88" t="s">
        <v>356</v>
      </c>
      <c r="CR8" s="89" t="s">
        <v>355</v>
      </c>
      <c r="CS8" s="89" t="s">
        <v>354</v>
      </c>
      <c r="CT8" s="88" t="s">
        <v>353</v>
      </c>
      <c r="CU8" s="88" t="s">
        <v>352</v>
      </c>
      <c r="CV8" s="87"/>
      <c r="CW8" s="87" t="s">
        <v>351</v>
      </c>
      <c r="CX8" s="87" t="s">
        <v>350</v>
      </c>
      <c r="CY8" s="87" t="s">
        <v>349</v>
      </c>
      <c r="CZ8" s="87" t="s">
        <v>348</v>
      </c>
      <c r="DA8" s="87" t="s">
        <v>347</v>
      </c>
      <c r="DB8" s="87" t="s">
        <v>346</v>
      </c>
      <c r="DC8" s="87" t="s">
        <v>345</v>
      </c>
      <c r="DD8" s="87" t="s">
        <v>344</v>
      </c>
      <c r="DE8" s="87" t="s">
        <v>343</v>
      </c>
      <c r="DF8" s="87" t="s">
        <v>342</v>
      </c>
      <c r="DG8" s="87"/>
      <c r="DH8" s="87" t="s">
        <v>341</v>
      </c>
      <c r="DI8" s="87" t="s">
        <v>340</v>
      </c>
      <c r="DJ8" s="87" t="s">
        <v>339</v>
      </c>
      <c r="DK8" s="87" t="s">
        <v>338</v>
      </c>
      <c r="DL8" s="87" t="s">
        <v>337</v>
      </c>
      <c r="DM8" s="87" t="s">
        <v>336</v>
      </c>
      <c r="DN8" s="87" t="s">
        <v>335</v>
      </c>
      <c r="DO8" s="87" t="s">
        <v>334</v>
      </c>
      <c r="DP8" s="87" t="s">
        <v>333</v>
      </c>
      <c r="DQ8" s="87" t="s">
        <v>332</v>
      </c>
      <c r="DR8" s="87" t="s">
        <v>331</v>
      </c>
      <c r="DS8" s="87" t="s">
        <v>330</v>
      </c>
      <c r="DT8" s="87" t="s">
        <v>329</v>
      </c>
      <c r="DU8" s="87" t="s">
        <v>328</v>
      </c>
      <c r="DV8" s="87" t="s">
        <v>327</v>
      </c>
      <c r="DW8" s="87" t="s">
        <v>326</v>
      </c>
      <c r="DX8" s="87" t="s">
        <v>325</v>
      </c>
      <c r="DY8" s="87" t="s">
        <v>324</v>
      </c>
      <c r="DZ8" s="87" t="s">
        <v>323</v>
      </c>
      <c r="EA8" s="87" t="s">
        <v>322</v>
      </c>
      <c r="EB8" s="87" t="s">
        <v>321</v>
      </c>
      <c r="EC8" s="87" t="s">
        <v>320</v>
      </c>
      <c r="ED8" s="87" t="s">
        <v>319</v>
      </c>
      <c r="EE8" s="87" t="s">
        <v>318</v>
      </c>
      <c r="EF8" s="87" t="s">
        <v>317</v>
      </c>
      <c r="EG8" s="87" t="s">
        <v>316</v>
      </c>
      <c r="EH8" s="87" t="s">
        <v>315</v>
      </c>
      <c r="EI8" s="87" t="s">
        <v>314</v>
      </c>
      <c r="EJ8" s="87" t="s">
        <v>313</v>
      </c>
      <c r="EK8" s="87" t="s">
        <v>312</v>
      </c>
      <c r="EL8" s="87" t="s">
        <v>311</v>
      </c>
      <c r="EM8" s="87" t="s">
        <v>310</v>
      </c>
      <c r="EN8" s="87" t="s">
        <v>309</v>
      </c>
      <c r="EO8" s="87" t="s">
        <v>308</v>
      </c>
      <c r="EP8" s="87" t="s">
        <v>307</v>
      </c>
      <c r="EQ8" s="87" t="s">
        <v>306</v>
      </c>
      <c r="ER8" s="87" t="s">
        <v>305</v>
      </c>
      <c r="ES8" s="87" t="s">
        <v>304</v>
      </c>
      <c r="ET8" s="87" t="s">
        <v>303</v>
      </c>
      <c r="EU8" s="87" t="s">
        <v>302</v>
      </c>
      <c r="EV8" s="87" t="s">
        <v>301</v>
      </c>
      <c r="EW8" s="87" t="s">
        <v>300</v>
      </c>
      <c r="EX8" s="87" t="s">
        <v>299</v>
      </c>
      <c r="EY8" s="87" t="s">
        <v>298</v>
      </c>
      <c r="EZ8" s="87" t="s">
        <v>297</v>
      </c>
      <c r="FA8" s="87" t="s">
        <v>296</v>
      </c>
      <c r="FB8" s="87" t="s">
        <v>295</v>
      </c>
      <c r="FC8" s="87" t="s">
        <v>294</v>
      </c>
      <c r="FD8" s="87" t="s">
        <v>293</v>
      </c>
      <c r="FE8" s="87" t="s">
        <v>292</v>
      </c>
      <c r="FF8" s="87" t="s">
        <v>291</v>
      </c>
      <c r="FG8" s="87" t="s">
        <v>290</v>
      </c>
      <c r="FH8" s="87" t="s">
        <v>289</v>
      </c>
      <c r="FI8" s="87" t="s">
        <v>288</v>
      </c>
      <c r="FJ8" s="87" t="s">
        <v>287</v>
      </c>
      <c r="FK8" s="87" t="s">
        <v>286</v>
      </c>
      <c r="FL8" s="87" t="s">
        <v>285</v>
      </c>
      <c r="FM8" s="87" t="s">
        <v>284</v>
      </c>
      <c r="FN8" s="87" t="s">
        <v>283</v>
      </c>
      <c r="FO8" s="87" t="s">
        <v>282</v>
      </c>
      <c r="FP8" s="87" t="s">
        <v>281</v>
      </c>
      <c r="FQ8" s="87" t="s">
        <v>280</v>
      </c>
      <c r="FR8" s="87" t="s">
        <v>279</v>
      </c>
      <c r="FS8" s="87" t="s">
        <v>278</v>
      </c>
      <c r="FT8" s="87" t="s">
        <v>277</v>
      </c>
      <c r="FU8" s="87" t="s">
        <v>276</v>
      </c>
      <c r="FV8" s="87" t="s">
        <v>275</v>
      </c>
      <c r="FW8" s="87" t="s">
        <v>274</v>
      </c>
      <c r="FX8" s="87" t="s">
        <v>273</v>
      </c>
      <c r="FY8" s="87" t="s">
        <v>272</v>
      </c>
      <c r="FZ8" s="87" t="s">
        <v>271</v>
      </c>
      <c r="GA8" s="87" t="s">
        <v>270</v>
      </c>
      <c r="GB8" s="87" t="s">
        <v>269</v>
      </c>
      <c r="GC8" s="87" t="s">
        <v>268</v>
      </c>
      <c r="GD8" s="87" t="s">
        <v>267</v>
      </c>
      <c r="GE8" s="87" t="s">
        <v>266</v>
      </c>
      <c r="GF8" s="87" t="s">
        <v>265</v>
      </c>
      <c r="GG8" s="87" t="s">
        <v>264</v>
      </c>
      <c r="GH8" s="86" t="s">
        <v>263</v>
      </c>
      <c r="GI8" s="85"/>
      <c r="GJ8" s="84"/>
    </row>
    <row r="9" spans="1:192 1679:1679" s="160" customFormat="1" ht="244.8" x14ac:dyDescent="0.2">
      <c r="A9" s="170">
        <v>1</v>
      </c>
      <c r="B9" s="168" t="s">
        <v>918</v>
      </c>
      <c r="C9" s="77" t="s">
        <v>934</v>
      </c>
      <c r="D9" s="365" t="s">
        <v>205</v>
      </c>
      <c r="E9" s="79" t="s">
        <v>204</v>
      </c>
      <c r="F9" s="168" t="s">
        <v>225</v>
      </c>
      <c r="G9" s="165" t="s">
        <v>211</v>
      </c>
      <c r="H9" s="79" t="s">
        <v>173</v>
      </c>
      <c r="I9" s="166" t="s">
        <v>22</v>
      </c>
      <c r="J9" s="166" t="s">
        <v>54</v>
      </c>
      <c r="K9" s="166" t="s">
        <v>54</v>
      </c>
      <c r="L9" s="166" t="s">
        <v>54</v>
      </c>
      <c r="M9" s="166" t="s">
        <v>54</v>
      </c>
      <c r="N9" s="166" t="s">
        <v>54</v>
      </c>
      <c r="O9" s="166" t="s">
        <v>54</v>
      </c>
      <c r="P9" s="166" t="s">
        <v>54</v>
      </c>
      <c r="Q9" s="166" t="s">
        <v>53</v>
      </c>
      <c r="R9" s="166" t="s">
        <v>53</v>
      </c>
      <c r="S9" s="166" t="s">
        <v>54</v>
      </c>
      <c r="T9" s="166" t="s">
        <v>54</v>
      </c>
      <c r="U9" s="166" t="s">
        <v>54</v>
      </c>
      <c r="V9" s="166" t="s">
        <v>54</v>
      </c>
      <c r="W9" s="166" t="s">
        <v>54</v>
      </c>
      <c r="X9" s="166" t="s">
        <v>54</v>
      </c>
      <c r="Y9" s="166" t="s">
        <v>53</v>
      </c>
      <c r="Z9" s="166" t="s">
        <v>54</v>
      </c>
      <c r="AA9" s="166" t="s">
        <v>53</v>
      </c>
      <c r="AB9" s="166" t="s">
        <v>53</v>
      </c>
      <c r="AC9" s="364" t="str">
        <f t="shared" ref="AC9:AC32" si="0">I9</f>
        <v>3 - Media</v>
      </c>
      <c r="AD9" s="320">
        <f t="shared" ref="AD9:AD32" si="1">IFERROR(IF(I9="1 - Muy Baja",0.2,IF(I9="2 - Baja",0.4,IF(I9="3 - Media",0.6,IF(I9="4 - Alta",0.8,1)))),"")</f>
        <v>0.6</v>
      </c>
      <c r="AE9" s="364" t="str">
        <f t="shared" ref="AE9:AE32" si="2">CONCATENATE(CX9," - ",CY9)</f>
        <v>5 - Catastrófico</v>
      </c>
      <c r="AF9" s="320">
        <f t="shared" ref="AF9:AF32" si="3">IFERROR(IF(CX9=1,0.2,IF(CX9=2,0.4,IF(CX9=3,0.6,IF(CX9=4,0.8,1)))),"")</f>
        <v>1</v>
      </c>
      <c r="AG9" s="69" t="str">
        <f>IFERROR(INDEX('G CONTR'!$BLT$621:$BLX$625,MATCH(I9,'G CONTR'!$BLR$621:$BLR$625,0),MATCH(AE9,'G CONTR'!$BLT$619:$BLX$619,0)),"")</f>
        <v>ALTO</v>
      </c>
      <c r="AH9" s="320">
        <f t="shared" ref="AH9:AH32" si="4">AD9*AF9</f>
        <v>0.6</v>
      </c>
      <c r="AI9" s="372" t="s">
        <v>933</v>
      </c>
      <c r="AJ9" s="79" t="s">
        <v>876</v>
      </c>
      <c r="AK9" s="79" t="s">
        <v>932</v>
      </c>
      <c r="AL9" s="79" t="s">
        <v>874</v>
      </c>
      <c r="AM9" s="168" t="s">
        <v>35</v>
      </c>
      <c r="AN9" s="168" t="s">
        <v>45</v>
      </c>
      <c r="AO9" s="168" t="s">
        <v>50</v>
      </c>
      <c r="AP9" s="168" t="s">
        <v>52</v>
      </c>
      <c r="AQ9" s="168" t="s">
        <v>35</v>
      </c>
      <c r="AR9" s="168" t="s">
        <v>45</v>
      </c>
      <c r="AS9" s="168" t="s">
        <v>50</v>
      </c>
      <c r="AT9" s="168" t="s">
        <v>52</v>
      </c>
      <c r="AU9" s="168" t="s">
        <v>35</v>
      </c>
      <c r="AV9" s="168" t="s">
        <v>45</v>
      </c>
      <c r="AW9" s="168" t="s">
        <v>50</v>
      </c>
      <c r="AX9" s="168" t="s">
        <v>52</v>
      </c>
      <c r="AY9" s="168" t="s">
        <v>35</v>
      </c>
      <c r="AZ9" s="168" t="s">
        <v>45</v>
      </c>
      <c r="BA9" s="168" t="s">
        <v>50</v>
      </c>
      <c r="BB9" s="168" t="s">
        <v>52</v>
      </c>
      <c r="BC9" s="168"/>
      <c r="BD9" s="168"/>
      <c r="BE9" s="168"/>
      <c r="BF9" s="168"/>
      <c r="BG9" s="168"/>
      <c r="BH9" s="168"/>
      <c r="BI9" s="168"/>
      <c r="BJ9" s="168"/>
      <c r="BK9" s="168"/>
      <c r="BL9" s="168"/>
      <c r="BM9" s="168"/>
      <c r="BN9" s="168"/>
      <c r="BO9" s="168"/>
      <c r="BP9" s="168"/>
      <c r="BQ9" s="168"/>
      <c r="BR9" s="168"/>
      <c r="BS9" s="168"/>
      <c r="BT9" s="168"/>
      <c r="BU9" s="168"/>
      <c r="BV9" s="168"/>
      <c r="BW9" s="168"/>
      <c r="BX9" s="168"/>
      <c r="BY9" s="168"/>
      <c r="BZ9" s="168"/>
      <c r="CA9" s="168"/>
      <c r="CB9" s="168"/>
      <c r="CC9" s="168"/>
      <c r="CD9" s="168"/>
      <c r="CE9" s="168"/>
      <c r="CF9" s="168"/>
      <c r="CG9" s="168"/>
      <c r="CH9" s="168"/>
      <c r="CI9" s="168"/>
      <c r="CJ9" s="168"/>
      <c r="CK9" s="168"/>
      <c r="CL9" s="169" t="str">
        <f>IFERROR(IF(GD9&lt;=1,"1 - Muy Baja",VLOOKUP(GD9,#REF!,2,0)),"")</f>
        <v>1 - Muy Baja</v>
      </c>
      <c r="CM9" s="321">
        <f t="shared" ref="CM9:CM32" si="5">GE9</f>
        <v>7.7759999999999996E-2</v>
      </c>
      <c r="CN9" s="66" t="str">
        <f>IFERROR(IF(GF9&lt;=1,"1 - Leve",HLOOKUP(GF9,'[3]G PREDIAL'!$BLU$673:$BLY$674,2,0)),"")</f>
        <v>5 - Catastrófico</v>
      </c>
      <c r="CO9" s="321">
        <f>GH9</f>
        <v>1</v>
      </c>
      <c r="CP9" s="169" t="str">
        <f t="shared" ref="CP9:CP32" si="6">IFERROR(INDEX($BLT$621:$BLX$625,MATCH(GD9,$BLQ$621:$BLQ$625,0),MATCH(GF9,$BLT$618:$BLX$618,0)),"")</f>
        <v>MODERADO</v>
      </c>
      <c r="CQ9" s="320">
        <f t="shared" ref="CQ9:CQ32" si="7">CM9*CO9</f>
        <v>7.7759999999999996E-2</v>
      </c>
      <c r="CR9" s="77" t="s">
        <v>475</v>
      </c>
      <c r="CS9" s="169">
        <f t="shared" ref="CS9:CS32" si="8">IF(CP9="BAJO",0.1,IF(CP9="MODERADO",3,5))</f>
        <v>3</v>
      </c>
      <c r="CT9" s="80" t="s">
        <v>931</v>
      </c>
      <c r="CU9" s="76" t="s">
        <v>633</v>
      </c>
      <c r="CV9" s="320"/>
      <c r="CW9" s="360">
        <f t="shared" ref="CW9:CW32" si="9">COUNTIF(J9:AB9,"SI")</f>
        <v>14</v>
      </c>
      <c r="CX9" s="362">
        <f t="shared" ref="CX9:CX32" si="10">IF(CW9&lt;6,3,IF(CW9&gt;11,5,4))</f>
        <v>5</v>
      </c>
      <c r="CY9" s="360" t="str">
        <f t="shared" ref="CY9:CY32" si="11">IF(CW9&lt;6,"Moderado",IF(CW9&gt;11,"Catastrófico","Mayor"))</f>
        <v>Catastrófico</v>
      </c>
      <c r="CZ9" s="324">
        <f t="shared" ref="CZ9:CZ32" si="12">IF(CX9=3,0.6,IF(CX9=4,0.8,1))</f>
        <v>1</v>
      </c>
      <c r="DA9" s="361">
        <f t="shared" ref="DA9:DA32" si="13">IF(AN9="",0,IF(AN9="Automático",0.25,IF(AN9="Manual",0.15,0)))</f>
        <v>0.15</v>
      </c>
      <c r="DB9" s="361">
        <f t="shared" ref="DB9:DB32" si="14">IF(AI9="",0,IF(AO9="Preventivo",0.25,IF(AO9="Detectivo",0.15,IF(AO9="Correctivo",0.1,0))))</f>
        <v>0.25</v>
      </c>
      <c r="DC9" s="360">
        <f t="shared" ref="DC9:DC32" si="15">IF(OR(AN9=0,AO9=0),0,DA9+DB9)</f>
        <v>0.4</v>
      </c>
      <c r="DD9" s="359">
        <f t="shared" ref="DD9:DD32" si="16">IF(DE9&gt;0.8,5,IF(DE9&gt;0.6,4,IF(DE9&gt;0.4,3,IF(DE9&gt;0.2,2,1))))</f>
        <v>2</v>
      </c>
      <c r="DE9" s="326">
        <f t="shared" ref="DE9:DE32" si="17">IF(OR(AP9="Ambos",AP9="Probabilidad"),$AD9-($AD9*$DC9),$AD9)</f>
        <v>0.36</v>
      </c>
      <c r="DF9" s="359">
        <f t="shared" ref="DF9:DF32" si="18">IF(DH9&gt;0.8,5,IF(DH9&gt;0.6,4,3))</f>
        <v>5</v>
      </c>
      <c r="DG9" s="359"/>
      <c r="DH9" s="326">
        <f t="shared" ref="DH9:DH32" si="19">IF(OR(AP9="Ambos",AP9="Impacto"),$CZ9-($CZ9*$DC9),$CZ9)</f>
        <v>1</v>
      </c>
      <c r="DI9" s="361">
        <f t="shared" ref="DI9:DI32" si="20">IF(AR9="",0,IF(AR9="Automático",0.25,IF(AR9="Manual",0.15,0)))</f>
        <v>0.15</v>
      </c>
      <c r="DJ9" s="361">
        <f t="shared" ref="DJ9:DJ32" si="21">IF(AS9="",0,IF(AS9="Preventivo",0.25,IF(AS9="Detectivo",0.15,IF(AS9="Correctivo",0.1,0))))</f>
        <v>0.25</v>
      </c>
      <c r="DK9" s="360">
        <f t="shared" ref="DK9:DK32" si="22">IF(OR(AR9=0,AS9=0),0,DI9+DJ9)</f>
        <v>0.4</v>
      </c>
      <c r="DL9" s="359">
        <f t="shared" ref="DL9:DL32" si="23">IF(DM9&gt;0.8,5,IF(DM9&gt;0.6,4,IF(DM9&gt;0.4,3,IF(DM9&gt;0.2,2,1))))</f>
        <v>2</v>
      </c>
      <c r="DM9" s="326">
        <f t="shared" ref="DM9:DM32" si="24">IF(OR(AT9="Ambos",AT9="Probabilidad"),DE9-(DE9*$DK9),DE9)</f>
        <v>0.216</v>
      </c>
      <c r="DN9" s="359">
        <f t="shared" ref="DN9:DN32" si="25">IF(DO9&gt;0.8,5,IF(DO9&gt;0.6,4,3))</f>
        <v>5</v>
      </c>
      <c r="DO9" s="326">
        <f t="shared" ref="DO9:DO32" si="26">IF(OR(AT9="Ambos",AT9="Impacto"),$DH9-($DH9*$DK9),$DH9)</f>
        <v>1</v>
      </c>
      <c r="DP9" s="361">
        <f t="shared" ref="DP9:DP32" si="27">IF(AV9="",0,IF(AV9="Automático",0.25,IF(AV9="Manual",0.15,0)))</f>
        <v>0.15</v>
      </c>
      <c r="DQ9" s="361">
        <f t="shared" ref="DQ9:DQ32" si="28">IF(AW9="",0,IF(AW9="Preventivo",0.25,IF(AW9="Detectivo",0.15,IF(AW9="Correctivo",0.1,0))))</f>
        <v>0.25</v>
      </c>
      <c r="DR9" s="360">
        <f t="shared" ref="DR9:DR32" si="29">IF(OR(AV9=0,AW9=0),0,DP9+DQ9)</f>
        <v>0.4</v>
      </c>
      <c r="DS9" s="359">
        <f t="shared" ref="DS9:DS32" si="30">IF(DT9&gt;0.8,5,IF(DT9&gt;0.6,4,IF(DT9&gt;0.4,3,IF(DT9&gt;0.2,2,1))))</f>
        <v>1</v>
      </c>
      <c r="DT9" s="326">
        <f t="shared" ref="DT9:DT32" si="31">IF(OR(AX9="Ambos",AX9="Probabilidad"),DM9-(DM9*$DR9),DM9)</f>
        <v>0.12959999999999999</v>
      </c>
      <c r="DU9" s="359">
        <f t="shared" ref="DU9:DU32" si="32">IF(DV9&gt;0.8,5,IF(DV9&gt;0.6,4,3))</f>
        <v>5</v>
      </c>
      <c r="DV9" s="326">
        <f t="shared" ref="DV9:DV32" si="33">IF(OR(AX9="Ambos",AX9="Impacto"),$DO9-($DO9*$DR9),$DO9)</f>
        <v>1</v>
      </c>
      <c r="DW9" s="361">
        <f t="shared" ref="DW9:DW32" si="34">IF(AZ9="",0,IF(AZ9="Automático",0.25,IF(AZ9="Manual",0.15,0)))</f>
        <v>0.15</v>
      </c>
      <c r="DX9" s="361">
        <f t="shared" ref="DX9:DX25" si="35">IF(BA9="",0,IF(BA9="Preventivo",0.25,IF(BA9="Detectivo",0.15,IF(BA10="Correctivo",0.1,0))))</f>
        <v>0.25</v>
      </c>
      <c r="DY9" s="360">
        <f t="shared" ref="DY9:DY32" si="36">IF(OR(AZ9=0,BA9=0),0,DW9+DX9)</f>
        <v>0.4</v>
      </c>
      <c r="DZ9" s="359">
        <f t="shared" ref="DZ9:DZ32" si="37">IF(EA9&gt;0.8,5,IF(EA9&gt;0.6,4,IF(EA9&gt;0.4,3,IF(EA9&gt;0.2,2,1))))</f>
        <v>1</v>
      </c>
      <c r="EA9" s="326">
        <f t="shared" ref="EA9:EA32" si="38">IF(OR(BB9="Ambos",BB9="Probabilidad"),DT9-(DT9*$DY9),DT9)</f>
        <v>7.7759999999999996E-2</v>
      </c>
      <c r="EB9" s="359">
        <f t="shared" ref="EB9:EB32" si="39">IF(EC9&gt;0.8,5,IF(EC9&gt;0.6,4,3))</f>
        <v>5</v>
      </c>
      <c r="EC9" s="326">
        <f t="shared" ref="EC9:EC32" si="40">IF(OR(BB9="Ambos",BB9="Impacto"),$DV9-($DV9*$DY9),$DV9)</f>
        <v>1</v>
      </c>
      <c r="ED9" s="361">
        <f t="shared" ref="ED9:ED32" si="41">IF(BD9="",0,IF(BD9="Automático",0.25,IF(BD9="Manual",0.15,0)))</f>
        <v>0</v>
      </c>
      <c r="EE9" s="361">
        <f t="shared" ref="EE9:EE32" si="42">IF(BE9="",0,IF(BE9="Preventivo",0.25,IF(BE9="Detectivo",0.15,IF(BE9="Correctivo",0.1,0))))</f>
        <v>0</v>
      </c>
      <c r="EF9" s="360">
        <f t="shared" ref="EF9:EF32" si="43">IF(OR(BD9=0,BE9=0),0,ED9+EE9)</f>
        <v>0</v>
      </c>
      <c r="EG9" s="359">
        <f t="shared" ref="EG9:EG32" si="44">IF(EH9&gt;0.8,5,IF(EH9&gt;0.6,4,IF(EH9&gt;0.4,3,IF(EH9&gt;0.2,2,1))))</f>
        <v>1</v>
      </c>
      <c r="EH9" s="326">
        <f t="shared" ref="EH9:EH32" si="45">IF(OR(BF9="Ambos",BF9="Probabilidad"),EA9-(EA9*$EF9),EA9)</f>
        <v>7.7759999999999996E-2</v>
      </c>
      <c r="EI9" s="359">
        <f t="shared" ref="EI9:EI32" si="46">IF(EJ9&gt;0.8,5,IF(EJ9&gt;0.6,4,3))</f>
        <v>5</v>
      </c>
      <c r="EJ9" s="326">
        <f t="shared" ref="EJ9:EJ32" si="47">IF(OR(BF9="Ambos",BF9="Impacto"),$EC9-($EC9*$EF9),$EC9)</f>
        <v>1</v>
      </c>
      <c r="EK9" s="361">
        <f t="shared" ref="EK9:EK32" si="48">IF(BH9="",0,IF(BH9="Automático",0.25,IF(BH9="Manual",0.15,0)))</f>
        <v>0</v>
      </c>
      <c r="EL9" s="361">
        <f t="shared" ref="EL9:EL32" si="49">IF(BI9="",0,IF(BI9="Preventivo",0.25,IF(BI9="Detectivo",0.15,IF(BI9="Correctivo",0.1,0))))</f>
        <v>0</v>
      </c>
      <c r="EM9" s="360">
        <f t="shared" ref="EM9:EM32" si="50">IF(OR(BH9=0,BI9=0),0,EK9+EL9)</f>
        <v>0</v>
      </c>
      <c r="EN9" s="359">
        <f t="shared" ref="EN9:EN32" si="51">IF(EO9&gt;0.8,5,IF(EO9&gt;0.6,4,IF(EO9&gt;0.4,3,IF(EO9&gt;0.2,2,1))))</f>
        <v>1</v>
      </c>
      <c r="EO9" s="326">
        <f t="shared" ref="EO9:EO32" si="52">IF(OR(BF9="Ambos",BF9="Probabilidad"),EH9-(EH9*$EM9),EH9)</f>
        <v>7.7759999999999996E-2</v>
      </c>
      <c r="EP9" s="359">
        <f t="shared" ref="EP9:EP32" si="53">IF(EQ9&gt;0.8,5,IF(EQ9&gt;0.6,4,3))</f>
        <v>5</v>
      </c>
      <c r="EQ9" s="326">
        <f t="shared" ref="EQ9:EQ32" si="54">IF(OR(BJ9="Ambos",BJ9="Impacto"),$EJ9-($EJ9*$EM9),$EJ9)</f>
        <v>1</v>
      </c>
      <c r="ER9" s="361">
        <f t="shared" ref="ER9:ER32" si="55">IF(BL9="",0,IF(BL9="Automático",0.25,IF(BL9="Manual",0.15,0)))</f>
        <v>0</v>
      </c>
      <c r="ES9" s="361">
        <f t="shared" ref="ES9:ES32" si="56">IF(BM9="",0,IF(BM9="Preventivo",0.25,IF(BM9="Detectivo",0.15,IF(BM9="Correctivo",0.1,0))))</f>
        <v>0</v>
      </c>
      <c r="ET9" s="360">
        <f t="shared" ref="ET9:ET32" si="57">IF(OR(BL9=0,BM9=0),0,ER9+ES9)</f>
        <v>0</v>
      </c>
      <c r="EU9" s="359">
        <f t="shared" ref="EU9:EU32" si="58">IF(EV9&gt;0.8,5,IF(EV9&gt;0.6,4,IF(EV9&gt;0.4,3,IF(EV9&gt;0.2,2,1))))</f>
        <v>1</v>
      </c>
      <c r="EV9" s="326">
        <f t="shared" ref="EV9:EV32" si="59">IF(OR(BP9="Ambos",BP9="Probabilidad"),EO9-(EO9*$ET9),EO9)</f>
        <v>7.7759999999999996E-2</v>
      </c>
      <c r="EW9" s="359">
        <f t="shared" ref="EW9:EW32" si="60">IF(EX9&gt;0.8,5,IF(EX9&gt;0.6,4,3))</f>
        <v>5</v>
      </c>
      <c r="EX9" s="326">
        <f t="shared" ref="EX9:EX32" si="61">IF(OR(BN9="Ambos",BN9="Impacto"),$EQ9-($EQ9*$ET9),$EQ9)</f>
        <v>1</v>
      </c>
      <c r="EY9" s="361">
        <f t="shared" ref="EY9:EY32" si="62">IF(BP9="",0,IF(BP9="Automático",0.25,IF(BP9="Manual",0.15,0)))</f>
        <v>0</v>
      </c>
      <c r="EZ9" s="361">
        <f t="shared" ref="EZ9:EZ32" si="63">IF(BQ9="",0,IF(BQ9="Preventivo",0.25,IF(BQ9="Detectivo",0.15,IF(BQ9="Correctivo",0.1,0))))</f>
        <v>0</v>
      </c>
      <c r="FA9" s="360">
        <f t="shared" ref="FA9:FA32" si="64">IF(OR(BP9=0,BQ9=0),0,EY9+EZ9)</f>
        <v>0</v>
      </c>
      <c r="FB9" s="359">
        <f t="shared" ref="FB9:FB32" si="65">IF(FC9&gt;0.8,5,IF(FC9&gt;0.6,4,IF(FC9&gt;0.4,3,IF(FC9&gt;0.2,2,1))))</f>
        <v>1</v>
      </c>
      <c r="FC9" s="326">
        <f t="shared" ref="FC9:FC32" si="66">IF(OR(BR9="Ambos",BR9="Probabilidad"),EV9-(EV9*$FA9),EV9)</f>
        <v>7.7759999999999996E-2</v>
      </c>
      <c r="FD9" s="359">
        <f t="shared" ref="FD9:FD32" si="67">IF(FE9&gt;0.8,5,IF(FE9&gt;0.6,4,3))</f>
        <v>5</v>
      </c>
      <c r="FE9" s="326">
        <f t="shared" ref="FE9:FE32" si="68">IF(OR(BR9="Ambos",BR9="Impacto"),$EX9-($EX9*$FA9),$EX9)</f>
        <v>1</v>
      </c>
      <c r="FF9" s="361">
        <f t="shared" ref="FF9:FF32" si="69">IF(BT9="",0,IF(BT9="Automático",0.25,IF(BT9="Manual",0.15,0)))</f>
        <v>0</v>
      </c>
      <c r="FG9" s="361">
        <f t="shared" ref="FG9:FG32" si="70">IF(BU9="",0,IF(BU9="Preventivo",0.25,IF(BU9="Detectivo",0.15,IF(BU9="Correctivo",0.1,0))))</f>
        <v>0</v>
      </c>
      <c r="FH9" s="360">
        <f t="shared" ref="FH9:FH32" si="71">IF(OR(BT9=0,BU9=0),0,FF9+FG9)</f>
        <v>0</v>
      </c>
      <c r="FI9" s="359">
        <f t="shared" ref="FI9:FI32" si="72">IF(FJ9&gt;0.8,5,IF(FJ9&gt;0.6,4,IF(FJ9&gt;0.4,3,IF(FJ9&gt;0.2,2,1))))</f>
        <v>1</v>
      </c>
      <c r="FJ9" s="326">
        <f t="shared" ref="FJ9:FJ32" si="73">IF(OR(BV9="Ambos",BV9="Probabilidad"),FC9-(FC9*$FH9),FC9)</f>
        <v>7.7759999999999996E-2</v>
      </c>
      <c r="FK9" s="359">
        <f t="shared" ref="FK9:FK32" si="74">IF(FL9&gt;0.8,5,IF(FL9&gt;0.6,4,3))</f>
        <v>5</v>
      </c>
      <c r="FL9" s="326">
        <f t="shared" ref="FL9:FL32" si="75">IF(OR(BV9="Ambos",BV9="Impacto"),$FE9-($FE9*$FH9),$FE9)</f>
        <v>1</v>
      </c>
      <c r="FM9" s="361">
        <f t="shared" ref="FM9:FM32" si="76">IF(BX9="",0,IF(BX9="Automático",0.25,IF(BX9="Manual",0.15,0)))</f>
        <v>0</v>
      </c>
      <c r="FN9" s="361">
        <f t="shared" ref="FN9:FN32" si="77">IF(BY9="",0,IF(BY9="Preventivo",0.25,IF(BY9="Detectivo",0.15,IF(BY9="Correctivo",0.1,0))))</f>
        <v>0</v>
      </c>
      <c r="FO9" s="360">
        <f t="shared" ref="FO9:FO32" si="78">IF(OR(BX9=0,BY9=0),0,FM9+FN9)</f>
        <v>0</v>
      </c>
      <c r="FP9" s="359">
        <f t="shared" ref="FP9:FP32" si="79">IF(FQ9&gt;0.8,5,IF(FQ9&gt;0.6,4,IF(FQ9&gt;0.4,3,IF(FQ9&gt;0.2,2,1))))</f>
        <v>1</v>
      </c>
      <c r="FQ9" s="326">
        <f t="shared" ref="FQ9:FQ32" si="80">IF(OR(BZ9="Ambos",BZ9="Probabilidad"),FJ9-(FJ9*$FO9),FJ9)</f>
        <v>7.7759999999999996E-2</v>
      </c>
      <c r="FR9" s="359">
        <f t="shared" ref="FR9:FR32" si="81">IF(FS9&gt;0.8,5,IF(FS9&gt;0.6,4,3))</f>
        <v>5</v>
      </c>
      <c r="FS9" s="326">
        <f t="shared" ref="FS9:FS32" si="82">IF(OR(BZ9="Ambos",BZ9="Impacto"),$FL9-($FL9*$FO9),$FL9)</f>
        <v>1</v>
      </c>
      <c r="FT9" s="361">
        <f t="shared" ref="FT9:FT32" si="83">IF(CB9="",0,IF(CB9="Automático",0.25,IF(CB9="Manual",0.15,0)))</f>
        <v>0</v>
      </c>
      <c r="FU9" s="361">
        <f t="shared" ref="FU9:FU32" si="84">IF(CC9="",0,IF(CC9="Preventivo",0.25,IF(CC9="Detectivo",0.15,IF(CC9="Correctivo",0.1,0))))</f>
        <v>0</v>
      </c>
      <c r="FV9" s="360">
        <f t="shared" ref="FV9:FV32" si="85">IF(OR(CB9=0,CC9=0),0,FT9+FU9)</f>
        <v>0</v>
      </c>
      <c r="FW9" s="359">
        <f t="shared" ref="FW9:FW32" si="86">IF(FX9&gt;0.8,5,IF(FX9&gt;0.6,4,IF(FX9&gt;0.4,3,IF(FX9&gt;0.2,2,1))))</f>
        <v>1</v>
      </c>
      <c r="FX9" s="326">
        <f t="shared" ref="FX9:FX32" si="87">IF(OR(CD9="Ambos",CD9="Probabilidad"),FQ9-(FQ9*$FV9),FQ9)</f>
        <v>7.7759999999999996E-2</v>
      </c>
      <c r="FY9" s="359">
        <f t="shared" ref="FY9:FY32" si="88">IF(FZ9&gt;0.8,5,IF(FZ9&gt;0.6,4,3))</f>
        <v>5</v>
      </c>
      <c r="FZ9" s="326">
        <f t="shared" ref="FZ9:FZ32" si="89">IF(OR(CD9="Ambos",CD9="Impacto"),$FS9-($FS9*$FV9),$FS9)</f>
        <v>1</v>
      </c>
      <c r="GA9" s="361">
        <f t="shared" ref="GA9:GA32" si="90">IF(CF9="",0,IF(CF9="Automático",0.25,IF(CF9="Manual",0.15,0)))</f>
        <v>0</v>
      </c>
      <c r="GB9" s="361">
        <f t="shared" ref="GB9:GB32" si="91">IF(CG9="",0,IF(CG9="Preventivo",0.25,IF(CG9="Detectivo",0.15,IF(CG9="Correctivo",0.1,0))))</f>
        <v>0</v>
      </c>
      <c r="GC9" s="360">
        <f t="shared" ref="GC9:GC32" si="92">IF(OR(CF9=0,CG9=0),0,GA9+GB9)</f>
        <v>0</v>
      </c>
      <c r="GD9" s="359">
        <f t="shared" ref="GD9:GD32" si="93">IF(GE9&gt;0.8,5,IF(GE9&gt;0.6,4,IF(GE9&gt;0.4,3,IF(GE9&gt;0.2,2,1))))</f>
        <v>1</v>
      </c>
      <c r="GE9" s="326">
        <f t="shared" ref="GE9:GE32" si="94">IF(OR(CH9="Ambos",CH9="Probabilidad"),FX9-(FX9*$GC9),FX9)</f>
        <v>7.7759999999999996E-2</v>
      </c>
      <c r="GF9" s="359">
        <f t="shared" ref="GF9:GF32" si="95">IF(GG9&gt;0.8,5,IF(GG9&gt;0.6,4,3))</f>
        <v>5</v>
      </c>
      <c r="GG9" s="326">
        <f t="shared" ref="GG9:GG32" si="96">IF(OR(CH9="Ambos",CH9="Impacto"),$FZ9-($FZ9*$GC9),$FZ9)</f>
        <v>1</v>
      </c>
      <c r="GH9" s="326">
        <f t="shared" ref="GH9:GH32" si="97">IF(GG9&lt;0.6,0.6,GG9)</f>
        <v>1</v>
      </c>
    </row>
    <row r="10" spans="1:192 1679:1679" s="160" customFormat="1" ht="388.8" x14ac:dyDescent="0.2">
      <c r="A10" s="170">
        <f t="shared" ref="A10:A15" si="98">+A9+1</f>
        <v>2</v>
      </c>
      <c r="B10" s="168" t="s">
        <v>918</v>
      </c>
      <c r="C10" s="77" t="s">
        <v>930</v>
      </c>
      <c r="D10" s="365" t="s">
        <v>206</v>
      </c>
      <c r="E10" s="79" t="s">
        <v>204</v>
      </c>
      <c r="F10" s="168" t="s">
        <v>222</v>
      </c>
      <c r="G10" s="165" t="s">
        <v>211</v>
      </c>
      <c r="H10" s="79" t="s">
        <v>173</v>
      </c>
      <c r="I10" s="166" t="s">
        <v>22</v>
      </c>
      <c r="J10" s="166" t="s">
        <v>54</v>
      </c>
      <c r="K10" s="166" t="s">
        <v>54</v>
      </c>
      <c r="L10" s="166" t="s">
        <v>54</v>
      </c>
      <c r="M10" s="166" t="s">
        <v>54</v>
      </c>
      <c r="N10" s="166" t="s">
        <v>54</v>
      </c>
      <c r="O10" s="166" t="s">
        <v>54</v>
      </c>
      <c r="P10" s="166" t="s">
        <v>54</v>
      </c>
      <c r="Q10" s="166" t="s">
        <v>53</v>
      </c>
      <c r="R10" s="166" t="s">
        <v>53</v>
      </c>
      <c r="S10" s="166" t="s">
        <v>54</v>
      </c>
      <c r="T10" s="166" t="s">
        <v>54</v>
      </c>
      <c r="U10" s="166" t="s">
        <v>54</v>
      </c>
      <c r="V10" s="166" t="s">
        <v>54</v>
      </c>
      <c r="W10" s="166" t="s">
        <v>54</v>
      </c>
      <c r="X10" s="166" t="s">
        <v>54</v>
      </c>
      <c r="Y10" s="166" t="s">
        <v>53</v>
      </c>
      <c r="Z10" s="166" t="s">
        <v>54</v>
      </c>
      <c r="AA10" s="166" t="s">
        <v>53</v>
      </c>
      <c r="AB10" s="166" t="s">
        <v>53</v>
      </c>
      <c r="AC10" s="364" t="str">
        <f t="shared" si="0"/>
        <v>3 - Media</v>
      </c>
      <c r="AD10" s="320">
        <f t="shared" si="1"/>
        <v>0.6</v>
      </c>
      <c r="AE10" s="364" t="str">
        <f t="shared" si="2"/>
        <v>5 - Catastrófico</v>
      </c>
      <c r="AF10" s="320">
        <f t="shared" si="3"/>
        <v>1</v>
      </c>
      <c r="AG10" s="69" t="str">
        <f>IFERROR(INDEX('G CONTR'!$BLT$621:$BLX$625,MATCH(I10,'G CONTR'!$BLR$621:$BLR$625,0),MATCH(AE10,'G CONTR'!$BLT$619:$BLX$619,0)),"")</f>
        <v>ALTO</v>
      </c>
      <c r="AH10" s="320">
        <f t="shared" si="4"/>
        <v>0.6</v>
      </c>
      <c r="AI10" s="372" t="s">
        <v>929</v>
      </c>
      <c r="AJ10" s="168" t="s">
        <v>928</v>
      </c>
      <c r="AK10" s="79" t="s">
        <v>875</v>
      </c>
      <c r="AL10" s="79" t="s">
        <v>874</v>
      </c>
      <c r="AM10" s="168" t="s">
        <v>35</v>
      </c>
      <c r="AN10" s="168" t="s">
        <v>45</v>
      </c>
      <c r="AO10" s="168" t="s">
        <v>50</v>
      </c>
      <c r="AP10" s="168" t="s">
        <v>52</v>
      </c>
      <c r="AQ10" s="168" t="s">
        <v>35</v>
      </c>
      <c r="AR10" s="168" t="s">
        <v>45</v>
      </c>
      <c r="AS10" s="168" t="s">
        <v>50</v>
      </c>
      <c r="AT10" s="168" t="s">
        <v>52</v>
      </c>
      <c r="AU10" s="168" t="s">
        <v>35</v>
      </c>
      <c r="AV10" s="168" t="s">
        <v>45</v>
      </c>
      <c r="AW10" s="168" t="s">
        <v>50</v>
      </c>
      <c r="AX10" s="168" t="s">
        <v>52</v>
      </c>
      <c r="AY10" s="168" t="s">
        <v>35</v>
      </c>
      <c r="AZ10" s="168" t="s">
        <v>45</v>
      </c>
      <c r="BA10" s="168" t="s">
        <v>50</v>
      </c>
      <c r="BB10" s="168" t="s">
        <v>52</v>
      </c>
      <c r="BC10" s="168"/>
      <c r="BD10" s="168"/>
      <c r="BE10" s="168"/>
      <c r="BF10" s="168"/>
      <c r="BG10" s="168"/>
      <c r="BH10" s="168"/>
      <c r="BI10" s="168"/>
      <c r="BJ10" s="168"/>
      <c r="BK10" s="168"/>
      <c r="BL10" s="168"/>
      <c r="BM10" s="168"/>
      <c r="BN10" s="168"/>
      <c r="BO10" s="168"/>
      <c r="BP10" s="168"/>
      <c r="BQ10" s="168"/>
      <c r="BR10" s="168"/>
      <c r="BS10" s="168"/>
      <c r="BT10" s="168"/>
      <c r="BU10" s="168"/>
      <c r="BV10" s="168"/>
      <c r="BW10" s="168"/>
      <c r="BX10" s="168"/>
      <c r="BY10" s="168"/>
      <c r="BZ10" s="168"/>
      <c r="CA10" s="168"/>
      <c r="CB10" s="168"/>
      <c r="CC10" s="168"/>
      <c r="CD10" s="168"/>
      <c r="CE10" s="168"/>
      <c r="CF10" s="168"/>
      <c r="CG10" s="168"/>
      <c r="CH10" s="168"/>
      <c r="CI10" s="168"/>
      <c r="CJ10" s="168"/>
      <c r="CK10" s="168"/>
      <c r="CL10" s="169" t="str">
        <f>IFERROR(IF(GD10&lt;=1,"1 - Muy Baja",VLOOKUP(GD10,#REF!,2,0)),"")</f>
        <v>1 - Muy Baja</v>
      </c>
      <c r="CM10" s="321">
        <f t="shared" si="5"/>
        <v>7.7759999999999996E-2</v>
      </c>
      <c r="CN10" s="66" t="str">
        <f>IFERROR(IF(GF10&lt;=1,"1 - Leve",HLOOKUP(GF10,'[3]G PREDIAL'!$BLU$673:$BLY$674,2,0)),"")</f>
        <v>5 - Catastrófico</v>
      </c>
      <c r="CO10" s="321" t="s">
        <v>52</v>
      </c>
      <c r="CP10" s="169" t="str">
        <f t="shared" si="6"/>
        <v>MODERADO</v>
      </c>
      <c r="CQ10" s="320" t="e">
        <f t="shared" si="7"/>
        <v>#VALUE!</v>
      </c>
      <c r="CR10" s="77" t="s">
        <v>238</v>
      </c>
      <c r="CS10" s="169">
        <f t="shared" si="8"/>
        <v>3</v>
      </c>
      <c r="CT10" s="80" t="s">
        <v>927</v>
      </c>
      <c r="CU10" s="76" t="s">
        <v>849</v>
      </c>
      <c r="CV10" s="320"/>
      <c r="CW10" s="360">
        <f t="shared" si="9"/>
        <v>14</v>
      </c>
      <c r="CX10" s="362">
        <f t="shared" si="10"/>
        <v>5</v>
      </c>
      <c r="CY10" s="360" t="str">
        <f t="shared" si="11"/>
        <v>Catastrófico</v>
      </c>
      <c r="CZ10" s="324">
        <f t="shared" si="12"/>
        <v>1</v>
      </c>
      <c r="DA10" s="361">
        <f t="shared" si="13"/>
        <v>0.15</v>
      </c>
      <c r="DB10" s="361">
        <f t="shared" si="14"/>
        <v>0.25</v>
      </c>
      <c r="DC10" s="360">
        <f t="shared" si="15"/>
        <v>0.4</v>
      </c>
      <c r="DD10" s="359">
        <f t="shared" si="16"/>
        <v>2</v>
      </c>
      <c r="DE10" s="326">
        <f t="shared" si="17"/>
        <v>0.36</v>
      </c>
      <c r="DF10" s="359">
        <f t="shared" si="18"/>
        <v>5</v>
      </c>
      <c r="DG10" s="359"/>
      <c r="DH10" s="326">
        <f t="shared" si="19"/>
        <v>1</v>
      </c>
      <c r="DI10" s="361">
        <f t="shared" si="20"/>
        <v>0.15</v>
      </c>
      <c r="DJ10" s="361">
        <f t="shared" si="21"/>
        <v>0.25</v>
      </c>
      <c r="DK10" s="360">
        <f t="shared" si="22"/>
        <v>0.4</v>
      </c>
      <c r="DL10" s="359">
        <f t="shared" si="23"/>
        <v>2</v>
      </c>
      <c r="DM10" s="326">
        <f t="shared" si="24"/>
        <v>0.216</v>
      </c>
      <c r="DN10" s="359">
        <f t="shared" si="25"/>
        <v>5</v>
      </c>
      <c r="DO10" s="326">
        <f t="shared" si="26"/>
        <v>1</v>
      </c>
      <c r="DP10" s="361">
        <f t="shared" si="27"/>
        <v>0.15</v>
      </c>
      <c r="DQ10" s="361">
        <f t="shared" si="28"/>
        <v>0.25</v>
      </c>
      <c r="DR10" s="360">
        <f t="shared" si="29"/>
        <v>0.4</v>
      </c>
      <c r="DS10" s="359">
        <f t="shared" si="30"/>
        <v>1</v>
      </c>
      <c r="DT10" s="326">
        <f t="shared" si="31"/>
        <v>0.12959999999999999</v>
      </c>
      <c r="DU10" s="359">
        <f t="shared" si="32"/>
        <v>5</v>
      </c>
      <c r="DV10" s="326">
        <f t="shared" si="33"/>
        <v>1</v>
      </c>
      <c r="DW10" s="361">
        <f t="shared" si="34"/>
        <v>0.15</v>
      </c>
      <c r="DX10" s="361">
        <f t="shared" si="35"/>
        <v>0.25</v>
      </c>
      <c r="DY10" s="360">
        <f t="shared" si="36"/>
        <v>0.4</v>
      </c>
      <c r="DZ10" s="359">
        <f t="shared" si="37"/>
        <v>1</v>
      </c>
      <c r="EA10" s="326">
        <f t="shared" si="38"/>
        <v>7.7759999999999996E-2</v>
      </c>
      <c r="EB10" s="359">
        <f t="shared" si="39"/>
        <v>5</v>
      </c>
      <c r="EC10" s="326">
        <f t="shared" si="40"/>
        <v>1</v>
      </c>
      <c r="ED10" s="361">
        <f t="shared" si="41"/>
        <v>0</v>
      </c>
      <c r="EE10" s="361">
        <f t="shared" si="42"/>
        <v>0</v>
      </c>
      <c r="EF10" s="360">
        <f t="shared" si="43"/>
        <v>0</v>
      </c>
      <c r="EG10" s="359">
        <f t="shared" si="44"/>
        <v>1</v>
      </c>
      <c r="EH10" s="326">
        <f t="shared" si="45"/>
        <v>7.7759999999999996E-2</v>
      </c>
      <c r="EI10" s="359">
        <f t="shared" si="46"/>
        <v>5</v>
      </c>
      <c r="EJ10" s="326">
        <f t="shared" si="47"/>
        <v>1</v>
      </c>
      <c r="EK10" s="361">
        <f t="shared" si="48"/>
        <v>0</v>
      </c>
      <c r="EL10" s="361">
        <f t="shared" si="49"/>
        <v>0</v>
      </c>
      <c r="EM10" s="360">
        <f t="shared" si="50"/>
        <v>0</v>
      </c>
      <c r="EN10" s="359">
        <f t="shared" si="51"/>
        <v>1</v>
      </c>
      <c r="EO10" s="326">
        <f t="shared" si="52"/>
        <v>7.7759999999999996E-2</v>
      </c>
      <c r="EP10" s="359">
        <f t="shared" si="53"/>
        <v>5</v>
      </c>
      <c r="EQ10" s="326">
        <f t="shared" si="54"/>
        <v>1</v>
      </c>
      <c r="ER10" s="361">
        <f t="shared" si="55"/>
        <v>0</v>
      </c>
      <c r="ES10" s="361">
        <f t="shared" si="56"/>
        <v>0</v>
      </c>
      <c r="ET10" s="360">
        <f t="shared" si="57"/>
        <v>0</v>
      </c>
      <c r="EU10" s="359">
        <f t="shared" si="58"/>
        <v>1</v>
      </c>
      <c r="EV10" s="326">
        <f t="shared" si="59"/>
        <v>7.7759999999999996E-2</v>
      </c>
      <c r="EW10" s="359">
        <f t="shared" si="60"/>
        <v>5</v>
      </c>
      <c r="EX10" s="326">
        <f t="shared" si="61"/>
        <v>1</v>
      </c>
      <c r="EY10" s="361">
        <f t="shared" si="62"/>
        <v>0</v>
      </c>
      <c r="EZ10" s="361">
        <f t="shared" si="63"/>
        <v>0</v>
      </c>
      <c r="FA10" s="360">
        <f t="shared" si="64"/>
        <v>0</v>
      </c>
      <c r="FB10" s="359">
        <f t="shared" si="65"/>
        <v>1</v>
      </c>
      <c r="FC10" s="326">
        <f t="shared" si="66"/>
        <v>7.7759999999999996E-2</v>
      </c>
      <c r="FD10" s="359">
        <f t="shared" si="67"/>
        <v>5</v>
      </c>
      <c r="FE10" s="326">
        <f t="shared" si="68"/>
        <v>1</v>
      </c>
      <c r="FF10" s="361">
        <f t="shared" si="69"/>
        <v>0</v>
      </c>
      <c r="FG10" s="361">
        <f t="shared" si="70"/>
        <v>0</v>
      </c>
      <c r="FH10" s="360">
        <f t="shared" si="71"/>
        <v>0</v>
      </c>
      <c r="FI10" s="359">
        <f t="shared" si="72"/>
        <v>1</v>
      </c>
      <c r="FJ10" s="326">
        <f t="shared" si="73"/>
        <v>7.7759999999999996E-2</v>
      </c>
      <c r="FK10" s="359">
        <f t="shared" si="74"/>
        <v>5</v>
      </c>
      <c r="FL10" s="326">
        <f t="shared" si="75"/>
        <v>1</v>
      </c>
      <c r="FM10" s="361">
        <f t="shared" si="76"/>
        <v>0</v>
      </c>
      <c r="FN10" s="361">
        <f t="shared" si="77"/>
        <v>0</v>
      </c>
      <c r="FO10" s="360">
        <f t="shared" si="78"/>
        <v>0</v>
      </c>
      <c r="FP10" s="359">
        <f t="shared" si="79"/>
        <v>1</v>
      </c>
      <c r="FQ10" s="326">
        <f t="shared" si="80"/>
        <v>7.7759999999999996E-2</v>
      </c>
      <c r="FR10" s="359">
        <f t="shared" si="81"/>
        <v>5</v>
      </c>
      <c r="FS10" s="326">
        <f t="shared" si="82"/>
        <v>1</v>
      </c>
      <c r="FT10" s="361">
        <f t="shared" si="83"/>
        <v>0</v>
      </c>
      <c r="FU10" s="361">
        <f t="shared" si="84"/>
        <v>0</v>
      </c>
      <c r="FV10" s="360">
        <f t="shared" si="85"/>
        <v>0</v>
      </c>
      <c r="FW10" s="359">
        <f t="shared" si="86"/>
        <v>1</v>
      </c>
      <c r="FX10" s="326">
        <f t="shared" si="87"/>
        <v>7.7759999999999996E-2</v>
      </c>
      <c r="FY10" s="359">
        <f t="shared" si="88"/>
        <v>5</v>
      </c>
      <c r="FZ10" s="326">
        <f t="shared" si="89"/>
        <v>1</v>
      </c>
      <c r="GA10" s="361">
        <f t="shared" si="90"/>
        <v>0</v>
      </c>
      <c r="GB10" s="361">
        <f t="shared" si="91"/>
        <v>0</v>
      </c>
      <c r="GC10" s="360">
        <f t="shared" si="92"/>
        <v>0</v>
      </c>
      <c r="GD10" s="359">
        <f t="shared" si="93"/>
        <v>1</v>
      </c>
      <c r="GE10" s="326">
        <f t="shared" si="94"/>
        <v>7.7759999999999996E-2</v>
      </c>
      <c r="GF10" s="359">
        <f t="shared" si="95"/>
        <v>5</v>
      </c>
      <c r="GG10" s="326">
        <f t="shared" si="96"/>
        <v>1</v>
      </c>
      <c r="GH10" s="326">
        <f t="shared" si="97"/>
        <v>1</v>
      </c>
    </row>
    <row r="11" spans="1:192 1679:1679" ht="244.8" x14ac:dyDescent="0.2">
      <c r="A11" s="75">
        <f t="shared" si="98"/>
        <v>3</v>
      </c>
      <c r="B11" s="62" t="s">
        <v>918</v>
      </c>
      <c r="C11" s="349" t="s">
        <v>926</v>
      </c>
      <c r="D11" s="74" t="s">
        <v>205</v>
      </c>
      <c r="E11" s="72" t="s">
        <v>204</v>
      </c>
      <c r="F11" s="62" t="s">
        <v>225</v>
      </c>
      <c r="G11" s="68" t="s">
        <v>211</v>
      </c>
      <c r="H11" s="72" t="s">
        <v>173</v>
      </c>
      <c r="I11" s="71" t="s">
        <v>22</v>
      </c>
      <c r="J11" s="71" t="s">
        <v>54</v>
      </c>
      <c r="K11" s="71" t="s">
        <v>54</v>
      </c>
      <c r="L11" s="71" t="s">
        <v>54</v>
      </c>
      <c r="M11" s="71" t="s">
        <v>54</v>
      </c>
      <c r="N11" s="71" t="s">
        <v>54</v>
      </c>
      <c r="O11" s="71" t="s">
        <v>54</v>
      </c>
      <c r="P11" s="71" t="s">
        <v>54</v>
      </c>
      <c r="Q11" s="71" t="s">
        <v>53</v>
      </c>
      <c r="R11" s="71" t="s">
        <v>53</v>
      </c>
      <c r="S11" s="71" t="s">
        <v>54</v>
      </c>
      <c r="T11" s="71" t="s">
        <v>54</v>
      </c>
      <c r="U11" s="71" t="s">
        <v>54</v>
      </c>
      <c r="V11" s="71" t="s">
        <v>54</v>
      </c>
      <c r="W11" s="71" t="s">
        <v>54</v>
      </c>
      <c r="X11" s="71" t="s">
        <v>54</v>
      </c>
      <c r="Y11" s="71" t="s">
        <v>53</v>
      </c>
      <c r="Z11" s="71" t="s">
        <v>54</v>
      </c>
      <c r="AA11" s="71" t="s">
        <v>53</v>
      </c>
      <c r="AB11" s="71" t="s">
        <v>53</v>
      </c>
      <c r="AC11" s="70" t="str">
        <f t="shared" si="0"/>
        <v>3 - Media</v>
      </c>
      <c r="AD11" s="233">
        <f t="shared" si="1"/>
        <v>0.6</v>
      </c>
      <c r="AE11" s="70" t="str">
        <f t="shared" si="2"/>
        <v>5 - Catastrófico</v>
      </c>
      <c r="AF11" s="233">
        <f t="shared" si="3"/>
        <v>1</v>
      </c>
      <c r="AG11" s="69" t="str">
        <f>IFERROR(INDEX('G CONTR'!$BLT$621:$BLX$625,MATCH(I11,'G CONTR'!$BLR$621:$BLR$625,0),MATCH(AE11,'G CONTR'!$BLT$619:$BLX$619,0)),"")</f>
        <v>ALTO</v>
      </c>
      <c r="AH11" s="233">
        <f t="shared" si="4"/>
        <v>0.6</v>
      </c>
      <c r="AI11" s="363" t="s">
        <v>925</v>
      </c>
      <c r="AJ11" s="67" t="s">
        <v>922</v>
      </c>
      <c r="AK11" s="79" t="s">
        <v>875</v>
      </c>
      <c r="AL11" s="79" t="s">
        <v>874</v>
      </c>
      <c r="AM11" s="62" t="s">
        <v>35</v>
      </c>
      <c r="AN11" s="67" t="s">
        <v>45</v>
      </c>
      <c r="AO11" s="67" t="s">
        <v>50</v>
      </c>
      <c r="AP11" s="62" t="s">
        <v>52</v>
      </c>
      <c r="AQ11" s="62" t="s">
        <v>35</v>
      </c>
      <c r="AR11" s="67" t="s">
        <v>45</v>
      </c>
      <c r="AS11" s="67" t="s">
        <v>50</v>
      </c>
      <c r="AT11" s="62" t="s">
        <v>52</v>
      </c>
      <c r="AU11" s="62" t="s">
        <v>35</v>
      </c>
      <c r="AV11" s="67" t="s">
        <v>45</v>
      </c>
      <c r="AW11" s="67" t="s">
        <v>50</v>
      </c>
      <c r="AX11" s="62" t="s">
        <v>52</v>
      </c>
      <c r="AY11" s="62" t="s">
        <v>35</v>
      </c>
      <c r="AZ11" s="67" t="s">
        <v>45</v>
      </c>
      <c r="BA11" s="67" t="s">
        <v>50</v>
      </c>
      <c r="BB11" s="62" t="s">
        <v>52</v>
      </c>
      <c r="BC11" s="62"/>
      <c r="BD11" s="67"/>
      <c r="BE11" s="67"/>
      <c r="BF11" s="62"/>
      <c r="BG11" s="62"/>
      <c r="BH11" s="67"/>
      <c r="BI11" s="67"/>
      <c r="BJ11" s="62"/>
      <c r="BK11" s="62"/>
      <c r="BL11" s="67"/>
      <c r="BM11" s="67"/>
      <c r="BN11" s="62"/>
      <c r="BO11" s="62"/>
      <c r="BP11" s="67"/>
      <c r="BQ11" s="67"/>
      <c r="BR11" s="62"/>
      <c r="BS11" s="62"/>
      <c r="BT11" s="67"/>
      <c r="BU11" s="67"/>
      <c r="BV11" s="62"/>
      <c r="BW11" s="62"/>
      <c r="BX11" s="67"/>
      <c r="BY11" s="67"/>
      <c r="BZ11" s="62"/>
      <c r="CA11" s="62"/>
      <c r="CB11" s="67"/>
      <c r="CC11" s="67"/>
      <c r="CD11" s="62"/>
      <c r="CE11" s="62"/>
      <c r="CF11" s="67"/>
      <c r="CG11" s="67"/>
      <c r="CH11" s="62"/>
      <c r="CI11" s="67"/>
      <c r="CJ11" s="67"/>
      <c r="CK11" s="62"/>
      <c r="CL11" s="66" t="str">
        <f>IFERROR(IF(GD11&lt;=1,"1 - Muy Baja",VLOOKUP(GD11,#REF!,2,0)),"")</f>
        <v>1 - Muy Baja</v>
      </c>
      <c r="CM11" s="249">
        <f t="shared" si="5"/>
        <v>7.7759999999999996E-2</v>
      </c>
      <c r="CN11" s="66" t="str">
        <f>IFERROR(IF(GF11&lt;=1,"1 - Leve",HLOOKUP(GF11,'[3]G PREDIAL'!$BLU$673:$BLY$674,2,0)),"")</f>
        <v>5 - Catastrófico</v>
      </c>
      <c r="CO11" s="249">
        <f t="shared" ref="CO11:CO32" si="99">GH11</f>
        <v>1</v>
      </c>
      <c r="CP11" s="63" t="str">
        <f t="shared" si="6"/>
        <v>MODERADO</v>
      </c>
      <c r="CQ11" s="233">
        <f t="shared" si="7"/>
        <v>7.7759999999999996E-2</v>
      </c>
      <c r="CR11" s="77" t="s">
        <v>475</v>
      </c>
      <c r="CS11" s="63">
        <f t="shared" si="8"/>
        <v>3</v>
      </c>
      <c r="CT11" s="363" t="s">
        <v>921</v>
      </c>
      <c r="CU11" s="76" t="s">
        <v>633</v>
      </c>
      <c r="CV11" s="242"/>
      <c r="CW11" s="56">
        <f t="shared" si="9"/>
        <v>14</v>
      </c>
      <c r="CX11" s="59">
        <f t="shared" si="10"/>
        <v>5</v>
      </c>
      <c r="CY11" s="56" t="str">
        <f t="shared" si="11"/>
        <v>Catastrófico</v>
      </c>
      <c r="CZ11" s="237">
        <f t="shared" si="12"/>
        <v>1</v>
      </c>
      <c r="DA11" s="57">
        <f t="shared" si="13"/>
        <v>0.15</v>
      </c>
      <c r="DB11" s="57">
        <f t="shared" si="14"/>
        <v>0.25</v>
      </c>
      <c r="DC11" s="56">
        <f t="shared" si="15"/>
        <v>0.4</v>
      </c>
      <c r="DD11" s="55">
        <f t="shared" si="16"/>
        <v>2</v>
      </c>
      <c r="DE11" s="272">
        <f t="shared" si="17"/>
        <v>0.36</v>
      </c>
      <c r="DF11" s="55">
        <f t="shared" si="18"/>
        <v>5</v>
      </c>
      <c r="DG11" s="55"/>
      <c r="DH11" s="272">
        <f t="shared" si="19"/>
        <v>1</v>
      </c>
      <c r="DI11" s="57">
        <f t="shared" si="20"/>
        <v>0.15</v>
      </c>
      <c r="DJ11" s="57">
        <f t="shared" si="21"/>
        <v>0.25</v>
      </c>
      <c r="DK11" s="56">
        <f t="shared" si="22"/>
        <v>0.4</v>
      </c>
      <c r="DL11" s="55">
        <f t="shared" si="23"/>
        <v>2</v>
      </c>
      <c r="DM11" s="272">
        <f t="shared" si="24"/>
        <v>0.216</v>
      </c>
      <c r="DN11" s="55">
        <f t="shared" si="25"/>
        <v>5</v>
      </c>
      <c r="DO11" s="272">
        <f t="shared" si="26"/>
        <v>1</v>
      </c>
      <c r="DP11" s="57">
        <f t="shared" si="27"/>
        <v>0.15</v>
      </c>
      <c r="DQ11" s="57">
        <f t="shared" si="28"/>
        <v>0.25</v>
      </c>
      <c r="DR11" s="56">
        <f t="shared" si="29"/>
        <v>0.4</v>
      </c>
      <c r="DS11" s="55">
        <f t="shared" si="30"/>
        <v>1</v>
      </c>
      <c r="DT11" s="272">
        <f t="shared" si="31"/>
        <v>0.12959999999999999</v>
      </c>
      <c r="DU11" s="55">
        <f t="shared" si="32"/>
        <v>5</v>
      </c>
      <c r="DV11" s="272">
        <f t="shared" si="33"/>
        <v>1</v>
      </c>
      <c r="DW11" s="57">
        <f t="shared" si="34"/>
        <v>0.15</v>
      </c>
      <c r="DX11" s="57">
        <f t="shared" si="35"/>
        <v>0.25</v>
      </c>
      <c r="DY11" s="56">
        <f t="shared" si="36"/>
        <v>0.4</v>
      </c>
      <c r="DZ11" s="55">
        <f t="shared" si="37"/>
        <v>1</v>
      </c>
      <c r="EA11" s="272">
        <f t="shared" si="38"/>
        <v>7.7759999999999996E-2</v>
      </c>
      <c r="EB11" s="55">
        <f t="shared" si="39"/>
        <v>5</v>
      </c>
      <c r="EC11" s="272">
        <f t="shared" si="40"/>
        <v>1</v>
      </c>
      <c r="ED11" s="57">
        <f t="shared" si="41"/>
        <v>0</v>
      </c>
      <c r="EE11" s="57">
        <f t="shared" si="42"/>
        <v>0</v>
      </c>
      <c r="EF11" s="56">
        <f t="shared" si="43"/>
        <v>0</v>
      </c>
      <c r="EG11" s="55">
        <f t="shared" si="44"/>
        <v>1</v>
      </c>
      <c r="EH11" s="272">
        <f t="shared" si="45"/>
        <v>7.7759999999999996E-2</v>
      </c>
      <c r="EI11" s="55">
        <f t="shared" si="46"/>
        <v>5</v>
      </c>
      <c r="EJ11" s="272">
        <f t="shared" si="47"/>
        <v>1</v>
      </c>
      <c r="EK11" s="57">
        <f t="shared" si="48"/>
        <v>0</v>
      </c>
      <c r="EL11" s="57">
        <f t="shared" si="49"/>
        <v>0</v>
      </c>
      <c r="EM11" s="56">
        <f t="shared" si="50"/>
        <v>0</v>
      </c>
      <c r="EN11" s="55">
        <f t="shared" si="51"/>
        <v>1</v>
      </c>
      <c r="EO11" s="272">
        <f t="shared" si="52"/>
        <v>7.7759999999999996E-2</v>
      </c>
      <c r="EP11" s="55">
        <f t="shared" si="53"/>
        <v>5</v>
      </c>
      <c r="EQ11" s="272">
        <f t="shared" si="54"/>
        <v>1</v>
      </c>
      <c r="ER11" s="57">
        <f t="shared" si="55"/>
        <v>0</v>
      </c>
      <c r="ES11" s="57">
        <f t="shared" si="56"/>
        <v>0</v>
      </c>
      <c r="ET11" s="56">
        <f t="shared" si="57"/>
        <v>0</v>
      </c>
      <c r="EU11" s="55">
        <f t="shared" si="58"/>
        <v>1</v>
      </c>
      <c r="EV11" s="272">
        <f t="shared" si="59"/>
        <v>7.7759999999999996E-2</v>
      </c>
      <c r="EW11" s="55">
        <f t="shared" si="60"/>
        <v>5</v>
      </c>
      <c r="EX11" s="272">
        <f t="shared" si="61"/>
        <v>1</v>
      </c>
      <c r="EY11" s="57">
        <f t="shared" si="62"/>
        <v>0</v>
      </c>
      <c r="EZ11" s="57">
        <f t="shared" si="63"/>
        <v>0</v>
      </c>
      <c r="FA11" s="56">
        <f t="shared" si="64"/>
        <v>0</v>
      </c>
      <c r="FB11" s="55">
        <f t="shared" si="65"/>
        <v>1</v>
      </c>
      <c r="FC11" s="272">
        <f t="shared" si="66"/>
        <v>7.7759999999999996E-2</v>
      </c>
      <c r="FD11" s="55">
        <f t="shared" si="67"/>
        <v>5</v>
      </c>
      <c r="FE11" s="272">
        <f t="shared" si="68"/>
        <v>1</v>
      </c>
      <c r="FF11" s="57">
        <f t="shared" si="69"/>
        <v>0</v>
      </c>
      <c r="FG11" s="57">
        <f t="shared" si="70"/>
        <v>0</v>
      </c>
      <c r="FH11" s="56">
        <f t="shared" si="71"/>
        <v>0</v>
      </c>
      <c r="FI11" s="55">
        <f t="shared" si="72"/>
        <v>1</v>
      </c>
      <c r="FJ11" s="272">
        <f t="shared" si="73"/>
        <v>7.7759999999999996E-2</v>
      </c>
      <c r="FK11" s="55">
        <f t="shared" si="74"/>
        <v>5</v>
      </c>
      <c r="FL11" s="272">
        <f t="shared" si="75"/>
        <v>1</v>
      </c>
      <c r="FM11" s="57">
        <f t="shared" si="76"/>
        <v>0</v>
      </c>
      <c r="FN11" s="57">
        <f t="shared" si="77"/>
        <v>0</v>
      </c>
      <c r="FO11" s="56">
        <f t="shared" si="78"/>
        <v>0</v>
      </c>
      <c r="FP11" s="55">
        <f t="shared" si="79"/>
        <v>1</v>
      </c>
      <c r="FQ11" s="272">
        <f t="shared" si="80"/>
        <v>7.7759999999999996E-2</v>
      </c>
      <c r="FR11" s="55">
        <f t="shared" si="81"/>
        <v>5</v>
      </c>
      <c r="FS11" s="272">
        <f t="shared" si="82"/>
        <v>1</v>
      </c>
      <c r="FT11" s="57">
        <f t="shared" si="83"/>
        <v>0</v>
      </c>
      <c r="FU11" s="57">
        <f t="shared" si="84"/>
        <v>0</v>
      </c>
      <c r="FV11" s="56">
        <f t="shared" si="85"/>
        <v>0</v>
      </c>
      <c r="FW11" s="55">
        <f t="shared" si="86"/>
        <v>1</v>
      </c>
      <c r="FX11" s="272">
        <f t="shared" si="87"/>
        <v>7.7759999999999996E-2</v>
      </c>
      <c r="FY11" s="55">
        <f t="shared" si="88"/>
        <v>5</v>
      </c>
      <c r="FZ11" s="272">
        <f t="shared" si="89"/>
        <v>1</v>
      </c>
      <c r="GA11" s="57">
        <f t="shared" si="90"/>
        <v>0</v>
      </c>
      <c r="GB11" s="57">
        <f t="shared" si="91"/>
        <v>0</v>
      </c>
      <c r="GC11" s="56">
        <f t="shared" si="92"/>
        <v>0</v>
      </c>
      <c r="GD11" s="55">
        <f t="shared" si="93"/>
        <v>1</v>
      </c>
      <c r="GE11" s="272">
        <f t="shared" si="94"/>
        <v>7.7759999999999996E-2</v>
      </c>
      <c r="GF11" s="55">
        <f t="shared" si="95"/>
        <v>5</v>
      </c>
      <c r="GG11" s="272">
        <f t="shared" si="96"/>
        <v>1</v>
      </c>
      <c r="GH11" s="272">
        <f t="shared" si="97"/>
        <v>1</v>
      </c>
      <c r="GI11" s="53"/>
    </row>
    <row r="12" spans="1:192 1679:1679" ht="388.8" x14ac:dyDescent="0.2">
      <c r="A12" s="75">
        <f t="shared" si="98"/>
        <v>4</v>
      </c>
      <c r="B12" s="62" t="s">
        <v>918</v>
      </c>
      <c r="C12" s="80" t="s">
        <v>924</v>
      </c>
      <c r="D12" s="74" t="s">
        <v>206</v>
      </c>
      <c r="E12" s="72" t="s">
        <v>204</v>
      </c>
      <c r="F12" s="62" t="s">
        <v>222</v>
      </c>
      <c r="G12" s="68" t="s">
        <v>211</v>
      </c>
      <c r="H12" s="72" t="s">
        <v>173</v>
      </c>
      <c r="I12" s="71" t="s">
        <v>22</v>
      </c>
      <c r="J12" s="71" t="s">
        <v>54</v>
      </c>
      <c r="K12" s="71" t="s">
        <v>54</v>
      </c>
      <c r="L12" s="71" t="s">
        <v>54</v>
      </c>
      <c r="M12" s="71" t="s">
        <v>54</v>
      </c>
      <c r="N12" s="71" t="s">
        <v>54</v>
      </c>
      <c r="O12" s="71" t="s">
        <v>54</v>
      </c>
      <c r="P12" s="71" t="s">
        <v>54</v>
      </c>
      <c r="Q12" s="71" t="s">
        <v>53</v>
      </c>
      <c r="R12" s="71" t="s">
        <v>53</v>
      </c>
      <c r="S12" s="71" t="s">
        <v>54</v>
      </c>
      <c r="T12" s="71" t="s">
        <v>54</v>
      </c>
      <c r="U12" s="71" t="s">
        <v>54</v>
      </c>
      <c r="V12" s="71" t="s">
        <v>54</v>
      </c>
      <c r="W12" s="71" t="s">
        <v>54</v>
      </c>
      <c r="X12" s="71" t="s">
        <v>54</v>
      </c>
      <c r="Y12" s="71" t="s">
        <v>53</v>
      </c>
      <c r="Z12" s="71" t="s">
        <v>54</v>
      </c>
      <c r="AA12" s="71" t="s">
        <v>53</v>
      </c>
      <c r="AB12" s="71" t="s">
        <v>53</v>
      </c>
      <c r="AC12" s="70" t="str">
        <f t="shared" si="0"/>
        <v>3 - Media</v>
      </c>
      <c r="AD12" s="233">
        <f t="shared" si="1"/>
        <v>0.6</v>
      </c>
      <c r="AE12" s="70" t="str">
        <f t="shared" si="2"/>
        <v>5 - Catastrófico</v>
      </c>
      <c r="AF12" s="233">
        <f t="shared" si="3"/>
        <v>1</v>
      </c>
      <c r="AG12" s="69" t="str">
        <f>IFERROR(INDEX('G CONTR'!$BLT$621:$BLX$625,MATCH(I12,'G CONTR'!$BLR$621:$BLR$625,0),MATCH(AE12,'G CONTR'!$BLT$619:$BLX$619,0)),"")</f>
        <v>ALTO</v>
      </c>
      <c r="AH12" s="233">
        <f t="shared" si="4"/>
        <v>0.6</v>
      </c>
      <c r="AI12" s="363" t="s">
        <v>923</v>
      </c>
      <c r="AJ12" s="67" t="s">
        <v>922</v>
      </c>
      <c r="AK12" s="79" t="s">
        <v>875</v>
      </c>
      <c r="AL12" s="79" t="s">
        <v>874</v>
      </c>
      <c r="AM12" s="62" t="s">
        <v>35</v>
      </c>
      <c r="AN12" s="67" t="s">
        <v>45</v>
      </c>
      <c r="AO12" s="67" t="s">
        <v>50</v>
      </c>
      <c r="AP12" s="62" t="s">
        <v>52</v>
      </c>
      <c r="AQ12" s="62" t="s">
        <v>35</v>
      </c>
      <c r="AR12" s="67" t="s">
        <v>45</v>
      </c>
      <c r="AS12" s="67" t="s">
        <v>50</v>
      </c>
      <c r="AT12" s="62" t="s">
        <v>52</v>
      </c>
      <c r="AU12" s="62" t="s">
        <v>35</v>
      </c>
      <c r="AV12" s="67" t="s">
        <v>45</v>
      </c>
      <c r="AW12" s="67" t="s">
        <v>50</v>
      </c>
      <c r="AX12" s="62" t="s">
        <v>52</v>
      </c>
      <c r="AY12" s="62" t="s">
        <v>35</v>
      </c>
      <c r="AZ12" s="67" t="s">
        <v>45</v>
      </c>
      <c r="BA12" s="67" t="s">
        <v>50</v>
      </c>
      <c r="BB12" s="62" t="s">
        <v>52</v>
      </c>
      <c r="BC12" s="62"/>
      <c r="BD12" s="67"/>
      <c r="BE12" s="67"/>
      <c r="BF12" s="62"/>
      <c r="BG12" s="62"/>
      <c r="BH12" s="67"/>
      <c r="BI12" s="67"/>
      <c r="BJ12" s="62"/>
      <c r="BK12" s="62"/>
      <c r="BL12" s="67"/>
      <c r="BM12" s="67"/>
      <c r="BN12" s="62"/>
      <c r="BO12" s="62"/>
      <c r="BP12" s="67"/>
      <c r="BQ12" s="67"/>
      <c r="BR12" s="62"/>
      <c r="BS12" s="62"/>
      <c r="BT12" s="67"/>
      <c r="BU12" s="67"/>
      <c r="BV12" s="62"/>
      <c r="BW12" s="62"/>
      <c r="BX12" s="67"/>
      <c r="BY12" s="67"/>
      <c r="BZ12" s="62"/>
      <c r="CA12" s="62"/>
      <c r="CB12" s="67"/>
      <c r="CC12" s="67"/>
      <c r="CD12" s="62"/>
      <c r="CE12" s="62"/>
      <c r="CF12" s="67"/>
      <c r="CG12" s="67"/>
      <c r="CH12" s="62"/>
      <c r="CI12" s="67"/>
      <c r="CJ12" s="67"/>
      <c r="CK12" s="62"/>
      <c r="CL12" s="66" t="str">
        <f>IFERROR(IF(GD12&lt;=1,"1 - Muy Baja",VLOOKUP(GD12,#REF!,2,0)),"")</f>
        <v>1 - Muy Baja</v>
      </c>
      <c r="CM12" s="249">
        <f t="shared" si="5"/>
        <v>7.7759999999999996E-2</v>
      </c>
      <c r="CN12" s="66" t="str">
        <f>IFERROR(IF(GF12&lt;=1,"1 - Leve",HLOOKUP(GF12,'[3]G PREDIAL'!$BLU$673:$BLY$674,2,0)),"")</f>
        <v>5 - Catastrófico</v>
      </c>
      <c r="CO12" s="249">
        <f t="shared" si="99"/>
        <v>1</v>
      </c>
      <c r="CP12" s="63" t="str">
        <f t="shared" si="6"/>
        <v>MODERADO</v>
      </c>
      <c r="CQ12" s="233">
        <f t="shared" si="7"/>
        <v>7.7759999999999996E-2</v>
      </c>
      <c r="CR12" s="77" t="s">
        <v>238</v>
      </c>
      <c r="CS12" s="63">
        <f t="shared" si="8"/>
        <v>3</v>
      </c>
      <c r="CT12" s="363" t="s">
        <v>921</v>
      </c>
      <c r="CU12" s="76" t="s">
        <v>849</v>
      </c>
      <c r="CV12" s="242"/>
      <c r="CW12" s="56">
        <f t="shared" si="9"/>
        <v>14</v>
      </c>
      <c r="CX12" s="59">
        <f t="shared" si="10"/>
        <v>5</v>
      </c>
      <c r="CY12" s="56" t="str">
        <f t="shared" si="11"/>
        <v>Catastrófico</v>
      </c>
      <c r="CZ12" s="237">
        <f t="shared" si="12"/>
        <v>1</v>
      </c>
      <c r="DA12" s="57">
        <f t="shared" si="13"/>
        <v>0.15</v>
      </c>
      <c r="DB12" s="57">
        <f t="shared" si="14"/>
        <v>0.25</v>
      </c>
      <c r="DC12" s="56">
        <f t="shared" si="15"/>
        <v>0.4</v>
      </c>
      <c r="DD12" s="55">
        <f t="shared" si="16"/>
        <v>2</v>
      </c>
      <c r="DE12" s="272">
        <f t="shared" si="17"/>
        <v>0.36</v>
      </c>
      <c r="DF12" s="55">
        <f t="shared" si="18"/>
        <v>5</v>
      </c>
      <c r="DG12" s="55"/>
      <c r="DH12" s="272">
        <f t="shared" si="19"/>
        <v>1</v>
      </c>
      <c r="DI12" s="57">
        <f t="shared" si="20"/>
        <v>0.15</v>
      </c>
      <c r="DJ12" s="57">
        <f t="shared" si="21"/>
        <v>0.25</v>
      </c>
      <c r="DK12" s="56">
        <f t="shared" si="22"/>
        <v>0.4</v>
      </c>
      <c r="DL12" s="55">
        <f t="shared" si="23"/>
        <v>2</v>
      </c>
      <c r="DM12" s="272">
        <f t="shared" si="24"/>
        <v>0.216</v>
      </c>
      <c r="DN12" s="55">
        <f t="shared" si="25"/>
        <v>5</v>
      </c>
      <c r="DO12" s="272">
        <f t="shared" si="26"/>
        <v>1</v>
      </c>
      <c r="DP12" s="57">
        <f t="shared" si="27"/>
        <v>0.15</v>
      </c>
      <c r="DQ12" s="57">
        <f t="shared" si="28"/>
        <v>0.25</v>
      </c>
      <c r="DR12" s="56">
        <f t="shared" si="29"/>
        <v>0.4</v>
      </c>
      <c r="DS12" s="55">
        <f t="shared" si="30"/>
        <v>1</v>
      </c>
      <c r="DT12" s="272">
        <f t="shared" si="31"/>
        <v>0.12959999999999999</v>
      </c>
      <c r="DU12" s="55">
        <f t="shared" si="32"/>
        <v>5</v>
      </c>
      <c r="DV12" s="272">
        <f t="shared" si="33"/>
        <v>1</v>
      </c>
      <c r="DW12" s="57">
        <f t="shared" si="34"/>
        <v>0.15</v>
      </c>
      <c r="DX12" s="57">
        <f t="shared" si="35"/>
        <v>0.25</v>
      </c>
      <c r="DY12" s="56">
        <f t="shared" si="36"/>
        <v>0.4</v>
      </c>
      <c r="DZ12" s="55">
        <f t="shared" si="37"/>
        <v>1</v>
      </c>
      <c r="EA12" s="272">
        <f t="shared" si="38"/>
        <v>7.7759999999999996E-2</v>
      </c>
      <c r="EB12" s="55">
        <f t="shared" si="39"/>
        <v>5</v>
      </c>
      <c r="EC12" s="272">
        <f t="shared" si="40"/>
        <v>1</v>
      </c>
      <c r="ED12" s="57">
        <f t="shared" si="41"/>
        <v>0</v>
      </c>
      <c r="EE12" s="57">
        <f t="shared" si="42"/>
        <v>0</v>
      </c>
      <c r="EF12" s="56">
        <f t="shared" si="43"/>
        <v>0</v>
      </c>
      <c r="EG12" s="55">
        <f t="shared" si="44"/>
        <v>1</v>
      </c>
      <c r="EH12" s="272">
        <f t="shared" si="45"/>
        <v>7.7759999999999996E-2</v>
      </c>
      <c r="EI12" s="55">
        <f t="shared" si="46"/>
        <v>5</v>
      </c>
      <c r="EJ12" s="272">
        <f t="shared" si="47"/>
        <v>1</v>
      </c>
      <c r="EK12" s="57">
        <f t="shared" si="48"/>
        <v>0</v>
      </c>
      <c r="EL12" s="57">
        <f t="shared" si="49"/>
        <v>0</v>
      </c>
      <c r="EM12" s="56">
        <f t="shared" si="50"/>
        <v>0</v>
      </c>
      <c r="EN12" s="55">
        <f t="shared" si="51"/>
        <v>1</v>
      </c>
      <c r="EO12" s="272">
        <f t="shared" si="52"/>
        <v>7.7759999999999996E-2</v>
      </c>
      <c r="EP12" s="55">
        <f t="shared" si="53"/>
        <v>5</v>
      </c>
      <c r="EQ12" s="272">
        <f t="shared" si="54"/>
        <v>1</v>
      </c>
      <c r="ER12" s="57">
        <f t="shared" si="55"/>
        <v>0</v>
      </c>
      <c r="ES12" s="57">
        <f t="shared" si="56"/>
        <v>0</v>
      </c>
      <c r="ET12" s="56">
        <f t="shared" si="57"/>
        <v>0</v>
      </c>
      <c r="EU12" s="55">
        <f t="shared" si="58"/>
        <v>1</v>
      </c>
      <c r="EV12" s="272">
        <f t="shared" si="59"/>
        <v>7.7759999999999996E-2</v>
      </c>
      <c r="EW12" s="55">
        <f t="shared" si="60"/>
        <v>5</v>
      </c>
      <c r="EX12" s="272">
        <f t="shared" si="61"/>
        <v>1</v>
      </c>
      <c r="EY12" s="57">
        <f t="shared" si="62"/>
        <v>0</v>
      </c>
      <c r="EZ12" s="57">
        <f t="shared" si="63"/>
        <v>0</v>
      </c>
      <c r="FA12" s="56">
        <f t="shared" si="64"/>
        <v>0</v>
      </c>
      <c r="FB12" s="55">
        <f t="shared" si="65"/>
        <v>1</v>
      </c>
      <c r="FC12" s="272">
        <f t="shared" si="66"/>
        <v>7.7759999999999996E-2</v>
      </c>
      <c r="FD12" s="55">
        <f t="shared" si="67"/>
        <v>5</v>
      </c>
      <c r="FE12" s="272">
        <f t="shared" si="68"/>
        <v>1</v>
      </c>
      <c r="FF12" s="57">
        <f t="shared" si="69"/>
        <v>0</v>
      </c>
      <c r="FG12" s="57">
        <f t="shared" si="70"/>
        <v>0</v>
      </c>
      <c r="FH12" s="56">
        <f t="shared" si="71"/>
        <v>0</v>
      </c>
      <c r="FI12" s="55">
        <f t="shared" si="72"/>
        <v>1</v>
      </c>
      <c r="FJ12" s="272">
        <f t="shared" si="73"/>
        <v>7.7759999999999996E-2</v>
      </c>
      <c r="FK12" s="55">
        <f t="shared" si="74"/>
        <v>5</v>
      </c>
      <c r="FL12" s="272">
        <f t="shared" si="75"/>
        <v>1</v>
      </c>
      <c r="FM12" s="57">
        <f t="shared" si="76"/>
        <v>0</v>
      </c>
      <c r="FN12" s="57">
        <f t="shared" si="77"/>
        <v>0</v>
      </c>
      <c r="FO12" s="56">
        <f t="shared" si="78"/>
        <v>0</v>
      </c>
      <c r="FP12" s="55">
        <f t="shared" si="79"/>
        <v>1</v>
      </c>
      <c r="FQ12" s="272">
        <f t="shared" si="80"/>
        <v>7.7759999999999996E-2</v>
      </c>
      <c r="FR12" s="55">
        <f t="shared" si="81"/>
        <v>5</v>
      </c>
      <c r="FS12" s="272">
        <f t="shared" si="82"/>
        <v>1</v>
      </c>
      <c r="FT12" s="57">
        <f t="shared" si="83"/>
        <v>0</v>
      </c>
      <c r="FU12" s="57">
        <f t="shared" si="84"/>
        <v>0</v>
      </c>
      <c r="FV12" s="56">
        <f t="shared" si="85"/>
        <v>0</v>
      </c>
      <c r="FW12" s="55">
        <f t="shared" si="86"/>
        <v>1</v>
      </c>
      <c r="FX12" s="272">
        <f t="shared" si="87"/>
        <v>7.7759999999999996E-2</v>
      </c>
      <c r="FY12" s="55">
        <f t="shared" si="88"/>
        <v>5</v>
      </c>
      <c r="FZ12" s="272">
        <f t="shared" si="89"/>
        <v>1</v>
      </c>
      <c r="GA12" s="57">
        <f t="shared" si="90"/>
        <v>0</v>
      </c>
      <c r="GB12" s="57">
        <f t="shared" si="91"/>
        <v>0</v>
      </c>
      <c r="GC12" s="56">
        <f t="shared" si="92"/>
        <v>0</v>
      </c>
      <c r="GD12" s="55">
        <f t="shared" si="93"/>
        <v>1</v>
      </c>
      <c r="GE12" s="272">
        <f t="shared" si="94"/>
        <v>7.7759999999999996E-2</v>
      </c>
      <c r="GF12" s="55">
        <f t="shared" si="95"/>
        <v>5</v>
      </c>
      <c r="GG12" s="272">
        <f t="shared" si="96"/>
        <v>1</v>
      </c>
      <c r="GH12" s="272">
        <f t="shared" si="97"/>
        <v>1</v>
      </c>
      <c r="GI12" s="53"/>
    </row>
    <row r="13" spans="1:192 1679:1679" ht="244.8" x14ac:dyDescent="0.2">
      <c r="A13" s="75">
        <f t="shared" si="98"/>
        <v>5</v>
      </c>
      <c r="B13" s="67" t="s">
        <v>918</v>
      </c>
      <c r="C13" s="80" t="s">
        <v>920</v>
      </c>
      <c r="D13" s="74" t="s">
        <v>205</v>
      </c>
      <c r="E13" s="72" t="s">
        <v>204</v>
      </c>
      <c r="F13" s="67" t="s">
        <v>225</v>
      </c>
      <c r="G13" s="68" t="s">
        <v>211</v>
      </c>
      <c r="H13" s="72" t="s">
        <v>173</v>
      </c>
      <c r="I13" s="71" t="s">
        <v>22</v>
      </c>
      <c r="J13" s="71" t="s">
        <v>54</v>
      </c>
      <c r="K13" s="71" t="s">
        <v>54</v>
      </c>
      <c r="L13" s="71" t="s">
        <v>54</v>
      </c>
      <c r="M13" s="71" t="s">
        <v>54</v>
      </c>
      <c r="N13" s="71" t="s">
        <v>54</v>
      </c>
      <c r="O13" s="71" t="s">
        <v>54</v>
      </c>
      <c r="P13" s="71" t="s">
        <v>54</v>
      </c>
      <c r="Q13" s="71" t="s">
        <v>53</v>
      </c>
      <c r="R13" s="71" t="s">
        <v>53</v>
      </c>
      <c r="S13" s="71" t="s">
        <v>54</v>
      </c>
      <c r="T13" s="71" t="s">
        <v>54</v>
      </c>
      <c r="U13" s="71" t="s">
        <v>54</v>
      </c>
      <c r="V13" s="71" t="s">
        <v>54</v>
      </c>
      <c r="W13" s="71" t="s">
        <v>54</v>
      </c>
      <c r="X13" s="71" t="s">
        <v>54</v>
      </c>
      <c r="Y13" s="71" t="s">
        <v>53</v>
      </c>
      <c r="Z13" s="71" t="s">
        <v>54</v>
      </c>
      <c r="AA13" s="71" t="s">
        <v>53</v>
      </c>
      <c r="AB13" s="71" t="s">
        <v>53</v>
      </c>
      <c r="AC13" s="369" t="str">
        <f t="shared" si="0"/>
        <v>3 - Media</v>
      </c>
      <c r="AD13" s="312">
        <f t="shared" si="1"/>
        <v>0.6</v>
      </c>
      <c r="AE13" s="369" t="str">
        <f t="shared" si="2"/>
        <v>5 - Catastrófico</v>
      </c>
      <c r="AF13" s="312">
        <f t="shared" si="3"/>
        <v>1</v>
      </c>
      <c r="AG13" s="69" t="str">
        <f>IFERROR(INDEX('G CONTR'!$BLT$621:$BLX$625,MATCH(I13,'G CONTR'!$BLR$621:$BLR$625,0),MATCH(AE13,'G CONTR'!$BLT$619:$BLX$619,0)),"")</f>
        <v>ALTO</v>
      </c>
      <c r="AH13" s="312">
        <f t="shared" si="4"/>
        <v>0.6</v>
      </c>
      <c r="AI13" s="363" t="s">
        <v>919</v>
      </c>
      <c r="AJ13" s="67" t="s">
        <v>109</v>
      </c>
      <c r="AK13" s="79" t="s">
        <v>875</v>
      </c>
      <c r="AL13" s="79" t="s">
        <v>874</v>
      </c>
      <c r="AM13" s="67" t="s">
        <v>35</v>
      </c>
      <c r="AN13" s="67" t="s">
        <v>45</v>
      </c>
      <c r="AO13" s="67" t="s">
        <v>50</v>
      </c>
      <c r="AP13" s="67" t="s">
        <v>52</v>
      </c>
      <c r="AQ13" s="67" t="s">
        <v>35</v>
      </c>
      <c r="AR13" s="67" t="s">
        <v>45</v>
      </c>
      <c r="AS13" s="67" t="s">
        <v>50</v>
      </c>
      <c r="AT13" s="67" t="s">
        <v>52</v>
      </c>
      <c r="AU13" s="67" t="s">
        <v>35</v>
      </c>
      <c r="AV13" s="67" t="s">
        <v>45</v>
      </c>
      <c r="AW13" s="67" t="s">
        <v>50</v>
      </c>
      <c r="AX13" s="67" t="s">
        <v>52</v>
      </c>
      <c r="AY13" s="67" t="s">
        <v>35</v>
      </c>
      <c r="AZ13" s="67" t="s">
        <v>45</v>
      </c>
      <c r="BA13" s="67" t="s">
        <v>50</v>
      </c>
      <c r="BB13" s="67" t="s">
        <v>52</v>
      </c>
      <c r="BC13" s="67" t="s">
        <v>35</v>
      </c>
      <c r="BD13" s="67" t="s">
        <v>45</v>
      </c>
      <c r="BE13" s="67" t="s">
        <v>50</v>
      </c>
      <c r="BF13" s="67" t="s">
        <v>52</v>
      </c>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169" t="str">
        <f>IFERROR(IF(GD13&lt;=1,"1 - Muy Baja",VLOOKUP(GD13,#REF!,2,0)),"")</f>
        <v>1 - Muy Baja</v>
      </c>
      <c r="CM13" s="313">
        <f t="shared" si="5"/>
        <v>4.6655999999999996E-2</v>
      </c>
      <c r="CN13" s="66" t="str">
        <f>IFERROR(IF(GF13&lt;=1,"1 - Leve",HLOOKUP(GF13,'[3]G PREDIAL'!$BLU$673:$BLY$674,2,0)),"")</f>
        <v>5 - Catastrófico</v>
      </c>
      <c r="CO13" s="313">
        <f t="shared" si="99"/>
        <v>1</v>
      </c>
      <c r="CP13" s="69" t="str">
        <f t="shared" si="6"/>
        <v>MODERADO</v>
      </c>
      <c r="CQ13" s="312">
        <f t="shared" si="7"/>
        <v>4.6655999999999996E-2</v>
      </c>
      <c r="CR13" s="77" t="s">
        <v>475</v>
      </c>
      <c r="CS13" s="69">
        <f t="shared" si="8"/>
        <v>3</v>
      </c>
      <c r="CT13" s="363" t="s">
        <v>915</v>
      </c>
      <c r="CU13" s="76" t="s">
        <v>633</v>
      </c>
      <c r="CV13" s="312"/>
      <c r="CW13" s="366">
        <f t="shared" si="9"/>
        <v>14</v>
      </c>
      <c r="CX13" s="368">
        <f t="shared" si="10"/>
        <v>5</v>
      </c>
      <c r="CY13" s="366" t="str">
        <f t="shared" si="11"/>
        <v>Catastrófico</v>
      </c>
      <c r="CZ13" s="314">
        <f t="shared" si="12"/>
        <v>1</v>
      </c>
      <c r="DA13" s="367">
        <f t="shared" si="13"/>
        <v>0.15</v>
      </c>
      <c r="DB13" s="367">
        <f t="shared" si="14"/>
        <v>0.25</v>
      </c>
      <c r="DC13" s="366">
        <f t="shared" si="15"/>
        <v>0.4</v>
      </c>
      <c r="DD13" s="55">
        <f t="shared" si="16"/>
        <v>2</v>
      </c>
      <c r="DE13" s="315">
        <f t="shared" si="17"/>
        <v>0.36</v>
      </c>
      <c r="DF13" s="55">
        <f t="shared" si="18"/>
        <v>5</v>
      </c>
      <c r="DG13" s="55"/>
      <c r="DH13" s="315">
        <f t="shared" si="19"/>
        <v>1</v>
      </c>
      <c r="DI13" s="367">
        <f t="shared" si="20"/>
        <v>0.15</v>
      </c>
      <c r="DJ13" s="367">
        <f t="shared" si="21"/>
        <v>0.25</v>
      </c>
      <c r="DK13" s="366">
        <f t="shared" si="22"/>
        <v>0.4</v>
      </c>
      <c r="DL13" s="55">
        <f t="shared" si="23"/>
        <v>2</v>
      </c>
      <c r="DM13" s="315">
        <f t="shared" si="24"/>
        <v>0.216</v>
      </c>
      <c r="DN13" s="55">
        <f t="shared" si="25"/>
        <v>5</v>
      </c>
      <c r="DO13" s="315">
        <f t="shared" si="26"/>
        <v>1</v>
      </c>
      <c r="DP13" s="367">
        <f t="shared" si="27"/>
        <v>0.15</v>
      </c>
      <c r="DQ13" s="367">
        <f t="shared" si="28"/>
        <v>0.25</v>
      </c>
      <c r="DR13" s="366">
        <f t="shared" si="29"/>
        <v>0.4</v>
      </c>
      <c r="DS13" s="55">
        <f t="shared" si="30"/>
        <v>1</v>
      </c>
      <c r="DT13" s="315">
        <f t="shared" si="31"/>
        <v>0.12959999999999999</v>
      </c>
      <c r="DU13" s="55">
        <f t="shared" si="32"/>
        <v>5</v>
      </c>
      <c r="DV13" s="315">
        <f t="shared" si="33"/>
        <v>1</v>
      </c>
      <c r="DW13" s="367">
        <f t="shared" si="34"/>
        <v>0.15</v>
      </c>
      <c r="DX13" s="367">
        <f t="shared" si="35"/>
        <v>0.25</v>
      </c>
      <c r="DY13" s="366">
        <f t="shared" si="36"/>
        <v>0.4</v>
      </c>
      <c r="DZ13" s="55">
        <f t="shared" si="37"/>
        <v>1</v>
      </c>
      <c r="EA13" s="315">
        <f t="shared" si="38"/>
        <v>7.7759999999999996E-2</v>
      </c>
      <c r="EB13" s="55">
        <f t="shared" si="39"/>
        <v>5</v>
      </c>
      <c r="EC13" s="315">
        <f t="shared" si="40"/>
        <v>1</v>
      </c>
      <c r="ED13" s="367">
        <f t="shared" si="41"/>
        <v>0.15</v>
      </c>
      <c r="EE13" s="367">
        <f t="shared" si="42"/>
        <v>0.25</v>
      </c>
      <c r="EF13" s="366">
        <f t="shared" si="43"/>
        <v>0.4</v>
      </c>
      <c r="EG13" s="55">
        <f t="shared" si="44"/>
        <v>1</v>
      </c>
      <c r="EH13" s="315">
        <f t="shared" si="45"/>
        <v>4.6655999999999996E-2</v>
      </c>
      <c r="EI13" s="55">
        <f t="shared" si="46"/>
        <v>5</v>
      </c>
      <c r="EJ13" s="315">
        <f t="shared" si="47"/>
        <v>1</v>
      </c>
      <c r="EK13" s="367">
        <f t="shared" si="48"/>
        <v>0</v>
      </c>
      <c r="EL13" s="367">
        <f t="shared" si="49"/>
        <v>0</v>
      </c>
      <c r="EM13" s="366">
        <f t="shared" si="50"/>
        <v>0</v>
      </c>
      <c r="EN13" s="55">
        <f t="shared" si="51"/>
        <v>1</v>
      </c>
      <c r="EO13" s="315">
        <f t="shared" si="52"/>
        <v>4.6655999999999996E-2</v>
      </c>
      <c r="EP13" s="55">
        <f t="shared" si="53"/>
        <v>5</v>
      </c>
      <c r="EQ13" s="315">
        <f t="shared" si="54"/>
        <v>1</v>
      </c>
      <c r="ER13" s="367">
        <f t="shared" si="55"/>
        <v>0</v>
      </c>
      <c r="ES13" s="367">
        <f t="shared" si="56"/>
        <v>0</v>
      </c>
      <c r="ET13" s="366">
        <f t="shared" si="57"/>
        <v>0</v>
      </c>
      <c r="EU13" s="55">
        <f t="shared" si="58"/>
        <v>1</v>
      </c>
      <c r="EV13" s="315">
        <f t="shared" si="59"/>
        <v>4.6655999999999996E-2</v>
      </c>
      <c r="EW13" s="55">
        <f t="shared" si="60"/>
        <v>5</v>
      </c>
      <c r="EX13" s="315">
        <f t="shared" si="61"/>
        <v>1</v>
      </c>
      <c r="EY13" s="367">
        <f t="shared" si="62"/>
        <v>0</v>
      </c>
      <c r="EZ13" s="367">
        <f t="shared" si="63"/>
        <v>0</v>
      </c>
      <c r="FA13" s="366">
        <f t="shared" si="64"/>
        <v>0</v>
      </c>
      <c r="FB13" s="55">
        <f t="shared" si="65"/>
        <v>1</v>
      </c>
      <c r="FC13" s="315">
        <f t="shared" si="66"/>
        <v>4.6655999999999996E-2</v>
      </c>
      <c r="FD13" s="55">
        <f t="shared" si="67"/>
        <v>5</v>
      </c>
      <c r="FE13" s="315">
        <f t="shared" si="68"/>
        <v>1</v>
      </c>
      <c r="FF13" s="367">
        <f t="shared" si="69"/>
        <v>0</v>
      </c>
      <c r="FG13" s="367">
        <f t="shared" si="70"/>
        <v>0</v>
      </c>
      <c r="FH13" s="366">
        <f t="shared" si="71"/>
        <v>0</v>
      </c>
      <c r="FI13" s="55">
        <f t="shared" si="72"/>
        <v>1</v>
      </c>
      <c r="FJ13" s="315">
        <f t="shared" si="73"/>
        <v>4.6655999999999996E-2</v>
      </c>
      <c r="FK13" s="55">
        <f t="shared" si="74"/>
        <v>5</v>
      </c>
      <c r="FL13" s="315">
        <f t="shared" si="75"/>
        <v>1</v>
      </c>
      <c r="FM13" s="367">
        <f t="shared" si="76"/>
        <v>0</v>
      </c>
      <c r="FN13" s="367">
        <f t="shared" si="77"/>
        <v>0</v>
      </c>
      <c r="FO13" s="366">
        <f t="shared" si="78"/>
        <v>0</v>
      </c>
      <c r="FP13" s="55">
        <f t="shared" si="79"/>
        <v>1</v>
      </c>
      <c r="FQ13" s="315">
        <f t="shared" si="80"/>
        <v>4.6655999999999996E-2</v>
      </c>
      <c r="FR13" s="55">
        <f t="shared" si="81"/>
        <v>5</v>
      </c>
      <c r="FS13" s="315">
        <f t="shared" si="82"/>
        <v>1</v>
      </c>
      <c r="FT13" s="367">
        <f t="shared" si="83"/>
        <v>0</v>
      </c>
      <c r="FU13" s="367">
        <f t="shared" si="84"/>
        <v>0</v>
      </c>
      <c r="FV13" s="366">
        <f t="shared" si="85"/>
        <v>0</v>
      </c>
      <c r="FW13" s="55">
        <f t="shared" si="86"/>
        <v>1</v>
      </c>
      <c r="FX13" s="315">
        <f t="shared" si="87"/>
        <v>4.6655999999999996E-2</v>
      </c>
      <c r="FY13" s="55">
        <f t="shared" si="88"/>
        <v>5</v>
      </c>
      <c r="FZ13" s="315">
        <f t="shared" si="89"/>
        <v>1</v>
      </c>
      <c r="GA13" s="367">
        <f t="shared" si="90"/>
        <v>0</v>
      </c>
      <c r="GB13" s="367">
        <f t="shared" si="91"/>
        <v>0</v>
      </c>
      <c r="GC13" s="366">
        <f t="shared" si="92"/>
        <v>0</v>
      </c>
      <c r="GD13" s="55">
        <f t="shared" si="93"/>
        <v>1</v>
      </c>
      <c r="GE13" s="315">
        <f t="shared" si="94"/>
        <v>4.6655999999999996E-2</v>
      </c>
      <c r="GF13" s="55">
        <f t="shared" si="95"/>
        <v>5</v>
      </c>
      <c r="GG13" s="315">
        <f t="shared" si="96"/>
        <v>1</v>
      </c>
      <c r="GH13" s="315">
        <f t="shared" si="97"/>
        <v>1</v>
      </c>
    </row>
    <row r="14" spans="1:192 1679:1679" ht="388.8" x14ac:dyDescent="0.2">
      <c r="A14" s="75">
        <f t="shared" si="98"/>
        <v>6</v>
      </c>
      <c r="B14" s="67" t="s">
        <v>918</v>
      </c>
      <c r="C14" s="77" t="s">
        <v>917</v>
      </c>
      <c r="D14" s="74" t="s">
        <v>206</v>
      </c>
      <c r="E14" s="72" t="s">
        <v>204</v>
      </c>
      <c r="F14" s="67" t="s">
        <v>222</v>
      </c>
      <c r="G14" s="68" t="s">
        <v>211</v>
      </c>
      <c r="H14" s="72" t="s">
        <v>173</v>
      </c>
      <c r="I14" s="71" t="s">
        <v>22</v>
      </c>
      <c r="J14" s="71" t="s">
        <v>54</v>
      </c>
      <c r="K14" s="71" t="s">
        <v>54</v>
      </c>
      <c r="L14" s="71" t="s">
        <v>54</v>
      </c>
      <c r="M14" s="71" t="s">
        <v>54</v>
      </c>
      <c r="N14" s="71" t="s">
        <v>54</v>
      </c>
      <c r="O14" s="71" t="s">
        <v>54</v>
      </c>
      <c r="P14" s="71" t="s">
        <v>54</v>
      </c>
      <c r="Q14" s="71" t="s">
        <v>53</v>
      </c>
      <c r="R14" s="71" t="s">
        <v>53</v>
      </c>
      <c r="S14" s="71" t="s">
        <v>54</v>
      </c>
      <c r="T14" s="71" t="s">
        <v>54</v>
      </c>
      <c r="U14" s="71" t="s">
        <v>54</v>
      </c>
      <c r="V14" s="71" t="s">
        <v>54</v>
      </c>
      <c r="W14" s="71" t="s">
        <v>54</v>
      </c>
      <c r="X14" s="71" t="s">
        <v>54</v>
      </c>
      <c r="Y14" s="71" t="s">
        <v>53</v>
      </c>
      <c r="Z14" s="71" t="s">
        <v>54</v>
      </c>
      <c r="AA14" s="71" t="s">
        <v>53</v>
      </c>
      <c r="AB14" s="71" t="s">
        <v>53</v>
      </c>
      <c r="AC14" s="369" t="str">
        <f t="shared" si="0"/>
        <v>3 - Media</v>
      </c>
      <c r="AD14" s="312">
        <f t="shared" si="1"/>
        <v>0.6</v>
      </c>
      <c r="AE14" s="369" t="str">
        <f t="shared" si="2"/>
        <v>5 - Catastrófico</v>
      </c>
      <c r="AF14" s="312">
        <f t="shared" si="3"/>
        <v>1</v>
      </c>
      <c r="AG14" s="69" t="str">
        <f>IFERROR(INDEX('G CONTR'!$BLT$621:$BLX$625,MATCH(I14,'G CONTR'!$BLR$621:$BLR$625,0),MATCH(AE14,'G CONTR'!$BLT$619:$BLX$619,0)),"")</f>
        <v>ALTO</v>
      </c>
      <c r="AH14" s="312">
        <f t="shared" si="4"/>
        <v>0.6</v>
      </c>
      <c r="AI14" s="363" t="s">
        <v>916</v>
      </c>
      <c r="AJ14" s="67" t="s">
        <v>876</v>
      </c>
      <c r="AK14" s="79" t="s">
        <v>875</v>
      </c>
      <c r="AL14" s="79" t="s">
        <v>874</v>
      </c>
      <c r="AM14" s="67" t="s">
        <v>35</v>
      </c>
      <c r="AN14" s="67" t="s">
        <v>45</v>
      </c>
      <c r="AO14" s="67" t="s">
        <v>50</v>
      </c>
      <c r="AP14" s="67" t="s">
        <v>52</v>
      </c>
      <c r="AQ14" s="67" t="s">
        <v>35</v>
      </c>
      <c r="AR14" s="67" t="s">
        <v>45</v>
      </c>
      <c r="AS14" s="67" t="s">
        <v>50</v>
      </c>
      <c r="AT14" s="67" t="s">
        <v>52</v>
      </c>
      <c r="AU14" s="67" t="s">
        <v>35</v>
      </c>
      <c r="AV14" s="67" t="s">
        <v>45</v>
      </c>
      <c r="AW14" s="67" t="s">
        <v>50</v>
      </c>
      <c r="AX14" s="67" t="s">
        <v>52</v>
      </c>
      <c r="AY14" s="67" t="s">
        <v>35</v>
      </c>
      <c r="AZ14" s="67" t="s">
        <v>45</v>
      </c>
      <c r="BA14" s="67" t="s">
        <v>50</v>
      </c>
      <c r="BB14" s="67" t="s">
        <v>52</v>
      </c>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c r="CG14" s="67"/>
      <c r="CH14" s="67"/>
      <c r="CI14" s="67"/>
      <c r="CJ14" s="67"/>
      <c r="CK14" s="67"/>
      <c r="CL14" s="169" t="str">
        <f>IFERROR(IF(GD14&lt;=1,"1 - Muy Baja",VLOOKUP(GD14,#REF!,2,0)),"")</f>
        <v>1 - Muy Baja</v>
      </c>
      <c r="CM14" s="313">
        <f t="shared" si="5"/>
        <v>7.7759999999999996E-2</v>
      </c>
      <c r="CN14" s="66" t="str">
        <f>IFERROR(IF(GF14&lt;=1,"1 - Leve",HLOOKUP(GF14,'[3]G PREDIAL'!$BLU$673:$BLY$674,2,0)),"")</f>
        <v>5 - Catastrófico</v>
      </c>
      <c r="CO14" s="313">
        <f t="shared" si="99"/>
        <v>1</v>
      </c>
      <c r="CP14" s="69" t="str">
        <f t="shared" si="6"/>
        <v>MODERADO</v>
      </c>
      <c r="CQ14" s="312">
        <f t="shared" si="7"/>
        <v>7.7759999999999996E-2</v>
      </c>
      <c r="CR14" s="77" t="s">
        <v>238</v>
      </c>
      <c r="CS14" s="69">
        <f t="shared" si="8"/>
        <v>3</v>
      </c>
      <c r="CT14" s="363" t="s">
        <v>915</v>
      </c>
      <c r="CU14" s="76" t="s">
        <v>849</v>
      </c>
      <c r="CV14" s="312"/>
      <c r="CW14" s="366">
        <f t="shared" si="9"/>
        <v>14</v>
      </c>
      <c r="CX14" s="368">
        <f t="shared" si="10"/>
        <v>5</v>
      </c>
      <c r="CY14" s="366" t="str">
        <f t="shared" si="11"/>
        <v>Catastrófico</v>
      </c>
      <c r="CZ14" s="314">
        <f t="shared" si="12"/>
        <v>1</v>
      </c>
      <c r="DA14" s="367">
        <f t="shared" si="13"/>
        <v>0.15</v>
      </c>
      <c r="DB14" s="367">
        <f t="shared" si="14"/>
        <v>0.25</v>
      </c>
      <c r="DC14" s="366">
        <f t="shared" si="15"/>
        <v>0.4</v>
      </c>
      <c r="DD14" s="55">
        <f t="shared" si="16"/>
        <v>2</v>
      </c>
      <c r="DE14" s="315">
        <f t="shared" si="17"/>
        <v>0.36</v>
      </c>
      <c r="DF14" s="55">
        <f t="shared" si="18"/>
        <v>5</v>
      </c>
      <c r="DG14" s="55"/>
      <c r="DH14" s="315">
        <f t="shared" si="19"/>
        <v>1</v>
      </c>
      <c r="DI14" s="367">
        <f t="shared" si="20"/>
        <v>0.15</v>
      </c>
      <c r="DJ14" s="367">
        <f t="shared" si="21"/>
        <v>0.25</v>
      </c>
      <c r="DK14" s="366">
        <f t="shared" si="22"/>
        <v>0.4</v>
      </c>
      <c r="DL14" s="55">
        <f t="shared" si="23"/>
        <v>2</v>
      </c>
      <c r="DM14" s="315">
        <f t="shared" si="24"/>
        <v>0.216</v>
      </c>
      <c r="DN14" s="55">
        <f t="shared" si="25"/>
        <v>5</v>
      </c>
      <c r="DO14" s="315">
        <f t="shared" si="26"/>
        <v>1</v>
      </c>
      <c r="DP14" s="367">
        <f t="shared" si="27"/>
        <v>0.15</v>
      </c>
      <c r="DQ14" s="367">
        <f t="shared" si="28"/>
        <v>0.25</v>
      </c>
      <c r="DR14" s="366">
        <f t="shared" si="29"/>
        <v>0.4</v>
      </c>
      <c r="DS14" s="55">
        <f t="shared" si="30"/>
        <v>1</v>
      </c>
      <c r="DT14" s="315">
        <f t="shared" si="31"/>
        <v>0.12959999999999999</v>
      </c>
      <c r="DU14" s="55">
        <f t="shared" si="32"/>
        <v>5</v>
      </c>
      <c r="DV14" s="315">
        <f t="shared" si="33"/>
        <v>1</v>
      </c>
      <c r="DW14" s="367">
        <f t="shared" si="34"/>
        <v>0.15</v>
      </c>
      <c r="DX14" s="367">
        <f t="shared" si="35"/>
        <v>0.25</v>
      </c>
      <c r="DY14" s="366">
        <f t="shared" si="36"/>
        <v>0.4</v>
      </c>
      <c r="DZ14" s="55">
        <f t="shared" si="37"/>
        <v>1</v>
      </c>
      <c r="EA14" s="315">
        <f t="shared" si="38"/>
        <v>7.7759999999999996E-2</v>
      </c>
      <c r="EB14" s="55">
        <f t="shared" si="39"/>
        <v>5</v>
      </c>
      <c r="EC14" s="315">
        <f t="shared" si="40"/>
        <v>1</v>
      </c>
      <c r="ED14" s="367">
        <f t="shared" si="41"/>
        <v>0</v>
      </c>
      <c r="EE14" s="367">
        <f t="shared" si="42"/>
        <v>0</v>
      </c>
      <c r="EF14" s="366">
        <f t="shared" si="43"/>
        <v>0</v>
      </c>
      <c r="EG14" s="55">
        <f t="shared" si="44"/>
        <v>1</v>
      </c>
      <c r="EH14" s="315">
        <f t="shared" si="45"/>
        <v>7.7759999999999996E-2</v>
      </c>
      <c r="EI14" s="55">
        <f t="shared" si="46"/>
        <v>5</v>
      </c>
      <c r="EJ14" s="315">
        <f t="shared" si="47"/>
        <v>1</v>
      </c>
      <c r="EK14" s="367">
        <f t="shared" si="48"/>
        <v>0</v>
      </c>
      <c r="EL14" s="367">
        <f t="shared" si="49"/>
        <v>0</v>
      </c>
      <c r="EM14" s="366">
        <f t="shared" si="50"/>
        <v>0</v>
      </c>
      <c r="EN14" s="55">
        <f t="shared" si="51"/>
        <v>1</v>
      </c>
      <c r="EO14" s="315">
        <f t="shared" si="52"/>
        <v>7.7759999999999996E-2</v>
      </c>
      <c r="EP14" s="55">
        <f t="shared" si="53"/>
        <v>5</v>
      </c>
      <c r="EQ14" s="315">
        <f t="shared" si="54"/>
        <v>1</v>
      </c>
      <c r="ER14" s="367">
        <f t="shared" si="55"/>
        <v>0</v>
      </c>
      <c r="ES14" s="367">
        <f t="shared" si="56"/>
        <v>0</v>
      </c>
      <c r="ET14" s="366">
        <f t="shared" si="57"/>
        <v>0</v>
      </c>
      <c r="EU14" s="55">
        <f t="shared" si="58"/>
        <v>1</v>
      </c>
      <c r="EV14" s="315">
        <f t="shared" si="59"/>
        <v>7.7759999999999996E-2</v>
      </c>
      <c r="EW14" s="55">
        <f t="shared" si="60"/>
        <v>5</v>
      </c>
      <c r="EX14" s="315">
        <f t="shared" si="61"/>
        <v>1</v>
      </c>
      <c r="EY14" s="367">
        <f t="shared" si="62"/>
        <v>0</v>
      </c>
      <c r="EZ14" s="367">
        <f t="shared" si="63"/>
        <v>0</v>
      </c>
      <c r="FA14" s="366">
        <f t="shared" si="64"/>
        <v>0</v>
      </c>
      <c r="FB14" s="55">
        <f t="shared" si="65"/>
        <v>1</v>
      </c>
      <c r="FC14" s="315">
        <f t="shared" si="66"/>
        <v>7.7759999999999996E-2</v>
      </c>
      <c r="FD14" s="55">
        <f t="shared" si="67"/>
        <v>5</v>
      </c>
      <c r="FE14" s="315">
        <f t="shared" si="68"/>
        <v>1</v>
      </c>
      <c r="FF14" s="367">
        <f t="shared" si="69"/>
        <v>0</v>
      </c>
      <c r="FG14" s="367">
        <f t="shared" si="70"/>
        <v>0</v>
      </c>
      <c r="FH14" s="366">
        <f t="shared" si="71"/>
        <v>0</v>
      </c>
      <c r="FI14" s="55">
        <f t="shared" si="72"/>
        <v>1</v>
      </c>
      <c r="FJ14" s="315">
        <f t="shared" si="73"/>
        <v>7.7759999999999996E-2</v>
      </c>
      <c r="FK14" s="55">
        <f t="shared" si="74"/>
        <v>5</v>
      </c>
      <c r="FL14" s="315">
        <f t="shared" si="75"/>
        <v>1</v>
      </c>
      <c r="FM14" s="367">
        <f t="shared" si="76"/>
        <v>0</v>
      </c>
      <c r="FN14" s="367">
        <f t="shared" si="77"/>
        <v>0</v>
      </c>
      <c r="FO14" s="366">
        <f t="shared" si="78"/>
        <v>0</v>
      </c>
      <c r="FP14" s="55">
        <f t="shared" si="79"/>
        <v>1</v>
      </c>
      <c r="FQ14" s="315">
        <f t="shared" si="80"/>
        <v>7.7759999999999996E-2</v>
      </c>
      <c r="FR14" s="55">
        <f t="shared" si="81"/>
        <v>5</v>
      </c>
      <c r="FS14" s="315">
        <f t="shared" si="82"/>
        <v>1</v>
      </c>
      <c r="FT14" s="367">
        <f t="shared" si="83"/>
        <v>0</v>
      </c>
      <c r="FU14" s="367">
        <f t="shared" si="84"/>
        <v>0</v>
      </c>
      <c r="FV14" s="366">
        <f t="shared" si="85"/>
        <v>0</v>
      </c>
      <c r="FW14" s="55">
        <f t="shared" si="86"/>
        <v>1</v>
      </c>
      <c r="FX14" s="315">
        <f t="shared" si="87"/>
        <v>7.7759999999999996E-2</v>
      </c>
      <c r="FY14" s="55">
        <f t="shared" si="88"/>
        <v>5</v>
      </c>
      <c r="FZ14" s="315">
        <f t="shared" si="89"/>
        <v>1</v>
      </c>
      <c r="GA14" s="367">
        <f t="shared" si="90"/>
        <v>0</v>
      </c>
      <c r="GB14" s="367">
        <f t="shared" si="91"/>
        <v>0</v>
      </c>
      <c r="GC14" s="366">
        <f t="shared" si="92"/>
        <v>0</v>
      </c>
      <c r="GD14" s="55">
        <f t="shared" si="93"/>
        <v>1</v>
      </c>
      <c r="GE14" s="315">
        <f t="shared" si="94"/>
        <v>7.7759999999999996E-2</v>
      </c>
      <c r="GF14" s="55">
        <f t="shared" si="95"/>
        <v>5</v>
      </c>
      <c r="GG14" s="315">
        <f t="shared" si="96"/>
        <v>1</v>
      </c>
      <c r="GH14" s="315">
        <f t="shared" si="97"/>
        <v>1</v>
      </c>
    </row>
    <row r="15" spans="1:192 1679:1679" ht="244.8" x14ac:dyDescent="0.2">
      <c r="A15" s="75">
        <f t="shared" si="98"/>
        <v>7</v>
      </c>
      <c r="B15" s="67" t="s">
        <v>885</v>
      </c>
      <c r="C15" s="77" t="s">
        <v>914</v>
      </c>
      <c r="D15" s="74" t="s">
        <v>205</v>
      </c>
      <c r="E15" s="72" t="s">
        <v>204</v>
      </c>
      <c r="F15" s="67" t="s">
        <v>225</v>
      </c>
      <c r="G15" s="68" t="s">
        <v>211</v>
      </c>
      <c r="H15" s="72" t="s">
        <v>173</v>
      </c>
      <c r="I15" s="71" t="s">
        <v>22</v>
      </c>
      <c r="J15" s="71" t="s">
        <v>54</v>
      </c>
      <c r="K15" s="71" t="s">
        <v>54</v>
      </c>
      <c r="L15" s="71" t="s">
        <v>54</v>
      </c>
      <c r="M15" s="71" t="s">
        <v>54</v>
      </c>
      <c r="N15" s="71" t="s">
        <v>54</v>
      </c>
      <c r="O15" s="71" t="s">
        <v>54</v>
      </c>
      <c r="P15" s="71" t="s">
        <v>54</v>
      </c>
      <c r="Q15" s="71" t="s">
        <v>53</v>
      </c>
      <c r="R15" s="71" t="s">
        <v>53</v>
      </c>
      <c r="S15" s="71" t="s">
        <v>54</v>
      </c>
      <c r="T15" s="71" t="s">
        <v>54</v>
      </c>
      <c r="U15" s="71" t="s">
        <v>54</v>
      </c>
      <c r="V15" s="71" t="s">
        <v>54</v>
      </c>
      <c r="W15" s="71" t="s">
        <v>54</v>
      </c>
      <c r="X15" s="71" t="s">
        <v>54</v>
      </c>
      <c r="Y15" s="71" t="s">
        <v>53</v>
      </c>
      <c r="Z15" s="71" t="s">
        <v>54</v>
      </c>
      <c r="AA15" s="71" t="s">
        <v>53</v>
      </c>
      <c r="AB15" s="71" t="s">
        <v>53</v>
      </c>
      <c r="AC15" s="369" t="str">
        <f t="shared" si="0"/>
        <v>3 - Media</v>
      </c>
      <c r="AD15" s="312">
        <f t="shared" si="1"/>
        <v>0.6</v>
      </c>
      <c r="AE15" s="369" t="str">
        <f t="shared" si="2"/>
        <v>5 - Catastrófico</v>
      </c>
      <c r="AF15" s="312">
        <f t="shared" si="3"/>
        <v>1</v>
      </c>
      <c r="AG15" s="69" t="str">
        <f>IFERROR(INDEX('G CONTR'!$BLT$621:$BLX$625,MATCH(I15,'G CONTR'!$BLR$621:$BLR$625,0),MATCH(AE15,'G CONTR'!$BLT$619:$BLX$619,0)),"")</f>
        <v>ALTO</v>
      </c>
      <c r="AH15" s="312">
        <f t="shared" si="4"/>
        <v>0.6</v>
      </c>
      <c r="AI15" s="363" t="s">
        <v>913</v>
      </c>
      <c r="AJ15" s="67" t="s">
        <v>912</v>
      </c>
      <c r="AK15" s="79" t="s">
        <v>875</v>
      </c>
      <c r="AL15" s="79" t="s">
        <v>874</v>
      </c>
      <c r="AM15" s="67" t="s">
        <v>35</v>
      </c>
      <c r="AN15" s="67" t="s">
        <v>45</v>
      </c>
      <c r="AO15" s="67" t="s">
        <v>50</v>
      </c>
      <c r="AP15" s="67" t="s">
        <v>52</v>
      </c>
      <c r="AQ15" s="67" t="s">
        <v>35</v>
      </c>
      <c r="AR15" s="67" t="s">
        <v>45</v>
      </c>
      <c r="AS15" s="67" t="s">
        <v>50</v>
      </c>
      <c r="AT15" s="67" t="s">
        <v>52</v>
      </c>
      <c r="AU15" s="67" t="s">
        <v>35</v>
      </c>
      <c r="AV15" s="67" t="s">
        <v>45</v>
      </c>
      <c r="AW15" s="67" t="s">
        <v>50</v>
      </c>
      <c r="AX15" s="67" t="s">
        <v>52</v>
      </c>
      <c r="AY15" s="67" t="s">
        <v>35</v>
      </c>
      <c r="AZ15" s="67" t="s">
        <v>45</v>
      </c>
      <c r="BA15" s="67" t="s">
        <v>50</v>
      </c>
      <c r="BB15" s="67" t="s">
        <v>52</v>
      </c>
      <c r="BC15" s="67" t="s">
        <v>35</v>
      </c>
      <c r="BD15" s="67" t="s">
        <v>45</v>
      </c>
      <c r="BE15" s="67" t="s">
        <v>50</v>
      </c>
      <c r="BF15" s="67" t="s">
        <v>52</v>
      </c>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c r="CG15" s="67"/>
      <c r="CH15" s="67"/>
      <c r="CI15" s="67"/>
      <c r="CJ15" s="67"/>
      <c r="CK15" s="67"/>
      <c r="CL15" s="169" t="str">
        <f>IFERROR(IF(GD15&lt;=1,"1 - Muy Baja",VLOOKUP(GD15,#REF!,2,0)),"")</f>
        <v>1 - Muy Baja</v>
      </c>
      <c r="CM15" s="313">
        <f t="shared" si="5"/>
        <v>4.6655999999999996E-2</v>
      </c>
      <c r="CN15" s="66" t="str">
        <f>IFERROR(IF(GF15&lt;=1,"1 - Leve",HLOOKUP(GF15,'[3]G PREDIAL'!$BLU$673:$BLY$674,2,0)),"")</f>
        <v>5 - Catastrófico</v>
      </c>
      <c r="CO15" s="313">
        <f t="shared" si="99"/>
        <v>1</v>
      </c>
      <c r="CP15" s="69" t="str">
        <f t="shared" si="6"/>
        <v>MODERADO</v>
      </c>
      <c r="CQ15" s="312">
        <f t="shared" si="7"/>
        <v>4.6655999999999996E-2</v>
      </c>
      <c r="CR15" s="77" t="s">
        <v>475</v>
      </c>
      <c r="CS15" s="69">
        <f t="shared" si="8"/>
        <v>3</v>
      </c>
      <c r="CT15" s="363" t="s">
        <v>908</v>
      </c>
      <c r="CU15" s="76" t="s">
        <v>633</v>
      </c>
      <c r="CV15" s="312"/>
      <c r="CW15" s="366">
        <f t="shared" si="9"/>
        <v>14</v>
      </c>
      <c r="CX15" s="368">
        <f t="shared" si="10"/>
        <v>5</v>
      </c>
      <c r="CY15" s="366" t="str">
        <f t="shared" si="11"/>
        <v>Catastrófico</v>
      </c>
      <c r="CZ15" s="314">
        <f t="shared" si="12"/>
        <v>1</v>
      </c>
      <c r="DA15" s="367">
        <f t="shared" si="13"/>
        <v>0.15</v>
      </c>
      <c r="DB15" s="367">
        <f t="shared" si="14"/>
        <v>0.25</v>
      </c>
      <c r="DC15" s="366">
        <f t="shared" si="15"/>
        <v>0.4</v>
      </c>
      <c r="DD15" s="55">
        <f t="shared" si="16"/>
        <v>2</v>
      </c>
      <c r="DE15" s="315">
        <f t="shared" si="17"/>
        <v>0.36</v>
      </c>
      <c r="DF15" s="55">
        <f t="shared" si="18"/>
        <v>5</v>
      </c>
      <c r="DG15" s="55"/>
      <c r="DH15" s="315">
        <f t="shared" si="19"/>
        <v>1</v>
      </c>
      <c r="DI15" s="367">
        <f t="shared" si="20"/>
        <v>0.15</v>
      </c>
      <c r="DJ15" s="367">
        <f t="shared" si="21"/>
        <v>0.25</v>
      </c>
      <c r="DK15" s="366">
        <f t="shared" si="22"/>
        <v>0.4</v>
      </c>
      <c r="DL15" s="55">
        <f t="shared" si="23"/>
        <v>2</v>
      </c>
      <c r="DM15" s="315">
        <f t="shared" si="24"/>
        <v>0.216</v>
      </c>
      <c r="DN15" s="55">
        <f t="shared" si="25"/>
        <v>5</v>
      </c>
      <c r="DO15" s="315">
        <f t="shared" si="26"/>
        <v>1</v>
      </c>
      <c r="DP15" s="367">
        <f t="shared" si="27"/>
        <v>0.15</v>
      </c>
      <c r="DQ15" s="367">
        <f t="shared" si="28"/>
        <v>0.25</v>
      </c>
      <c r="DR15" s="366">
        <f t="shared" si="29"/>
        <v>0.4</v>
      </c>
      <c r="DS15" s="55">
        <f t="shared" si="30"/>
        <v>1</v>
      </c>
      <c r="DT15" s="315">
        <f t="shared" si="31"/>
        <v>0.12959999999999999</v>
      </c>
      <c r="DU15" s="55">
        <f t="shared" si="32"/>
        <v>5</v>
      </c>
      <c r="DV15" s="315">
        <f t="shared" si="33"/>
        <v>1</v>
      </c>
      <c r="DW15" s="367">
        <f t="shared" si="34"/>
        <v>0.15</v>
      </c>
      <c r="DX15" s="367">
        <f t="shared" si="35"/>
        <v>0.25</v>
      </c>
      <c r="DY15" s="366">
        <f t="shared" si="36"/>
        <v>0.4</v>
      </c>
      <c r="DZ15" s="55">
        <f t="shared" si="37"/>
        <v>1</v>
      </c>
      <c r="EA15" s="315">
        <f t="shared" si="38"/>
        <v>7.7759999999999996E-2</v>
      </c>
      <c r="EB15" s="55">
        <f t="shared" si="39"/>
        <v>5</v>
      </c>
      <c r="EC15" s="315">
        <f t="shared" si="40"/>
        <v>1</v>
      </c>
      <c r="ED15" s="367">
        <f t="shared" si="41"/>
        <v>0.15</v>
      </c>
      <c r="EE15" s="367">
        <f t="shared" si="42"/>
        <v>0.25</v>
      </c>
      <c r="EF15" s="366">
        <f t="shared" si="43"/>
        <v>0.4</v>
      </c>
      <c r="EG15" s="55">
        <f t="shared" si="44"/>
        <v>1</v>
      </c>
      <c r="EH15" s="315">
        <f t="shared" si="45"/>
        <v>4.6655999999999996E-2</v>
      </c>
      <c r="EI15" s="55">
        <f t="shared" si="46"/>
        <v>5</v>
      </c>
      <c r="EJ15" s="315">
        <f t="shared" si="47"/>
        <v>1</v>
      </c>
      <c r="EK15" s="367">
        <f t="shared" si="48"/>
        <v>0</v>
      </c>
      <c r="EL15" s="367">
        <f t="shared" si="49"/>
        <v>0</v>
      </c>
      <c r="EM15" s="366">
        <f t="shared" si="50"/>
        <v>0</v>
      </c>
      <c r="EN15" s="55">
        <f t="shared" si="51"/>
        <v>1</v>
      </c>
      <c r="EO15" s="315">
        <f t="shared" si="52"/>
        <v>4.6655999999999996E-2</v>
      </c>
      <c r="EP15" s="55">
        <f t="shared" si="53"/>
        <v>5</v>
      </c>
      <c r="EQ15" s="315">
        <f t="shared" si="54"/>
        <v>1</v>
      </c>
      <c r="ER15" s="367">
        <f t="shared" si="55"/>
        <v>0</v>
      </c>
      <c r="ES15" s="367">
        <f t="shared" si="56"/>
        <v>0</v>
      </c>
      <c r="ET15" s="366">
        <f t="shared" si="57"/>
        <v>0</v>
      </c>
      <c r="EU15" s="55">
        <f t="shared" si="58"/>
        <v>1</v>
      </c>
      <c r="EV15" s="315">
        <f t="shared" si="59"/>
        <v>4.6655999999999996E-2</v>
      </c>
      <c r="EW15" s="55">
        <f t="shared" si="60"/>
        <v>5</v>
      </c>
      <c r="EX15" s="315">
        <f t="shared" si="61"/>
        <v>1</v>
      </c>
      <c r="EY15" s="367">
        <f t="shared" si="62"/>
        <v>0</v>
      </c>
      <c r="EZ15" s="367">
        <f t="shared" si="63"/>
        <v>0</v>
      </c>
      <c r="FA15" s="366">
        <f t="shared" si="64"/>
        <v>0</v>
      </c>
      <c r="FB15" s="55">
        <f t="shared" si="65"/>
        <v>1</v>
      </c>
      <c r="FC15" s="315">
        <f t="shared" si="66"/>
        <v>4.6655999999999996E-2</v>
      </c>
      <c r="FD15" s="55">
        <f t="shared" si="67"/>
        <v>5</v>
      </c>
      <c r="FE15" s="315">
        <f t="shared" si="68"/>
        <v>1</v>
      </c>
      <c r="FF15" s="367">
        <f t="shared" si="69"/>
        <v>0</v>
      </c>
      <c r="FG15" s="367">
        <f t="shared" si="70"/>
        <v>0</v>
      </c>
      <c r="FH15" s="366">
        <f t="shared" si="71"/>
        <v>0</v>
      </c>
      <c r="FI15" s="55">
        <f t="shared" si="72"/>
        <v>1</v>
      </c>
      <c r="FJ15" s="315">
        <f t="shared" si="73"/>
        <v>4.6655999999999996E-2</v>
      </c>
      <c r="FK15" s="55">
        <f t="shared" si="74"/>
        <v>5</v>
      </c>
      <c r="FL15" s="315">
        <f t="shared" si="75"/>
        <v>1</v>
      </c>
      <c r="FM15" s="367">
        <f t="shared" si="76"/>
        <v>0</v>
      </c>
      <c r="FN15" s="367">
        <f t="shared" si="77"/>
        <v>0</v>
      </c>
      <c r="FO15" s="366">
        <f t="shared" si="78"/>
        <v>0</v>
      </c>
      <c r="FP15" s="55">
        <f t="shared" si="79"/>
        <v>1</v>
      </c>
      <c r="FQ15" s="315">
        <f t="shared" si="80"/>
        <v>4.6655999999999996E-2</v>
      </c>
      <c r="FR15" s="55">
        <f t="shared" si="81"/>
        <v>5</v>
      </c>
      <c r="FS15" s="315">
        <f t="shared" si="82"/>
        <v>1</v>
      </c>
      <c r="FT15" s="367">
        <f t="shared" si="83"/>
        <v>0</v>
      </c>
      <c r="FU15" s="367">
        <f t="shared" si="84"/>
        <v>0</v>
      </c>
      <c r="FV15" s="366">
        <f t="shared" si="85"/>
        <v>0</v>
      </c>
      <c r="FW15" s="55">
        <f t="shared" si="86"/>
        <v>1</v>
      </c>
      <c r="FX15" s="315">
        <f t="shared" si="87"/>
        <v>4.6655999999999996E-2</v>
      </c>
      <c r="FY15" s="55">
        <f t="shared" si="88"/>
        <v>5</v>
      </c>
      <c r="FZ15" s="315">
        <f t="shared" si="89"/>
        <v>1</v>
      </c>
      <c r="GA15" s="367">
        <f t="shared" si="90"/>
        <v>0</v>
      </c>
      <c r="GB15" s="367">
        <f t="shared" si="91"/>
        <v>0</v>
      </c>
      <c r="GC15" s="366">
        <f t="shared" si="92"/>
        <v>0</v>
      </c>
      <c r="GD15" s="55">
        <f t="shared" si="93"/>
        <v>1</v>
      </c>
      <c r="GE15" s="315">
        <f t="shared" si="94"/>
        <v>4.6655999999999996E-2</v>
      </c>
      <c r="GF15" s="55">
        <f t="shared" si="95"/>
        <v>5</v>
      </c>
      <c r="GG15" s="315">
        <f t="shared" si="96"/>
        <v>1</v>
      </c>
      <c r="GH15" s="315">
        <f t="shared" si="97"/>
        <v>1</v>
      </c>
    </row>
    <row r="16" spans="1:192 1679:1679" ht="388.8" x14ac:dyDescent="0.2">
      <c r="A16" s="75">
        <v>8</v>
      </c>
      <c r="B16" s="67" t="s">
        <v>885</v>
      </c>
      <c r="C16" s="77" t="s">
        <v>911</v>
      </c>
      <c r="D16" s="74" t="s">
        <v>206</v>
      </c>
      <c r="E16" s="72" t="s">
        <v>204</v>
      </c>
      <c r="F16" s="67" t="s">
        <v>222</v>
      </c>
      <c r="G16" s="68" t="s">
        <v>211</v>
      </c>
      <c r="H16" s="72" t="s">
        <v>173</v>
      </c>
      <c r="I16" s="71" t="s">
        <v>22</v>
      </c>
      <c r="J16" s="71" t="s">
        <v>54</v>
      </c>
      <c r="K16" s="71" t="s">
        <v>54</v>
      </c>
      <c r="L16" s="71" t="s">
        <v>54</v>
      </c>
      <c r="M16" s="71" t="s">
        <v>54</v>
      </c>
      <c r="N16" s="71" t="s">
        <v>54</v>
      </c>
      <c r="O16" s="71" t="s">
        <v>54</v>
      </c>
      <c r="P16" s="71" t="s">
        <v>54</v>
      </c>
      <c r="Q16" s="71" t="s">
        <v>53</v>
      </c>
      <c r="R16" s="71" t="s">
        <v>53</v>
      </c>
      <c r="S16" s="71" t="s">
        <v>54</v>
      </c>
      <c r="T16" s="71" t="s">
        <v>54</v>
      </c>
      <c r="U16" s="71" t="s">
        <v>54</v>
      </c>
      <c r="V16" s="71" t="s">
        <v>54</v>
      </c>
      <c r="W16" s="71" t="s">
        <v>54</v>
      </c>
      <c r="X16" s="71" t="s">
        <v>54</v>
      </c>
      <c r="Y16" s="71" t="s">
        <v>53</v>
      </c>
      <c r="Z16" s="71" t="s">
        <v>54</v>
      </c>
      <c r="AA16" s="71" t="s">
        <v>53</v>
      </c>
      <c r="AB16" s="71" t="s">
        <v>53</v>
      </c>
      <c r="AC16" s="369" t="str">
        <f t="shared" si="0"/>
        <v>3 - Media</v>
      </c>
      <c r="AD16" s="312">
        <f t="shared" si="1"/>
        <v>0.6</v>
      </c>
      <c r="AE16" s="369" t="str">
        <f t="shared" si="2"/>
        <v>5 - Catastrófico</v>
      </c>
      <c r="AF16" s="312">
        <f t="shared" si="3"/>
        <v>1</v>
      </c>
      <c r="AG16" s="69" t="str">
        <f>IFERROR(INDEX('G CONTR'!$BLT$621:$BLX$625,MATCH(I16,'G CONTR'!$BLR$621:$BLR$625,0),MATCH(AE16,'G CONTR'!$BLT$619:$BLX$619,0)),"")</f>
        <v>ALTO</v>
      </c>
      <c r="AH16" s="312">
        <f t="shared" si="4"/>
        <v>0.6</v>
      </c>
      <c r="AI16" s="363" t="s">
        <v>910</v>
      </c>
      <c r="AJ16" s="67" t="s">
        <v>909</v>
      </c>
      <c r="AK16" s="79" t="s">
        <v>875</v>
      </c>
      <c r="AL16" s="79" t="s">
        <v>874</v>
      </c>
      <c r="AM16" s="67" t="s">
        <v>35</v>
      </c>
      <c r="AN16" s="67" t="s">
        <v>45</v>
      </c>
      <c r="AO16" s="67" t="s">
        <v>50</v>
      </c>
      <c r="AP16" s="67" t="s">
        <v>52</v>
      </c>
      <c r="AQ16" s="67" t="s">
        <v>35</v>
      </c>
      <c r="AR16" s="67" t="s">
        <v>45</v>
      </c>
      <c r="AS16" s="67" t="s">
        <v>50</v>
      </c>
      <c r="AT16" s="67" t="s">
        <v>52</v>
      </c>
      <c r="AU16" s="67" t="s">
        <v>35</v>
      </c>
      <c r="AV16" s="67" t="s">
        <v>45</v>
      </c>
      <c r="AW16" s="67" t="s">
        <v>50</v>
      </c>
      <c r="AX16" s="67" t="s">
        <v>52</v>
      </c>
      <c r="AY16" s="67" t="s">
        <v>35</v>
      </c>
      <c r="AZ16" s="67" t="s">
        <v>45</v>
      </c>
      <c r="BA16" s="67" t="s">
        <v>50</v>
      </c>
      <c r="BB16" s="67" t="s">
        <v>52</v>
      </c>
      <c r="BC16" s="67" t="s">
        <v>35</v>
      </c>
      <c r="BD16" s="67" t="s">
        <v>45</v>
      </c>
      <c r="BE16" s="67" t="s">
        <v>50</v>
      </c>
      <c r="BF16" s="67" t="s">
        <v>52</v>
      </c>
      <c r="BG16" s="67"/>
      <c r="BH16" s="67"/>
      <c r="BI16" s="67"/>
      <c r="BJ16" s="67"/>
      <c r="BK16" s="67"/>
      <c r="BL16" s="67"/>
      <c r="BM16" s="67"/>
      <c r="BN16" s="67"/>
      <c r="BO16" s="67"/>
      <c r="BP16" s="67"/>
      <c r="BQ16" s="67"/>
      <c r="BR16" s="67"/>
      <c r="BS16" s="67"/>
      <c r="BT16" s="67"/>
      <c r="BU16" s="67"/>
      <c r="BV16" s="67"/>
      <c r="BW16" s="67"/>
      <c r="BX16" s="67"/>
      <c r="BY16" s="67"/>
      <c r="BZ16" s="67"/>
      <c r="CA16" s="67"/>
      <c r="CB16" s="67"/>
      <c r="CC16" s="67"/>
      <c r="CD16" s="67"/>
      <c r="CE16" s="67"/>
      <c r="CF16" s="67"/>
      <c r="CG16" s="67"/>
      <c r="CH16" s="67"/>
      <c r="CI16" s="67"/>
      <c r="CJ16" s="67"/>
      <c r="CK16" s="67"/>
      <c r="CL16" s="169" t="str">
        <f>IFERROR(IF(GD16&lt;=1,"1 - Muy Baja",VLOOKUP(GD16,#REF!,2,0)),"")</f>
        <v>1 - Muy Baja</v>
      </c>
      <c r="CM16" s="313">
        <f t="shared" si="5"/>
        <v>4.6655999999999996E-2</v>
      </c>
      <c r="CN16" s="66" t="str">
        <f>IFERROR(IF(GF16&lt;=1,"1 - Leve",HLOOKUP(GF16,'[3]G PREDIAL'!$BLU$673:$BLY$674,2,0)),"")</f>
        <v>5 - Catastrófico</v>
      </c>
      <c r="CO16" s="313">
        <f t="shared" si="99"/>
        <v>1</v>
      </c>
      <c r="CP16" s="69" t="str">
        <f t="shared" si="6"/>
        <v>MODERADO</v>
      </c>
      <c r="CQ16" s="312">
        <f t="shared" si="7"/>
        <v>4.6655999999999996E-2</v>
      </c>
      <c r="CR16" s="77" t="s">
        <v>238</v>
      </c>
      <c r="CS16" s="69">
        <f t="shared" si="8"/>
        <v>3</v>
      </c>
      <c r="CT16" s="363" t="s">
        <v>908</v>
      </c>
      <c r="CU16" s="76" t="s">
        <v>849</v>
      </c>
      <c r="CV16" s="312"/>
      <c r="CW16" s="366">
        <f t="shared" si="9"/>
        <v>14</v>
      </c>
      <c r="CX16" s="368">
        <f t="shared" si="10"/>
        <v>5</v>
      </c>
      <c r="CY16" s="366" t="str">
        <f t="shared" si="11"/>
        <v>Catastrófico</v>
      </c>
      <c r="CZ16" s="314">
        <f t="shared" si="12"/>
        <v>1</v>
      </c>
      <c r="DA16" s="367">
        <f t="shared" si="13"/>
        <v>0.15</v>
      </c>
      <c r="DB16" s="367">
        <f t="shared" si="14"/>
        <v>0.25</v>
      </c>
      <c r="DC16" s="366">
        <f t="shared" si="15"/>
        <v>0.4</v>
      </c>
      <c r="DD16" s="55">
        <f t="shared" si="16"/>
        <v>2</v>
      </c>
      <c r="DE16" s="315">
        <f t="shared" si="17"/>
        <v>0.36</v>
      </c>
      <c r="DF16" s="55">
        <f t="shared" si="18"/>
        <v>5</v>
      </c>
      <c r="DG16" s="55"/>
      <c r="DH16" s="315">
        <f t="shared" si="19"/>
        <v>1</v>
      </c>
      <c r="DI16" s="367">
        <f t="shared" si="20"/>
        <v>0.15</v>
      </c>
      <c r="DJ16" s="367">
        <f t="shared" si="21"/>
        <v>0.25</v>
      </c>
      <c r="DK16" s="366">
        <f t="shared" si="22"/>
        <v>0.4</v>
      </c>
      <c r="DL16" s="55">
        <f t="shared" si="23"/>
        <v>2</v>
      </c>
      <c r="DM16" s="315">
        <f t="shared" si="24"/>
        <v>0.216</v>
      </c>
      <c r="DN16" s="55">
        <f t="shared" si="25"/>
        <v>5</v>
      </c>
      <c r="DO16" s="315">
        <f t="shared" si="26"/>
        <v>1</v>
      </c>
      <c r="DP16" s="367">
        <f t="shared" si="27"/>
        <v>0.15</v>
      </c>
      <c r="DQ16" s="367">
        <f t="shared" si="28"/>
        <v>0.25</v>
      </c>
      <c r="DR16" s="366">
        <f t="shared" si="29"/>
        <v>0.4</v>
      </c>
      <c r="DS16" s="55">
        <f t="shared" si="30"/>
        <v>1</v>
      </c>
      <c r="DT16" s="315">
        <f t="shared" si="31"/>
        <v>0.12959999999999999</v>
      </c>
      <c r="DU16" s="55">
        <f t="shared" si="32"/>
        <v>5</v>
      </c>
      <c r="DV16" s="315">
        <f t="shared" si="33"/>
        <v>1</v>
      </c>
      <c r="DW16" s="367">
        <f t="shared" si="34"/>
        <v>0.15</v>
      </c>
      <c r="DX16" s="367">
        <f t="shared" si="35"/>
        <v>0.25</v>
      </c>
      <c r="DY16" s="366">
        <f t="shared" si="36"/>
        <v>0.4</v>
      </c>
      <c r="DZ16" s="55">
        <f t="shared" si="37"/>
        <v>1</v>
      </c>
      <c r="EA16" s="315">
        <f t="shared" si="38"/>
        <v>7.7759999999999996E-2</v>
      </c>
      <c r="EB16" s="55">
        <f t="shared" si="39"/>
        <v>5</v>
      </c>
      <c r="EC16" s="315">
        <f t="shared" si="40"/>
        <v>1</v>
      </c>
      <c r="ED16" s="367">
        <f t="shared" si="41"/>
        <v>0.15</v>
      </c>
      <c r="EE16" s="367">
        <f t="shared" si="42"/>
        <v>0.25</v>
      </c>
      <c r="EF16" s="366">
        <f t="shared" si="43"/>
        <v>0.4</v>
      </c>
      <c r="EG16" s="55">
        <f t="shared" si="44"/>
        <v>1</v>
      </c>
      <c r="EH16" s="315">
        <f t="shared" si="45"/>
        <v>4.6655999999999996E-2</v>
      </c>
      <c r="EI16" s="55">
        <f t="shared" si="46"/>
        <v>5</v>
      </c>
      <c r="EJ16" s="315">
        <f t="shared" si="47"/>
        <v>1</v>
      </c>
      <c r="EK16" s="367">
        <f t="shared" si="48"/>
        <v>0</v>
      </c>
      <c r="EL16" s="367">
        <f t="shared" si="49"/>
        <v>0</v>
      </c>
      <c r="EM16" s="366">
        <f t="shared" si="50"/>
        <v>0</v>
      </c>
      <c r="EN16" s="55">
        <f t="shared" si="51"/>
        <v>1</v>
      </c>
      <c r="EO16" s="315">
        <f t="shared" si="52"/>
        <v>4.6655999999999996E-2</v>
      </c>
      <c r="EP16" s="55">
        <f t="shared" si="53"/>
        <v>5</v>
      </c>
      <c r="EQ16" s="315">
        <f t="shared" si="54"/>
        <v>1</v>
      </c>
      <c r="ER16" s="367">
        <f t="shared" si="55"/>
        <v>0</v>
      </c>
      <c r="ES16" s="367">
        <f t="shared" si="56"/>
        <v>0</v>
      </c>
      <c r="ET16" s="366">
        <f t="shared" si="57"/>
        <v>0</v>
      </c>
      <c r="EU16" s="55">
        <f t="shared" si="58"/>
        <v>1</v>
      </c>
      <c r="EV16" s="315">
        <f t="shared" si="59"/>
        <v>4.6655999999999996E-2</v>
      </c>
      <c r="EW16" s="55">
        <f t="shared" si="60"/>
        <v>5</v>
      </c>
      <c r="EX16" s="315">
        <f t="shared" si="61"/>
        <v>1</v>
      </c>
      <c r="EY16" s="367">
        <f t="shared" si="62"/>
        <v>0</v>
      </c>
      <c r="EZ16" s="367">
        <f t="shared" si="63"/>
        <v>0</v>
      </c>
      <c r="FA16" s="366">
        <f t="shared" si="64"/>
        <v>0</v>
      </c>
      <c r="FB16" s="55">
        <f t="shared" si="65"/>
        <v>1</v>
      </c>
      <c r="FC16" s="315">
        <f t="shared" si="66"/>
        <v>4.6655999999999996E-2</v>
      </c>
      <c r="FD16" s="55">
        <f t="shared" si="67"/>
        <v>5</v>
      </c>
      <c r="FE16" s="315">
        <f t="shared" si="68"/>
        <v>1</v>
      </c>
      <c r="FF16" s="367">
        <f t="shared" si="69"/>
        <v>0</v>
      </c>
      <c r="FG16" s="367">
        <f t="shared" si="70"/>
        <v>0</v>
      </c>
      <c r="FH16" s="366">
        <f t="shared" si="71"/>
        <v>0</v>
      </c>
      <c r="FI16" s="55">
        <f t="shared" si="72"/>
        <v>1</v>
      </c>
      <c r="FJ16" s="315">
        <f t="shared" si="73"/>
        <v>4.6655999999999996E-2</v>
      </c>
      <c r="FK16" s="55">
        <f t="shared" si="74"/>
        <v>5</v>
      </c>
      <c r="FL16" s="315">
        <f t="shared" si="75"/>
        <v>1</v>
      </c>
      <c r="FM16" s="367">
        <f t="shared" si="76"/>
        <v>0</v>
      </c>
      <c r="FN16" s="367">
        <f t="shared" si="77"/>
        <v>0</v>
      </c>
      <c r="FO16" s="366">
        <f t="shared" si="78"/>
        <v>0</v>
      </c>
      <c r="FP16" s="55">
        <f t="shared" si="79"/>
        <v>1</v>
      </c>
      <c r="FQ16" s="315">
        <f t="shared" si="80"/>
        <v>4.6655999999999996E-2</v>
      </c>
      <c r="FR16" s="55">
        <f t="shared" si="81"/>
        <v>5</v>
      </c>
      <c r="FS16" s="315">
        <f t="shared" si="82"/>
        <v>1</v>
      </c>
      <c r="FT16" s="367">
        <f t="shared" si="83"/>
        <v>0</v>
      </c>
      <c r="FU16" s="367">
        <f t="shared" si="84"/>
        <v>0</v>
      </c>
      <c r="FV16" s="366">
        <f t="shared" si="85"/>
        <v>0</v>
      </c>
      <c r="FW16" s="55">
        <f t="shared" si="86"/>
        <v>1</v>
      </c>
      <c r="FX16" s="315">
        <f t="shared" si="87"/>
        <v>4.6655999999999996E-2</v>
      </c>
      <c r="FY16" s="55">
        <f t="shared" si="88"/>
        <v>5</v>
      </c>
      <c r="FZ16" s="315">
        <f t="shared" si="89"/>
        <v>1</v>
      </c>
      <c r="GA16" s="367">
        <f t="shared" si="90"/>
        <v>0</v>
      </c>
      <c r="GB16" s="367">
        <f t="shared" si="91"/>
        <v>0</v>
      </c>
      <c r="GC16" s="366">
        <f t="shared" si="92"/>
        <v>0</v>
      </c>
      <c r="GD16" s="55">
        <f t="shared" si="93"/>
        <v>1</v>
      </c>
      <c r="GE16" s="315">
        <f t="shared" si="94"/>
        <v>4.6655999999999996E-2</v>
      </c>
      <c r="GF16" s="55">
        <f t="shared" si="95"/>
        <v>5</v>
      </c>
      <c r="GG16" s="315">
        <f t="shared" si="96"/>
        <v>1</v>
      </c>
      <c r="GH16" s="315">
        <f t="shared" si="97"/>
        <v>1</v>
      </c>
    </row>
    <row r="17" spans="1:190" ht="244.8" x14ac:dyDescent="0.2">
      <c r="A17" s="75">
        <v>9</v>
      </c>
      <c r="B17" s="67" t="s">
        <v>892</v>
      </c>
      <c r="C17" s="77" t="s">
        <v>907</v>
      </c>
      <c r="D17" s="74" t="s">
        <v>205</v>
      </c>
      <c r="E17" s="72" t="s">
        <v>204</v>
      </c>
      <c r="F17" s="67" t="s">
        <v>225</v>
      </c>
      <c r="G17" s="68" t="s">
        <v>211</v>
      </c>
      <c r="H17" s="72" t="s">
        <v>173</v>
      </c>
      <c r="I17" s="71" t="s">
        <v>22</v>
      </c>
      <c r="J17" s="71" t="s">
        <v>54</v>
      </c>
      <c r="K17" s="71" t="s">
        <v>54</v>
      </c>
      <c r="L17" s="71" t="s">
        <v>54</v>
      </c>
      <c r="M17" s="71" t="s">
        <v>54</v>
      </c>
      <c r="N17" s="71" t="s">
        <v>54</v>
      </c>
      <c r="O17" s="71" t="s">
        <v>54</v>
      </c>
      <c r="P17" s="71" t="s">
        <v>54</v>
      </c>
      <c r="Q17" s="71" t="s">
        <v>53</v>
      </c>
      <c r="R17" s="71" t="s">
        <v>53</v>
      </c>
      <c r="S17" s="71" t="s">
        <v>54</v>
      </c>
      <c r="T17" s="71" t="s">
        <v>54</v>
      </c>
      <c r="U17" s="71" t="s">
        <v>54</v>
      </c>
      <c r="V17" s="71" t="s">
        <v>54</v>
      </c>
      <c r="W17" s="71" t="s">
        <v>54</v>
      </c>
      <c r="X17" s="71" t="s">
        <v>54</v>
      </c>
      <c r="Y17" s="71" t="s">
        <v>53</v>
      </c>
      <c r="Z17" s="71" t="s">
        <v>54</v>
      </c>
      <c r="AA17" s="71" t="s">
        <v>53</v>
      </c>
      <c r="AB17" s="71" t="s">
        <v>53</v>
      </c>
      <c r="AC17" s="369" t="str">
        <f t="shared" si="0"/>
        <v>3 - Media</v>
      </c>
      <c r="AD17" s="312">
        <f t="shared" si="1"/>
        <v>0.6</v>
      </c>
      <c r="AE17" s="369" t="str">
        <f t="shared" si="2"/>
        <v>5 - Catastrófico</v>
      </c>
      <c r="AF17" s="312">
        <f t="shared" si="3"/>
        <v>1</v>
      </c>
      <c r="AG17" s="69" t="str">
        <f>IFERROR(INDEX('G CONTR'!$BLT$621:$BLX$625,MATCH(I17,'G CONTR'!$BLR$621:$BLR$625,0),MATCH(AE17,'G CONTR'!$BLT$619:$BLX$619,0)),"")</f>
        <v>ALTO</v>
      </c>
      <c r="AH17" s="312">
        <f t="shared" si="4"/>
        <v>0.6</v>
      </c>
      <c r="AI17" s="363" t="s">
        <v>906</v>
      </c>
      <c r="AJ17" s="67" t="s">
        <v>109</v>
      </c>
      <c r="AK17" s="79" t="s">
        <v>875</v>
      </c>
      <c r="AL17" s="79" t="s">
        <v>874</v>
      </c>
      <c r="AM17" s="67" t="s">
        <v>35</v>
      </c>
      <c r="AN17" s="67" t="s">
        <v>45</v>
      </c>
      <c r="AO17" s="67" t="s">
        <v>50</v>
      </c>
      <c r="AP17" s="67" t="s">
        <v>52</v>
      </c>
      <c r="AQ17" s="67" t="s">
        <v>35</v>
      </c>
      <c r="AR17" s="67" t="s">
        <v>45</v>
      </c>
      <c r="AS17" s="67" t="s">
        <v>50</v>
      </c>
      <c r="AT17" s="67" t="s">
        <v>52</v>
      </c>
      <c r="AU17" s="67" t="s">
        <v>35</v>
      </c>
      <c r="AV17" s="67" t="s">
        <v>45</v>
      </c>
      <c r="AW17" s="67" t="s">
        <v>50</v>
      </c>
      <c r="AX17" s="67" t="s">
        <v>52</v>
      </c>
      <c r="AY17" s="67" t="s">
        <v>35</v>
      </c>
      <c r="AZ17" s="67" t="s">
        <v>45</v>
      </c>
      <c r="BA17" s="67" t="s">
        <v>50</v>
      </c>
      <c r="BB17" s="67" t="s">
        <v>52</v>
      </c>
      <c r="BC17" s="67"/>
      <c r="BD17" s="67"/>
      <c r="BE17" s="67"/>
      <c r="BF17" s="67"/>
      <c r="BG17" s="67"/>
      <c r="BH17" s="67"/>
      <c r="BI17" s="67"/>
      <c r="BJ17" s="67"/>
      <c r="BK17" s="67"/>
      <c r="BL17" s="67"/>
      <c r="BM17" s="67"/>
      <c r="BN17" s="67"/>
      <c r="BO17" s="67"/>
      <c r="BP17" s="67"/>
      <c r="BQ17" s="67"/>
      <c r="BR17" s="67"/>
      <c r="BS17" s="67"/>
      <c r="BT17" s="67"/>
      <c r="BU17" s="67"/>
      <c r="BV17" s="67"/>
      <c r="BW17" s="67"/>
      <c r="BX17" s="67"/>
      <c r="BY17" s="67"/>
      <c r="BZ17" s="67"/>
      <c r="CA17" s="67"/>
      <c r="CB17" s="67"/>
      <c r="CC17" s="67"/>
      <c r="CD17" s="67"/>
      <c r="CE17" s="67"/>
      <c r="CF17" s="67"/>
      <c r="CG17" s="67"/>
      <c r="CH17" s="67"/>
      <c r="CI17" s="67"/>
      <c r="CJ17" s="67"/>
      <c r="CK17" s="67"/>
      <c r="CL17" s="169" t="str">
        <f>IFERROR(IF(GD17&lt;=1,"1 - Muy Baja",VLOOKUP(GD17,#REF!,2,0)),"")</f>
        <v>1 - Muy Baja</v>
      </c>
      <c r="CM17" s="313">
        <f t="shared" si="5"/>
        <v>7.7759999999999996E-2</v>
      </c>
      <c r="CN17" s="66" t="str">
        <f>IFERROR(IF(GF17&lt;=1,"1 - Leve",HLOOKUP(GF17,'[3]G PREDIAL'!$BLU$673:$BLY$674,2,0)),"")</f>
        <v>5 - Catastrófico</v>
      </c>
      <c r="CO17" s="313">
        <f t="shared" si="99"/>
        <v>1</v>
      </c>
      <c r="CP17" s="69" t="str">
        <f t="shared" si="6"/>
        <v>MODERADO</v>
      </c>
      <c r="CQ17" s="312">
        <f t="shared" si="7"/>
        <v>7.7759999999999996E-2</v>
      </c>
      <c r="CR17" s="77" t="s">
        <v>475</v>
      </c>
      <c r="CS17" s="69">
        <f t="shared" si="8"/>
        <v>3</v>
      </c>
      <c r="CT17" s="363" t="s">
        <v>905</v>
      </c>
      <c r="CU17" s="76" t="s">
        <v>633</v>
      </c>
      <c r="CV17" s="312"/>
      <c r="CW17" s="366">
        <f t="shared" si="9"/>
        <v>14</v>
      </c>
      <c r="CX17" s="368">
        <f t="shared" si="10"/>
        <v>5</v>
      </c>
      <c r="CY17" s="366" t="str">
        <f t="shared" si="11"/>
        <v>Catastrófico</v>
      </c>
      <c r="CZ17" s="314">
        <f t="shared" si="12"/>
        <v>1</v>
      </c>
      <c r="DA17" s="367">
        <f t="shared" si="13"/>
        <v>0.15</v>
      </c>
      <c r="DB17" s="367">
        <f t="shared" si="14"/>
        <v>0.25</v>
      </c>
      <c r="DC17" s="366">
        <f t="shared" si="15"/>
        <v>0.4</v>
      </c>
      <c r="DD17" s="55">
        <f t="shared" si="16"/>
        <v>2</v>
      </c>
      <c r="DE17" s="315">
        <f t="shared" si="17"/>
        <v>0.36</v>
      </c>
      <c r="DF17" s="55">
        <f t="shared" si="18"/>
        <v>5</v>
      </c>
      <c r="DG17" s="55"/>
      <c r="DH17" s="315">
        <f t="shared" si="19"/>
        <v>1</v>
      </c>
      <c r="DI17" s="367">
        <f t="shared" si="20"/>
        <v>0.15</v>
      </c>
      <c r="DJ17" s="367">
        <f t="shared" si="21"/>
        <v>0.25</v>
      </c>
      <c r="DK17" s="366">
        <f t="shared" si="22"/>
        <v>0.4</v>
      </c>
      <c r="DL17" s="55">
        <f t="shared" si="23"/>
        <v>2</v>
      </c>
      <c r="DM17" s="315">
        <f t="shared" si="24"/>
        <v>0.216</v>
      </c>
      <c r="DN17" s="55">
        <f t="shared" si="25"/>
        <v>5</v>
      </c>
      <c r="DO17" s="315">
        <f t="shared" si="26"/>
        <v>1</v>
      </c>
      <c r="DP17" s="367">
        <f t="shared" si="27"/>
        <v>0.15</v>
      </c>
      <c r="DQ17" s="367">
        <f t="shared" si="28"/>
        <v>0.25</v>
      </c>
      <c r="DR17" s="366">
        <f t="shared" si="29"/>
        <v>0.4</v>
      </c>
      <c r="DS17" s="55">
        <f t="shared" si="30"/>
        <v>1</v>
      </c>
      <c r="DT17" s="315">
        <f t="shared" si="31"/>
        <v>0.12959999999999999</v>
      </c>
      <c r="DU17" s="55">
        <f t="shared" si="32"/>
        <v>5</v>
      </c>
      <c r="DV17" s="315">
        <f t="shared" si="33"/>
        <v>1</v>
      </c>
      <c r="DW17" s="367">
        <f t="shared" si="34"/>
        <v>0.15</v>
      </c>
      <c r="DX17" s="367">
        <f t="shared" si="35"/>
        <v>0.25</v>
      </c>
      <c r="DY17" s="366">
        <f t="shared" si="36"/>
        <v>0.4</v>
      </c>
      <c r="DZ17" s="55">
        <f t="shared" si="37"/>
        <v>1</v>
      </c>
      <c r="EA17" s="315">
        <f t="shared" si="38"/>
        <v>7.7759999999999996E-2</v>
      </c>
      <c r="EB17" s="55">
        <f t="shared" si="39"/>
        <v>5</v>
      </c>
      <c r="EC17" s="315">
        <f t="shared" si="40"/>
        <v>1</v>
      </c>
      <c r="ED17" s="367">
        <f t="shared" si="41"/>
        <v>0</v>
      </c>
      <c r="EE17" s="367">
        <f t="shared" si="42"/>
        <v>0</v>
      </c>
      <c r="EF17" s="366">
        <f t="shared" si="43"/>
        <v>0</v>
      </c>
      <c r="EG17" s="55">
        <f t="shared" si="44"/>
        <v>1</v>
      </c>
      <c r="EH17" s="315">
        <f t="shared" si="45"/>
        <v>7.7759999999999996E-2</v>
      </c>
      <c r="EI17" s="55">
        <f t="shared" si="46"/>
        <v>5</v>
      </c>
      <c r="EJ17" s="315">
        <f t="shared" si="47"/>
        <v>1</v>
      </c>
      <c r="EK17" s="367">
        <f t="shared" si="48"/>
        <v>0</v>
      </c>
      <c r="EL17" s="367">
        <f t="shared" si="49"/>
        <v>0</v>
      </c>
      <c r="EM17" s="366">
        <f t="shared" si="50"/>
        <v>0</v>
      </c>
      <c r="EN17" s="55">
        <f t="shared" si="51"/>
        <v>1</v>
      </c>
      <c r="EO17" s="315">
        <f t="shared" si="52"/>
        <v>7.7759999999999996E-2</v>
      </c>
      <c r="EP17" s="55">
        <f t="shared" si="53"/>
        <v>5</v>
      </c>
      <c r="EQ17" s="315">
        <f t="shared" si="54"/>
        <v>1</v>
      </c>
      <c r="ER17" s="367">
        <f t="shared" si="55"/>
        <v>0</v>
      </c>
      <c r="ES17" s="367">
        <f t="shared" si="56"/>
        <v>0</v>
      </c>
      <c r="ET17" s="366">
        <f t="shared" si="57"/>
        <v>0</v>
      </c>
      <c r="EU17" s="55">
        <f t="shared" si="58"/>
        <v>1</v>
      </c>
      <c r="EV17" s="315">
        <f t="shared" si="59"/>
        <v>7.7759999999999996E-2</v>
      </c>
      <c r="EW17" s="55">
        <f t="shared" si="60"/>
        <v>5</v>
      </c>
      <c r="EX17" s="315">
        <f t="shared" si="61"/>
        <v>1</v>
      </c>
      <c r="EY17" s="367">
        <f t="shared" si="62"/>
        <v>0</v>
      </c>
      <c r="EZ17" s="367">
        <f t="shared" si="63"/>
        <v>0</v>
      </c>
      <c r="FA17" s="366">
        <f t="shared" si="64"/>
        <v>0</v>
      </c>
      <c r="FB17" s="55">
        <f t="shared" si="65"/>
        <v>1</v>
      </c>
      <c r="FC17" s="315">
        <f t="shared" si="66"/>
        <v>7.7759999999999996E-2</v>
      </c>
      <c r="FD17" s="55">
        <f t="shared" si="67"/>
        <v>5</v>
      </c>
      <c r="FE17" s="315">
        <f t="shared" si="68"/>
        <v>1</v>
      </c>
      <c r="FF17" s="367">
        <f t="shared" si="69"/>
        <v>0</v>
      </c>
      <c r="FG17" s="367">
        <f t="shared" si="70"/>
        <v>0</v>
      </c>
      <c r="FH17" s="366">
        <f t="shared" si="71"/>
        <v>0</v>
      </c>
      <c r="FI17" s="55">
        <f t="shared" si="72"/>
        <v>1</v>
      </c>
      <c r="FJ17" s="315">
        <f t="shared" si="73"/>
        <v>7.7759999999999996E-2</v>
      </c>
      <c r="FK17" s="55">
        <f t="shared" si="74"/>
        <v>5</v>
      </c>
      <c r="FL17" s="315">
        <f t="shared" si="75"/>
        <v>1</v>
      </c>
      <c r="FM17" s="367">
        <f t="shared" si="76"/>
        <v>0</v>
      </c>
      <c r="FN17" s="367">
        <f t="shared" si="77"/>
        <v>0</v>
      </c>
      <c r="FO17" s="366">
        <f t="shared" si="78"/>
        <v>0</v>
      </c>
      <c r="FP17" s="55">
        <f t="shared" si="79"/>
        <v>1</v>
      </c>
      <c r="FQ17" s="315">
        <f t="shared" si="80"/>
        <v>7.7759999999999996E-2</v>
      </c>
      <c r="FR17" s="55">
        <f t="shared" si="81"/>
        <v>5</v>
      </c>
      <c r="FS17" s="315">
        <f t="shared" si="82"/>
        <v>1</v>
      </c>
      <c r="FT17" s="367">
        <f t="shared" si="83"/>
        <v>0</v>
      </c>
      <c r="FU17" s="367">
        <f t="shared" si="84"/>
        <v>0</v>
      </c>
      <c r="FV17" s="366">
        <f t="shared" si="85"/>
        <v>0</v>
      </c>
      <c r="FW17" s="55">
        <f t="shared" si="86"/>
        <v>1</v>
      </c>
      <c r="FX17" s="315">
        <f t="shared" si="87"/>
        <v>7.7759999999999996E-2</v>
      </c>
      <c r="FY17" s="55">
        <f t="shared" si="88"/>
        <v>5</v>
      </c>
      <c r="FZ17" s="315">
        <f t="shared" si="89"/>
        <v>1</v>
      </c>
      <c r="GA17" s="367">
        <f t="shared" si="90"/>
        <v>0</v>
      </c>
      <c r="GB17" s="367">
        <f t="shared" si="91"/>
        <v>0</v>
      </c>
      <c r="GC17" s="366">
        <f t="shared" si="92"/>
        <v>0</v>
      </c>
      <c r="GD17" s="55">
        <f t="shared" si="93"/>
        <v>1</v>
      </c>
      <c r="GE17" s="315">
        <f t="shared" si="94"/>
        <v>7.7759999999999996E-2</v>
      </c>
      <c r="GF17" s="55">
        <f t="shared" si="95"/>
        <v>5</v>
      </c>
      <c r="GG17" s="315">
        <f t="shared" si="96"/>
        <v>1</v>
      </c>
      <c r="GH17" s="315">
        <f t="shared" si="97"/>
        <v>1</v>
      </c>
    </row>
    <row r="18" spans="1:190" ht="388.8" x14ac:dyDescent="0.2">
      <c r="A18" s="75">
        <f t="shared" ref="A18:A26" si="100">+A17+1</f>
        <v>10</v>
      </c>
      <c r="B18" s="67" t="s">
        <v>892</v>
      </c>
      <c r="C18" s="77" t="s">
        <v>904</v>
      </c>
      <c r="D18" s="74" t="s">
        <v>206</v>
      </c>
      <c r="E18" s="72" t="s">
        <v>204</v>
      </c>
      <c r="F18" s="67" t="s">
        <v>222</v>
      </c>
      <c r="G18" s="68" t="s">
        <v>211</v>
      </c>
      <c r="H18" s="72" t="s">
        <v>173</v>
      </c>
      <c r="I18" s="71" t="s">
        <v>22</v>
      </c>
      <c r="J18" s="71" t="s">
        <v>54</v>
      </c>
      <c r="K18" s="71" t="s">
        <v>54</v>
      </c>
      <c r="L18" s="71" t="s">
        <v>54</v>
      </c>
      <c r="M18" s="71" t="s">
        <v>54</v>
      </c>
      <c r="N18" s="71" t="s">
        <v>54</v>
      </c>
      <c r="O18" s="71" t="s">
        <v>54</v>
      </c>
      <c r="P18" s="71" t="s">
        <v>54</v>
      </c>
      <c r="Q18" s="71" t="s">
        <v>53</v>
      </c>
      <c r="R18" s="71" t="s">
        <v>53</v>
      </c>
      <c r="S18" s="71" t="s">
        <v>54</v>
      </c>
      <c r="T18" s="71" t="s">
        <v>54</v>
      </c>
      <c r="U18" s="71" t="s">
        <v>54</v>
      </c>
      <c r="V18" s="71" t="s">
        <v>54</v>
      </c>
      <c r="W18" s="71" t="s">
        <v>54</v>
      </c>
      <c r="X18" s="71" t="s">
        <v>54</v>
      </c>
      <c r="Y18" s="71" t="s">
        <v>53</v>
      </c>
      <c r="Z18" s="71" t="s">
        <v>54</v>
      </c>
      <c r="AA18" s="71" t="s">
        <v>53</v>
      </c>
      <c r="AB18" s="71" t="s">
        <v>53</v>
      </c>
      <c r="AC18" s="369" t="str">
        <f t="shared" si="0"/>
        <v>3 - Media</v>
      </c>
      <c r="AD18" s="312">
        <f t="shared" si="1"/>
        <v>0.6</v>
      </c>
      <c r="AE18" s="369" t="str">
        <f t="shared" si="2"/>
        <v>5 - Catastrófico</v>
      </c>
      <c r="AF18" s="312">
        <f t="shared" si="3"/>
        <v>1</v>
      </c>
      <c r="AG18" s="69" t="str">
        <f>IFERROR(INDEX('G CONTR'!$BLT$621:$BLX$625,MATCH(I18,'G CONTR'!$BLR$621:$BLR$625,0),MATCH(AE18,'G CONTR'!$BLT$619:$BLX$619,0)),"")</f>
        <v>ALTO</v>
      </c>
      <c r="AH18" s="312">
        <f t="shared" si="4"/>
        <v>0.6</v>
      </c>
      <c r="AI18" s="363" t="s">
        <v>903</v>
      </c>
      <c r="AJ18" s="67" t="s">
        <v>109</v>
      </c>
      <c r="AK18" s="79" t="s">
        <v>875</v>
      </c>
      <c r="AL18" s="79" t="s">
        <v>874</v>
      </c>
      <c r="AM18" s="67" t="s">
        <v>35</v>
      </c>
      <c r="AN18" s="67" t="s">
        <v>45</v>
      </c>
      <c r="AO18" s="67" t="s">
        <v>50</v>
      </c>
      <c r="AP18" s="67" t="s">
        <v>52</v>
      </c>
      <c r="AQ18" s="67" t="s">
        <v>35</v>
      </c>
      <c r="AR18" s="67" t="s">
        <v>45</v>
      </c>
      <c r="AS18" s="67" t="s">
        <v>50</v>
      </c>
      <c r="AT18" s="67" t="s">
        <v>52</v>
      </c>
      <c r="AU18" s="67" t="s">
        <v>35</v>
      </c>
      <c r="AV18" s="67" t="s">
        <v>45</v>
      </c>
      <c r="AW18" s="67" t="s">
        <v>50</v>
      </c>
      <c r="AX18" s="67" t="s">
        <v>52</v>
      </c>
      <c r="AY18" s="67" t="s">
        <v>35</v>
      </c>
      <c r="AZ18" s="67" t="s">
        <v>45</v>
      </c>
      <c r="BA18" s="67" t="s">
        <v>50</v>
      </c>
      <c r="BB18" s="67" t="s">
        <v>52</v>
      </c>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s="67"/>
      <c r="CG18" s="67"/>
      <c r="CH18" s="67"/>
      <c r="CI18" s="67"/>
      <c r="CJ18" s="67"/>
      <c r="CK18" s="67"/>
      <c r="CL18" s="169" t="str">
        <f>IFERROR(IF(GD18&lt;=1,"1 - Muy Baja",VLOOKUP(GD18,#REF!,2,0)),"")</f>
        <v>1 - Muy Baja</v>
      </c>
      <c r="CM18" s="313">
        <f t="shared" si="5"/>
        <v>7.7759999999999996E-2</v>
      </c>
      <c r="CN18" s="66" t="str">
        <f>IFERROR(IF(GF18&lt;=1,"1 - Leve",HLOOKUP(GF18,'[3]G PREDIAL'!$BLU$673:$BLY$674,2,0)),"")</f>
        <v>5 - Catastrófico</v>
      </c>
      <c r="CO18" s="313">
        <f t="shared" si="99"/>
        <v>1</v>
      </c>
      <c r="CP18" s="69" t="str">
        <f t="shared" si="6"/>
        <v>MODERADO</v>
      </c>
      <c r="CQ18" s="312">
        <f t="shared" si="7"/>
        <v>7.7759999999999996E-2</v>
      </c>
      <c r="CR18" s="77" t="s">
        <v>238</v>
      </c>
      <c r="CS18" s="69">
        <f t="shared" si="8"/>
        <v>3</v>
      </c>
      <c r="CT18" s="363" t="s">
        <v>902</v>
      </c>
      <c r="CU18" s="76" t="s">
        <v>849</v>
      </c>
      <c r="CV18" s="312"/>
      <c r="CW18" s="366">
        <f t="shared" si="9"/>
        <v>14</v>
      </c>
      <c r="CX18" s="368">
        <f t="shared" si="10"/>
        <v>5</v>
      </c>
      <c r="CY18" s="366" t="str">
        <f t="shared" si="11"/>
        <v>Catastrófico</v>
      </c>
      <c r="CZ18" s="314">
        <f t="shared" si="12"/>
        <v>1</v>
      </c>
      <c r="DA18" s="367">
        <f t="shared" si="13"/>
        <v>0.15</v>
      </c>
      <c r="DB18" s="367">
        <f t="shared" si="14"/>
        <v>0.25</v>
      </c>
      <c r="DC18" s="366">
        <f t="shared" si="15"/>
        <v>0.4</v>
      </c>
      <c r="DD18" s="55">
        <f t="shared" si="16"/>
        <v>2</v>
      </c>
      <c r="DE18" s="315">
        <f t="shared" si="17"/>
        <v>0.36</v>
      </c>
      <c r="DF18" s="55">
        <f t="shared" si="18"/>
        <v>5</v>
      </c>
      <c r="DG18" s="55"/>
      <c r="DH18" s="315">
        <f t="shared" si="19"/>
        <v>1</v>
      </c>
      <c r="DI18" s="367">
        <f t="shared" si="20"/>
        <v>0.15</v>
      </c>
      <c r="DJ18" s="367">
        <f t="shared" si="21"/>
        <v>0.25</v>
      </c>
      <c r="DK18" s="366">
        <f t="shared" si="22"/>
        <v>0.4</v>
      </c>
      <c r="DL18" s="55">
        <f t="shared" si="23"/>
        <v>2</v>
      </c>
      <c r="DM18" s="315">
        <f t="shared" si="24"/>
        <v>0.216</v>
      </c>
      <c r="DN18" s="55">
        <f t="shared" si="25"/>
        <v>5</v>
      </c>
      <c r="DO18" s="315">
        <f t="shared" si="26"/>
        <v>1</v>
      </c>
      <c r="DP18" s="367">
        <f t="shared" si="27"/>
        <v>0.15</v>
      </c>
      <c r="DQ18" s="367">
        <f t="shared" si="28"/>
        <v>0.25</v>
      </c>
      <c r="DR18" s="366">
        <f t="shared" si="29"/>
        <v>0.4</v>
      </c>
      <c r="DS18" s="55">
        <f t="shared" si="30"/>
        <v>1</v>
      </c>
      <c r="DT18" s="315">
        <f t="shared" si="31"/>
        <v>0.12959999999999999</v>
      </c>
      <c r="DU18" s="55">
        <f t="shared" si="32"/>
        <v>5</v>
      </c>
      <c r="DV18" s="315">
        <f t="shared" si="33"/>
        <v>1</v>
      </c>
      <c r="DW18" s="367">
        <f t="shared" si="34"/>
        <v>0.15</v>
      </c>
      <c r="DX18" s="367">
        <f t="shared" si="35"/>
        <v>0.25</v>
      </c>
      <c r="DY18" s="366">
        <f t="shared" si="36"/>
        <v>0.4</v>
      </c>
      <c r="DZ18" s="55">
        <f t="shared" si="37"/>
        <v>1</v>
      </c>
      <c r="EA18" s="315">
        <f t="shared" si="38"/>
        <v>7.7759999999999996E-2</v>
      </c>
      <c r="EB18" s="55">
        <f t="shared" si="39"/>
        <v>5</v>
      </c>
      <c r="EC18" s="315">
        <f t="shared" si="40"/>
        <v>1</v>
      </c>
      <c r="ED18" s="367">
        <f t="shared" si="41"/>
        <v>0</v>
      </c>
      <c r="EE18" s="367">
        <f t="shared" si="42"/>
        <v>0</v>
      </c>
      <c r="EF18" s="366">
        <f t="shared" si="43"/>
        <v>0</v>
      </c>
      <c r="EG18" s="55">
        <f t="shared" si="44"/>
        <v>1</v>
      </c>
      <c r="EH18" s="315">
        <f t="shared" si="45"/>
        <v>7.7759999999999996E-2</v>
      </c>
      <c r="EI18" s="55">
        <f t="shared" si="46"/>
        <v>5</v>
      </c>
      <c r="EJ18" s="315">
        <f t="shared" si="47"/>
        <v>1</v>
      </c>
      <c r="EK18" s="367">
        <f t="shared" si="48"/>
        <v>0</v>
      </c>
      <c r="EL18" s="367">
        <f t="shared" si="49"/>
        <v>0</v>
      </c>
      <c r="EM18" s="366">
        <f t="shared" si="50"/>
        <v>0</v>
      </c>
      <c r="EN18" s="55">
        <f t="shared" si="51"/>
        <v>1</v>
      </c>
      <c r="EO18" s="315">
        <f t="shared" si="52"/>
        <v>7.7759999999999996E-2</v>
      </c>
      <c r="EP18" s="55">
        <f t="shared" si="53"/>
        <v>5</v>
      </c>
      <c r="EQ18" s="315">
        <f t="shared" si="54"/>
        <v>1</v>
      </c>
      <c r="ER18" s="367">
        <f t="shared" si="55"/>
        <v>0</v>
      </c>
      <c r="ES18" s="367">
        <f t="shared" si="56"/>
        <v>0</v>
      </c>
      <c r="ET18" s="366">
        <f t="shared" si="57"/>
        <v>0</v>
      </c>
      <c r="EU18" s="55">
        <f t="shared" si="58"/>
        <v>1</v>
      </c>
      <c r="EV18" s="315">
        <f t="shared" si="59"/>
        <v>7.7759999999999996E-2</v>
      </c>
      <c r="EW18" s="55">
        <f t="shared" si="60"/>
        <v>5</v>
      </c>
      <c r="EX18" s="315">
        <f t="shared" si="61"/>
        <v>1</v>
      </c>
      <c r="EY18" s="367">
        <f t="shared" si="62"/>
        <v>0</v>
      </c>
      <c r="EZ18" s="367">
        <f t="shared" si="63"/>
        <v>0</v>
      </c>
      <c r="FA18" s="366">
        <f t="shared" si="64"/>
        <v>0</v>
      </c>
      <c r="FB18" s="55">
        <f t="shared" si="65"/>
        <v>1</v>
      </c>
      <c r="FC18" s="315">
        <f t="shared" si="66"/>
        <v>7.7759999999999996E-2</v>
      </c>
      <c r="FD18" s="55">
        <f t="shared" si="67"/>
        <v>5</v>
      </c>
      <c r="FE18" s="315">
        <f t="shared" si="68"/>
        <v>1</v>
      </c>
      <c r="FF18" s="367">
        <f t="shared" si="69"/>
        <v>0</v>
      </c>
      <c r="FG18" s="367">
        <f t="shared" si="70"/>
        <v>0</v>
      </c>
      <c r="FH18" s="366">
        <f t="shared" si="71"/>
        <v>0</v>
      </c>
      <c r="FI18" s="55">
        <f t="shared" si="72"/>
        <v>1</v>
      </c>
      <c r="FJ18" s="315">
        <f t="shared" si="73"/>
        <v>7.7759999999999996E-2</v>
      </c>
      <c r="FK18" s="55">
        <f t="shared" si="74"/>
        <v>5</v>
      </c>
      <c r="FL18" s="315">
        <f t="shared" si="75"/>
        <v>1</v>
      </c>
      <c r="FM18" s="367">
        <f t="shared" si="76"/>
        <v>0</v>
      </c>
      <c r="FN18" s="367">
        <f t="shared" si="77"/>
        <v>0</v>
      </c>
      <c r="FO18" s="366">
        <f t="shared" si="78"/>
        <v>0</v>
      </c>
      <c r="FP18" s="55">
        <f t="shared" si="79"/>
        <v>1</v>
      </c>
      <c r="FQ18" s="315">
        <f t="shared" si="80"/>
        <v>7.7759999999999996E-2</v>
      </c>
      <c r="FR18" s="55">
        <f t="shared" si="81"/>
        <v>5</v>
      </c>
      <c r="FS18" s="315">
        <f t="shared" si="82"/>
        <v>1</v>
      </c>
      <c r="FT18" s="367">
        <f t="shared" si="83"/>
        <v>0</v>
      </c>
      <c r="FU18" s="367">
        <f t="shared" si="84"/>
        <v>0</v>
      </c>
      <c r="FV18" s="366">
        <f t="shared" si="85"/>
        <v>0</v>
      </c>
      <c r="FW18" s="55">
        <f t="shared" si="86"/>
        <v>1</v>
      </c>
      <c r="FX18" s="315">
        <f t="shared" si="87"/>
        <v>7.7759999999999996E-2</v>
      </c>
      <c r="FY18" s="55">
        <f t="shared" si="88"/>
        <v>5</v>
      </c>
      <c r="FZ18" s="315">
        <f t="shared" si="89"/>
        <v>1</v>
      </c>
      <c r="GA18" s="367">
        <f t="shared" si="90"/>
        <v>0</v>
      </c>
      <c r="GB18" s="367">
        <f t="shared" si="91"/>
        <v>0</v>
      </c>
      <c r="GC18" s="366">
        <f t="shared" si="92"/>
        <v>0</v>
      </c>
      <c r="GD18" s="55">
        <f t="shared" si="93"/>
        <v>1</v>
      </c>
      <c r="GE18" s="315">
        <f t="shared" si="94"/>
        <v>7.7759999999999996E-2</v>
      </c>
      <c r="GF18" s="55">
        <f t="shared" si="95"/>
        <v>5</v>
      </c>
      <c r="GG18" s="315">
        <f t="shared" si="96"/>
        <v>1</v>
      </c>
      <c r="GH18" s="315">
        <f t="shared" si="97"/>
        <v>1</v>
      </c>
    </row>
    <row r="19" spans="1:190" ht="244.8" x14ac:dyDescent="0.2">
      <c r="A19" s="75">
        <f t="shared" si="100"/>
        <v>11</v>
      </c>
      <c r="B19" s="67" t="s">
        <v>892</v>
      </c>
      <c r="C19" s="80" t="s">
        <v>901</v>
      </c>
      <c r="D19" s="74" t="s">
        <v>205</v>
      </c>
      <c r="E19" s="72" t="s">
        <v>204</v>
      </c>
      <c r="F19" s="67" t="s">
        <v>225</v>
      </c>
      <c r="G19" s="68" t="s">
        <v>211</v>
      </c>
      <c r="H19" s="72" t="s">
        <v>173</v>
      </c>
      <c r="I19" s="71" t="s">
        <v>22</v>
      </c>
      <c r="J19" s="71" t="s">
        <v>54</v>
      </c>
      <c r="K19" s="71" t="s">
        <v>54</v>
      </c>
      <c r="L19" s="71" t="s">
        <v>54</v>
      </c>
      <c r="M19" s="71" t="s">
        <v>54</v>
      </c>
      <c r="N19" s="71" t="s">
        <v>54</v>
      </c>
      <c r="O19" s="71" t="s">
        <v>54</v>
      </c>
      <c r="P19" s="71" t="s">
        <v>54</v>
      </c>
      <c r="Q19" s="71" t="s">
        <v>53</v>
      </c>
      <c r="R19" s="71" t="s">
        <v>53</v>
      </c>
      <c r="S19" s="71" t="s">
        <v>54</v>
      </c>
      <c r="T19" s="71" t="s">
        <v>54</v>
      </c>
      <c r="U19" s="71" t="s">
        <v>54</v>
      </c>
      <c r="V19" s="71" t="s">
        <v>54</v>
      </c>
      <c r="W19" s="71" t="s">
        <v>54</v>
      </c>
      <c r="X19" s="71" t="s">
        <v>54</v>
      </c>
      <c r="Y19" s="71" t="s">
        <v>53</v>
      </c>
      <c r="Z19" s="71" t="s">
        <v>54</v>
      </c>
      <c r="AA19" s="71" t="s">
        <v>53</v>
      </c>
      <c r="AB19" s="71" t="s">
        <v>53</v>
      </c>
      <c r="AC19" s="369" t="str">
        <f t="shared" si="0"/>
        <v>3 - Media</v>
      </c>
      <c r="AD19" s="312">
        <f t="shared" si="1"/>
        <v>0.6</v>
      </c>
      <c r="AE19" s="369" t="str">
        <f t="shared" si="2"/>
        <v>5 - Catastrófico</v>
      </c>
      <c r="AF19" s="312">
        <f t="shared" si="3"/>
        <v>1</v>
      </c>
      <c r="AG19" s="69" t="str">
        <f>IFERROR(INDEX('G CONTR'!$BLT$621:$BLX$625,MATCH(I19,'G CONTR'!$BLR$621:$BLR$625,0),MATCH(AE19,'G CONTR'!$BLT$619:$BLX$619,0)),"")</f>
        <v>ALTO</v>
      </c>
      <c r="AH19" s="312">
        <f t="shared" si="4"/>
        <v>0.6</v>
      </c>
      <c r="AI19" s="363" t="s">
        <v>900</v>
      </c>
      <c r="AJ19" s="67" t="s">
        <v>897</v>
      </c>
      <c r="AK19" s="79" t="s">
        <v>875</v>
      </c>
      <c r="AL19" s="79" t="s">
        <v>874</v>
      </c>
      <c r="AM19" s="67" t="s">
        <v>35</v>
      </c>
      <c r="AN19" s="67" t="s">
        <v>45</v>
      </c>
      <c r="AO19" s="67" t="s">
        <v>50</v>
      </c>
      <c r="AP19" s="67" t="s">
        <v>52</v>
      </c>
      <c r="AQ19" s="67" t="s">
        <v>35</v>
      </c>
      <c r="AR19" s="67" t="s">
        <v>45</v>
      </c>
      <c r="AS19" s="67" t="s">
        <v>50</v>
      </c>
      <c r="AT19" s="67" t="s">
        <v>52</v>
      </c>
      <c r="AU19" s="67" t="s">
        <v>35</v>
      </c>
      <c r="AV19" s="67" t="s">
        <v>45</v>
      </c>
      <c r="AW19" s="67" t="s">
        <v>50</v>
      </c>
      <c r="AX19" s="67" t="s">
        <v>52</v>
      </c>
      <c r="AY19" s="67" t="s">
        <v>35</v>
      </c>
      <c r="AZ19" s="67" t="s">
        <v>45</v>
      </c>
      <c r="BA19" s="67" t="s">
        <v>50</v>
      </c>
      <c r="BB19" s="67" t="s">
        <v>52</v>
      </c>
      <c r="BC19" s="67" t="s">
        <v>35</v>
      </c>
      <c r="BD19" s="67" t="s">
        <v>45</v>
      </c>
      <c r="BE19" s="67" t="s">
        <v>50</v>
      </c>
      <c r="BF19" s="67" t="s">
        <v>52</v>
      </c>
      <c r="BG19" s="67" t="s">
        <v>35</v>
      </c>
      <c r="BH19" s="67" t="s">
        <v>45</v>
      </c>
      <c r="BI19" s="67" t="s">
        <v>50</v>
      </c>
      <c r="BJ19" s="67" t="s">
        <v>52</v>
      </c>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169" t="str">
        <f>IFERROR(IF(GD19&lt;=1,"1 - Muy Baja",VLOOKUP(GD19,#REF!,2,0)),"")</f>
        <v>1 - Muy Baja</v>
      </c>
      <c r="CM19" s="313">
        <f t="shared" si="5"/>
        <v>2.7993599999999997E-2</v>
      </c>
      <c r="CN19" s="66" t="str">
        <f>IFERROR(IF(GF19&lt;=1,"1 - Leve",HLOOKUP(GF19,'[3]G PREDIAL'!$BLU$673:$BLY$674,2,0)),"")</f>
        <v>5 - Catastrófico</v>
      </c>
      <c r="CO19" s="313">
        <f t="shared" si="99"/>
        <v>1</v>
      </c>
      <c r="CP19" s="69" t="str">
        <f t="shared" si="6"/>
        <v>MODERADO</v>
      </c>
      <c r="CQ19" s="312">
        <f t="shared" si="7"/>
        <v>2.7993599999999997E-2</v>
      </c>
      <c r="CR19" s="77" t="s">
        <v>475</v>
      </c>
      <c r="CS19" s="69">
        <f t="shared" si="8"/>
        <v>3</v>
      </c>
      <c r="CT19" s="363" t="s">
        <v>896</v>
      </c>
      <c r="CU19" s="76" t="s">
        <v>633</v>
      </c>
      <c r="CV19" s="312"/>
      <c r="CW19" s="366">
        <f t="shared" si="9"/>
        <v>14</v>
      </c>
      <c r="CX19" s="368">
        <f t="shared" si="10"/>
        <v>5</v>
      </c>
      <c r="CY19" s="366" t="str">
        <f t="shared" si="11"/>
        <v>Catastrófico</v>
      </c>
      <c r="CZ19" s="314">
        <f t="shared" si="12"/>
        <v>1</v>
      </c>
      <c r="DA19" s="367">
        <f t="shared" si="13"/>
        <v>0.15</v>
      </c>
      <c r="DB19" s="367">
        <f t="shared" si="14"/>
        <v>0.25</v>
      </c>
      <c r="DC19" s="366">
        <f t="shared" si="15"/>
        <v>0.4</v>
      </c>
      <c r="DD19" s="55">
        <f t="shared" si="16"/>
        <v>2</v>
      </c>
      <c r="DE19" s="315">
        <f t="shared" si="17"/>
        <v>0.36</v>
      </c>
      <c r="DF19" s="55">
        <f t="shared" si="18"/>
        <v>5</v>
      </c>
      <c r="DG19" s="55"/>
      <c r="DH19" s="315">
        <f t="shared" si="19"/>
        <v>1</v>
      </c>
      <c r="DI19" s="367">
        <f t="shared" si="20"/>
        <v>0.15</v>
      </c>
      <c r="DJ19" s="367">
        <f t="shared" si="21"/>
        <v>0.25</v>
      </c>
      <c r="DK19" s="366">
        <f t="shared" si="22"/>
        <v>0.4</v>
      </c>
      <c r="DL19" s="55">
        <f t="shared" si="23"/>
        <v>2</v>
      </c>
      <c r="DM19" s="315">
        <f t="shared" si="24"/>
        <v>0.216</v>
      </c>
      <c r="DN19" s="55">
        <f t="shared" si="25"/>
        <v>5</v>
      </c>
      <c r="DO19" s="315">
        <f t="shared" si="26"/>
        <v>1</v>
      </c>
      <c r="DP19" s="367">
        <f t="shared" si="27"/>
        <v>0.15</v>
      </c>
      <c r="DQ19" s="367">
        <f t="shared" si="28"/>
        <v>0.25</v>
      </c>
      <c r="DR19" s="366">
        <f t="shared" si="29"/>
        <v>0.4</v>
      </c>
      <c r="DS19" s="55">
        <f t="shared" si="30"/>
        <v>1</v>
      </c>
      <c r="DT19" s="315">
        <f t="shared" si="31"/>
        <v>0.12959999999999999</v>
      </c>
      <c r="DU19" s="55">
        <f t="shared" si="32"/>
        <v>5</v>
      </c>
      <c r="DV19" s="315">
        <f t="shared" si="33"/>
        <v>1</v>
      </c>
      <c r="DW19" s="367">
        <f t="shared" si="34"/>
        <v>0.15</v>
      </c>
      <c r="DX19" s="367">
        <f t="shared" si="35"/>
        <v>0.25</v>
      </c>
      <c r="DY19" s="366">
        <f t="shared" si="36"/>
        <v>0.4</v>
      </c>
      <c r="DZ19" s="55">
        <f t="shared" si="37"/>
        <v>1</v>
      </c>
      <c r="EA19" s="315">
        <f t="shared" si="38"/>
        <v>7.7759999999999996E-2</v>
      </c>
      <c r="EB19" s="55">
        <f t="shared" si="39"/>
        <v>5</v>
      </c>
      <c r="EC19" s="315">
        <f t="shared" si="40"/>
        <v>1</v>
      </c>
      <c r="ED19" s="367">
        <f t="shared" si="41"/>
        <v>0.15</v>
      </c>
      <c r="EE19" s="367">
        <f t="shared" si="42"/>
        <v>0.25</v>
      </c>
      <c r="EF19" s="366">
        <f t="shared" si="43"/>
        <v>0.4</v>
      </c>
      <c r="EG19" s="55">
        <f t="shared" si="44"/>
        <v>1</v>
      </c>
      <c r="EH19" s="315">
        <f t="shared" si="45"/>
        <v>4.6655999999999996E-2</v>
      </c>
      <c r="EI19" s="55">
        <f t="shared" si="46"/>
        <v>5</v>
      </c>
      <c r="EJ19" s="315">
        <f t="shared" si="47"/>
        <v>1</v>
      </c>
      <c r="EK19" s="367">
        <f t="shared" si="48"/>
        <v>0.15</v>
      </c>
      <c r="EL19" s="367">
        <f t="shared" si="49"/>
        <v>0.25</v>
      </c>
      <c r="EM19" s="366">
        <f t="shared" si="50"/>
        <v>0.4</v>
      </c>
      <c r="EN19" s="55">
        <f t="shared" si="51"/>
        <v>1</v>
      </c>
      <c r="EO19" s="315">
        <f t="shared" si="52"/>
        <v>2.7993599999999997E-2</v>
      </c>
      <c r="EP19" s="55">
        <f t="shared" si="53"/>
        <v>5</v>
      </c>
      <c r="EQ19" s="315">
        <f t="shared" si="54"/>
        <v>1</v>
      </c>
      <c r="ER19" s="367">
        <f t="shared" si="55"/>
        <v>0</v>
      </c>
      <c r="ES19" s="367">
        <f t="shared" si="56"/>
        <v>0</v>
      </c>
      <c r="ET19" s="366">
        <f t="shared" si="57"/>
        <v>0</v>
      </c>
      <c r="EU19" s="55">
        <f t="shared" si="58"/>
        <v>1</v>
      </c>
      <c r="EV19" s="315">
        <f t="shared" si="59"/>
        <v>2.7993599999999997E-2</v>
      </c>
      <c r="EW19" s="55">
        <f t="shared" si="60"/>
        <v>5</v>
      </c>
      <c r="EX19" s="315">
        <f t="shared" si="61"/>
        <v>1</v>
      </c>
      <c r="EY19" s="367">
        <f t="shared" si="62"/>
        <v>0</v>
      </c>
      <c r="EZ19" s="367">
        <f t="shared" si="63"/>
        <v>0</v>
      </c>
      <c r="FA19" s="366">
        <f t="shared" si="64"/>
        <v>0</v>
      </c>
      <c r="FB19" s="55">
        <f t="shared" si="65"/>
        <v>1</v>
      </c>
      <c r="FC19" s="315">
        <f t="shared" si="66"/>
        <v>2.7993599999999997E-2</v>
      </c>
      <c r="FD19" s="55">
        <f t="shared" si="67"/>
        <v>5</v>
      </c>
      <c r="FE19" s="315">
        <f t="shared" si="68"/>
        <v>1</v>
      </c>
      <c r="FF19" s="367">
        <f t="shared" si="69"/>
        <v>0</v>
      </c>
      <c r="FG19" s="367">
        <f t="shared" si="70"/>
        <v>0</v>
      </c>
      <c r="FH19" s="366">
        <f t="shared" si="71"/>
        <v>0</v>
      </c>
      <c r="FI19" s="55">
        <f t="shared" si="72"/>
        <v>1</v>
      </c>
      <c r="FJ19" s="315">
        <f t="shared" si="73"/>
        <v>2.7993599999999997E-2</v>
      </c>
      <c r="FK19" s="55">
        <f t="shared" si="74"/>
        <v>5</v>
      </c>
      <c r="FL19" s="315">
        <f t="shared" si="75"/>
        <v>1</v>
      </c>
      <c r="FM19" s="367">
        <f t="shared" si="76"/>
        <v>0</v>
      </c>
      <c r="FN19" s="367">
        <f t="shared" si="77"/>
        <v>0</v>
      </c>
      <c r="FO19" s="366">
        <f t="shared" si="78"/>
        <v>0</v>
      </c>
      <c r="FP19" s="55">
        <f t="shared" si="79"/>
        <v>1</v>
      </c>
      <c r="FQ19" s="315">
        <f t="shared" si="80"/>
        <v>2.7993599999999997E-2</v>
      </c>
      <c r="FR19" s="55">
        <f t="shared" si="81"/>
        <v>5</v>
      </c>
      <c r="FS19" s="315">
        <f t="shared" si="82"/>
        <v>1</v>
      </c>
      <c r="FT19" s="367">
        <f t="shared" si="83"/>
        <v>0</v>
      </c>
      <c r="FU19" s="367">
        <f t="shared" si="84"/>
        <v>0</v>
      </c>
      <c r="FV19" s="366">
        <f t="shared" si="85"/>
        <v>0</v>
      </c>
      <c r="FW19" s="55">
        <f t="shared" si="86"/>
        <v>1</v>
      </c>
      <c r="FX19" s="315">
        <f t="shared" si="87"/>
        <v>2.7993599999999997E-2</v>
      </c>
      <c r="FY19" s="55">
        <f t="shared" si="88"/>
        <v>5</v>
      </c>
      <c r="FZ19" s="315">
        <f t="shared" si="89"/>
        <v>1</v>
      </c>
      <c r="GA19" s="367">
        <f t="shared" si="90"/>
        <v>0</v>
      </c>
      <c r="GB19" s="367">
        <f t="shared" si="91"/>
        <v>0</v>
      </c>
      <c r="GC19" s="366">
        <f t="shared" si="92"/>
        <v>0</v>
      </c>
      <c r="GD19" s="55">
        <f t="shared" si="93"/>
        <v>1</v>
      </c>
      <c r="GE19" s="315">
        <f t="shared" si="94"/>
        <v>2.7993599999999997E-2</v>
      </c>
      <c r="GF19" s="55">
        <f t="shared" si="95"/>
        <v>5</v>
      </c>
      <c r="GG19" s="315">
        <f t="shared" si="96"/>
        <v>1</v>
      </c>
      <c r="GH19" s="315">
        <f t="shared" si="97"/>
        <v>1</v>
      </c>
    </row>
    <row r="20" spans="1:190" ht="388.8" x14ac:dyDescent="0.2">
      <c r="A20" s="75">
        <f t="shared" si="100"/>
        <v>12</v>
      </c>
      <c r="B20" s="67" t="s">
        <v>892</v>
      </c>
      <c r="C20" s="80" t="s">
        <v>899</v>
      </c>
      <c r="D20" s="74" t="s">
        <v>206</v>
      </c>
      <c r="E20" s="72" t="s">
        <v>204</v>
      </c>
      <c r="F20" s="67" t="s">
        <v>222</v>
      </c>
      <c r="G20" s="68" t="s">
        <v>211</v>
      </c>
      <c r="H20" s="72" t="s">
        <v>173</v>
      </c>
      <c r="I20" s="71" t="s">
        <v>22</v>
      </c>
      <c r="J20" s="71" t="s">
        <v>54</v>
      </c>
      <c r="K20" s="71" t="s">
        <v>54</v>
      </c>
      <c r="L20" s="71" t="s">
        <v>54</v>
      </c>
      <c r="M20" s="71" t="s">
        <v>54</v>
      </c>
      <c r="N20" s="71" t="s">
        <v>54</v>
      </c>
      <c r="O20" s="71" t="s">
        <v>54</v>
      </c>
      <c r="P20" s="71" t="s">
        <v>54</v>
      </c>
      <c r="Q20" s="71" t="s">
        <v>53</v>
      </c>
      <c r="R20" s="71" t="s">
        <v>53</v>
      </c>
      <c r="S20" s="71" t="s">
        <v>54</v>
      </c>
      <c r="T20" s="71" t="s">
        <v>54</v>
      </c>
      <c r="U20" s="71" t="s">
        <v>54</v>
      </c>
      <c r="V20" s="71" t="s">
        <v>54</v>
      </c>
      <c r="W20" s="71" t="s">
        <v>54</v>
      </c>
      <c r="X20" s="71" t="s">
        <v>54</v>
      </c>
      <c r="Y20" s="71" t="s">
        <v>53</v>
      </c>
      <c r="Z20" s="71" t="s">
        <v>54</v>
      </c>
      <c r="AA20" s="71" t="s">
        <v>53</v>
      </c>
      <c r="AB20" s="71" t="s">
        <v>53</v>
      </c>
      <c r="AC20" s="369" t="str">
        <f t="shared" si="0"/>
        <v>3 - Media</v>
      </c>
      <c r="AD20" s="312">
        <f t="shared" si="1"/>
        <v>0.6</v>
      </c>
      <c r="AE20" s="369" t="str">
        <f t="shared" si="2"/>
        <v>5 - Catastrófico</v>
      </c>
      <c r="AF20" s="312">
        <f t="shared" si="3"/>
        <v>1</v>
      </c>
      <c r="AG20" s="69" t="str">
        <f>IFERROR(INDEX('G CONTR'!$BLT$621:$BLX$625,MATCH(I20,'G CONTR'!$BLR$621:$BLR$625,0),MATCH(AE20,'G CONTR'!$BLT$619:$BLX$619,0)),"")</f>
        <v>ALTO</v>
      </c>
      <c r="AH20" s="312">
        <f t="shared" si="4"/>
        <v>0.6</v>
      </c>
      <c r="AI20" s="363" t="s">
        <v>898</v>
      </c>
      <c r="AJ20" s="67" t="s">
        <v>897</v>
      </c>
      <c r="AK20" s="79" t="s">
        <v>875</v>
      </c>
      <c r="AL20" s="79" t="s">
        <v>874</v>
      </c>
      <c r="AM20" s="67" t="s">
        <v>35</v>
      </c>
      <c r="AN20" s="67" t="s">
        <v>45</v>
      </c>
      <c r="AO20" s="67" t="s">
        <v>50</v>
      </c>
      <c r="AP20" s="67" t="s">
        <v>52</v>
      </c>
      <c r="AQ20" s="67" t="s">
        <v>35</v>
      </c>
      <c r="AR20" s="67" t="s">
        <v>45</v>
      </c>
      <c r="AS20" s="67" t="s">
        <v>50</v>
      </c>
      <c r="AT20" s="67" t="s">
        <v>52</v>
      </c>
      <c r="AU20" s="67" t="s">
        <v>35</v>
      </c>
      <c r="AV20" s="67" t="s">
        <v>45</v>
      </c>
      <c r="AW20" s="67" t="s">
        <v>50</v>
      </c>
      <c r="AX20" s="67" t="s">
        <v>52</v>
      </c>
      <c r="AY20" s="67" t="s">
        <v>35</v>
      </c>
      <c r="AZ20" s="67" t="s">
        <v>45</v>
      </c>
      <c r="BA20" s="67" t="s">
        <v>50</v>
      </c>
      <c r="BB20" s="67" t="s">
        <v>52</v>
      </c>
      <c r="BC20" s="67" t="s">
        <v>35</v>
      </c>
      <c r="BD20" s="67" t="s">
        <v>45</v>
      </c>
      <c r="BE20" s="67" t="s">
        <v>50</v>
      </c>
      <c r="BF20" s="67" t="s">
        <v>52</v>
      </c>
      <c r="BG20" s="67"/>
      <c r="BH20" s="67"/>
      <c r="BI20" s="67"/>
      <c r="BJ20" s="67"/>
      <c r="BK20" s="67"/>
      <c r="BL20" s="67"/>
      <c r="BM20" s="67"/>
      <c r="BN20" s="67"/>
      <c r="BO20" s="67"/>
      <c r="BP20" s="67"/>
      <c r="BQ20" s="67"/>
      <c r="BR20" s="67"/>
      <c r="BS20" s="67"/>
      <c r="BT20" s="67"/>
      <c r="BU20" s="67"/>
      <c r="BV20" s="67"/>
      <c r="BW20" s="67"/>
      <c r="BX20" s="67"/>
      <c r="BY20" s="67"/>
      <c r="BZ20" s="67"/>
      <c r="CA20" s="67"/>
      <c r="CB20" s="67"/>
      <c r="CC20" s="67"/>
      <c r="CD20" s="67"/>
      <c r="CE20" s="67"/>
      <c r="CF20" s="67"/>
      <c r="CG20" s="67"/>
      <c r="CH20" s="67"/>
      <c r="CI20" s="67"/>
      <c r="CJ20" s="67"/>
      <c r="CK20" s="67"/>
      <c r="CL20" s="169" t="str">
        <f>IFERROR(IF(GD20&lt;=1,"1 - Muy Baja",VLOOKUP(GD20,#REF!,2,0)),"")</f>
        <v>1 - Muy Baja</v>
      </c>
      <c r="CM20" s="313">
        <f t="shared" si="5"/>
        <v>4.6655999999999996E-2</v>
      </c>
      <c r="CN20" s="66" t="str">
        <f>IFERROR(IF(GF20&lt;=1,"1 - Leve",HLOOKUP(GF20,'[3]G PREDIAL'!$BLU$673:$BLY$674,2,0)),"")</f>
        <v>5 - Catastrófico</v>
      </c>
      <c r="CO20" s="313">
        <f t="shared" si="99"/>
        <v>1</v>
      </c>
      <c r="CP20" s="69" t="str">
        <f t="shared" si="6"/>
        <v>MODERADO</v>
      </c>
      <c r="CQ20" s="312">
        <f t="shared" si="7"/>
        <v>4.6655999999999996E-2</v>
      </c>
      <c r="CR20" s="77" t="s">
        <v>238</v>
      </c>
      <c r="CS20" s="69">
        <f t="shared" si="8"/>
        <v>3</v>
      </c>
      <c r="CT20" s="363" t="s">
        <v>896</v>
      </c>
      <c r="CU20" s="76" t="s">
        <v>849</v>
      </c>
      <c r="CV20" s="312"/>
      <c r="CW20" s="366">
        <f t="shared" si="9"/>
        <v>14</v>
      </c>
      <c r="CX20" s="368">
        <f t="shared" si="10"/>
        <v>5</v>
      </c>
      <c r="CY20" s="366" t="str">
        <f t="shared" si="11"/>
        <v>Catastrófico</v>
      </c>
      <c r="CZ20" s="314">
        <f t="shared" si="12"/>
        <v>1</v>
      </c>
      <c r="DA20" s="367">
        <f t="shared" si="13"/>
        <v>0.15</v>
      </c>
      <c r="DB20" s="367">
        <f t="shared" si="14"/>
        <v>0.25</v>
      </c>
      <c r="DC20" s="366">
        <f t="shared" si="15"/>
        <v>0.4</v>
      </c>
      <c r="DD20" s="55">
        <f t="shared" si="16"/>
        <v>2</v>
      </c>
      <c r="DE20" s="315">
        <f t="shared" si="17"/>
        <v>0.36</v>
      </c>
      <c r="DF20" s="55">
        <f t="shared" si="18"/>
        <v>5</v>
      </c>
      <c r="DG20" s="55"/>
      <c r="DH20" s="315">
        <f t="shared" si="19"/>
        <v>1</v>
      </c>
      <c r="DI20" s="367">
        <f t="shared" si="20"/>
        <v>0.15</v>
      </c>
      <c r="DJ20" s="367">
        <f t="shared" si="21"/>
        <v>0.25</v>
      </c>
      <c r="DK20" s="366">
        <f t="shared" si="22"/>
        <v>0.4</v>
      </c>
      <c r="DL20" s="55">
        <f t="shared" si="23"/>
        <v>2</v>
      </c>
      <c r="DM20" s="315">
        <f t="shared" si="24"/>
        <v>0.216</v>
      </c>
      <c r="DN20" s="55">
        <f t="shared" si="25"/>
        <v>5</v>
      </c>
      <c r="DO20" s="315">
        <f t="shared" si="26"/>
        <v>1</v>
      </c>
      <c r="DP20" s="367">
        <f t="shared" si="27"/>
        <v>0.15</v>
      </c>
      <c r="DQ20" s="367">
        <f t="shared" si="28"/>
        <v>0.25</v>
      </c>
      <c r="DR20" s="366">
        <f t="shared" si="29"/>
        <v>0.4</v>
      </c>
      <c r="DS20" s="55">
        <f t="shared" si="30"/>
        <v>1</v>
      </c>
      <c r="DT20" s="315">
        <f t="shared" si="31"/>
        <v>0.12959999999999999</v>
      </c>
      <c r="DU20" s="55">
        <f t="shared" si="32"/>
        <v>5</v>
      </c>
      <c r="DV20" s="315">
        <f t="shared" si="33"/>
        <v>1</v>
      </c>
      <c r="DW20" s="367">
        <f t="shared" si="34"/>
        <v>0.15</v>
      </c>
      <c r="DX20" s="367">
        <f t="shared" si="35"/>
        <v>0.25</v>
      </c>
      <c r="DY20" s="366">
        <f t="shared" si="36"/>
        <v>0.4</v>
      </c>
      <c r="DZ20" s="55">
        <f t="shared" si="37"/>
        <v>1</v>
      </c>
      <c r="EA20" s="315">
        <f t="shared" si="38"/>
        <v>7.7759999999999996E-2</v>
      </c>
      <c r="EB20" s="55">
        <f t="shared" si="39"/>
        <v>5</v>
      </c>
      <c r="EC20" s="315">
        <f t="shared" si="40"/>
        <v>1</v>
      </c>
      <c r="ED20" s="367">
        <f t="shared" si="41"/>
        <v>0.15</v>
      </c>
      <c r="EE20" s="367">
        <f t="shared" si="42"/>
        <v>0.25</v>
      </c>
      <c r="EF20" s="366">
        <f t="shared" si="43"/>
        <v>0.4</v>
      </c>
      <c r="EG20" s="55">
        <f t="shared" si="44"/>
        <v>1</v>
      </c>
      <c r="EH20" s="315">
        <f t="shared" si="45"/>
        <v>4.6655999999999996E-2</v>
      </c>
      <c r="EI20" s="55">
        <f t="shared" si="46"/>
        <v>5</v>
      </c>
      <c r="EJ20" s="315">
        <f t="shared" si="47"/>
        <v>1</v>
      </c>
      <c r="EK20" s="367">
        <f t="shared" si="48"/>
        <v>0</v>
      </c>
      <c r="EL20" s="367">
        <f t="shared" si="49"/>
        <v>0</v>
      </c>
      <c r="EM20" s="366">
        <f t="shared" si="50"/>
        <v>0</v>
      </c>
      <c r="EN20" s="55">
        <f t="shared" si="51"/>
        <v>1</v>
      </c>
      <c r="EO20" s="315">
        <f t="shared" si="52"/>
        <v>4.6655999999999996E-2</v>
      </c>
      <c r="EP20" s="55">
        <f t="shared" si="53"/>
        <v>5</v>
      </c>
      <c r="EQ20" s="315">
        <f t="shared" si="54"/>
        <v>1</v>
      </c>
      <c r="ER20" s="367">
        <f t="shared" si="55"/>
        <v>0</v>
      </c>
      <c r="ES20" s="367">
        <f t="shared" si="56"/>
        <v>0</v>
      </c>
      <c r="ET20" s="366">
        <f t="shared" si="57"/>
        <v>0</v>
      </c>
      <c r="EU20" s="55">
        <f t="shared" si="58"/>
        <v>1</v>
      </c>
      <c r="EV20" s="315">
        <f t="shared" si="59"/>
        <v>4.6655999999999996E-2</v>
      </c>
      <c r="EW20" s="55">
        <f t="shared" si="60"/>
        <v>5</v>
      </c>
      <c r="EX20" s="315">
        <f t="shared" si="61"/>
        <v>1</v>
      </c>
      <c r="EY20" s="367">
        <f t="shared" si="62"/>
        <v>0</v>
      </c>
      <c r="EZ20" s="367">
        <f t="shared" si="63"/>
        <v>0</v>
      </c>
      <c r="FA20" s="366">
        <f t="shared" si="64"/>
        <v>0</v>
      </c>
      <c r="FB20" s="55">
        <f t="shared" si="65"/>
        <v>1</v>
      </c>
      <c r="FC20" s="315">
        <f t="shared" si="66"/>
        <v>4.6655999999999996E-2</v>
      </c>
      <c r="FD20" s="55">
        <f t="shared" si="67"/>
        <v>5</v>
      </c>
      <c r="FE20" s="315">
        <f t="shared" si="68"/>
        <v>1</v>
      </c>
      <c r="FF20" s="367">
        <f t="shared" si="69"/>
        <v>0</v>
      </c>
      <c r="FG20" s="367">
        <f t="shared" si="70"/>
        <v>0</v>
      </c>
      <c r="FH20" s="366">
        <f t="shared" si="71"/>
        <v>0</v>
      </c>
      <c r="FI20" s="55">
        <f t="shared" si="72"/>
        <v>1</v>
      </c>
      <c r="FJ20" s="315">
        <f t="shared" si="73"/>
        <v>4.6655999999999996E-2</v>
      </c>
      <c r="FK20" s="55">
        <f t="shared" si="74"/>
        <v>5</v>
      </c>
      <c r="FL20" s="315">
        <f t="shared" si="75"/>
        <v>1</v>
      </c>
      <c r="FM20" s="367">
        <f t="shared" si="76"/>
        <v>0</v>
      </c>
      <c r="FN20" s="367">
        <f t="shared" si="77"/>
        <v>0</v>
      </c>
      <c r="FO20" s="366">
        <f t="shared" si="78"/>
        <v>0</v>
      </c>
      <c r="FP20" s="55">
        <f t="shared" si="79"/>
        <v>1</v>
      </c>
      <c r="FQ20" s="315">
        <f t="shared" si="80"/>
        <v>4.6655999999999996E-2</v>
      </c>
      <c r="FR20" s="55">
        <f t="shared" si="81"/>
        <v>5</v>
      </c>
      <c r="FS20" s="315">
        <f t="shared" si="82"/>
        <v>1</v>
      </c>
      <c r="FT20" s="367">
        <f t="shared" si="83"/>
        <v>0</v>
      </c>
      <c r="FU20" s="367">
        <f t="shared" si="84"/>
        <v>0</v>
      </c>
      <c r="FV20" s="366">
        <f t="shared" si="85"/>
        <v>0</v>
      </c>
      <c r="FW20" s="55">
        <f t="shared" si="86"/>
        <v>1</v>
      </c>
      <c r="FX20" s="315">
        <f t="shared" si="87"/>
        <v>4.6655999999999996E-2</v>
      </c>
      <c r="FY20" s="55">
        <f t="shared" si="88"/>
        <v>5</v>
      </c>
      <c r="FZ20" s="315">
        <f t="shared" si="89"/>
        <v>1</v>
      </c>
      <c r="GA20" s="367">
        <f t="shared" si="90"/>
        <v>0</v>
      </c>
      <c r="GB20" s="367">
        <f t="shared" si="91"/>
        <v>0</v>
      </c>
      <c r="GC20" s="366">
        <f t="shared" si="92"/>
        <v>0</v>
      </c>
      <c r="GD20" s="55">
        <f t="shared" si="93"/>
        <v>1</v>
      </c>
      <c r="GE20" s="315">
        <f t="shared" si="94"/>
        <v>4.6655999999999996E-2</v>
      </c>
      <c r="GF20" s="55">
        <f t="shared" si="95"/>
        <v>5</v>
      </c>
      <c r="GG20" s="315">
        <f t="shared" si="96"/>
        <v>1</v>
      </c>
      <c r="GH20" s="315">
        <f t="shared" si="97"/>
        <v>1</v>
      </c>
    </row>
    <row r="21" spans="1:190" ht="244.8" x14ac:dyDescent="0.2">
      <c r="A21" s="75">
        <f t="shared" si="100"/>
        <v>13</v>
      </c>
      <c r="B21" s="67" t="s">
        <v>892</v>
      </c>
      <c r="C21" s="80" t="s">
        <v>895</v>
      </c>
      <c r="D21" s="74" t="s">
        <v>205</v>
      </c>
      <c r="E21" s="72" t="s">
        <v>204</v>
      </c>
      <c r="F21" s="67" t="s">
        <v>225</v>
      </c>
      <c r="G21" s="68" t="s">
        <v>211</v>
      </c>
      <c r="H21" s="72" t="s">
        <v>173</v>
      </c>
      <c r="I21" s="71" t="s">
        <v>22</v>
      </c>
      <c r="J21" s="71" t="s">
        <v>54</v>
      </c>
      <c r="K21" s="71" t="s">
        <v>54</v>
      </c>
      <c r="L21" s="71" t="s">
        <v>54</v>
      </c>
      <c r="M21" s="71" t="s">
        <v>54</v>
      </c>
      <c r="N21" s="71" t="s">
        <v>54</v>
      </c>
      <c r="O21" s="71" t="s">
        <v>54</v>
      </c>
      <c r="P21" s="71" t="s">
        <v>54</v>
      </c>
      <c r="Q21" s="71" t="s">
        <v>53</v>
      </c>
      <c r="R21" s="71" t="s">
        <v>53</v>
      </c>
      <c r="S21" s="71" t="s">
        <v>54</v>
      </c>
      <c r="T21" s="71" t="s">
        <v>54</v>
      </c>
      <c r="U21" s="71" t="s">
        <v>54</v>
      </c>
      <c r="V21" s="71" t="s">
        <v>54</v>
      </c>
      <c r="W21" s="71" t="s">
        <v>54</v>
      </c>
      <c r="X21" s="71" t="s">
        <v>54</v>
      </c>
      <c r="Y21" s="71" t="s">
        <v>53</v>
      </c>
      <c r="Z21" s="71" t="s">
        <v>54</v>
      </c>
      <c r="AA21" s="71" t="s">
        <v>53</v>
      </c>
      <c r="AB21" s="71" t="s">
        <v>53</v>
      </c>
      <c r="AC21" s="369" t="str">
        <f t="shared" si="0"/>
        <v>3 - Media</v>
      </c>
      <c r="AD21" s="312">
        <f t="shared" si="1"/>
        <v>0.6</v>
      </c>
      <c r="AE21" s="369" t="str">
        <f t="shared" si="2"/>
        <v>5 - Catastrófico</v>
      </c>
      <c r="AF21" s="312">
        <f t="shared" si="3"/>
        <v>1</v>
      </c>
      <c r="AG21" s="69" t="str">
        <f>IFERROR(INDEX('G CONTR'!$BLT$621:$BLX$625,MATCH(I21,'G CONTR'!$BLR$621:$BLR$625,0),MATCH(AE21,'G CONTR'!$BLT$619:$BLX$619,0)),"")</f>
        <v>ALTO</v>
      </c>
      <c r="AH21" s="312">
        <f t="shared" si="4"/>
        <v>0.6</v>
      </c>
      <c r="AI21" s="363" t="s">
        <v>894</v>
      </c>
      <c r="AJ21" s="68" t="s">
        <v>109</v>
      </c>
      <c r="AK21" s="79" t="s">
        <v>875</v>
      </c>
      <c r="AL21" s="79" t="s">
        <v>874</v>
      </c>
      <c r="AM21" s="67" t="s">
        <v>35</v>
      </c>
      <c r="AN21" s="67" t="s">
        <v>45</v>
      </c>
      <c r="AO21" s="67" t="s">
        <v>50</v>
      </c>
      <c r="AP21" s="67" t="s">
        <v>52</v>
      </c>
      <c r="AQ21" s="67" t="s">
        <v>35</v>
      </c>
      <c r="AR21" s="67" t="s">
        <v>45</v>
      </c>
      <c r="AS21" s="67" t="s">
        <v>50</v>
      </c>
      <c r="AT21" s="67" t="s">
        <v>52</v>
      </c>
      <c r="AU21" s="67" t="s">
        <v>35</v>
      </c>
      <c r="AV21" s="67" t="s">
        <v>45</v>
      </c>
      <c r="AW21" s="67" t="s">
        <v>50</v>
      </c>
      <c r="AX21" s="67" t="s">
        <v>52</v>
      </c>
      <c r="AY21" s="67" t="s">
        <v>35</v>
      </c>
      <c r="AZ21" s="67" t="s">
        <v>45</v>
      </c>
      <c r="BA21" s="67" t="s">
        <v>50</v>
      </c>
      <c r="BB21" s="67" t="s">
        <v>52</v>
      </c>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c r="CG21" s="67"/>
      <c r="CH21" s="67"/>
      <c r="CI21" s="67"/>
      <c r="CJ21" s="67"/>
      <c r="CK21" s="67"/>
      <c r="CL21" s="169" t="str">
        <f>IFERROR(IF(GD21&lt;=1,"1 - Muy Baja",VLOOKUP(GD21,#REF!,2,0)),"")</f>
        <v>1 - Muy Baja</v>
      </c>
      <c r="CM21" s="313">
        <f t="shared" si="5"/>
        <v>7.7759999999999996E-2</v>
      </c>
      <c r="CN21" s="66" t="str">
        <f>IFERROR(IF(GF21&lt;=1,"1 - Leve",HLOOKUP(GF21,'[3]G PREDIAL'!$BLU$673:$BLY$674,2,0)),"")</f>
        <v>5 - Catastrófico</v>
      </c>
      <c r="CO21" s="313">
        <f t="shared" si="99"/>
        <v>1</v>
      </c>
      <c r="CP21" s="69" t="str">
        <f t="shared" si="6"/>
        <v>MODERADO</v>
      </c>
      <c r="CQ21" s="312">
        <f t="shared" si="7"/>
        <v>7.7759999999999996E-2</v>
      </c>
      <c r="CR21" s="77" t="s">
        <v>475</v>
      </c>
      <c r="CS21" s="69">
        <f t="shared" si="8"/>
        <v>3</v>
      </c>
      <c r="CT21" s="363" t="s">
        <v>893</v>
      </c>
      <c r="CU21" s="76" t="s">
        <v>633</v>
      </c>
      <c r="CV21" s="312"/>
      <c r="CW21" s="366">
        <f t="shared" si="9"/>
        <v>14</v>
      </c>
      <c r="CX21" s="368">
        <f t="shared" si="10"/>
        <v>5</v>
      </c>
      <c r="CY21" s="366" t="str">
        <f t="shared" si="11"/>
        <v>Catastrófico</v>
      </c>
      <c r="CZ21" s="314">
        <f t="shared" si="12"/>
        <v>1</v>
      </c>
      <c r="DA21" s="367">
        <f t="shared" si="13"/>
        <v>0.15</v>
      </c>
      <c r="DB21" s="367">
        <f t="shared" si="14"/>
        <v>0.25</v>
      </c>
      <c r="DC21" s="366">
        <f t="shared" si="15"/>
        <v>0.4</v>
      </c>
      <c r="DD21" s="55">
        <f t="shared" si="16"/>
        <v>2</v>
      </c>
      <c r="DE21" s="315">
        <f t="shared" si="17"/>
        <v>0.36</v>
      </c>
      <c r="DF21" s="55">
        <f t="shared" si="18"/>
        <v>5</v>
      </c>
      <c r="DG21" s="55"/>
      <c r="DH21" s="315">
        <f t="shared" si="19"/>
        <v>1</v>
      </c>
      <c r="DI21" s="367">
        <f t="shared" si="20"/>
        <v>0.15</v>
      </c>
      <c r="DJ21" s="367">
        <f t="shared" si="21"/>
        <v>0.25</v>
      </c>
      <c r="DK21" s="366">
        <f t="shared" si="22"/>
        <v>0.4</v>
      </c>
      <c r="DL21" s="55">
        <f t="shared" si="23"/>
        <v>2</v>
      </c>
      <c r="DM21" s="315">
        <f t="shared" si="24"/>
        <v>0.216</v>
      </c>
      <c r="DN21" s="55">
        <f t="shared" si="25"/>
        <v>5</v>
      </c>
      <c r="DO21" s="315">
        <f t="shared" si="26"/>
        <v>1</v>
      </c>
      <c r="DP21" s="367">
        <f t="shared" si="27"/>
        <v>0.15</v>
      </c>
      <c r="DQ21" s="367">
        <f t="shared" si="28"/>
        <v>0.25</v>
      </c>
      <c r="DR21" s="366">
        <f t="shared" si="29"/>
        <v>0.4</v>
      </c>
      <c r="DS21" s="55">
        <f t="shared" si="30"/>
        <v>1</v>
      </c>
      <c r="DT21" s="315">
        <f t="shared" si="31"/>
        <v>0.12959999999999999</v>
      </c>
      <c r="DU21" s="55">
        <f t="shared" si="32"/>
        <v>5</v>
      </c>
      <c r="DV21" s="315">
        <f t="shared" si="33"/>
        <v>1</v>
      </c>
      <c r="DW21" s="367">
        <f t="shared" si="34"/>
        <v>0.15</v>
      </c>
      <c r="DX21" s="367">
        <f t="shared" si="35"/>
        <v>0.25</v>
      </c>
      <c r="DY21" s="366">
        <f t="shared" si="36"/>
        <v>0.4</v>
      </c>
      <c r="DZ21" s="55">
        <f t="shared" si="37"/>
        <v>1</v>
      </c>
      <c r="EA21" s="315">
        <f t="shared" si="38"/>
        <v>7.7759999999999996E-2</v>
      </c>
      <c r="EB21" s="55">
        <f t="shared" si="39"/>
        <v>5</v>
      </c>
      <c r="EC21" s="315">
        <f t="shared" si="40"/>
        <v>1</v>
      </c>
      <c r="ED21" s="367">
        <f t="shared" si="41"/>
        <v>0</v>
      </c>
      <c r="EE21" s="367">
        <f t="shared" si="42"/>
        <v>0</v>
      </c>
      <c r="EF21" s="366">
        <f t="shared" si="43"/>
        <v>0</v>
      </c>
      <c r="EG21" s="55">
        <f t="shared" si="44"/>
        <v>1</v>
      </c>
      <c r="EH21" s="315">
        <f t="shared" si="45"/>
        <v>7.7759999999999996E-2</v>
      </c>
      <c r="EI21" s="55">
        <f t="shared" si="46"/>
        <v>5</v>
      </c>
      <c r="EJ21" s="315">
        <f t="shared" si="47"/>
        <v>1</v>
      </c>
      <c r="EK21" s="367">
        <f t="shared" si="48"/>
        <v>0</v>
      </c>
      <c r="EL21" s="367">
        <f t="shared" si="49"/>
        <v>0</v>
      </c>
      <c r="EM21" s="366">
        <f t="shared" si="50"/>
        <v>0</v>
      </c>
      <c r="EN21" s="55">
        <f t="shared" si="51"/>
        <v>1</v>
      </c>
      <c r="EO21" s="315">
        <f t="shared" si="52"/>
        <v>7.7759999999999996E-2</v>
      </c>
      <c r="EP21" s="55">
        <f t="shared" si="53"/>
        <v>5</v>
      </c>
      <c r="EQ21" s="315">
        <f t="shared" si="54"/>
        <v>1</v>
      </c>
      <c r="ER21" s="367">
        <f t="shared" si="55"/>
        <v>0</v>
      </c>
      <c r="ES21" s="367">
        <f t="shared" si="56"/>
        <v>0</v>
      </c>
      <c r="ET21" s="366">
        <f t="shared" si="57"/>
        <v>0</v>
      </c>
      <c r="EU21" s="55">
        <f t="shared" si="58"/>
        <v>1</v>
      </c>
      <c r="EV21" s="315">
        <f t="shared" si="59"/>
        <v>7.7759999999999996E-2</v>
      </c>
      <c r="EW21" s="55">
        <f t="shared" si="60"/>
        <v>5</v>
      </c>
      <c r="EX21" s="315">
        <f t="shared" si="61"/>
        <v>1</v>
      </c>
      <c r="EY21" s="367">
        <f t="shared" si="62"/>
        <v>0</v>
      </c>
      <c r="EZ21" s="367">
        <f t="shared" si="63"/>
        <v>0</v>
      </c>
      <c r="FA21" s="366">
        <f t="shared" si="64"/>
        <v>0</v>
      </c>
      <c r="FB21" s="55">
        <f t="shared" si="65"/>
        <v>1</v>
      </c>
      <c r="FC21" s="315">
        <f t="shared" si="66"/>
        <v>7.7759999999999996E-2</v>
      </c>
      <c r="FD21" s="55">
        <f t="shared" si="67"/>
        <v>5</v>
      </c>
      <c r="FE21" s="315">
        <f t="shared" si="68"/>
        <v>1</v>
      </c>
      <c r="FF21" s="367">
        <f t="shared" si="69"/>
        <v>0</v>
      </c>
      <c r="FG21" s="367">
        <f t="shared" si="70"/>
        <v>0</v>
      </c>
      <c r="FH21" s="366">
        <f t="shared" si="71"/>
        <v>0</v>
      </c>
      <c r="FI21" s="55">
        <f t="shared" si="72"/>
        <v>1</v>
      </c>
      <c r="FJ21" s="315">
        <f t="shared" si="73"/>
        <v>7.7759999999999996E-2</v>
      </c>
      <c r="FK21" s="55">
        <f t="shared" si="74"/>
        <v>5</v>
      </c>
      <c r="FL21" s="315">
        <f t="shared" si="75"/>
        <v>1</v>
      </c>
      <c r="FM21" s="367">
        <f t="shared" si="76"/>
        <v>0</v>
      </c>
      <c r="FN21" s="367">
        <f t="shared" si="77"/>
        <v>0</v>
      </c>
      <c r="FO21" s="366">
        <f t="shared" si="78"/>
        <v>0</v>
      </c>
      <c r="FP21" s="55">
        <f t="shared" si="79"/>
        <v>1</v>
      </c>
      <c r="FQ21" s="315">
        <f t="shared" si="80"/>
        <v>7.7759999999999996E-2</v>
      </c>
      <c r="FR21" s="55">
        <f t="shared" si="81"/>
        <v>5</v>
      </c>
      <c r="FS21" s="315">
        <f t="shared" si="82"/>
        <v>1</v>
      </c>
      <c r="FT21" s="367">
        <f t="shared" si="83"/>
        <v>0</v>
      </c>
      <c r="FU21" s="367">
        <f t="shared" si="84"/>
        <v>0</v>
      </c>
      <c r="FV21" s="366">
        <f t="shared" si="85"/>
        <v>0</v>
      </c>
      <c r="FW21" s="55">
        <f t="shared" si="86"/>
        <v>1</v>
      </c>
      <c r="FX21" s="315">
        <f t="shared" si="87"/>
        <v>7.7759999999999996E-2</v>
      </c>
      <c r="FY21" s="55">
        <f t="shared" si="88"/>
        <v>5</v>
      </c>
      <c r="FZ21" s="315">
        <f t="shared" si="89"/>
        <v>1</v>
      </c>
      <c r="GA21" s="367">
        <f t="shared" si="90"/>
        <v>0</v>
      </c>
      <c r="GB21" s="367">
        <f t="shared" si="91"/>
        <v>0</v>
      </c>
      <c r="GC21" s="366">
        <f t="shared" si="92"/>
        <v>0</v>
      </c>
      <c r="GD21" s="55">
        <f t="shared" si="93"/>
        <v>1</v>
      </c>
      <c r="GE21" s="315">
        <f t="shared" si="94"/>
        <v>7.7759999999999996E-2</v>
      </c>
      <c r="GF21" s="55">
        <f t="shared" si="95"/>
        <v>5</v>
      </c>
      <c r="GG21" s="315">
        <f t="shared" si="96"/>
        <v>1</v>
      </c>
      <c r="GH21" s="315">
        <f t="shared" si="97"/>
        <v>1</v>
      </c>
    </row>
    <row r="22" spans="1:190" ht="388.8" x14ac:dyDescent="0.2">
      <c r="A22" s="75">
        <f t="shared" si="100"/>
        <v>14</v>
      </c>
      <c r="B22" s="67" t="s">
        <v>892</v>
      </c>
      <c r="C22" s="77" t="s">
        <v>891</v>
      </c>
      <c r="D22" s="74" t="s">
        <v>206</v>
      </c>
      <c r="E22" s="72" t="s">
        <v>204</v>
      </c>
      <c r="F22" s="67" t="s">
        <v>222</v>
      </c>
      <c r="G22" s="68" t="s">
        <v>211</v>
      </c>
      <c r="H22" s="72" t="s">
        <v>173</v>
      </c>
      <c r="I22" s="71" t="s">
        <v>22</v>
      </c>
      <c r="J22" s="71" t="s">
        <v>54</v>
      </c>
      <c r="K22" s="71" t="s">
        <v>54</v>
      </c>
      <c r="L22" s="71" t="s">
        <v>54</v>
      </c>
      <c r="M22" s="71" t="s">
        <v>54</v>
      </c>
      <c r="N22" s="71" t="s">
        <v>54</v>
      </c>
      <c r="O22" s="71" t="s">
        <v>54</v>
      </c>
      <c r="P22" s="71" t="s">
        <v>54</v>
      </c>
      <c r="Q22" s="71" t="s">
        <v>53</v>
      </c>
      <c r="R22" s="71" t="s">
        <v>53</v>
      </c>
      <c r="S22" s="71" t="s">
        <v>54</v>
      </c>
      <c r="T22" s="71" t="s">
        <v>54</v>
      </c>
      <c r="U22" s="71" t="s">
        <v>54</v>
      </c>
      <c r="V22" s="71" t="s">
        <v>54</v>
      </c>
      <c r="W22" s="71" t="s">
        <v>54</v>
      </c>
      <c r="X22" s="71" t="s">
        <v>54</v>
      </c>
      <c r="Y22" s="71" t="s">
        <v>53</v>
      </c>
      <c r="Z22" s="71" t="s">
        <v>54</v>
      </c>
      <c r="AA22" s="71" t="s">
        <v>53</v>
      </c>
      <c r="AB22" s="71" t="s">
        <v>53</v>
      </c>
      <c r="AC22" s="369" t="str">
        <f t="shared" si="0"/>
        <v>3 - Media</v>
      </c>
      <c r="AD22" s="312">
        <f t="shared" si="1"/>
        <v>0.6</v>
      </c>
      <c r="AE22" s="369" t="str">
        <f t="shared" si="2"/>
        <v>5 - Catastrófico</v>
      </c>
      <c r="AF22" s="312">
        <f t="shared" si="3"/>
        <v>1</v>
      </c>
      <c r="AG22" s="69" t="str">
        <f>IFERROR(INDEX('G CONTR'!$BLT$621:$BLX$625,MATCH(I22,'G CONTR'!$BLR$621:$BLR$625,0),MATCH(AE22,'G CONTR'!$BLT$619:$BLX$619,0)),"")</f>
        <v>ALTO</v>
      </c>
      <c r="AH22" s="312">
        <f t="shared" si="4"/>
        <v>0.6</v>
      </c>
      <c r="AI22" s="363" t="s">
        <v>890</v>
      </c>
      <c r="AJ22" s="68" t="s">
        <v>876</v>
      </c>
      <c r="AK22" s="79" t="s">
        <v>875</v>
      </c>
      <c r="AL22" s="79" t="s">
        <v>874</v>
      </c>
      <c r="AM22" s="67" t="s">
        <v>35</v>
      </c>
      <c r="AN22" s="67" t="s">
        <v>45</v>
      </c>
      <c r="AO22" s="67" t="s">
        <v>50</v>
      </c>
      <c r="AP22" s="67" t="s">
        <v>52</v>
      </c>
      <c r="AQ22" s="67" t="s">
        <v>35</v>
      </c>
      <c r="AR22" s="67" t="s">
        <v>45</v>
      </c>
      <c r="AS22" s="67" t="s">
        <v>50</v>
      </c>
      <c r="AT22" s="67" t="s">
        <v>52</v>
      </c>
      <c r="AU22" s="67" t="s">
        <v>35</v>
      </c>
      <c r="AV22" s="67" t="s">
        <v>45</v>
      </c>
      <c r="AW22" s="67" t="s">
        <v>50</v>
      </c>
      <c r="AX22" s="67" t="s">
        <v>52</v>
      </c>
      <c r="AY22" s="67"/>
      <c r="AZ22" s="67"/>
      <c r="BA22" s="67"/>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c r="CE22" s="67"/>
      <c r="CF22" s="67"/>
      <c r="CG22" s="67"/>
      <c r="CH22" s="67"/>
      <c r="CI22" s="67"/>
      <c r="CJ22" s="67"/>
      <c r="CK22" s="67"/>
      <c r="CL22" s="169" t="str">
        <f>IFERROR(IF(GD22&lt;=1,"1 - Muy Baja",VLOOKUP(GD22,#REF!,2,0)),"")</f>
        <v>1 - Muy Baja</v>
      </c>
      <c r="CM22" s="313">
        <f t="shared" si="5"/>
        <v>0.12959999999999999</v>
      </c>
      <c r="CN22" s="66" t="str">
        <f>IFERROR(IF(GF22&lt;=1,"1 - Leve",HLOOKUP(GF22,'[3]G PREDIAL'!$BLU$673:$BLY$674,2,0)),"")</f>
        <v>5 - Catastrófico</v>
      </c>
      <c r="CO22" s="313">
        <f t="shared" si="99"/>
        <v>1</v>
      </c>
      <c r="CP22" s="69" t="str">
        <f t="shared" si="6"/>
        <v>MODERADO</v>
      </c>
      <c r="CQ22" s="312">
        <f t="shared" si="7"/>
        <v>0.12959999999999999</v>
      </c>
      <c r="CR22" s="77" t="s">
        <v>238</v>
      </c>
      <c r="CS22" s="69">
        <f t="shared" si="8"/>
        <v>3</v>
      </c>
      <c r="CT22" s="363" t="s">
        <v>889</v>
      </c>
      <c r="CU22" s="76" t="s">
        <v>849</v>
      </c>
      <c r="CV22" s="312"/>
      <c r="CW22" s="366">
        <f t="shared" si="9"/>
        <v>14</v>
      </c>
      <c r="CX22" s="368">
        <f t="shared" si="10"/>
        <v>5</v>
      </c>
      <c r="CY22" s="366" t="str">
        <f t="shared" si="11"/>
        <v>Catastrófico</v>
      </c>
      <c r="CZ22" s="314">
        <f t="shared" si="12"/>
        <v>1</v>
      </c>
      <c r="DA22" s="367">
        <f t="shared" si="13"/>
        <v>0.15</v>
      </c>
      <c r="DB22" s="367">
        <f t="shared" si="14"/>
        <v>0.25</v>
      </c>
      <c r="DC22" s="366">
        <f t="shared" si="15"/>
        <v>0.4</v>
      </c>
      <c r="DD22" s="55">
        <f t="shared" si="16"/>
        <v>2</v>
      </c>
      <c r="DE22" s="315">
        <f t="shared" si="17"/>
        <v>0.36</v>
      </c>
      <c r="DF22" s="55">
        <f t="shared" si="18"/>
        <v>5</v>
      </c>
      <c r="DG22" s="55"/>
      <c r="DH22" s="315">
        <f t="shared" si="19"/>
        <v>1</v>
      </c>
      <c r="DI22" s="367">
        <f t="shared" si="20"/>
        <v>0.15</v>
      </c>
      <c r="DJ22" s="367">
        <f t="shared" si="21"/>
        <v>0.25</v>
      </c>
      <c r="DK22" s="366">
        <f t="shared" si="22"/>
        <v>0.4</v>
      </c>
      <c r="DL22" s="55">
        <f t="shared" si="23"/>
        <v>2</v>
      </c>
      <c r="DM22" s="315">
        <f t="shared" si="24"/>
        <v>0.216</v>
      </c>
      <c r="DN22" s="55">
        <f t="shared" si="25"/>
        <v>5</v>
      </c>
      <c r="DO22" s="315">
        <f t="shared" si="26"/>
        <v>1</v>
      </c>
      <c r="DP22" s="367">
        <f t="shared" si="27"/>
        <v>0.15</v>
      </c>
      <c r="DQ22" s="367">
        <f t="shared" si="28"/>
        <v>0.25</v>
      </c>
      <c r="DR22" s="366">
        <f t="shared" si="29"/>
        <v>0.4</v>
      </c>
      <c r="DS22" s="55">
        <f t="shared" si="30"/>
        <v>1</v>
      </c>
      <c r="DT22" s="315">
        <f t="shared" si="31"/>
        <v>0.12959999999999999</v>
      </c>
      <c r="DU22" s="55">
        <f t="shared" si="32"/>
        <v>5</v>
      </c>
      <c r="DV22" s="315">
        <f t="shared" si="33"/>
        <v>1</v>
      </c>
      <c r="DW22" s="367">
        <f t="shared" si="34"/>
        <v>0</v>
      </c>
      <c r="DX22" s="367">
        <f t="shared" si="35"/>
        <v>0</v>
      </c>
      <c r="DY22" s="366">
        <f t="shared" si="36"/>
        <v>0</v>
      </c>
      <c r="DZ22" s="55">
        <f t="shared" si="37"/>
        <v>1</v>
      </c>
      <c r="EA22" s="315">
        <f t="shared" si="38"/>
        <v>0.12959999999999999</v>
      </c>
      <c r="EB22" s="55">
        <f t="shared" si="39"/>
        <v>5</v>
      </c>
      <c r="EC22" s="315">
        <f t="shared" si="40"/>
        <v>1</v>
      </c>
      <c r="ED22" s="367">
        <f t="shared" si="41"/>
        <v>0</v>
      </c>
      <c r="EE22" s="367">
        <f t="shared" si="42"/>
        <v>0</v>
      </c>
      <c r="EF22" s="366">
        <f t="shared" si="43"/>
        <v>0</v>
      </c>
      <c r="EG22" s="55">
        <f t="shared" si="44"/>
        <v>1</v>
      </c>
      <c r="EH22" s="315">
        <f t="shared" si="45"/>
        <v>0.12959999999999999</v>
      </c>
      <c r="EI22" s="55">
        <f t="shared" si="46"/>
        <v>5</v>
      </c>
      <c r="EJ22" s="315">
        <f t="shared" si="47"/>
        <v>1</v>
      </c>
      <c r="EK22" s="367">
        <f t="shared" si="48"/>
        <v>0</v>
      </c>
      <c r="EL22" s="367">
        <f t="shared" si="49"/>
        <v>0</v>
      </c>
      <c r="EM22" s="366">
        <f t="shared" si="50"/>
        <v>0</v>
      </c>
      <c r="EN22" s="55">
        <f t="shared" si="51"/>
        <v>1</v>
      </c>
      <c r="EO22" s="315">
        <f t="shared" si="52"/>
        <v>0.12959999999999999</v>
      </c>
      <c r="EP22" s="55">
        <f t="shared" si="53"/>
        <v>5</v>
      </c>
      <c r="EQ22" s="315">
        <f t="shared" si="54"/>
        <v>1</v>
      </c>
      <c r="ER22" s="367">
        <f t="shared" si="55"/>
        <v>0</v>
      </c>
      <c r="ES22" s="367">
        <f t="shared" si="56"/>
        <v>0</v>
      </c>
      <c r="ET22" s="366">
        <f t="shared" si="57"/>
        <v>0</v>
      </c>
      <c r="EU22" s="55">
        <f t="shared" si="58"/>
        <v>1</v>
      </c>
      <c r="EV22" s="315">
        <f t="shared" si="59"/>
        <v>0.12959999999999999</v>
      </c>
      <c r="EW22" s="55">
        <f t="shared" si="60"/>
        <v>5</v>
      </c>
      <c r="EX22" s="315">
        <f t="shared" si="61"/>
        <v>1</v>
      </c>
      <c r="EY22" s="367">
        <f t="shared" si="62"/>
        <v>0</v>
      </c>
      <c r="EZ22" s="367">
        <f t="shared" si="63"/>
        <v>0</v>
      </c>
      <c r="FA22" s="366">
        <f t="shared" si="64"/>
        <v>0</v>
      </c>
      <c r="FB22" s="55">
        <f t="shared" si="65"/>
        <v>1</v>
      </c>
      <c r="FC22" s="315">
        <f t="shared" si="66"/>
        <v>0.12959999999999999</v>
      </c>
      <c r="FD22" s="55">
        <f t="shared" si="67"/>
        <v>5</v>
      </c>
      <c r="FE22" s="315">
        <f t="shared" si="68"/>
        <v>1</v>
      </c>
      <c r="FF22" s="367">
        <f t="shared" si="69"/>
        <v>0</v>
      </c>
      <c r="FG22" s="367">
        <f t="shared" si="70"/>
        <v>0</v>
      </c>
      <c r="FH22" s="366">
        <f t="shared" si="71"/>
        <v>0</v>
      </c>
      <c r="FI22" s="55">
        <f t="shared" si="72"/>
        <v>1</v>
      </c>
      <c r="FJ22" s="315">
        <f t="shared" si="73"/>
        <v>0.12959999999999999</v>
      </c>
      <c r="FK22" s="55">
        <f t="shared" si="74"/>
        <v>5</v>
      </c>
      <c r="FL22" s="315">
        <f t="shared" si="75"/>
        <v>1</v>
      </c>
      <c r="FM22" s="367">
        <f t="shared" si="76"/>
        <v>0</v>
      </c>
      <c r="FN22" s="367">
        <f t="shared" si="77"/>
        <v>0</v>
      </c>
      <c r="FO22" s="366">
        <f t="shared" si="78"/>
        <v>0</v>
      </c>
      <c r="FP22" s="55">
        <f t="shared" si="79"/>
        <v>1</v>
      </c>
      <c r="FQ22" s="315">
        <f t="shared" si="80"/>
        <v>0.12959999999999999</v>
      </c>
      <c r="FR22" s="55">
        <f t="shared" si="81"/>
        <v>5</v>
      </c>
      <c r="FS22" s="315">
        <f t="shared" si="82"/>
        <v>1</v>
      </c>
      <c r="FT22" s="367">
        <f t="shared" si="83"/>
        <v>0</v>
      </c>
      <c r="FU22" s="367">
        <f t="shared" si="84"/>
        <v>0</v>
      </c>
      <c r="FV22" s="366">
        <f t="shared" si="85"/>
        <v>0</v>
      </c>
      <c r="FW22" s="55">
        <f t="shared" si="86"/>
        <v>1</v>
      </c>
      <c r="FX22" s="315">
        <f t="shared" si="87"/>
        <v>0.12959999999999999</v>
      </c>
      <c r="FY22" s="55">
        <f t="shared" si="88"/>
        <v>5</v>
      </c>
      <c r="FZ22" s="315">
        <f t="shared" si="89"/>
        <v>1</v>
      </c>
      <c r="GA22" s="367">
        <f t="shared" si="90"/>
        <v>0</v>
      </c>
      <c r="GB22" s="367">
        <f t="shared" si="91"/>
        <v>0</v>
      </c>
      <c r="GC22" s="366">
        <f t="shared" si="92"/>
        <v>0</v>
      </c>
      <c r="GD22" s="55">
        <f t="shared" si="93"/>
        <v>1</v>
      </c>
      <c r="GE22" s="315">
        <f t="shared" si="94"/>
        <v>0.12959999999999999</v>
      </c>
      <c r="GF22" s="55">
        <f t="shared" si="95"/>
        <v>5</v>
      </c>
      <c r="GG22" s="315">
        <f t="shared" si="96"/>
        <v>1</v>
      </c>
      <c r="GH22" s="315">
        <f t="shared" si="97"/>
        <v>1</v>
      </c>
    </row>
    <row r="23" spans="1:190" s="160" customFormat="1" ht="244.8" x14ac:dyDescent="0.2">
      <c r="A23" s="170">
        <f t="shared" si="100"/>
        <v>15</v>
      </c>
      <c r="B23" s="168" t="s">
        <v>885</v>
      </c>
      <c r="C23" s="77" t="s">
        <v>888</v>
      </c>
      <c r="D23" s="365" t="s">
        <v>205</v>
      </c>
      <c r="E23" s="79" t="s">
        <v>204</v>
      </c>
      <c r="F23" s="168" t="s">
        <v>225</v>
      </c>
      <c r="G23" s="165" t="s">
        <v>211</v>
      </c>
      <c r="H23" s="79" t="s">
        <v>173</v>
      </c>
      <c r="I23" s="166" t="s">
        <v>22</v>
      </c>
      <c r="J23" s="166" t="s">
        <v>54</v>
      </c>
      <c r="K23" s="166" t="s">
        <v>54</v>
      </c>
      <c r="L23" s="166" t="s">
        <v>54</v>
      </c>
      <c r="M23" s="166" t="s">
        <v>54</v>
      </c>
      <c r="N23" s="166" t="s">
        <v>54</v>
      </c>
      <c r="O23" s="166" t="s">
        <v>54</v>
      </c>
      <c r="P23" s="166" t="s">
        <v>54</v>
      </c>
      <c r="Q23" s="166" t="s">
        <v>53</v>
      </c>
      <c r="R23" s="166" t="s">
        <v>53</v>
      </c>
      <c r="S23" s="166" t="s">
        <v>54</v>
      </c>
      <c r="T23" s="166" t="s">
        <v>54</v>
      </c>
      <c r="U23" s="166" t="s">
        <v>54</v>
      </c>
      <c r="V23" s="166" t="s">
        <v>54</v>
      </c>
      <c r="W23" s="166" t="s">
        <v>54</v>
      </c>
      <c r="X23" s="166" t="s">
        <v>54</v>
      </c>
      <c r="Y23" s="166" t="s">
        <v>53</v>
      </c>
      <c r="Z23" s="166" t="s">
        <v>54</v>
      </c>
      <c r="AA23" s="166" t="s">
        <v>53</v>
      </c>
      <c r="AB23" s="166" t="s">
        <v>53</v>
      </c>
      <c r="AC23" s="364" t="str">
        <f t="shared" si="0"/>
        <v>3 - Media</v>
      </c>
      <c r="AD23" s="320">
        <f t="shared" si="1"/>
        <v>0.6</v>
      </c>
      <c r="AE23" s="364" t="str">
        <f t="shared" si="2"/>
        <v>5 - Catastrófico</v>
      </c>
      <c r="AF23" s="320">
        <f t="shared" si="3"/>
        <v>1</v>
      </c>
      <c r="AG23" s="69" t="str">
        <f>IFERROR(INDEX('G CONTR'!$BLT$621:$BLX$625,MATCH(I23,'G CONTR'!$BLR$621:$BLR$625,0),MATCH(AE23,'G CONTR'!$BLT$619:$BLX$619,0)),"")</f>
        <v>ALTO</v>
      </c>
      <c r="AH23" s="320">
        <f t="shared" si="4"/>
        <v>0.6</v>
      </c>
      <c r="AI23" s="372" t="s">
        <v>887</v>
      </c>
      <c r="AJ23" s="165" t="s">
        <v>109</v>
      </c>
      <c r="AK23" s="79" t="s">
        <v>875</v>
      </c>
      <c r="AL23" s="79" t="s">
        <v>874</v>
      </c>
      <c r="AM23" s="168" t="s">
        <v>35</v>
      </c>
      <c r="AN23" s="168" t="s">
        <v>45</v>
      </c>
      <c r="AO23" s="168" t="s">
        <v>50</v>
      </c>
      <c r="AP23" s="168" t="s">
        <v>52</v>
      </c>
      <c r="AQ23" s="168" t="s">
        <v>35</v>
      </c>
      <c r="AR23" s="168" t="s">
        <v>45</v>
      </c>
      <c r="AS23" s="168" t="s">
        <v>50</v>
      </c>
      <c r="AT23" s="168" t="s">
        <v>52</v>
      </c>
      <c r="AU23" s="168" t="s">
        <v>35</v>
      </c>
      <c r="AV23" s="168" t="s">
        <v>45</v>
      </c>
      <c r="AW23" s="168" t="s">
        <v>50</v>
      </c>
      <c r="AX23" s="168" t="s">
        <v>52</v>
      </c>
      <c r="AY23" s="168" t="s">
        <v>35</v>
      </c>
      <c r="AZ23" s="168" t="s">
        <v>45</v>
      </c>
      <c r="BA23" s="168" t="s">
        <v>50</v>
      </c>
      <c r="BB23" s="168" t="s">
        <v>52</v>
      </c>
      <c r="BC23" s="168"/>
      <c r="BD23" s="168"/>
      <c r="BE23" s="168"/>
      <c r="BF23" s="168"/>
      <c r="BG23" s="168"/>
      <c r="BH23" s="168"/>
      <c r="BI23" s="168"/>
      <c r="BJ23" s="168"/>
      <c r="BK23" s="168"/>
      <c r="BL23" s="168"/>
      <c r="BM23" s="168"/>
      <c r="BN23" s="168"/>
      <c r="BO23" s="168"/>
      <c r="BP23" s="168"/>
      <c r="BQ23" s="168"/>
      <c r="BR23" s="168"/>
      <c r="BS23" s="168"/>
      <c r="BT23" s="168"/>
      <c r="BU23" s="168"/>
      <c r="BV23" s="168"/>
      <c r="BW23" s="168"/>
      <c r="BX23" s="168"/>
      <c r="BY23" s="168"/>
      <c r="BZ23" s="168"/>
      <c r="CA23" s="168"/>
      <c r="CB23" s="168"/>
      <c r="CC23" s="168"/>
      <c r="CD23" s="168"/>
      <c r="CE23" s="168"/>
      <c r="CF23" s="168"/>
      <c r="CG23" s="168"/>
      <c r="CH23" s="168"/>
      <c r="CI23" s="168"/>
      <c r="CJ23" s="168"/>
      <c r="CK23" s="168"/>
      <c r="CL23" s="169" t="str">
        <f>IFERROR(IF(GD23&lt;=1,"1 - Muy Baja",VLOOKUP(GD23,#REF!,2,0)),"")</f>
        <v>1 - Muy Baja</v>
      </c>
      <c r="CM23" s="321">
        <f t="shared" si="5"/>
        <v>7.7759999999999996E-2</v>
      </c>
      <c r="CN23" s="66" t="str">
        <f>IFERROR(IF(GF23&lt;=1,"1 - Leve",HLOOKUP(GF23,'[3]G PREDIAL'!$BLU$673:$BLY$674,2,0)),"")</f>
        <v>5 - Catastrófico</v>
      </c>
      <c r="CO23" s="321">
        <f t="shared" si="99"/>
        <v>1</v>
      </c>
      <c r="CP23" s="169" t="str">
        <f t="shared" si="6"/>
        <v>MODERADO</v>
      </c>
      <c r="CQ23" s="320">
        <f t="shared" si="7"/>
        <v>7.7759999999999996E-2</v>
      </c>
      <c r="CR23" s="77" t="s">
        <v>475</v>
      </c>
      <c r="CS23" s="169">
        <f t="shared" si="8"/>
        <v>3</v>
      </c>
      <c r="CT23" s="363" t="s">
        <v>886</v>
      </c>
      <c r="CU23" s="76" t="s">
        <v>633</v>
      </c>
      <c r="CV23" s="320"/>
      <c r="CW23" s="360">
        <f t="shared" si="9"/>
        <v>14</v>
      </c>
      <c r="CX23" s="362">
        <f t="shared" si="10"/>
        <v>5</v>
      </c>
      <c r="CY23" s="360" t="str">
        <f t="shared" si="11"/>
        <v>Catastrófico</v>
      </c>
      <c r="CZ23" s="324">
        <f t="shared" si="12"/>
        <v>1</v>
      </c>
      <c r="DA23" s="361">
        <f t="shared" si="13"/>
        <v>0.15</v>
      </c>
      <c r="DB23" s="361">
        <f t="shared" si="14"/>
        <v>0.25</v>
      </c>
      <c r="DC23" s="360">
        <f t="shared" si="15"/>
        <v>0.4</v>
      </c>
      <c r="DD23" s="359">
        <f t="shared" si="16"/>
        <v>2</v>
      </c>
      <c r="DE23" s="326">
        <f t="shared" si="17"/>
        <v>0.36</v>
      </c>
      <c r="DF23" s="359">
        <f t="shared" si="18"/>
        <v>5</v>
      </c>
      <c r="DG23" s="359"/>
      <c r="DH23" s="326">
        <f t="shared" si="19"/>
        <v>1</v>
      </c>
      <c r="DI23" s="361">
        <f t="shared" si="20"/>
        <v>0.15</v>
      </c>
      <c r="DJ23" s="361">
        <f t="shared" si="21"/>
        <v>0.25</v>
      </c>
      <c r="DK23" s="360">
        <f t="shared" si="22"/>
        <v>0.4</v>
      </c>
      <c r="DL23" s="359">
        <f t="shared" si="23"/>
        <v>2</v>
      </c>
      <c r="DM23" s="326">
        <f t="shared" si="24"/>
        <v>0.216</v>
      </c>
      <c r="DN23" s="359">
        <f t="shared" si="25"/>
        <v>5</v>
      </c>
      <c r="DO23" s="326">
        <f t="shared" si="26"/>
        <v>1</v>
      </c>
      <c r="DP23" s="361">
        <f t="shared" si="27"/>
        <v>0.15</v>
      </c>
      <c r="DQ23" s="361">
        <f t="shared" si="28"/>
        <v>0.25</v>
      </c>
      <c r="DR23" s="360">
        <f t="shared" si="29"/>
        <v>0.4</v>
      </c>
      <c r="DS23" s="359">
        <f t="shared" si="30"/>
        <v>1</v>
      </c>
      <c r="DT23" s="326">
        <f t="shared" si="31"/>
        <v>0.12959999999999999</v>
      </c>
      <c r="DU23" s="359">
        <f t="shared" si="32"/>
        <v>5</v>
      </c>
      <c r="DV23" s="326">
        <f t="shared" si="33"/>
        <v>1</v>
      </c>
      <c r="DW23" s="361">
        <f t="shared" si="34"/>
        <v>0.15</v>
      </c>
      <c r="DX23" s="361">
        <f t="shared" si="35"/>
        <v>0.25</v>
      </c>
      <c r="DY23" s="360">
        <f t="shared" si="36"/>
        <v>0.4</v>
      </c>
      <c r="DZ23" s="359">
        <f t="shared" si="37"/>
        <v>1</v>
      </c>
      <c r="EA23" s="326">
        <f t="shared" si="38"/>
        <v>7.7759999999999996E-2</v>
      </c>
      <c r="EB23" s="359">
        <f t="shared" si="39"/>
        <v>5</v>
      </c>
      <c r="EC23" s="326">
        <f t="shared" si="40"/>
        <v>1</v>
      </c>
      <c r="ED23" s="361">
        <f t="shared" si="41"/>
        <v>0</v>
      </c>
      <c r="EE23" s="361">
        <f t="shared" si="42"/>
        <v>0</v>
      </c>
      <c r="EF23" s="360">
        <f t="shared" si="43"/>
        <v>0</v>
      </c>
      <c r="EG23" s="359">
        <f t="shared" si="44"/>
        <v>1</v>
      </c>
      <c r="EH23" s="326">
        <f t="shared" si="45"/>
        <v>7.7759999999999996E-2</v>
      </c>
      <c r="EI23" s="359">
        <f t="shared" si="46"/>
        <v>5</v>
      </c>
      <c r="EJ23" s="326">
        <f t="shared" si="47"/>
        <v>1</v>
      </c>
      <c r="EK23" s="361">
        <f t="shared" si="48"/>
        <v>0</v>
      </c>
      <c r="EL23" s="361">
        <f t="shared" si="49"/>
        <v>0</v>
      </c>
      <c r="EM23" s="360">
        <f t="shared" si="50"/>
        <v>0</v>
      </c>
      <c r="EN23" s="359">
        <f t="shared" si="51"/>
        <v>1</v>
      </c>
      <c r="EO23" s="326">
        <f t="shared" si="52"/>
        <v>7.7759999999999996E-2</v>
      </c>
      <c r="EP23" s="359">
        <f t="shared" si="53"/>
        <v>5</v>
      </c>
      <c r="EQ23" s="326">
        <f t="shared" si="54"/>
        <v>1</v>
      </c>
      <c r="ER23" s="361">
        <f t="shared" si="55"/>
        <v>0</v>
      </c>
      <c r="ES23" s="361">
        <f t="shared" si="56"/>
        <v>0</v>
      </c>
      <c r="ET23" s="360">
        <f t="shared" si="57"/>
        <v>0</v>
      </c>
      <c r="EU23" s="359">
        <f t="shared" si="58"/>
        <v>1</v>
      </c>
      <c r="EV23" s="326">
        <f t="shared" si="59"/>
        <v>7.7759999999999996E-2</v>
      </c>
      <c r="EW23" s="359">
        <f t="shared" si="60"/>
        <v>5</v>
      </c>
      <c r="EX23" s="326">
        <f t="shared" si="61"/>
        <v>1</v>
      </c>
      <c r="EY23" s="361">
        <f t="shared" si="62"/>
        <v>0</v>
      </c>
      <c r="EZ23" s="361">
        <f t="shared" si="63"/>
        <v>0</v>
      </c>
      <c r="FA23" s="360">
        <f t="shared" si="64"/>
        <v>0</v>
      </c>
      <c r="FB23" s="359">
        <f t="shared" si="65"/>
        <v>1</v>
      </c>
      <c r="FC23" s="326">
        <f t="shared" si="66"/>
        <v>7.7759999999999996E-2</v>
      </c>
      <c r="FD23" s="359">
        <f t="shared" si="67"/>
        <v>5</v>
      </c>
      <c r="FE23" s="326">
        <f t="shared" si="68"/>
        <v>1</v>
      </c>
      <c r="FF23" s="361">
        <f t="shared" si="69"/>
        <v>0</v>
      </c>
      <c r="FG23" s="361">
        <f t="shared" si="70"/>
        <v>0</v>
      </c>
      <c r="FH23" s="360">
        <f t="shared" si="71"/>
        <v>0</v>
      </c>
      <c r="FI23" s="359">
        <f t="shared" si="72"/>
        <v>1</v>
      </c>
      <c r="FJ23" s="326">
        <f t="shared" si="73"/>
        <v>7.7759999999999996E-2</v>
      </c>
      <c r="FK23" s="359">
        <f t="shared" si="74"/>
        <v>5</v>
      </c>
      <c r="FL23" s="326">
        <f t="shared" si="75"/>
        <v>1</v>
      </c>
      <c r="FM23" s="361">
        <f t="shared" si="76"/>
        <v>0</v>
      </c>
      <c r="FN23" s="361">
        <f t="shared" si="77"/>
        <v>0</v>
      </c>
      <c r="FO23" s="360">
        <f t="shared" si="78"/>
        <v>0</v>
      </c>
      <c r="FP23" s="359">
        <f t="shared" si="79"/>
        <v>1</v>
      </c>
      <c r="FQ23" s="326">
        <f t="shared" si="80"/>
        <v>7.7759999999999996E-2</v>
      </c>
      <c r="FR23" s="359">
        <f t="shared" si="81"/>
        <v>5</v>
      </c>
      <c r="FS23" s="326">
        <f t="shared" si="82"/>
        <v>1</v>
      </c>
      <c r="FT23" s="361">
        <f t="shared" si="83"/>
        <v>0</v>
      </c>
      <c r="FU23" s="361">
        <f t="shared" si="84"/>
        <v>0</v>
      </c>
      <c r="FV23" s="360">
        <f t="shared" si="85"/>
        <v>0</v>
      </c>
      <c r="FW23" s="359">
        <f t="shared" si="86"/>
        <v>1</v>
      </c>
      <c r="FX23" s="326">
        <f t="shared" si="87"/>
        <v>7.7759999999999996E-2</v>
      </c>
      <c r="FY23" s="359">
        <f t="shared" si="88"/>
        <v>5</v>
      </c>
      <c r="FZ23" s="326">
        <f t="shared" si="89"/>
        <v>1</v>
      </c>
      <c r="GA23" s="361">
        <f t="shared" si="90"/>
        <v>0</v>
      </c>
      <c r="GB23" s="361">
        <f t="shared" si="91"/>
        <v>0</v>
      </c>
      <c r="GC23" s="360">
        <f t="shared" si="92"/>
        <v>0</v>
      </c>
      <c r="GD23" s="359">
        <f t="shared" si="93"/>
        <v>1</v>
      </c>
      <c r="GE23" s="326">
        <f t="shared" si="94"/>
        <v>7.7759999999999996E-2</v>
      </c>
      <c r="GF23" s="359">
        <f t="shared" si="95"/>
        <v>5</v>
      </c>
      <c r="GG23" s="326">
        <f t="shared" si="96"/>
        <v>1</v>
      </c>
      <c r="GH23" s="326">
        <f t="shared" si="97"/>
        <v>1</v>
      </c>
    </row>
    <row r="24" spans="1:190" s="160" customFormat="1" ht="388.8" x14ac:dyDescent="0.2">
      <c r="A24" s="170">
        <f t="shared" si="100"/>
        <v>16</v>
      </c>
      <c r="B24" s="168" t="s">
        <v>885</v>
      </c>
      <c r="C24" s="77" t="s">
        <v>884</v>
      </c>
      <c r="D24" s="365" t="s">
        <v>206</v>
      </c>
      <c r="E24" s="79" t="s">
        <v>204</v>
      </c>
      <c r="F24" s="168" t="s">
        <v>222</v>
      </c>
      <c r="G24" s="165" t="s">
        <v>211</v>
      </c>
      <c r="H24" s="79" t="s">
        <v>173</v>
      </c>
      <c r="I24" s="166" t="s">
        <v>22</v>
      </c>
      <c r="J24" s="166" t="s">
        <v>54</v>
      </c>
      <c r="K24" s="166" t="s">
        <v>54</v>
      </c>
      <c r="L24" s="166" t="s">
        <v>54</v>
      </c>
      <c r="M24" s="166" t="s">
        <v>54</v>
      </c>
      <c r="N24" s="166" t="s">
        <v>54</v>
      </c>
      <c r="O24" s="166" t="s">
        <v>54</v>
      </c>
      <c r="P24" s="166" t="s">
        <v>54</v>
      </c>
      <c r="Q24" s="166" t="s">
        <v>53</v>
      </c>
      <c r="R24" s="166" t="s">
        <v>53</v>
      </c>
      <c r="S24" s="166" t="s">
        <v>54</v>
      </c>
      <c r="T24" s="166" t="s">
        <v>54</v>
      </c>
      <c r="U24" s="166" t="s">
        <v>54</v>
      </c>
      <c r="V24" s="166" t="s">
        <v>54</v>
      </c>
      <c r="W24" s="166" t="s">
        <v>54</v>
      </c>
      <c r="X24" s="166" t="s">
        <v>54</v>
      </c>
      <c r="Y24" s="166" t="s">
        <v>53</v>
      </c>
      <c r="Z24" s="166" t="s">
        <v>54</v>
      </c>
      <c r="AA24" s="166" t="s">
        <v>53</v>
      </c>
      <c r="AB24" s="166" t="s">
        <v>53</v>
      </c>
      <c r="AC24" s="364" t="str">
        <f t="shared" si="0"/>
        <v>3 - Media</v>
      </c>
      <c r="AD24" s="320">
        <f t="shared" si="1"/>
        <v>0.6</v>
      </c>
      <c r="AE24" s="364" t="str">
        <f t="shared" si="2"/>
        <v>5 - Catastrófico</v>
      </c>
      <c r="AF24" s="320">
        <f t="shared" si="3"/>
        <v>1</v>
      </c>
      <c r="AG24" s="69" t="str">
        <f>IFERROR(INDEX('G CONTR'!$BLT$621:$BLX$625,MATCH(I24,'G CONTR'!$BLR$621:$BLR$625,0),MATCH(AE24,'G CONTR'!$BLT$619:$BLX$619,0)),"")</f>
        <v>ALTO</v>
      </c>
      <c r="AH24" s="320">
        <f t="shared" si="4"/>
        <v>0.6</v>
      </c>
      <c r="AI24" s="372" t="s">
        <v>883</v>
      </c>
      <c r="AJ24" s="165" t="s">
        <v>876</v>
      </c>
      <c r="AK24" s="79" t="s">
        <v>875</v>
      </c>
      <c r="AL24" s="79" t="s">
        <v>874</v>
      </c>
      <c r="AM24" s="168" t="s">
        <v>35</v>
      </c>
      <c r="AN24" s="168" t="s">
        <v>45</v>
      </c>
      <c r="AO24" s="168" t="s">
        <v>50</v>
      </c>
      <c r="AP24" s="168" t="s">
        <v>52</v>
      </c>
      <c r="AQ24" s="168" t="s">
        <v>35</v>
      </c>
      <c r="AR24" s="168" t="s">
        <v>45</v>
      </c>
      <c r="AS24" s="168" t="s">
        <v>50</v>
      </c>
      <c r="AT24" s="168" t="s">
        <v>52</v>
      </c>
      <c r="AU24" s="168" t="s">
        <v>35</v>
      </c>
      <c r="AV24" s="168" t="s">
        <v>45</v>
      </c>
      <c r="AW24" s="168" t="s">
        <v>50</v>
      </c>
      <c r="AX24" s="168" t="s">
        <v>52</v>
      </c>
      <c r="AY24" s="168"/>
      <c r="AZ24" s="168"/>
      <c r="BA24" s="371"/>
      <c r="BB24" s="371"/>
      <c r="BC24" s="168"/>
      <c r="BD24" s="168"/>
      <c r="BE24" s="168"/>
      <c r="BF24" s="168"/>
      <c r="BG24" s="168"/>
      <c r="BH24" s="168"/>
      <c r="BI24" s="168"/>
      <c r="BJ24" s="168"/>
      <c r="BK24" s="168"/>
      <c r="BL24" s="168"/>
      <c r="BM24" s="168"/>
      <c r="BN24" s="168"/>
      <c r="BO24" s="168"/>
      <c r="BP24" s="168"/>
      <c r="BQ24" s="168"/>
      <c r="BR24" s="168"/>
      <c r="BS24" s="168"/>
      <c r="BT24" s="168"/>
      <c r="BU24" s="168"/>
      <c r="BV24" s="168"/>
      <c r="BW24" s="168"/>
      <c r="BX24" s="168"/>
      <c r="BY24" s="168"/>
      <c r="BZ24" s="168"/>
      <c r="CA24" s="168"/>
      <c r="CB24" s="168"/>
      <c r="CC24" s="168"/>
      <c r="CD24" s="168"/>
      <c r="CE24" s="168"/>
      <c r="CF24" s="168"/>
      <c r="CG24" s="168"/>
      <c r="CH24" s="168"/>
      <c r="CI24" s="168"/>
      <c r="CJ24" s="168"/>
      <c r="CK24" s="168"/>
      <c r="CL24" s="169" t="str">
        <f>IFERROR(IF(GD24&lt;=1,"1 - Muy Baja",VLOOKUP(GD24,#REF!,2,0)),"")</f>
        <v>1 - Muy Baja</v>
      </c>
      <c r="CM24" s="321">
        <f t="shared" si="5"/>
        <v>0.12959999999999999</v>
      </c>
      <c r="CN24" s="66" t="str">
        <f>IFERROR(IF(GF24&lt;=1,"1 - Leve",HLOOKUP(GF24,'[3]G PREDIAL'!$BLU$673:$BLY$674,2,0)),"")</f>
        <v>5 - Catastrófico</v>
      </c>
      <c r="CO24" s="321">
        <f t="shared" si="99"/>
        <v>1</v>
      </c>
      <c r="CP24" s="169" t="str">
        <f t="shared" si="6"/>
        <v>MODERADO</v>
      </c>
      <c r="CQ24" s="320">
        <f t="shared" si="7"/>
        <v>0.12959999999999999</v>
      </c>
      <c r="CR24" s="77" t="s">
        <v>238</v>
      </c>
      <c r="CS24" s="169">
        <f t="shared" si="8"/>
        <v>3</v>
      </c>
      <c r="CT24" s="363" t="s">
        <v>882</v>
      </c>
      <c r="CU24" s="76" t="s">
        <v>849</v>
      </c>
      <c r="CV24" s="320"/>
      <c r="CW24" s="360">
        <f t="shared" si="9"/>
        <v>14</v>
      </c>
      <c r="CX24" s="362">
        <f t="shared" si="10"/>
        <v>5</v>
      </c>
      <c r="CY24" s="360" t="str">
        <f t="shared" si="11"/>
        <v>Catastrófico</v>
      </c>
      <c r="CZ24" s="324">
        <f t="shared" si="12"/>
        <v>1</v>
      </c>
      <c r="DA24" s="361">
        <f t="shared" si="13"/>
        <v>0.15</v>
      </c>
      <c r="DB24" s="361">
        <f t="shared" si="14"/>
        <v>0.25</v>
      </c>
      <c r="DC24" s="360">
        <f t="shared" si="15"/>
        <v>0.4</v>
      </c>
      <c r="DD24" s="359">
        <f t="shared" si="16"/>
        <v>2</v>
      </c>
      <c r="DE24" s="326">
        <f t="shared" si="17"/>
        <v>0.36</v>
      </c>
      <c r="DF24" s="359">
        <f t="shared" si="18"/>
        <v>5</v>
      </c>
      <c r="DG24" s="359"/>
      <c r="DH24" s="326">
        <f t="shared" si="19"/>
        <v>1</v>
      </c>
      <c r="DI24" s="361">
        <f t="shared" si="20"/>
        <v>0.15</v>
      </c>
      <c r="DJ24" s="361">
        <f t="shared" si="21"/>
        <v>0.25</v>
      </c>
      <c r="DK24" s="360">
        <f t="shared" si="22"/>
        <v>0.4</v>
      </c>
      <c r="DL24" s="359">
        <f t="shared" si="23"/>
        <v>2</v>
      </c>
      <c r="DM24" s="326">
        <f t="shared" si="24"/>
        <v>0.216</v>
      </c>
      <c r="DN24" s="359">
        <f t="shared" si="25"/>
        <v>5</v>
      </c>
      <c r="DO24" s="326">
        <f t="shared" si="26"/>
        <v>1</v>
      </c>
      <c r="DP24" s="361">
        <f t="shared" si="27"/>
        <v>0.15</v>
      </c>
      <c r="DQ24" s="361">
        <f t="shared" si="28"/>
        <v>0.25</v>
      </c>
      <c r="DR24" s="360">
        <f t="shared" si="29"/>
        <v>0.4</v>
      </c>
      <c r="DS24" s="359">
        <f t="shared" si="30"/>
        <v>1</v>
      </c>
      <c r="DT24" s="326">
        <f t="shared" si="31"/>
        <v>0.12959999999999999</v>
      </c>
      <c r="DU24" s="359">
        <f t="shared" si="32"/>
        <v>5</v>
      </c>
      <c r="DV24" s="326">
        <f t="shared" si="33"/>
        <v>1</v>
      </c>
      <c r="DW24" s="361">
        <f t="shared" si="34"/>
        <v>0</v>
      </c>
      <c r="DX24" s="361">
        <f t="shared" si="35"/>
        <v>0</v>
      </c>
      <c r="DY24" s="360">
        <f t="shared" si="36"/>
        <v>0</v>
      </c>
      <c r="DZ24" s="359">
        <f t="shared" si="37"/>
        <v>1</v>
      </c>
      <c r="EA24" s="326">
        <f t="shared" si="38"/>
        <v>0.12959999999999999</v>
      </c>
      <c r="EB24" s="359">
        <f t="shared" si="39"/>
        <v>5</v>
      </c>
      <c r="EC24" s="326">
        <f t="shared" si="40"/>
        <v>1</v>
      </c>
      <c r="ED24" s="361">
        <f t="shared" si="41"/>
        <v>0</v>
      </c>
      <c r="EE24" s="361">
        <f t="shared" si="42"/>
        <v>0</v>
      </c>
      <c r="EF24" s="360">
        <f t="shared" si="43"/>
        <v>0</v>
      </c>
      <c r="EG24" s="359">
        <f t="shared" si="44"/>
        <v>1</v>
      </c>
      <c r="EH24" s="326">
        <f t="shared" si="45"/>
        <v>0.12959999999999999</v>
      </c>
      <c r="EI24" s="359">
        <f t="shared" si="46"/>
        <v>5</v>
      </c>
      <c r="EJ24" s="326">
        <f t="shared" si="47"/>
        <v>1</v>
      </c>
      <c r="EK24" s="361">
        <f t="shared" si="48"/>
        <v>0</v>
      </c>
      <c r="EL24" s="361">
        <f t="shared" si="49"/>
        <v>0</v>
      </c>
      <c r="EM24" s="360">
        <f t="shared" si="50"/>
        <v>0</v>
      </c>
      <c r="EN24" s="359">
        <f t="shared" si="51"/>
        <v>1</v>
      </c>
      <c r="EO24" s="326">
        <f t="shared" si="52"/>
        <v>0.12959999999999999</v>
      </c>
      <c r="EP24" s="359">
        <f t="shared" si="53"/>
        <v>5</v>
      </c>
      <c r="EQ24" s="326">
        <f t="shared" si="54"/>
        <v>1</v>
      </c>
      <c r="ER24" s="361">
        <f t="shared" si="55"/>
        <v>0</v>
      </c>
      <c r="ES24" s="361">
        <f t="shared" si="56"/>
        <v>0</v>
      </c>
      <c r="ET24" s="360">
        <f t="shared" si="57"/>
        <v>0</v>
      </c>
      <c r="EU24" s="359">
        <f t="shared" si="58"/>
        <v>1</v>
      </c>
      <c r="EV24" s="326">
        <f t="shared" si="59"/>
        <v>0.12959999999999999</v>
      </c>
      <c r="EW24" s="359">
        <f t="shared" si="60"/>
        <v>5</v>
      </c>
      <c r="EX24" s="326">
        <f t="shared" si="61"/>
        <v>1</v>
      </c>
      <c r="EY24" s="361">
        <f t="shared" si="62"/>
        <v>0</v>
      </c>
      <c r="EZ24" s="361">
        <f t="shared" si="63"/>
        <v>0</v>
      </c>
      <c r="FA24" s="360">
        <f t="shared" si="64"/>
        <v>0</v>
      </c>
      <c r="FB24" s="359">
        <f t="shared" si="65"/>
        <v>1</v>
      </c>
      <c r="FC24" s="326">
        <f t="shared" si="66"/>
        <v>0.12959999999999999</v>
      </c>
      <c r="FD24" s="359">
        <f t="shared" si="67"/>
        <v>5</v>
      </c>
      <c r="FE24" s="326">
        <f t="shared" si="68"/>
        <v>1</v>
      </c>
      <c r="FF24" s="361">
        <f t="shared" si="69"/>
        <v>0</v>
      </c>
      <c r="FG24" s="361">
        <f t="shared" si="70"/>
        <v>0</v>
      </c>
      <c r="FH24" s="360">
        <f t="shared" si="71"/>
        <v>0</v>
      </c>
      <c r="FI24" s="359">
        <f t="shared" si="72"/>
        <v>1</v>
      </c>
      <c r="FJ24" s="326">
        <f t="shared" si="73"/>
        <v>0.12959999999999999</v>
      </c>
      <c r="FK24" s="359">
        <f t="shared" si="74"/>
        <v>5</v>
      </c>
      <c r="FL24" s="326">
        <f t="shared" si="75"/>
        <v>1</v>
      </c>
      <c r="FM24" s="361">
        <f t="shared" si="76"/>
        <v>0</v>
      </c>
      <c r="FN24" s="361">
        <f t="shared" si="77"/>
        <v>0</v>
      </c>
      <c r="FO24" s="360">
        <f t="shared" si="78"/>
        <v>0</v>
      </c>
      <c r="FP24" s="359">
        <f t="shared" si="79"/>
        <v>1</v>
      </c>
      <c r="FQ24" s="326">
        <f t="shared" si="80"/>
        <v>0.12959999999999999</v>
      </c>
      <c r="FR24" s="359">
        <f t="shared" si="81"/>
        <v>5</v>
      </c>
      <c r="FS24" s="326">
        <f t="shared" si="82"/>
        <v>1</v>
      </c>
      <c r="FT24" s="361">
        <f t="shared" si="83"/>
        <v>0</v>
      </c>
      <c r="FU24" s="361">
        <f t="shared" si="84"/>
        <v>0</v>
      </c>
      <c r="FV24" s="360">
        <f t="shared" si="85"/>
        <v>0</v>
      </c>
      <c r="FW24" s="359">
        <f t="shared" si="86"/>
        <v>1</v>
      </c>
      <c r="FX24" s="326">
        <f t="shared" si="87"/>
        <v>0.12959999999999999</v>
      </c>
      <c r="FY24" s="359">
        <f t="shared" si="88"/>
        <v>5</v>
      </c>
      <c r="FZ24" s="326">
        <f t="shared" si="89"/>
        <v>1</v>
      </c>
      <c r="GA24" s="361">
        <f t="shared" si="90"/>
        <v>0</v>
      </c>
      <c r="GB24" s="361">
        <f t="shared" si="91"/>
        <v>0</v>
      </c>
      <c r="GC24" s="360">
        <f t="shared" si="92"/>
        <v>0</v>
      </c>
      <c r="GD24" s="359">
        <f t="shared" si="93"/>
        <v>1</v>
      </c>
      <c r="GE24" s="326">
        <f t="shared" si="94"/>
        <v>0.12959999999999999</v>
      </c>
      <c r="GF24" s="359">
        <f t="shared" si="95"/>
        <v>5</v>
      </c>
      <c r="GG24" s="326">
        <f t="shared" si="96"/>
        <v>1</v>
      </c>
      <c r="GH24" s="326">
        <f t="shared" si="97"/>
        <v>1</v>
      </c>
    </row>
    <row r="25" spans="1:190" s="160" customFormat="1" ht="244.8" x14ac:dyDescent="0.2">
      <c r="A25" s="170">
        <f t="shared" si="100"/>
        <v>17</v>
      </c>
      <c r="B25" s="168" t="s">
        <v>879</v>
      </c>
      <c r="C25" s="77" t="s">
        <v>881</v>
      </c>
      <c r="D25" s="365" t="s">
        <v>205</v>
      </c>
      <c r="E25" s="79" t="s">
        <v>204</v>
      </c>
      <c r="F25" s="168" t="s">
        <v>225</v>
      </c>
      <c r="G25" s="165" t="s">
        <v>211</v>
      </c>
      <c r="H25" s="79" t="s">
        <v>173</v>
      </c>
      <c r="I25" s="166" t="s">
        <v>22</v>
      </c>
      <c r="J25" s="166" t="s">
        <v>54</v>
      </c>
      <c r="K25" s="166" t="s">
        <v>54</v>
      </c>
      <c r="L25" s="166" t="s">
        <v>54</v>
      </c>
      <c r="M25" s="166" t="s">
        <v>54</v>
      </c>
      <c r="N25" s="166" t="s">
        <v>54</v>
      </c>
      <c r="O25" s="166" t="s">
        <v>54</v>
      </c>
      <c r="P25" s="166" t="s">
        <v>54</v>
      </c>
      <c r="Q25" s="166" t="s">
        <v>53</v>
      </c>
      <c r="R25" s="166" t="s">
        <v>53</v>
      </c>
      <c r="S25" s="166" t="s">
        <v>54</v>
      </c>
      <c r="T25" s="166" t="s">
        <v>54</v>
      </c>
      <c r="U25" s="166" t="s">
        <v>54</v>
      </c>
      <c r="V25" s="166" t="s">
        <v>54</v>
      </c>
      <c r="W25" s="166" t="s">
        <v>54</v>
      </c>
      <c r="X25" s="166" t="s">
        <v>54</v>
      </c>
      <c r="Y25" s="166" t="s">
        <v>53</v>
      </c>
      <c r="Z25" s="166" t="s">
        <v>54</v>
      </c>
      <c r="AA25" s="166" t="s">
        <v>53</v>
      </c>
      <c r="AB25" s="166" t="s">
        <v>53</v>
      </c>
      <c r="AC25" s="364" t="str">
        <f t="shared" si="0"/>
        <v>3 - Media</v>
      </c>
      <c r="AD25" s="320">
        <f t="shared" si="1"/>
        <v>0.6</v>
      </c>
      <c r="AE25" s="364" t="str">
        <f t="shared" si="2"/>
        <v>5 - Catastrófico</v>
      </c>
      <c r="AF25" s="320">
        <f t="shared" si="3"/>
        <v>1</v>
      </c>
      <c r="AG25" s="69" t="str">
        <f>IFERROR(INDEX('G CONTR'!$BLT$621:$BLX$625,MATCH(I25,'G CONTR'!$BLR$621:$BLR$625,0),MATCH(AE25,'G CONTR'!$BLT$619:$BLX$619,0)),"")</f>
        <v>ALTO</v>
      </c>
      <c r="AH25" s="320">
        <f t="shared" si="4"/>
        <v>0.6</v>
      </c>
      <c r="AI25" s="372" t="s">
        <v>880</v>
      </c>
      <c r="AJ25" s="165" t="s">
        <v>876</v>
      </c>
      <c r="AK25" s="79" t="s">
        <v>875</v>
      </c>
      <c r="AL25" s="79" t="s">
        <v>874</v>
      </c>
      <c r="AM25" s="168" t="s">
        <v>35</v>
      </c>
      <c r="AN25" s="168" t="s">
        <v>45</v>
      </c>
      <c r="AO25" s="168" t="s">
        <v>50</v>
      </c>
      <c r="AP25" s="168" t="s">
        <v>52</v>
      </c>
      <c r="AQ25" s="168" t="s">
        <v>35</v>
      </c>
      <c r="AR25" s="168" t="s">
        <v>45</v>
      </c>
      <c r="AS25" s="168" t="s">
        <v>50</v>
      </c>
      <c r="AT25" s="168" t="s">
        <v>52</v>
      </c>
      <c r="AU25" s="168" t="s">
        <v>35</v>
      </c>
      <c r="AV25" s="168" t="s">
        <v>45</v>
      </c>
      <c r="AW25" s="168" t="s">
        <v>50</v>
      </c>
      <c r="AX25" s="168" t="s">
        <v>52</v>
      </c>
      <c r="AY25" s="168" t="s">
        <v>35</v>
      </c>
      <c r="AZ25" s="168" t="s">
        <v>45</v>
      </c>
      <c r="BA25" s="371" t="s">
        <v>50</v>
      </c>
      <c r="BB25" s="371" t="s">
        <v>52</v>
      </c>
      <c r="BC25" s="168" t="s">
        <v>35</v>
      </c>
      <c r="BD25" s="168" t="s">
        <v>45</v>
      </c>
      <c r="BE25" s="371" t="s">
        <v>50</v>
      </c>
      <c r="BF25" s="371" t="s">
        <v>52</v>
      </c>
      <c r="BG25" s="168"/>
      <c r="BH25" s="168"/>
      <c r="BI25" s="168"/>
      <c r="BJ25" s="168"/>
      <c r="BK25" s="168"/>
      <c r="BL25" s="168"/>
      <c r="BM25" s="168"/>
      <c r="BN25" s="168"/>
      <c r="BO25" s="168"/>
      <c r="BP25" s="168"/>
      <c r="BQ25" s="168"/>
      <c r="BR25" s="168"/>
      <c r="BS25" s="168"/>
      <c r="BT25" s="168"/>
      <c r="BU25" s="168"/>
      <c r="BV25" s="168"/>
      <c r="BW25" s="168"/>
      <c r="BX25" s="168"/>
      <c r="BY25" s="168"/>
      <c r="BZ25" s="168"/>
      <c r="CA25" s="168"/>
      <c r="CB25" s="168"/>
      <c r="CC25" s="168"/>
      <c r="CD25" s="168"/>
      <c r="CE25" s="168"/>
      <c r="CF25" s="168"/>
      <c r="CG25" s="168"/>
      <c r="CH25" s="168"/>
      <c r="CI25" s="168"/>
      <c r="CJ25" s="168"/>
      <c r="CK25" s="168"/>
      <c r="CL25" s="169" t="str">
        <f>IFERROR(IF(GD25&lt;=1,"1 - Muy Baja",VLOOKUP(GD25,#REF!,2,0)),"")</f>
        <v>1 - Muy Baja</v>
      </c>
      <c r="CM25" s="321">
        <f t="shared" si="5"/>
        <v>4.6655999999999996E-2</v>
      </c>
      <c r="CN25" s="66" t="str">
        <f>IFERROR(IF(GF25&lt;=1,"1 - Leve",HLOOKUP(GF25,'[3]G PREDIAL'!$BLU$673:$BLY$674,2,0)),"")</f>
        <v>5 - Catastrófico</v>
      </c>
      <c r="CO25" s="321">
        <f t="shared" si="99"/>
        <v>1</v>
      </c>
      <c r="CP25" s="169" t="str">
        <f t="shared" si="6"/>
        <v>MODERADO</v>
      </c>
      <c r="CQ25" s="320">
        <f t="shared" si="7"/>
        <v>4.6655999999999996E-2</v>
      </c>
      <c r="CR25" s="77" t="s">
        <v>475</v>
      </c>
      <c r="CS25" s="169">
        <f t="shared" si="8"/>
        <v>3</v>
      </c>
      <c r="CT25" s="363" t="s">
        <v>873</v>
      </c>
      <c r="CU25" s="76" t="s">
        <v>633</v>
      </c>
      <c r="CV25" s="320"/>
      <c r="CW25" s="360">
        <f t="shared" si="9"/>
        <v>14</v>
      </c>
      <c r="CX25" s="362">
        <f t="shared" si="10"/>
        <v>5</v>
      </c>
      <c r="CY25" s="360" t="str">
        <f t="shared" si="11"/>
        <v>Catastrófico</v>
      </c>
      <c r="CZ25" s="324">
        <f t="shared" si="12"/>
        <v>1</v>
      </c>
      <c r="DA25" s="361">
        <f t="shared" si="13"/>
        <v>0.15</v>
      </c>
      <c r="DB25" s="361">
        <f t="shared" si="14"/>
        <v>0.25</v>
      </c>
      <c r="DC25" s="360">
        <f t="shared" si="15"/>
        <v>0.4</v>
      </c>
      <c r="DD25" s="359">
        <f t="shared" si="16"/>
        <v>2</v>
      </c>
      <c r="DE25" s="326">
        <f t="shared" si="17"/>
        <v>0.36</v>
      </c>
      <c r="DF25" s="359">
        <f t="shared" si="18"/>
        <v>5</v>
      </c>
      <c r="DG25" s="359"/>
      <c r="DH25" s="326">
        <f t="shared" si="19"/>
        <v>1</v>
      </c>
      <c r="DI25" s="361">
        <f t="shared" si="20"/>
        <v>0.15</v>
      </c>
      <c r="DJ25" s="361">
        <f t="shared" si="21"/>
        <v>0.25</v>
      </c>
      <c r="DK25" s="360">
        <f t="shared" si="22"/>
        <v>0.4</v>
      </c>
      <c r="DL25" s="359">
        <f t="shared" si="23"/>
        <v>2</v>
      </c>
      <c r="DM25" s="326">
        <f t="shared" si="24"/>
        <v>0.216</v>
      </c>
      <c r="DN25" s="359">
        <f t="shared" si="25"/>
        <v>5</v>
      </c>
      <c r="DO25" s="326">
        <f t="shared" si="26"/>
        <v>1</v>
      </c>
      <c r="DP25" s="361">
        <f t="shared" si="27"/>
        <v>0.15</v>
      </c>
      <c r="DQ25" s="361">
        <f t="shared" si="28"/>
        <v>0.25</v>
      </c>
      <c r="DR25" s="360">
        <f t="shared" si="29"/>
        <v>0.4</v>
      </c>
      <c r="DS25" s="359">
        <f t="shared" si="30"/>
        <v>1</v>
      </c>
      <c r="DT25" s="326">
        <f t="shared" si="31"/>
        <v>0.12959999999999999</v>
      </c>
      <c r="DU25" s="359">
        <f t="shared" si="32"/>
        <v>5</v>
      </c>
      <c r="DV25" s="326">
        <f t="shared" si="33"/>
        <v>1</v>
      </c>
      <c r="DW25" s="361">
        <f t="shared" si="34"/>
        <v>0.15</v>
      </c>
      <c r="DX25" s="361">
        <f t="shared" si="35"/>
        <v>0.25</v>
      </c>
      <c r="DY25" s="360">
        <f t="shared" si="36"/>
        <v>0.4</v>
      </c>
      <c r="DZ25" s="359">
        <f t="shared" si="37"/>
        <v>1</v>
      </c>
      <c r="EA25" s="326">
        <f t="shared" si="38"/>
        <v>7.7759999999999996E-2</v>
      </c>
      <c r="EB25" s="359">
        <f t="shared" si="39"/>
        <v>5</v>
      </c>
      <c r="EC25" s="326">
        <f t="shared" si="40"/>
        <v>1</v>
      </c>
      <c r="ED25" s="361">
        <f t="shared" si="41"/>
        <v>0.15</v>
      </c>
      <c r="EE25" s="361">
        <f t="shared" si="42"/>
        <v>0.25</v>
      </c>
      <c r="EF25" s="360">
        <f t="shared" si="43"/>
        <v>0.4</v>
      </c>
      <c r="EG25" s="359">
        <f t="shared" si="44"/>
        <v>1</v>
      </c>
      <c r="EH25" s="326">
        <f t="shared" si="45"/>
        <v>4.6655999999999996E-2</v>
      </c>
      <c r="EI25" s="359">
        <f t="shared" si="46"/>
        <v>5</v>
      </c>
      <c r="EJ25" s="326">
        <f t="shared" si="47"/>
        <v>1</v>
      </c>
      <c r="EK25" s="361">
        <f t="shared" si="48"/>
        <v>0</v>
      </c>
      <c r="EL25" s="361">
        <f t="shared" si="49"/>
        <v>0</v>
      </c>
      <c r="EM25" s="360">
        <f t="shared" si="50"/>
        <v>0</v>
      </c>
      <c r="EN25" s="359">
        <f t="shared" si="51"/>
        <v>1</v>
      </c>
      <c r="EO25" s="326">
        <f t="shared" si="52"/>
        <v>4.6655999999999996E-2</v>
      </c>
      <c r="EP25" s="359">
        <f t="shared" si="53"/>
        <v>5</v>
      </c>
      <c r="EQ25" s="326">
        <f t="shared" si="54"/>
        <v>1</v>
      </c>
      <c r="ER25" s="361">
        <f t="shared" si="55"/>
        <v>0</v>
      </c>
      <c r="ES25" s="361">
        <f t="shared" si="56"/>
        <v>0</v>
      </c>
      <c r="ET25" s="360">
        <f t="shared" si="57"/>
        <v>0</v>
      </c>
      <c r="EU25" s="359">
        <f t="shared" si="58"/>
        <v>1</v>
      </c>
      <c r="EV25" s="326">
        <f t="shared" si="59"/>
        <v>4.6655999999999996E-2</v>
      </c>
      <c r="EW25" s="359">
        <f t="shared" si="60"/>
        <v>5</v>
      </c>
      <c r="EX25" s="326">
        <f t="shared" si="61"/>
        <v>1</v>
      </c>
      <c r="EY25" s="361">
        <f t="shared" si="62"/>
        <v>0</v>
      </c>
      <c r="EZ25" s="361">
        <f t="shared" si="63"/>
        <v>0</v>
      </c>
      <c r="FA25" s="360">
        <f t="shared" si="64"/>
        <v>0</v>
      </c>
      <c r="FB25" s="359">
        <f t="shared" si="65"/>
        <v>1</v>
      </c>
      <c r="FC25" s="326">
        <f t="shared" si="66"/>
        <v>4.6655999999999996E-2</v>
      </c>
      <c r="FD25" s="359">
        <f t="shared" si="67"/>
        <v>5</v>
      </c>
      <c r="FE25" s="326">
        <f t="shared" si="68"/>
        <v>1</v>
      </c>
      <c r="FF25" s="361">
        <f t="shared" si="69"/>
        <v>0</v>
      </c>
      <c r="FG25" s="361">
        <f t="shared" si="70"/>
        <v>0</v>
      </c>
      <c r="FH25" s="360">
        <f t="shared" si="71"/>
        <v>0</v>
      </c>
      <c r="FI25" s="359">
        <f t="shared" si="72"/>
        <v>1</v>
      </c>
      <c r="FJ25" s="326">
        <f t="shared" si="73"/>
        <v>4.6655999999999996E-2</v>
      </c>
      <c r="FK25" s="359">
        <f t="shared" si="74"/>
        <v>5</v>
      </c>
      <c r="FL25" s="326">
        <f t="shared" si="75"/>
        <v>1</v>
      </c>
      <c r="FM25" s="361">
        <f t="shared" si="76"/>
        <v>0</v>
      </c>
      <c r="FN25" s="361">
        <f t="shared" si="77"/>
        <v>0</v>
      </c>
      <c r="FO25" s="360">
        <f t="shared" si="78"/>
        <v>0</v>
      </c>
      <c r="FP25" s="359">
        <f t="shared" si="79"/>
        <v>1</v>
      </c>
      <c r="FQ25" s="326">
        <f t="shared" si="80"/>
        <v>4.6655999999999996E-2</v>
      </c>
      <c r="FR25" s="359">
        <f t="shared" si="81"/>
        <v>5</v>
      </c>
      <c r="FS25" s="326">
        <f t="shared" si="82"/>
        <v>1</v>
      </c>
      <c r="FT25" s="361">
        <f t="shared" si="83"/>
        <v>0</v>
      </c>
      <c r="FU25" s="361">
        <f t="shared" si="84"/>
        <v>0</v>
      </c>
      <c r="FV25" s="360">
        <f t="shared" si="85"/>
        <v>0</v>
      </c>
      <c r="FW25" s="359">
        <f t="shared" si="86"/>
        <v>1</v>
      </c>
      <c r="FX25" s="326">
        <f t="shared" si="87"/>
        <v>4.6655999999999996E-2</v>
      </c>
      <c r="FY25" s="359">
        <f t="shared" si="88"/>
        <v>5</v>
      </c>
      <c r="FZ25" s="326">
        <f t="shared" si="89"/>
        <v>1</v>
      </c>
      <c r="GA25" s="361">
        <f t="shared" si="90"/>
        <v>0</v>
      </c>
      <c r="GB25" s="361">
        <f t="shared" si="91"/>
        <v>0</v>
      </c>
      <c r="GC25" s="360">
        <f t="shared" si="92"/>
        <v>0</v>
      </c>
      <c r="GD25" s="359">
        <f t="shared" si="93"/>
        <v>1</v>
      </c>
      <c r="GE25" s="326">
        <f t="shared" si="94"/>
        <v>4.6655999999999996E-2</v>
      </c>
      <c r="GF25" s="359">
        <f t="shared" si="95"/>
        <v>5</v>
      </c>
      <c r="GG25" s="326">
        <f t="shared" si="96"/>
        <v>1</v>
      </c>
      <c r="GH25" s="326">
        <f t="shared" si="97"/>
        <v>1</v>
      </c>
    </row>
    <row r="26" spans="1:190" s="160" customFormat="1" ht="388.8" x14ac:dyDescent="0.2">
      <c r="A26" s="170">
        <f t="shared" si="100"/>
        <v>18</v>
      </c>
      <c r="B26" s="168" t="s">
        <v>879</v>
      </c>
      <c r="C26" s="77" t="s">
        <v>878</v>
      </c>
      <c r="D26" s="365" t="s">
        <v>206</v>
      </c>
      <c r="E26" s="79" t="s">
        <v>204</v>
      </c>
      <c r="F26" s="168" t="s">
        <v>222</v>
      </c>
      <c r="G26" s="165" t="s">
        <v>211</v>
      </c>
      <c r="H26" s="79" t="s">
        <v>173</v>
      </c>
      <c r="I26" s="166" t="s">
        <v>22</v>
      </c>
      <c r="J26" s="166" t="s">
        <v>54</v>
      </c>
      <c r="K26" s="166" t="s">
        <v>54</v>
      </c>
      <c r="L26" s="166" t="s">
        <v>54</v>
      </c>
      <c r="M26" s="166" t="s">
        <v>54</v>
      </c>
      <c r="N26" s="166" t="s">
        <v>54</v>
      </c>
      <c r="O26" s="166" t="s">
        <v>54</v>
      </c>
      <c r="P26" s="166" t="s">
        <v>54</v>
      </c>
      <c r="Q26" s="166" t="s">
        <v>53</v>
      </c>
      <c r="R26" s="166" t="s">
        <v>53</v>
      </c>
      <c r="S26" s="166" t="s">
        <v>54</v>
      </c>
      <c r="T26" s="166" t="s">
        <v>54</v>
      </c>
      <c r="U26" s="166" t="s">
        <v>54</v>
      </c>
      <c r="V26" s="166" t="s">
        <v>54</v>
      </c>
      <c r="W26" s="166" t="s">
        <v>54</v>
      </c>
      <c r="X26" s="166" t="s">
        <v>54</v>
      </c>
      <c r="Y26" s="166" t="s">
        <v>53</v>
      </c>
      <c r="Z26" s="166" t="s">
        <v>54</v>
      </c>
      <c r="AA26" s="166" t="s">
        <v>53</v>
      </c>
      <c r="AB26" s="166" t="s">
        <v>53</v>
      </c>
      <c r="AC26" s="364" t="str">
        <f t="shared" si="0"/>
        <v>3 - Media</v>
      </c>
      <c r="AD26" s="320">
        <f t="shared" si="1"/>
        <v>0.6</v>
      </c>
      <c r="AE26" s="364" t="str">
        <f t="shared" si="2"/>
        <v>5 - Catastrófico</v>
      </c>
      <c r="AF26" s="320">
        <f t="shared" si="3"/>
        <v>1</v>
      </c>
      <c r="AG26" s="69" t="str">
        <f>IFERROR(INDEX('G CONTR'!$BLT$621:$BLX$625,MATCH(I26,'G CONTR'!$BLR$621:$BLR$625,0),MATCH(AE26,'G CONTR'!$BLT$619:$BLX$619,0)),"")</f>
        <v>ALTO</v>
      </c>
      <c r="AH26" s="320">
        <f t="shared" si="4"/>
        <v>0.6</v>
      </c>
      <c r="AI26" s="372" t="s">
        <v>877</v>
      </c>
      <c r="AJ26" s="165" t="s">
        <v>876</v>
      </c>
      <c r="AK26" s="79" t="s">
        <v>875</v>
      </c>
      <c r="AL26" s="79" t="s">
        <v>874</v>
      </c>
      <c r="AM26" s="168" t="s">
        <v>35</v>
      </c>
      <c r="AN26" s="168" t="s">
        <v>45</v>
      </c>
      <c r="AO26" s="168" t="s">
        <v>50</v>
      </c>
      <c r="AP26" s="168" t="s">
        <v>52</v>
      </c>
      <c r="AQ26" s="168" t="s">
        <v>35</v>
      </c>
      <c r="AR26" s="168" t="s">
        <v>45</v>
      </c>
      <c r="AS26" s="168" t="s">
        <v>50</v>
      </c>
      <c r="AT26" s="168" t="s">
        <v>52</v>
      </c>
      <c r="AU26" s="168" t="s">
        <v>35</v>
      </c>
      <c r="AV26" s="168" t="s">
        <v>45</v>
      </c>
      <c r="AW26" s="168" t="s">
        <v>50</v>
      </c>
      <c r="AX26" s="168" t="s">
        <v>52</v>
      </c>
      <c r="AY26" s="168" t="s">
        <v>35</v>
      </c>
      <c r="AZ26" s="168" t="s">
        <v>45</v>
      </c>
      <c r="BA26" s="371" t="s">
        <v>50</v>
      </c>
      <c r="BB26" s="371" t="s">
        <v>52</v>
      </c>
      <c r="BC26" s="168"/>
      <c r="BD26" s="168"/>
      <c r="BE26" s="168"/>
      <c r="BF26" s="168"/>
      <c r="BG26" s="168"/>
      <c r="BH26" s="168"/>
      <c r="BI26" s="168"/>
      <c r="BJ26" s="168"/>
      <c r="BK26" s="168"/>
      <c r="BL26" s="168"/>
      <c r="BM26" s="168"/>
      <c r="BN26" s="168"/>
      <c r="BO26" s="168"/>
      <c r="BP26" s="168"/>
      <c r="BQ26" s="168"/>
      <c r="BR26" s="168"/>
      <c r="BS26" s="168"/>
      <c r="BT26" s="168"/>
      <c r="BU26" s="168"/>
      <c r="BV26" s="168"/>
      <c r="BW26" s="168"/>
      <c r="BX26" s="168"/>
      <c r="BY26" s="168"/>
      <c r="BZ26" s="168"/>
      <c r="CA26" s="168"/>
      <c r="CB26" s="168"/>
      <c r="CC26" s="168"/>
      <c r="CD26" s="168"/>
      <c r="CE26" s="168"/>
      <c r="CF26" s="168"/>
      <c r="CG26" s="168"/>
      <c r="CH26" s="168"/>
      <c r="CI26" s="168"/>
      <c r="CJ26" s="168"/>
      <c r="CK26" s="168"/>
      <c r="CL26" s="169" t="str">
        <f>IFERROR(IF(GD26&lt;=1,"1 - Muy Baja",VLOOKUP(GD26,#REF!,2,0)),"")</f>
        <v>1 - Muy Baja</v>
      </c>
      <c r="CM26" s="321">
        <f t="shared" si="5"/>
        <v>7.7759999999999996E-2</v>
      </c>
      <c r="CN26" s="66" t="str">
        <f>IFERROR(IF(GF26&lt;=1,"1 - Leve",HLOOKUP(GF26,'[3]G PREDIAL'!$BLU$673:$BLY$674,2,0)),"")</f>
        <v>5 - Catastrófico</v>
      </c>
      <c r="CO26" s="321">
        <f t="shared" si="99"/>
        <v>1</v>
      </c>
      <c r="CP26" s="169" t="str">
        <f t="shared" si="6"/>
        <v>MODERADO</v>
      </c>
      <c r="CQ26" s="320">
        <f t="shared" si="7"/>
        <v>7.7759999999999996E-2</v>
      </c>
      <c r="CR26" s="77" t="s">
        <v>238</v>
      </c>
      <c r="CS26" s="169">
        <f t="shared" si="8"/>
        <v>3</v>
      </c>
      <c r="CT26" s="363" t="s">
        <v>873</v>
      </c>
      <c r="CU26" s="76" t="s">
        <v>849</v>
      </c>
      <c r="CV26" s="320"/>
      <c r="CW26" s="360">
        <f t="shared" si="9"/>
        <v>14</v>
      </c>
      <c r="CX26" s="362">
        <f t="shared" si="10"/>
        <v>5</v>
      </c>
      <c r="CY26" s="360" t="str">
        <f t="shared" si="11"/>
        <v>Catastrófico</v>
      </c>
      <c r="CZ26" s="324">
        <f t="shared" si="12"/>
        <v>1</v>
      </c>
      <c r="DA26" s="361">
        <f t="shared" si="13"/>
        <v>0.15</v>
      </c>
      <c r="DB26" s="361">
        <f t="shared" si="14"/>
        <v>0.25</v>
      </c>
      <c r="DC26" s="360">
        <f t="shared" si="15"/>
        <v>0.4</v>
      </c>
      <c r="DD26" s="359">
        <f t="shared" si="16"/>
        <v>2</v>
      </c>
      <c r="DE26" s="326">
        <f t="shared" si="17"/>
        <v>0.36</v>
      </c>
      <c r="DF26" s="359">
        <f t="shared" si="18"/>
        <v>5</v>
      </c>
      <c r="DG26" s="359"/>
      <c r="DH26" s="326">
        <f t="shared" si="19"/>
        <v>1</v>
      </c>
      <c r="DI26" s="361">
        <f t="shared" si="20"/>
        <v>0.15</v>
      </c>
      <c r="DJ26" s="361">
        <f t="shared" si="21"/>
        <v>0.25</v>
      </c>
      <c r="DK26" s="360">
        <f t="shared" si="22"/>
        <v>0.4</v>
      </c>
      <c r="DL26" s="359">
        <f t="shared" si="23"/>
        <v>2</v>
      </c>
      <c r="DM26" s="326">
        <f t="shared" si="24"/>
        <v>0.216</v>
      </c>
      <c r="DN26" s="359">
        <f t="shared" si="25"/>
        <v>5</v>
      </c>
      <c r="DO26" s="326">
        <f t="shared" si="26"/>
        <v>1</v>
      </c>
      <c r="DP26" s="361">
        <f t="shared" si="27"/>
        <v>0.15</v>
      </c>
      <c r="DQ26" s="361">
        <f t="shared" si="28"/>
        <v>0.25</v>
      </c>
      <c r="DR26" s="360">
        <f t="shared" si="29"/>
        <v>0.4</v>
      </c>
      <c r="DS26" s="359">
        <f t="shared" si="30"/>
        <v>1</v>
      </c>
      <c r="DT26" s="326">
        <f t="shared" si="31"/>
        <v>0.12959999999999999</v>
      </c>
      <c r="DU26" s="359">
        <f t="shared" si="32"/>
        <v>5</v>
      </c>
      <c r="DV26" s="326">
        <f t="shared" si="33"/>
        <v>1</v>
      </c>
      <c r="DW26" s="361">
        <f t="shared" si="34"/>
        <v>0.15</v>
      </c>
      <c r="DX26" s="361">
        <f>IF(BA26="",0,IF(BA26="Preventivo",0.25,IF(BA26="Detectivo",0.15,IF(#REF!="Correctivo",0.1,0))))</f>
        <v>0.25</v>
      </c>
      <c r="DY26" s="360">
        <f t="shared" si="36"/>
        <v>0.4</v>
      </c>
      <c r="DZ26" s="359">
        <f t="shared" si="37"/>
        <v>1</v>
      </c>
      <c r="EA26" s="326">
        <f t="shared" si="38"/>
        <v>7.7759999999999996E-2</v>
      </c>
      <c r="EB26" s="359">
        <f t="shared" si="39"/>
        <v>5</v>
      </c>
      <c r="EC26" s="326">
        <f t="shared" si="40"/>
        <v>1</v>
      </c>
      <c r="ED26" s="361">
        <f t="shared" si="41"/>
        <v>0</v>
      </c>
      <c r="EE26" s="361">
        <f t="shared" si="42"/>
        <v>0</v>
      </c>
      <c r="EF26" s="360">
        <f t="shared" si="43"/>
        <v>0</v>
      </c>
      <c r="EG26" s="359">
        <f t="shared" si="44"/>
        <v>1</v>
      </c>
      <c r="EH26" s="326">
        <f t="shared" si="45"/>
        <v>7.7759999999999996E-2</v>
      </c>
      <c r="EI26" s="359">
        <f t="shared" si="46"/>
        <v>5</v>
      </c>
      <c r="EJ26" s="326">
        <f t="shared" si="47"/>
        <v>1</v>
      </c>
      <c r="EK26" s="361">
        <f t="shared" si="48"/>
        <v>0</v>
      </c>
      <c r="EL26" s="361">
        <f t="shared" si="49"/>
        <v>0</v>
      </c>
      <c r="EM26" s="360">
        <f t="shared" si="50"/>
        <v>0</v>
      </c>
      <c r="EN26" s="359">
        <f t="shared" si="51"/>
        <v>1</v>
      </c>
      <c r="EO26" s="326">
        <f t="shared" si="52"/>
        <v>7.7759999999999996E-2</v>
      </c>
      <c r="EP26" s="359">
        <f t="shared" si="53"/>
        <v>5</v>
      </c>
      <c r="EQ26" s="326">
        <f t="shared" si="54"/>
        <v>1</v>
      </c>
      <c r="ER26" s="361">
        <f t="shared" si="55"/>
        <v>0</v>
      </c>
      <c r="ES26" s="361">
        <f t="shared" si="56"/>
        <v>0</v>
      </c>
      <c r="ET26" s="360">
        <f t="shared" si="57"/>
        <v>0</v>
      </c>
      <c r="EU26" s="359">
        <f t="shared" si="58"/>
        <v>1</v>
      </c>
      <c r="EV26" s="326">
        <f t="shared" si="59"/>
        <v>7.7759999999999996E-2</v>
      </c>
      <c r="EW26" s="359">
        <f t="shared" si="60"/>
        <v>5</v>
      </c>
      <c r="EX26" s="326">
        <f t="shared" si="61"/>
        <v>1</v>
      </c>
      <c r="EY26" s="361">
        <f t="shared" si="62"/>
        <v>0</v>
      </c>
      <c r="EZ26" s="361">
        <f t="shared" si="63"/>
        <v>0</v>
      </c>
      <c r="FA26" s="360">
        <f t="shared" si="64"/>
        <v>0</v>
      </c>
      <c r="FB26" s="359">
        <f t="shared" si="65"/>
        <v>1</v>
      </c>
      <c r="FC26" s="326">
        <f t="shared" si="66"/>
        <v>7.7759999999999996E-2</v>
      </c>
      <c r="FD26" s="359">
        <f t="shared" si="67"/>
        <v>5</v>
      </c>
      <c r="FE26" s="326">
        <f t="shared" si="68"/>
        <v>1</v>
      </c>
      <c r="FF26" s="361">
        <f t="shared" si="69"/>
        <v>0</v>
      </c>
      <c r="FG26" s="361">
        <f t="shared" si="70"/>
        <v>0</v>
      </c>
      <c r="FH26" s="360">
        <f t="shared" si="71"/>
        <v>0</v>
      </c>
      <c r="FI26" s="359">
        <f t="shared" si="72"/>
        <v>1</v>
      </c>
      <c r="FJ26" s="326">
        <f t="shared" si="73"/>
        <v>7.7759999999999996E-2</v>
      </c>
      <c r="FK26" s="359">
        <f t="shared" si="74"/>
        <v>5</v>
      </c>
      <c r="FL26" s="326">
        <f t="shared" si="75"/>
        <v>1</v>
      </c>
      <c r="FM26" s="361">
        <f t="shared" si="76"/>
        <v>0</v>
      </c>
      <c r="FN26" s="361">
        <f t="shared" si="77"/>
        <v>0</v>
      </c>
      <c r="FO26" s="360">
        <f t="shared" si="78"/>
        <v>0</v>
      </c>
      <c r="FP26" s="359">
        <f t="shared" si="79"/>
        <v>1</v>
      </c>
      <c r="FQ26" s="326">
        <f t="shared" si="80"/>
        <v>7.7759999999999996E-2</v>
      </c>
      <c r="FR26" s="359">
        <f t="shared" si="81"/>
        <v>5</v>
      </c>
      <c r="FS26" s="326">
        <f t="shared" si="82"/>
        <v>1</v>
      </c>
      <c r="FT26" s="361">
        <f t="shared" si="83"/>
        <v>0</v>
      </c>
      <c r="FU26" s="361">
        <f t="shared" si="84"/>
        <v>0</v>
      </c>
      <c r="FV26" s="360">
        <f t="shared" si="85"/>
        <v>0</v>
      </c>
      <c r="FW26" s="359">
        <f t="shared" si="86"/>
        <v>1</v>
      </c>
      <c r="FX26" s="326">
        <f t="shared" si="87"/>
        <v>7.7759999999999996E-2</v>
      </c>
      <c r="FY26" s="359">
        <f t="shared" si="88"/>
        <v>5</v>
      </c>
      <c r="FZ26" s="326">
        <f t="shared" si="89"/>
        <v>1</v>
      </c>
      <c r="GA26" s="361">
        <f t="shared" si="90"/>
        <v>0</v>
      </c>
      <c r="GB26" s="361">
        <f t="shared" si="91"/>
        <v>0</v>
      </c>
      <c r="GC26" s="360">
        <f t="shared" si="92"/>
        <v>0</v>
      </c>
      <c r="GD26" s="359">
        <f t="shared" si="93"/>
        <v>1</v>
      </c>
      <c r="GE26" s="326">
        <f t="shared" si="94"/>
        <v>7.7759999999999996E-2</v>
      </c>
      <c r="GF26" s="359">
        <f t="shared" si="95"/>
        <v>5</v>
      </c>
      <c r="GG26" s="326">
        <f t="shared" si="96"/>
        <v>1</v>
      </c>
      <c r="GH26" s="326">
        <f t="shared" si="97"/>
        <v>1</v>
      </c>
    </row>
    <row r="27" spans="1:190" ht="244.8" x14ac:dyDescent="0.2">
      <c r="A27" s="75">
        <v>19</v>
      </c>
      <c r="B27" s="67" t="s">
        <v>869</v>
      </c>
      <c r="C27" s="77" t="s">
        <v>872</v>
      </c>
      <c r="D27" s="74" t="s">
        <v>205</v>
      </c>
      <c r="E27" s="72" t="s">
        <v>204</v>
      </c>
      <c r="F27" s="67" t="s">
        <v>225</v>
      </c>
      <c r="G27" s="67" t="s">
        <v>211</v>
      </c>
      <c r="H27" s="72" t="s">
        <v>173</v>
      </c>
      <c r="I27" s="71" t="s">
        <v>20</v>
      </c>
      <c r="J27" s="71" t="s">
        <v>54</v>
      </c>
      <c r="K27" s="71" t="s">
        <v>54</v>
      </c>
      <c r="L27" s="71" t="s">
        <v>54</v>
      </c>
      <c r="M27" s="71" t="s">
        <v>54</v>
      </c>
      <c r="N27" s="71" t="s">
        <v>54</v>
      </c>
      <c r="O27" s="71" t="s">
        <v>54</v>
      </c>
      <c r="P27" s="71" t="s">
        <v>54</v>
      </c>
      <c r="Q27" s="71" t="s">
        <v>53</v>
      </c>
      <c r="R27" s="71" t="s">
        <v>53</v>
      </c>
      <c r="S27" s="71" t="s">
        <v>54</v>
      </c>
      <c r="T27" s="71" t="s">
        <v>54</v>
      </c>
      <c r="U27" s="71" t="s">
        <v>54</v>
      </c>
      <c r="V27" s="71" t="s">
        <v>54</v>
      </c>
      <c r="W27" s="71" t="s">
        <v>54</v>
      </c>
      <c r="X27" s="71" t="s">
        <v>54</v>
      </c>
      <c r="Y27" s="71" t="s">
        <v>53</v>
      </c>
      <c r="Z27" s="71" t="s">
        <v>54</v>
      </c>
      <c r="AA27" s="71" t="s">
        <v>53</v>
      </c>
      <c r="AB27" s="71" t="s">
        <v>53</v>
      </c>
      <c r="AC27" s="369" t="str">
        <f t="shared" si="0"/>
        <v>2 - Baja</v>
      </c>
      <c r="AD27" s="312">
        <f t="shared" si="1"/>
        <v>0.4</v>
      </c>
      <c r="AE27" s="369" t="str">
        <f t="shared" si="2"/>
        <v>5 - Catastrófico</v>
      </c>
      <c r="AF27" s="312">
        <f t="shared" si="3"/>
        <v>1</v>
      </c>
      <c r="AG27" s="69" t="str">
        <f>IFERROR(INDEX('G CONTR'!$BLT$621:$BLX$625,MATCH(I27,'G CONTR'!$BLR$621:$BLR$625,0),MATCH(AE27,'G CONTR'!$BLT$619:$BLX$619,0)),"")</f>
        <v>ALTO</v>
      </c>
      <c r="AH27" s="312">
        <f t="shared" si="4"/>
        <v>0.4</v>
      </c>
      <c r="AI27" s="80" t="s">
        <v>871</v>
      </c>
      <c r="AJ27" s="68" t="s">
        <v>108</v>
      </c>
      <c r="AK27" s="72" t="s">
        <v>852</v>
      </c>
      <c r="AL27" s="72" t="s">
        <v>851</v>
      </c>
      <c r="AM27" s="67" t="s">
        <v>35</v>
      </c>
      <c r="AN27" s="67" t="s">
        <v>45</v>
      </c>
      <c r="AO27" s="67" t="s">
        <v>50</v>
      </c>
      <c r="AP27" s="67" t="s">
        <v>52</v>
      </c>
      <c r="AQ27" s="67" t="s">
        <v>35</v>
      </c>
      <c r="AR27" s="67" t="s">
        <v>45</v>
      </c>
      <c r="AS27" s="67" t="s">
        <v>50</v>
      </c>
      <c r="AT27" s="67" t="s">
        <v>52</v>
      </c>
      <c r="AU27" s="67" t="s">
        <v>35</v>
      </c>
      <c r="AV27" s="67" t="s">
        <v>45</v>
      </c>
      <c r="AW27" s="67" t="s">
        <v>50</v>
      </c>
      <c r="AX27" s="67" t="s">
        <v>52</v>
      </c>
      <c r="AY27" s="67" t="s">
        <v>35</v>
      </c>
      <c r="AZ27" s="67" t="s">
        <v>45</v>
      </c>
      <c r="BA27" s="370" t="s">
        <v>50</v>
      </c>
      <c r="BB27" s="370" t="s">
        <v>52</v>
      </c>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c r="CG27" s="67"/>
      <c r="CH27" s="67"/>
      <c r="CI27" s="67"/>
      <c r="CJ27" s="67"/>
      <c r="CK27" s="67"/>
      <c r="CL27" s="169" t="str">
        <f>IFERROR(IF(GD27&lt;=1,"1 - Muy Baja",VLOOKUP(GD27,#REF!,2,0)),"")</f>
        <v>1 - Muy Baja</v>
      </c>
      <c r="CM27" s="313">
        <f t="shared" si="5"/>
        <v>5.183999999999999E-2</v>
      </c>
      <c r="CN27" s="66" t="str">
        <f>IFERROR(IF(GF27&lt;=1,"1 - Leve",HLOOKUP(GF27,'[3]G PREDIAL'!$BLU$673:$BLY$674,2,0)),"")</f>
        <v>5 - Catastrófico</v>
      </c>
      <c r="CO27" s="313">
        <f t="shared" si="99"/>
        <v>1</v>
      </c>
      <c r="CP27" s="69" t="str">
        <f t="shared" si="6"/>
        <v>MODERADO</v>
      </c>
      <c r="CQ27" s="312">
        <f t="shared" si="7"/>
        <v>5.183999999999999E-2</v>
      </c>
      <c r="CR27" s="77" t="s">
        <v>475</v>
      </c>
      <c r="CS27" s="69">
        <f t="shared" si="8"/>
        <v>3</v>
      </c>
      <c r="CT27" s="363" t="s">
        <v>870</v>
      </c>
      <c r="CU27" s="76" t="s">
        <v>633</v>
      </c>
      <c r="CV27" s="312"/>
      <c r="CW27" s="366">
        <f t="shared" si="9"/>
        <v>14</v>
      </c>
      <c r="CX27" s="368">
        <f t="shared" si="10"/>
        <v>5</v>
      </c>
      <c r="CY27" s="366" t="str">
        <f t="shared" si="11"/>
        <v>Catastrófico</v>
      </c>
      <c r="CZ27" s="314">
        <f t="shared" si="12"/>
        <v>1</v>
      </c>
      <c r="DA27" s="367">
        <f t="shared" si="13"/>
        <v>0.15</v>
      </c>
      <c r="DB27" s="367">
        <f t="shared" si="14"/>
        <v>0.25</v>
      </c>
      <c r="DC27" s="366">
        <f t="shared" si="15"/>
        <v>0.4</v>
      </c>
      <c r="DD27" s="55">
        <f t="shared" si="16"/>
        <v>2</v>
      </c>
      <c r="DE27" s="315">
        <f t="shared" si="17"/>
        <v>0.24</v>
      </c>
      <c r="DF27" s="55">
        <f t="shared" si="18"/>
        <v>5</v>
      </c>
      <c r="DG27" s="55"/>
      <c r="DH27" s="315">
        <f t="shared" si="19"/>
        <v>1</v>
      </c>
      <c r="DI27" s="367">
        <f t="shared" si="20"/>
        <v>0.15</v>
      </c>
      <c r="DJ27" s="367">
        <f t="shared" si="21"/>
        <v>0.25</v>
      </c>
      <c r="DK27" s="366">
        <f t="shared" si="22"/>
        <v>0.4</v>
      </c>
      <c r="DL27" s="55">
        <f t="shared" si="23"/>
        <v>1</v>
      </c>
      <c r="DM27" s="315">
        <f t="shared" si="24"/>
        <v>0.14399999999999999</v>
      </c>
      <c r="DN27" s="55">
        <f t="shared" si="25"/>
        <v>5</v>
      </c>
      <c r="DO27" s="315">
        <f t="shared" si="26"/>
        <v>1</v>
      </c>
      <c r="DP27" s="367">
        <f t="shared" si="27"/>
        <v>0.15</v>
      </c>
      <c r="DQ27" s="367">
        <f t="shared" si="28"/>
        <v>0.25</v>
      </c>
      <c r="DR27" s="366">
        <f t="shared" si="29"/>
        <v>0.4</v>
      </c>
      <c r="DS27" s="55">
        <f t="shared" si="30"/>
        <v>1</v>
      </c>
      <c r="DT27" s="315">
        <f t="shared" si="31"/>
        <v>8.6399999999999991E-2</v>
      </c>
      <c r="DU27" s="55">
        <f t="shared" si="32"/>
        <v>5</v>
      </c>
      <c r="DV27" s="315">
        <f t="shared" si="33"/>
        <v>1</v>
      </c>
      <c r="DW27" s="367">
        <f t="shared" si="34"/>
        <v>0.15</v>
      </c>
      <c r="DX27" s="367">
        <f>IF(BA27="",0,IF(BA27="Preventivo",0.25,IF(BA27="Detectivo",0.15,IF(BA28="Correctivo",0.1,0))))</f>
        <v>0.25</v>
      </c>
      <c r="DY27" s="366">
        <f t="shared" si="36"/>
        <v>0.4</v>
      </c>
      <c r="DZ27" s="55">
        <f t="shared" si="37"/>
        <v>1</v>
      </c>
      <c r="EA27" s="315">
        <f t="shared" si="38"/>
        <v>5.183999999999999E-2</v>
      </c>
      <c r="EB27" s="55">
        <f t="shared" si="39"/>
        <v>5</v>
      </c>
      <c r="EC27" s="315">
        <f t="shared" si="40"/>
        <v>1</v>
      </c>
      <c r="ED27" s="367">
        <f t="shared" si="41"/>
        <v>0</v>
      </c>
      <c r="EE27" s="367">
        <f t="shared" si="42"/>
        <v>0</v>
      </c>
      <c r="EF27" s="366">
        <f t="shared" si="43"/>
        <v>0</v>
      </c>
      <c r="EG27" s="55">
        <f t="shared" si="44"/>
        <v>1</v>
      </c>
      <c r="EH27" s="315">
        <f t="shared" si="45"/>
        <v>5.183999999999999E-2</v>
      </c>
      <c r="EI27" s="55">
        <f t="shared" si="46"/>
        <v>5</v>
      </c>
      <c r="EJ27" s="315">
        <f t="shared" si="47"/>
        <v>1</v>
      </c>
      <c r="EK27" s="367">
        <f t="shared" si="48"/>
        <v>0</v>
      </c>
      <c r="EL27" s="367">
        <f t="shared" si="49"/>
        <v>0</v>
      </c>
      <c r="EM27" s="366">
        <f t="shared" si="50"/>
        <v>0</v>
      </c>
      <c r="EN27" s="55">
        <f t="shared" si="51"/>
        <v>1</v>
      </c>
      <c r="EO27" s="315">
        <f t="shared" si="52"/>
        <v>5.183999999999999E-2</v>
      </c>
      <c r="EP27" s="55">
        <f t="shared" si="53"/>
        <v>5</v>
      </c>
      <c r="EQ27" s="315">
        <f t="shared" si="54"/>
        <v>1</v>
      </c>
      <c r="ER27" s="367">
        <f t="shared" si="55"/>
        <v>0</v>
      </c>
      <c r="ES27" s="367">
        <f t="shared" si="56"/>
        <v>0</v>
      </c>
      <c r="ET27" s="366">
        <f t="shared" si="57"/>
        <v>0</v>
      </c>
      <c r="EU27" s="55">
        <f t="shared" si="58"/>
        <v>1</v>
      </c>
      <c r="EV27" s="315">
        <f t="shared" si="59"/>
        <v>5.183999999999999E-2</v>
      </c>
      <c r="EW27" s="55">
        <f t="shared" si="60"/>
        <v>5</v>
      </c>
      <c r="EX27" s="315">
        <f t="shared" si="61"/>
        <v>1</v>
      </c>
      <c r="EY27" s="367">
        <f t="shared" si="62"/>
        <v>0</v>
      </c>
      <c r="EZ27" s="367">
        <f t="shared" si="63"/>
        <v>0</v>
      </c>
      <c r="FA27" s="366">
        <f t="shared" si="64"/>
        <v>0</v>
      </c>
      <c r="FB27" s="55">
        <f t="shared" si="65"/>
        <v>1</v>
      </c>
      <c r="FC27" s="315">
        <f t="shared" si="66"/>
        <v>5.183999999999999E-2</v>
      </c>
      <c r="FD27" s="55">
        <f t="shared" si="67"/>
        <v>5</v>
      </c>
      <c r="FE27" s="315">
        <f t="shared" si="68"/>
        <v>1</v>
      </c>
      <c r="FF27" s="367">
        <f t="shared" si="69"/>
        <v>0</v>
      </c>
      <c r="FG27" s="367">
        <f t="shared" si="70"/>
        <v>0</v>
      </c>
      <c r="FH27" s="366">
        <f t="shared" si="71"/>
        <v>0</v>
      </c>
      <c r="FI27" s="55">
        <f t="shared" si="72"/>
        <v>1</v>
      </c>
      <c r="FJ27" s="315">
        <f t="shared" si="73"/>
        <v>5.183999999999999E-2</v>
      </c>
      <c r="FK27" s="55">
        <f t="shared" si="74"/>
        <v>5</v>
      </c>
      <c r="FL27" s="315">
        <f t="shared" si="75"/>
        <v>1</v>
      </c>
      <c r="FM27" s="367">
        <f t="shared" si="76"/>
        <v>0</v>
      </c>
      <c r="FN27" s="367">
        <f t="shared" si="77"/>
        <v>0</v>
      </c>
      <c r="FO27" s="366">
        <f t="shared" si="78"/>
        <v>0</v>
      </c>
      <c r="FP27" s="55">
        <f t="shared" si="79"/>
        <v>1</v>
      </c>
      <c r="FQ27" s="315">
        <f t="shared" si="80"/>
        <v>5.183999999999999E-2</v>
      </c>
      <c r="FR27" s="55">
        <f t="shared" si="81"/>
        <v>5</v>
      </c>
      <c r="FS27" s="315">
        <f t="shared" si="82"/>
        <v>1</v>
      </c>
      <c r="FT27" s="367">
        <f t="shared" si="83"/>
        <v>0</v>
      </c>
      <c r="FU27" s="367">
        <f t="shared" si="84"/>
        <v>0</v>
      </c>
      <c r="FV27" s="366">
        <f t="shared" si="85"/>
        <v>0</v>
      </c>
      <c r="FW27" s="55">
        <f t="shared" si="86"/>
        <v>1</v>
      </c>
      <c r="FX27" s="315">
        <f t="shared" si="87"/>
        <v>5.183999999999999E-2</v>
      </c>
      <c r="FY27" s="55">
        <f t="shared" si="88"/>
        <v>5</v>
      </c>
      <c r="FZ27" s="315">
        <f t="shared" si="89"/>
        <v>1</v>
      </c>
      <c r="GA27" s="367">
        <f t="shared" si="90"/>
        <v>0</v>
      </c>
      <c r="GB27" s="367">
        <f t="shared" si="91"/>
        <v>0</v>
      </c>
      <c r="GC27" s="366">
        <f t="shared" si="92"/>
        <v>0</v>
      </c>
      <c r="GD27" s="55">
        <f t="shared" si="93"/>
        <v>1</v>
      </c>
      <c r="GE27" s="315">
        <f t="shared" si="94"/>
        <v>5.183999999999999E-2</v>
      </c>
      <c r="GF27" s="55">
        <f t="shared" si="95"/>
        <v>5</v>
      </c>
      <c r="GG27" s="315">
        <f t="shared" si="96"/>
        <v>1</v>
      </c>
      <c r="GH27" s="315">
        <f t="shared" si="97"/>
        <v>1</v>
      </c>
    </row>
    <row r="28" spans="1:190" ht="388.8" x14ac:dyDescent="0.2">
      <c r="A28" s="75">
        <f>+A27+1</f>
        <v>20</v>
      </c>
      <c r="B28" s="67" t="s">
        <v>869</v>
      </c>
      <c r="C28" s="77" t="s">
        <v>868</v>
      </c>
      <c r="D28" s="74" t="s">
        <v>206</v>
      </c>
      <c r="E28" s="72" t="s">
        <v>204</v>
      </c>
      <c r="F28" s="67" t="s">
        <v>222</v>
      </c>
      <c r="G28" s="67" t="s">
        <v>211</v>
      </c>
      <c r="H28" s="72" t="s">
        <v>173</v>
      </c>
      <c r="I28" s="71" t="s">
        <v>20</v>
      </c>
      <c r="J28" s="71" t="s">
        <v>54</v>
      </c>
      <c r="K28" s="71" t="s">
        <v>54</v>
      </c>
      <c r="L28" s="71" t="s">
        <v>54</v>
      </c>
      <c r="M28" s="71" t="s">
        <v>54</v>
      </c>
      <c r="N28" s="71" t="s">
        <v>54</v>
      </c>
      <c r="O28" s="71" t="s">
        <v>54</v>
      </c>
      <c r="P28" s="71" t="s">
        <v>54</v>
      </c>
      <c r="Q28" s="71" t="s">
        <v>53</v>
      </c>
      <c r="R28" s="71" t="s">
        <v>53</v>
      </c>
      <c r="S28" s="71" t="s">
        <v>54</v>
      </c>
      <c r="T28" s="71" t="s">
        <v>54</v>
      </c>
      <c r="U28" s="71" t="s">
        <v>54</v>
      </c>
      <c r="V28" s="71" t="s">
        <v>54</v>
      </c>
      <c r="W28" s="71" t="s">
        <v>54</v>
      </c>
      <c r="X28" s="71" t="s">
        <v>54</v>
      </c>
      <c r="Y28" s="71" t="s">
        <v>53</v>
      </c>
      <c r="Z28" s="71" t="s">
        <v>54</v>
      </c>
      <c r="AA28" s="71" t="s">
        <v>53</v>
      </c>
      <c r="AB28" s="71" t="s">
        <v>53</v>
      </c>
      <c r="AC28" s="369" t="str">
        <f t="shared" si="0"/>
        <v>2 - Baja</v>
      </c>
      <c r="AD28" s="312">
        <f t="shared" si="1"/>
        <v>0.4</v>
      </c>
      <c r="AE28" s="369" t="str">
        <f t="shared" si="2"/>
        <v>5 - Catastrófico</v>
      </c>
      <c r="AF28" s="312">
        <f t="shared" si="3"/>
        <v>1</v>
      </c>
      <c r="AG28" s="69" t="str">
        <f>IFERROR(INDEX('G CONTR'!$BLT$621:$BLX$625,MATCH(I28,'G CONTR'!$BLR$621:$BLR$625,0),MATCH(AE28,'G CONTR'!$BLT$619:$BLX$619,0)),"")</f>
        <v>ALTO</v>
      </c>
      <c r="AH28" s="312">
        <f t="shared" si="4"/>
        <v>0.4</v>
      </c>
      <c r="AI28" s="77" t="s">
        <v>867</v>
      </c>
      <c r="AJ28" s="68" t="s">
        <v>108</v>
      </c>
      <c r="AK28" s="72" t="s">
        <v>852</v>
      </c>
      <c r="AL28" s="72" t="s">
        <v>851</v>
      </c>
      <c r="AM28" s="67" t="s">
        <v>35</v>
      </c>
      <c r="AN28" s="67" t="s">
        <v>45</v>
      </c>
      <c r="AO28" s="67" t="s">
        <v>50</v>
      </c>
      <c r="AP28" s="67" t="s">
        <v>52</v>
      </c>
      <c r="AQ28" s="67" t="s">
        <v>35</v>
      </c>
      <c r="AR28" s="67" t="s">
        <v>45</v>
      </c>
      <c r="AS28" s="67" t="s">
        <v>50</v>
      </c>
      <c r="AT28" s="67" t="s">
        <v>52</v>
      </c>
      <c r="AU28" s="67" t="s">
        <v>35</v>
      </c>
      <c r="AV28" s="67" t="s">
        <v>45</v>
      </c>
      <c r="AW28" s="67" t="s">
        <v>50</v>
      </c>
      <c r="AX28" s="67" t="s">
        <v>52</v>
      </c>
      <c r="AY28" s="67" t="s">
        <v>35</v>
      </c>
      <c r="AZ28" s="67" t="s">
        <v>45</v>
      </c>
      <c r="BA28" s="67" t="s">
        <v>50</v>
      </c>
      <c r="BB28" s="67" t="s">
        <v>52</v>
      </c>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7"/>
      <c r="CD28" s="67"/>
      <c r="CE28" s="67"/>
      <c r="CF28" s="67"/>
      <c r="CG28" s="67"/>
      <c r="CH28" s="67"/>
      <c r="CI28" s="67"/>
      <c r="CJ28" s="67"/>
      <c r="CK28" s="67"/>
      <c r="CL28" s="169" t="str">
        <f>IFERROR(IF(GD28&lt;=1,"1 - Muy Baja",VLOOKUP(GD28,#REF!,2,0)),"")</f>
        <v>1 - Muy Baja</v>
      </c>
      <c r="CM28" s="313">
        <f t="shared" si="5"/>
        <v>5.183999999999999E-2</v>
      </c>
      <c r="CN28" s="66" t="str">
        <f>IFERROR(IF(GF28&lt;=1,"1 - Leve",HLOOKUP(GF28,'[3]G PREDIAL'!$BLU$673:$BLY$674,2,0)),"")</f>
        <v>5 - Catastrófico</v>
      </c>
      <c r="CO28" s="313">
        <f t="shared" si="99"/>
        <v>1</v>
      </c>
      <c r="CP28" s="69" t="str">
        <f t="shared" si="6"/>
        <v>MODERADO</v>
      </c>
      <c r="CQ28" s="312">
        <f t="shared" si="7"/>
        <v>5.183999999999999E-2</v>
      </c>
      <c r="CR28" s="77" t="s">
        <v>238</v>
      </c>
      <c r="CS28" s="69">
        <f t="shared" si="8"/>
        <v>3</v>
      </c>
      <c r="CT28" s="363" t="s">
        <v>866</v>
      </c>
      <c r="CU28" s="76" t="s">
        <v>849</v>
      </c>
      <c r="CV28" s="312"/>
      <c r="CW28" s="366">
        <f t="shared" si="9"/>
        <v>14</v>
      </c>
      <c r="CX28" s="368">
        <f t="shared" si="10"/>
        <v>5</v>
      </c>
      <c r="CY28" s="366" t="str">
        <f t="shared" si="11"/>
        <v>Catastrófico</v>
      </c>
      <c r="CZ28" s="314">
        <f t="shared" si="12"/>
        <v>1</v>
      </c>
      <c r="DA28" s="367">
        <f t="shared" si="13"/>
        <v>0.15</v>
      </c>
      <c r="DB28" s="367">
        <f t="shared" si="14"/>
        <v>0.25</v>
      </c>
      <c r="DC28" s="366">
        <f t="shared" si="15"/>
        <v>0.4</v>
      </c>
      <c r="DD28" s="55">
        <f t="shared" si="16"/>
        <v>2</v>
      </c>
      <c r="DE28" s="315">
        <f t="shared" si="17"/>
        <v>0.24</v>
      </c>
      <c r="DF28" s="55">
        <f t="shared" si="18"/>
        <v>5</v>
      </c>
      <c r="DG28" s="55"/>
      <c r="DH28" s="315">
        <f t="shared" si="19"/>
        <v>1</v>
      </c>
      <c r="DI28" s="367">
        <f t="shared" si="20"/>
        <v>0.15</v>
      </c>
      <c r="DJ28" s="367">
        <f t="shared" si="21"/>
        <v>0.25</v>
      </c>
      <c r="DK28" s="366">
        <f t="shared" si="22"/>
        <v>0.4</v>
      </c>
      <c r="DL28" s="55">
        <f t="shared" si="23"/>
        <v>1</v>
      </c>
      <c r="DM28" s="315">
        <f t="shared" si="24"/>
        <v>0.14399999999999999</v>
      </c>
      <c r="DN28" s="55">
        <f t="shared" si="25"/>
        <v>5</v>
      </c>
      <c r="DO28" s="315">
        <f t="shared" si="26"/>
        <v>1</v>
      </c>
      <c r="DP28" s="367">
        <f t="shared" si="27"/>
        <v>0.15</v>
      </c>
      <c r="DQ28" s="367">
        <f t="shared" si="28"/>
        <v>0.25</v>
      </c>
      <c r="DR28" s="366">
        <f t="shared" si="29"/>
        <v>0.4</v>
      </c>
      <c r="DS28" s="55">
        <f t="shared" si="30"/>
        <v>1</v>
      </c>
      <c r="DT28" s="315">
        <f t="shared" si="31"/>
        <v>8.6399999999999991E-2</v>
      </c>
      <c r="DU28" s="55">
        <f t="shared" si="32"/>
        <v>5</v>
      </c>
      <c r="DV28" s="315">
        <f t="shared" si="33"/>
        <v>1</v>
      </c>
      <c r="DW28" s="367">
        <f t="shared" si="34"/>
        <v>0.15</v>
      </c>
      <c r="DX28" s="367">
        <f>IF(BA28="",0,IF(BA28="Preventivo",0.25,IF(BA28="Detectivo",0.15,IF(BA29="Correctivo",0.1,0))))</f>
        <v>0.25</v>
      </c>
      <c r="DY28" s="366">
        <f t="shared" si="36"/>
        <v>0.4</v>
      </c>
      <c r="DZ28" s="55">
        <f t="shared" si="37"/>
        <v>1</v>
      </c>
      <c r="EA28" s="315">
        <f t="shared" si="38"/>
        <v>5.183999999999999E-2</v>
      </c>
      <c r="EB28" s="55">
        <f t="shared" si="39"/>
        <v>5</v>
      </c>
      <c r="EC28" s="315">
        <f t="shared" si="40"/>
        <v>1</v>
      </c>
      <c r="ED28" s="367">
        <f t="shared" si="41"/>
        <v>0</v>
      </c>
      <c r="EE28" s="367">
        <f t="shared" si="42"/>
        <v>0</v>
      </c>
      <c r="EF28" s="366">
        <f t="shared" si="43"/>
        <v>0</v>
      </c>
      <c r="EG28" s="55">
        <f t="shared" si="44"/>
        <v>1</v>
      </c>
      <c r="EH28" s="315">
        <f t="shared" si="45"/>
        <v>5.183999999999999E-2</v>
      </c>
      <c r="EI28" s="55">
        <f t="shared" si="46"/>
        <v>5</v>
      </c>
      <c r="EJ28" s="315">
        <f t="shared" si="47"/>
        <v>1</v>
      </c>
      <c r="EK28" s="367">
        <f t="shared" si="48"/>
        <v>0</v>
      </c>
      <c r="EL28" s="367">
        <f t="shared" si="49"/>
        <v>0</v>
      </c>
      <c r="EM28" s="366">
        <f t="shared" si="50"/>
        <v>0</v>
      </c>
      <c r="EN28" s="55">
        <f t="shared" si="51"/>
        <v>1</v>
      </c>
      <c r="EO28" s="315">
        <f t="shared" si="52"/>
        <v>5.183999999999999E-2</v>
      </c>
      <c r="EP28" s="55">
        <f t="shared" si="53"/>
        <v>5</v>
      </c>
      <c r="EQ28" s="315">
        <f t="shared" si="54"/>
        <v>1</v>
      </c>
      <c r="ER28" s="367">
        <f t="shared" si="55"/>
        <v>0</v>
      </c>
      <c r="ES28" s="367">
        <f t="shared" si="56"/>
        <v>0</v>
      </c>
      <c r="ET28" s="366">
        <f t="shared" si="57"/>
        <v>0</v>
      </c>
      <c r="EU28" s="55">
        <f t="shared" si="58"/>
        <v>1</v>
      </c>
      <c r="EV28" s="315">
        <f t="shared" si="59"/>
        <v>5.183999999999999E-2</v>
      </c>
      <c r="EW28" s="55">
        <f t="shared" si="60"/>
        <v>5</v>
      </c>
      <c r="EX28" s="315">
        <f t="shared" si="61"/>
        <v>1</v>
      </c>
      <c r="EY28" s="367">
        <f t="shared" si="62"/>
        <v>0</v>
      </c>
      <c r="EZ28" s="367">
        <f t="shared" si="63"/>
        <v>0</v>
      </c>
      <c r="FA28" s="366">
        <f t="shared" si="64"/>
        <v>0</v>
      </c>
      <c r="FB28" s="55">
        <f t="shared" si="65"/>
        <v>1</v>
      </c>
      <c r="FC28" s="315">
        <f t="shared" si="66"/>
        <v>5.183999999999999E-2</v>
      </c>
      <c r="FD28" s="55">
        <f t="shared" si="67"/>
        <v>5</v>
      </c>
      <c r="FE28" s="315">
        <f t="shared" si="68"/>
        <v>1</v>
      </c>
      <c r="FF28" s="367">
        <f t="shared" si="69"/>
        <v>0</v>
      </c>
      <c r="FG28" s="367">
        <f t="shared" si="70"/>
        <v>0</v>
      </c>
      <c r="FH28" s="366">
        <f t="shared" si="71"/>
        <v>0</v>
      </c>
      <c r="FI28" s="55">
        <f t="shared" si="72"/>
        <v>1</v>
      </c>
      <c r="FJ28" s="315">
        <f t="shared" si="73"/>
        <v>5.183999999999999E-2</v>
      </c>
      <c r="FK28" s="55">
        <f t="shared" si="74"/>
        <v>5</v>
      </c>
      <c r="FL28" s="315">
        <f t="shared" si="75"/>
        <v>1</v>
      </c>
      <c r="FM28" s="367">
        <f t="shared" si="76"/>
        <v>0</v>
      </c>
      <c r="FN28" s="367">
        <f t="shared" si="77"/>
        <v>0</v>
      </c>
      <c r="FO28" s="366">
        <f t="shared" si="78"/>
        <v>0</v>
      </c>
      <c r="FP28" s="55">
        <f t="shared" si="79"/>
        <v>1</v>
      </c>
      <c r="FQ28" s="315">
        <f t="shared" si="80"/>
        <v>5.183999999999999E-2</v>
      </c>
      <c r="FR28" s="55">
        <f t="shared" si="81"/>
        <v>5</v>
      </c>
      <c r="FS28" s="315">
        <f t="shared" si="82"/>
        <v>1</v>
      </c>
      <c r="FT28" s="367">
        <f t="shared" si="83"/>
        <v>0</v>
      </c>
      <c r="FU28" s="367">
        <f t="shared" si="84"/>
        <v>0</v>
      </c>
      <c r="FV28" s="366">
        <f t="shared" si="85"/>
        <v>0</v>
      </c>
      <c r="FW28" s="55">
        <f t="shared" si="86"/>
        <v>1</v>
      </c>
      <c r="FX28" s="315">
        <f t="shared" si="87"/>
        <v>5.183999999999999E-2</v>
      </c>
      <c r="FY28" s="55">
        <f t="shared" si="88"/>
        <v>5</v>
      </c>
      <c r="FZ28" s="315">
        <f t="shared" si="89"/>
        <v>1</v>
      </c>
      <c r="GA28" s="367">
        <f t="shared" si="90"/>
        <v>0</v>
      </c>
      <c r="GB28" s="367">
        <f t="shared" si="91"/>
        <v>0</v>
      </c>
      <c r="GC28" s="366">
        <f t="shared" si="92"/>
        <v>0</v>
      </c>
      <c r="GD28" s="55">
        <f t="shared" si="93"/>
        <v>1</v>
      </c>
      <c r="GE28" s="315">
        <f t="shared" si="94"/>
        <v>5.183999999999999E-2</v>
      </c>
      <c r="GF28" s="55">
        <f t="shared" si="95"/>
        <v>5</v>
      </c>
      <c r="GG28" s="315">
        <f t="shared" si="96"/>
        <v>1</v>
      </c>
      <c r="GH28" s="315">
        <f t="shared" si="97"/>
        <v>1</v>
      </c>
    </row>
    <row r="29" spans="1:190" ht="244.8" x14ac:dyDescent="0.2">
      <c r="A29" s="75">
        <f>+A28+1</f>
        <v>21</v>
      </c>
      <c r="B29" s="67" t="s">
        <v>863</v>
      </c>
      <c r="C29" s="77" t="s">
        <v>865</v>
      </c>
      <c r="D29" s="74" t="s">
        <v>205</v>
      </c>
      <c r="E29" s="72" t="s">
        <v>204</v>
      </c>
      <c r="F29" s="67" t="s">
        <v>225</v>
      </c>
      <c r="G29" s="67" t="s">
        <v>211</v>
      </c>
      <c r="H29" s="72" t="s">
        <v>173</v>
      </c>
      <c r="I29" s="71" t="s">
        <v>20</v>
      </c>
      <c r="J29" s="71" t="s">
        <v>54</v>
      </c>
      <c r="K29" s="71" t="s">
        <v>54</v>
      </c>
      <c r="L29" s="71" t="s">
        <v>54</v>
      </c>
      <c r="M29" s="71" t="s">
        <v>54</v>
      </c>
      <c r="N29" s="71" t="s">
        <v>54</v>
      </c>
      <c r="O29" s="71" t="s">
        <v>54</v>
      </c>
      <c r="P29" s="71" t="s">
        <v>54</v>
      </c>
      <c r="Q29" s="71" t="s">
        <v>53</v>
      </c>
      <c r="R29" s="71" t="s">
        <v>53</v>
      </c>
      <c r="S29" s="71" t="s">
        <v>54</v>
      </c>
      <c r="T29" s="71" t="s">
        <v>54</v>
      </c>
      <c r="U29" s="71" t="s">
        <v>54</v>
      </c>
      <c r="V29" s="71" t="s">
        <v>54</v>
      </c>
      <c r="W29" s="71" t="s">
        <v>54</v>
      </c>
      <c r="X29" s="71" t="s">
        <v>54</v>
      </c>
      <c r="Y29" s="71" t="s">
        <v>53</v>
      </c>
      <c r="Z29" s="71" t="s">
        <v>54</v>
      </c>
      <c r="AA29" s="71" t="s">
        <v>53</v>
      </c>
      <c r="AB29" s="71" t="s">
        <v>53</v>
      </c>
      <c r="AC29" s="369" t="str">
        <f t="shared" si="0"/>
        <v>2 - Baja</v>
      </c>
      <c r="AD29" s="312">
        <f t="shared" si="1"/>
        <v>0.4</v>
      </c>
      <c r="AE29" s="369" t="str">
        <f t="shared" si="2"/>
        <v>5 - Catastrófico</v>
      </c>
      <c r="AF29" s="312">
        <f t="shared" si="3"/>
        <v>1</v>
      </c>
      <c r="AG29" s="69" t="str">
        <f>IFERROR(INDEX('G CONTR'!$BLT$621:$BLX$625,MATCH(I29,'G CONTR'!$BLR$621:$BLR$625,0),MATCH(AE29,'G CONTR'!$BLT$619:$BLX$619,0)),"")</f>
        <v>ALTO</v>
      </c>
      <c r="AH29" s="312">
        <f t="shared" si="4"/>
        <v>0.4</v>
      </c>
      <c r="AI29" s="77" t="s">
        <v>864</v>
      </c>
      <c r="AJ29" s="68" t="s">
        <v>108</v>
      </c>
      <c r="AK29" s="72" t="s">
        <v>860</v>
      </c>
      <c r="AL29" s="72" t="s">
        <v>859</v>
      </c>
      <c r="AM29" s="67" t="s">
        <v>35</v>
      </c>
      <c r="AN29" s="67" t="s">
        <v>45</v>
      </c>
      <c r="AO29" s="67" t="s">
        <v>50</v>
      </c>
      <c r="AP29" s="67" t="s">
        <v>52</v>
      </c>
      <c r="AQ29" s="67" t="s">
        <v>35</v>
      </c>
      <c r="AR29" s="67" t="s">
        <v>45</v>
      </c>
      <c r="AS29" s="67" t="s">
        <v>50</v>
      </c>
      <c r="AT29" s="67" t="s">
        <v>52</v>
      </c>
      <c r="AU29" s="67" t="s">
        <v>35</v>
      </c>
      <c r="AV29" s="67" t="s">
        <v>45</v>
      </c>
      <c r="AW29" s="67" t="s">
        <v>50</v>
      </c>
      <c r="AX29" s="67" t="s">
        <v>52</v>
      </c>
      <c r="AY29" s="67" t="s">
        <v>35</v>
      </c>
      <c r="AZ29" s="67" t="s">
        <v>45</v>
      </c>
      <c r="BA29" s="67" t="s">
        <v>50</v>
      </c>
      <c r="BB29" s="67" t="s">
        <v>52</v>
      </c>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c r="CE29" s="67"/>
      <c r="CF29" s="67"/>
      <c r="CG29" s="67"/>
      <c r="CH29" s="67"/>
      <c r="CI29" s="67"/>
      <c r="CJ29" s="67"/>
      <c r="CK29" s="67"/>
      <c r="CL29" s="169" t="str">
        <f>IFERROR(IF(GD29&lt;=1,"1 - Muy Baja",VLOOKUP(GD29,#REF!,2,0)),"")</f>
        <v>1 - Muy Baja</v>
      </c>
      <c r="CM29" s="313">
        <f t="shared" si="5"/>
        <v>5.183999999999999E-2</v>
      </c>
      <c r="CN29" s="66" t="str">
        <f>IFERROR(IF(GF29&lt;=1,"1 - Leve",HLOOKUP(GF29,'[3]G PREDIAL'!$BLU$673:$BLY$674,2,0)),"")</f>
        <v>5 - Catastrófico</v>
      </c>
      <c r="CO29" s="313">
        <f t="shared" si="99"/>
        <v>1</v>
      </c>
      <c r="CP29" s="69" t="str">
        <f t="shared" si="6"/>
        <v>MODERADO</v>
      </c>
      <c r="CQ29" s="312">
        <f t="shared" si="7"/>
        <v>5.183999999999999E-2</v>
      </c>
      <c r="CR29" s="77" t="s">
        <v>475</v>
      </c>
      <c r="CS29" s="69">
        <f t="shared" si="8"/>
        <v>3</v>
      </c>
      <c r="CT29" s="363" t="s">
        <v>858</v>
      </c>
      <c r="CU29" s="76" t="s">
        <v>633</v>
      </c>
      <c r="CV29" s="312"/>
      <c r="CW29" s="366">
        <f t="shared" si="9"/>
        <v>14</v>
      </c>
      <c r="CX29" s="368">
        <f t="shared" si="10"/>
        <v>5</v>
      </c>
      <c r="CY29" s="366" t="str">
        <f t="shared" si="11"/>
        <v>Catastrófico</v>
      </c>
      <c r="CZ29" s="314">
        <f t="shared" si="12"/>
        <v>1</v>
      </c>
      <c r="DA29" s="367">
        <f t="shared" si="13"/>
        <v>0.15</v>
      </c>
      <c r="DB29" s="367">
        <f t="shared" si="14"/>
        <v>0.25</v>
      </c>
      <c r="DC29" s="366">
        <f t="shared" si="15"/>
        <v>0.4</v>
      </c>
      <c r="DD29" s="55">
        <f t="shared" si="16"/>
        <v>2</v>
      </c>
      <c r="DE29" s="315">
        <f t="shared" si="17"/>
        <v>0.24</v>
      </c>
      <c r="DF29" s="55">
        <f t="shared" si="18"/>
        <v>5</v>
      </c>
      <c r="DG29" s="55"/>
      <c r="DH29" s="315">
        <f t="shared" si="19"/>
        <v>1</v>
      </c>
      <c r="DI29" s="367">
        <f t="shared" si="20"/>
        <v>0.15</v>
      </c>
      <c r="DJ29" s="367">
        <f t="shared" si="21"/>
        <v>0.25</v>
      </c>
      <c r="DK29" s="366">
        <f t="shared" si="22"/>
        <v>0.4</v>
      </c>
      <c r="DL29" s="55">
        <f t="shared" si="23"/>
        <v>1</v>
      </c>
      <c r="DM29" s="315">
        <f t="shared" si="24"/>
        <v>0.14399999999999999</v>
      </c>
      <c r="DN29" s="55">
        <f t="shared" si="25"/>
        <v>5</v>
      </c>
      <c r="DO29" s="315">
        <f t="shared" si="26"/>
        <v>1</v>
      </c>
      <c r="DP29" s="367">
        <f t="shared" si="27"/>
        <v>0.15</v>
      </c>
      <c r="DQ29" s="367">
        <f t="shared" si="28"/>
        <v>0.25</v>
      </c>
      <c r="DR29" s="366">
        <f t="shared" si="29"/>
        <v>0.4</v>
      </c>
      <c r="DS29" s="55">
        <f t="shared" si="30"/>
        <v>1</v>
      </c>
      <c r="DT29" s="315">
        <f t="shared" si="31"/>
        <v>8.6399999999999991E-2</v>
      </c>
      <c r="DU29" s="55">
        <f t="shared" si="32"/>
        <v>5</v>
      </c>
      <c r="DV29" s="315">
        <f t="shared" si="33"/>
        <v>1</v>
      </c>
      <c r="DW29" s="367">
        <f t="shared" si="34"/>
        <v>0.15</v>
      </c>
      <c r="DX29" s="367">
        <f>IF(BA29="",0,IF(BA29="Preventivo",0.25,IF(BA29="Detectivo",0.15,IF(BA30="Correctivo",0.1,0))))</f>
        <v>0.25</v>
      </c>
      <c r="DY29" s="366">
        <f t="shared" si="36"/>
        <v>0.4</v>
      </c>
      <c r="DZ29" s="55">
        <f t="shared" si="37"/>
        <v>1</v>
      </c>
      <c r="EA29" s="315">
        <f t="shared" si="38"/>
        <v>5.183999999999999E-2</v>
      </c>
      <c r="EB29" s="55">
        <f t="shared" si="39"/>
        <v>5</v>
      </c>
      <c r="EC29" s="315">
        <f t="shared" si="40"/>
        <v>1</v>
      </c>
      <c r="ED29" s="367">
        <f t="shared" si="41"/>
        <v>0</v>
      </c>
      <c r="EE29" s="367">
        <f t="shared" si="42"/>
        <v>0</v>
      </c>
      <c r="EF29" s="366">
        <f t="shared" si="43"/>
        <v>0</v>
      </c>
      <c r="EG29" s="55">
        <f t="shared" si="44"/>
        <v>1</v>
      </c>
      <c r="EH29" s="315">
        <f t="shared" si="45"/>
        <v>5.183999999999999E-2</v>
      </c>
      <c r="EI29" s="55">
        <f t="shared" si="46"/>
        <v>5</v>
      </c>
      <c r="EJ29" s="315">
        <f t="shared" si="47"/>
        <v>1</v>
      </c>
      <c r="EK29" s="367">
        <f t="shared" si="48"/>
        <v>0</v>
      </c>
      <c r="EL29" s="367">
        <f t="shared" si="49"/>
        <v>0</v>
      </c>
      <c r="EM29" s="366">
        <f t="shared" si="50"/>
        <v>0</v>
      </c>
      <c r="EN29" s="55">
        <f t="shared" si="51"/>
        <v>1</v>
      </c>
      <c r="EO29" s="315">
        <f t="shared" si="52"/>
        <v>5.183999999999999E-2</v>
      </c>
      <c r="EP29" s="55">
        <f t="shared" si="53"/>
        <v>5</v>
      </c>
      <c r="EQ29" s="315">
        <f t="shared" si="54"/>
        <v>1</v>
      </c>
      <c r="ER29" s="367">
        <f t="shared" si="55"/>
        <v>0</v>
      </c>
      <c r="ES29" s="367">
        <f t="shared" si="56"/>
        <v>0</v>
      </c>
      <c r="ET29" s="366">
        <f t="shared" si="57"/>
        <v>0</v>
      </c>
      <c r="EU29" s="55">
        <f t="shared" si="58"/>
        <v>1</v>
      </c>
      <c r="EV29" s="315">
        <f t="shared" si="59"/>
        <v>5.183999999999999E-2</v>
      </c>
      <c r="EW29" s="55">
        <f t="shared" si="60"/>
        <v>5</v>
      </c>
      <c r="EX29" s="315">
        <f t="shared" si="61"/>
        <v>1</v>
      </c>
      <c r="EY29" s="367">
        <f t="shared" si="62"/>
        <v>0</v>
      </c>
      <c r="EZ29" s="367">
        <f t="shared" si="63"/>
        <v>0</v>
      </c>
      <c r="FA29" s="366">
        <f t="shared" si="64"/>
        <v>0</v>
      </c>
      <c r="FB29" s="55">
        <f t="shared" si="65"/>
        <v>1</v>
      </c>
      <c r="FC29" s="315">
        <f t="shared" si="66"/>
        <v>5.183999999999999E-2</v>
      </c>
      <c r="FD29" s="55">
        <f t="shared" si="67"/>
        <v>5</v>
      </c>
      <c r="FE29" s="315">
        <f t="shared" si="68"/>
        <v>1</v>
      </c>
      <c r="FF29" s="367">
        <f t="shared" si="69"/>
        <v>0</v>
      </c>
      <c r="FG29" s="367">
        <f t="shared" si="70"/>
        <v>0</v>
      </c>
      <c r="FH29" s="366">
        <f t="shared" si="71"/>
        <v>0</v>
      </c>
      <c r="FI29" s="55">
        <f t="shared" si="72"/>
        <v>1</v>
      </c>
      <c r="FJ29" s="315">
        <f t="shared" si="73"/>
        <v>5.183999999999999E-2</v>
      </c>
      <c r="FK29" s="55">
        <f t="shared" si="74"/>
        <v>5</v>
      </c>
      <c r="FL29" s="315">
        <f t="shared" si="75"/>
        <v>1</v>
      </c>
      <c r="FM29" s="367">
        <f t="shared" si="76"/>
        <v>0</v>
      </c>
      <c r="FN29" s="367">
        <f t="shared" si="77"/>
        <v>0</v>
      </c>
      <c r="FO29" s="366">
        <f t="shared" si="78"/>
        <v>0</v>
      </c>
      <c r="FP29" s="55">
        <f t="shared" si="79"/>
        <v>1</v>
      </c>
      <c r="FQ29" s="315">
        <f t="shared" si="80"/>
        <v>5.183999999999999E-2</v>
      </c>
      <c r="FR29" s="55">
        <f t="shared" si="81"/>
        <v>5</v>
      </c>
      <c r="FS29" s="315">
        <f t="shared" si="82"/>
        <v>1</v>
      </c>
      <c r="FT29" s="367">
        <f t="shared" si="83"/>
        <v>0</v>
      </c>
      <c r="FU29" s="367">
        <f t="shared" si="84"/>
        <v>0</v>
      </c>
      <c r="FV29" s="366">
        <f t="shared" si="85"/>
        <v>0</v>
      </c>
      <c r="FW29" s="55">
        <f t="shared" si="86"/>
        <v>1</v>
      </c>
      <c r="FX29" s="315">
        <f t="shared" si="87"/>
        <v>5.183999999999999E-2</v>
      </c>
      <c r="FY29" s="55">
        <f t="shared" si="88"/>
        <v>5</v>
      </c>
      <c r="FZ29" s="315">
        <f t="shared" si="89"/>
        <v>1</v>
      </c>
      <c r="GA29" s="367">
        <f t="shared" si="90"/>
        <v>0</v>
      </c>
      <c r="GB29" s="367">
        <f t="shared" si="91"/>
        <v>0</v>
      </c>
      <c r="GC29" s="366">
        <f t="shared" si="92"/>
        <v>0</v>
      </c>
      <c r="GD29" s="55">
        <f t="shared" si="93"/>
        <v>1</v>
      </c>
      <c r="GE29" s="315">
        <f t="shared" si="94"/>
        <v>5.183999999999999E-2</v>
      </c>
      <c r="GF29" s="55">
        <f t="shared" si="95"/>
        <v>5</v>
      </c>
      <c r="GG29" s="315">
        <f t="shared" si="96"/>
        <v>1</v>
      </c>
      <c r="GH29" s="315">
        <f t="shared" si="97"/>
        <v>1</v>
      </c>
    </row>
    <row r="30" spans="1:190" ht="388.8" x14ac:dyDescent="0.2">
      <c r="A30" s="75">
        <f>+A29+1</f>
        <v>22</v>
      </c>
      <c r="B30" s="67" t="s">
        <v>863</v>
      </c>
      <c r="C30" s="77" t="s">
        <v>862</v>
      </c>
      <c r="D30" s="74" t="s">
        <v>206</v>
      </c>
      <c r="E30" s="72" t="s">
        <v>204</v>
      </c>
      <c r="F30" s="67" t="s">
        <v>222</v>
      </c>
      <c r="G30" s="67" t="s">
        <v>211</v>
      </c>
      <c r="H30" s="72" t="s">
        <v>173</v>
      </c>
      <c r="I30" s="71" t="s">
        <v>20</v>
      </c>
      <c r="J30" s="71" t="s">
        <v>54</v>
      </c>
      <c r="K30" s="71" t="s">
        <v>54</v>
      </c>
      <c r="L30" s="71" t="s">
        <v>54</v>
      </c>
      <c r="M30" s="71" t="s">
        <v>54</v>
      </c>
      <c r="N30" s="71" t="s">
        <v>54</v>
      </c>
      <c r="O30" s="71" t="s">
        <v>54</v>
      </c>
      <c r="P30" s="71" t="s">
        <v>54</v>
      </c>
      <c r="Q30" s="71" t="s">
        <v>53</v>
      </c>
      <c r="R30" s="71" t="s">
        <v>53</v>
      </c>
      <c r="S30" s="71" t="s">
        <v>54</v>
      </c>
      <c r="T30" s="71" t="s">
        <v>54</v>
      </c>
      <c r="U30" s="71" t="s">
        <v>54</v>
      </c>
      <c r="V30" s="71" t="s">
        <v>54</v>
      </c>
      <c r="W30" s="71" t="s">
        <v>54</v>
      </c>
      <c r="X30" s="71" t="s">
        <v>54</v>
      </c>
      <c r="Y30" s="71" t="s">
        <v>53</v>
      </c>
      <c r="Z30" s="71" t="s">
        <v>54</v>
      </c>
      <c r="AA30" s="71" t="s">
        <v>53</v>
      </c>
      <c r="AB30" s="71" t="s">
        <v>53</v>
      </c>
      <c r="AC30" s="369" t="str">
        <f t="shared" si="0"/>
        <v>2 - Baja</v>
      </c>
      <c r="AD30" s="312">
        <f t="shared" si="1"/>
        <v>0.4</v>
      </c>
      <c r="AE30" s="369" t="str">
        <f t="shared" si="2"/>
        <v>5 - Catastrófico</v>
      </c>
      <c r="AF30" s="312">
        <f t="shared" si="3"/>
        <v>1</v>
      </c>
      <c r="AG30" s="69" t="str">
        <f>IFERROR(INDEX('G CONTR'!$BLT$621:$BLX$625,MATCH(I30,'G CONTR'!$BLR$621:$BLR$625,0),MATCH(AE30,'G CONTR'!$BLT$619:$BLX$619,0)),"")</f>
        <v>ALTO</v>
      </c>
      <c r="AH30" s="312">
        <f t="shared" si="4"/>
        <v>0.4</v>
      </c>
      <c r="AI30" s="77" t="s">
        <v>861</v>
      </c>
      <c r="AJ30" s="68" t="s">
        <v>108</v>
      </c>
      <c r="AK30" s="72" t="s">
        <v>860</v>
      </c>
      <c r="AL30" s="72" t="s">
        <v>859</v>
      </c>
      <c r="AM30" s="67" t="s">
        <v>35</v>
      </c>
      <c r="AN30" s="67" t="s">
        <v>45</v>
      </c>
      <c r="AO30" s="67" t="s">
        <v>50</v>
      </c>
      <c r="AP30" s="67" t="s">
        <v>52</v>
      </c>
      <c r="AQ30" s="67" t="s">
        <v>35</v>
      </c>
      <c r="AR30" s="67" t="s">
        <v>45</v>
      </c>
      <c r="AS30" s="67" t="s">
        <v>50</v>
      </c>
      <c r="AT30" s="67" t="s">
        <v>52</v>
      </c>
      <c r="AU30" s="67" t="s">
        <v>35</v>
      </c>
      <c r="AV30" s="67" t="s">
        <v>45</v>
      </c>
      <c r="AW30" s="67" t="s">
        <v>50</v>
      </c>
      <c r="AX30" s="67" t="s">
        <v>52</v>
      </c>
      <c r="AY30" s="67" t="s">
        <v>35</v>
      </c>
      <c r="AZ30" s="67" t="s">
        <v>45</v>
      </c>
      <c r="BA30" s="67" t="s">
        <v>50</v>
      </c>
      <c r="BB30" s="67" t="s">
        <v>52</v>
      </c>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s="67"/>
      <c r="CG30" s="67"/>
      <c r="CH30" s="67"/>
      <c r="CI30" s="67"/>
      <c r="CJ30" s="67"/>
      <c r="CK30" s="67"/>
      <c r="CL30" s="169" t="str">
        <f>IFERROR(IF(GD30&lt;=1,"1 - Muy Baja",VLOOKUP(GD30,#REF!,2,0)),"")</f>
        <v>1 - Muy Baja</v>
      </c>
      <c r="CM30" s="313">
        <f t="shared" si="5"/>
        <v>5.183999999999999E-2</v>
      </c>
      <c r="CN30" s="66" t="str">
        <f>IFERROR(IF(GF30&lt;=1,"1 - Leve",HLOOKUP(GF30,'[3]G PREDIAL'!$BLU$673:$BLY$674,2,0)),"")</f>
        <v>5 - Catastrófico</v>
      </c>
      <c r="CO30" s="313">
        <f t="shared" si="99"/>
        <v>1</v>
      </c>
      <c r="CP30" s="69" t="str">
        <f t="shared" si="6"/>
        <v>MODERADO</v>
      </c>
      <c r="CQ30" s="312">
        <f t="shared" si="7"/>
        <v>5.183999999999999E-2</v>
      </c>
      <c r="CR30" s="77" t="s">
        <v>238</v>
      </c>
      <c r="CS30" s="69">
        <f t="shared" si="8"/>
        <v>3</v>
      </c>
      <c r="CT30" s="363" t="s">
        <v>858</v>
      </c>
      <c r="CU30" s="76" t="s">
        <v>849</v>
      </c>
      <c r="CV30" s="312"/>
      <c r="CW30" s="366">
        <f t="shared" si="9"/>
        <v>14</v>
      </c>
      <c r="CX30" s="368">
        <f t="shared" si="10"/>
        <v>5</v>
      </c>
      <c r="CY30" s="366" t="str">
        <f t="shared" si="11"/>
        <v>Catastrófico</v>
      </c>
      <c r="CZ30" s="314">
        <f t="shared" si="12"/>
        <v>1</v>
      </c>
      <c r="DA30" s="367">
        <f t="shared" si="13"/>
        <v>0.15</v>
      </c>
      <c r="DB30" s="367">
        <f t="shared" si="14"/>
        <v>0.25</v>
      </c>
      <c r="DC30" s="366">
        <f t="shared" si="15"/>
        <v>0.4</v>
      </c>
      <c r="DD30" s="55">
        <f t="shared" si="16"/>
        <v>2</v>
      </c>
      <c r="DE30" s="315">
        <f t="shared" si="17"/>
        <v>0.24</v>
      </c>
      <c r="DF30" s="55">
        <f t="shared" si="18"/>
        <v>5</v>
      </c>
      <c r="DG30" s="55"/>
      <c r="DH30" s="315">
        <f t="shared" si="19"/>
        <v>1</v>
      </c>
      <c r="DI30" s="367">
        <f t="shared" si="20"/>
        <v>0.15</v>
      </c>
      <c r="DJ30" s="367">
        <f t="shared" si="21"/>
        <v>0.25</v>
      </c>
      <c r="DK30" s="366">
        <f t="shared" si="22"/>
        <v>0.4</v>
      </c>
      <c r="DL30" s="55">
        <f t="shared" si="23"/>
        <v>1</v>
      </c>
      <c r="DM30" s="315">
        <f t="shared" si="24"/>
        <v>0.14399999999999999</v>
      </c>
      <c r="DN30" s="55">
        <f t="shared" si="25"/>
        <v>5</v>
      </c>
      <c r="DO30" s="315">
        <f t="shared" si="26"/>
        <v>1</v>
      </c>
      <c r="DP30" s="367">
        <f t="shared" si="27"/>
        <v>0.15</v>
      </c>
      <c r="DQ30" s="367">
        <f t="shared" si="28"/>
        <v>0.25</v>
      </c>
      <c r="DR30" s="366">
        <f t="shared" si="29"/>
        <v>0.4</v>
      </c>
      <c r="DS30" s="55">
        <f t="shared" si="30"/>
        <v>1</v>
      </c>
      <c r="DT30" s="315">
        <f t="shared" si="31"/>
        <v>8.6399999999999991E-2</v>
      </c>
      <c r="DU30" s="55">
        <f t="shared" si="32"/>
        <v>5</v>
      </c>
      <c r="DV30" s="315">
        <f t="shared" si="33"/>
        <v>1</v>
      </c>
      <c r="DW30" s="367">
        <f t="shared" si="34"/>
        <v>0.15</v>
      </c>
      <c r="DX30" s="367">
        <f>IF(BA30="",0,IF(BA30="Preventivo",0.25,IF(BA30="Detectivo",0.15,IF(BA31="Correctivo",0.1,0))))</f>
        <v>0.25</v>
      </c>
      <c r="DY30" s="366">
        <f t="shared" si="36"/>
        <v>0.4</v>
      </c>
      <c r="DZ30" s="55">
        <f t="shared" si="37"/>
        <v>1</v>
      </c>
      <c r="EA30" s="315">
        <f t="shared" si="38"/>
        <v>5.183999999999999E-2</v>
      </c>
      <c r="EB30" s="55">
        <f t="shared" si="39"/>
        <v>5</v>
      </c>
      <c r="EC30" s="315">
        <f t="shared" si="40"/>
        <v>1</v>
      </c>
      <c r="ED30" s="367">
        <f t="shared" si="41"/>
        <v>0</v>
      </c>
      <c r="EE30" s="367">
        <f t="shared" si="42"/>
        <v>0</v>
      </c>
      <c r="EF30" s="366">
        <f t="shared" si="43"/>
        <v>0</v>
      </c>
      <c r="EG30" s="55">
        <f t="shared" si="44"/>
        <v>1</v>
      </c>
      <c r="EH30" s="315">
        <f t="shared" si="45"/>
        <v>5.183999999999999E-2</v>
      </c>
      <c r="EI30" s="55">
        <f t="shared" si="46"/>
        <v>5</v>
      </c>
      <c r="EJ30" s="315">
        <f t="shared" si="47"/>
        <v>1</v>
      </c>
      <c r="EK30" s="367">
        <f t="shared" si="48"/>
        <v>0</v>
      </c>
      <c r="EL30" s="367">
        <f t="shared" si="49"/>
        <v>0</v>
      </c>
      <c r="EM30" s="366">
        <f t="shared" si="50"/>
        <v>0</v>
      </c>
      <c r="EN30" s="55">
        <f t="shared" si="51"/>
        <v>1</v>
      </c>
      <c r="EO30" s="315">
        <f t="shared" si="52"/>
        <v>5.183999999999999E-2</v>
      </c>
      <c r="EP30" s="55">
        <f t="shared" si="53"/>
        <v>5</v>
      </c>
      <c r="EQ30" s="315">
        <f t="shared" si="54"/>
        <v>1</v>
      </c>
      <c r="ER30" s="367">
        <f t="shared" si="55"/>
        <v>0</v>
      </c>
      <c r="ES30" s="367">
        <f t="shared" si="56"/>
        <v>0</v>
      </c>
      <c r="ET30" s="366">
        <f t="shared" si="57"/>
        <v>0</v>
      </c>
      <c r="EU30" s="55">
        <f t="shared" si="58"/>
        <v>1</v>
      </c>
      <c r="EV30" s="315">
        <f t="shared" si="59"/>
        <v>5.183999999999999E-2</v>
      </c>
      <c r="EW30" s="55">
        <f t="shared" si="60"/>
        <v>5</v>
      </c>
      <c r="EX30" s="315">
        <f t="shared" si="61"/>
        <v>1</v>
      </c>
      <c r="EY30" s="367">
        <f t="shared" si="62"/>
        <v>0</v>
      </c>
      <c r="EZ30" s="367">
        <f t="shared" si="63"/>
        <v>0</v>
      </c>
      <c r="FA30" s="366">
        <f t="shared" si="64"/>
        <v>0</v>
      </c>
      <c r="FB30" s="55">
        <f t="shared" si="65"/>
        <v>1</v>
      </c>
      <c r="FC30" s="315">
        <f t="shared" si="66"/>
        <v>5.183999999999999E-2</v>
      </c>
      <c r="FD30" s="55">
        <f t="shared" si="67"/>
        <v>5</v>
      </c>
      <c r="FE30" s="315">
        <f t="shared" si="68"/>
        <v>1</v>
      </c>
      <c r="FF30" s="367">
        <f t="shared" si="69"/>
        <v>0</v>
      </c>
      <c r="FG30" s="367">
        <f t="shared" si="70"/>
        <v>0</v>
      </c>
      <c r="FH30" s="366">
        <f t="shared" si="71"/>
        <v>0</v>
      </c>
      <c r="FI30" s="55">
        <f t="shared" si="72"/>
        <v>1</v>
      </c>
      <c r="FJ30" s="315">
        <f t="shared" si="73"/>
        <v>5.183999999999999E-2</v>
      </c>
      <c r="FK30" s="55">
        <f t="shared" si="74"/>
        <v>5</v>
      </c>
      <c r="FL30" s="315">
        <f t="shared" si="75"/>
        <v>1</v>
      </c>
      <c r="FM30" s="367">
        <f t="shared" si="76"/>
        <v>0</v>
      </c>
      <c r="FN30" s="367">
        <f t="shared" si="77"/>
        <v>0</v>
      </c>
      <c r="FO30" s="366">
        <f t="shared" si="78"/>
        <v>0</v>
      </c>
      <c r="FP30" s="55">
        <f t="shared" si="79"/>
        <v>1</v>
      </c>
      <c r="FQ30" s="315">
        <f t="shared" si="80"/>
        <v>5.183999999999999E-2</v>
      </c>
      <c r="FR30" s="55">
        <f t="shared" si="81"/>
        <v>5</v>
      </c>
      <c r="FS30" s="315">
        <f t="shared" si="82"/>
        <v>1</v>
      </c>
      <c r="FT30" s="367">
        <f t="shared" si="83"/>
        <v>0</v>
      </c>
      <c r="FU30" s="367">
        <f t="shared" si="84"/>
        <v>0</v>
      </c>
      <c r="FV30" s="366">
        <f t="shared" si="85"/>
        <v>0</v>
      </c>
      <c r="FW30" s="55">
        <f t="shared" si="86"/>
        <v>1</v>
      </c>
      <c r="FX30" s="315">
        <f t="shared" si="87"/>
        <v>5.183999999999999E-2</v>
      </c>
      <c r="FY30" s="55">
        <f t="shared" si="88"/>
        <v>5</v>
      </c>
      <c r="FZ30" s="315">
        <f t="shared" si="89"/>
        <v>1</v>
      </c>
      <c r="GA30" s="367">
        <f t="shared" si="90"/>
        <v>0</v>
      </c>
      <c r="GB30" s="367">
        <f t="shared" si="91"/>
        <v>0</v>
      </c>
      <c r="GC30" s="366">
        <f t="shared" si="92"/>
        <v>0</v>
      </c>
      <c r="GD30" s="55">
        <f t="shared" si="93"/>
        <v>1</v>
      </c>
      <c r="GE30" s="315">
        <f t="shared" si="94"/>
        <v>5.183999999999999E-2</v>
      </c>
      <c r="GF30" s="55">
        <f t="shared" si="95"/>
        <v>5</v>
      </c>
      <c r="GG30" s="315">
        <f t="shared" si="96"/>
        <v>1</v>
      </c>
      <c r="GH30" s="315">
        <f t="shared" si="97"/>
        <v>1</v>
      </c>
    </row>
    <row r="31" spans="1:190" ht="244.8" x14ac:dyDescent="0.2">
      <c r="A31" s="75">
        <f>+A30+1</f>
        <v>23</v>
      </c>
      <c r="B31" s="67" t="s">
        <v>855</v>
      </c>
      <c r="C31" s="77" t="s">
        <v>857</v>
      </c>
      <c r="D31" s="74" t="s">
        <v>205</v>
      </c>
      <c r="E31" s="72" t="s">
        <v>204</v>
      </c>
      <c r="F31" s="67" t="s">
        <v>225</v>
      </c>
      <c r="G31" s="67" t="s">
        <v>211</v>
      </c>
      <c r="H31" s="72" t="s">
        <v>173</v>
      </c>
      <c r="I31" s="71" t="s">
        <v>20</v>
      </c>
      <c r="J31" s="71" t="s">
        <v>54</v>
      </c>
      <c r="K31" s="71" t="s">
        <v>54</v>
      </c>
      <c r="L31" s="71" t="s">
        <v>54</v>
      </c>
      <c r="M31" s="71" t="s">
        <v>54</v>
      </c>
      <c r="N31" s="71" t="s">
        <v>54</v>
      </c>
      <c r="O31" s="71" t="s">
        <v>54</v>
      </c>
      <c r="P31" s="71" t="s">
        <v>54</v>
      </c>
      <c r="Q31" s="71" t="s">
        <v>53</v>
      </c>
      <c r="R31" s="71" t="s">
        <v>53</v>
      </c>
      <c r="S31" s="71" t="s">
        <v>54</v>
      </c>
      <c r="T31" s="71" t="s">
        <v>54</v>
      </c>
      <c r="U31" s="71" t="s">
        <v>54</v>
      </c>
      <c r="V31" s="71" t="s">
        <v>54</v>
      </c>
      <c r="W31" s="71" t="s">
        <v>54</v>
      </c>
      <c r="X31" s="71" t="s">
        <v>54</v>
      </c>
      <c r="Y31" s="71" t="s">
        <v>53</v>
      </c>
      <c r="Z31" s="71" t="s">
        <v>54</v>
      </c>
      <c r="AA31" s="71" t="s">
        <v>53</v>
      </c>
      <c r="AB31" s="71" t="s">
        <v>53</v>
      </c>
      <c r="AC31" s="369" t="str">
        <f t="shared" si="0"/>
        <v>2 - Baja</v>
      </c>
      <c r="AD31" s="312">
        <f t="shared" si="1"/>
        <v>0.4</v>
      </c>
      <c r="AE31" s="369" t="str">
        <f t="shared" si="2"/>
        <v>5 - Catastrófico</v>
      </c>
      <c r="AF31" s="312">
        <f t="shared" si="3"/>
        <v>1</v>
      </c>
      <c r="AG31" s="69" t="str">
        <f>IFERROR(INDEX('G CONTR'!$BLT$621:$BLX$625,MATCH(I31,'G CONTR'!$BLR$621:$BLR$625,0),MATCH(AE31,'G CONTR'!$BLT$619:$BLX$619,0)),"")</f>
        <v>ALTO</v>
      </c>
      <c r="AH31" s="312">
        <f t="shared" si="4"/>
        <v>0.4</v>
      </c>
      <c r="AI31" s="77" t="s">
        <v>856</v>
      </c>
      <c r="AJ31" s="68" t="s">
        <v>108</v>
      </c>
      <c r="AK31" s="72" t="s">
        <v>852</v>
      </c>
      <c r="AL31" s="72" t="s">
        <v>851</v>
      </c>
      <c r="AM31" s="67" t="s">
        <v>35</v>
      </c>
      <c r="AN31" s="67" t="s">
        <v>45</v>
      </c>
      <c r="AO31" s="67" t="s">
        <v>50</v>
      </c>
      <c r="AP31" s="67" t="s">
        <v>52</v>
      </c>
      <c r="AQ31" s="67" t="s">
        <v>35</v>
      </c>
      <c r="AR31" s="67" t="s">
        <v>45</v>
      </c>
      <c r="AS31" s="67" t="s">
        <v>50</v>
      </c>
      <c r="AT31" s="67" t="s">
        <v>52</v>
      </c>
      <c r="AU31" s="67" t="s">
        <v>35</v>
      </c>
      <c r="AV31" s="67" t="s">
        <v>45</v>
      </c>
      <c r="AW31" s="67" t="s">
        <v>50</v>
      </c>
      <c r="AX31" s="67" t="s">
        <v>52</v>
      </c>
      <c r="AY31" s="67" t="s">
        <v>35</v>
      </c>
      <c r="AZ31" s="67" t="s">
        <v>45</v>
      </c>
      <c r="BA31" s="67" t="s">
        <v>50</v>
      </c>
      <c r="BB31" s="67" t="s">
        <v>52</v>
      </c>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c r="CG31" s="67"/>
      <c r="CH31" s="67"/>
      <c r="CI31" s="67"/>
      <c r="CJ31" s="67"/>
      <c r="CK31" s="67"/>
      <c r="CL31" s="169" t="str">
        <f>IFERROR(IF(GD31&lt;=1,"1 - Muy Baja",VLOOKUP(GD31,#REF!,2,0)),"")</f>
        <v>1 - Muy Baja</v>
      </c>
      <c r="CM31" s="313">
        <f t="shared" si="5"/>
        <v>5.183999999999999E-2</v>
      </c>
      <c r="CN31" s="66" t="str">
        <f>IFERROR(IF(GF31&lt;=1,"1 - Leve",HLOOKUP(GF31,'[3]G PREDIAL'!$BLU$673:$BLY$674,2,0)),"")</f>
        <v>5 - Catastrófico</v>
      </c>
      <c r="CO31" s="313">
        <f t="shared" si="99"/>
        <v>1</v>
      </c>
      <c r="CP31" s="69" t="str">
        <f t="shared" si="6"/>
        <v>MODERADO</v>
      </c>
      <c r="CQ31" s="312">
        <f t="shared" si="7"/>
        <v>5.183999999999999E-2</v>
      </c>
      <c r="CR31" s="77" t="s">
        <v>475</v>
      </c>
      <c r="CS31" s="69">
        <f t="shared" si="8"/>
        <v>3</v>
      </c>
      <c r="CT31" s="363" t="s">
        <v>850</v>
      </c>
      <c r="CU31" s="76" t="s">
        <v>633</v>
      </c>
      <c r="CV31" s="312"/>
      <c r="CW31" s="366">
        <f t="shared" si="9"/>
        <v>14</v>
      </c>
      <c r="CX31" s="368">
        <f t="shared" si="10"/>
        <v>5</v>
      </c>
      <c r="CY31" s="366" t="str">
        <f t="shared" si="11"/>
        <v>Catastrófico</v>
      </c>
      <c r="CZ31" s="314">
        <f t="shared" si="12"/>
        <v>1</v>
      </c>
      <c r="DA31" s="367">
        <f t="shared" si="13"/>
        <v>0.15</v>
      </c>
      <c r="DB31" s="367">
        <f t="shared" si="14"/>
        <v>0.25</v>
      </c>
      <c r="DC31" s="366">
        <f t="shared" si="15"/>
        <v>0.4</v>
      </c>
      <c r="DD31" s="55">
        <f t="shared" si="16"/>
        <v>2</v>
      </c>
      <c r="DE31" s="315">
        <f t="shared" si="17"/>
        <v>0.24</v>
      </c>
      <c r="DF31" s="55">
        <f t="shared" si="18"/>
        <v>5</v>
      </c>
      <c r="DG31" s="55"/>
      <c r="DH31" s="315">
        <f t="shared" si="19"/>
        <v>1</v>
      </c>
      <c r="DI31" s="367">
        <f t="shared" si="20"/>
        <v>0.15</v>
      </c>
      <c r="DJ31" s="367">
        <f t="shared" si="21"/>
        <v>0.25</v>
      </c>
      <c r="DK31" s="366">
        <f t="shared" si="22"/>
        <v>0.4</v>
      </c>
      <c r="DL31" s="55">
        <f t="shared" si="23"/>
        <v>1</v>
      </c>
      <c r="DM31" s="315">
        <f t="shared" si="24"/>
        <v>0.14399999999999999</v>
      </c>
      <c r="DN31" s="55">
        <f t="shared" si="25"/>
        <v>5</v>
      </c>
      <c r="DO31" s="315">
        <f t="shared" si="26"/>
        <v>1</v>
      </c>
      <c r="DP31" s="367">
        <f t="shared" si="27"/>
        <v>0.15</v>
      </c>
      <c r="DQ31" s="367">
        <f t="shared" si="28"/>
        <v>0.25</v>
      </c>
      <c r="DR31" s="366">
        <f t="shared" si="29"/>
        <v>0.4</v>
      </c>
      <c r="DS31" s="55">
        <f t="shared" si="30"/>
        <v>1</v>
      </c>
      <c r="DT31" s="315">
        <f t="shared" si="31"/>
        <v>8.6399999999999991E-2</v>
      </c>
      <c r="DU31" s="55">
        <f t="shared" si="32"/>
        <v>5</v>
      </c>
      <c r="DV31" s="315">
        <f t="shared" si="33"/>
        <v>1</v>
      </c>
      <c r="DW31" s="367">
        <f t="shared" si="34"/>
        <v>0.15</v>
      </c>
      <c r="DX31" s="367">
        <f>IF(BA31="",0,IF(BA31="Preventivo",0.25,IF(BA31="Detectivo",0.15,IF(BA32="Correctivo",0.1,0))))</f>
        <v>0.25</v>
      </c>
      <c r="DY31" s="366">
        <f t="shared" si="36"/>
        <v>0.4</v>
      </c>
      <c r="DZ31" s="55">
        <f t="shared" si="37"/>
        <v>1</v>
      </c>
      <c r="EA31" s="315">
        <f t="shared" si="38"/>
        <v>5.183999999999999E-2</v>
      </c>
      <c r="EB31" s="55">
        <f t="shared" si="39"/>
        <v>5</v>
      </c>
      <c r="EC31" s="315">
        <f t="shared" si="40"/>
        <v>1</v>
      </c>
      <c r="ED31" s="367">
        <f t="shared" si="41"/>
        <v>0</v>
      </c>
      <c r="EE31" s="367">
        <f t="shared" si="42"/>
        <v>0</v>
      </c>
      <c r="EF31" s="366">
        <f t="shared" si="43"/>
        <v>0</v>
      </c>
      <c r="EG31" s="55">
        <f t="shared" si="44"/>
        <v>1</v>
      </c>
      <c r="EH31" s="315">
        <f t="shared" si="45"/>
        <v>5.183999999999999E-2</v>
      </c>
      <c r="EI31" s="55">
        <f t="shared" si="46"/>
        <v>5</v>
      </c>
      <c r="EJ31" s="315">
        <f t="shared" si="47"/>
        <v>1</v>
      </c>
      <c r="EK31" s="367">
        <f t="shared" si="48"/>
        <v>0</v>
      </c>
      <c r="EL31" s="367">
        <f t="shared" si="49"/>
        <v>0</v>
      </c>
      <c r="EM31" s="366">
        <f t="shared" si="50"/>
        <v>0</v>
      </c>
      <c r="EN31" s="55">
        <f t="shared" si="51"/>
        <v>1</v>
      </c>
      <c r="EO31" s="315">
        <f t="shared" si="52"/>
        <v>5.183999999999999E-2</v>
      </c>
      <c r="EP31" s="55">
        <f t="shared" si="53"/>
        <v>5</v>
      </c>
      <c r="EQ31" s="315">
        <f t="shared" si="54"/>
        <v>1</v>
      </c>
      <c r="ER31" s="367">
        <f t="shared" si="55"/>
        <v>0</v>
      </c>
      <c r="ES31" s="367">
        <f t="shared" si="56"/>
        <v>0</v>
      </c>
      <c r="ET31" s="366">
        <f t="shared" si="57"/>
        <v>0</v>
      </c>
      <c r="EU31" s="55">
        <f t="shared" si="58"/>
        <v>1</v>
      </c>
      <c r="EV31" s="315">
        <f t="shared" si="59"/>
        <v>5.183999999999999E-2</v>
      </c>
      <c r="EW31" s="55">
        <f t="shared" si="60"/>
        <v>5</v>
      </c>
      <c r="EX31" s="315">
        <f t="shared" si="61"/>
        <v>1</v>
      </c>
      <c r="EY31" s="367">
        <f t="shared" si="62"/>
        <v>0</v>
      </c>
      <c r="EZ31" s="367">
        <f t="shared" si="63"/>
        <v>0</v>
      </c>
      <c r="FA31" s="366">
        <f t="shared" si="64"/>
        <v>0</v>
      </c>
      <c r="FB31" s="55">
        <f t="shared" si="65"/>
        <v>1</v>
      </c>
      <c r="FC31" s="315">
        <f t="shared" si="66"/>
        <v>5.183999999999999E-2</v>
      </c>
      <c r="FD31" s="55">
        <f t="shared" si="67"/>
        <v>5</v>
      </c>
      <c r="FE31" s="315">
        <f t="shared" si="68"/>
        <v>1</v>
      </c>
      <c r="FF31" s="367">
        <f t="shared" si="69"/>
        <v>0</v>
      </c>
      <c r="FG31" s="367">
        <f t="shared" si="70"/>
        <v>0</v>
      </c>
      <c r="FH31" s="366">
        <f t="shared" si="71"/>
        <v>0</v>
      </c>
      <c r="FI31" s="55">
        <f t="shared" si="72"/>
        <v>1</v>
      </c>
      <c r="FJ31" s="315">
        <f t="shared" si="73"/>
        <v>5.183999999999999E-2</v>
      </c>
      <c r="FK31" s="55">
        <f t="shared" si="74"/>
        <v>5</v>
      </c>
      <c r="FL31" s="315">
        <f t="shared" si="75"/>
        <v>1</v>
      </c>
      <c r="FM31" s="367">
        <f t="shared" si="76"/>
        <v>0</v>
      </c>
      <c r="FN31" s="367">
        <f t="shared" si="77"/>
        <v>0</v>
      </c>
      <c r="FO31" s="366">
        <f t="shared" si="78"/>
        <v>0</v>
      </c>
      <c r="FP31" s="55">
        <f t="shared" si="79"/>
        <v>1</v>
      </c>
      <c r="FQ31" s="315">
        <f t="shared" si="80"/>
        <v>5.183999999999999E-2</v>
      </c>
      <c r="FR31" s="55">
        <f t="shared" si="81"/>
        <v>5</v>
      </c>
      <c r="FS31" s="315">
        <f t="shared" si="82"/>
        <v>1</v>
      </c>
      <c r="FT31" s="367">
        <f t="shared" si="83"/>
        <v>0</v>
      </c>
      <c r="FU31" s="367">
        <f t="shared" si="84"/>
        <v>0</v>
      </c>
      <c r="FV31" s="366">
        <f t="shared" si="85"/>
        <v>0</v>
      </c>
      <c r="FW31" s="55">
        <f t="shared" si="86"/>
        <v>1</v>
      </c>
      <c r="FX31" s="315">
        <f t="shared" si="87"/>
        <v>5.183999999999999E-2</v>
      </c>
      <c r="FY31" s="55">
        <f t="shared" si="88"/>
        <v>5</v>
      </c>
      <c r="FZ31" s="315">
        <f t="shared" si="89"/>
        <v>1</v>
      </c>
      <c r="GA31" s="367">
        <f t="shared" si="90"/>
        <v>0</v>
      </c>
      <c r="GB31" s="367">
        <f t="shared" si="91"/>
        <v>0</v>
      </c>
      <c r="GC31" s="366">
        <f t="shared" si="92"/>
        <v>0</v>
      </c>
      <c r="GD31" s="55">
        <f t="shared" si="93"/>
        <v>1</v>
      </c>
      <c r="GE31" s="315">
        <f t="shared" si="94"/>
        <v>5.183999999999999E-2</v>
      </c>
      <c r="GF31" s="55">
        <f t="shared" si="95"/>
        <v>5</v>
      </c>
      <c r="GG31" s="315">
        <f t="shared" si="96"/>
        <v>1</v>
      </c>
      <c r="GH31" s="315">
        <f t="shared" si="97"/>
        <v>1</v>
      </c>
    </row>
    <row r="32" spans="1:190" s="160" customFormat="1" ht="388.8" x14ac:dyDescent="0.2">
      <c r="A32" s="170">
        <f>+A31+1</f>
        <v>24</v>
      </c>
      <c r="B32" s="168" t="s">
        <v>855</v>
      </c>
      <c r="C32" s="77" t="s">
        <v>854</v>
      </c>
      <c r="D32" s="365" t="s">
        <v>206</v>
      </c>
      <c r="E32" s="79" t="s">
        <v>204</v>
      </c>
      <c r="F32" s="168" t="s">
        <v>222</v>
      </c>
      <c r="G32" s="168" t="s">
        <v>211</v>
      </c>
      <c r="H32" s="79" t="s">
        <v>173</v>
      </c>
      <c r="I32" s="166" t="s">
        <v>20</v>
      </c>
      <c r="J32" s="166" t="s">
        <v>54</v>
      </c>
      <c r="K32" s="166" t="s">
        <v>54</v>
      </c>
      <c r="L32" s="166" t="s">
        <v>54</v>
      </c>
      <c r="M32" s="166" t="s">
        <v>54</v>
      </c>
      <c r="N32" s="166" t="s">
        <v>54</v>
      </c>
      <c r="O32" s="166" t="s">
        <v>54</v>
      </c>
      <c r="P32" s="166" t="s">
        <v>54</v>
      </c>
      <c r="Q32" s="166" t="s">
        <v>53</v>
      </c>
      <c r="R32" s="166" t="s">
        <v>53</v>
      </c>
      <c r="S32" s="166" t="s">
        <v>54</v>
      </c>
      <c r="T32" s="166" t="s">
        <v>54</v>
      </c>
      <c r="U32" s="166" t="s">
        <v>54</v>
      </c>
      <c r="V32" s="166" t="s">
        <v>54</v>
      </c>
      <c r="W32" s="166" t="s">
        <v>54</v>
      </c>
      <c r="X32" s="166" t="s">
        <v>54</v>
      </c>
      <c r="Y32" s="166" t="s">
        <v>53</v>
      </c>
      <c r="Z32" s="166" t="s">
        <v>54</v>
      </c>
      <c r="AA32" s="166" t="s">
        <v>53</v>
      </c>
      <c r="AB32" s="166" t="s">
        <v>53</v>
      </c>
      <c r="AC32" s="364" t="str">
        <f t="shared" si="0"/>
        <v>2 - Baja</v>
      </c>
      <c r="AD32" s="320">
        <f t="shared" si="1"/>
        <v>0.4</v>
      </c>
      <c r="AE32" s="364" t="str">
        <f t="shared" si="2"/>
        <v>5 - Catastrófico</v>
      </c>
      <c r="AF32" s="320">
        <f t="shared" si="3"/>
        <v>1</v>
      </c>
      <c r="AG32" s="69" t="str">
        <f>IFERROR(INDEX('G CONTR'!$BLT$621:$BLX$625,MATCH(I32,'G CONTR'!$BLR$621:$BLR$625,0),MATCH(AE32,'G CONTR'!$BLT$619:$BLX$619,0)),"")</f>
        <v>ALTO</v>
      </c>
      <c r="AH32" s="320">
        <f t="shared" si="4"/>
        <v>0.4</v>
      </c>
      <c r="AI32" s="77" t="s">
        <v>853</v>
      </c>
      <c r="AJ32" s="165" t="s">
        <v>108</v>
      </c>
      <c r="AK32" s="79" t="s">
        <v>852</v>
      </c>
      <c r="AL32" s="79" t="s">
        <v>851</v>
      </c>
      <c r="AM32" s="168" t="s">
        <v>35</v>
      </c>
      <c r="AN32" s="168" t="s">
        <v>45</v>
      </c>
      <c r="AO32" s="168" t="s">
        <v>50</v>
      </c>
      <c r="AP32" s="168" t="s">
        <v>52</v>
      </c>
      <c r="AQ32" s="168" t="s">
        <v>35</v>
      </c>
      <c r="AR32" s="168" t="s">
        <v>45</v>
      </c>
      <c r="AS32" s="168" t="s">
        <v>50</v>
      </c>
      <c r="AT32" s="168" t="s">
        <v>52</v>
      </c>
      <c r="AU32" s="168" t="s">
        <v>35</v>
      </c>
      <c r="AV32" s="168" t="s">
        <v>45</v>
      </c>
      <c r="AW32" s="168" t="s">
        <v>50</v>
      </c>
      <c r="AX32" s="168" t="s">
        <v>52</v>
      </c>
      <c r="AY32" s="168"/>
      <c r="AZ32" s="168"/>
      <c r="BA32" s="168"/>
      <c r="BB32" s="168"/>
      <c r="BC32" s="168"/>
      <c r="BD32" s="168"/>
      <c r="BE32" s="168"/>
      <c r="BF32" s="168"/>
      <c r="BG32" s="168"/>
      <c r="BH32" s="168"/>
      <c r="BI32" s="168"/>
      <c r="BJ32" s="168"/>
      <c r="BK32" s="168"/>
      <c r="BL32" s="168"/>
      <c r="BM32" s="168"/>
      <c r="BN32" s="168"/>
      <c r="BO32" s="168"/>
      <c r="BP32" s="168"/>
      <c r="BQ32" s="168"/>
      <c r="BR32" s="168"/>
      <c r="BS32" s="168"/>
      <c r="BT32" s="168"/>
      <c r="BU32" s="168"/>
      <c r="BV32" s="168"/>
      <c r="BW32" s="168"/>
      <c r="BX32" s="168"/>
      <c r="BY32" s="168"/>
      <c r="BZ32" s="168"/>
      <c r="CA32" s="168"/>
      <c r="CB32" s="168"/>
      <c r="CC32" s="168"/>
      <c r="CD32" s="168"/>
      <c r="CE32" s="168"/>
      <c r="CF32" s="168"/>
      <c r="CG32" s="168"/>
      <c r="CH32" s="168"/>
      <c r="CI32" s="168"/>
      <c r="CJ32" s="168"/>
      <c r="CK32" s="168"/>
      <c r="CL32" s="169" t="str">
        <f>IFERROR(IF(GD32&lt;=1,"1 - Muy Baja",VLOOKUP(GD32,#REF!,2,0)),"")</f>
        <v>1 - Muy Baja</v>
      </c>
      <c r="CM32" s="321">
        <f t="shared" si="5"/>
        <v>8.6399999999999991E-2</v>
      </c>
      <c r="CN32" s="66" t="str">
        <f>IFERROR(IF(GF32&lt;=1,"1 - Leve",HLOOKUP(GF32,'[3]G PREDIAL'!$BLU$673:$BLY$674,2,0)),"")</f>
        <v>5 - Catastrófico</v>
      </c>
      <c r="CO32" s="321">
        <f t="shared" si="99"/>
        <v>1</v>
      </c>
      <c r="CP32" s="169" t="str">
        <f t="shared" si="6"/>
        <v>MODERADO</v>
      </c>
      <c r="CQ32" s="320">
        <f t="shared" si="7"/>
        <v>8.6399999999999991E-2</v>
      </c>
      <c r="CR32" s="77" t="s">
        <v>238</v>
      </c>
      <c r="CS32" s="169">
        <f t="shared" si="8"/>
        <v>3</v>
      </c>
      <c r="CT32" s="363" t="s">
        <v>850</v>
      </c>
      <c r="CU32" s="76" t="s">
        <v>849</v>
      </c>
      <c r="CV32" s="320"/>
      <c r="CW32" s="360">
        <f t="shared" si="9"/>
        <v>14</v>
      </c>
      <c r="CX32" s="362">
        <f t="shared" si="10"/>
        <v>5</v>
      </c>
      <c r="CY32" s="360" t="str">
        <f t="shared" si="11"/>
        <v>Catastrófico</v>
      </c>
      <c r="CZ32" s="324">
        <f t="shared" si="12"/>
        <v>1</v>
      </c>
      <c r="DA32" s="361">
        <f t="shared" si="13"/>
        <v>0.15</v>
      </c>
      <c r="DB32" s="361">
        <f t="shared" si="14"/>
        <v>0.25</v>
      </c>
      <c r="DC32" s="360">
        <f t="shared" si="15"/>
        <v>0.4</v>
      </c>
      <c r="DD32" s="359">
        <f t="shared" si="16"/>
        <v>2</v>
      </c>
      <c r="DE32" s="326">
        <f t="shared" si="17"/>
        <v>0.24</v>
      </c>
      <c r="DF32" s="359">
        <f t="shared" si="18"/>
        <v>5</v>
      </c>
      <c r="DG32" s="359"/>
      <c r="DH32" s="326">
        <f t="shared" si="19"/>
        <v>1</v>
      </c>
      <c r="DI32" s="361">
        <f t="shared" si="20"/>
        <v>0.15</v>
      </c>
      <c r="DJ32" s="361">
        <f t="shared" si="21"/>
        <v>0.25</v>
      </c>
      <c r="DK32" s="360">
        <f t="shared" si="22"/>
        <v>0.4</v>
      </c>
      <c r="DL32" s="359">
        <f t="shared" si="23"/>
        <v>1</v>
      </c>
      <c r="DM32" s="326">
        <f t="shared" si="24"/>
        <v>0.14399999999999999</v>
      </c>
      <c r="DN32" s="359">
        <f t="shared" si="25"/>
        <v>5</v>
      </c>
      <c r="DO32" s="326">
        <f t="shared" si="26"/>
        <v>1</v>
      </c>
      <c r="DP32" s="361">
        <f t="shared" si="27"/>
        <v>0.15</v>
      </c>
      <c r="DQ32" s="361">
        <f t="shared" si="28"/>
        <v>0.25</v>
      </c>
      <c r="DR32" s="360">
        <f t="shared" si="29"/>
        <v>0.4</v>
      </c>
      <c r="DS32" s="359">
        <f t="shared" si="30"/>
        <v>1</v>
      </c>
      <c r="DT32" s="326">
        <f t="shared" si="31"/>
        <v>8.6399999999999991E-2</v>
      </c>
      <c r="DU32" s="359">
        <f t="shared" si="32"/>
        <v>5</v>
      </c>
      <c r="DV32" s="326">
        <f t="shared" si="33"/>
        <v>1</v>
      </c>
      <c r="DW32" s="361">
        <f t="shared" si="34"/>
        <v>0</v>
      </c>
      <c r="DX32" s="361">
        <f>IF(BA32="",0,IF(BA32="Preventivo",0.25,IF(BA32="Detectivo",0.15,IF(#REF!="Correctivo",0.1,0))))</f>
        <v>0</v>
      </c>
      <c r="DY32" s="360">
        <f t="shared" si="36"/>
        <v>0</v>
      </c>
      <c r="DZ32" s="359">
        <f t="shared" si="37"/>
        <v>1</v>
      </c>
      <c r="EA32" s="326">
        <f t="shared" si="38"/>
        <v>8.6399999999999991E-2</v>
      </c>
      <c r="EB32" s="359">
        <f t="shared" si="39"/>
        <v>5</v>
      </c>
      <c r="EC32" s="326">
        <f t="shared" si="40"/>
        <v>1</v>
      </c>
      <c r="ED32" s="361">
        <f t="shared" si="41"/>
        <v>0</v>
      </c>
      <c r="EE32" s="361">
        <f t="shared" si="42"/>
        <v>0</v>
      </c>
      <c r="EF32" s="360">
        <f t="shared" si="43"/>
        <v>0</v>
      </c>
      <c r="EG32" s="359">
        <f t="shared" si="44"/>
        <v>1</v>
      </c>
      <c r="EH32" s="326">
        <f t="shared" si="45"/>
        <v>8.6399999999999991E-2</v>
      </c>
      <c r="EI32" s="359">
        <f t="shared" si="46"/>
        <v>5</v>
      </c>
      <c r="EJ32" s="326">
        <f t="shared" si="47"/>
        <v>1</v>
      </c>
      <c r="EK32" s="361">
        <f t="shared" si="48"/>
        <v>0</v>
      </c>
      <c r="EL32" s="361">
        <f t="shared" si="49"/>
        <v>0</v>
      </c>
      <c r="EM32" s="360">
        <f t="shared" si="50"/>
        <v>0</v>
      </c>
      <c r="EN32" s="359">
        <f t="shared" si="51"/>
        <v>1</v>
      </c>
      <c r="EO32" s="326">
        <f t="shared" si="52"/>
        <v>8.6399999999999991E-2</v>
      </c>
      <c r="EP32" s="359">
        <f t="shared" si="53"/>
        <v>5</v>
      </c>
      <c r="EQ32" s="326">
        <f t="shared" si="54"/>
        <v>1</v>
      </c>
      <c r="ER32" s="361">
        <f t="shared" si="55"/>
        <v>0</v>
      </c>
      <c r="ES32" s="361">
        <f t="shared" si="56"/>
        <v>0</v>
      </c>
      <c r="ET32" s="360">
        <f t="shared" si="57"/>
        <v>0</v>
      </c>
      <c r="EU32" s="359">
        <f t="shared" si="58"/>
        <v>1</v>
      </c>
      <c r="EV32" s="326">
        <f t="shared" si="59"/>
        <v>8.6399999999999991E-2</v>
      </c>
      <c r="EW32" s="359">
        <f t="shared" si="60"/>
        <v>5</v>
      </c>
      <c r="EX32" s="326">
        <f t="shared" si="61"/>
        <v>1</v>
      </c>
      <c r="EY32" s="361">
        <f t="shared" si="62"/>
        <v>0</v>
      </c>
      <c r="EZ32" s="361">
        <f t="shared" si="63"/>
        <v>0</v>
      </c>
      <c r="FA32" s="360">
        <f t="shared" si="64"/>
        <v>0</v>
      </c>
      <c r="FB32" s="359">
        <f t="shared" si="65"/>
        <v>1</v>
      </c>
      <c r="FC32" s="326">
        <f t="shared" si="66"/>
        <v>8.6399999999999991E-2</v>
      </c>
      <c r="FD32" s="359">
        <f t="shared" si="67"/>
        <v>5</v>
      </c>
      <c r="FE32" s="326">
        <f t="shared" si="68"/>
        <v>1</v>
      </c>
      <c r="FF32" s="361">
        <f t="shared" si="69"/>
        <v>0</v>
      </c>
      <c r="FG32" s="361">
        <f t="shared" si="70"/>
        <v>0</v>
      </c>
      <c r="FH32" s="360">
        <f t="shared" si="71"/>
        <v>0</v>
      </c>
      <c r="FI32" s="359">
        <f t="shared" si="72"/>
        <v>1</v>
      </c>
      <c r="FJ32" s="326">
        <f t="shared" si="73"/>
        <v>8.6399999999999991E-2</v>
      </c>
      <c r="FK32" s="359">
        <f t="shared" si="74"/>
        <v>5</v>
      </c>
      <c r="FL32" s="326">
        <f t="shared" si="75"/>
        <v>1</v>
      </c>
      <c r="FM32" s="361">
        <f t="shared" si="76"/>
        <v>0</v>
      </c>
      <c r="FN32" s="361">
        <f t="shared" si="77"/>
        <v>0</v>
      </c>
      <c r="FO32" s="360">
        <f t="shared" si="78"/>
        <v>0</v>
      </c>
      <c r="FP32" s="359">
        <f t="shared" si="79"/>
        <v>1</v>
      </c>
      <c r="FQ32" s="326">
        <f t="shared" si="80"/>
        <v>8.6399999999999991E-2</v>
      </c>
      <c r="FR32" s="359">
        <f t="shared" si="81"/>
        <v>5</v>
      </c>
      <c r="FS32" s="326">
        <f t="shared" si="82"/>
        <v>1</v>
      </c>
      <c r="FT32" s="361">
        <f t="shared" si="83"/>
        <v>0</v>
      </c>
      <c r="FU32" s="361">
        <f t="shared" si="84"/>
        <v>0</v>
      </c>
      <c r="FV32" s="360">
        <f t="shared" si="85"/>
        <v>0</v>
      </c>
      <c r="FW32" s="359">
        <f t="shared" si="86"/>
        <v>1</v>
      </c>
      <c r="FX32" s="326">
        <f t="shared" si="87"/>
        <v>8.6399999999999991E-2</v>
      </c>
      <c r="FY32" s="359">
        <f t="shared" si="88"/>
        <v>5</v>
      </c>
      <c r="FZ32" s="326">
        <f t="shared" si="89"/>
        <v>1</v>
      </c>
      <c r="GA32" s="361">
        <f t="shared" si="90"/>
        <v>0</v>
      </c>
      <c r="GB32" s="361">
        <f t="shared" si="91"/>
        <v>0</v>
      </c>
      <c r="GC32" s="360">
        <f t="shared" si="92"/>
        <v>0</v>
      </c>
      <c r="GD32" s="359">
        <f t="shared" si="93"/>
        <v>1</v>
      </c>
      <c r="GE32" s="326">
        <f t="shared" si="94"/>
        <v>8.6399999999999991E-2</v>
      </c>
      <c r="GF32" s="359">
        <f t="shared" si="95"/>
        <v>5</v>
      </c>
      <c r="GG32" s="326">
        <f t="shared" si="96"/>
        <v>1</v>
      </c>
      <c r="GH32" s="326">
        <f t="shared" si="97"/>
        <v>1</v>
      </c>
    </row>
    <row r="33" spans="3:98" x14ac:dyDescent="0.2">
      <c r="C33" s="1">
        <v>24</v>
      </c>
      <c r="D33" s="1">
        <v>12</v>
      </c>
      <c r="CR33" s="344" t="s">
        <v>471</v>
      </c>
      <c r="CS33" s="4">
        <f>SUM(CS9:CS32)</f>
        <v>72</v>
      </c>
      <c r="CT33" s="4">
        <f>COUNT(CS9:CS32)</f>
        <v>24</v>
      </c>
    </row>
    <row r="616" spans="1:1 1679:1688" ht="13.2" x14ac:dyDescent="0.25">
      <c r="A616" s="51" t="s">
        <v>227</v>
      </c>
      <c r="BLO616" s="51" t="s">
        <v>227</v>
      </c>
      <c r="BLP616" s="22"/>
      <c r="BLQ616" s="22"/>
      <c r="BLR616" s="22"/>
      <c r="BLS616" s="22"/>
      <c r="BLT616" s="22"/>
      <c r="BLU616" s="22"/>
      <c r="BLV616" s="22"/>
      <c r="BLW616" s="22"/>
      <c r="BLX616" s="22"/>
    </row>
    <row r="617" spans="1:1 1679:1688" ht="13.2" x14ac:dyDescent="0.25">
      <c r="BLO617" s="22"/>
      <c r="BLP617" s="22"/>
      <c r="BLQ617" s="22"/>
      <c r="BLR617" s="22"/>
      <c r="BLS617" s="22"/>
      <c r="BLT617" s="22"/>
      <c r="BLU617" s="22"/>
      <c r="BLV617" s="540" t="s">
        <v>33</v>
      </c>
      <c r="BLW617" s="540"/>
      <c r="BLX617" s="540"/>
    </row>
    <row r="618" spans="1:1 1679:1688" ht="13.2" x14ac:dyDescent="0.25">
      <c r="BLO618" s="22"/>
      <c r="BLP618" s="22"/>
      <c r="BLQ618" s="22"/>
      <c r="BLR618" s="22"/>
      <c r="BLS618" s="22"/>
      <c r="BLT618" s="49">
        <v>1</v>
      </c>
      <c r="BLU618" s="49">
        <v>2</v>
      </c>
      <c r="BLV618" s="49">
        <v>3</v>
      </c>
      <c r="BLW618" s="48">
        <v>4</v>
      </c>
      <c r="BLX618" s="48">
        <v>5</v>
      </c>
    </row>
    <row r="619" spans="1:1 1679:1688" ht="13.2" x14ac:dyDescent="0.25">
      <c r="BLO619" s="22"/>
      <c r="BLP619" s="22"/>
      <c r="BLQ619" s="22"/>
      <c r="BLR619" s="22"/>
      <c r="BLS619" s="22"/>
      <c r="BLT619" s="26" t="s">
        <v>32</v>
      </c>
      <c r="BLU619" s="26" t="s">
        <v>31</v>
      </c>
      <c r="BLV619" s="26" t="s">
        <v>30</v>
      </c>
      <c r="BLW619" s="26" t="s">
        <v>29</v>
      </c>
      <c r="BLX619" s="26" t="s">
        <v>28</v>
      </c>
    </row>
    <row r="620" spans="1:1 1679:1688" ht="13.2" x14ac:dyDescent="0.25">
      <c r="BLO620" s="22"/>
      <c r="BLP620" s="22"/>
      <c r="BLQ620" s="22"/>
      <c r="BLR620" s="22"/>
      <c r="BLS620" s="22"/>
      <c r="BLT620" s="49">
        <v>1</v>
      </c>
      <c r="BLU620" s="49">
        <v>2</v>
      </c>
      <c r="BLV620" s="49">
        <v>3</v>
      </c>
      <c r="BLW620" s="48">
        <v>4</v>
      </c>
      <c r="BLX620" s="48">
        <v>5</v>
      </c>
    </row>
    <row r="621" spans="1:1 1679:1688" ht="13.2" x14ac:dyDescent="0.25">
      <c r="BLO621" s="22"/>
      <c r="BLP621" s="541" t="s">
        <v>27</v>
      </c>
      <c r="BLQ621" s="23">
        <v>5</v>
      </c>
      <c r="BLR621" s="26" t="s">
        <v>26</v>
      </c>
      <c r="BLS621" s="23">
        <v>5</v>
      </c>
      <c r="BLT621" s="43" t="s">
        <v>15</v>
      </c>
      <c r="BLU621" s="46" t="s">
        <v>14</v>
      </c>
      <c r="BLV621" s="46" t="s">
        <v>14</v>
      </c>
      <c r="BLW621" s="47" t="s">
        <v>13</v>
      </c>
      <c r="BLX621" s="47" t="s">
        <v>13</v>
      </c>
    </row>
    <row r="622" spans="1:1 1679:1688" ht="13.2" x14ac:dyDescent="0.25">
      <c r="BLO622" s="22"/>
      <c r="BLP622" s="541"/>
      <c r="BLQ622" s="23">
        <v>4</v>
      </c>
      <c r="BLR622" s="26" t="s">
        <v>24</v>
      </c>
      <c r="BLS622" s="23">
        <v>4</v>
      </c>
      <c r="BLT622" s="43" t="s">
        <v>15</v>
      </c>
      <c r="BLU622" s="43" t="s">
        <v>15</v>
      </c>
      <c r="BLV622" s="46" t="s">
        <v>14</v>
      </c>
      <c r="BLW622" s="47" t="s">
        <v>13</v>
      </c>
      <c r="BLX622" s="47" t="s">
        <v>13</v>
      </c>
    </row>
    <row r="623" spans="1:1 1679:1688" ht="13.2" x14ac:dyDescent="0.25">
      <c r="BLO623" s="22"/>
      <c r="BLP623" s="541"/>
      <c r="BLQ623" s="23">
        <v>3</v>
      </c>
      <c r="BLR623" s="26" t="s">
        <v>22</v>
      </c>
      <c r="BLS623" s="23">
        <v>3</v>
      </c>
      <c r="BLT623" s="43" t="s">
        <v>15</v>
      </c>
      <c r="BLU623" s="43" t="s">
        <v>15</v>
      </c>
      <c r="BLV623" s="46" t="s">
        <v>14</v>
      </c>
      <c r="BLW623" s="46" t="s">
        <v>14</v>
      </c>
      <c r="BLX623" s="46" t="s">
        <v>14</v>
      </c>
    </row>
    <row r="624" spans="1:1 1679:1688" ht="13.2" x14ac:dyDescent="0.25">
      <c r="BLO624" s="22"/>
      <c r="BLP624" s="541"/>
      <c r="BLQ624" s="23">
        <v>2</v>
      </c>
      <c r="BLR624" s="26" t="s">
        <v>20</v>
      </c>
      <c r="BLS624" s="23">
        <v>2</v>
      </c>
      <c r="BLT624" s="44" t="s">
        <v>16</v>
      </c>
      <c r="BLU624" s="43" t="s">
        <v>15</v>
      </c>
      <c r="BLV624" s="43" t="s">
        <v>15</v>
      </c>
      <c r="BLW624" s="43" t="s">
        <v>15</v>
      </c>
      <c r="BLX624" s="46" t="s">
        <v>14</v>
      </c>
    </row>
    <row r="625" spans="1679:1692" ht="13.2" x14ac:dyDescent="0.25">
      <c r="BLO625" s="22"/>
      <c r="BLP625" s="541"/>
      <c r="BLQ625" s="23">
        <v>1</v>
      </c>
      <c r="BLR625" s="26" t="s">
        <v>18</v>
      </c>
      <c r="BLS625" s="23">
        <v>1</v>
      </c>
      <c r="BLT625" s="44" t="s">
        <v>16</v>
      </c>
      <c r="BLU625" s="44" t="s">
        <v>16</v>
      </c>
      <c r="BLV625" s="43" t="s">
        <v>15</v>
      </c>
      <c r="BLW625" s="43" t="s">
        <v>15</v>
      </c>
      <c r="BLX625" s="43" t="s">
        <v>15</v>
      </c>
      <c r="BLY625" s="42"/>
      <c r="BLZ625" s="42"/>
      <c r="BMA625" s="42"/>
      <c r="BMB625" s="42"/>
    </row>
    <row r="626" spans="1679:1692" ht="13.2" x14ac:dyDescent="0.25">
      <c r="BLO626" s="22"/>
      <c r="BLP626" s="22"/>
      <c r="BLQ626" s="22"/>
      <c r="BLR626" s="22"/>
      <c r="BLS626" s="22"/>
      <c r="BLT626" s="22"/>
      <c r="BLU626" s="22"/>
      <c r="BLV626" s="22"/>
      <c r="BLW626" s="22"/>
      <c r="BLX626" s="22"/>
      <c r="BLY626" s="22"/>
      <c r="BLZ626" s="22"/>
      <c r="BMA626" s="22"/>
      <c r="BMB626" s="22"/>
    </row>
    <row r="627" spans="1679:1692" ht="13.2" x14ac:dyDescent="0.25">
      <c r="BLO627" s="22"/>
      <c r="BLP627" s="22"/>
      <c r="BLQ627" s="22"/>
      <c r="BLR627" s="22"/>
      <c r="BLS627" s="22"/>
      <c r="BLT627" s="22"/>
      <c r="BLU627" s="22"/>
      <c r="BLV627" s="22"/>
      <c r="BLW627" s="22"/>
      <c r="BLX627" s="22"/>
      <c r="BLY627" s="22"/>
      <c r="BLZ627" s="22"/>
      <c r="BMA627" s="22"/>
      <c r="BMB627" s="22"/>
    </row>
    <row r="628" spans="1679:1692" ht="13.2" x14ac:dyDescent="0.25">
      <c r="BLO628" s="22"/>
      <c r="BLP628" s="22"/>
      <c r="BLQ628" s="22"/>
      <c r="BLR628" s="22"/>
      <c r="BLS628" s="22"/>
      <c r="BLT628" s="22"/>
      <c r="BLU628" s="22"/>
      <c r="BLV628" s="22"/>
      <c r="BLW628" s="22"/>
      <c r="BLX628" s="22"/>
      <c r="BLY628" s="22"/>
      <c r="BLZ628" s="22" t="s">
        <v>226</v>
      </c>
      <c r="BMA628" s="22"/>
      <c r="BMB628" s="22"/>
    </row>
    <row r="629" spans="1679:1692" ht="20.399999999999999" x14ac:dyDescent="0.25">
      <c r="BLO629" s="22"/>
      <c r="BLP629" s="22"/>
      <c r="BLQ629" s="22"/>
      <c r="BLR629" s="22"/>
      <c r="BLS629" s="22"/>
      <c r="BLT629" s="22"/>
      <c r="BLU629" s="22"/>
      <c r="BLV629" s="22"/>
      <c r="BLW629" s="22"/>
      <c r="BLX629" s="22"/>
      <c r="BLY629" s="22"/>
      <c r="BLZ629" s="41" t="s">
        <v>225</v>
      </c>
      <c r="BMA629" s="22"/>
      <c r="BMB629" s="22"/>
    </row>
    <row r="630" spans="1679:1692" ht="30.6" x14ac:dyDescent="0.25">
      <c r="BLO630" s="22"/>
      <c r="BLP630" s="22"/>
      <c r="BLQ630" s="22"/>
      <c r="BLR630" s="22"/>
      <c r="BLS630" s="22"/>
      <c r="BLT630" s="22"/>
      <c r="BLU630" s="22"/>
      <c r="BLV630" s="22"/>
      <c r="BLW630" s="22"/>
      <c r="BLX630" s="22"/>
      <c r="BLY630" s="22"/>
      <c r="BLZ630" s="41" t="s">
        <v>224</v>
      </c>
      <c r="BMA630" s="22"/>
      <c r="BMB630" s="22"/>
    </row>
    <row r="631" spans="1679:1692" ht="13.2" x14ac:dyDescent="0.25">
      <c r="BLO631" s="22"/>
      <c r="BLP631" s="22"/>
      <c r="BLQ631" s="22"/>
      <c r="BLR631" s="22"/>
      <c r="BLS631" s="22"/>
      <c r="BLT631" s="22"/>
      <c r="BLU631" s="22"/>
      <c r="BLV631" s="22"/>
      <c r="BLW631" s="22"/>
      <c r="BLX631" s="22"/>
      <c r="BLY631" s="22"/>
      <c r="BLZ631" s="41" t="s">
        <v>223</v>
      </c>
      <c r="BMA631" s="22"/>
      <c r="BMB631" s="22"/>
    </row>
    <row r="632" spans="1679:1692" ht="13.2" x14ac:dyDescent="0.25">
      <c r="BLO632" s="22"/>
      <c r="BLP632" s="22"/>
      <c r="BLQ632" s="22"/>
      <c r="BLR632" s="22"/>
      <c r="BLS632" s="22"/>
      <c r="BLT632" s="22"/>
      <c r="BLU632" s="22"/>
      <c r="BLV632" s="22"/>
      <c r="BLW632" s="22"/>
      <c r="BLX632" s="22"/>
      <c r="BLY632" s="22"/>
      <c r="BLZ632" s="41" t="s">
        <v>222</v>
      </c>
      <c r="BMA632" s="22"/>
      <c r="BMB632" s="22"/>
    </row>
    <row r="633" spans="1679:1692" ht="13.2" x14ac:dyDescent="0.25">
      <c r="BLO633" s="22"/>
      <c r="BLP633" s="22"/>
      <c r="BLQ633" s="22"/>
      <c r="BLR633" s="22"/>
      <c r="BLS633" s="22"/>
      <c r="BLT633" s="22"/>
      <c r="BLU633" s="22"/>
      <c r="BLV633" s="22"/>
      <c r="BLW633" s="22"/>
      <c r="BLX633" s="22"/>
      <c r="BLY633" s="22"/>
      <c r="BLZ633" s="24"/>
      <c r="BMA633" s="22"/>
      <c r="BMB633" s="22"/>
    </row>
    <row r="634" spans="1679:1692" ht="13.2" x14ac:dyDescent="0.25">
      <c r="BLO634" s="22"/>
      <c r="BLP634" s="22"/>
      <c r="BLQ634" s="22"/>
      <c r="BLR634" s="22"/>
      <c r="BLS634" s="22"/>
      <c r="BLT634" s="22"/>
      <c r="BLU634" s="22"/>
      <c r="BLV634" s="22"/>
      <c r="BLW634" s="22"/>
      <c r="BLX634" s="22"/>
      <c r="BLY634" s="22"/>
      <c r="BLZ634" s="22"/>
      <c r="BMA634" s="22"/>
      <c r="BMB634" s="22" t="s">
        <v>221</v>
      </c>
    </row>
    <row r="635" spans="1679:1692" ht="13.2" x14ac:dyDescent="0.25">
      <c r="BLO635" s="22"/>
      <c r="BLP635" s="22"/>
      <c r="BLQ635" s="22"/>
      <c r="BLR635" s="22"/>
      <c r="BLS635" s="22"/>
      <c r="BLT635" s="22"/>
      <c r="BLU635" s="22"/>
      <c r="BLV635" s="22"/>
      <c r="BLW635" s="22"/>
      <c r="BLX635" s="22"/>
      <c r="BLY635" s="22"/>
      <c r="BLZ635" s="22"/>
      <c r="BMA635" s="22"/>
      <c r="BMB635" s="40" t="s">
        <v>220</v>
      </c>
    </row>
    <row r="636" spans="1679:1692" ht="13.2" x14ac:dyDescent="0.25">
      <c r="BLO636" s="22"/>
      <c r="BLP636" s="22"/>
      <c r="BLQ636" s="22"/>
      <c r="BLR636" s="22"/>
      <c r="BLS636" s="22"/>
      <c r="BLT636" s="22"/>
      <c r="BLU636" s="22"/>
      <c r="BLV636" s="22"/>
      <c r="BLW636" s="22"/>
      <c r="BLX636" s="22"/>
      <c r="BLY636" s="22"/>
      <c r="BLZ636" s="22"/>
      <c r="BMA636" s="22"/>
      <c r="BMB636" s="40" t="s">
        <v>470</v>
      </c>
    </row>
    <row r="637" spans="1679:1692" ht="13.2" x14ac:dyDescent="0.25">
      <c r="BLO637" s="22"/>
      <c r="BLP637" s="22"/>
      <c r="BLQ637" s="22"/>
      <c r="BLR637" s="22"/>
      <c r="BLS637" s="22"/>
      <c r="BLT637" s="22"/>
      <c r="BLU637" s="22"/>
      <c r="BLV637" s="22"/>
      <c r="BLW637" s="22"/>
      <c r="BLX637" s="22"/>
      <c r="BLY637" s="22"/>
      <c r="BLZ637" s="22"/>
      <c r="BMA637" s="22"/>
      <c r="BMB637" s="40" t="s">
        <v>218</v>
      </c>
    </row>
    <row r="638" spans="1679:1692" ht="13.2" x14ac:dyDescent="0.25">
      <c r="BLO638" s="22"/>
      <c r="BLP638" s="22"/>
      <c r="BLQ638" s="22"/>
      <c r="BLR638" s="22"/>
      <c r="BLS638" s="22"/>
      <c r="BLT638" s="22"/>
      <c r="BLU638" s="22"/>
      <c r="BLV638" s="22"/>
      <c r="BLW638" s="22"/>
      <c r="BLX638" s="22"/>
      <c r="BLY638" s="22"/>
      <c r="BLZ638" s="22"/>
      <c r="BMA638" s="22"/>
      <c r="BMB638" s="40" t="s">
        <v>217</v>
      </c>
    </row>
    <row r="639" spans="1679:1692" ht="20.399999999999999" x14ac:dyDescent="0.25">
      <c r="BLO639" s="22"/>
      <c r="BLP639" s="22"/>
      <c r="BLQ639" s="22"/>
      <c r="BLR639" s="22"/>
      <c r="BLS639" s="22"/>
      <c r="BLT639" s="22"/>
      <c r="BLU639" s="22"/>
      <c r="BLV639" s="22"/>
      <c r="BLW639" s="22"/>
      <c r="BLX639" s="22"/>
      <c r="BLY639" s="22"/>
      <c r="BLZ639" s="22"/>
      <c r="BMA639" s="22"/>
      <c r="BMB639" s="40" t="s">
        <v>216</v>
      </c>
    </row>
    <row r="640" spans="1679:1692" ht="20.399999999999999" x14ac:dyDescent="0.25">
      <c r="BLO640" s="22"/>
      <c r="BLP640" s="22"/>
      <c r="BLQ640" s="22"/>
      <c r="BLR640" s="22"/>
      <c r="BLS640" s="22"/>
      <c r="BLT640" s="22"/>
      <c r="BLU640" s="22"/>
      <c r="BLV640" s="22"/>
      <c r="BLW640" s="22"/>
      <c r="BLX640" s="22"/>
      <c r="BLY640" s="22"/>
      <c r="BLZ640" s="22"/>
      <c r="BMA640" s="22"/>
      <c r="BMB640" s="40" t="s">
        <v>848</v>
      </c>
    </row>
    <row r="641" spans="1692:1697" ht="13.2" x14ac:dyDescent="0.25">
      <c r="BMB641" s="40" t="s">
        <v>214</v>
      </c>
      <c r="BMC641" s="22"/>
      <c r="BMD641" s="22"/>
      <c r="BME641" s="25"/>
      <c r="BMF641" s="22"/>
      <c r="BMG641" s="23"/>
    </row>
    <row r="642" spans="1692:1697" ht="13.2" x14ac:dyDescent="0.25">
      <c r="BMB642" s="40" t="s">
        <v>213</v>
      </c>
      <c r="BMC642" s="22"/>
      <c r="BMD642" s="22"/>
      <c r="BME642" s="25"/>
      <c r="BMF642" s="22"/>
      <c r="BMG642" s="23"/>
    </row>
    <row r="643" spans="1692:1697" ht="13.2" x14ac:dyDescent="0.25">
      <c r="BMB643" s="40" t="s">
        <v>212</v>
      </c>
      <c r="BMC643" s="22"/>
      <c r="BMD643" s="22"/>
      <c r="BME643" s="25"/>
      <c r="BMF643" s="22"/>
      <c r="BMG643" s="23"/>
    </row>
    <row r="644" spans="1692:1697" ht="13.2" x14ac:dyDescent="0.25">
      <c r="BMB644" s="40" t="s">
        <v>211</v>
      </c>
      <c r="BMC644" s="22"/>
      <c r="BMD644" s="22"/>
      <c r="BME644" s="25"/>
      <c r="BMF644" s="22"/>
      <c r="BMG644" s="23"/>
    </row>
    <row r="645" spans="1692:1697" ht="13.2" x14ac:dyDescent="0.25">
      <c r="BMB645" s="40" t="s">
        <v>210</v>
      </c>
      <c r="BMC645" s="22"/>
      <c r="BMD645" s="22"/>
      <c r="BME645" s="25"/>
      <c r="BMF645" s="22"/>
      <c r="BMG645" s="23"/>
    </row>
    <row r="646" spans="1692:1697" ht="20.399999999999999" x14ac:dyDescent="0.25">
      <c r="BMB646" s="40" t="s">
        <v>468</v>
      </c>
      <c r="BMC646" s="22"/>
      <c r="BMD646" s="22"/>
      <c r="BME646" s="25"/>
      <c r="BMF646" s="22"/>
      <c r="BMG646" s="23"/>
    </row>
    <row r="647" spans="1692:1697" ht="13.2" x14ac:dyDescent="0.25">
      <c r="BMB647" s="22"/>
      <c r="BMC647" s="22"/>
      <c r="BMD647" s="40"/>
      <c r="BME647" s="25"/>
      <c r="BMF647" s="22"/>
      <c r="BMG647" s="23"/>
    </row>
    <row r="648" spans="1692:1697" ht="13.2" x14ac:dyDescent="0.25">
      <c r="BMB648" s="22"/>
      <c r="BMC648" s="22"/>
      <c r="BMD648" s="22"/>
      <c r="BME648" s="25"/>
      <c r="BMF648" s="22"/>
      <c r="BMG648" s="23"/>
    </row>
    <row r="649" spans="1692:1697" ht="13.2" x14ac:dyDescent="0.25">
      <c r="BMB649" s="22"/>
      <c r="BMC649" s="22"/>
      <c r="BMD649" s="22"/>
      <c r="BME649" s="25" t="s">
        <v>207</v>
      </c>
      <c r="BMF649" s="22"/>
      <c r="BMG649" s="23"/>
    </row>
    <row r="650" spans="1692:1697" ht="13.2" x14ac:dyDescent="0.25">
      <c r="BMB650" s="22"/>
      <c r="BMC650" s="22"/>
      <c r="BMD650" s="22"/>
      <c r="BME650" s="6" t="s">
        <v>206</v>
      </c>
      <c r="BMF650" s="22"/>
      <c r="BMG650" s="23"/>
    </row>
    <row r="651" spans="1692:1697" ht="20.399999999999999" x14ac:dyDescent="0.25">
      <c r="BMB651" s="22"/>
      <c r="BMC651" s="22"/>
      <c r="BMD651" s="22"/>
      <c r="BME651" s="6" t="s">
        <v>205</v>
      </c>
      <c r="BMF651" s="22"/>
      <c r="BMG651" s="23"/>
    </row>
    <row r="652" spans="1692:1697" ht="13.2" x14ac:dyDescent="0.25">
      <c r="BMB652" s="22"/>
      <c r="BMC652" s="22"/>
      <c r="BMD652" s="22"/>
      <c r="BME652" s="6"/>
      <c r="BMF652" s="22"/>
      <c r="BMG652" s="23"/>
    </row>
    <row r="653" spans="1692:1697" ht="13.2" x14ac:dyDescent="0.25">
      <c r="BMB653" s="22"/>
      <c r="BMC653" s="22"/>
      <c r="BMD653" s="22"/>
      <c r="BME653" s="25"/>
      <c r="BMF653" s="22"/>
      <c r="BMG653" s="23"/>
    </row>
    <row r="654" spans="1692:1697" ht="13.2" x14ac:dyDescent="0.25">
      <c r="BMB654" s="22"/>
      <c r="BMC654" s="22"/>
      <c r="BMD654" s="22"/>
      <c r="BME654" s="25"/>
      <c r="BMF654" s="22"/>
      <c r="BMG654" s="23"/>
    </row>
    <row r="655" spans="1692:1697" ht="13.2" x14ac:dyDescent="0.25">
      <c r="BMB655" s="22"/>
      <c r="BMC655" s="22"/>
      <c r="BMD655" s="22"/>
      <c r="BME655" s="25"/>
      <c r="BMF655" s="22"/>
      <c r="BMG655" s="23" t="s">
        <v>123</v>
      </c>
    </row>
    <row r="656" spans="1692:1697" ht="13.2" x14ac:dyDescent="0.25">
      <c r="BMB656" s="22"/>
      <c r="BMC656" s="22"/>
      <c r="BMD656" s="22"/>
      <c r="BME656" s="25"/>
      <c r="BMF656" s="22"/>
      <c r="BMG656" s="39" t="s">
        <v>204</v>
      </c>
    </row>
    <row r="657" spans="1697:1700" ht="13.2" x14ac:dyDescent="0.25">
      <c r="BMG657" s="39" t="s">
        <v>203</v>
      </c>
      <c r="BMH657" s="22"/>
      <c r="BMI657" s="22"/>
      <c r="BMJ657" s="22"/>
    </row>
    <row r="658" spans="1697:1700" ht="13.2" x14ac:dyDescent="0.25">
      <c r="BMG658" s="39" t="s">
        <v>202</v>
      </c>
      <c r="BMH658" s="22"/>
      <c r="BMI658" s="22"/>
      <c r="BMJ658" s="22"/>
    </row>
    <row r="659" spans="1697:1700" ht="13.2" x14ac:dyDescent="0.25">
      <c r="BMG659" s="39" t="s">
        <v>201</v>
      </c>
      <c r="BMH659" s="22"/>
      <c r="BMI659" s="22"/>
      <c r="BMJ659" s="22"/>
    </row>
    <row r="660" spans="1697:1700" ht="13.2" x14ac:dyDescent="0.25">
      <c r="BMG660" s="39" t="s">
        <v>200</v>
      </c>
      <c r="BMH660" s="22"/>
      <c r="BMI660" s="22"/>
      <c r="BMJ660" s="22"/>
    </row>
    <row r="661" spans="1697:1700" ht="13.2" x14ac:dyDescent="0.25">
      <c r="BMG661" s="39" t="s">
        <v>199</v>
      </c>
      <c r="BMH661" s="22"/>
      <c r="BMI661" s="22"/>
      <c r="BMJ661" s="22"/>
    </row>
    <row r="662" spans="1697:1700" ht="13.2" x14ac:dyDescent="0.25">
      <c r="BMG662" s="39" t="s">
        <v>198</v>
      </c>
      <c r="BMH662" s="22"/>
      <c r="BMI662" s="22"/>
      <c r="BMJ662" s="22"/>
    </row>
    <row r="663" spans="1697:1700" ht="13.2" x14ac:dyDescent="0.25">
      <c r="BMG663" s="39" t="s">
        <v>197</v>
      </c>
      <c r="BMH663" s="22"/>
      <c r="BMI663" s="22"/>
      <c r="BMJ663" s="22"/>
    </row>
    <row r="664" spans="1697:1700" ht="13.2" x14ac:dyDescent="0.25">
      <c r="BMG664" s="39" t="s">
        <v>196</v>
      </c>
      <c r="BMH664" s="22"/>
      <c r="BMI664" s="22"/>
      <c r="BMJ664" s="22"/>
    </row>
    <row r="665" spans="1697:1700" ht="13.2" x14ac:dyDescent="0.25">
      <c r="BMG665" s="25"/>
      <c r="BMH665" s="22"/>
      <c r="BMI665" s="22"/>
      <c r="BMJ665" s="22" t="s">
        <v>195</v>
      </c>
    </row>
    <row r="666" spans="1697:1700" ht="13.2" x14ac:dyDescent="0.25">
      <c r="BMG666" s="23"/>
      <c r="BMH666" s="22"/>
      <c r="BMI666" s="22"/>
      <c r="BMJ666" s="22" t="s">
        <v>168</v>
      </c>
    </row>
    <row r="667" spans="1697:1700" ht="13.2" x14ac:dyDescent="0.25">
      <c r="BMG667" s="23"/>
      <c r="BMH667" s="22"/>
      <c r="BMI667" s="22"/>
      <c r="BMJ667" s="22" t="s">
        <v>136</v>
      </c>
    </row>
    <row r="668" spans="1697:1700" ht="13.2" x14ac:dyDescent="0.25">
      <c r="BMG668" s="23"/>
      <c r="BMH668" s="22"/>
      <c r="BMI668" s="22"/>
      <c r="BMJ668" s="22" t="s">
        <v>194</v>
      </c>
    </row>
    <row r="669" spans="1697:1700" ht="13.2" x14ac:dyDescent="0.25">
      <c r="BMG669" s="23"/>
      <c r="BMH669" s="22"/>
      <c r="BMI669" s="22"/>
      <c r="BMJ669" s="22" t="s">
        <v>193</v>
      </c>
    </row>
    <row r="670" spans="1697:1700" ht="13.2" x14ac:dyDescent="0.25">
      <c r="BMG670" s="23"/>
      <c r="BMH670" s="22"/>
      <c r="BMI670" s="22"/>
      <c r="BMJ670" s="22" t="s">
        <v>192</v>
      </c>
    </row>
    <row r="671" spans="1697:1700" ht="13.2" x14ac:dyDescent="0.25">
      <c r="BMG671" s="23"/>
      <c r="BMH671" s="22"/>
      <c r="BMI671" s="22"/>
      <c r="BMJ671" s="22" t="s">
        <v>191</v>
      </c>
    </row>
    <row r="672" spans="1697:1700" ht="13.2" x14ac:dyDescent="0.25">
      <c r="BMG672" s="23"/>
      <c r="BMH672" s="22"/>
      <c r="BMI672" s="22"/>
      <c r="BMJ672" s="22" t="s">
        <v>190</v>
      </c>
    </row>
    <row r="673" spans="1700:1702" ht="13.2" x14ac:dyDescent="0.25">
      <c r="BMJ673" s="22" t="s">
        <v>189</v>
      </c>
      <c r="BMK673" s="22"/>
      <c r="BML673" s="22"/>
    </row>
    <row r="674" spans="1700:1702" ht="13.2" x14ac:dyDescent="0.25">
      <c r="BMJ674" s="22"/>
      <c r="BMK674" s="22"/>
      <c r="BML674" s="22"/>
    </row>
    <row r="675" spans="1700:1702" ht="13.2" x14ac:dyDescent="0.25">
      <c r="BMJ675" s="22"/>
      <c r="BMK675" s="22"/>
      <c r="BML675" s="22"/>
    </row>
    <row r="676" spans="1700:1702" ht="13.2" x14ac:dyDescent="0.25">
      <c r="BMJ676" s="22"/>
      <c r="BMK676" s="22"/>
      <c r="BML676" s="22" t="s">
        <v>188</v>
      </c>
    </row>
    <row r="677" spans="1700:1702" ht="20.399999999999999" x14ac:dyDescent="0.25">
      <c r="BMJ677" s="22"/>
      <c r="BMK677" s="22"/>
      <c r="BML677" s="37" t="s">
        <v>187</v>
      </c>
    </row>
    <row r="678" spans="1700:1702" ht="13.2" x14ac:dyDescent="0.25">
      <c r="BMJ678" s="22"/>
      <c r="BMK678" s="22"/>
      <c r="BML678" s="37" t="s">
        <v>186</v>
      </c>
    </row>
    <row r="679" spans="1700:1702" ht="13.2" x14ac:dyDescent="0.25">
      <c r="BMJ679" s="22"/>
      <c r="BMK679" s="22"/>
      <c r="BML679" s="37" t="s">
        <v>185</v>
      </c>
    </row>
    <row r="680" spans="1700:1702" ht="20.399999999999999" x14ac:dyDescent="0.25">
      <c r="BMJ680" s="22"/>
      <c r="BMK680" s="22"/>
      <c r="BML680" s="37" t="s">
        <v>184</v>
      </c>
    </row>
    <row r="681" spans="1700:1702" ht="13.2" x14ac:dyDescent="0.25">
      <c r="BMJ681" s="22"/>
      <c r="BMK681" s="22"/>
      <c r="BML681" s="37" t="s">
        <v>183</v>
      </c>
    </row>
    <row r="682" spans="1700:1702" ht="20.399999999999999" x14ac:dyDescent="0.25">
      <c r="BMJ682" s="22"/>
      <c r="BMK682" s="22"/>
      <c r="BML682" s="38" t="s">
        <v>182</v>
      </c>
    </row>
    <row r="683" spans="1700:1702" ht="13.2" x14ac:dyDescent="0.25">
      <c r="BMJ683" s="22"/>
      <c r="BMK683" s="22"/>
      <c r="BML683" s="37" t="s">
        <v>181</v>
      </c>
    </row>
    <row r="684" spans="1700:1702" ht="20.399999999999999" x14ac:dyDescent="0.25">
      <c r="BMJ684" s="22"/>
      <c r="BMK684" s="22"/>
      <c r="BML684" s="37" t="s">
        <v>180</v>
      </c>
    </row>
    <row r="685" spans="1700:1702" ht="20.399999999999999" x14ac:dyDescent="0.25">
      <c r="BMJ685" s="22"/>
      <c r="BMK685" s="22"/>
      <c r="BML685" s="37" t="s">
        <v>179</v>
      </c>
    </row>
    <row r="686" spans="1700:1702" ht="20.399999999999999" x14ac:dyDescent="0.25">
      <c r="BMJ686" s="22"/>
      <c r="BMK686" s="22"/>
      <c r="BML686" s="37" t="s">
        <v>178</v>
      </c>
    </row>
    <row r="687" spans="1700:1702" ht="30.6" x14ac:dyDescent="0.25">
      <c r="BMJ687" s="22"/>
      <c r="BMK687" s="22"/>
      <c r="BML687" s="37" t="s">
        <v>177</v>
      </c>
    </row>
    <row r="688" spans="1700:1702" ht="20.399999999999999" x14ac:dyDescent="0.25">
      <c r="BMJ688" s="22"/>
      <c r="BMK688" s="22"/>
      <c r="BML688" s="37" t="s">
        <v>176</v>
      </c>
    </row>
    <row r="689" spans="1702:1705" ht="20.399999999999999" x14ac:dyDescent="0.25">
      <c r="BML689" s="37" t="s">
        <v>175</v>
      </c>
      <c r="BMM689" s="37"/>
      <c r="BMN689" s="37"/>
      <c r="BMO689" s="37"/>
    </row>
    <row r="690" spans="1702:1705" ht="13.2" x14ac:dyDescent="0.25">
      <c r="BML690" s="37" t="s">
        <v>174</v>
      </c>
      <c r="BMM690" s="37"/>
      <c r="BMN690" s="37"/>
      <c r="BMO690" s="37"/>
    </row>
    <row r="691" spans="1702:1705" ht="13.2" x14ac:dyDescent="0.25">
      <c r="BML691" s="37" t="s">
        <v>173</v>
      </c>
      <c r="BMM691" s="37"/>
      <c r="BMN691" s="37"/>
      <c r="BMO691" s="37"/>
    </row>
    <row r="692" spans="1702:1705" ht="13.2" x14ac:dyDescent="0.25">
      <c r="BML692" s="37" t="s">
        <v>172</v>
      </c>
      <c r="BMM692" s="37"/>
      <c r="BMN692" s="37"/>
      <c r="BMO692" s="37"/>
    </row>
    <row r="693" spans="1702:1705" ht="13.2" x14ac:dyDescent="0.25">
      <c r="BML693" s="37" t="s">
        <v>171</v>
      </c>
      <c r="BMM693" s="37"/>
      <c r="BMN693" s="37"/>
      <c r="BMO693" s="37"/>
    </row>
    <row r="694" spans="1702:1705" ht="13.2" x14ac:dyDescent="0.25">
      <c r="BML694" s="37" t="s">
        <v>170</v>
      </c>
      <c r="BMM694" s="37"/>
      <c r="BMN694" s="37"/>
      <c r="BMO694" s="37"/>
    </row>
    <row r="695" spans="1702:1705" ht="13.2" x14ac:dyDescent="0.25">
      <c r="BML695" s="37" t="s">
        <v>169</v>
      </c>
      <c r="BMM695" s="37"/>
      <c r="BMN695" s="37"/>
      <c r="BMO695" s="37"/>
    </row>
    <row r="696" spans="1702:1705" ht="13.2" x14ac:dyDescent="0.25">
      <c r="BML696" s="37"/>
      <c r="BMM696" s="37"/>
      <c r="BMN696" s="37"/>
      <c r="BMO696" s="37"/>
    </row>
    <row r="697" spans="1702:1705" ht="13.2" x14ac:dyDescent="0.25">
      <c r="BML697" s="37"/>
      <c r="BMM697" s="37"/>
      <c r="BMN697" s="37"/>
      <c r="BMO697" s="37"/>
    </row>
    <row r="698" spans="1702:1705" ht="13.2" x14ac:dyDescent="0.25">
      <c r="BML698" s="37"/>
      <c r="BMM698" s="37"/>
      <c r="BMN698" s="37"/>
      <c r="BMO698" s="37"/>
    </row>
    <row r="699" spans="1702:1705" ht="13.2" x14ac:dyDescent="0.25">
      <c r="BMM699" s="37"/>
      <c r="BMN699" s="37"/>
      <c r="BMO699" s="37"/>
    </row>
    <row r="700" spans="1702:1705" ht="13.2" x14ac:dyDescent="0.25">
      <c r="BMM700" s="22"/>
      <c r="BMN700" s="22"/>
      <c r="BMO700" s="22"/>
    </row>
    <row r="701" spans="1702:1705" ht="13.2" x14ac:dyDescent="0.25">
      <c r="BML701" s="22"/>
      <c r="BMM701" s="22"/>
      <c r="BMN701" s="22"/>
      <c r="BMO701" s="22"/>
    </row>
    <row r="702" spans="1702:1705" ht="13.2" x14ac:dyDescent="0.25">
      <c r="BML702" s="22"/>
      <c r="BMM702" s="22"/>
      <c r="BMN702" s="22"/>
      <c r="BMO702" s="22"/>
    </row>
    <row r="703" spans="1702:1705" ht="13.2" x14ac:dyDescent="0.25">
      <c r="BML703" s="22"/>
      <c r="BMM703" s="22"/>
      <c r="BMN703" s="22"/>
      <c r="BMO703" s="22" t="s">
        <v>168</v>
      </c>
    </row>
    <row r="704" spans="1702:1705" ht="13.2" x14ac:dyDescent="0.25">
      <c r="BML704" s="22"/>
      <c r="BMM704" s="22"/>
      <c r="BMN704" s="22"/>
      <c r="BMO704" s="22" t="s">
        <v>167</v>
      </c>
    </row>
    <row r="705" spans="1705:1709" ht="13.2" x14ac:dyDescent="0.25">
      <c r="BMO705" s="22" t="s">
        <v>166</v>
      </c>
      <c r="BMP705" s="22"/>
      <c r="BMQ705" s="22"/>
      <c r="BMR705" s="22"/>
      <c r="BMS705" s="22"/>
    </row>
    <row r="706" spans="1705:1709" ht="13.2" x14ac:dyDescent="0.25">
      <c r="BMO706" s="22" t="s">
        <v>165</v>
      </c>
      <c r="BMP706" s="22"/>
      <c r="BMQ706" s="22"/>
      <c r="BMR706" s="22"/>
      <c r="BMS706" s="22"/>
    </row>
    <row r="707" spans="1705:1709" ht="13.2" x14ac:dyDescent="0.25">
      <c r="BMO707" s="22" t="s">
        <v>164</v>
      </c>
      <c r="BMP707" s="22"/>
      <c r="BMQ707" s="22"/>
      <c r="BMR707" s="22"/>
      <c r="BMS707" s="22"/>
    </row>
    <row r="708" spans="1705:1709" ht="13.2" x14ac:dyDescent="0.25">
      <c r="BMO708" s="22" t="s">
        <v>163</v>
      </c>
      <c r="BMP708" s="22"/>
      <c r="BMQ708" s="22"/>
      <c r="BMR708" s="22"/>
      <c r="BMS708" s="22"/>
    </row>
    <row r="709" spans="1705:1709" ht="13.2" x14ac:dyDescent="0.25">
      <c r="BMO709" s="22"/>
      <c r="BMP709" s="22"/>
      <c r="BMQ709" s="22"/>
      <c r="BMR709" s="22"/>
      <c r="BMS709" s="22"/>
    </row>
    <row r="710" spans="1705:1709" ht="13.2" x14ac:dyDescent="0.25">
      <c r="BMO710" s="22"/>
      <c r="BMP710" s="22"/>
      <c r="BMQ710" s="22"/>
      <c r="BMR710" s="22"/>
      <c r="BMS710" s="22"/>
    </row>
    <row r="711" spans="1705:1709" ht="13.2" x14ac:dyDescent="0.25">
      <c r="BMO711" s="22"/>
      <c r="BMP711" s="22"/>
      <c r="BMQ711" s="22"/>
      <c r="BMR711" s="22"/>
      <c r="BMS711" s="22"/>
    </row>
    <row r="712" spans="1705:1709" ht="14.4" x14ac:dyDescent="0.25">
      <c r="BMO712" s="22"/>
      <c r="BMP712" s="22"/>
      <c r="BMQ712" s="36" t="s">
        <v>52</v>
      </c>
      <c r="BMR712" s="22"/>
      <c r="BMS712" s="22"/>
    </row>
    <row r="713" spans="1705:1709" ht="13.2" x14ac:dyDescent="0.25">
      <c r="BMO713" s="22"/>
      <c r="BMP713" s="22"/>
      <c r="BMQ713" s="26" t="s">
        <v>26</v>
      </c>
      <c r="BMR713" s="22"/>
      <c r="BMS713" s="22"/>
    </row>
    <row r="714" spans="1705:1709" ht="13.2" x14ac:dyDescent="0.25">
      <c r="BMO714" s="22"/>
      <c r="BMP714" s="22"/>
      <c r="BMQ714" s="26" t="s">
        <v>24</v>
      </c>
      <c r="BMR714" s="22"/>
      <c r="BMS714" s="22"/>
    </row>
    <row r="715" spans="1705:1709" ht="13.2" x14ac:dyDescent="0.25">
      <c r="BMO715" s="22"/>
      <c r="BMP715" s="22"/>
      <c r="BMQ715" s="26" t="s">
        <v>22</v>
      </c>
      <c r="BMR715" s="22"/>
      <c r="BMS715" s="22"/>
    </row>
    <row r="716" spans="1705:1709" ht="13.2" x14ac:dyDescent="0.25">
      <c r="BMO716" s="22"/>
      <c r="BMP716" s="22"/>
      <c r="BMQ716" s="26" t="s">
        <v>20</v>
      </c>
      <c r="BMR716" s="22"/>
      <c r="BMS716" s="26"/>
    </row>
    <row r="717" spans="1705:1709" ht="13.2" x14ac:dyDescent="0.25">
      <c r="BMO717" s="22"/>
      <c r="BMP717" s="22"/>
      <c r="BMQ717" s="26" t="s">
        <v>18</v>
      </c>
      <c r="BMR717" s="22"/>
      <c r="BMS717" s="22"/>
    </row>
    <row r="718" spans="1705:1709" ht="13.2" x14ac:dyDescent="0.25">
      <c r="BMO718" s="22"/>
      <c r="BMP718" s="22"/>
      <c r="BMQ718" s="26"/>
      <c r="BMR718" s="22"/>
      <c r="BMS718" s="22"/>
    </row>
    <row r="719" spans="1705:1709" ht="14.4" x14ac:dyDescent="0.25">
      <c r="BMO719" s="22"/>
      <c r="BMP719" s="22"/>
      <c r="BMQ719" s="26"/>
      <c r="BMR719" s="22"/>
      <c r="BMS719" s="36" t="s">
        <v>51</v>
      </c>
    </row>
    <row r="720" spans="1705:1709" ht="13.2" x14ac:dyDescent="0.25">
      <c r="BMO720" s="22"/>
      <c r="BMP720" s="22"/>
      <c r="BMQ720" s="26"/>
      <c r="BMR720" s="22"/>
      <c r="BMS720" s="26" t="s">
        <v>28</v>
      </c>
    </row>
    <row r="721" spans="1682:1718" ht="13.2" x14ac:dyDescent="0.25">
      <c r="BLR721" s="22"/>
      <c r="BLS721" s="23"/>
      <c r="BLT721" s="22"/>
      <c r="BLU721" s="22"/>
      <c r="BLV721" s="22"/>
      <c r="BLW721" s="22"/>
      <c r="BLX721" s="22"/>
      <c r="BLY721" s="22"/>
      <c r="BLZ721" s="22"/>
      <c r="BMA721" s="22"/>
      <c r="BMB721" s="22"/>
      <c r="BMC721" s="22"/>
      <c r="BMD721" s="22"/>
      <c r="BME721" s="25"/>
      <c r="BMF721" s="22"/>
      <c r="BMG721" s="23"/>
      <c r="BMH721" s="22"/>
      <c r="BMI721" s="22"/>
      <c r="BMJ721" s="22"/>
      <c r="BMK721" s="22"/>
      <c r="BML721" s="22"/>
      <c r="BMM721" s="22"/>
      <c r="BMN721" s="22"/>
      <c r="BMO721" s="22"/>
      <c r="BMP721" s="22"/>
      <c r="BMQ721" s="26"/>
      <c r="BMR721" s="22"/>
      <c r="BMS721" s="26" t="s">
        <v>29</v>
      </c>
      <c r="BMT721" s="22"/>
      <c r="BMU721" s="22"/>
      <c r="BMV721" s="22"/>
      <c r="BMW721" s="22"/>
      <c r="BMX721" s="22"/>
      <c r="BMY721" s="22"/>
      <c r="BMZ721" s="22"/>
      <c r="BNA721" s="22"/>
      <c r="BNB721" s="22"/>
    </row>
    <row r="722" spans="1682:1718" ht="13.2" x14ac:dyDescent="0.25">
      <c r="BLR722" s="22"/>
      <c r="BLS722" s="22"/>
      <c r="BLT722" s="22"/>
      <c r="BLU722" s="22"/>
      <c r="BLV722" s="22"/>
      <c r="BLW722" s="22"/>
      <c r="BLX722" s="22"/>
      <c r="BLY722" s="22"/>
      <c r="BLZ722" s="22"/>
      <c r="BMA722" s="22"/>
      <c r="BMB722" s="22"/>
      <c r="BMC722" s="22"/>
      <c r="BMD722" s="22"/>
      <c r="BME722" s="25"/>
      <c r="BMF722" s="22"/>
      <c r="BMG722" s="23"/>
      <c r="BMH722" s="22"/>
      <c r="BMI722" s="22"/>
      <c r="BMJ722" s="22"/>
      <c r="BMK722" s="22"/>
      <c r="BML722" s="22"/>
      <c r="BMM722" s="22"/>
      <c r="BMN722" s="22"/>
      <c r="BMO722" s="22"/>
      <c r="BMP722" s="22"/>
      <c r="BMQ722" s="26"/>
      <c r="BMR722" s="22"/>
      <c r="BMS722" s="26" t="s">
        <v>30</v>
      </c>
      <c r="BMT722" s="22"/>
      <c r="BMU722" s="22"/>
      <c r="BMV722" s="22"/>
      <c r="BMW722" s="22"/>
      <c r="BMX722" s="22"/>
      <c r="BMY722" s="22"/>
      <c r="BMZ722" s="22"/>
      <c r="BNA722" s="22"/>
      <c r="BNB722" s="22"/>
    </row>
    <row r="723" spans="1682:1718" ht="13.2" x14ac:dyDescent="0.25">
      <c r="BLR723" s="22"/>
      <c r="BLS723" s="22"/>
      <c r="BLT723" s="22"/>
      <c r="BLU723" s="22"/>
      <c r="BLV723" s="22"/>
      <c r="BLW723" s="22"/>
      <c r="BLX723" s="22"/>
      <c r="BLY723" s="22"/>
      <c r="BLZ723" s="22"/>
      <c r="BMA723" s="22"/>
      <c r="BMB723" s="22"/>
      <c r="BMC723" s="22"/>
      <c r="BMD723" s="22"/>
      <c r="BME723" s="25"/>
      <c r="BMF723" s="22"/>
      <c r="BMG723" s="23"/>
      <c r="BMH723" s="22"/>
      <c r="BMI723" s="22"/>
      <c r="BMJ723" s="22"/>
      <c r="BMK723" s="22"/>
      <c r="BML723" s="22"/>
      <c r="BMM723" s="22"/>
      <c r="BMN723" s="22"/>
      <c r="BMO723" s="22"/>
      <c r="BMP723" s="22"/>
      <c r="BMQ723" s="26"/>
      <c r="BMR723" s="22"/>
      <c r="BMS723" s="26" t="s">
        <v>31</v>
      </c>
      <c r="BMT723" s="22"/>
      <c r="BMU723" s="22"/>
      <c r="BMV723" s="22"/>
      <c r="BMW723" s="22"/>
      <c r="BMX723" s="22"/>
      <c r="BMY723" s="22"/>
      <c r="BMZ723" s="22"/>
      <c r="BNA723" s="22"/>
      <c r="BNB723" s="22"/>
    </row>
    <row r="724" spans="1682:1718" ht="13.2" x14ac:dyDescent="0.25">
      <c r="BLR724" s="22"/>
      <c r="BLS724" s="22"/>
      <c r="BLT724" s="22"/>
      <c r="BLU724" s="22"/>
      <c r="BLV724" s="22"/>
      <c r="BLW724" s="22"/>
      <c r="BLX724" s="22"/>
      <c r="BLY724" s="22"/>
      <c r="BLZ724" s="22"/>
      <c r="BMA724" s="22"/>
      <c r="BMB724" s="22"/>
      <c r="BMC724" s="22"/>
      <c r="BMD724" s="22"/>
      <c r="BME724" s="25"/>
      <c r="BMF724" s="22"/>
      <c r="BMG724" s="23"/>
      <c r="BMH724" s="22"/>
      <c r="BMI724" s="22"/>
      <c r="BMJ724" s="22"/>
      <c r="BMK724" s="22"/>
      <c r="BML724" s="22"/>
      <c r="BMM724" s="22"/>
      <c r="BMN724" s="22"/>
      <c r="BMO724" s="22"/>
      <c r="BMP724" s="22"/>
      <c r="BMQ724" s="26"/>
      <c r="BMR724" s="22"/>
      <c r="BMS724" s="26" t="s">
        <v>32</v>
      </c>
      <c r="BMT724" s="22"/>
      <c r="BMU724" s="22"/>
      <c r="BMV724" s="22"/>
      <c r="BMW724" s="22"/>
      <c r="BMX724" s="22"/>
      <c r="BMY724" s="22"/>
      <c r="BMZ724" s="22"/>
      <c r="BNA724" s="22"/>
      <c r="BNB724" s="22"/>
    </row>
    <row r="725" spans="1682:1718" ht="13.2" x14ac:dyDescent="0.25">
      <c r="BLR725" s="22"/>
      <c r="BLS725" s="22"/>
      <c r="BLT725" s="22"/>
      <c r="BLU725" s="22"/>
      <c r="BLV725" s="22"/>
      <c r="BLW725" s="22"/>
      <c r="BLX725" s="22"/>
      <c r="BLY725" s="22"/>
      <c r="BLZ725" s="22"/>
      <c r="BMA725" s="22"/>
      <c r="BMB725" s="22"/>
      <c r="BMC725" s="22"/>
      <c r="BMD725" s="22"/>
      <c r="BME725" s="25"/>
      <c r="BMF725" s="22"/>
      <c r="BMG725" s="23"/>
      <c r="BMH725" s="22"/>
      <c r="BMI725" s="22"/>
      <c r="BMJ725" s="22"/>
      <c r="BMK725" s="22"/>
      <c r="BML725" s="22"/>
      <c r="BMM725" s="22"/>
      <c r="BMN725" s="22"/>
      <c r="BMO725" s="22"/>
      <c r="BMP725" s="22"/>
      <c r="BMQ725" s="26"/>
      <c r="BMR725" s="22"/>
      <c r="BMS725" s="22"/>
      <c r="BMT725" s="22"/>
      <c r="BMU725" s="22"/>
      <c r="BMV725" s="22"/>
      <c r="BMW725" s="22"/>
      <c r="BMX725" s="22"/>
      <c r="BMY725" s="22"/>
      <c r="BMZ725" s="22"/>
      <c r="BNA725" s="22"/>
      <c r="BNB725" s="22"/>
    </row>
    <row r="726" spans="1682:1718" ht="13.2" x14ac:dyDescent="0.25">
      <c r="BLR726" s="22" t="s">
        <v>162</v>
      </c>
      <c r="BLS726" s="23"/>
      <c r="BLT726" s="22"/>
      <c r="BLU726" s="22"/>
      <c r="BLV726" s="22"/>
      <c r="BLW726" s="22"/>
      <c r="BLX726" s="22"/>
      <c r="BLY726" s="22"/>
      <c r="BLZ726" s="22"/>
      <c r="BMA726" s="22"/>
      <c r="BMB726" s="22"/>
      <c r="BMC726" s="22"/>
      <c r="BMD726" s="22"/>
      <c r="BME726" s="25"/>
      <c r="BMF726" s="22"/>
      <c r="BMG726" s="23"/>
      <c r="BMH726" s="22"/>
      <c r="BMI726" s="22"/>
      <c r="BMJ726" s="22"/>
      <c r="BMK726" s="22"/>
      <c r="BML726" s="22"/>
      <c r="BMM726" s="22"/>
      <c r="BMN726" s="22"/>
      <c r="BMO726" s="22" t="s">
        <v>77</v>
      </c>
      <c r="BMP726" s="22"/>
      <c r="BMQ726" s="26"/>
      <c r="BMR726" s="22"/>
      <c r="BMS726" s="22"/>
      <c r="BMT726" s="22"/>
      <c r="BMU726" s="22"/>
      <c r="BMV726" s="22"/>
      <c r="BMW726" s="22"/>
      <c r="BMX726" s="22"/>
      <c r="BMY726" s="22"/>
      <c r="BMZ726" s="22"/>
      <c r="BNA726" s="22"/>
      <c r="BNB726" s="22"/>
    </row>
    <row r="727" spans="1682:1718" ht="13.2" x14ac:dyDescent="0.25">
      <c r="BLR727" s="22" t="s">
        <v>161</v>
      </c>
      <c r="BLS727" s="23">
        <v>0</v>
      </c>
      <c r="BLT727" s="22" t="s">
        <v>160</v>
      </c>
      <c r="BLU727" s="22"/>
      <c r="BLV727" s="22"/>
      <c r="BLW727" s="22"/>
      <c r="BLX727" s="22"/>
      <c r="BLY727" s="22"/>
      <c r="BLZ727" s="22"/>
      <c r="BMA727" s="22"/>
      <c r="BMB727" s="22"/>
      <c r="BMC727" s="22"/>
      <c r="BMD727" s="22"/>
      <c r="BME727" s="25"/>
      <c r="BMF727" s="22"/>
      <c r="BMG727" s="23"/>
      <c r="BMH727" s="22"/>
      <c r="BMI727" s="22"/>
      <c r="BMJ727" s="22"/>
      <c r="BMK727" s="22"/>
      <c r="BML727" s="22"/>
      <c r="BMM727" s="22"/>
      <c r="BMN727" s="22"/>
      <c r="BMO727" s="22" t="s">
        <v>76</v>
      </c>
      <c r="BMP727" s="22"/>
      <c r="BMQ727" s="26"/>
      <c r="BMR727" s="22"/>
      <c r="BMS727" s="22"/>
      <c r="BMT727" s="22"/>
      <c r="BMU727" s="22"/>
      <c r="BMV727" s="22"/>
      <c r="BMW727" s="22"/>
      <c r="BMX727" s="22"/>
      <c r="BMY727" s="22"/>
      <c r="BMZ727" s="22"/>
      <c r="BNA727" s="22"/>
      <c r="BNB727" s="22"/>
    </row>
    <row r="728" spans="1682:1718" ht="13.2" x14ac:dyDescent="0.25">
      <c r="BLR728" s="22" t="s">
        <v>159</v>
      </c>
      <c r="BLS728" s="23">
        <v>1</v>
      </c>
      <c r="BLT728" s="22" t="s">
        <v>158</v>
      </c>
      <c r="BLU728" s="22"/>
      <c r="BLV728" s="22"/>
      <c r="BLW728" s="22"/>
      <c r="BLX728" s="22"/>
      <c r="BLY728" s="22"/>
      <c r="BLZ728" s="22"/>
      <c r="BMA728" s="22"/>
      <c r="BMB728" s="22"/>
      <c r="BMC728" s="22"/>
      <c r="BMD728" s="22"/>
      <c r="BME728" s="25"/>
      <c r="BMF728" s="22"/>
      <c r="BMG728" s="23"/>
      <c r="BMH728" s="22"/>
      <c r="BMI728" s="22"/>
      <c r="BMJ728" s="22"/>
      <c r="BMK728" s="22"/>
      <c r="BML728" s="22"/>
      <c r="BMM728" s="22"/>
      <c r="BMN728" s="22"/>
      <c r="BMO728" s="22" t="s">
        <v>75</v>
      </c>
      <c r="BMP728" s="22"/>
      <c r="BMQ728" s="26"/>
      <c r="BMR728" s="22"/>
      <c r="BMS728" s="22"/>
      <c r="BMT728" s="22"/>
      <c r="BMU728" s="22"/>
      <c r="BMV728" s="22"/>
      <c r="BMW728" s="22"/>
      <c r="BMX728" s="22"/>
      <c r="BMY728" s="22"/>
      <c r="BMZ728" s="22"/>
      <c r="BNA728" s="22"/>
      <c r="BNB728" s="22"/>
    </row>
    <row r="729" spans="1682:1718" ht="13.2" x14ac:dyDescent="0.25">
      <c r="BLR729" s="22" t="s">
        <v>157</v>
      </c>
      <c r="BLS729" s="23">
        <v>2</v>
      </c>
      <c r="BLT729" s="22" t="s">
        <v>156</v>
      </c>
      <c r="BLU729" s="22"/>
      <c r="BLV729" s="22"/>
      <c r="BLW729" s="22"/>
      <c r="BLX729" s="22"/>
      <c r="BLY729" s="22"/>
      <c r="BLZ729" s="22"/>
      <c r="BMA729" s="22"/>
      <c r="BMB729" s="22"/>
      <c r="BMC729" s="22"/>
      <c r="BMD729" s="22"/>
      <c r="BME729" s="25"/>
      <c r="BMF729" s="22"/>
      <c r="BMG729" s="23"/>
      <c r="BMH729" s="22"/>
      <c r="BMI729" s="22"/>
      <c r="BMJ729" s="22"/>
      <c r="BMK729" s="22"/>
      <c r="BML729" s="22"/>
      <c r="BMM729" s="22"/>
      <c r="BMN729" s="22"/>
      <c r="BMO729" s="22" t="s">
        <v>74</v>
      </c>
      <c r="BMP729" s="22"/>
      <c r="BMQ729" s="22"/>
      <c r="BMR729" s="22"/>
      <c r="BMS729" s="22"/>
      <c r="BMT729" s="22"/>
      <c r="BMU729" s="22"/>
      <c r="BMV729" s="22"/>
      <c r="BMW729" s="22"/>
      <c r="BMX729" s="22"/>
      <c r="BMY729" s="22"/>
      <c r="BMZ729" s="22"/>
      <c r="BNA729" s="22"/>
      <c r="BNB729" s="22"/>
    </row>
    <row r="730" spans="1682:1718" ht="14.4" x14ac:dyDescent="0.25">
      <c r="BLR730" s="22"/>
      <c r="BLS730" s="22"/>
      <c r="BLT730" s="22"/>
      <c r="BLU730" s="22"/>
      <c r="BLV730" s="22"/>
      <c r="BLW730" s="22"/>
      <c r="BLX730" s="22"/>
      <c r="BLY730" s="22"/>
      <c r="BLZ730" s="22"/>
      <c r="BMA730" s="22"/>
      <c r="BMB730" s="22"/>
      <c r="BMC730" s="22"/>
      <c r="BMD730" s="22"/>
      <c r="BME730" s="25"/>
      <c r="BMF730" s="22"/>
      <c r="BMG730" s="23"/>
      <c r="BMH730" s="22"/>
      <c r="BMI730" s="22"/>
      <c r="BMJ730" s="22"/>
      <c r="BMK730" s="22"/>
      <c r="BML730" s="22"/>
      <c r="BMM730" s="22"/>
      <c r="BMN730" s="22"/>
      <c r="BMO730" s="22" t="s">
        <v>73</v>
      </c>
      <c r="BMP730" s="22"/>
      <c r="BMQ730" s="22"/>
      <c r="BMR730" s="22"/>
      <c r="BMS730" s="36"/>
      <c r="BMT730" s="22"/>
      <c r="BMU730" s="22"/>
      <c r="BMV730" s="22"/>
      <c r="BMW730" s="22"/>
      <c r="BMX730" s="22"/>
      <c r="BMY730" s="22"/>
      <c r="BMZ730" s="22"/>
      <c r="BNA730" s="22"/>
      <c r="BNB730" s="22"/>
    </row>
    <row r="731" spans="1682:1718" ht="13.2" x14ac:dyDescent="0.25">
      <c r="BLR731" s="31"/>
      <c r="BLS731" s="31"/>
      <c r="BLT731" s="31"/>
      <c r="BLU731" s="31"/>
      <c r="BLV731" s="31"/>
      <c r="BLW731" s="31"/>
      <c r="BLX731" s="22"/>
      <c r="BLY731" s="22"/>
      <c r="BLZ731" s="22"/>
      <c r="BMA731" s="22"/>
      <c r="BMB731" s="22"/>
      <c r="BMC731" s="22"/>
      <c r="BMD731" s="22"/>
      <c r="BME731" s="25"/>
      <c r="BMF731" s="22"/>
      <c r="BMG731" s="23"/>
      <c r="BMH731" s="22"/>
      <c r="BMI731" s="22"/>
      <c r="BMJ731" s="22"/>
      <c r="BMK731" s="22"/>
      <c r="BML731" s="22"/>
      <c r="BMM731" s="22"/>
      <c r="BMN731" s="22"/>
      <c r="BMO731" s="22" t="s">
        <v>72</v>
      </c>
      <c r="BMP731" s="22"/>
      <c r="BMQ731" s="22"/>
      <c r="BMR731" s="22"/>
      <c r="BMS731" s="26"/>
      <c r="BMT731" s="22"/>
      <c r="BMU731" s="22"/>
      <c r="BMV731" s="27" t="s">
        <v>155</v>
      </c>
      <c r="BMW731" s="542" t="s">
        <v>154</v>
      </c>
      <c r="BMX731" s="542"/>
      <c r="BMY731" s="542"/>
      <c r="BMZ731" s="27" t="s">
        <v>153</v>
      </c>
      <c r="BNA731" s="22"/>
      <c r="BNB731" s="34" t="s">
        <v>152</v>
      </c>
    </row>
    <row r="732" spans="1682:1718" ht="13.2" x14ac:dyDescent="0.25">
      <c r="BLR732" s="31"/>
      <c r="BLS732" s="31"/>
      <c r="BLT732" s="31"/>
      <c r="BLU732" s="31"/>
      <c r="BLV732" s="31"/>
      <c r="BLW732" s="31"/>
      <c r="BLX732" s="22"/>
      <c r="BLY732" s="22"/>
      <c r="BLZ732" s="22"/>
      <c r="BMA732" s="22"/>
      <c r="BMB732" s="22"/>
      <c r="BMC732" s="22"/>
      <c r="BMD732" s="22"/>
      <c r="BME732" s="25"/>
      <c r="BMF732" s="22"/>
      <c r="BMG732" s="23"/>
      <c r="BMH732" s="22"/>
      <c r="BMI732" s="22"/>
      <c r="BMJ732" s="22"/>
      <c r="BMK732" s="22"/>
      <c r="BML732" s="22"/>
      <c r="BMM732" s="22"/>
      <c r="BMN732" s="22"/>
      <c r="BMO732" s="22" t="s">
        <v>71</v>
      </c>
      <c r="BMP732" s="22"/>
      <c r="BMQ732" s="22"/>
      <c r="BMR732" s="22"/>
      <c r="BMS732" s="26"/>
      <c r="BMT732" s="22"/>
      <c r="BMU732" s="22"/>
      <c r="BMV732" s="33" t="s">
        <v>151</v>
      </c>
      <c r="BMW732" s="33" t="s">
        <v>150</v>
      </c>
      <c r="BMX732" s="33" t="s">
        <v>149</v>
      </c>
      <c r="BMY732" s="33" t="s">
        <v>148</v>
      </c>
      <c r="BMZ732" s="33" t="s">
        <v>147</v>
      </c>
      <c r="BNA732" s="22"/>
      <c r="BNB732" s="32" t="s">
        <v>146</v>
      </c>
    </row>
    <row r="733" spans="1682:1718" ht="13.2" x14ac:dyDescent="0.25">
      <c r="BLR733" s="31"/>
      <c r="BLS733" s="31"/>
      <c r="BLT733" s="31"/>
      <c r="BLU733" s="31"/>
      <c r="BLV733" s="31"/>
      <c r="BLW733" s="31"/>
      <c r="BLX733" s="22"/>
      <c r="BLY733" s="22"/>
      <c r="BLZ733" s="22"/>
      <c r="BMA733" s="22"/>
      <c r="BMB733" s="22"/>
      <c r="BMC733" s="22"/>
      <c r="BMD733" s="22"/>
      <c r="BME733" s="25"/>
      <c r="BMF733" s="22"/>
      <c r="BMG733" s="23"/>
      <c r="BMH733" s="22"/>
      <c r="BMI733" s="22"/>
      <c r="BMJ733" s="22"/>
      <c r="BMK733" s="22"/>
      <c r="BML733" s="22"/>
      <c r="BMM733" s="22"/>
      <c r="BMN733" s="22"/>
      <c r="BMO733" s="22" t="s">
        <v>70</v>
      </c>
      <c r="BMP733" s="22"/>
      <c r="BMQ733" s="22"/>
      <c r="BMR733" s="22"/>
      <c r="BMS733" s="26"/>
      <c r="BMT733" s="22"/>
      <c r="BMU733" s="22"/>
      <c r="BMV733" s="31" t="s">
        <v>145</v>
      </c>
      <c r="BMW733" s="31" t="s">
        <v>144</v>
      </c>
      <c r="BMX733" s="31" t="s">
        <v>143</v>
      </c>
      <c r="BMY733" s="31" t="s">
        <v>52</v>
      </c>
      <c r="BMZ733" s="31" t="s">
        <v>142</v>
      </c>
      <c r="BNA733" s="22"/>
      <c r="BNB733" s="29" t="s">
        <v>141</v>
      </c>
    </row>
    <row r="734" spans="1682:1718" ht="13.2" x14ac:dyDescent="0.25">
      <c r="BLR734" s="31"/>
      <c r="BLS734" s="31"/>
      <c r="BLT734" s="31"/>
      <c r="BLU734" s="31"/>
      <c r="BLV734" s="31"/>
      <c r="BLW734" s="31"/>
      <c r="BLX734" s="22"/>
      <c r="BLY734" s="22"/>
      <c r="BLZ734" s="22"/>
      <c r="BMA734" s="22"/>
      <c r="BMB734" s="22"/>
      <c r="BMC734" s="22"/>
      <c r="BMD734" s="22"/>
      <c r="BME734" s="25"/>
      <c r="BMF734" s="22"/>
      <c r="BMG734" s="23"/>
      <c r="BMH734" s="22"/>
      <c r="BMI734" s="22"/>
      <c r="BMJ734" s="22"/>
      <c r="BMK734" s="22"/>
      <c r="BML734" s="22"/>
      <c r="BMM734" s="22"/>
      <c r="BMN734" s="22"/>
      <c r="BMO734" s="22" t="s">
        <v>69</v>
      </c>
      <c r="BMP734" s="22"/>
      <c r="BMQ734" s="22"/>
      <c r="BMR734" s="22"/>
      <c r="BMS734" s="22"/>
      <c r="BMT734" s="22"/>
      <c r="BMU734" s="22"/>
      <c r="BMV734" s="31" t="s">
        <v>140</v>
      </c>
      <c r="BMW734" s="31" t="s">
        <v>139</v>
      </c>
      <c r="BMX734" s="31" t="s">
        <v>138</v>
      </c>
      <c r="BMY734" s="31" t="s">
        <v>51</v>
      </c>
      <c r="BMZ734" s="31" t="s">
        <v>40</v>
      </c>
      <c r="BNA734" s="22"/>
      <c r="BNB734" s="29" t="s">
        <v>137</v>
      </c>
    </row>
    <row r="735" spans="1682:1718" ht="13.2" x14ac:dyDescent="0.25">
      <c r="BLR735" s="31"/>
      <c r="BLS735" s="31"/>
      <c r="BLT735" s="31"/>
      <c r="BLU735" s="31"/>
      <c r="BLV735" s="31"/>
      <c r="BLW735" s="31"/>
      <c r="BLX735" s="22"/>
      <c r="BLY735" s="22"/>
      <c r="BLZ735" s="22"/>
      <c r="BMA735" s="22"/>
      <c r="BMB735" s="22"/>
      <c r="BMC735" s="22"/>
      <c r="BMD735" s="22"/>
      <c r="BME735" s="25"/>
      <c r="BMF735" s="22"/>
      <c r="BMG735" s="23"/>
      <c r="BMH735" s="22"/>
      <c r="BMI735" s="22"/>
      <c r="BMJ735" s="22"/>
      <c r="BMK735" s="22"/>
      <c r="BML735" s="22"/>
      <c r="BMM735" s="22"/>
      <c r="BMN735" s="22"/>
      <c r="BMO735" s="22" t="s">
        <v>68</v>
      </c>
      <c r="BMP735" s="22"/>
      <c r="BMQ735" s="22"/>
      <c r="BMR735" s="22"/>
      <c r="BMS735" s="22"/>
      <c r="BMT735" s="22"/>
      <c r="BMU735" s="22"/>
      <c r="BMV735" s="31" t="s">
        <v>136</v>
      </c>
      <c r="BMW735" s="31" t="s">
        <v>135</v>
      </c>
      <c r="BMX735" s="31" t="s">
        <v>41</v>
      </c>
      <c r="BMY735" s="31"/>
      <c r="BMZ735" s="31" t="s">
        <v>134</v>
      </c>
      <c r="BNA735" s="22"/>
      <c r="BNB735" s="29" t="s">
        <v>133</v>
      </c>
    </row>
    <row r="736" spans="1682:1718" ht="13.2" x14ac:dyDescent="0.25">
      <c r="BLR736" s="31"/>
      <c r="BLS736" s="31"/>
      <c r="BLT736" s="31"/>
      <c r="BLU736" s="31"/>
      <c r="BLV736" s="31"/>
      <c r="BLW736" s="31"/>
      <c r="BLX736" s="22"/>
      <c r="BLY736" s="22"/>
      <c r="BLZ736" s="22"/>
      <c r="BMA736" s="22"/>
      <c r="BMB736" s="22"/>
      <c r="BMC736" s="22"/>
      <c r="BMD736" s="22"/>
      <c r="BME736" s="25"/>
      <c r="BMF736" s="22"/>
      <c r="BMG736" s="23"/>
      <c r="BMH736" s="22"/>
      <c r="BMI736" s="22"/>
      <c r="BMJ736" s="22"/>
      <c r="BMK736" s="22"/>
      <c r="BML736" s="22"/>
      <c r="BMM736" s="22"/>
      <c r="BMN736" s="22"/>
      <c r="BMO736" s="22" t="s">
        <v>0</v>
      </c>
      <c r="BMP736" s="22"/>
      <c r="BMQ736" s="22"/>
      <c r="BMR736" s="22"/>
      <c r="BMS736" s="22"/>
      <c r="BMT736" s="22"/>
      <c r="BMU736" s="22"/>
      <c r="BMV736" s="31" t="s">
        <v>75</v>
      </c>
      <c r="BMW736" s="31"/>
      <c r="BMX736" s="31"/>
      <c r="BMY736" s="31"/>
      <c r="BMZ736" s="31" t="s">
        <v>132</v>
      </c>
      <c r="BNA736" s="22"/>
      <c r="BNB736" s="29" t="s">
        <v>131</v>
      </c>
    </row>
    <row r="737" spans="1712:1718" ht="13.2" x14ac:dyDescent="0.25">
      <c r="BMV737" s="31" t="s">
        <v>74</v>
      </c>
      <c r="BMW737" s="31"/>
      <c r="BMX737" s="31"/>
      <c r="BMY737" s="31"/>
      <c r="BMZ737" s="31"/>
      <c r="BNA737" s="22"/>
      <c r="BNB737" s="29" t="s">
        <v>130</v>
      </c>
    </row>
    <row r="738" spans="1712:1718" ht="13.2" x14ac:dyDescent="0.25">
      <c r="BMV738" s="31" t="s">
        <v>129</v>
      </c>
      <c r="BMW738" s="31"/>
      <c r="BMX738" s="31"/>
      <c r="BMY738" s="31"/>
      <c r="BMZ738" s="31"/>
      <c r="BNA738" s="22"/>
      <c r="BNB738" s="29" t="s">
        <v>128</v>
      </c>
    </row>
    <row r="739" spans="1712:1718" ht="13.2" x14ac:dyDescent="0.25">
      <c r="BMV739" s="31" t="s">
        <v>127</v>
      </c>
      <c r="BMW739" s="31"/>
      <c r="BMX739" s="31"/>
      <c r="BMY739" s="31"/>
      <c r="BMZ739" s="31"/>
      <c r="BNA739" s="22"/>
      <c r="BNB739" s="29" t="s">
        <v>126</v>
      </c>
    </row>
    <row r="740" spans="1712:1718" ht="13.2" x14ac:dyDescent="0.25">
      <c r="BMV740" s="31" t="s">
        <v>125</v>
      </c>
      <c r="BMW740" s="31"/>
      <c r="BMX740" s="31"/>
      <c r="BMY740" s="31"/>
      <c r="BMZ740" s="31"/>
      <c r="BNA740" s="22"/>
      <c r="BNB740" s="29" t="s">
        <v>124</v>
      </c>
    </row>
    <row r="741" spans="1712:1718" ht="13.2" x14ac:dyDescent="0.25">
      <c r="BMV741" s="31" t="s">
        <v>123</v>
      </c>
      <c r="BMW741" s="31"/>
      <c r="BMX741" s="31"/>
      <c r="BMY741" s="31"/>
      <c r="BMZ741" s="31"/>
      <c r="BNA741" s="22"/>
      <c r="BNB741" s="29" t="s">
        <v>122</v>
      </c>
    </row>
    <row r="742" spans="1712:1718" ht="13.2" x14ac:dyDescent="0.25">
      <c r="BMV742" s="22" t="s">
        <v>72</v>
      </c>
      <c r="BMW742" s="22"/>
      <c r="BMX742" s="31"/>
      <c r="BMY742" s="31"/>
      <c r="BMZ742" s="24"/>
      <c r="BNA742" s="22"/>
      <c r="BNB742" s="29" t="s">
        <v>121</v>
      </c>
    </row>
    <row r="743" spans="1712:1718" ht="13.2" x14ac:dyDescent="0.25">
      <c r="BMV743" s="22" t="s">
        <v>71</v>
      </c>
      <c r="BMW743" s="22"/>
      <c r="BMX743" s="31"/>
      <c r="BMY743" s="31"/>
      <c r="BMZ743" s="24"/>
      <c r="BNA743" s="22"/>
      <c r="BNB743" s="29" t="s">
        <v>120</v>
      </c>
    </row>
    <row r="744" spans="1712:1718" ht="13.2" x14ac:dyDescent="0.25">
      <c r="BMV744" s="22" t="s">
        <v>70</v>
      </c>
      <c r="BMW744" s="31"/>
      <c r="BMX744" s="31"/>
      <c r="BMY744" s="31"/>
      <c r="BMZ744" s="24"/>
      <c r="BNA744" s="22"/>
      <c r="BNB744" s="29" t="s">
        <v>119</v>
      </c>
    </row>
    <row r="745" spans="1712:1718" ht="13.2" x14ac:dyDescent="0.25">
      <c r="BMV745" s="22" t="s">
        <v>69</v>
      </c>
      <c r="BMW745" s="31"/>
      <c r="BMX745" s="31"/>
      <c r="BMY745" s="31"/>
      <c r="BMZ745" s="24"/>
      <c r="BNA745" s="22"/>
      <c r="BNB745" s="29" t="s">
        <v>118</v>
      </c>
    </row>
    <row r="746" spans="1712:1718" ht="13.2" x14ac:dyDescent="0.25">
      <c r="BMV746" s="22" t="s">
        <v>68</v>
      </c>
      <c r="BMW746" s="31"/>
      <c r="BMX746" s="31"/>
      <c r="BMY746" s="31"/>
      <c r="BMZ746" s="24"/>
      <c r="BNA746" s="22"/>
      <c r="BNB746" s="29" t="s">
        <v>117</v>
      </c>
    </row>
    <row r="747" spans="1712:1718" ht="13.2" x14ac:dyDescent="0.25">
      <c r="BMV747" s="22" t="s">
        <v>0</v>
      </c>
      <c r="BMW747" s="31"/>
      <c r="BMX747" s="31"/>
      <c r="BMY747" s="31"/>
      <c r="BMZ747" s="24"/>
      <c r="BNA747" s="22"/>
      <c r="BNB747" s="29" t="s">
        <v>116</v>
      </c>
    </row>
    <row r="748" spans="1712:1718" ht="13.2" x14ac:dyDescent="0.25">
      <c r="BMV748" s="22"/>
      <c r="BMW748" s="31"/>
      <c r="BMX748" s="31"/>
      <c r="BMY748" s="31"/>
      <c r="BMZ748" s="31"/>
      <c r="BNA748" s="22"/>
      <c r="BNB748" s="29" t="s">
        <v>115</v>
      </c>
    </row>
    <row r="749" spans="1712:1718" ht="13.2" x14ac:dyDescent="0.25">
      <c r="BMV749" s="22"/>
      <c r="BMW749" s="22"/>
      <c r="BMX749" s="22"/>
      <c r="BMY749" s="22"/>
      <c r="BMZ749" s="22"/>
      <c r="BNA749" s="22"/>
      <c r="BNB749" s="29" t="s">
        <v>114</v>
      </c>
    </row>
    <row r="750" spans="1712:1718" ht="13.2" x14ac:dyDescent="0.25">
      <c r="BMV750" s="22"/>
      <c r="BMW750" s="22"/>
      <c r="BMX750" s="22"/>
      <c r="BMY750" s="22"/>
      <c r="BMZ750" s="22"/>
      <c r="BNA750" s="22"/>
      <c r="BNB750" s="29" t="s">
        <v>113</v>
      </c>
    </row>
    <row r="751" spans="1712:1718" ht="13.2" x14ac:dyDescent="0.25">
      <c r="BMV751" s="22"/>
      <c r="BMW751" s="22"/>
      <c r="BMX751" s="22"/>
      <c r="BMY751" s="22"/>
      <c r="BMZ751" s="22"/>
      <c r="BNA751" s="22"/>
      <c r="BNB751" s="29" t="s">
        <v>112</v>
      </c>
    </row>
    <row r="752" spans="1712:1718" ht="13.2" x14ac:dyDescent="0.25">
      <c r="BMV752" s="22"/>
      <c r="BMW752" s="22"/>
      <c r="BMX752" s="22"/>
      <c r="BMY752" s="22"/>
      <c r="BMZ752" s="22"/>
      <c r="BNA752" s="22"/>
      <c r="BNB752" s="29" t="s">
        <v>111</v>
      </c>
    </row>
    <row r="753" spans="1718:1718" ht="13.2" x14ac:dyDescent="0.25">
      <c r="BNB753" s="29" t="s">
        <v>110</v>
      </c>
    </row>
    <row r="754" spans="1718:1718" ht="13.2" x14ac:dyDescent="0.25">
      <c r="BNB754" s="29" t="s">
        <v>109</v>
      </c>
    </row>
    <row r="755" spans="1718:1718" ht="13.2" x14ac:dyDescent="0.25">
      <c r="BNB755" s="29" t="s">
        <v>108</v>
      </c>
    </row>
    <row r="756" spans="1718:1718" ht="13.2" x14ac:dyDescent="0.25">
      <c r="BNB756" s="29" t="s">
        <v>107</v>
      </c>
    </row>
    <row r="757" spans="1718:1718" ht="13.2" x14ac:dyDescent="0.25">
      <c r="BNB757" s="29" t="s">
        <v>106</v>
      </c>
    </row>
    <row r="758" spans="1718:1718" ht="13.2" x14ac:dyDescent="0.25">
      <c r="BNB758" s="29" t="s">
        <v>105</v>
      </c>
    </row>
    <row r="759" spans="1718:1718" ht="13.2" x14ac:dyDescent="0.25">
      <c r="BNB759" s="29" t="s">
        <v>104</v>
      </c>
    </row>
    <row r="760" spans="1718:1718" ht="13.2" x14ac:dyDescent="0.25">
      <c r="BNB760" s="29" t="s">
        <v>103</v>
      </c>
    </row>
    <row r="761" spans="1718:1718" ht="13.2" x14ac:dyDescent="0.25">
      <c r="BNB761" s="29" t="s">
        <v>102</v>
      </c>
    </row>
    <row r="762" spans="1718:1718" ht="13.2" x14ac:dyDescent="0.25">
      <c r="BNB762" s="30" t="s">
        <v>101</v>
      </c>
    </row>
    <row r="763" spans="1718:1718" ht="13.2" x14ac:dyDescent="0.25">
      <c r="BNB763" s="29" t="s">
        <v>100</v>
      </c>
    </row>
    <row r="764" spans="1718:1718" ht="13.2" x14ac:dyDescent="0.25">
      <c r="BNB764" s="29" t="s">
        <v>99</v>
      </c>
    </row>
    <row r="765" spans="1718:1718" ht="13.2" x14ac:dyDescent="0.25">
      <c r="BNB765" s="29" t="s">
        <v>98</v>
      </c>
    </row>
    <row r="766" spans="1718:1718" ht="13.2" x14ac:dyDescent="0.25">
      <c r="BNB766" s="29" t="s">
        <v>97</v>
      </c>
    </row>
    <row r="769" spans="1720:1727" ht="13.2" x14ac:dyDescent="0.25">
      <c r="BND769" s="22" t="s">
        <v>54</v>
      </c>
      <c r="BNE769" s="22"/>
      <c r="BNF769" s="22"/>
      <c r="BNG769" s="22"/>
      <c r="BNH769" s="22"/>
      <c r="BNI769" s="22"/>
      <c r="BNJ769" s="22"/>
      <c r="BNK769" s="22"/>
    </row>
    <row r="770" spans="1720:1727" ht="13.2" x14ac:dyDescent="0.25">
      <c r="BND770" s="22" t="s">
        <v>53</v>
      </c>
      <c r="BNE770" s="22"/>
      <c r="BNF770" s="22"/>
      <c r="BNG770" s="22"/>
      <c r="BNH770" s="22"/>
      <c r="BNI770" s="22"/>
      <c r="BNJ770" s="22"/>
      <c r="BNK770" s="22"/>
    </row>
    <row r="771" spans="1720:1727" ht="13.2" x14ac:dyDescent="0.25">
      <c r="BND771" s="22"/>
      <c r="BNE771" s="22"/>
      <c r="BNF771" s="22"/>
      <c r="BNG771" s="22"/>
      <c r="BNH771" s="22"/>
      <c r="BNI771" s="22"/>
      <c r="BNJ771" s="22"/>
      <c r="BNK771" s="22"/>
    </row>
    <row r="772" spans="1720:1727" ht="13.2" x14ac:dyDescent="0.25">
      <c r="BND772" s="22"/>
      <c r="BNE772" s="22"/>
      <c r="BNF772" s="22" t="s">
        <v>66</v>
      </c>
      <c r="BNG772" s="22"/>
      <c r="BNH772" s="22"/>
      <c r="BNI772" s="22"/>
      <c r="BNJ772" s="22"/>
      <c r="BNK772" s="22"/>
    </row>
    <row r="773" spans="1720:1727" ht="13.2" x14ac:dyDescent="0.25">
      <c r="BND773" s="22"/>
      <c r="BNE773" s="22"/>
      <c r="BNF773" s="22" t="s">
        <v>65</v>
      </c>
      <c r="BNG773" s="22"/>
      <c r="BNH773" s="22"/>
      <c r="BNI773" s="22"/>
      <c r="BNJ773" s="22"/>
      <c r="BNK773" s="22"/>
    </row>
    <row r="774" spans="1720:1727" ht="13.2" x14ac:dyDescent="0.25">
      <c r="BND774" s="22"/>
      <c r="BNE774" s="22"/>
      <c r="BNF774" s="22" t="s">
        <v>64</v>
      </c>
      <c r="BNG774" s="22"/>
      <c r="BNH774" s="22"/>
      <c r="BNI774" s="22"/>
      <c r="BNJ774" s="22"/>
      <c r="BNK774" s="22"/>
    </row>
    <row r="775" spans="1720:1727" ht="13.2" x14ac:dyDescent="0.25">
      <c r="BND775" s="22"/>
      <c r="BNE775" s="22"/>
      <c r="BNF775" s="22" t="s">
        <v>63</v>
      </c>
      <c r="BNG775" s="22"/>
      <c r="BNH775" s="22"/>
      <c r="BNI775" s="22"/>
      <c r="BNJ775" s="22"/>
      <c r="BNK775" s="22"/>
    </row>
    <row r="776" spans="1720:1727" ht="13.2" x14ac:dyDescent="0.25">
      <c r="BND776" s="22"/>
      <c r="BNE776" s="22"/>
      <c r="BNF776" s="22"/>
      <c r="BNG776" s="22"/>
      <c r="BNH776" s="22"/>
      <c r="BNI776" s="22"/>
      <c r="BNJ776" s="22"/>
      <c r="BNK776" s="22"/>
    </row>
    <row r="777" spans="1720:1727" ht="13.2" x14ac:dyDescent="0.25">
      <c r="BND777" s="22"/>
      <c r="BNE777" s="22"/>
      <c r="BNF777" s="22"/>
      <c r="BNG777" s="22"/>
      <c r="BNH777" s="22" t="s">
        <v>96</v>
      </c>
      <c r="BNI777" s="22"/>
      <c r="BNJ777" s="22"/>
      <c r="BNK777" s="22"/>
    </row>
    <row r="778" spans="1720:1727" ht="13.2" x14ac:dyDescent="0.25">
      <c r="BND778" s="22"/>
      <c r="BNE778" s="22"/>
      <c r="BNF778" s="22"/>
      <c r="BNG778" s="22"/>
      <c r="BNH778" s="22" t="s">
        <v>95</v>
      </c>
      <c r="BNI778" s="22"/>
      <c r="BNJ778" s="22"/>
      <c r="BNK778" s="22"/>
    </row>
    <row r="779" spans="1720:1727" ht="13.2" x14ac:dyDescent="0.25">
      <c r="BND779" s="22"/>
      <c r="BNE779" s="22"/>
      <c r="BNF779" s="22"/>
      <c r="BNG779" s="22"/>
      <c r="BNH779" s="22" t="s">
        <v>94</v>
      </c>
      <c r="BNI779" s="22"/>
      <c r="BNJ779" s="22"/>
      <c r="BNK779" s="22"/>
    </row>
    <row r="780" spans="1720:1727" ht="13.2" x14ac:dyDescent="0.25">
      <c r="BND780" s="22"/>
      <c r="BNE780" s="22"/>
      <c r="BNF780" s="22"/>
      <c r="BNG780" s="22"/>
      <c r="BNH780" s="22"/>
      <c r="BNI780" s="22"/>
      <c r="BNJ780" s="22"/>
      <c r="BNK780" s="22"/>
    </row>
    <row r="781" spans="1720:1727" ht="13.2" x14ac:dyDescent="0.25">
      <c r="BND781" s="22"/>
      <c r="BNE781" s="22"/>
      <c r="BNF781" s="22"/>
      <c r="BNG781" s="22"/>
      <c r="BNH781" s="22"/>
      <c r="BNI781" s="22"/>
      <c r="BNJ781" s="22"/>
      <c r="BNK781" s="22"/>
    </row>
    <row r="782" spans="1720:1727" ht="13.2" x14ac:dyDescent="0.25">
      <c r="BND782" s="22"/>
      <c r="BNE782" s="22"/>
      <c r="BNF782" s="22"/>
      <c r="BNG782" s="22"/>
      <c r="BNH782" s="22"/>
      <c r="BNI782" s="22"/>
      <c r="BNJ782" s="22"/>
      <c r="BNK782" s="8" t="s">
        <v>93</v>
      </c>
    </row>
    <row r="783" spans="1720:1727" ht="13.2" x14ac:dyDescent="0.25">
      <c r="BND783" s="22"/>
      <c r="BNE783" s="22"/>
      <c r="BNF783" s="22"/>
      <c r="BNG783" s="22"/>
      <c r="BNH783" s="22"/>
      <c r="BNI783" s="22"/>
      <c r="BNJ783" s="22"/>
      <c r="BNK783" s="11" t="s">
        <v>92</v>
      </c>
    </row>
    <row r="784" spans="1720:1727" ht="13.2" x14ac:dyDescent="0.25">
      <c r="BND784" s="22"/>
      <c r="BNE784" s="22"/>
      <c r="BNF784" s="22"/>
      <c r="BNG784" s="22"/>
      <c r="BNH784" s="22"/>
      <c r="BNI784" s="22"/>
      <c r="BNJ784" s="22"/>
      <c r="BNK784" s="11" t="s">
        <v>91</v>
      </c>
    </row>
    <row r="785" spans="1727:1731" ht="13.2" x14ac:dyDescent="0.25">
      <c r="BNK785" s="11" t="s">
        <v>90</v>
      </c>
      <c r="BNL785" s="8"/>
      <c r="BNM785" s="8"/>
      <c r="BNN785" s="8"/>
      <c r="BNO785" s="8"/>
    </row>
    <row r="786" spans="1727:1731" ht="13.2" x14ac:dyDescent="0.25">
      <c r="BNK786" s="11" t="s">
        <v>89</v>
      </c>
      <c r="BNL786" s="8"/>
      <c r="BNM786" s="8"/>
      <c r="BNN786" s="8"/>
      <c r="BNO786" s="8"/>
    </row>
    <row r="787" spans="1727:1731" ht="13.2" x14ac:dyDescent="0.25">
      <c r="BNK787" s="11" t="s">
        <v>88</v>
      </c>
      <c r="BNL787" s="8"/>
      <c r="BNM787" s="8"/>
      <c r="BNN787" s="8"/>
      <c r="BNO787" s="8"/>
    </row>
    <row r="788" spans="1727:1731" ht="13.2" x14ac:dyDescent="0.25">
      <c r="BNK788" s="11" t="s">
        <v>87</v>
      </c>
      <c r="BNL788" s="8"/>
      <c r="BNM788" s="8"/>
      <c r="BNN788" s="8"/>
      <c r="BNO788" s="8"/>
    </row>
    <row r="789" spans="1727:1731" ht="13.2" x14ac:dyDescent="0.25">
      <c r="BNK789" s="11" t="s">
        <v>86</v>
      </c>
      <c r="BNL789" s="8"/>
      <c r="BNM789" s="8"/>
      <c r="BNN789" s="8"/>
      <c r="BNO789" s="8"/>
    </row>
    <row r="790" spans="1727:1731" ht="13.2" x14ac:dyDescent="0.25">
      <c r="BNK790" s="11" t="s">
        <v>85</v>
      </c>
      <c r="BNL790" s="8"/>
      <c r="BNM790" s="8"/>
      <c r="BNN790" s="8"/>
      <c r="BNO790" s="8"/>
    </row>
    <row r="791" spans="1727:1731" ht="13.2" x14ac:dyDescent="0.25">
      <c r="BNK791" s="11" t="s">
        <v>84</v>
      </c>
      <c r="BNL791" s="8"/>
      <c r="BNM791" s="8"/>
      <c r="BNN791" s="8"/>
      <c r="BNO791" s="8"/>
    </row>
    <row r="792" spans="1727:1731" ht="13.2" x14ac:dyDescent="0.25">
      <c r="BNK792" s="11" t="s">
        <v>83</v>
      </c>
      <c r="BNL792" s="8"/>
      <c r="BNM792" s="8"/>
      <c r="BNN792" s="8"/>
      <c r="BNO792" s="8"/>
    </row>
    <row r="793" spans="1727:1731" x14ac:dyDescent="0.2">
      <c r="BNK793" s="8"/>
      <c r="BNL793" s="8"/>
      <c r="BNM793" s="8"/>
      <c r="BNN793" s="8"/>
      <c r="BNO793" s="8"/>
    </row>
    <row r="794" spans="1727:1731" x14ac:dyDescent="0.2">
      <c r="BNK794" s="8"/>
      <c r="BNL794" s="8"/>
      <c r="BNM794" s="8" t="s">
        <v>82</v>
      </c>
      <c r="BNN794" s="8"/>
      <c r="BNO794" s="8"/>
    </row>
    <row r="795" spans="1727:1731" x14ac:dyDescent="0.2">
      <c r="BNK795" s="8"/>
      <c r="BNL795" s="8"/>
      <c r="BNM795" s="8" t="s">
        <v>81</v>
      </c>
      <c r="BNN795" s="8"/>
      <c r="BNO795" s="8"/>
    </row>
    <row r="796" spans="1727:1731" x14ac:dyDescent="0.2">
      <c r="BNK796" s="8"/>
      <c r="BNL796" s="8"/>
      <c r="BNM796" s="8" t="s">
        <v>80</v>
      </c>
      <c r="BNN796" s="8"/>
      <c r="BNO796" s="8"/>
    </row>
    <row r="797" spans="1727:1731" x14ac:dyDescent="0.2">
      <c r="BNK797" s="8"/>
      <c r="BNL797" s="8"/>
      <c r="BNM797" s="8" t="s">
        <v>79</v>
      </c>
      <c r="BNN797" s="8"/>
      <c r="BNO797" s="8"/>
    </row>
    <row r="798" spans="1727:1731" x14ac:dyDescent="0.2">
      <c r="BNK798" s="8"/>
      <c r="BNL798" s="8"/>
      <c r="BNM798" s="8"/>
      <c r="BNN798" s="8"/>
      <c r="BNO798" s="8"/>
    </row>
    <row r="799" spans="1727:1731" x14ac:dyDescent="0.2">
      <c r="BNK799" s="8"/>
      <c r="BNL799" s="8"/>
      <c r="BNM799" s="8" t="s">
        <v>7</v>
      </c>
      <c r="BNN799" s="8"/>
      <c r="BNO799" s="8"/>
    </row>
    <row r="800" spans="1727:1731" ht="13.2" x14ac:dyDescent="0.25">
      <c r="BNK800" s="8"/>
      <c r="BNL800" s="8"/>
      <c r="BNM800" s="8"/>
      <c r="BNN800" s="8"/>
      <c r="BNO800" s="21" t="s">
        <v>78</v>
      </c>
    </row>
    <row r="801" spans="1731:1733" ht="13.2" x14ac:dyDescent="0.25">
      <c r="BNO801" s="11" t="s">
        <v>77</v>
      </c>
      <c r="BNP801" s="8"/>
      <c r="BNQ801" s="8"/>
    </row>
    <row r="802" spans="1731:1733" ht="13.2" x14ac:dyDescent="0.25">
      <c r="BNO802" s="11" t="s">
        <v>76</v>
      </c>
      <c r="BNP802" s="8"/>
      <c r="BNQ802" s="8"/>
    </row>
    <row r="803" spans="1731:1733" ht="13.2" x14ac:dyDescent="0.25">
      <c r="BNO803" s="11" t="s">
        <v>75</v>
      </c>
      <c r="BNP803" s="8"/>
      <c r="BNQ803" s="8"/>
    </row>
    <row r="804" spans="1731:1733" ht="13.2" x14ac:dyDescent="0.25">
      <c r="BNO804" s="11" t="s">
        <v>74</v>
      </c>
      <c r="BNP804" s="8"/>
      <c r="BNQ804" s="8"/>
    </row>
    <row r="805" spans="1731:1733" ht="13.2" x14ac:dyDescent="0.25">
      <c r="BNO805" s="11" t="s">
        <v>73</v>
      </c>
      <c r="BNP805" s="8"/>
      <c r="BNQ805" s="8"/>
    </row>
    <row r="806" spans="1731:1733" ht="13.2" x14ac:dyDescent="0.25">
      <c r="BNO806" s="11" t="s">
        <v>72</v>
      </c>
      <c r="BNP806" s="8"/>
      <c r="BNQ806" s="8"/>
    </row>
    <row r="807" spans="1731:1733" ht="13.2" x14ac:dyDescent="0.25">
      <c r="BNO807" s="11" t="s">
        <v>71</v>
      </c>
      <c r="BNP807" s="8"/>
      <c r="BNQ807" s="8"/>
    </row>
    <row r="808" spans="1731:1733" ht="13.2" x14ac:dyDescent="0.25">
      <c r="BNO808" s="11" t="s">
        <v>70</v>
      </c>
      <c r="BNP808" s="8"/>
      <c r="BNQ808" s="8"/>
    </row>
    <row r="809" spans="1731:1733" ht="13.2" x14ac:dyDescent="0.25">
      <c r="BNO809" s="11" t="s">
        <v>69</v>
      </c>
      <c r="BNP809" s="8"/>
      <c r="BNQ809" s="8"/>
    </row>
    <row r="810" spans="1731:1733" ht="13.2" x14ac:dyDescent="0.25">
      <c r="BNO810" s="11" t="s">
        <v>68</v>
      </c>
      <c r="BNP810" s="8"/>
      <c r="BNQ810" s="8"/>
    </row>
    <row r="811" spans="1731:1733" ht="13.2" x14ac:dyDescent="0.25">
      <c r="BNO811" s="11" t="s">
        <v>0</v>
      </c>
      <c r="BNP811" s="8"/>
      <c r="BNQ811" s="8" t="s">
        <v>67</v>
      </c>
    </row>
    <row r="812" spans="1731:1733" ht="13.2" x14ac:dyDescent="0.25">
      <c r="BNO812" s="8"/>
      <c r="BNP812" s="8"/>
      <c r="BNQ812" s="11" t="s">
        <v>66</v>
      </c>
    </row>
    <row r="813" spans="1731:1733" ht="13.2" x14ac:dyDescent="0.25">
      <c r="BNO813" s="8"/>
      <c r="BNP813" s="8"/>
      <c r="BNQ813" s="11" t="s">
        <v>65</v>
      </c>
    </row>
    <row r="814" spans="1731:1733" ht="13.2" x14ac:dyDescent="0.25">
      <c r="BNO814" s="8"/>
      <c r="BNP814" s="8"/>
      <c r="BNQ814" s="11" t="s">
        <v>64</v>
      </c>
    </row>
    <row r="815" spans="1731:1733" ht="13.2" x14ac:dyDescent="0.25">
      <c r="BNO815" s="8"/>
      <c r="BNP815" s="8"/>
      <c r="BNQ815" s="11" t="s">
        <v>63</v>
      </c>
    </row>
    <row r="817" spans="1735:1738" x14ac:dyDescent="0.2">
      <c r="BNS817" s="8" t="s">
        <v>62</v>
      </c>
      <c r="BNT817" s="8"/>
      <c r="BNU817" s="8"/>
      <c r="BNV817" s="8"/>
    </row>
    <row r="818" spans="1735:1738" ht="66" x14ac:dyDescent="0.2">
      <c r="BNS818" s="20" t="s">
        <v>61</v>
      </c>
      <c r="BNT818" s="8"/>
      <c r="BNU818" s="8"/>
      <c r="BNV818" s="8"/>
    </row>
    <row r="819" spans="1735:1738" ht="13.2" x14ac:dyDescent="0.2">
      <c r="BNS819" s="19" t="s">
        <v>60</v>
      </c>
      <c r="BNT819" s="8"/>
      <c r="BNU819" s="8"/>
      <c r="BNV819" s="8"/>
    </row>
    <row r="820" spans="1735:1738" ht="13.2" x14ac:dyDescent="0.2">
      <c r="BNS820" s="19" t="s">
        <v>59</v>
      </c>
      <c r="BNT820" s="8"/>
      <c r="BNU820" s="8"/>
      <c r="BNV820" s="8"/>
    </row>
    <row r="821" spans="1735:1738" ht="13.2" x14ac:dyDescent="0.2">
      <c r="BNS821" s="19" t="s">
        <v>58</v>
      </c>
      <c r="BNT821" s="8"/>
      <c r="BNU821" s="8"/>
      <c r="BNV821" s="8"/>
    </row>
    <row r="822" spans="1735:1738" ht="13.2" x14ac:dyDescent="0.2">
      <c r="BNS822" s="19" t="s">
        <v>57</v>
      </c>
      <c r="BNT822" s="8"/>
      <c r="BNU822" s="8"/>
      <c r="BNV822" s="8"/>
    </row>
    <row r="823" spans="1735:1738" ht="66" x14ac:dyDescent="0.2">
      <c r="BNS823" s="20" t="s">
        <v>56</v>
      </c>
      <c r="BNT823" s="8"/>
      <c r="BNU823" s="8"/>
      <c r="BNV823" s="8"/>
    </row>
    <row r="824" spans="1735:1738" ht="13.2" x14ac:dyDescent="0.2">
      <c r="BNS824" s="19" t="s">
        <v>55</v>
      </c>
      <c r="BNT824" s="8"/>
      <c r="BNU824" s="8"/>
      <c r="BNV824" s="8"/>
    </row>
    <row r="825" spans="1735:1738" ht="13.2" x14ac:dyDescent="0.2">
      <c r="BNS825" s="20" t="s">
        <v>0</v>
      </c>
      <c r="BNT825" s="8"/>
      <c r="BNU825" s="8"/>
      <c r="BNV825" s="8"/>
    </row>
    <row r="826" spans="1735:1738" ht="13.2" x14ac:dyDescent="0.2">
      <c r="BNS826" s="19" t="s">
        <v>7</v>
      </c>
      <c r="BNT826" s="8"/>
      <c r="BNU826" s="8"/>
      <c r="BNV826" s="8"/>
    </row>
    <row r="827" spans="1735:1738" ht="13.2" x14ac:dyDescent="0.2">
      <c r="BNS827" s="19"/>
      <c r="BNT827" s="8"/>
      <c r="BNU827" s="8"/>
      <c r="BNV827" s="8"/>
    </row>
    <row r="828" spans="1735:1738" ht="13.2" x14ac:dyDescent="0.25">
      <c r="BNS828" s="8"/>
      <c r="BNT828" s="8"/>
      <c r="BNU828" s="11" t="s">
        <v>54</v>
      </c>
      <c r="BNV828" s="11"/>
    </row>
    <row r="829" spans="1735:1738" ht="13.2" x14ac:dyDescent="0.25">
      <c r="BNS829" s="8"/>
      <c r="BNT829" s="8"/>
      <c r="BNU829" s="11" t="s">
        <v>53</v>
      </c>
      <c r="BNV829" s="11"/>
    </row>
    <row r="830" spans="1735:1738" ht="13.2" x14ac:dyDescent="0.25">
      <c r="BNS830" s="8"/>
      <c r="BNT830" s="8"/>
      <c r="BNU830" s="11"/>
      <c r="BNV830" s="11"/>
    </row>
    <row r="831" spans="1735:1738" ht="13.2" x14ac:dyDescent="0.25">
      <c r="BNS831" s="8"/>
      <c r="BNT831" s="8"/>
      <c r="BNU831" s="11"/>
      <c r="BNV831" s="11" t="s">
        <v>52</v>
      </c>
    </row>
    <row r="832" spans="1735:1738" ht="13.2" x14ac:dyDescent="0.25">
      <c r="BNS832" s="8"/>
      <c r="BNT832" s="8"/>
      <c r="BNU832" s="11"/>
      <c r="BNV832" s="11" t="s">
        <v>51</v>
      </c>
    </row>
    <row r="838" spans="1740:1741" ht="13.2" x14ac:dyDescent="0.25">
      <c r="BNX838" s="11" t="s">
        <v>50</v>
      </c>
      <c r="BNY838" s="11"/>
    </row>
    <row r="839" spans="1740:1741" ht="13.2" x14ac:dyDescent="0.25">
      <c r="BNX839" s="11" t="s">
        <v>49</v>
      </c>
      <c r="BNY839" s="11"/>
    </row>
    <row r="840" spans="1740:1741" ht="13.2" x14ac:dyDescent="0.25">
      <c r="BNX840" s="11" t="s">
        <v>48</v>
      </c>
      <c r="BNY840" s="11"/>
    </row>
    <row r="841" spans="1740:1741" ht="13.2" x14ac:dyDescent="0.25">
      <c r="BNX841" s="11"/>
      <c r="BNY841" s="11"/>
    </row>
    <row r="842" spans="1740:1741" ht="13.2" x14ac:dyDescent="0.25">
      <c r="BNX842" s="11"/>
      <c r="BNY842" s="11"/>
    </row>
    <row r="843" spans="1740:1741" ht="13.2" x14ac:dyDescent="0.25">
      <c r="BNX843" s="11"/>
      <c r="BNY843" s="11"/>
    </row>
    <row r="844" spans="1740:1741" ht="13.2" x14ac:dyDescent="0.25">
      <c r="BNX844" s="11"/>
      <c r="BNY844" s="11" t="s">
        <v>47</v>
      </c>
    </row>
    <row r="845" spans="1740:1741" ht="13.2" x14ac:dyDescent="0.25">
      <c r="BNX845" s="11"/>
      <c r="BNY845" s="11" t="s">
        <v>46</v>
      </c>
    </row>
    <row r="846" spans="1740:1741" ht="13.2" x14ac:dyDescent="0.25">
      <c r="BNX846" s="11"/>
      <c r="BNY846" s="11" t="s">
        <v>45</v>
      </c>
    </row>
    <row r="847" spans="1740:1741" ht="13.2" x14ac:dyDescent="0.25">
      <c r="BNX847" s="11"/>
      <c r="BNY847" s="11"/>
    </row>
    <row r="848" spans="1740:1741" ht="13.2" x14ac:dyDescent="0.25">
      <c r="BNX848" s="11"/>
      <c r="BNY848" s="11"/>
    </row>
    <row r="850" spans="1743:1746" ht="13.2" x14ac:dyDescent="0.25">
      <c r="BOA850" s="11" t="s">
        <v>44</v>
      </c>
      <c r="BOB850" s="11"/>
      <c r="BOC850" s="11"/>
      <c r="BOD850" s="11"/>
    </row>
    <row r="851" spans="1743:1746" ht="13.2" x14ac:dyDescent="0.25">
      <c r="BOA851" s="11" t="s">
        <v>43</v>
      </c>
      <c r="BOB851" s="11"/>
      <c r="BOC851" s="11"/>
      <c r="BOD851" s="11"/>
    </row>
    <row r="852" spans="1743:1746" ht="13.2" x14ac:dyDescent="0.25">
      <c r="BOA852" s="11" t="s">
        <v>42</v>
      </c>
      <c r="BOB852" s="11"/>
      <c r="BOC852" s="11"/>
      <c r="BOD852" s="11"/>
    </row>
    <row r="853" spans="1743:1746" ht="13.2" x14ac:dyDescent="0.25">
      <c r="BOA853" s="11"/>
      <c r="BOB853" s="11"/>
      <c r="BOC853" s="11"/>
      <c r="BOD853" s="11"/>
    </row>
    <row r="854" spans="1743:1746" ht="13.2" x14ac:dyDescent="0.25">
      <c r="BOA854" s="11"/>
      <c r="BOB854" s="11" t="s">
        <v>41</v>
      </c>
      <c r="BOC854" s="11"/>
      <c r="BOD854" s="11"/>
    </row>
    <row r="855" spans="1743:1746" ht="13.2" x14ac:dyDescent="0.25">
      <c r="BOA855" s="11"/>
      <c r="BOB855" s="11" t="s">
        <v>40</v>
      </c>
      <c r="BOC855" s="11"/>
      <c r="BOD855" s="11"/>
    </row>
    <row r="856" spans="1743:1746" ht="13.2" x14ac:dyDescent="0.25">
      <c r="BOA856" s="11"/>
      <c r="BOB856" s="11" t="s">
        <v>39</v>
      </c>
      <c r="BOC856" s="11"/>
      <c r="BOD856" s="11"/>
    </row>
    <row r="857" spans="1743:1746" ht="13.2" x14ac:dyDescent="0.25">
      <c r="BOA857" s="11"/>
      <c r="BOB857" s="11"/>
      <c r="BOC857" s="11"/>
      <c r="BOD857" s="11"/>
    </row>
    <row r="858" spans="1743:1746" ht="13.2" x14ac:dyDescent="0.25">
      <c r="BOA858" s="11"/>
      <c r="BOB858" s="11"/>
      <c r="BOC858" s="11" t="s">
        <v>38</v>
      </c>
      <c r="BOD858" s="11"/>
    </row>
    <row r="859" spans="1743:1746" ht="13.2" x14ac:dyDescent="0.25">
      <c r="BOA859" s="11"/>
      <c r="BOB859" s="11"/>
      <c r="BOC859" s="11" t="s">
        <v>37</v>
      </c>
      <c r="BOD859" s="11"/>
    </row>
    <row r="860" spans="1743:1746" ht="13.2" x14ac:dyDescent="0.25">
      <c r="BOA860" s="11"/>
      <c r="BOB860" s="11"/>
      <c r="BOC860" s="11" t="s">
        <v>36</v>
      </c>
      <c r="BOD860" s="11"/>
    </row>
    <row r="861" spans="1743:1746" ht="13.2" x14ac:dyDescent="0.25">
      <c r="BOA861" s="11"/>
      <c r="BOB861" s="11"/>
      <c r="BOC861" s="11"/>
      <c r="BOD861" s="11"/>
    </row>
    <row r="862" spans="1743:1746" ht="13.2" x14ac:dyDescent="0.25">
      <c r="BOA862" s="11"/>
      <c r="BOB862" s="11"/>
      <c r="BOC862" s="11"/>
      <c r="BOD862" s="13" t="s">
        <v>35</v>
      </c>
    </row>
    <row r="863" spans="1743:1746" ht="13.2" x14ac:dyDescent="0.25">
      <c r="BOA863" s="11"/>
      <c r="BOB863" s="11"/>
      <c r="BOC863" s="11"/>
      <c r="BOD863" s="13" t="s">
        <v>34</v>
      </c>
    </row>
    <row r="864" spans="1743:1746" ht="13.2" x14ac:dyDescent="0.25">
      <c r="BOA864" s="11"/>
      <c r="BOB864" s="11"/>
      <c r="BOC864" s="11"/>
      <c r="BOD864" s="13"/>
    </row>
    <row r="867" spans="1748:1760" ht="13.2" x14ac:dyDescent="0.25">
      <c r="BOF867" s="11"/>
      <c r="BOG867" s="11"/>
      <c r="BOH867" s="11"/>
      <c r="BOI867" s="11"/>
      <c r="BOJ867" s="11"/>
      <c r="BOK867" s="11"/>
      <c r="BOL867" s="11"/>
      <c r="BOM867" s="11"/>
      <c r="BON867" s="529" t="s">
        <v>33</v>
      </c>
      <c r="BOO867" s="529"/>
      <c r="BOP867" s="529"/>
      <c r="BOQ867" s="8"/>
      <c r="BOR867" s="8"/>
    </row>
    <row r="868" spans="1748:1760" ht="13.2" x14ac:dyDescent="0.25">
      <c r="BOF868" s="11"/>
      <c r="BOG868" s="11"/>
      <c r="BOH868" s="11"/>
      <c r="BOI868" s="11"/>
      <c r="BOJ868" s="11"/>
      <c r="BOK868" s="11"/>
      <c r="BOL868" s="9">
        <v>1</v>
      </c>
      <c r="BOM868" s="9">
        <v>2</v>
      </c>
      <c r="BON868" s="9">
        <v>3</v>
      </c>
      <c r="BOO868" s="16">
        <v>4</v>
      </c>
      <c r="BOP868" s="16">
        <v>5</v>
      </c>
      <c r="BOQ868" s="8"/>
      <c r="BOR868" s="8"/>
    </row>
    <row r="869" spans="1748:1760" ht="13.2" x14ac:dyDescent="0.25">
      <c r="BOF869" s="11"/>
      <c r="BOG869" s="11"/>
      <c r="BOH869" s="11"/>
      <c r="BOI869" s="11"/>
      <c r="BOJ869" s="11"/>
      <c r="BOK869" s="11"/>
      <c r="BOL869" s="13" t="s">
        <v>32</v>
      </c>
      <c r="BOM869" s="13" t="s">
        <v>31</v>
      </c>
      <c r="BON869" s="13" t="s">
        <v>30</v>
      </c>
      <c r="BOO869" s="13" t="s">
        <v>29</v>
      </c>
      <c r="BOP869" s="13" t="s">
        <v>28</v>
      </c>
      <c r="BOQ869" s="8"/>
      <c r="BOR869" s="8"/>
    </row>
    <row r="870" spans="1748:1760" ht="13.2" x14ac:dyDescent="0.25">
      <c r="BOF870" s="11"/>
      <c r="BOG870" s="11"/>
      <c r="BOH870" s="11"/>
      <c r="BOI870" s="11"/>
      <c r="BOJ870" s="11"/>
      <c r="BOK870" s="11"/>
      <c r="BOL870" s="284">
        <v>0.2</v>
      </c>
      <c r="BOM870" s="284">
        <v>0.4</v>
      </c>
      <c r="BON870" s="284">
        <v>0.6</v>
      </c>
      <c r="BOO870" s="284">
        <v>0.8</v>
      </c>
      <c r="BOP870" s="284">
        <v>1</v>
      </c>
      <c r="BOQ870" s="8"/>
      <c r="BOR870" s="8"/>
    </row>
    <row r="871" spans="1748:1760" ht="13.2" x14ac:dyDescent="0.25">
      <c r="BOF871" s="11"/>
      <c r="BOG871" s="11"/>
      <c r="BOH871" s="11"/>
      <c r="BOI871" s="11"/>
      <c r="BOJ871" s="11"/>
      <c r="BOK871" s="11"/>
      <c r="BOL871" s="9"/>
      <c r="BOM871" s="9"/>
      <c r="BON871" s="9"/>
      <c r="BOO871" s="16"/>
      <c r="BOP871" s="16"/>
      <c r="BOQ871" s="8"/>
      <c r="BOR871" s="8"/>
    </row>
    <row r="872" spans="1748:1760" ht="13.2" x14ac:dyDescent="0.25">
      <c r="BOF872" s="537" t="s">
        <v>27</v>
      </c>
      <c r="BOG872" s="14">
        <v>5</v>
      </c>
      <c r="BOH872" s="13" t="s">
        <v>26</v>
      </c>
      <c r="BOI872" s="284">
        <v>1</v>
      </c>
      <c r="BOJ872" s="11" t="s">
        <v>25</v>
      </c>
      <c r="BOK872" s="285">
        <v>1</v>
      </c>
      <c r="BOL872" s="9" t="s">
        <v>14</v>
      </c>
      <c r="BOM872" s="9" t="s">
        <v>14</v>
      </c>
      <c r="BON872" s="9" t="s">
        <v>14</v>
      </c>
      <c r="BOO872" s="9" t="s">
        <v>14</v>
      </c>
      <c r="BOP872" s="9" t="s">
        <v>13</v>
      </c>
      <c r="BOQ872" s="8"/>
      <c r="BOR872" s="8"/>
    </row>
    <row r="873" spans="1748:1760" ht="13.2" x14ac:dyDescent="0.25">
      <c r="BOF873" s="537"/>
      <c r="BOG873" s="14">
        <v>4</v>
      </c>
      <c r="BOH873" s="13" t="s">
        <v>24</v>
      </c>
      <c r="BOI873" s="284">
        <v>0.8</v>
      </c>
      <c r="BOJ873" s="11" t="s">
        <v>23</v>
      </c>
      <c r="BOK873" s="285">
        <v>0.8</v>
      </c>
      <c r="BOL873" s="9" t="s">
        <v>15</v>
      </c>
      <c r="BOM873" s="9" t="s">
        <v>15</v>
      </c>
      <c r="BON873" s="9" t="s">
        <v>14</v>
      </c>
      <c r="BOO873" s="9" t="s">
        <v>14</v>
      </c>
      <c r="BOP873" s="9" t="s">
        <v>13</v>
      </c>
      <c r="BOQ873" s="8"/>
      <c r="BOR873" s="8"/>
    </row>
    <row r="874" spans="1748:1760" ht="13.2" x14ac:dyDescent="0.25">
      <c r="BOF874" s="537"/>
      <c r="BOG874" s="14">
        <v>3</v>
      </c>
      <c r="BOH874" s="13" t="s">
        <v>22</v>
      </c>
      <c r="BOI874" s="284">
        <v>0.6</v>
      </c>
      <c r="BOJ874" s="11" t="s">
        <v>21</v>
      </c>
      <c r="BOK874" s="285">
        <v>0.6</v>
      </c>
      <c r="BOL874" s="9" t="s">
        <v>15</v>
      </c>
      <c r="BOM874" s="9" t="s">
        <v>15</v>
      </c>
      <c r="BON874" s="9" t="s">
        <v>15</v>
      </c>
      <c r="BOO874" s="9" t="s">
        <v>14</v>
      </c>
      <c r="BOP874" s="9" t="s">
        <v>13</v>
      </c>
      <c r="BOQ874" s="8"/>
      <c r="BOR874" s="8"/>
    </row>
    <row r="875" spans="1748:1760" ht="13.2" x14ac:dyDescent="0.25">
      <c r="BOF875" s="537"/>
      <c r="BOG875" s="14">
        <v>2</v>
      </c>
      <c r="BOH875" s="13" t="s">
        <v>20</v>
      </c>
      <c r="BOI875" s="284">
        <v>0.4</v>
      </c>
      <c r="BOJ875" s="11" t="s">
        <v>19</v>
      </c>
      <c r="BOK875" s="285">
        <v>0.4</v>
      </c>
      <c r="BOL875" s="9" t="s">
        <v>16</v>
      </c>
      <c r="BOM875" s="9" t="s">
        <v>15</v>
      </c>
      <c r="BON875" s="9" t="s">
        <v>15</v>
      </c>
      <c r="BOO875" s="9" t="s">
        <v>14</v>
      </c>
      <c r="BOP875" s="9" t="s">
        <v>13</v>
      </c>
      <c r="BOQ875" s="8"/>
      <c r="BOR875" s="8"/>
    </row>
    <row r="876" spans="1748:1760" ht="13.2" x14ac:dyDescent="0.25">
      <c r="BOF876" s="537"/>
      <c r="BOG876" s="14">
        <v>1</v>
      </c>
      <c r="BOH876" s="13" t="s">
        <v>18</v>
      </c>
      <c r="BOI876" s="284">
        <v>0.2</v>
      </c>
      <c r="BOJ876" s="11" t="s">
        <v>17</v>
      </c>
      <c r="BOK876" s="285">
        <v>0.2</v>
      </c>
      <c r="BOL876" s="9" t="s">
        <v>16</v>
      </c>
      <c r="BOM876" s="9" t="s">
        <v>16</v>
      </c>
      <c r="BON876" s="9" t="s">
        <v>15</v>
      </c>
      <c r="BOO876" s="9" t="s">
        <v>14</v>
      </c>
      <c r="BOP876" s="9" t="s">
        <v>13</v>
      </c>
      <c r="BOQ876" s="8"/>
      <c r="BOR876" s="8"/>
    </row>
    <row r="877" spans="1748:1760" x14ac:dyDescent="0.2">
      <c r="BOF877" s="8"/>
      <c r="BOG877" s="8"/>
      <c r="BOH877" s="8"/>
      <c r="BOI877" s="8"/>
      <c r="BOJ877" s="8"/>
      <c r="BOK877" s="8"/>
      <c r="BOL877" s="8"/>
      <c r="BOM877" s="8"/>
      <c r="BON877" s="8"/>
      <c r="BOO877" s="8"/>
      <c r="BOP877" s="8"/>
      <c r="BOQ877" s="8"/>
      <c r="BOR877" s="8"/>
    </row>
    <row r="878" spans="1748:1760" x14ac:dyDescent="0.2">
      <c r="BOF878" s="8"/>
      <c r="BOG878" s="8"/>
      <c r="BOH878" s="8"/>
      <c r="BOI878" s="8"/>
      <c r="BOJ878" s="8"/>
      <c r="BOK878" s="8"/>
      <c r="BOL878" s="8"/>
      <c r="BOM878" s="8"/>
      <c r="BON878" s="8"/>
      <c r="BOO878" s="8"/>
      <c r="BOP878" s="8"/>
      <c r="BOQ878" s="8"/>
      <c r="BOR878" s="8"/>
    </row>
    <row r="879" spans="1748:1760" x14ac:dyDescent="0.2">
      <c r="BOF879" s="8"/>
      <c r="BOG879" s="8"/>
      <c r="BOH879" s="8"/>
      <c r="BOI879" s="8"/>
      <c r="BOJ879" s="8"/>
      <c r="BOK879" s="8"/>
      <c r="BOL879" s="8"/>
      <c r="BOM879" s="8"/>
      <c r="BON879" s="8"/>
      <c r="BOO879" s="8"/>
      <c r="BOP879" s="8"/>
      <c r="BOQ879" s="8"/>
      <c r="BOR879" s="8" t="s">
        <v>12</v>
      </c>
    </row>
    <row r="880" spans="1748:1760" x14ac:dyDescent="0.2">
      <c r="BOF880" s="8"/>
      <c r="BOG880" s="8"/>
      <c r="BOH880" s="8"/>
      <c r="BOI880" s="8"/>
      <c r="BOJ880" s="8"/>
      <c r="BOK880" s="8"/>
      <c r="BOL880" s="8"/>
      <c r="BOM880" s="8"/>
      <c r="BON880" s="8"/>
      <c r="BOO880" s="8"/>
      <c r="BOP880" s="8"/>
      <c r="BOQ880" s="8"/>
      <c r="BOR880" s="8" t="s">
        <v>11</v>
      </c>
    </row>
    <row r="881" spans="1760:1762" x14ac:dyDescent="0.2">
      <c r="BOR881" s="8" t="s">
        <v>10</v>
      </c>
    </row>
    <row r="882" spans="1760:1762" x14ac:dyDescent="0.2">
      <c r="BOR882" s="8" t="s">
        <v>9</v>
      </c>
    </row>
    <row r="883" spans="1760:1762" x14ac:dyDescent="0.2">
      <c r="BOR883" s="8" t="s">
        <v>8</v>
      </c>
    </row>
    <row r="884" spans="1760:1762" x14ac:dyDescent="0.2">
      <c r="BOR884" s="8" t="s">
        <v>7</v>
      </c>
    </row>
    <row r="887" spans="1760:1762" x14ac:dyDescent="0.2">
      <c r="BOT887" s="7" t="s">
        <v>6</v>
      </c>
    </row>
    <row r="888" spans="1760:1762" x14ac:dyDescent="0.2">
      <c r="BOT888" s="6" t="s">
        <v>5</v>
      </c>
    </row>
    <row r="889" spans="1760:1762" ht="20.399999999999999" x14ac:dyDescent="0.2">
      <c r="BOT889" s="6" t="s">
        <v>4</v>
      </c>
    </row>
    <row r="890" spans="1760:1762" x14ac:dyDescent="0.2">
      <c r="BOT890" s="6" t="s">
        <v>3</v>
      </c>
    </row>
    <row r="891" spans="1760:1762" x14ac:dyDescent="0.2">
      <c r="BOT891" s="6" t="s">
        <v>2</v>
      </c>
    </row>
    <row r="892" spans="1760:1762" x14ac:dyDescent="0.2">
      <c r="BOT892" s="6" t="s">
        <v>1</v>
      </c>
    </row>
    <row r="893" spans="1760:1762" x14ac:dyDescent="0.2">
      <c r="BOT893" s="1" t="s">
        <v>0</v>
      </c>
    </row>
  </sheetData>
  <mergeCells count="20">
    <mergeCell ref="B7:H7"/>
    <mergeCell ref="J7:AB7"/>
    <mergeCell ref="B1:I1"/>
    <mergeCell ref="J1:K4"/>
    <mergeCell ref="B2:I2"/>
    <mergeCell ref="C3:H3"/>
    <mergeCell ref="C4:H4"/>
    <mergeCell ref="E5:G5"/>
    <mergeCell ref="I5:N5"/>
    <mergeCell ref="BOF872:BOF876"/>
    <mergeCell ref="AC7:AH7"/>
    <mergeCell ref="AI7:AL7"/>
    <mergeCell ref="BLV617:BLX617"/>
    <mergeCell ref="BLP621:BLP625"/>
    <mergeCell ref="BMW731:BMY731"/>
    <mergeCell ref="BON867:BOP867"/>
    <mergeCell ref="O5:P5"/>
    <mergeCell ref="Q5:R5"/>
    <mergeCell ref="U5:V5"/>
    <mergeCell ref="W5:X5"/>
  </mergeCells>
  <conditionalFormatting sqref="AG9:AG32">
    <cfRule type="containsText" dxfId="1536" priority="6" operator="containsText" text="BAJO">
      <formula>NOT(ISERROR(SEARCH("BAJO",AG9)))</formula>
    </cfRule>
    <cfRule type="containsText" dxfId="1535" priority="7" operator="containsText" text="MODERADO">
      <formula>NOT(ISERROR(SEARCH("MODERADO",AG9)))</formula>
    </cfRule>
    <cfRule type="containsText" dxfId="1534" priority="8" operator="containsText" text="ALTO">
      <formula>NOT(ISERROR(SEARCH("ALTO",AG9)))</formula>
    </cfRule>
    <cfRule type="containsText" dxfId="1533" priority="9" operator="containsText" text="EXTREMO">
      <formula>NOT(ISERROR(SEARCH("EXTREMO",AG9)))</formula>
    </cfRule>
  </conditionalFormatting>
  <conditionalFormatting sqref="CL9:CP32">
    <cfRule type="containsText" dxfId="1532" priority="1" operator="containsText" text="BAJO">
      <formula>NOT(ISERROR(SEARCH("BAJO",CL9)))</formula>
    </cfRule>
  </conditionalFormatting>
  <conditionalFormatting sqref="CP9:CP32 DA9:DB32 DI9:DJ32 DP9:DQ32 DW9:DX32 ED9:EE32 EK9:EL32 ER9:ES32 EY9:EZ32 FF9:FG32 FM9:FN32 FT9:FU32 GA9:GB32">
    <cfRule type="containsText" dxfId="1531" priority="4" operator="containsText" text="ALTO">
      <formula>NOT(ISERROR(SEARCH("ALTO",CP9)))</formula>
    </cfRule>
    <cfRule type="containsText" dxfId="1530" priority="5" operator="containsText" text="EXTREMO">
      <formula>NOT(ISERROR(SEARCH("EXTREMO",CP9)))</formula>
    </cfRule>
  </conditionalFormatting>
  <conditionalFormatting sqref="DA9:DB32 DI9:DJ32 DP9:DQ32 DW9:DX32 ED9:EE32 EK9:EL32 ER9:ES32 EY9:EZ32 FF9:FG32 FM9:FN32 FT9:FU32 GA9:GB32 CP9:CP32">
    <cfRule type="containsText" dxfId="1529" priority="3" operator="containsText" text="MODERADO">
      <formula>NOT(ISERROR(SEARCH("MODERADO",CP9)))</formula>
    </cfRule>
  </conditionalFormatting>
  <conditionalFormatting sqref="DA9:DC32 DE9:DE32 DH9:DK32 DM9:DM32 DO9:DR32 DT9:DT32 DV9:DY32 EA9:EA32 EC9:EF32 EH9:EH32 EJ9:EM32 EO9:EO32 EQ9:ET32 EV9:EV32 EX9:FA32 FC9:FC32 FE9:FH32 FJ9:FJ32 FL9:FO32 FQ9:FQ32 FS9:FV32 FX9:FX32 FZ9:GC32 GE9:GE32 GG9:GH32">
    <cfRule type="containsText" dxfId="1528" priority="2" operator="containsText" text="BAJO">
      <formula>NOT(ISERROR(SEARCH("BAJO",DA9)))</formula>
    </cfRule>
  </conditionalFormatting>
  <dataValidations count="15">
    <dataValidation type="list" allowBlank="1" showInputMessage="1" sqref="E9:E32" xr:uid="{00000000-0002-0000-0200-00000E000000}">
      <formula1>$BMG$637:$BMG$645</formula1>
    </dataValidation>
    <dataValidation type="list" allowBlank="1" showInputMessage="1" showErrorMessage="1" sqref="J9:AB32" xr:uid="{00000000-0002-0000-0200-00000D000000}">
      <formula1>SINO</formula1>
    </dataValidation>
    <dataValidation showInputMessage="1" showErrorMessage="1" sqref="CL9:CO32" xr:uid="{00000000-0002-0000-0200-00000C000000}"/>
    <dataValidation type="list" allowBlank="1" showInputMessage="1" showErrorMessage="1" sqref="I9:I32" xr:uid="{00000000-0002-0000-0200-00000B000000}">
      <formula1>PROBAB</formula1>
    </dataValidation>
    <dataValidation type="list" allowBlank="1" showInputMessage="1" sqref="F9:F32" xr:uid="{00000000-0002-0000-0200-00000A000000}">
      <formula1>TipoCau</formula1>
    </dataValidation>
    <dataValidation type="list" allowBlank="1" showInputMessage="1" sqref="D9:D32" xr:uid="{00000000-0002-0000-0200-000009000000}">
      <formula1>InternoExp</formula1>
    </dataValidation>
    <dataValidation type="list" allowBlank="1" showInputMessage="1" sqref="H9:H32" xr:uid="{00000000-0002-0000-0200-000008000000}">
      <formula1>TramitesSer</formula1>
    </dataValidation>
    <dataValidation type="list" allowBlank="1" showInputMessage="1" showErrorMessage="1" sqref="G9:G32" xr:uid="{00000000-0002-0000-0200-000007000000}">
      <formula1>consecuencias</formula1>
    </dataValidation>
    <dataValidation type="list" showInputMessage="1" showErrorMessage="1" errorTitle="Rechazado" error="Solo son validadas las opciones de la lista" sqref="BB28:BB32 BF9:BF24 BB9:BB23 CH9:CH32 BJ9:BJ32 BF26:BF32 CV9:CV32 BR9:BR32 BN9:BN32 BV9:BV32 BZ9:BZ32 CD9:CD32 AX9:AX32 AT9:AT32 AP9:AP32 CK9:CO32" xr:uid="{00000000-0002-0000-0200-000006000000}">
      <formula1>Efecto</formula1>
    </dataValidation>
    <dataValidation type="list" showInputMessage="1" showErrorMessage="1" sqref="BA28:BA32 BE9:BE24 BA9:BA23 CG9:CG32 CJ9:CJ32 BI9:BI32 BQ9:BQ32 BM9:BM32 BU9:BU32 BY9:BY32 CC9:CC32 AW9:AW32 AS9:AS32 AO9:AO32 BE26:BE32" xr:uid="{00000000-0002-0000-0200-000005000000}">
      <formula1>TIP_CONTROL</formula1>
    </dataValidation>
    <dataValidation type="list" sqref="BH19:BH20 BD18:BD20 BD25 BD15:BD16 BD13 CI9:CI32 AN9:AN32 AR9:AR32 AV9:AV32 AZ9:AZ31" xr:uid="{00000000-0002-0000-0200-000004000000}">
      <formula1>IMPLEMENT</formula1>
    </dataValidation>
    <dataValidation showInputMessage="1" showErrorMessage="1" errorTitle="Rechazado" error="Solo son validadas las opciones de la lista" sqref="AK9:AL32 CP9:CQ32 CS9:CS32" xr:uid="{00000000-0002-0000-0200-000003000000}"/>
    <dataValidation type="list" allowBlank="1" showInputMessage="1" showErrorMessage="1" sqref="BLZ629:BLZ633" xr:uid="{00000000-0002-0000-0200-000002000000}">
      <formula1>TipoCausa</formula1>
    </dataValidation>
    <dataValidation type="list" showInputMessage="1" showErrorMessage="1" errorTitle="Rechazado" error="Solo son validadas las opciones de la lista" sqref="AY28:AY32 BC9:BC24 AY9:AY23 CE9:CE32 BO9:BO32 BK9:BK32 BW9:BW32 CA9:CA32 BS9:BS32 AU9:AU32 AM9:AM32 AQ9:AQ32 BG9:BG32 BC26:BC32" xr:uid="{00000000-0002-0000-0200-000001000000}">
      <formula1>FRECUENCY</formula1>
    </dataValidation>
    <dataValidation type="list" showErrorMessage="1" sqref="AZ32 BD17 BD14 BD21:BD24 BD9:BD12 BH9:BH18 CF9:CF32 BP9:BP32 BL9:BL32 BT9:BT32 BX9:BX32 CB9:CB32 BH21:BH32 BD26:BD32" xr:uid="{00000000-0002-0000-0200-000000000000}">
      <formula1>IMPLEMENT</formula1>
    </dataValidation>
  </dataValidation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21409-AF67-42EA-BC13-930C803BD244}">
  <dimension ref="A1:BOU948"/>
  <sheetViews>
    <sheetView topLeftCell="A30" workbookViewId="0">
      <selection activeCell="C94" sqref="C94"/>
    </sheetView>
  </sheetViews>
  <sheetFormatPr baseColWidth="10" defaultRowHeight="10.199999999999999" x14ac:dyDescent="0.3"/>
  <cols>
    <col min="1" max="1" width="4.77734375" style="3" customWidth="1"/>
    <col min="2" max="2" width="23.21875" style="3" customWidth="1"/>
    <col min="3" max="3" width="33" style="3" customWidth="1"/>
    <col min="4" max="4" width="17.21875" style="3" customWidth="1"/>
    <col min="5" max="5" width="13.44140625" style="3" customWidth="1"/>
    <col min="6" max="6" width="15.77734375" style="3" customWidth="1"/>
    <col min="7" max="8" width="23.77734375" style="3" customWidth="1"/>
    <col min="9" max="9" width="12" style="2" customWidth="1"/>
    <col min="10" max="10" width="9.77734375" style="2" customWidth="1"/>
    <col min="11" max="11" width="11.44140625" style="2" customWidth="1"/>
    <col min="12" max="28" width="9.77734375" style="2" customWidth="1"/>
    <col min="29" max="29" width="15.21875" style="2" customWidth="1"/>
    <col min="30" max="30" width="5.77734375" style="2" customWidth="1"/>
    <col min="31" max="31" width="9.77734375" style="2" customWidth="1"/>
    <col min="32" max="32" width="5.77734375" style="3" customWidth="1"/>
    <col min="33" max="33" width="10.21875" style="2" customWidth="1"/>
    <col min="34" max="34" width="6.44140625" style="106" customWidth="1"/>
    <col min="35" max="35" width="47.44140625" style="3" customWidth="1"/>
    <col min="36" max="36" width="17.77734375" style="3" customWidth="1"/>
    <col min="37" max="37" width="23" style="2" customWidth="1"/>
    <col min="38" max="38" width="18" style="2" customWidth="1"/>
    <col min="39" max="39" width="8.77734375" style="2" customWidth="1"/>
    <col min="40" max="40" width="12.21875" style="3" customWidth="1"/>
    <col min="41" max="41" width="8.77734375" style="3" customWidth="1"/>
    <col min="42" max="42" width="13" style="2" customWidth="1"/>
    <col min="43" max="43" width="8.77734375" style="2" customWidth="1"/>
    <col min="44" max="44" width="12.21875" style="3" customWidth="1"/>
    <col min="45" max="45" width="8.77734375" style="3" customWidth="1"/>
    <col min="46" max="46" width="12.44140625" style="2" customWidth="1"/>
    <col min="47" max="47" width="8.77734375" style="2" customWidth="1"/>
    <col min="48" max="48" width="12.21875" style="3" customWidth="1"/>
    <col min="49" max="49" width="8.77734375" style="3" customWidth="1"/>
    <col min="50" max="50" width="11.77734375" style="2" customWidth="1"/>
    <col min="51" max="51" width="8.77734375" style="2" customWidth="1"/>
    <col min="52" max="52" width="12.21875" style="3" customWidth="1"/>
    <col min="53" max="53" width="8.77734375" style="3" customWidth="1"/>
    <col min="54" max="54" width="10.44140625" style="2" customWidth="1"/>
    <col min="55" max="55" width="8.77734375" style="2" customWidth="1"/>
    <col min="56" max="56" width="12.21875" style="3" customWidth="1"/>
    <col min="57" max="57" width="8.77734375" style="3" customWidth="1"/>
    <col min="58" max="58" width="9.21875" style="2" customWidth="1"/>
    <col min="59" max="59" width="8.77734375" style="2" customWidth="1"/>
    <col min="60" max="60" width="12.21875" style="3" customWidth="1"/>
    <col min="61" max="61" width="8.77734375" style="3" customWidth="1"/>
    <col min="62" max="62" width="9.21875" style="2" customWidth="1"/>
    <col min="63" max="63" width="8.77734375" style="2" customWidth="1"/>
    <col min="64" max="64" width="12.21875" style="3" customWidth="1"/>
    <col min="65" max="65" width="8.77734375" style="3" customWidth="1"/>
    <col min="66" max="66" width="9.21875" style="2" customWidth="1"/>
    <col min="67" max="67" width="8.77734375" style="2" customWidth="1"/>
    <col min="68" max="68" width="12.21875" style="3" customWidth="1"/>
    <col min="69" max="69" width="10.21875" style="3" customWidth="1"/>
    <col min="70" max="70" width="10" style="2" customWidth="1"/>
    <col min="71" max="71" width="8.77734375" style="2" customWidth="1"/>
    <col min="72" max="72" width="12.21875" style="3" customWidth="1"/>
    <col min="73" max="73" width="8.77734375" style="3" customWidth="1"/>
    <col min="74" max="74" width="9.21875" style="2" customWidth="1"/>
    <col min="75" max="75" width="8.77734375" style="2" customWidth="1"/>
    <col min="76" max="76" width="12.21875" style="3" customWidth="1"/>
    <col min="77" max="77" width="11.21875" style="3" customWidth="1"/>
    <col min="78" max="78" width="11" style="2" customWidth="1"/>
    <col min="79" max="79" width="8.77734375" style="2" customWidth="1"/>
    <col min="80" max="80" width="12.21875" style="3" customWidth="1"/>
    <col min="81" max="81" width="10" style="3" customWidth="1"/>
    <col min="82" max="82" width="9.21875" style="2" customWidth="1"/>
    <col min="83" max="83" width="8.77734375" style="2" customWidth="1"/>
    <col min="84" max="84" width="12.21875" style="3" customWidth="1"/>
    <col min="85" max="85" width="8.77734375" style="3" customWidth="1"/>
    <col min="86" max="86" width="9.21875" style="2" customWidth="1"/>
    <col min="87" max="89" width="2.21875" style="2" hidden="1" customWidth="1"/>
    <col min="90" max="90" width="12.77734375" style="2" customWidth="1"/>
    <col min="91" max="91" width="6.77734375" style="2" customWidth="1"/>
    <col min="92" max="92" width="9.77734375" style="2" customWidth="1"/>
    <col min="93" max="93" width="6.77734375" style="2" customWidth="1"/>
    <col min="94" max="94" width="9.77734375" style="2" customWidth="1"/>
    <col min="95" max="95" width="6.77734375" style="2" customWidth="1"/>
    <col min="96" max="96" width="57.44140625" style="2" customWidth="1"/>
    <col min="97" max="97" width="7" style="2" customWidth="1"/>
    <col min="98" max="98" width="1" style="2" customWidth="1"/>
    <col min="99" max="99" width="37.21875" style="2" customWidth="1"/>
    <col min="100" max="100" width="27.44140625" style="2" customWidth="1"/>
    <col min="101" max="101" width="1.44140625" style="2" customWidth="1"/>
    <col min="102" max="105" width="5.44140625" style="2" hidden="1" customWidth="1"/>
    <col min="106" max="106" width="5.77734375" style="3" hidden="1" customWidth="1"/>
    <col min="107" max="108" width="6.77734375" style="3" hidden="1" customWidth="1"/>
    <col min="109" max="109" width="4.44140625" style="2" hidden="1" customWidth="1"/>
    <col min="110" max="110" width="6.44140625" style="3" hidden="1" customWidth="1"/>
    <col min="111" max="112" width="6.44140625" style="2" hidden="1" customWidth="1"/>
    <col min="113" max="113" width="19" style="3" hidden="1" customWidth="1"/>
    <col min="114" max="116" width="6" style="3" hidden="1" customWidth="1"/>
    <col min="117" max="117" width="4.44140625" style="2" hidden="1" customWidth="1"/>
    <col min="118" max="118" width="6.44140625" style="3" hidden="1" customWidth="1"/>
    <col min="119" max="119" width="6.44140625" style="2" hidden="1" customWidth="1"/>
    <col min="120" max="191" width="6" style="3" hidden="1" customWidth="1"/>
    <col min="192" max="192" width="7.44140625" style="3" hidden="1" customWidth="1"/>
    <col min="193" max="224" width="8" style="3" customWidth="1"/>
    <col min="225" max="1677" width="2.21875" style="3" customWidth="1"/>
    <col min="1678" max="1680" width="10.88671875" style="3"/>
    <col min="1681" max="1681" width="4.21875" style="3" customWidth="1"/>
    <col min="1682" max="1683" width="10.88671875" style="3"/>
    <col min="1684" max="1684" width="4.77734375" style="3" customWidth="1"/>
    <col min="1685" max="1690" width="10.88671875" style="3"/>
    <col min="1691" max="1691" width="36.21875" style="3" customWidth="1"/>
    <col min="1692" max="1692" width="10.88671875" style="3"/>
    <col min="1693" max="1693" width="45.44140625" style="3" customWidth="1"/>
    <col min="1694" max="1697" width="10.88671875" style="3"/>
    <col min="1698" max="1698" width="32.44140625" style="2" customWidth="1"/>
    <col min="1699" max="1702" width="10.88671875" style="3"/>
    <col min="1703" max="1703" width="35.44140625" style="3" customWidth="1"/>
    <col min="1704" max="1762" width="10.88671875" style="3"/>
    <col min="1763" max="1763" width="26.44140625" style="3" customWidth="1"/>
    <col min="1764" max="1766" width="10.88671875" style="3"/>
    <col min="1767" max="1767" width="17.44140625" style="3" customWidth="1"/>
    <col min="1768" max="1892" width="10.88671875" style="3"/>
    <col min="1893" max="1893" width="12" style="3" customWidth="1"/>
    <col min="1894" max="1894" width="2.77734375" style="3" customWidth="1"/>
    <col min="1895" max="1896" width="6.44140625" style="3" customWidth="1"/>
    <col min="1897" max="1897" width="5.77734375" style="3" customWidth="1"/>
    <col min="1898" max="1898" width="6.44140625" style="3" customWidth="1"/>
    <col min="1899" max="1899" width="13.77734375" style="3" customWidth="1"/>
    <col min="1900" max="1901" width="9" style="3" customWidth="1"/>
    <col min="1902" max="1902" width="2.44140625" style="3" customWidth="1"/>
    <col min="1903" max="1903" width="8.77734375" style="3" customWidth="1"/>
    <col min="1904" max="1904" width="7.44140625" style="3" customWidth="1"/>
    <col min="1905" max="1907" width="3.77734375" style="3" customWidth="1"/>
    <col min="1908" max="1908" width="3.44140625" style="3" customWidth="1"/>
    <col min="1909" max="1909" width="2.77734375" style="3" customWidth="1"/>
    <col min="1910" max="1910" width="3" style="3" customWidth="1"/>
    <col min="1911" max="1913" width="0" style="3" hidden="1" customWidth="1"/>
    <col min="1914" max="1914" width="4.44140625" style="3" customWidth="1"/>
    <col min="1915" max="1915" width="0" style="3" hidden="1" customWidth="1"/>
    <col min="1916" max="1917" width="14.77734375" style="3" customWidth="1"/>
    <col min="1918" max="1918" width="15.21875" style="3" customWidth="1"/>
    <col min="1919" max="1919" width="6.44140625" style="3" customWidth="1"/>
    <col min="1920" max="1920" width="15.21875" style="3" customWidth="1"/>
    <col min="1921" max="1921" width="4.21875" style="3" customWidth="1"/>
    <col min="1922" max="1922" width="3" style="3" customWidth="1"/>
    <col min="1923" max="1925" width="0" style="3" hidden="1" customWidth="1"/>
    <col min="1926" max="1926" width="3" style="3" customWidth="1"/>
    <col min="1927" max="1927" width="0" style="3" hidden="1" customWidth="1"/>
    <col min="1928" max="1928" width="3" style="3" customWidth="1"/>
    <col min="1929" max="1929" width="0" style="3" hidden="1" customWidth="1"/>
    <col min="1930" max="1930" width="4.44140625" style="3" customWidth="1"/>
    <col min="1931" max="1931" width="34.21875" style="3" customWidth="1"/>
    <col min="1932" max="1932" width="23.44140625" style="3" customWidth="1"/>
    <col min="1933" max="1933" width="9.21875" style="3" customWidth="1"/>
    <col min="1934" max="1934" width="19.44140625" style="3" customWidth="1"/>
    <col min="1935" max="1935" width="42.77734375" style="3" customWidth="1"/>
    <col min="1936" max="1936" width="5.77734375" style="3" customWidth="1"/>
    <col min="1937" max="1937" width="31.44140625" style="3" customWidth="1"/>
    <col min="1938" max="1938" width="16.21875" style="3" customWidth="1"/>
    <col min="1939" max="1940" width="9.21875" style="3" customWidth="1"/>
    <col min="1941" max="1941" width="11.21875" style="3" customWidth="1"/>
    <col min="1942" max="1942" width="2.21875" style="3" customWidth="1"/>
    <col min="1943" max="2148" width="10.88671875" style="3"/>
    <col min="2149" max="2149" width="12" style="3" customWidth="1"/>
    <col min="2150" max="2150" width="2.77734375" style="3" customWidth="1"/>
    <col min="2151" max="2152" width="6.44140625" style="3" customWidth="1"/>
    <col min="2153" max="2153" width="5.77734375" style="3" customWidth="1"/>
    <col min="2154" max="2154" width="6.44140625" style="3" customWidth="1"/>
    <col min="2155" max="2155" width="13.77734375" style="3" customWidth="1"/>
    <col min="2156" max="2157" width="9" style="3" customWidth="1"/>
    <col min="2158" max="2158" width="2.44140625" style="3" customWidth="1"/>
    <col min="2159" max="2159" width="8.77734375" style="3" customWidth="1"/>
    <col min="2160" max="2160" width="7.44140625" style="3" customWidth="1"/>
    <col min="2161" max="2163" width="3.77734375" style="3" customWidth="1"/>
    <col min="2164" max="2164" width="3.44140625" style="3" customWidth="1"/>
    <col min="2165" max="2165" width="2.77734375" style="3" customWidth="1"/>
    <col min="2166" max="2166" width="3" style="3" customWidth="1"/>
    <col min="2167" max="2169" width="0" style="3" hidden="1" customWidth="1"/>
    <col min="2170" max="2170" width="4.44140625" style="3" customWidth="1"/>
    <col min="2171" max="2171" width="0" style="3" hidden="1" customWidth="1"/>
    <col min="2172" max="2173" width="14.77734375" style="3" customWidth="1"/>
    <col min="2174" max="2174" width="15.21875" style="3" customWidth="1"/>
    <col min="2175" max="2175" width="6.44140625" style="3" customWidth="1"/>
    <col min="2176" max="2176" width="15.21875" style="3" customWidth="1"/>
    <col min="2177" max="2177" width="4.21875" style="3" customWidth="1"/>
    <col min="2178" max="2178" width="3" style="3" customWidth="1"/>
    <col min="2179" max="2181" width="0" style="3" hidden="1" customWidth="1"/>
    <col min="2182" max="2182" width="3" style="3" customWidth="1"/>
    <col min="2183" max="2183" width="0" style="3" hidden="1" customWidth="1"/>
    <col min="2184" max="2184" width="3" style="3" customWidth="1"/>
    <col min="2185" max="2185" width="0" style="3" hidden="1" customWidth="1"/>
    <col min="2186" max="2186" width="4.44140625" style="3" customWidth="1"/>
    <col min="2187" max="2187" width="34.21875" style="3" customWidth="1"/>
    <col min="2188" max="2188" width="23.44140625" style="3" customWidth="1"/>
    <col min="2189" max="2189" width="9.21875" style="3" customWidth="1"/>
    <col min="2190" max="2190" width="19.44140625" style="3" customWidth="1"/>
    <col min="2191" max="2191" width="42.77734375" style="3" customWidth="1"/>
    <col min="2192" max="2192" width="5.77734375" style="3" customWidth="1"/>
    <col min="2193" max="2193" width="31.44140625" style="3" customWidth="1"/>
    <col min="2194" max="2194" width="16.21875" style="3" customWidth="1"/>
    <col min="2195" max="2196" width="9.21875" style="3" customWidth="1"/>
    <col min="2197" max="2197" width="11.21875" style="3" customWidth="1"/>
    <col min="2198" max="2198" width="2.21875" style="3" customWidth="1"/>
    <col min="2199" max="2404" width="10.88671875" style="3"/>
    <col min="2405" max="2405" width="12" style="3" customWidth="1"/>
    <col min="2406" max="2406" width="2.77734375" style="3" customWidth="1"/>
    <col min="2407" max="2408" width="6.44140625" style="3" customWidth="1"/>
    <col min="2409" max="2409" width="5.77734375" style="3" customWidth="1"/>
    <col min="2410" max="2410" width="6.44140625" style="3" customWidth="1"/>
    <col min="2411" max="2411" width="13.77734375" style="3" customWidth="1"/>
    <col min="2412" max="2413" width="9" style="3" customWidth="1"/>
    <col min="2414" max="2414" width="2.44140625" style="3" customWidth="1"/>
    <col min="2415" max="2415" width="8.77734375" style="3" customWidth="1"/>
    <col min="2416" max="2416" width="7.44140625" style="3" customWidth="1"/>
    <col min="2417" max="2419" width="3.77734375" style="3" customWidth="1"/>
    <col min="2420" max="2420" width="3.44140625" style="3" customWidth="1"/>
    <col min="2421" max="2421" width="2.77734375" style="3" customWidth="1"/>
    <col min="2422" max="2422" width="3" style="3" customWidth="1"/>
    <col min="2423" max="2425" width="0" style="3" hidden="1" customWidth="1"/>
    <col min="2426" max="2426" width="4.44140625" style="3" customWidth="1"/>
    <col min="2427" max="2427" width="0" style="3" hidden="1" customWidth="1"/>
    <col min="2428" max="2429" width="14.77734375" style="3" customWidth="1"/>
    <col min="2430" max="2430" width="15.21875" style="3" customWidth="1"/>
    <col min="2431" max="2431" width="6.44140625" style="3" customWidth="1"/>
    <col min="2432" max="2432" width="15.21875" style="3" customWidth="1"/>
    <col min="2433" max="2433" width="4.21875" style="3" customWidth="1"/>
    <col min="2434" max="2434" width="3" style="3" customWidth="1"/>
    <col min="2435" max="2437" width="0" style="3" hidden="1" customWidth="1"/>
    <col min="2438" max="2438" width="3" style="3" customWidth="1"/>
    <col min="2439" max="2439" width="0" style="3" hidden="1" customWidth="1"/>
    <col min="2440" max="2440" width="3" style="3" customWidth="1"/>
    <col min="2441" max="2441" width="0" style="3" hidden="1" customWidth="1"/>
    <col min="2442" max="2442" width="4.44140625" style="3" customWidth="1"/>
    <col min="2443" max="2443" width="34.21875" style="3" customWidth="1"/>
    <col min="2444" max="2444" width="23.44140625" style="3" customWidth="1"/>
    <col min="2445" max="2445" width="9.21875" style="3" customWidth="1"/>
    <col min="2446" max="2446" width="19.44140625" style="3" customWidth="1"/>
    <col min="2447" max="2447" width="42.77734375" style="3" customWidth="1"/>
    <col min="2448" max="2448" width="5.77734375" style="3" customWidth="1"/>
    <col min="2449" max="2449" width="31.44140625" style="3" customWidth="1"/>
    <col min="2450" max="2450" width="16.21875" style="3" customWidth="1"/>
    <col min="2451" max="2452" width="9.21875" style="3" customWidth="1"/>
    <col min="2453" max="2453" width="11.21875" style="3" customWidth="1"/>
    <col min="2454" max="2454" width="2.21875" style="3" customWidth="1"/>
    <col min="2455" max="2660" width="10.88671875" style="3"/>
    <col min="2661" max="2661" width="12" style="3" customWidth="1"/>
    <col min="2662" max="2662" width="2.77734375" style="3" customWidth="1"/>
    <col min="2663" max="2664" width="6.44140625" style="3" customWidth="1"/>
    <col min="2665" max="2665" width="5.77734375" style="3" customWidth="1"/>
    <col min="2666" max="2666" width="6.44140625" style="3" customWidth="1"/>
    <col min="2667" max="2667" width="13.77734375" style="3" customWidth="1"/>
    <col min="2668" max="2669" width="9" style="3" customWidth="1"/>
    <col min="2670" max="2670" width="2.44140625" style="3" customWidth="1"/>
    <col min="2671" max="2671" width="8.77734375" style="3" customWidth="1"/>
    <col min="2672" max="2672" width="7.44140625" style="3" customWidth="1"/>
    <col min="2673" max="2675" width="3.77734375" style="3" customWidth="1"/>
    <col min="2676" max="2676" width="3.44140625" style="3" customWidth="1"/>
    <col min="2677" max="2677" width="2.77734375" style="3" customWidth="1"/>
    <col min="2678" max="2678" width="3" style="3" customWidth="1"/>
    <col min="2679" max="2681" width="0" style="3" hidden="1" customWidth="1"/>
    <col min="2682" max="2682" width="4.44140625" style="3" customWidth="1"/>
    <col min="2683" max="2683" width="0" style="3" hidden="1" customWidth="1"/>
    <col min="2684" max="2685" width="14.77734375" style="3" customWidth="1"/>
    <col min="2686" max="2686" width="15.21875" style="3" customWidth="1"/>
    <col min="2687" max="2687" width="6.44140625" style="3" customWidth="1"/>
    <col min="2688" max="2688" width="15.21875" style="3" customWidth="1"/>
    <col min="2689" max="2689" width="4.21875" style="3" customWidth="1"/>
    <col min="2690" max="2690" width="3" style="3" customWidth="1"/>
    <col min="2691" max="2693" width="0" style="3" hidden="1" customWidth="1"/>
    <col min="2694" max="2694" width="3" style="3" customWidth="1"/>
    <col min="2695" max="2695" width="0" style="3" hidden="1" customWidth="1"/>
    <col min="2696" max="2696" width="3" style="3" customWidth="1"/>
    <col min="2697" max="2697" width="0" style="3" hidden="1" customWidth="1"/>
    <col min="2698" max="2698" width="4.44140625" style="3" customWidth="1"/>
    <col min="2699" max="2699" width="34.21875" style="3" customWidth="1"/>
    <col min="2700" max="2700" width="23.44140625" style="3" customWidth="1"/>
    <col min="2701" max="2701" width="9.21875" style="3" customWidth="1"/>
    <col min="2702" max="2702" width="19.44140625" style="3" customWidth="1"/>
    <col min="2703" max="2703" width="42.77734375" style="3" customWidth="1"/>
    <col min="2704" max="2704" width="5.77734375" style="3" customWidth="1"/>
    <col min="2705" max="2705" width="31.44140625" style="3" customWidth="1"/>
    <col min="2706" max="2706" width="16.21875" style="3" customWidth="1"/>
    <col min="2707" max="2708" width="9.21875" style="3" customWidth="1"/>
    <col min="2709" max="2709" width="11.21875" style="3" customWidth="1"/>
    <col min="2710" max="2710" width="2.21875" style="3" customWidth="1"/>
    <col min="2711" max="2916" width="10.88671875" style="3"/>
    <col min="2917" max="2917" width="12" style="3" customWidth="1"/>
    <col min="2918" max="2918" width="2.77734375" style="3" customWidth="1"/>
    <col min="2919" max="2920" width="6.44140625" style="3" customWidth="1"/>
    <col min="2921" max="2921" width="5.77734375" style="3" customWidth="1"/>
    <col min="2922" max="2922" width="6.44140625" style="3" customWidth="1"/>
    <col min="2923" max="2923" width="13.77734375" style="3" customWidth="1"/>
    <col min="2924" max="2925" width="9" style="3" customWidth="1"/>
    <col min="2926" max="2926" width="2.44140625" style="3" customWidth="1"/>
    <col min="2927" max="2927" width="8.77734375" style="3" customWidth="1"/>
    <col min="2928" max="2928" width="7.44140625" style="3" customWidth="1"/>
    <col min="2929" max="2931" width="3.77734375" style="3" customWidth="1"/>
    <col min="2932" max="2932" width="3.44140625" style="3" customWidth="1"/>
    <col min="2933" max="2933" width="2.77734375" style="3" customWidth="1"/>
    <col min="2934" max="2934" width="3" style="3" customWidth="1"/>
    <col min="2935" max="2937" width="0" style="3" hidden="1" customWidth="1"/>
    <col min="2938" max="2938" width="4.44140625" style="3" customWidth="1"/>
    <col min="2939" max="2939" width="0" style="3" hidden="1" customWidth="1"/>
    <col min="2940" max="2941" width="14.77734375" style="3" customWidth="1"/>
    <col min="2942" max="2942" width="15.21875" style="3" customWidth="1"/>
    <col min="2943" max="2943" width="6.44140625" style="3" customWidth="1"/>
    <col min="2944" max="2944" width="15.21875" style="3" customWidth="1"/>
    <col min="2945" max="2945" width="4.21875" style="3" customWidth="1"/>
    <col min="2946" max="2946" width="3" style="3" customWidth="1"/>
    <col min="2947" max="2949" width="0" style="3" hidden="1" customWidth="1"/>
    <col min="2950" max="2950" width="3" style="3" customWidth="1"/>
    <col min="2951" max="2951" width="0" style="3" hidden="1" customWidth="1"/>
    <col min="2952" max="2952" width="3" style="3" customWidth="1"/>
    <col min="2953" max="2953" width="0" style="3" hidden="1" customWidth="1"/>
    <col min="2954" max="2954" width="4.44140625" style="3" customWidth="1"/>
    <col min="2955" max="2955" width="34.21875" style="3" customWidth="1"/>
    <col min="2956" max="2956" width="23.44140625" style="3" customWidth="1"/>
    <col min="2957" max="2957" width="9.21875" style="3" customWidth="1"/>
    <col min="2958" max="2958" width="19.44140625" style="3" customWidth="1"/>
    <col min="2959" max="2959" width="42.77734375" style="3" customWidth="1"/>
    <col min="2960" max="2960" width="5.77734375" style="3" customWidth="1"/>
    <col min="2961" max="2961" width="31.44140625" style="3" customWidth="1"/>
    <col min="2962" max="2962" width="16.21875" style="3" customWidth="1"/>
    <col min="2963" max="2964" width="9.21875" style="3" customWidth="1"/>
    <col min="2965" max="2965" width="11.21875" style="3" customWidth="1"/>
    <col min="2966" max="2966" width="2.21875" style="3" customWidth="1"/>
    <col min="2967" max="3172" width="10.88671875" style="3"/>
    <col min="3173" max="3173" width="12" style="3" customWidth="1"/>
    <col min="3174" max="3174" width="2.77734375" style="3" customWidth="1"/>
    <col min="3175" max="3176" width="6.44140625" style="3" customWidth="1"/>
    <col min="3177" max="3177" width="5.77734375" style="3" customWidth="1"/>
    <col min="3178" max="3178" width="6.44140625" style="3" customWidth="1"/>
    <col min="3179" max="3179" width="13.77734375" style="3" customWidth="1"/>
    <col min="3180" max="3181" width="9" style="3" customWidth="1"/>
    <col min="3182" max="3182" width="2.44140625" style="3" customWidth="1"/>
    <col min="3183" max="3183" width="8.77734375" style="3" customWidth="1"/>
    <col min="3184" max="3184" width="7.44140625" style="3" customWidth="1"/>
    <col min="3185" max="3187" width="3.77734375" style="3" customWidth="1"/>
    <col min="3188" max="3188" width="3.44140625" style="3" customWidth="1"/>
    <col min="3189" max="3189" width="2.77734375" style="3" customWidth="1"/>
    <col min="3190" max="3190" width="3" style="3" customWidth="1"/>
    <col min="3191" max="3193" width="0" style="3" hidden="1" customWidth="1"/>
    <col min="3194" max="3194" width="4.44140625" style="3" customWidth="1"/>
    <col min="3195" max="3195" width="0" style="3" hidden="1" customWidth="1"/>
    <col min="3196" max="3197" width="14.77734375" style="3" customWidth="1"/>
    <col min="3198" max="3198" width="15.21875" style="3" customWidth="1"/>
    <col min="3199" max="3199" width="6.44140625" style="3" customWidth="1"/>
    <col min="3200" max="3200" width="15.21875" style="3" customWidth="1"/>
    <col min="3201" max="3201" width="4.21875" style="3" customWidth="1"/>
    <col min="3202" max="3202" width="3" style="3" customWidth="1"/>
    <col min="3203" max="3205" width="0" style="3" hidden="1" customWidth="1"/>
    <col min="3206" max="3206" width="3" style="3" customWidth="1"/>
    <col min="3207" max="3207" width="0" style="3" hidden="1" customWidth="1"/>
    <col min="3208" max="3208" width="3" style="3" customWidth="1"/>
    <col min="3209" max="3209" width="0" style="3" hidden="1" customWidth="1"/>
    <col min="3210" max="3210" width="4.44140625" style="3" customWidth="1"/>
    <col min="3211" max="3211" width="34.21875" style="3" customWidth="1"/>
    <col min="3212" max="3212" width="23.44140625" style="3" customWidth="1"/>
    <col min="3213" max="3213" width="9.21875" style="3" customWidth="1"/>
    <col min="3214" max="3214" width="19.44140625" style="3" customWidth="1"/>
    <col min="3215" max="3215" width="42.77734375" style="3" customWidth="1"/>
    <col min="3216" max="3216" width="5.77734375" style="3" customWidth="1"/>
    <col min="3217" max="3217" width="31.44140625" style="3" customWidth="1"/>
    <col min="3218" max="3218" width="16.21875" style="3" customWidth="1"/>
    <col min="3219" max="3220" width="9.21875" style="3" customWidth="1"/>
    <col min="3221" max="3221" width="11.21875" style="3" customWidth="1"/>
    <col min="3222" max="3222" width="2.21875" style="3" customWidth="1"/>
    <col min="3223" max="3428" width="10.88671875" style="3"/>
    <col min="3429" max="3429" width="12" style="3" customWidth="1"/>
    <col min="3430" max="3430" width="2.77734375" style="3" customWidth="1"/>
    <col min="3431" max="3432" width="6.44140625" style="3" customWidth="1"/>
    <col min="3433" max="3433" width="5.77734375" style="3" customWidth="1"/>
    <col min="3434" max="3434" width="6.44140625" style="3" customWidth="1"/>
    <col min="3435" max="3435" width="13.77734375" style="3" customWidth="1"/>
    <col min="3436" max="3437" width="9" style="3" customWidth="1"/>
    <col min="3438" max="3438" width="2.44140625" style="3" customWidth="1"/>
    <col min="3439" max="3439" width="8.77734375" style="3" customWidth="1"/>
    <col min="3440" max="3440" width="7.44140625" style="3" customWidth="1"/>
    <col min="3441" max="3443" width="3.77734375" style="3" customWidth="1"/>
    <col min="3444" max="3444" width="3.44140625" style="3" customWidth="1"/>
    <col min="3445" max="3445" width="2.77734375" style="3" customWidth="1"/>
    <col min="3446" max="3446" width="3" style="3" customWidth="1"/>
    <col min="3447" max="3449" width="0" style="3" hidden="1" customWidth="1"/>
    <col min="3450" max="3450" width="4.44140625" style="3" customWidth="1"/>
    <col min="3451" max="3451" width="0" style="3" hidden="1" customWidth="1"/>
    <col min="3452" max="3453" width="14.77734375" style="3" customWidth="1"/>
    <col min="3454" max="3454" width="15.21875" style="3" customWidth="1"/>
    <col min="3455" max="3455" width="6.44140625" style="3" customWidth="1"/>
    <col min="3456" max="3456" width="15.21875" style="3" customWidth="1"/>
    <col min="3457" max="3457" width="4.21875" style="3" customWidth="1"/>
    <col min="3458" max="3458" width="3" style="3" customWidth="1"/>
    <col min="3459" max="3461" width="0" style="3" hidden="1" customWidth="1"/>
    <col min="3462" max="3462" width="3" style="3" customWidth="1"/>
    <col min="3463" max="3463" width="0" style="3" hidden="1" customWidth="1"/>
    <col min="3464" max="3464" width="3" style="3" customWidth="1"/>
    <col min="3465" max="3465" width="0" style="3" hidden="1" customWidth="1"/>
    <col min="3466" max="3466" width="4.44140625" style="3" customWidth="1"/>
    <col min="3467" max="3467" width="34.21875" style="3" customWidth="1"/>
    <col min="3468" max="3468" width="23.44140625" style="3" customWidth="1"/>
    <col min="3469" max="3469" width="9.21875" style="3" customWidth="1"/>
    <col min="3470" max="3470" width="19.44140625" style="3" customWidth="1"/>
    <col min="3471" max="3471" width="42.77734375" style="3" customWidth="1"/>
    <col min="3472" max="3472" width="5.77734375" style="3" customWidth="1"/>
    <col min="3473" max="3473" width="31.44140625" style="3" customWidth="1"/>
    <col min="3474" max="3474" width="16.21875" style="3" customWidth="1"/>
    <col min="3475" max="3476" width="9.21875" style="3" customWidth="1"/>
    <col min="3477" max="3477" width="11.21875" style="3" customWidth="1"/>
    <col min="3478" max="3478" width="2.21875" style="3" customWidth="1"/>
    <col min="3479" max="3684" width="10.88671875" style="3"/>
    <col min="3685" max="3685" width="12" style="3" customWidth="1"/>
    <col min="3686" max="3686" width="2.77734375" style="3" customWidth="1"/>
    <col min="3687" max="3688" width="6.44140625" style="3" customWidth="1"/>
    <col min="3689" max="3689" width="5.77734375" style="3" customWidth="1"/>
    <col min="3690" max="3690" width="6.44140625" style="3" customWidth="1"/>
    <col min="3691" max="3691" width="13.77734375" style="3" customWidth="1"/>
    <col min="3692" max="3693" width="9" style="3" customWidth="1"/>
    <col min="3694" max="3694" width="2.44140625" style="3" customWidth="1"/>
    <col min="3695" max="3695" width="8.77734375" style="3" customWidth="1"/>
    <col min="3696" max="3696" width="7.44140625" style="3" customWidth="1"/>
    <col min="3697" max="3699" width="3.77734375" style="3" customWidth="1"/>
    <col min="3700" max="3700" width="3.44140625" style="3" customWidth="1"/>
    <col min="3701" max="3701" width="2.77734375" style="3" customWidth="1"/>
    <col min="3702" max="3702" width="3" style="3" customWidth="1"/>
    <col min="3703" max="3705" width="0" style="3" hidden="1" customWidth="1"/>
    <col min="3706" max="3706" width="4.44140625" style="3" customWidth="1"/>
    <col min="3707" max="3707" width="0" style="3" hidden="1" customWidth="1"/>
    <col min="3708" max="3709" width="14.77734375" style="3" customWidth="1"/>
    <col min="3710" max="3710" width="15.21875" style="3" customWidth="1"/>
    <col min="3711" max="3711" width="6.44140625" style="3" customWidth="1"/>
    <col min="3712" max="3712" width="15.21875" style="3" customWidth="1"/>
    <col min="3713" max="3713" width="4.21875" style="3" customWidth="1"/>
    <col min="3714" max="3714" width="3" style="3" customWidth="1"/>
    <col min="3715" max="3717" width="0" style="3" hidden="1" customWidth="1"/>
    <col min="3718" max="3718" width="3" style="3" customWidth="1"/>
    <col min="3719" max="3719" width="0" style="3" hidden="1" customWidth="1"/>
    <col min="3720" max="3720" width="3" style="3" customWidth="1"/>
    <col min="3721" max="3721" width="0" style="3" hidden="1" customWidth="1"/>
    <col min="3722" max="3722" width="4.44140625" style="3" customWidth="1"/>
    <col min="3723" max="3723" width="34.21875" style="3" customWidth="1"/>
    <col min="3724" max="3724" width="23.44140625" style="3" customWidth="1"/>
    <col min="3725" max="3725" width="9.21875" style="3" customWidth="1"/>
    <col min="3726" max="3726" width="19.44140625" style="3" customWidth="1"/>
    <col min="3727" max="3727" width="42.77734375" style="3" customWidth="1"/>
    <col min="3728" max="3728" width="5.77734375" style="3" customWidth="1"/>
    <col min="3729" max="3729" width="31.44140625" style="3" customWidth="1"/>
    <col min="3730" max="3730" width="16.21875" style="3" customWidth="1"/>
    <col min="3731" max="3732" width="9.21875" style="3" customWidth="1"/>
    <col min="3733" max="3733" width="11.21875" style="3" customWidth="1"/>
    <col min="3734" max="3734" width="2.21875" style="3" customWidth="1"/>
    <col min="3735" max="3940" width="10.88671875" style="3"/>
    <col min="3941" max="3941" width="12" style="3" customWidth="1"/>
    <col min="3942" max="3942" width="2.77734375" style="3" customWidth="1"/>
    <col min="3943" max="3944" width="6.44140625" style="3" customWidth="1"/>
    <col min="3945" max="3945" width="5.77734375" style="3" customWidth="1"/>
    <col min="3946" max="3946" width="6.44140625" style="3" customWidth="1"/>
    <col min="3947" max="3947" width="13.77734375" style="3" customWidth="1"/>
    <col min="3948" max="3949" width="9" style="3" customWidth="1"/>
    <col min="3950" max="3950" width="2.44140625" style="3" customWidth="1"/>
    <col min="3951" max="3951" width="8.77734375" style="3" customWidth="1"/>
    <col min="3952" max="3952" width="7.44140625" style="3" customWidth="1"/>
    <col min="3953" max="3955" width="3.77734375" style="3" customWidth="1"/>
    <col min="3956" max="3956" width="3.44140625" style="3" customWidth="1"/>
    <col min="3957" max="3957" width="2.77734375" style="3" customWidth="1"/>
    <col min="3958" max="3958" width="3" style="3" customWidth="1"/>
    <col min="3959" max="3961" width="0" style="3" hidden="1" customWidth="1"/>
    <col min="3962" max="3962" width="4.44140625" style="3" customWidth="1"/>
    <col min="3963" max="3963" width="0" style="3" hidden="1" customWidth="1"/>
    <col min="3964" max="3965" width="14.77734375" style="3" customWidth="1"/>
    <col min="3966" max="3966" width="15.21875" style="3" customWidth="1"/>
    <col min="3967" max="3967" width="6.44140625" style="3" customWidth="1"/>
    <col min="3968" max="3968" width="15.21875" style="3" customWidth="1"/>
    <col min="3969" max="3969" width="4.21875" style="3" customWidth="1"/>
    <col min="3970" max="3970" width="3" style="3" customWidth="1"/>
    <col min="3971" max="3973" width="0" style="3" hidden="1" customWidth="1"/>
    <col min="3974" max="3974" width="3" style="3" customWidth="1"/>
    <col min="3975" max="3975" width="0" style="3" hidden="1" customWidth="1"/>
    <col min="3976" max="3976" width="3" style="3" customWidth="1"/>
    <col min="3977" max="3977" width="0" style="3" hidden="1" customWidth="1"/>
    <col min="3978" max="3978" width="4.44140625" style="3" customWidth="1"/>
    <col min="3979" max="3979" width="34.21875" style="3" customWidth="1"/>
    <col min="3980" max="3980" width="23.44140625" style="3" customWidth="1"/>
    <col min="3981" max="3981" width="9.21875" style="3" customWidth="1"/>
    <col min="3982" max="3982" width="19.44140625" style="3" customWidth="1"/>
    <col min="3983" max="3983" width="42.77734375" style="3" customWidth="1"/>
    <col min="3984" max="3984" width="5.77734375" style="3" customWidth="1"/>
    <col min="3985" max="3985" width="31.44140625" style="3" customWidth="1"/>
    <col min="3986" max="3986" width="16.21875" style="3" customWidth="1"/>
    <col min="3987" max="3988" width="9.21875" style="3" customWidth="1"/>
    <col min="3989" max="3989" width="11.21875" style="3" customWidth="1"/>
    <col min="3990" max="3990" width="2.21875" style="3" customWidth="1"/>
    <col min="3991" max="4196" width="10.88671875" style="3"/>
    <col min="4197" max="4197" width="12" style="3" customWidth="1"/>
    <col min="4198" max="4198" width="2.77734375" style="3" customWidth="1"/>
    <col min="4199" max="4200" width="6.44140625" style="3" customWidth="1"/>
    <col min="4201" max="4201" width="5.77734375" style="3" customWidth="1"/>
    <col min="4202" max="4202" width="6.44140625" style="3" customWidth="1"/>
    <col min="4203" max="4203" width="13.77734375" style="3" customWidth="1"/>
    <col min="4204" max="4205" width="9" style="3" customWidth="1"/>
    <col min="4206" max="4206" width="2.44140625" style="3" customWidth="1"/>
    <col min="4207" max="4207" width="8.77734375" style="3" customWidth="1"/>
    <col min="4208" max="4208" width="7.44140625" style="3" customWidth="1"/>
    <col min="4209" max="4211" width="3.77734375" style="3" customWidth="1"/>
    <col min="4212" max="4212" width="3.44140625" style="3" customWidth="1"/>
    <col min="4213" max="4213" width="2.77734375" style="3" customWidth="1"/>
    <col min="4214" max="4214" width="3" style="3" customWidth="1"/>
    <col min="4215" max="4217" width="0" style="3" hidden="1" customWidth="1"/>
    <col min="4218" max="4218" width="4.44140625" style="3" customWidth="1"/>
    <col min="4219" max="4219" width="0" style="3" hidden="1" customWidth="1"/>
    <col min="4220" max="4221" width="14.77734375" style="3" customWidth="1"/>
    <col min="4222" max="4222" width="15.21875" style="3" customWidth="1"/>
    <col min="4223" max="4223" width="6.44140625" style="3" customWidth="1"/>
    <col min="4224" max="4224" width="15.21875" style="3" customWidth="1"/>
    <col min="4225" max="4225" width="4.21875" style="3" customWidth="1"/>
    <col min="4226" max="4226" width="3" style="3" customWidth="1"/>
    <col min="4227" max="4229" width="0" style="3" hidden="1" customWidth="1"/>
    <col min="4230" max="4230" width="3" style="3" customWidth="1"/>
    <col min="4231" max="4231" width="0" style="3" hidden="1" customWidth="1"/>
    <col min="4232" max="4232" width="3" style="3" customWidth="1"/>
    <col min="4233" max="4233" width="0" style="3" hidden="1" customWidth="1"/>
    <col min="4234" max="4234" width="4.44140625" style="3" customWidth="1"/>
    <col min="4235" max="4235" width="34.21875" style="3" customWidth="1"/>
    <col min="4236" max="4236" width="23.44140625" style="3" customWidth="1"/>
    <col min="4237" max="4237" width="9.21875" style="3" customWidth="1"/>
    <col min="4238" max="4238" width="19.44140625" style="3" customWidth="1"/>
    <col min="4239" max="4239" width="42.77734375" style="3" customWidth="1"/>
    <col min="4240" max="4240" width="5.77734375" style="3" customWidth="1"/>
    <col min="4241" max="4241" width="31.44140625" style="3" customWidth="1"/>
    <col min="4242" max="4242" width="16.21875" style="3" customWidth="1"/>
    <col min="4243" max="4244" width="9.21875" style="3" customWidth="1"/>
    <col min="4245" max="4245" width="11.21875" style="3" customWidth="1"/>
    <col min="4246" max="4246" width="2.21875" style="3" customWidth="1"/>
    <col min="4247" max="4452" width="10.88671875" style="3"/>
    <col min="4453" max="4453" width="12" style="3" customWidth="1"/>
    <col min="4454" max="4454" width="2.77734375" style="3" customWidth="1"/>
    <col min="4455" max="4456" width="6.44140625" style="3" customWidth="1"/>
    <col min="4457" max="4457" width="5.77734375" style="3" customWidth="1"/>
    <col min="4458" max="4458" width="6.44140625" style="3" customWidth="1"/>
    <col min="4459" max="4459" width="13.77734375" style="3" customWidth="1"/>
    <col min="4460" max="4461" width="9" style="3" customWidth="1"/>
    <col min="4462" max="4462" width="2.44140625" style="3" customWidth="1"/>
    <col min="4463" max="4463" width="8.77734375" style="3" customWidth="1"/>
    <col min="4464" max="4464" width="7.44140625" style="3" customWidth="1"/>
    <col min="4465" max="4467" width="3.77734375" style="3" customWidth="1"/>
    <col min="4468" max="4468" width="3.44140625" style="3" customWidth="1"/>
    <col min="4469" max="4469" width="2.77734375" style="3" customWidth="1"/>
    <col min="4470" max="4470" width="3" style="3" customWidth="1"/>
    <col min="4471" max="4473" width="0" style="3" hidden="1" customWidth="1"/>
    <col min="4474" max="4474" width="4.44140625" style="3" customWidth="1"/>
    <col min="4475" max="4475" width="0" style="3" hidden="1" customWidth="1"/>
    <col min="4476" max="4477" width="14.77734375" style="3" customWidth="1"/>
    <col min="4478" max="4478" width="15.21875" style="3" customWidth="1"/>
    <col min="4479" max="4479" width="6.44140625" style="3" customWidth="1"/>
    <col min="4480" max="4480" width="15.21875" style="3" customWidth="1"/>
    <col min="4481" max="4481" width="4.21875" style="3" customWidth="1"/>
    <col min="4482" max="4482" width="3" style="3" customWidth="1"/>
    <col min="4483" max="4485" width="0" style="3" hidden="1" customWidth="1"/>
    <col min="4486" max="4486" width="3" style="3" customWidth="1"/>
    <col min="4487" max="4487" width="0" style="3" hidden="1" customWidth="1"/>
    <col min="4488" max="4488" width="3" style="3" customWidth="1"/>
    <col min="4489" max="4489" width="0" style="3" hidden="1" customWidth="1"/>
    <col min="4490" max="4490" width="4.44140625" style="3" customWidth="1"/>
    <col min="4491" max="4491" width="34.21875" style="3" customWidth="1"/>
    <col min="4492" max="4492" width="23.44140625" style="3" customWidth="1"/>
    <col min="4493" max="4493" width="9.21875" style="3" customWidth="1"/>
    <col min="4494" max="4494" width="19.44140625" style="3" customWidth="1"/>
    <col min="4495" max="4495" width="42.77734375" style="3" customWidth="1"/>
    <col min="4496" max="4496" width="5.77734375" style="3" customWidth="1"/>
    <col min="4497" max="4497" width="31.44140625" style="3" customWidth="1"/>
    <col min="4498" max="4498" width="16.21875" style="3" customWidth="1"/>
    <col min="4499" max="4500" width="9.21875" style="3" customWidth="1"/>
    <col min="4501" max="4501" width="11.21875" style="3" customWidth="1"/>
    <col min="4502" max="4502" width="2.21875" style="3" customWidth="1"/>
    <col min="4503" max="4708" width="10.88671875" style="3"/>
    <col min="4709" max="4709" width="12" style="3" customWidth="1"/>
    <col min="4710" max="4710" width="2.77734375" style="3" customWidth="1"/>
    <col min="4711" max="4712" width="6.44140625" style="3" customWidth="1"/>
    <col min="4713" max="4713" width="5.77734375" style="3" customWidth="1"/>
    <col min="4714" max="4714" width="6.44140625" style="3" customWidth="1"/>
    <col min="4715" max="4715" width="13.77734375" style="3" customWidth="1"/>
    <col min="4716" max="4717" width="9" style="3" customWidth="1"/>
    <col min="4718" max="4718" width="2.44140625" style="3" customWidth="1"/>
    <col min="4719" max="4719" width="8.77734375" style="3" customWidth="1"/>
    <col min="4720" max="4720" width="7.44140625" style="3" customWidth="1"/>
    <col min="4721" max="4723" width="3.77734375" style="3" customWidth="1"/>
    <col min="4724" max="4724" width="3.44140625" style="3" customWidth="1"/>
    <col min="4725" max="4725" width="2.77734375" style="3" customWidth="1"/>
    <col min="4726" max="4726" width="3" style="3" customWidth="1"/>
    <col min="4727" max="4729" width="0" style="3" hidden="1" customWidth="1"/>
    <col min="4730" max="4730" width="4.44140625" style="3" customWidth="1"/>
    <col min="4731" max="4731" width="0" style="3" hidden="1" customWidth="1"/>
    <col min="4732" max="4733" width="14.77734375" style="3" customWidth="1"/>
    <col min="4734" max="4734" width="15.21875" style="3" customWidth="1"/>
    <col min="4735" max="4735" width="6.44140625" style="3" customWidth="1"/>
    <col min="4736" max="4736" width="15.21875" style="3" customWidth="1"/>
    <col min="4737" max="4737" width="4.21875" style="3" customWidth="1"/>
    <col min="4738" max="4738" width="3" style="3" customWidth="1"/>
    <col min="4739" max="4741" width="0" style="3" hidden="1" customWidth="1"/>
    <col min="4742" max="4742" width="3" style="3" customWidth="1"/>
    <col min="4743" max="4743" width="0" style="3" hidden="1" customWidth="1"/>
    <col min="4744" max="4744" width="3" style="3" customWidth="1"/>
    <col min="4745" max="4745" width="0" style="3" hidden="1" customWidth="1"/>
    <col min="4746" max="4746" width="4.44140625" style="3" customWidth="1"/>
    <col min="4747" max="4747" width="34.21875" style="3" customWidth="1"/>
    <col min="4748" max="4748" width="23.44140625" style="3" customWidth="1"/>
    <col min="4749" max="4749" width="9.21875" style="3" customWidth="1"/>
    <col min="4750" max="4750" width="19.44140625" style="3" customWidth="1"/>
    <col min="4751" max="4751" width="42.77734375" style="3" customWidth="1"/>
    <col min="4752" max="4752" width="5.77734375" style="3" customWidth="1"/>
    <col min="4753" max="4753" width="31.44140625" style="3" customWidth="1"/>
    <col min="4754" max="4754" width="16.21875" style="3" customWidth="1"/>
    <col min="4755" max="4756" width="9.21875" style="3" customWidth="1"/>
    <col min="4757" max="4757" width="11.21875" style="3" customWidth="1"/>
    <col min="4758" max="4758" width="2.21875" style="3" customWidth="1"/>
    <col min="4759" max="4964" width="10.88671875" style="3"/>
    <col min="4965" max="4965" width="12" style="3" customWidth="1"/>
    <col min="4966" max="4966" width="2.77734375" style="3" customWidth="1"/>
    <col min="4967" max="4968" width="6.44140625" style="3" customWidth="1"/>
    <col min="4969" max="4969" width="5.77734375" style="3" customWidth="1"/>
    <col min="4970" max="4970" width="6.44140625" style="3" customWidth="1"/>
    <col min="4971" max="4971" width="13.77734375" style="3" customWidth="1"/>
    <col min="4972" max="4973" width="9" style="3" customWidth="1"/>
    <col min="4974" max="4974" width="2.44140625" style="3" customWidth="1"/>
    <col min="4975" max="4975" width="8.77734375" style="3" customWidth="1"/>
    <col min="4976" max="4976" width="7.44140625" style="3" customWidth="1"/>
    <col min="4977" max="4979" width="3.77734375" style="3" customWidth="1"/>
    <col min="4980" max="4980" width="3.44140625" style="3" customWidth="1"/>
    <col min="4981" max="4981" width="2.77734375" style="3" customWidth="1"/>
    <col min="4982" max="4982" width="3" style="3" customWidth="1"/>
    <col min="4983" max="4985" width="0" style="3" hidden="1" customWidth="1"/>
    <col min="4986" max="4986" width="4.44140625" style="3" customWidth="1"/>
    <col min="4987" max="4987" width="0" style="3" hidden="1" customWidth="1"/>
    <col min="4988" max="4989" width="14.77734375" style="3" customWidth="1"/>
    <col min="4990" max="4990" width="15.21875" style="3" customWidth="1"/>
    <col min="4991" max="4991" width="6.44140625" style="3" customWidth="1"/>
    <col min="4992" max="4992" width="15.21875" style="3" customWidth="1"/>
    <col min="4993" max="4993" width="4.21875" style="3" customWidth="1"/>
    <col min="4994" max="4994" width="3" style="3" customWidth="1"/>
    <col min="4995" max="4997" width="0" style="3" hidden="1" customWidth="1"/>
    <col min="4998" max="4998" width="3" style="3" customWidth="1"/>
    <col min="4999" max="4999" width="0" style="3" hidden="1" customWidth="1"/>
    <col min="5000" max="5000" width="3" style="3" customWidth="1"/>
    <col min="5001" max="5001" width="0" style="3" hidden="1" customWidth="1"/>
    <col min="5002" max="5002" width="4.44140625" style="3" customWidth="1"/>
    <col min="5003" max="5003" width="34.21875" style="3" customWidth="1"/>
    <col min="5004" max="5004" width="23.44140625" style="3" customWidth="1"/>
    <col min="5005" max="5005" width="9.21875" style="3" customWidth="1"/>
    <col min="5006" max="5006" width="19.44140625" style="3" customWidth="1"/>
    <col min="5007" max="5007" width="42.77734375" style="3" customWidth="1"/>
    <col min="5008" max="5008" width="5.77734375" style="3" customWidth="1"/>
    <col min="5009" max="5009" width="31.44140625" style="3" customWidth="1"/>
    <col min="5010" max="5010" width="16.21875" style="3" customWidth="1"/>
    <col min="5011" max="5012" width="9.21875" style="3" customWidth="1"/>
    <col min="5013" max="5013" width="11.21875" style="3" customWidth="1"/>
    <col min="5014" max="5014" width="2.21875" style="3" customWidth="1"/>
    <col min="5015" max="5220" width="10.88671875" style="3"/>
    <col min="5221" max="5221" width="12" style="3" customWidth="1"/>
    <col min="5222" max="5222" width="2.77734375" style="3" customWidth="1"/>
    <col min="5223" max="5224" width="6.44140625" style="3" customWidth="1"/>
    <col min="5225" max="5225" width="5.77734375" style="3" customWidth="1"/>
    <col min="5226" max="5226" width="6.44140625" style="3" customWidth="1"/>
    <col min="5227" max="5227" width="13.77734375" style="3" customWidth="1"/>
    <col min="5228" max="5229" width="9" style="3" customWidth="1"/>
    <col min="5230" max="5230" width="2.44140625" style="3" customWidth="1"/>
    <col min="5231" max="5231" width="8.77734375" style="3" customWidth="1"/>
    <col min="5232" max="5232" width="7.44140625" style="3" customWidth="1"/>
    <col min="5233" max="5235" width="3.77734375" style="3" customWidth="1"/>
    <col min="5236" max="5236" width="3.44140625" style="3" customWidth="1"/>
    <col min="5237" max="5237" width="2.77734375" style="3" customWidth="1"/>
    <col min="5238" max="5238" width="3" style="3" customWidth="1"/>
    <col min="5239" max="5241" width="0" style="3" hidden="1" customWidth="1"/>
    <col min="5242" max="5242" width="4.44140625" style="3" customWidth="1"/>
    <col min="5243" max="5243" width="0" style="3" hidden="1" customWidth="1"/>
    <col min="5244" max="5245" width="14.77734375" style="3" customWidth="1"/>
    <col min="5246" max="5246" width="15.21875" style="3" customWidth="1"/>
    <col min="5247" max="5247" width="6.44140625" style="3" customWidth="1"/>
    <col min="5248" max="5248" width="15.21875" style="3" customWidth="1"/>
    <col min="5249" max="5249" width="4.21875" style="3" customWidth="1"/>
    <col min="5250" max="5250" width="3" style="3" customWidth="1"/>
    <col min="5251" max="5253" width="0" style="3" hidden="1" customWidth="1"/>
    <col min="5254" max="5254" width="3" style="3" customWidth="1"/>
    <col min="5255" max="5255" width="0" style="3" hidden="1" customWidth="1"/>
    <col min="5256" max="5256" width="3" style="3" customWidth="1"/>
    <col min="5257" max="5257" width="0" style="3" hidden="1" customWidth="1"/>
    <col min="5258" max="5258" width="4.44140625" style="3" customWidth="1"/>
    <col min="5259" max="5259" width="34.21875" style="3" customWidth="1"/>
    <col min="5260" max="5260" width="23.44140625" style="3" customWidth="1"/>
    <col min="5261" max="5261" width="9.21875" style="3" customWidth="1"/>
    <col min="5262" max="5262" width="19.44140625" style="3" customWidth="1"/>
    <col min="5263" max="5263" width="42.77734375" style="3" customWidth="1"/>
    <col min="5264" max="5264" width="5.77734375" style="3" customWidth="1"/>
    <col min="5265" max="5265" width="31.44140625" style="3" customWidth="1"/>
    <col min="5266" max="5266" width="16.21875" style="3" customWidth="1"/>
    <col min="5267" max="5268" width="9.21875" style="3" customWidth="1"/>
    <col min="5269" max="5269" width="11.21875" style="3" customWidth="1"/>
    <col min="5270" max="5270" width="2.21875" style="3" customWidth="1"/>
    <col min="5271" max="5476" width="10.88671875" style="3"/>
    <col min="5477" max="5477" width="12" style="3" customWidth="1"/>
    <col min="5478" max="5478" width="2.77734375" style="3" customWidth="1"/>
    <col min="5479" max="5480" width="6.44140625" style="3" customWidth="1"/>
    <col min="5481" max="5481" width="5.77734375" style="3" customWidth="1"/>
    <col min="5482" max="5482" width="6.44140625" style="3" customWidth="1"/>
    <col min="5483" max="5483" width="13.77734375" style="3" customWidth="1"/>
    <col min="5484" max="5485" width="9" style="3" customWidth="1"/>
    <col min="5486" max="5486" width="2.44140625" style="3" customWidth="1"/>
    <col min="5487" max="5487" width="8.77734375" style="3" customWidth="1"/>
    <col min="5488" max="5488" width="7.44140625" style="3" customWidth="1"/>
    <col min="5489" max="5491" width="3.77734375" style="3" customWidth="1"/>
    <col min="5492" max="5492" width="3.44140625" style="3" customWidth="1"/>
    <col min="5493" max="5493" width="2.77734375" style="3" customWidth="1"/>
    <col min="5494" max="5494" width="3" style="3" customWidth="1"/>
    <col min="5495" max="5497" width="0" style="3" hidden="1" customWidth="1"/>
    <col min="5498" max="5498" width="4.44140625" style="3" customWidth="1"/>
    <col min="5499" max="5499" width="0" style="3" hidden="1" customWidth="1"/>
    <col min="5500" max="5501" width="14.77734375" style="3" customWidth="1"/>
    <col min="5502" max="5502" width="15.21875" style="3" customWidth="1"/>
    <col min="5503" max="5503" width="6.44140625" style="3" customWidth="1"/>
    <col min="5504" max="5504" width="15.21875" style="3" customWidth="1"/>
    <col min="5505" max="5505" width="4.21875" style="3" customWidth="1"/>
    <col min="5506" max="5506" width="3" style="3" customWidth="1"/>
    <col min="5507" max="5509" width="0" style="3" hidden="1" customWidth="1"/>
    <col min="5510" max="5510" width="3" style="3" customWidth="1"/>
    <col min="5511" max="5511" width="0" style="3" hidden="1" customWidth="1"/>
    <col min="5512" max="5512" width="3" style="3" customWidth="1"/>
    <col min="5513" max="5513" width="0" style="3" hidden="1" customWidth="1"/>
    <col min="5514" max="5514" width="4.44140625" style="3" customWidth="1"/>
    <col min="5515" max="5515" width="34.21875" style="3" customWidth="1"/>
    <col min="5516" max="5516" width="23.44140625" style="3" customWidth="1"/>
    <col min="5517" max="5517" width="9.21875" style="3" customWidth="1"/>
    <col min="5518" max="5518" width="19.44140625" style="3" customWidth="1"/>
    <col min="5519" max="5519" width="42.77734375" style="3" customWidth="1"/>
    <col min="5520" max="5520" width="5.77734375" style="3" customWidth="1"/>
    <col min="5521" max="5521" width="31.44140625" style="3" customWidth="1"/>
    <col min="5522" max="5522" width="16.21875" style="3" customWidth="1"/>
    <col min="5523" max="5524" width="9.21875" style="3" customWidth="1"/>
    <col min="5525" max="5525" width="11.21875" style="3" customWidth="1"/>
    <col min="5526" max="5526" width="2.21875" style="3" customWidth="1"/>
    <col min="5527" max="5732" width="10.88671875" style="3"/>
    <col min="5733" max="5733" width="12" style="3" customWidth="1"/>
    <col min="5734" max="5734" width="2.77734375" style="3" customWidth="1"/>
    <col min="5735" max="5736" width="6.44140625" style="3" customWidth="1"/>
    <col min="5737" max="5737" width="5.77734375" style="3" customWidth="1"/>
    <col min="5738" max="5738" width="6.44140625" style="3" customWidth="1"/>
    <col min="5739" max="5739" width="13.77734375" style="3" customWidth="1"/>
    <col min="5740" max="5741" width="9" style="3" customWidth="1"/>
    <col min="5742" max="5742" width="2.44140625" style="3" customWidth="1"/>
    <col min="5743" max="5743" width="8.77734375" style="3" customWidth="1"/>
    <col min="5744" max="5744" width="7.44140625" style="3" customWidth="1"/>
    <col min="5745" max="5747" width="3.77734375" style="3" customWidth="1"/>
    <col min="5748" max="5748" width="3.44140625" style="3" customWidth="1"/>
    <col min="5749" max="5749" width="2.77734375" style="3" customWidth="1"/>
    <col min="5750" max="5750" width="3" style="3" customWidth="1"/>
    <col min="5751" max="5753" width="0" style="3" hidden="1" customWidth="1"/>
    <col min="5754" max="5754" width="4.44140625" style="3" customWidth="1"/>
    <col min="5755" max="5755" width="0" style="3" hidden="1" customWidth="1"/>
    <col min="5756" max="5757" width="14.77734375" style="3" customWidth="1"/>
    <col min="5758" max="5758" width="15.21875" style="3" customWidth="1"/>
    <col min="5759" max="5759" width="6.44140625" style="3" customWidth="1"/>
    <col min="5760" max="5760" width="15.21875" style="3" customWidth="1"/>
    <col min="5761" max="5761" width="4.21875" style="3" customWidth="1"/>
    <col min="5762" max="5762" width="3" style="3" customWidth="1"/>
    <col min="5763" max="5765" width="0" style="3" hidden="1" customWidth="1"/>
    <col min="5766" max="5766" width="3" style="3" customWidth="1"/>
    <col min="5767" max="5767" width="0" style="3" hidden="1" customWidth="1"/>
    <col min="5768" max="5768" width="3" style="3" customWidth="1"/>
    <col min="5769" max="5769" width="0" style="3" hidden="1" customWidth="1"/>
    <col min="5770" max="5770" width="4.44140625" style="3" customWidth="1"/>
    <col min="5771" max="5771" width="34.21875" style="3" customWidth="1"/>
    <col min="5772" max="5772" width="23.44140625" style="3" customWidth="1"/>
    <col min="5773" max="5773" width="9.21875" style="3" customWidth="1"/>
    <col min="5774" max="5774" width="19.44140625" style="3" customWidth="1"/>
    <col min="5775" max="5775" width="42.77734375" style="3" customWidth="1"/>
    <col min="5776" max="5776" width="5.77734375" style="3" customWidth="1"/>
    <col min="5777" max="5777" width="31.44140625" style="3" customWidth="1"/>
    <col min="5778" max="5778" width="16.21875" style="3" customWidth="1"/>
    <col min="5779" max="5780" width="9.21875" style="3" customWidth="1"/>
    <col min="5781" max="5781" width="11.21875" style="3" customWidth="1"/>
    <col min="5782" max="5782" width="2.21875" style="3" customWidth="1"/>
    <col min="5783" max="5988" width="10.88671875" style="3"/>
    <col min="5989" max="5989" width="12" style="3" customWidth="1"/>
    <col min="5990" max="5990" width="2.77734375" style="3" customWidth="1"/>
    <col min="5991" max="5992" width="6.44140625" style="3" customWidth="1"/>
    <col min="5993" max="5993" width="5.77734375" style="3" customWidth="1"/>
    <col min="5994" max="5994" width="6.44140625" style="3" customWidth="1"/>
    <col min="5995" max="5995" width="13.77734375" style="3" customWidth="1"/>
    <col min="5996" max="5997" width="9" style="3" customWidth="1"/>
    <col min="5998" max="5998" width="2.44140625" style="3" customWidth="1"/>
    <col min="5999" max="5999" width="8.77734375" style="3" customWidth="1"/>
    <col min="6000" max="6000" width="7.44140625" style="3" customWidth="1"/>
    <col min="6001" max="6003" width="3.77734375" style="3" customWidth="1"/>
    <col min="6004" max="6004" width="3.44140625" style="3" customWidth="1"/>
    <col min="6005" max="6005" width="2.77734375" style="3" customWidth="1"/>
    <col min="6006" max="6006" width="3" style="3" customWidth="1"/>
    <col min="6007" max="6009" width="0" style="3" hidden="1" customWidth="1"/>
    <col min="6010" max="6010" width="4.44140625" style="3" customWidth="1"/>
    <col min="6011" max="6011" width="0" style="3" hidden="1" customWidth="1"/>
    <col min="6012" max="6013" width="14.77734375" style="3" customWidth="1"/>
    <col min="6014" max="6014" width="15.21875" style="3" customWidth="1"/>
    <col min="6015" max="6015" width="6.44140625" style="3" customWidth="1"/>
    <col min="6016" max="6016" width="15.21875" style="3" customWidth="1"/>
    <col min="6017" max="6017" width="4.21875" style="3" customWidth="1"/>
    <col min="6018" max="6018" width="3" style="3" customWidth="1"/>
    <col min="6019" max="6021" width="0" style="3" hidden="1" customWidth="1"/>
    <col min="6022" max="6022" width="3" style="3" customWidth="1"/>
    <col min="6023" max="6023" width="0" style="3" hidden="1" customWidth="1"/>
    <col min="6024" max="6024" width="3" style="3" customWidth="1"/>
    <col min="6025" max="6025" width="0" style="3" hidden="1" customWidth="1"/>
    <col min="6026" max="6026" width="4.44140625" style="3" customWidth="1"/>
    <col min="6027" max="6027" width="34.21875" style="3" customWidth="1"/>
    <col min="6028" max="6028" width="23.44140625" style="3" customWidth="1"/>
    <col min="6029" max="6029" width="9.21875" style="3" customWidth="1"/>
    <col min="6030" max="6030" width="19.44140625" style="3" customWidth="1"/>
    <col min="6031" max="6031" width="42.77734375" style="3" customWidth="1"/>
    <col min="6032" max="6032" width="5.77734375" style="3" customWidth="1"/>
    <col min="6033" max="6033" width="31.44140625" style="3" customWidth="1"/>
    <col min="6034" max="6034" width="16.21875" style="3" customWidth="1"/>
    <col min="6035" max="6036" width="9.21875" style="3" customWidth="1"/>
    <col min="6037" max="6037" width="11.21875" style="3" customWidth="1"/>
    <col min="6038" max="6038" width="2.21875" style="3" customWidth="1"/>
    <col min="6039" max="6244" width="10.88671875" style="3"/>
    <col min="6245" max="6245" width="12" style="3" customWidth="1"/>
    <col min="6246" max="6246" width="2.77734375" style="3" customWidth="1"/>
    <col min="6247" max="6248" width="6.44140625" style="3" customWidth="1"/>
    <col min="6249" max="6249" width="5.77734375" style="3" customWidth="1"/>
    <col min="6250" max="6250" width="6.44140625" style="3" customWidth="1"/>
    <col min="6251" max="6251" width="13.77734375" style="3" customWidth="1"/>
    <col min="6252" max="6253" width="9" style="3" customWidth="1"/>
    <col min="6254" max="6254" width="2.44140625" style="3" customWidth="1"/>
    <col min="6255" max="6255" width="8.77734375" style="3" customWidth="1"/>
    <col min="6256" max="6256" width="7.44140625" style="3" customWidth="1"/>
    <col min="6257" max="6259" width="3.77734375" style="3" customWidth="1"/>
    <col min="6260" max="6260" width="3.44140625" style="3" customWidth="1"/>
    <col min="6261" max="6261" width="2.77734375" style="3" customWidth="1"/>
    <col min="6262" max="6262" width="3" style="3" customWidth="1"/>
    <col min="6263" max="6265" width="0" style="3" hidden="1" customWidth="1"/>
    <col min="6266" max="6266" width="4.44140625" style="3" customWidth="1"/>
    <col min="6267" max="6267" width="0" style="3" hidden="1" customWidth="1"/>
    <col min="6268" max="6269" width="14.77734375" style="3" customWidth="1"/>
    <col min="6270" max="6270" width="15.21875" style="3" customWidth="1"/>
    <col min="6271" max="6271" width="6.44140625" style="3" customWidth="1"/>
    <col min="6272" max="6272" width="15.21875" style="3" customWidth="1"/>
    <col min="6273" max="6273" width="4.21875" style="3" customWidth="1"/>
    <col min="6274" max="6274" width="3" style="3" customWidth="1"/>
    <col min="6275" max="6277" width="0" style="3" hidden="1" customWidth="1"/>
    <col min="6278" max="6278" width="3" style="3" customWidth="1"/>
    <col min="6279" max="6279" width="0" style="3" hidden="1" customWidth="1"/>
    <col min="6280" max="6280" width="3" style="3" customWidth="1"/>
    <col min="6281" max="6281" width="0" style="3" hidden="1" customWidth="1"/>
    <col min="6282" max="6282" width="4.44140625" style="3" customWidth="1"/>
    <col min="6283" max="6283" width="34.21875" style="3" customWidth="1"/>
    <col min="6284" max="6284" width="23.44140625" style="3" customWidth="1"/>
    <col min="6285" max="6285" width="9.21875" style="3" customWidth="1"/>
    <col min="6286" max="6286" width="19.44140625" style="3" customWidth="1"/>
    <col min="6287" max="6287" width="42.77734375" style="3" customWidth="1"/>
    <col min="6288" max="6288" width="5.77734375" style="3" customWidth="1"/>
    <col min="6289" max="6289" width="31.44140625" style="3" customWidth="1"/>
    <col min="6290" max="6290" width="16.21875" style="3" customWidth="1"/>
    <col min="6291" max="6292" width="9.21875" style="3" customWidth="1"/>
    <col min="6293" max="6293" width="11.21875" style="3" customWidth="1"/>
    <col min="6294" max="6294" width="2.21875" style="3" customWidth="1"/>
    <col min="6295" max="6500" width="10.88671875" style="3"/>
    <col min="6501" max="6501" width="12" style="3" customWidth="1"/>
    <col min="6502" max="6502" width="2.77734375" style="3" customWidth="1"/>
    <col min="6503" max="6504" width="6.44140625" style="3" customWidth="1"/>
    <col min="6505" max="6505" width="5.77734375" style="3" customWidth="1"/>
    <col min="6506" max="6506" width="6.44140625" style="3" customWidth="1"/>
    <col min="6507" max="6507" width="13.77734375" style="3" customWidth="1"/>
    <col min="6508" max="6509" width="9" style="3" customWidth="1"/>
    <col min="6510" max="6510" width="2.44140625" style="3" customWidth="1"/>
    <col min="6511" max="6511" width="8.77734375" style="3" customWidth="1"/>
    <col min="6512" max="6512" width="7.44140625" style="3" customWidth="1"/>
    <col min="6513" max="6515" width="3.77734375" style="3" customWidth="1"/>
    <col min="6516" max="6516" width="3.44140625" style="3" customWidth="1"/>
    <col min="6517" max="6517" width="2.77734375" style="3" customWidth="1"/>
    <col min="6518" max="6518" width="3" style="3" customWidth="1"/>
    <col min="6519" max="6521" width="0" style="3" hidden="1" customWidth="1"/>
    <col min="6522" max="6522" width="4.44140625" style="3" customWidth="1"/>
    <col min="6523" max="6523" width="0" style="3" hidden="1" customWidth="1"/>
    <col min="6524" max="6525" width="14.77734375" style="3" customWidth="1"/>
    <col min="6526" max="6526" width="15.21875" style="3" customWidth="1"/>
    <col min="6527" max="6527" width="6.44140625" style="3" customWidth="1"/>
    <col min="6528" max="6528" width="15.21875" style="3" customWidth="1"/>
    <col min="6529" max="6529" width="4.21875" style="3" customWidth="1"/>
    <col min="6530" max="6530" width="3" style="3" customWidth="1"/>
    <col min="6531" max="6533" width="0" style="3" hidden="1" customWidth="1"/>
    <col min="6534" max="6534" width="3" style="3" customWidth="1"/>
    <col min="6535" max="6535" width="0" style="3" hidden="1" customWidth="1"/>
    <col min="6536" max="6536" width="3" style="3" customWidth="1"/>
    <col min="6537" max="6537" width="0" style="3" hidden="1" customWidth="1"/>
    <col min="6538" max="6538" width="4.44140625" style="3" customWidth="1"/>
    <col min="6539" max="6539" width="34.21875" style="3" customWidth="1"/>
    <col min="6540" max="6540" width="23.44140625" style="3" customWidth="1"/>
    <col min="6541" max="6541" width="9.21875" style="3" customWidth="1"/>
    <col min="6542" max="6542" width="19.44140625" style="3" customWidth="1"/>
    <col min="6543" max="6543" width="42.77734375" style="3" customWidth="1"/>
    <col min="6544" max="6544" width="5.77734375" style="3" customWidth="1"/>
    <col min="6545" max="6545" width="31.44140625" style="3" customWidth="1"/>
    <col min="6546" max="6546" width="16.21875" style="3" customWidth="1"/>
    <col min="6547" max="6548" width="9.21875" style="3" customWidth="1"/>
    <col min="6549" max="6549" width="11.21875" style="3" customWidth="1"/>
    <col min="6550" max="6550" width="2.21875" style="3" customWidth="1"/>
    <col min="6551" max="6756" width="10.88671875" style="3"/>
    <col min="6757" max="6757" width="12" style="3" customWidth="1"/>
    <col min="6758" max="6758" width="2.77734375" style="3" customWidth="1"/>
    <col min="6759" max="6760" width="6.44140625" style="3" customWidth="1"/>
    <col min="6761" max="6761" width="5.77734375" style="3" customWidth="1"/>
    <col min="6762" max="6762" width="6.44140625" style="3" customWidth="1"/>
    <col min="6763" max="6763" width="13.77734375" style="3" customWidth="1"/>
    <col min="6764" max="6765" width="9" style="3" customWidth="1"/>
    <col min="6766" max="6766" width="2.44140625" style="3" customWidth="1"/>
    <col min="6767" max="6767" width="8.77734375" style="3" customWidth="1"/>
    <col min="6768" max="6768" width="7.44140625" style="3" customWidth="1"/>
    <col min="6769" max="6771" width="3.77734375" style="3" customWidth="1"/>
    <col min="6772" max="6772" width="3.44140625" style="3" customWidth="1"/>
    <col min="6773" max="6773" width="2.77734375" style="3" customWidth="1"/>
    <col min="6774" max="6774" width="3" style="3" customWidth="1"/>
    <col min="6775" max="6777" width="0" style="3" hidden="1" customWidth="1"/>
    <col min="6778" max="6778" width="4.44140625" style="3" customWidth="1"/>
    <col min="6779" max="6779" width="0" style="3" hidden="1" customWidth="1"/>
    <col min="6780" max="6781" width="14.77734375" style="3" customWidth="1"/>
    <col min="6782" max="6782" width="15.21875" style="3" customWidth="1"/>
    <col min="6783" max="6783" width="6.44140625" style="3" customWidth="1"/>
    <col min="6784" max="6784" width="15.21875" style="3" customWidth="1"/>
    <col min="6785" max="6785" width="4.21875" style="3" customWidth="1"/>
    <col min="6786" max="6786" width="3" style="3" customWidth="1"/>
    <col min="6787" max="6789" width="0" style="3" hidden="1" customWidth="1"/>
    <col min="6790" max="6790" width="3" style="3" customWidth="1"/>
    <col min="6791" max="6791" width="0" style="3" hidden="1" customWidth="1"/>
    <col min="6792" max="6792" width="3" style="3" customWidth="1"/>
    <col min="6793" max="6793" width="0" style="3" hidden="1" customWidth="1"/>
    <col min="6794" max="6794" width="4.44140625" style="3" customWidth="1"/>
    <col min="6795" max="6795" width="34.21875" style="3" customWidth="1"/>
    <col min="6796" max="6796" width="23.44140625" style="3" customWidth="1"/>
    <col min="6797" max="6797" width="9.21875" style="3" customWidth="1"/>
    <col min="6798" max="6798" width="19.44140625" style="3" customWidth="1"/>
    <col min="6799" max="6799" width="42.77734375" style="3" customWidth="1"/>
    <col min="6800" max="6800" width="5.77734375" style="3" customWidth="1"/>
    <col min="6801" max="6801" width="31.44140625" style="3" customWidth="1"/>
    <col min="6802" max="6802" width="16.21875" style="3" customWidth="1"/>
    <col min="6803" max="6804" width="9.21875" style="3" customWidth="1"/>
    <col min="6805" max="6805" width="11.21875" style="3" customWidth="1"/>
    <col min="6806" max="6806" width="2.21875" style="3" customWidth="1"/>
    <col min="6807" max="7012" width="10.88671875" style="3"/>
    <col min="7013" max="7013" width="12" style="3" customWidth="1"/>
    <col min="7014" max="7014" width="2.77734375" style="3" customWidth="1"/>
    <col min="7015" max="7016" width="6.44140625" style="3" customWidth="1"/>
    <col min="7017" max="7017" width="5.77734375" style="3" customWidth="1"/>
    <col min="7018" max="7018" width="6.44140625" style="3" customWidth="1"/>
    <col min="7019" max="7019" width="13.77734375" style="3" customWidth="1"/>
    <col min="7020" max="7021" width="9" style="3" customWidth="1"/>
    <col min="7022" max="7022" width="2.44140625" style="3" customWidth="1"/>
    <col min="7023" max="7023" width="8.77734375" style="3" customWidth="1"/>
    <col min="7024" max="7024" width="7.44140625" style="3" customWidth="1"/>
    <col min="7025" max="7027" width="3.77734375" style="3" customWidth="1"/>
    <col min="7028" max="7028" width="3.44140625" style="3" customWidth="1"/>
    <col min="7029" max="7029" width="2.77734375" style="3" customWidth="1"/>
    <col min="7030" max="7030" width="3" style="3" customWidth="1"/>
    <col min="7031" max="7033" width="0" style="3" hidden="1" customWidth="1"/>
    <col min="7034" max="7034" width="4.44140625" style="3" customWidth="1"/>
    <col min="7035" max="7035" width="0" style="3" hidden="1" customWidth="1"/>
    <col min="7036" max="7037" width="14.77734375" style="3" customWidth="1"/>
    <col min="7038" max="7038" width="15.21875" style="3" customWidth="1"/>
    <col min="7039" max="7039" width="6.44140625" style="3" customWidth="1"/>
    <col min="7040" max="7040" width="15.21875" style="3" customWidth="1"/>
    <col min="7041" max="7041" width="4.21875" style="3" customWidth="1"/>
    <col min="7042" max="7042" width="3" style="3" customWidth="1"/>
    <col min="7043" max="7045" width="0" style="3" hidden="1" customWidth="1"/>
    <col min="7046" max="7046" width="3" style="3" customWidth="1"/>
    <col min="7047" max="7047" width="0" style="3" hidden="1" customWidth="1"/>
    <col min="7048" max="7048" width="3" style="3" customWidth="1"/>
    <col min="7049" max="7049" width="0" style="3" hidden="1" customWidth="1"/>
    <col min="7050" max="7050" width="4.44140625" style="3" customWidth="1"/>
    <col min="7051" max="7051" width="34.21875" style="3" customWidth="1"/>
    <col min="7052" max="7052" width="23.44140625" style="3" customWidth="1"/>
    <col min="7053" max="7053" width="9.21875" style="3" customWidth="1"/>
    <col min="7054" max="7054" width="19.44140625" style="3" customWidth="1"/>
    <col min="7055" max="7055" width="42.77734375" style="3" customWidth="1"/>
    <col min="7056" max="7056" width="5.77734375" style="3" customWidth="1"/>
    <col min="7057" max="7057" width="31.44140625" style="3" customWidth="1"/>
    <col min="7058" max="7058" width="16.21875" style="3" customWidth="1"/>
    <col min="7059" max="7060" width="9.21875" style="3" customWidth="1"/>
    <col min="7061" max="7061" width="11.21875" style="3" customWidth="1"/>
    <col min="7062" max="7062" width="2.21875" style="3" customWidth="1"/>
    <col min="7063" max="7268" width="10.88671875" style="3"/>
    <col min="7269" max="7269" width="12" style="3" customWidth="1"/>
    <col min="7270" max="7270" width="2.77734375" style="3" customWidth="1"/>
    <col min="7271" max="7272" width="6.44140625" style="3" customWidth="1"/>
    <col min="7273" max="7273" width="5.77734375" style="3" customWidth="1"/>
    <col min="7274" max="7274" width="6.44140625" style="3" customWidth="1"/>
    <col min="7275" max="7275" width="13.77734375" style="3" customWidth="1"/>
    <col min="7276" max="7277" width="9" style="3" customWidth="1"/>
    <col min="7278" max="7278" width="2.44140625" style="3" customWidth="1"/>
    <col min="7279" max="7279" width="8.77734375" style="3" customWidth="1"/>
    <col min="7280" max="7280" width="7.44140625" style="3" customWidth="1"/>
    <col min="7281" max="7283" width="3.77734375" style="3" customWidth="1"/>
    <col min="7284" max="7284" width="3.44140625" style="3" customWidth="1"/>
    <col min="7285" max="7285" width="2.77734375" style="3" customWidth="1"/>
    <col min="7286" max="7286" width="3" style="3" customWidth="1"/>
    <col min="7287" max="7289" width="0" style="3" hidden="1" customWidth="1"/>
    <col min="7290" max="7290" width="4.44140625" style="3" customWidth="1"/>
    <col min="7291" max="7291" width="0" style="3" hidden="1" customWidth="1"/>
    <col min="7292" max="7293" width="14.77734375" style="3" customWidth="1"/>
    <col min="7294" max="7294" width="15.21875" style="3" customWidth="1"/>
    <col min="7295" max="7295" width="6.44140625" style="3" customWidth="1"/>
    <col min="7296" max="7296" width="15.21875" style="3" customWidth="1"/>
    <col min="7297" max="7297" width="4.21875" style="3" customWidth="1"/>
    <col min="7298" max="7298" width="3" style="3" customWidth="1"/>
    <col min="7299" max="7301" width="0" style="3" hidden="1" customWidth="1"/>
    <col min="7302" max="7302" width="3" style="3" customWidth="1"/>
    <col min="7303" max="7303" width="0" style="3" hidden="1" customWidth="1"/>
    <col min="7304" max="7304" width="3" style="3" customWidth="1"/>
    <col min="7305" max="7305" width="0" style="3" hidden="1" customWidth="1"/>
    <col min="7306" max="7306" width="4.44140625" style="3" customWidth="1"/>
    <col min="7307" max="7307" width="34.21875" style="3" customWidth="1"/>
    <col min="7308" max="7308" width="23.44140625" style="3" customWidth="1"/>
    <col min="7309" max="7309" width="9.21875" style="3" customWidth="1"/>
    <col min="7310" max="7310" width="19.44140625" style="3" customWidth="1"/>
    <col min="7311" max="7311" width="42.77734375" style="3" customWidth="1"/>
    <col min="7312" max="7312" width="5.77734375" style="3" customWidth="1"/>
    <col min="7313" max="7313" width="31.44140625" style="3" customWidth="1"/>
    <col min="7314" max="7314" width="16.21875" style="3" customWidth="1"/>
    <col min="7315" max="7316" width="9.21875" style="3" customWidth="1"/>
    <col min="7317" max="7317" width="11.21875" style="3" customWidth="1"/>
    <col min="7318" max="7318" width="2.21875" style="3" customWidth="1"/>
    <col min="7319" max="7524" width="10.88671875" style="3"/>
    <col min="7525" max="7525" width="12" style="3" customWidth="1"/>
    <col min="7526" max="7526" width="2.77734375" style="3" customWidth="1"/>
    <col min="7527" max="7528" width="6.44140625" style="3" customWidth="1"/>
    <col min="7529" max="7529" width="5.77734375" style="3" customWidth="1"/>
    <col min="7530" max="7530" width="6.44140625" style="3" customWidth="1"/>
    <col min="7531" max="7531" width="13.77734375" style="3" customWidth="1"/>
    <col min="7532" max="7533" width="9" style="3" customWidth="1"/>
    <col min="7534" max="7534" width="2.44140625" style="3" customWidth="1"/>
    <col min="7535" max="7535" width="8.77734375" style="3" customWidth="1"/>
    <col min="7536" max="7536" width="7.44140625" style="3" customWidth="1"/>
    <col min="7537" max="7539" width="3.77734375" style="3" customWidth="1"/>
    <col min="7540" max="7540" width="3.44140625" style="3" customWidth="1"/>
    <col min="7541" max="7541" width="2.77734375" style="3" customWidth="1"/>
    <col min="7542" max="7542" width="3" style="3" customWidth="1"/>
    <col min="7543" max="7545" width="0" style="3" hidden="1" customWidth="1"/>
    <col min="7546" max="7546" width="4.44140625" style="3" customWidth="1"/>
    <col min="7547" max="7547" width="0" style="3" hidden="1" customWidth="1"/>
    <col min="7548" max="7549" width="14.77734375" style="3" customWidth="1"/>
    <col min="7550" max="7550" width="15.21875" style="3" customWidth="1"/>
    <col min="7551" max="7551" width="6.44140625" style="3" customWidth="1"/>
    <col min="7552" max="7552" width="15.21875" style="3" customWidth="1"/>
    <col min="7553" max="7553" width="4.21875" style="3" customWidth="1"/>
    <col min="7554" max="7554" width="3" style="3" customWidth="1"/>
    <col min="7555" max="7557" width="0" style="3" hidden="1" customWidth="1"/>
    <col min="7558" max="7558" width="3" style="3" customWidth="1"/>
    <col min="7559" max="7559" width="0" style="3" hidden="1" customWidth="1"/>
    <col min="7560" max="7560" width="3" style="3" customWidth="1"/>
    <col min="7561" max="7561" width="0" style="3" hidden="1" customWidth="1"/>
    <col min="7562" max="7562" width="4.44140625" style="3" customWidth="1"/>
    <col min="7563" max="7563" width="34.21875" style="3" customWidth="1"/>
    <col min="7564" max="7564" width="23.44140625" style="3" customWidth="1"/>
    <col min="7565" max="7565" width="9.21875" style="3" customWidth="1"/>
    <col min="7566" max="7566" width="19.44140625" style="3" customWidth="1"/>
    <col min="7567" max="7567" width="42.77734375" style="3" customWidth="1"/>
    <col min="7568" max="7568" width="5.77734375" style="3" customWidth="1"/>
    <col min="7569" max="7569" width="31.44140625" style="3" customWidth="1"/>
    <col min="7570" max="7570" width="16.21875" style="3" customWidth="1"/>
    <col min="7571" max="7572" width="9.21875" style="3" customWidth="1"/>
    <col min="7573" max="7573" width="11.21875" style="3" customWidth="1"/>
    <col min="7574" max="7574" width="2.21875" style="3" customWidth="1"/>
    <col min="7575" max="7780" width="10.88671875" style="3"/>
    <col min="7781" max="7781" width="12" style="3" customWidth="1"/>
    <col min="7782" max="7782" width="2.77734375" style="3" customWidth="1"/>
    <col min="7783" max="7784" width="6.44140625" style="3" customWidth="1"/>
    <col min="7785" max="7785" width="5.77734375" style="3" customWidth="1"/>
    <col min="7786" max="7786" width="6.44140625" style="3" customWidth="1"/>
    <col min="7787" max="7787" width="13.77734375" style="3" customWidth="1"/>
    <col min="7788" max="7789" width="9" style="3" customWidth="1"/>
    <col min="7790" max="7790" width="2.44140625" style="3" customWidth="1"/>
    <col min="7791" max="7791" width="8.77734375" style="3" customWidth="1"/>
    <col min="7792" max="7792" width="7.44140625" style="3" customWidth="1"/>
    <col min="7793" max="7795" width="3.77734375" style="3" customWidth="1"/>
    <col min="7796" max="7796" width="3.44140625" style="3" customWidth="1"/>
    <col min="7797" max="7797" width="2.77734375" style="3" customWidth="1"/>
    <col min="7798" max="7798" width="3" style="3" customWidth="1"/>
    <col min="7799" max="7801" width="0" style="3" hidden="1" customWidth="1"/>
    <col min="7802" max="7802" width="4.44140625" style="3" customWidth="1"/>
    <col min="7803" max="7803" width="0" style="3" hidden="1" customWidth="1"/>
    <col min="7804" max="7805" width="14.77734375" style="3" customWidth="1"/>
    <col min="7806" max="7806" width="15.21875" style="3" customWidth="1"/>
    <col min="7807" max="7807" width="6.44140625" style="3" customWidth="1"/>
    <col min="7808" max="7808" width="15.21875" style="3" customWidth="1"/>
    <col min="7809" max="7809" width="4.21875" style="3" customWidth="1"/>
    <col min="7810" max="7810" width="3" style="3" customWidth="1"/>
    <col min="7811" max="7813" width="0" style="3" hidden="1" customWidth="1"/>
    <col min="7814" max="7814" width="3" style="3" customWidth="1"/>
    <col min="7815" max="7815" width="0" style="3" hidden="1" customWidth="1"/>
    <col min="7816" max="7816" width="3" style="3" customWidth="1"/>
    <col min="7817" max="7817" width="0" style="3" hidden="1" customWidth="1"/>
    <col min="7818" max="7818" width="4.44140625" style="3" customWidth="1"/>
    <col min="7819" max="7819" width="34.21875" style="3" customWidth="1"/>
    <col min="7820" max="7820" width="23.44140625" style="3" customWidth="1"/>
    <col min="7821" max="7821" width="9.21875" style="3" customWidth="1"/>
    <col min="7822" max="7822" width="19.44140625" style="3" customWidth="1"/>
    <col min="7823" max="7823" width="42.77734375" style="3" customWidth="1"/>
    <col min="7824" max="7824" width="5.77734375" style="3" customWidth="1"/>
    <col min="7825" max="7825" width="31.44140625" style="3" customWidth="1"/>
    <col min="7826" max="7826" width="16.21875" style="3" customWidth="1"/>
    <col min="7827" max="7828" width="9.21875" style="3" customWidth="1"/>
    <col min="7829" max="7829" width="11.21875" style="3" customWidth="1"/>
    <col min="7830" max="7830" width="2.21875" style="3" customWidth="1"/>
    <col min="7831" max="8036" width="10.88671875" style="3"/>
    <col min="8037" max="8037" width="12" style="3" customWidth="1"/>
    <col min="8038" max="8038" width="2.77734375" style="3" customWidth="1"/>
    <col min="8039" max="8040" width="6.44140625" style="3" customWidth="1"/>
    <col min="8041" max="8041" width="5.77734375" style="3" customWidth="1"/>
    <col min="8042" max="8042" width="6.44140625" style="3" customWidth="1"/>
    <col min="8043" max="8043" width="13.77734375" style="3" customWidth="1"/>
    <col min="8044" max="8045" width="9" style="3" customWidth="1"/>
    <col min="8046" max="8046" width="2.44140625" style="3" customWidth="1"/>
    <col min="8047" max="8047" width="8.77734375" style="3" customWidth="1"/>
    <col min="8048" max="8048" width="7.44140625" style="3" customWidth="1"/>
    <col min="8049" max="8051" width="3.77734375" style="3" customWidth="1"/>
    <col min="8052" max="8052" width="3.44140625" style="3" customWidth="1"/>
    <col min="8053" max="8053" width="2.77734375" style="3" customWidth="1"/>
    <col min="8054" max="8054" width="3" style="3" customWidth="1"/>
    <col min="8055" max="8057" width="0" style="3" hidden="1" customWidth="1"/>
    <col min="8058" max="8058" width="4.44140625" style="3" customWidth="1"/>
    <col min="8059" max="8059" width="0" style="3" hidden="1" customWidth="1"/>
    <col min="8060" max="8061" width="14.77734375" style="3" customWidth="1"/>
    <col min="8062" max="8062" width="15.21875" style="3" customWidth="1"/>
    <col min="8063" max="8063" width="6.44140625" style="3" customWidth="1"/>
    <col min="8064" max="8064" width="15.21875" style="3" customWidth="1"/>
    <col min="8065" max="8065" width="4.21875" style="3" customWidth="1"/>
    <col min="8066" max="8066" width="3" style="3" customWidth="1"/>
    <col min="8067" max="8069" width="0" style="3" hidden="1" customWidth="1"/>
    <col min="8070" max="8070" width="3" style="3" customWidth="1"/>
    <col min="8071" max="8071" width="0" style="3" hidden="1" customWidth="1"/>
    <col min="8072" max="8072" width="3" style="3" customWidth="1"/>
    <col min="8073" max="8073" width="0" style="3" hidden="1" customWidth="1"/>
    <col min="8074" max="8074" width="4.44140625" style="3" customWidth="1"/>
    <col min="8075" max="8075" width="34.21875" style="3" customWidth="1"/>
    <col min="8076" max="8076" width="23.44140625" style="3" customWidth="1"/>
    <col min="8077" max="8077" width="9.21875" style="3" customWidth="1"/>
    <col min="8078" max="8078" width="19.44140625" style="3" customWidth="1"/>
    <col min="8079" max="8079" width="42.77734375" style="3" customWidth="1"/>
    <col min="8080" max="8080" width="5.77734375" style="3" customWidth="1"/>
    <col min="8081" max="8081" width="31.44140625" style="3" customWidth="1"/>
    <col min="8082" max="8082" width="16.21875" style="3" customWidth="1"/>
    <col min="8083" max="8084" width="9.21875" style="3" customWidth="1"/>
    <col min="8085" max="8085" width="11.21875" style="3" customWidth="1"/>
    <col min="8086" max="8086" width="2.21875" style="3" customWidth="1"/>
    <col min="8087" max="8292" width="10.88671875" style="3"/>
    <col min="8293" max="8293" width="12" style="3" customWidth="1"/>
    <col min="8294" max="8294" width="2.77734375" style="3" customWidth="1"/>
    <col min="8295" max="8296" width="6.44140625" style="3" customWidth="1"/>
    <col min="8297" max="8297" width="5.77734375" style="3" customWidth="1"/>
    <col min="8298" max="8298" width="6.44140625" style="3" customWidth="1"/>
    <col min="8299" max="8299" width="13.77734375" style="3" customWidth="1"/>
    <col min="8300" max="8301" width="9" style="3" customWidth="1"/>
    <col min="8302" max="8302" width="2.44140625" style="3" customWidth="1"/>
    <col min="8303" max="8303" width="8.77734375" style="3" customWidth="1"/>
    <col min="8304" max="8304" width="7.44140625" style="3" customWidth="1"/>
    <col min="8305" max="8307" width="3.77734375" style="3" customWidth="1"/>
    <col min="8308" max="8308" width="3.44140625" style="3" customWidth="1"/>
    <col min="8309" max="8309" width="2.77734375" style="3" customWidth="1"/>
    <col min="8310" max="8310" width="3" style="3" customWidth="1"/>
    <col min="8311" max="8313" width="0" style="3" hidden="1" customWidth="1"/>
    <col min="8314" max="8314" width="4.44140625" style="3" customWidth="1"/>
    <col min="8315" max="8315" width="0" style="3" hidden="1" customWidth="1"/>
    <col min="8316" max="8317" width="14.77734375" style="3" customWidth="1"/>
    <col min="8318" max="8318" width="15.21875" style="3" customWidth="1"/>
    <col min="8319" max="8319" width="6.44140625" style="3" customWidth="1"/>
    <col min="8320" max="8320" width="15.21875" style="3" customWidth="1"/>
    <col min="8321" max="8321" width="4.21875" style="3" customWidth="1"/>
    <col min="8322" max="8322" width="3" style="3" customWidth="1"/>
    <col min="8323" max="8325" width="0" style="3" hidden="1" customWidth="1"/>
    <col min="8326" max="8326" width="3" style="3" customWidth="1"/>
    <col min="8327" max="8327" width="0" style="3" hidden="1" customWidth="1"/>
    <col min="8328" max="8328" width="3" style="3" customWidth="1"/>
    <col min="8329" max="8329" width="0" style="3" hidden="1" customWidth="1"/>
    <col min="8330" max="8330" width="4.44140625" style="3" customWidth="1"/>
    <col min="8331" max="8331" width="34.21875" style="3" customWidth="1"/>
    <col min="8332" max="8332" width="23.44140625" style="3" customWidth="1"/>
    <col min="8333" max="8333" width="9.21875" style="3" customWidth="1"/>
    <col min="8334" max="8334" width="19.44140625" style="3" customWidth="1"/>
    <col min="8335" max="8335" width="42.77734375" style="3" customWidth="1"/>
    <col min="8336" max="8336" width="5.77734375" style="3" customWidth="1"/>
    <col min="8337" max="8337" width="31.44140625" style="3" customWidth="1"/>
    <col min="8338" max="8338" width="16.21875" style="3" customWidth="1"/>
    <col min="8339" max="8340" width="9.21875" style="3" customWidth="1"/>
    <col min="8341" max="8341" width="11.21875" style="3" customWidth="1"/>
    <col min="8342" max="8342" width="2.21875" style="3" customWidth="1"/>
    <col min="8343" max="8548" width="10.88671875" style="3"/>
    <col min="8549" max="8549" width="12" style="3" customWidth="1"/>
    <col min="8550" max="8550" width="2.77734375" style="3" customWidth="1"/>
    <col min="8551" max="8552" width="6.44140625" style="3" customWidth="1"/>
    <col min="8553" max="8553" width="5.77734375" style="3" customWidth="1"/>
    <col min="8554" max="8554" width="6.44140625" style="3" customWidth="1"/>
    <col min="8555" max="8555" width="13.77734375" style="3" customWidth="1"/>
    <col min="8556" max="8557" width="9" style="3" customWidth="1"/>
    <col min="8558" max="8558" width="2.44140625" style="3" customWidth="1"/>
    <col min="8559" max="8559" width="8.77734375" style="3" customWidth="1"/>
    <col min="8560" max="8560" width="7.44140625" style="3" customWidth="1"/>
    <col min="8561" max="8563" width="3.77734375" style="3" customWidth="1"/>
    <col min="8564" max="8564" width="3.44140625" style="3" customWidth="1"/>
    <col min="8565" max="8565" width="2.77734375" style="3" customWidth="1"/>
    <col min="8566" max="8566" width="3" style="3" customWidth="1"/>
    <col min="8567" max="8569" width="0" style="3" hidden="1" customWidth="1"/>
    <col min="8570" max="8570" width="4.44140625" style="3" customWidth="1"/>
    <col min="8571" max="8571" width="0" style="3" hidden="1" customWidth="1"/>
    <col min="8572" max="8573" width="14.77734375" style="3" customWidth="1"/>
    <col min="8574" max="8574" width="15.21875" style="3" customWidth="1"/>
    <col min="8575" max="8575" width="6.44140625" style="3" customWidth="1"/>
    <col min="8576" max="8576" width="15.21875" style="3" customWidth="1"/>
    <col min="8577" max="8577" width="4.21875" style="3" customWidth="1"/>
    <col min="8578" max="8578" width="3" style="3" customWidth="1"/>
    <col min="8579" max="8581" width="0" style="3" hidden="1" customWidth="1"/>
    <col min="8582" max="8582" width="3" style="3" customWidth="1"/>
    <col min="8583" max="8583" width="0" style="3" hidden="1" customWidth="1"/>
    <col min="8584" max="8584" width="3" style="3" customWidth="1"/>
    <col min="8585" max="8585" width="0" style="3" hidden="1" customWidth="1"/>
    <col min="8586" max="8586" width="4.44140625" style="3" customWidth="1"/>
    <col min="8587" max="8587" width="34.21875" style="3" customWidth="1"/>
    <col min="8588" max="8588" width="23.44140625" style="3" customWidth="1"/>
    <col min="8589" max="8589" width="9.21875" style="3" customWidth="1"/>
    <col min="8590" max="8590" width="19.44140625" style="3" customWidth="1"/>
    <col min="8591" max="8591" width="42.77734375" style="3" customWidth="1"/>
    <col min="8592" max="8592" width="5.77734375" style="3" customWidth="1"/>
    <col min="8593" max="8593" width="31.44140625" style="3" customWidth="1"/>
    <col min="8594" max="8594" width="16.21875" style="3" customWidth="1"/>
    <col min="8595" max="8596" width="9.21875" style="3" customWidth="1"/>
    <col min="8597" max="8597" width="11.21875" style="3" customWidth="1"/>
    <col min="8598" max="8598" width="2.21875" style="3" customWidth="1"/>
    <col min="8599" max="8804" width="10.88671875" style="3"/>
    <col min="8805" max="8805" width="12" style="3" customWidth="1"/>
    <col min="8806" max="8806" width="2.77734375" style="3" customWidth="1"/>
    <col min="8807" max="8808" width="6.44140625" style="3" customWidth="1"/>
    <col min="8809" max="8809" width="5.77734375" style="3" customWidth="1"/>
    <col min="8810" max="8810" width="6.44140625" style="3" customWidth="1"/>
    <col min="8811" max="8811" width="13.77734375" style="3" customWidth="1"/>
    <col min="8812" max="8813" width="9" style="3" customWidth="1"/>
    <col min="8814" max="8814" width="2.44140625" style="3" customWidth="1"/>
    <col min="8815" max="8815" width="8.77734375" style="3" customWidth="1"/>
    <col min="8816" max="8816" width="7.44140625" style="3" customWidth="1"/>
    <col min="8817" max="8819" width="3.77734375" style="3" customWidth="1"/>
    <col min="8820" max="8820" width="3.44140625" style="3" customWidth="1"/>
    <col min="8821" max="8821" width="2.77734375" style="3" customWidth="1"/>
    <col min="8822" max="8822" width="3" style="3" customWidth="1"/>
    <col min="8823" max="8825" width="0" style="3" hidden="1" customWidth="1"/>
    <col min="8826" max="8826" width="4.44140625" style="3" customWidth="1"/>
    <col min="8827" max="8827" width="0" style="3" hidden="1" customWidth="1"/>
    <col min="8828" max="8829" width="14.77734375" style="3" customWidth="1"/>
    <col min="8830" max="8830" width="15.21875" style="3" customWidth="1"/>
    <col min="8831" max="8831" width="6.44140625" style="3" customWidth="1"/>
    <col min="8832" max="8832" width="15.21875" style="3" customWidth="1"/>
    <col min="8833" max="8833" width="4.21875" style="3" customWidth="1"/>
    <col min="8834" max="8834" width="3" style="3" customWidth="1"/>
    <col min="8835" max="8837" width="0" style="3" hidden="1" customWidth="1"/>
    <col min="8838" max="8838" width="3" style="3" customWidth="1"/>
    <col min="8839" max="8839" width="0" style="3" hidden="1" customWidth="1"/>
    <col min="8840" max="8840" width="3" style="3" customWidth="1"/>
    <col min="8841" max="8841" width="0" style="3" hidden="1" customWidth="1"/>
    <col min="8842" max="8842" width="4.44140625" style="3" customWidth="1"/>
    <col min="8843" max="8843" width="34.21875" style="3" customWidth="1"/>
    <col min="8844" max="8844" width="23.44140625" style="3" customWidth="1"/>
    <col min="8845" max="8845" width="9.21875" style="3" customWidth="1"/>
    <col min="8846" max="8846" width="19.44140625" style="3" customWidth="1"/>
    <col min="8847" max="8847" width="42.77734375" style="3" customWidth="1"/>
    <col min="8848" max="8848" width="5.77734375" style="3" customWidth="1"/>
    <col min="8849" max="8849" width="31.44140625" style="3" customWidth="1"/>
    <col min="8850" max="8850" width="16.21875" style="3" customWidth="1"/>
    <col min="8851" max="8852" width="9.21875" style="3" customWidth="1"/>
    <col min="8853" max="8853" width="11.21875" style="3" customWidth="1"/>
    <col min="8854" max="8854" width="2.21875" style="3" customWidth="1"/>
    <col min="8855" max="9060" width="10.88671875" style="3"/>
    <col min="9061" max="9061" width="12" style="3" customWidth="1"/>
    <col min="9062" max="9062" width="2.77734375" style="3" customWidth="1"/>
    <col min="9063" max="9064" width="6.44140625" style="3" customWidth="1"/>
    <col min="9065" max="9065" width="5.77734375" style="3" customWidth="1"/>
    <col min="9066" max="9066" width="6.44140625" style="3" customWidth="1"/>
    <col min="9067" max="9067" width="13.77734375" style="3" customWidth="1"/>
    <col min="9068" max="9069" width="9" style="3" customWidth="1"/>
    <col min="9070" max="9070" width="2.44140625" style="3" customWidth="1"/>
    <col min="9071" max="9071" width="8.77734375" style="3" customWidth="1"/>
    <col min="9072" max="9072" width="7.44140625" style="3" customWidth="1"/>
    <col min="9073" max="9075" width="3.77734375" style="3" customWidth="1"/>
    <col min="9076" max="9076" width="3.44140625" style="3" customWidth="1"/>
    <col min="9077" max="9077" width="2.77734375" style="3" customWidth="1"/>
    <col min="9078" max="9078" width="3" style="3" customWidth="1"/>
    <col min="9079" max="9081" width="0" style="3" hidden="1" customWidth="1"/>
    <col min="9082" max="9082" width="4.44140625" style="3" customWidth="1"/>
    <col min="9083" max="9083" width="0" style="3" hidden="1" customWidth="1"/>
    <col min="9084" max="9085" width="14.77734375" style="3" customWidth="1"/>
    <col min="9086" max="9086" width="15.21875" style="3" customWidth="1"/>
    <col min="9087" max="9087" width="6.44140625" style="3" customWidth="1"/>
    <col min="9088" max="9088" width="15.21875" style="3" customWidth="1"/>
    <col min="9089" max="9089" width="4.21875" style="3" customWidth="1"/>
    <col min="9090" max="9090" width="3" style="3" customWidth="1"/>
    <col min="9091" max="9093" width="0" style="3" hidden="1" customWidth="1"/>
    <col min="9094" max="9094" width="3" style="3" customWidth="1"/>
    <col min="9095" max="9095" width="0" style="3" hidden="1" customWidth="1"/>
    <col min="9096" max="9096" width="3" style="3" customWidth="1"/>
    <col min="9097" max="9097" width="0" style="3" hidden="1" customWidth="1"/>
    <col min="9098" max="9098" width="4.44140625" style="3" customWidth="1"/>
    <col min="9099" max="9099" width="34.21875" style="3" customWidth="1"/>
    <col min="9100" max="9100" width="23.44140625" style="3" customWidth="1"/>
    <col min="9101" max="9101" width="9.21875" style="3" customWidth="1"/>
    <col min="9102" max="9102" width="19.44140625" style="3" customWidth="1"/>
    <col min="9103" max="9103" width="42.77734375" style="3" customWidth="1"/>
    <col min="9104" max="9104" width="5.77734375" style="3" customWidth="1"/>
    <col min="9105" max="9105" width="31.44140625" style="3" customWidth="1"/>
    <col min="9106" max="9106" width="16.21875" style="3" customWidth="1"/>
    <col min="9107" max="9108" width="9.21875" style="3" customWidth="1"/>
    <col min="9109" max="9109" width="11.21875" style="3" customWidth="1"/>
    <col min="9110" max="9110" width="2.21875" style="3" customWidth="1"/>
    <col min="9111" max="9316" width="10.88671875" style="3"/>
    <col min="9317" max="9317" width="12" style="3" customWidth="1"/>
    <col min="9318" max="9318" width="2.77734375" style="3" customWidth="1"/>
    <col min="9319" max="9320" width="6.44140625" style="3" customWidth="1"/>
    <col min="9321" max="9321" width="5.77734375" style="3" customWidth="1"/>
    <col min="9322" max="9322" width="6.44140625" style="3" customWidth="1"/>
    <col min="9323" max="9323" width="13.77734375" style="3" customWidth="1"/>
    <col min="9324" max="9325" width="9" style="3" customWidth="1"/>
    <col min="9326" max="9326" width="2.44140625" style="3" customWidth="1"/>
    <col min="9327" max="9327" width="8.77734375" style="3" customWidth="1"/>
    <col min="9328" max="9328" width="7.44140625" style="3" customWidth="1"/>
    <col min="9329" max="9331" width="3.77734375" style="3" customWidth="1"/>
    <col min="9332" max="9332" width="3.44140625" style="3" customWidth="1"/>
    <col min="9333" max="9333" width="2.77734375" style="3" customWidth="1"/>
    <col min="9334" max="9334" width="3" style="3" customWidth="1"/>
    <col min="9335" max="9337" width="0" style="3" hidden="1" customWidth="1"/>
    <col min="9338" max="9338" width="4.44140625" style="3" customWidth="1"/>
    <col min="9339" max="9339" width="0" style="3" hidden="1" customWidth="1"/>
    <col min="9340" max="9341" width="14.77734375" style="3" customWidth="1"/>
    <col min="9342" max="9342" width="15.21875" style="3" customWidth="1"/>
    <col min="9343" max="9343" width="6.44140625" style="3" customWidth="1"/>
    <col min="9344" max="9344" width="15.21875" style="3" customWidth="1"/>
    <col min="9345" max="9345" width="4.21875" style="3" customWidth="1"/>
    <col min="9346" max="9346" width="3" style="3" customWidth="1"/>
    <col min="9347" max="9349" width="0" style="3" hidden="1" customWidth="1"/>
    <col min="9350" max="9350" width="3" style="3" customWidth="1"/>
    <col min="9351" max="9351" width="0" style="3" hidden="1" customWidth="1"/>
    <col min="9352" max="9352" width="3" style="3" customWidth="1"/>
    <col min="9353" max="9353" width="0" style="3" hidden="1" customWidth="1"/>
    <col min="9354" max="9354" width="4.44140625" style="3" customWidth="1"/>
    <col min="9355" max="9355" width="34.21875" style="3" customWidth="1"/>
    <col min="9356" max="9356" width="23.44140625" style="3" customWidth="1"/>
    <col min="9357" max="9357" width="9.21875" style="3" customWidth="1"/>
    <col min="9358" max="9358" width="19.44140625" style="3" customWidth="1"/>
    <col min="9359" max="9359" width="42.77734375" style="3" customWidth="1"/>
    <col min="9360" max="9360" width="5.77734375" style="3" customWidth="1"/>
    <col min="9361" max="9361" width="31.44140625" style="3" customWidth="1"/>
    <col min="9362" max="9362" width="16.21875" style="3" customWidth="1"/>
    <col min="9363" max="9364" width="9.21875" style="3" customWidth="1"/>
    <col min="9365" max="9365" width="11.21875" style="3" customWidth="1"/>
    <col min="9366" max="9366" width="2.21875" style="3" customWidth="1"/>
    <col min="9367" max="9572" width="10.88671875" style="3"/>
    <col min="9573" max="9573" width="12" style="3" customWidth="1"/>
    <col min="9574" max="9574" width="2.77734375" style="3" customWidth="1"/>
    <col min="9575" max="9576" width="6.44140625" style="3" customWidth="1"/>
    <col min="9577" max="9577" width="5.77734375" style="3" customWidth="1"/>
    <col min="9578" max="9578" width="6.44140625" style="3" customWidth="1"/>
    <col min="9579" max="9579" width="13.77734375" style="3" customWidth="1"/>
    <col min="9580" max="9581" width="9" style="3" customWidth="1"/>
    <col min="9582" max="9582" width="2.44140625" style="3" customWidth="1"/>
    <col min="9583" max="9583" width="8.77734375" style="3" customWidth="1"/>
    <col min="9584" max="9584" width="7.44140625" style="3" customWidth="1"/>
    <col min="9585" max="9587" width="3.77734375" style="3" customWidth="1"/>
    <col min="9588" max="9588" width="3.44140625" style="3" customWidth="1"/>
    <col min="9589" max="9589" width="2.77734375" style="3" customWidth="1"/>
    <col min="9590" max="9590" width="3" style="3" customWidth="1"/>
    <col min="9591" max="9593" width="0" style="3" hidden="1" customWidth="1"/>
    <col min="9594" max="9594" width="4.44140625" style="3" customWidth="1"/>
    <col min="9595" max="9595" width="0" style="3" hidden="1" customWidth="1"/>
    <col min="9596" max="9597" width="14.77734375" style="3" customWidth="1"/>
    <col min="9598" max="9598" width="15.21875" style="3" customWidth="1"/>
    <col min="9599" max="9599" width="6.44140625" style="3" customWidth="1"/>
    <col min="9600" max="9600" width="15.21875" style="3" customWidth="1"/>
    <col min="9601" max="9601" width="4.21875" style="3" customWidth="1"/>
    <col min="9602" max="9602" width="3" style="3" customWidth="1"/>
    <col min="9603" max="9605" width="0" style="3" hidden="1" customWidth="1"/>
    <col min="9606" max="9606" width="3" style="3" customWidth="1"/>
    <col min="9607" max="9607" width="0" style="3" hidden="1" customWidth="1"/>
    <col min="9608" max="9608" width="3" style="3" customWidth="1"/>
    <col min="9609" max="9609" width="0" style="3" hidden="1" customWidth="1"/>
    <col min="9610" max="9610" width="4.44140625" style="3" customWidth="1"/>
    <col min="9611" max="9611" width="34.21875" style="3" customWidth="1"/>
    <col min="9612" max="9612" width="23.44140625" style="3" customWidth="1"/>
    <col min="9613" max="9613" width="9.21875" style="3" customWidth="1"/>
    <col min="9614" max="9614" width="19.44140625" style="3" customWidth="1"/>
    <col min="9615" max="9615" width="42.77734375" style="3" customWidth="1"/>
    <col min="9616" max="9616" width="5.77734375" style="3" customWidth="1"/>
    <col min="9617" max="9617" width="31.44140625" style="3" customWidth="1"/>
    <col min="9618" max="9618" width="16.21875" style="3" customWidth="1"/>
    <col min="9619" max="9620" width="9.21875" style="3" customWidth="1"/>
    <col min="9621" max="9621" width="11.21875" style="3" customWidth="1"/>
    <col min="9622" max="9622" width="2.21875" style="3" customWidth="1"/>
    <col min="9623" max="9828" width="10.88671875" style="3"/>
    <col min="9829" max="9829" width="12" style="3" customWidth="1"/>
    <col min="9830" max="9830" width="2.77734375" style="3" customWidth="1"/>
    <col min="9831" max="9832" width="6.44140625" style="3" customWidth="1"/>
    <col min="9833" max="9833" width="5.77734375" style="3" customWidth="1"/>
    <col min="9834" max="9834" width="6.44140625" style="3" customWidth="1"/>
    <col min="9835" max="9835" width="13.77734375" style="3" customWidth="1"/>
    <col min="9836" max="9837" width="9" style="3" customWidth="1"/>
    <col min="9838" max="9838" width="2.44140625" style="3" customWidth="1"/>
    <col min="9839" max="9839" width="8.77734375" style="3" customWidth="1"/>
    <col min="9840" max="9840" width="7.44140625" style="3" customWidth="1"/>
    <col min="9841" max="9843" width="3.77734375" style="3" customWidth="1"/>
    <col min="9844" max="9844" width="3.44140625" style="3" customWidth="1"/>
    <col min="9845" max="9845" width="2.77734375" style="3" customWidth="1"/>
    <col min="9846" max="9846" width="3" style="3" customWidth="1"/>
    <col min="9847" max="9849" width="0" style="3" hidden="1" customWidth="1"/>
    <col min="9850" max="9850" width="4.44140625" style="3" customWidth="1"/>
    <col min="9851" max="9851" width="0" style="3" hidden="1" customWidth="1"/>
    <col min="9852" max="9853" width="14.77734375" style="3" customWidth="1"/>
    <col min="9854" max="9854" width="15.21875" style="3" customWidth="1"/>
    <col min="9855" max="9855" width="6.44140625" style="3" customWidth="1"/>
    <col min="9856" max="9856" width="15.21875" style="3" customWidth="1"/>
    <col min="9857" max="9857" width="4.21875" style="3" customWidth="1"/>
    <col min="9858" max="9858" width="3" style="3" customWidth="1"/>
    <col min="9859" max="9861" width="0" style="3" hidden="1" customWidth="1"/>
    <col min="9862" max="9862" width="3" style="3" customWidth="1"/>
    <col min="9863" max="9863" width="0" style="3" hidden="1" customWidth="1"/>
    <col min="9864" max="9864" width="3" style="3" customWidth="1"/>
    <col min="9865" max="9865" width="0" style="3" hidden="1" customWidth="1"/>
    <col min="9866" max="9866" width="4.44140625" style="3" customWidth="1"/>
    <col min="9867" max="9867" width="34.21875" style="3" customWidth="1"/>
    <col min="9868" max="9868" width="23.44140625" style="3" customWidth="1"/>
    <col min="9869" max="9869" width="9.21875" style="3" customWidth="1"/>
    <col min="9870" max="9870" width="19.44140625" style="3" customWidth="1"/>
    <col min="9871" max="9871" width="42.77734375" style="3" customWidth="1"/>
    <col min="9872" max="9872" width="5.77734375" style="3" customWidth="1"/>
    <col min="9873" max="9873" width="31.44140625" style="3" customWidth="1"/>
    <col min="9874" max="9874" width="16.21875" style="3" customWidth="1"/>
    <col min="9875" max="9876" width="9.21875" style="3" customWidth="1"/>
    <col min="9877" max="9877" width="11.21875" style="3" customWidth="1"/>
    <col min="9878" max="9878" width="2.21875" style="3" customWidth="1"/>
    <col min="9879" max="10084" width="10.88671875" style="3"/>
    <col min="10085" max="10085" width="12" style="3" customWidth="1"/>
    <col min="10086" max="10086" width="2.77734375" style="3" customWidth="1"/>
    <col min="10087" max="10088" width="6.44140625" style="3" customWidth="1"/>
    <col min="10089" max="10089" width="5.77734375" style="3" customWidth="1"/>
    <col min="10090" max="10090" width="6.44140625" style="3" customWidth="1"/>
    <col min="10091" max="10091" width="13.77734375" style="3" customWidth="1"/>
    <col min="10092" max="10093" width="9" style="3" customWidth="1"/>
    <col min="10094" max="10094" width="2.44140625" style="3" customWidth="1"/>
    <col min="10095" max="10095" width="8.77734375" style="3" customWidth="1"/>
    <col min="10096" max="10096" width="7.44140625" style="3" customWidth="1"/>
    <col min="10097" max="10099" width="3.77734375" style="3" customWidth="1"/>
    <col min="10100" max="10100" width="3.44140625" style="3" customWidth="1"/>
    <col min="10101" max="10101" width="2.77734375" style="3" customWidth="1"/>
    <col min="10102" max="10102" width="3" style="3" customWidth="1"/>
    <col min="10103" max="10105" width="0" style="3" hidden="1" customWidth="1"/>
    <col min="10106" max="10106" width="4.44140625" style="3" customWidth="1"/>
    <col min="10107" max="10107" width="0" style="3" hidden="1" customWidth="1"/>
    <col min="10108" max="10109" width="14.77734375" style="3" customWidth="1"/>
    <col min="10110" max="10110" width="15.21875" style="3" customWidth="1"/>
    <col min="10111" max="10111" width="6.44140625" style="3" customWidth="1"/>
    <col min="10112" max="10112" width="15.21875" style="3" customWidth="1"/>
    <col min="10113" max="10113" width="4.21875" style="3" customWidth="1"/>
    <col min="10114" max="10114" width="3" style="3" customWidth="1"/>
    <col min="10115" max="10117" width="0" style="3" hidden="1" customWidth="1"/>
    <col min="10118" max="10118" width="3" style="3" customWidth="1"/>
    <col min="10119" max="10119" width="0" style="3" hidden="1" customWidth="1"/>
    <col min="10120" max="10120" width="3" style="3" customWidth="1"/>
    <col min="10121" max="10121" width="0" style="3" hidden="1" customWidth="1"/>
    <col min="10122" max="10122" width="4.44140625" style="3" customWidth="1"/>
    <col min="10123" max="10123" width="34.21875" style="3" customWidth="1"/>
    <col min="10124" max="10124" width="23.44140625" style="3" customWidth="1"/>
    <col min="10125" max="10125" width="9.21875" style="3" customWidth="1"/>
    <col min="10126" max="10126" width="19.44140625" style="3" customWidth="1"/>
    <col min="10127" max="10127" width="42.77734375" style="3" customWidth="1"/>
    <col min="10128" max="10128" width="5.77734375" style="3" customWidth="1"/>
    <col min="10129" max="10129" width="31.44140625" style="3" customWidth="1"/>
    <col min="10130" max="10130" width="16.21875" style="3" customWidth="1"/>
    <col min="10131" max="10132" width="9.21875" style="3" customWidth="1"/>
    <col min="10133" max="10133" width="11.21875" style="3" customWidth="1"/>
    <col min="10134" max="10134" width="2.21875" style="3" customWidth="1"/>
    <col min="10135" max="10340" width="10.88671875" style="3"/>
    <col min="10341" max="10341" width="12" style="3" customWidth="1"/>
    <col min="10342" max="10342" width="2.77734375" style="3" customWidth="1"/>
    <col min="10343" max="10344" width="6.44140625" style="3" customWidth="1"/>
    <col min="10345" max="10345" width="5.77734375" style="3" customWidth="1"/>
    <col min="10346" max="10346" width="6.44140625" style="3" customWidth="1"/>
    <col min="10347" max="10347" width="13.77734375" style="3" customWidth="1"/>
    <col min="10348" max="10349" width="9" style="3" customWidth="1"/>
    <col min="10350" max="10350" width="2.44140625" style="3" customWidth="1"/>
    <col min="10351" max="10351" width="8.77734375" style="3" customWidth="1"/>
    <col min="10352" max="10352" width="7.44140625" style="3" customWidth="1"/>
    <col min="10353" max="10355" width="3.77734375" style="3" customWidth="1"/>
    <col min="10356" max="10356" width="3.44140625" style="3" customWidth="1"/>
    <col min="10357" max="10357" width="2.77734375" style="3" customWidth="1"/>
    <col min="10358" max="10358" width="3" style="3" customWidth="1"/>
    <col min="10359" max="10361" width="0" style="3" hidden="1" customWidth="1"/>
    <col min="10362" max="10362" width="4.44140625" style="3" customWidth="1"/>
    <col min="10363" max="10363" width="0" style="3" hidden="1" customWidth="1"/>
    <col min="10364" max="10365" width="14.77734375" style="3" customWidth="1"/>
    <col min="10366" max="10366" width="15.21875" style="3" customWidth="1"/>
    <col min="10367" max="10367" width="6.44140625" style="3" customWidth="1"/>
    <col min="10368" max="10368" width="15.21875" style="3" customWidth="1"/>
    <col min="10369" max="10369" width="4.21875" style="3" customWidth="1"/>
    <col min="10370" max="10370" width="3" style="3" customWidth="1"/>
    <col min="10371" max="10373" width="0" style="3" hidden="1" customWidth="1"/>
    <col min="10374" max="10374" width="3" style="3" customWidth="1"/>
    <col min="10375" max="10375" width="0" style="3" hidden="1" customWidth="1"/>
    <col min="10376" max="10376" width="3" style="3" customWidth="1"/>
    <col min="10377" max="10377" width="0" style="3" hidden="1" customWidth="1"/>
    <col min="10378" max="10378" width="4.44140625" style="3" customWidth="1"/>
    <col min="10379" max="10379" width="34.21875" style="3" customWidth="1"/>
    <col min="10380" max="10380" width="23.44140625" style="3" customWidth="1"/>
    <col min="10381" max="10381" width="9.21875" style="3" customWidth="1"/>
    <col min="10382" max="10382" width="19.44140625" style="3" customWidth="1"/>
    <col min="10383" max="10383" width="42.77734375" style="3" customWidth="1"/>
    <col min="10384" max="10384" width="5.77734375" style="3" customWidth="1"/>
    <col min="10385" max="10385" width="31.44140625" style="3" customWidth="1"/>
    <col min="10386" max="10386" width="16.21875" style="3" customWidth="1"/>
    <col min="10387" max="10388" width="9.21875" style="3" customWidth="1"/>
    <col min="10389" max="10389" width="11.21875" style="3" customWidth="1"/>
    <col min="10390" max="10390" width="2.21875" style="3" customWidth="1"/>
    <col min="10391" max="10596" width="10.88671875" style="3"/>
    <col min="10597" max="10597" width="12" style="3" customWidth="1"/>
    <col min="10598" max="10598" width="2.77734375" style="3" customWidth="1"/>
    <col min="10599" max="10600" width="6.44140625" style="3" customWidth="1"/>
    <col min="10601" max="10601" width="5.77734375" style="3" customWidth="1"/>
    <col min="10602" max="10602" width="6.44140625" style="3" customWidth="1"/>
    <col min="10603" max="10603" width="13.77734375" style="3" customWidth="1"/>
    <col min="10604" max="10605" width="9" style="3" customWidth="1"/>
    <col min="10606" max="10606" width="2.44140625" style="3" customWidth="1"/>
    <col min="10607" max="10607" width="8.77734375" style="3" customWidth="1"/>
    <col min="10608" max="10608" width="7.44140625" style="3" customWidth="1"/>
    <col min="10609" max="10611" width="3.77734375" style="3" customWidth="1"/>
    <col min="10612" max="10612" width="3.44140625" style="3" customWidth="1"/>
    <col min="10613" max="10613" width="2.77734375" style="3" customWidth="1"/>
    <col min="10614" max="10614" width="3" style="3" customWidth="1"/>
    <col min="10615" max="10617" width="0" style="3" hidden="1" customWidth="1"/>
    <col min="10618" max="10618" width="4.44140625" style="3" customWidth="1"/>
    <col min="10619" max="10619" width="0" style="3" hidden="1" customWidth="1"/>
    <col min="10620" max="10621" width="14.77734375" style="3" customWidth="1"/>
    <col min="10622" max="10622" width="15.21875" style="3" customWidth="1"/>
    <col min="10623" max="10623" width="6.44140625" style="3" customWidth="1"/>
    <col min="10624" max="10624" width="15.21875" style="3" customWidth="1"/>
    <col min="10625" max="10625" width="4.21875" style="3" customWidth="1"/>
    <col min="10626" max="10626" width="3" style="3" customWidth="1"/>
    <col min="10627" max="10629" width="0" style="3" hidden="1" customWidth="1"/>
    <col min="10630" max="10630" width="3" style="3" customWidth="1"/>
    <col min="10631" max="10631" width="0" style="3" hidden="1" customWidth="1"/>
    <col min="10632" max="10632" width="3" style="3" customWidth="1"/>
    <col min="10633" max="10633" width="0" style="3" hidden="1" customWidth="1"/>
    <col min="10634" max="10634" width="4.44140625" style="3" customWidth="1"/>
    <col min="10635" max="10635" width="34.21875" style="3" customWidth="1"/>
    <col min="10636" max="10636" width="23.44140625" style="3" customWidth="1"/>
    <col min="10637" max="10637" width="9.21875" style="3" customWidth="1"/>
    <col min="10638" max="10638" width="19.44140625" style="3" customWidth="1"/>
    <col min="10639" max="10639" width="42.77734375" style="3" customWidth="1"/>
    <col min="10640" max="10640" width="5.77734375" style="3" customWidth="1"/>
    <col min="10641" max="10641" width="31.44140625" style="3" customWidth="1"/>
    <col min="10642" max="10642" width="16.21875" style="3" customWidth="1"/>
    <col min="10643" max="10644" width="9.21875" style="3" customWidth="1"/>
    <col min="10645" max="10645" width="11.21875" style="3" customWidth="1"/>
    <col min="10646" max="10646" width="2.21875" style="3" customWidth="1"/>
    <col min="10647" max="10852" width="10.88671875" style="3"/>
    <col min="10853" max="10853" width="12" style="3" customWidth="1"/>
    <col min="10854" max="10854" width="2.77734375" style="3" customWidth="1"/>
    <col min="10855" max="10856" width="6.44140625" style="3" customWidth="1"/>
    <col min="10857" max="10857" width="5.77734375" style="3" customWidth="1"/>
    <col min="10858" max="10858" width="6.44140625" style="3" customWidth="1"/>
    <col min="10859" max="10859" width="13.77734375" style="3" customWidth="1"/>
    <col min="10860" max="10861" width="9" style="3" customWidth="1"/>
    <col min="10862" max="10862" width="2.44140625" style="3" customWidth="1"/>
    <col min="10863" max="10863" width="8.77734375" style="3" customWidth="1"/>
    <col min="10864" max="10864" width="7.44140625" style="3" customWidth="1"/>
    <col min="10865" max="10867" width="3.77734375" style="3" customWidth="1"/>
    <col min="10868" max="10868" width="3.44140625" style="3" customWidth="1"/>
    <col min="10869" max="10869" width="2.77734375" style="3" customWidth="1"/>
    <col min="10870" max="10870" width="3" style="3" customWidth="1"/>
    <col min="10871" max="10873" width="0" style="3" hidden="1" customWidth="1"/>
    <col min="10874" max="10874" width="4.44140625" style="3" customWidth="1"/>
    <col min="10875" max="10875" width="0" style="3" hidden="1" customWidth="1"/>
    <col min="10876" max="10877" width="14.77734375" style="3" customWidth="1"/>
    <col min="10878" max="10878" width="15.21875" style="3" customWidth="1"/>
    <col min="10879" max="10879" width="6.44140625" style="3" customWidth="1"/>
    <col min="10880" max="10880" width="15.21875" style="3" customWidth="1"/>
    <col min="10881" max="10881" width="4.21875" style="3" customWidth="1"/>
    <col min="10882" max="10882" width="3" style="3" customWidth="1"/>
    <col min="10883" max="10885" width="0" style="3" hidden="1" customWidth="1"/>
    <col min="10886" max="10886" width="3" style="3" customWidth="1"/>
    <col min="10887" max="10887" width="0" style="3" hidden="1" customWidth="1"/>
    <col min="10888" max="10888" width="3" style="3" customWidth="1"/>
    <col min="10889" max="10889" width="0" style="3" hidden="1" customWidth="1"/>
    <col min="10890" max="10890" width="4.44140625" style="3" customWidth="1"/>
    <col min="10891" max="10891" width="34.21875" style="3" customWidth="1"/>
    <col min="10892" max="10892" width="23.44140625" style="3" customWidth="1"/>
    <col min="10893" max="10893" width="9.21875" style="3" customWidth="1"/>
    <col min="10894" max="10894" width="19.44140625" style="3" customWidth="1"/>
    <col min="10895" max="10895" width="42.77734375" style="3" customWidth="1"/>
    <col min="10896" max="10896" width="5.77734375" style="3" customWidth="1"/>
    <col min="10897" max="10897" width="31.44140625" style="3" customWidth="1"/>
    <col min="10898" max="10898" width="16.21875" style="3" customWidth="1"/>
    <col min="10899" max="10900" width="9.21875" style="3" customWidth="1"/>
    <col min="10901" max="10901" width="11.21875" style="3" customWidth="1"/>
    <col min="10902" max="10902" width="2.21875" style="3" customWidth="1"/>
    <col min="10903" max="11108" width="10.88671875" style="3"/>
    <col min="11109" max="11109" width="12" style="3" customWidth="1"/>
    <col min="11110" max="11110" width="2.77734375" style="3" customWidth="1"/>
    <col min="11111" max="11112" width="6.44140625" style="3" customWidth="1"/>
    <col min="11113" max="11113" width="5.77734375" style="3" customWidth="1"/>
    <col min="11114" max="11114" width="6.44140625" style="3" customWidth="1"/>
    <col min="11115" max="11115" width="13.77734375" style="3" customWidth="1"/>
    <col min="11116" max="11117" width="9" style="3" customWidth="1"/>
    <col min="11118" max="11118" width="2.44140625" style="3" customWidth="1"/>
    <col min="11119" max="11119" width="8.77734375" style="3" customWidth="1"/>
    <col min="11120" max="11120" width="7.44140625" style="3" customWidth="1"/>
    <col min="11121" max="11123" width="3.77734375" style="3" customWidth="1"/>
    <col min="11124" max="11124" width="3.44140625" style="3" customWidth="1"/>
    <col min="11125" max="11125" width="2.77734375" style="3" customWidth="1"/>
    <col min="11126" max="11126" width="3" style="3" customWidth="1"/>
    <col min="11127" max="11129" width="0" style="3" hidden="1" customWidth="1"/>
    <col min="11130" max="11130" width="4.44140625" style="3" customWidth="1"/>
    <col min="11131" max="11131" width="0" style="3" hidden="1" customWidth="1"/>
    <col min="11132" max="11133" width="14.77734375" style="3" customWidth="1"/>
    <col min="11134" max="11134" width="15.21875" style="3" customWidth="1"/>
    <col min="11135" max="11135" width="6.44140625" style="3" customWidth="1"/>
    <col min="11136" max="11136" width="15.21875" style="3" customWidth="1"/>
    <col min="11137" max="11137" width="4.21875" style="3" customWidth="1"/>
    <col min="11138" max="11138" width="3" style="3" customWidth="1"/>
    <col min="11139" max="11141" width="0" style="3" hidden="1" customWidth="1"/>
    <col min="11142" max="11142" width="3" style="3" customWidth="1"/>
    <col min="11143" max="11143" width="0" style="3" hidden="1" customWidth="1"/>
    <col min="11144" max="11144" width="3" style="3" customWidth="1"/>
    <col min="11145" max="11145" width="0" style="3" hidden="1" customWidth="1"/>
    <col min="11146" max="11146" width="4.44140625" style="3" customWidth="1"/>
    <col min="11147" max="11147" width="34.21875" style="3" customWidth="1"/>
    <col min="11148" max="11148" width="23.44140625" style="3" customWidth="1"/>
    <col min="11149" max="11149" width="9.21875" style="3" customWidth="1"/>
    <col min="11150" max="11150" width="19.44140625" style="3" customWidth="1"/>
    <col min="11151" max="11151" width="42.77734375" style="3" customWidth="1"/>
    <col min="11152" max="11152" width="5.77734375" style="3" customWidth="1"/>
    <col min="11153" max="11153" width="31.44140625" style="3" customWidth="1"/>
    <col min="11154" max="11154" width="16.21875" style="3" customWidth="1"/>
    <col min="11155" max="11156" width="9.21875" style="3" customWidth="1"/>
    <col min="11157" max="11157" width="11.21875" style="3" customWidth="1"/>
    <col min="11158" max="11158" width="2.21875" style="3" customWidth="1"/>
    <col min="11159" max="11364" width="10.88671875" style="3"/>
    <col min="11365" max="11365" width="12" style="3" customWidth="1"/>
    <col min="11366" max="11366" width="2.77734375" style="3" customWidth="1"/>
    <col min="11367" max="11368" width="6.44140625" style="3" customWidth="1"/>
    <col min="11369" max="11369" width="5.77734375" style="3" customWidth="1"/>
    <col min="11370" max="11370" width="6.44140625" style="3" customWidth="1"/>
    <col min="11371" max="11371" width="13.77734375" style="3" customWidth="1"/>
    <col min="11372" max="11373" width="9" style="3" customWidth="1"/>
    <col min="11374" max="11374" width="2.44140625" style="3" customWidth="1"/>
    <col min="11375" max="11375" width="8.77734375" style="3" customWidth="1"/>
    <col min="11376" max="11376" width="7.44140625" style="3" customWidth="1"/>
    <col min="11377" max="11379" width="3.77734375" style="3" customWidth="1"/>
    <col min="11380" max="11380" width="3.44140625" style="3" customWidth="1"/>
    <col min="11381" max="11381" width="2.77734375" style="3" customWidth="1"/>
    <col min="11382" max="11382" width="3" style="3" customWidth="1"/>
    <col min="11383" max="11385" width="0" style="3" hidden="1" customWidth="1"/>
    <col min="11386" max="11386" width="4.44140625" style="3" customWidth="1"/>
    <col min="11387" max="11387" width="0" style="3" hidden="1" customWidth="1"/>
    <col min="11388" max="11389" width="14.77734375" style="3" customWidth="1"/>
    <col min="11390" max="11390" width="15.21875" style="3" customWidth="1"/>
    <col min="11391" max="11391" width="6.44140625" style="3" customWidth="1"/>
    <col min="11392" max="11392" width="15.21875" style="3" customWidth="1"/>
    <col min="11393" max="11393" width="4.21875" style="3" customWidth="1"/>
    <col min="11394" max="11394" width="3" style="3" customWidth="1"/>
    <col min="11395" max="11397" width="0" style="3" hidden="1" customWidth="1"/>
    <col min="11398" max="11398" width="3" style="3" customWidth="1"/>
    <col min="11399" max="11399" width="0" style="3" hidden="1" customWidth="1"/>
    <col min="11400" max="11400" width="3" style="3" customWidth="1"/>
    <col min="11401" max="11401" width="0" style="3" hidden="1" customWidth="1"/>
    <col min="11402" max="11402" width="4.44140625" style="3" customWidth="1"/>
    <col min="11403" max="11403" width="34.21875" style="3" customWidth="1"/>
    <col min="11404" max="11404" width="23.44140625" style="3" customWidth="1"/>
    <col min="11405" max="11405" width="9.21875" style="3" customWidth="1"/>
    <col min="11406" max="11406" width="19.44140625" style="3" customWidth="1"/>
    <col min="11407" max="11407" width="42.77734375" style="3" customWidth="1"/>
    <col min="11408" max="11408" width="5.77734375" style="3" customWidth="1"/>
    <col min="11409" max="11409" width="31.44140625" style="3" customWidth="1"/>
    <col min="11410" max="11410" width="16.21875" style="3" customWidth="1"/>
    <col min="11411" max="11412" width="9.21875" style="3" customWidth="1"/>
    <col min="11413" max="11413" width="11.21875" style="3" customWidth="1"/>
    <col min="11414" max="11414" width="2.21875" style="3" customWidth="1"/>
    <col min="11415" max="11620" width="10.88671875" style="3"/>
    <col min="11621" max="11621" width="12" style="3" customWidth="1"/>
    <col min="11622" max="11622" width="2.77734375" style="3" customWidth="1"/>
    <col min="11623" max="11624" width="6.44140625" style="3" customWidth="1"/>
    <col min="11625" max="11625" width="5.77734375" style="3" customWidth="1"/>
    <col min="11626" max="11626" width="6.44140625" style="3" customWidth="1"/>
    <col min="11627" max="11627" width="13.77734375" style="3" customWidth="1"/>
    <col min="11628" max="11629" width="9" style="3" customWidth="1"/>
    <col min="11630" max="11630" width="2.44140625" style="3" customWidth="1"/>
    <col min="11631" max="11631" width="8.77734375" style="3" customWidth="1"/>
    <col min="11632" max="11632" width="7.44140625" style="3" customWidth="1"/>
    <col min="11633" max="11635" width="3.77734375" style="3" customWidth="1"/>
    <col min="11636" max="11636" width="3.44140625" style="3" customWidth="1"/>
    <col min="11637" max="11637" width="2.77734375" style="3" customWidth="1"/>
    <col min="11638" max="11638" width="3" style="3" customWidth="1"/>
    <col min="11639" max="11641" width="0" style="3" hidden="1" customWidth="1"/>
    <col min="11642" max="11642" width="4.44140625" style="3" customWidth="1"/>
    <col min="11643" max="11643" width="0" style="3" hidden="1" customWidth="1"/>
    <col min="11644" max="11645" width="14.77734375" style="3" customWidth="1"/>
    <col min="11646" max="11646" width="15.21875" style="3" customWidth="1"/>
    <col min="11647" max="11647" width="6.44140625" style="3" customWidth="1"/>
    <col min="11648" max="11648" width="15.21875" style="3" customWidth="1"/>
    <col min="11649" max="11649" width="4.21875" style="3" customWidth="1"/>
    <col min="11650" max="11650" width="3" style="3" customWidth="1"/>
    <col min="11651" max="11653" width="0" style="3" hidden="1" customWidth="1"/>
    <col min="11654" max="11654" width="3" style="3" customWidth="1"/>
    <col min="11655" max="11655" width="0" style="3" hidden="1" customWidth="1"/>
    <col min="11656" max="11656" width="3" style="3" customWidth="1"/>
    <col min="11657" max="11657" width="0" style="3" hidden="1" customWidth="1"/>
    <col min="11658" max="11658" width="4.44140625" style="3" customWidth="1"/>
    <col min="11659" max="11659" width="34.21875" style="3" customWidth="1"/>
    <col min="11660" max="11660" width="23.44140625" style="3" customWidth="1"/>
    <col min="11661" max="11661" width="9.21875" style="3" customWidth="1"/>
    <col min="11662" max="11662" width="19.44140625" style="3" customWidth="1"/>
    <col min="11663" max="11663" width="42.77734375" style="3" customWidth="1"/>
    <col min="11664" max="11664" width="5.77734375" style="3" customWidth="1"/>
    <col min="11665" max="11665" width="31.44140625" style="3" customWidth="1"/>
    <col min="11666" max="11666" width="16.21875" style="3" customWidth="1"/>
    <col min="11667" max="11668" width="9.21875" style="3" customWidth="1"/>
    <col min="11669" max="11669" width="11.21875" style="3" customWidth="1"/>
    <col min="11670" max="11670" width="2.21875" style="3" customWidth="1"/>
    <col min="11671" max="11876" width="10.88671875" style="3"/>
    <col min="11877" max="11877" width="12" style="3" customWidth="1"/>
    <col min="11878" max="11878" width="2.77734375" style="3" customWidth="1"/>
    <col min="11879" max="11880" width="6.44140625" style="3" customWidth="1"/>
    <col min="11881" max="11881" width="5.77734375" style="3" customWidth="1"/>
    <col min="11882" max="11882" width="6.44140625" style="3" customWidth="1"/>
    <col min="11883" max="11883" width="13.77734375" style="3" customWidth="1"/>
    <col min="11884" max="11885" width="9" style="3" customWidth="1"/>
    <col min="11886" max="11886" width="2.44140625" style="3" customWidth="1"/>
    <col min="11887" max="11887" width="8.77734375" style="3" customWidth="1"/>
    <col min="11888" max="11888" width="7.44140625" style="3" customWidth="1"/>
    <col min="11889" max="11891" width="3.77734375" style="3" customWidth="1"/>
    <col min="11892" max="11892" width="3.44140625" style="3" customWidth="1"/>
    <col min="11893" max="11893" width="2.77734375" style="3" customWidth="1"/>
    <col min="11894" max="11894" width="3" style="3" customWidth="1"/>
    <col min="11895" max="11897" width="0" style="3" hidden="1" customWidth="1"/>
    <col min="11898" max="11898" width="4.44140625" style="3" customWidth="1"/>
    <col min="11899" max="11899" width="0" style="3" hidden="1" customWidth="1"/>
    <col min="11900" max="11901" width="14.77734375" style="3" customWidth="1"/>
    <col min="11902" max="11902" width="15.21875" style="3" customWidth="1"/>
    <col min="11903" max="11903" width="6.44140625" style="3" customWidth="1"/>
    <col min="11904" max="11904" width="15.21875" style="3" customWidth="1"/>
    <col min="11905" max="11905" width="4.21875" style="3" customWidth="1"/>
    <col min="11906" max="11906" width="3" style="3" customWidth="1"/>
    <col min="11907" max="11909" width="0" style="3" hidden="1" customWidth="1"/>
    <col min="11910" max="11910" width="3" style="3" customWidth="1"/>
    <col min="11911" max="11911" width="0" style="3" hidden="1" customWidth="1"/>
    <col min="11912" max="11912" width="3" style="3" customWidth="1"/>
    <col min="11913" max="11913" width="0" style="3" hidden="1" customWidth="1"/>
    <col min="11914" max="11914" width="4.44140625" style="3" customWidth="1"/>
    <col min="11915" max="11915" width="34.21875" style="3" customWidth="1"/>
    <col min="11916" max="11916" width="23.44140625" style="3" customWidth="1"/>
    <col min="11917" max="11917" width="9.21875" style="3" customWidth="1"/>
    <col min="11918" max="11918" width="19.44140625" style="3" customWidth="1"/>
    <col min="11919" max="11919" width="42.77734375" style="3" customWidth="1"/>
    <col min="11920" max="11920" width="5.77734375" style="3" customWidth="1"/>
    <col min="11921" max="11921" width="31.44140625" style="3" customWidth="1"/>
    <col min="11922" max="11922" width="16.21875" style="3" customWidth="1"/>
    <col min="11923" max="11924" width="9.21875" style="3" customWidth="1"/>
    <col min="11925" max="11925" width="11.21875" style="3" customWidth="1"/>
    <col min="11926" max="11926" width="2.21875" style="3" customWidth="1"/>
    <col min="11927" max="12132" width="10.88671875" style="3"/>
    <col min="12133" max="12133" width="12" style="3" customWidth="1"/>
    <col min="12134" max="12134" width="2.77734375" style="3" customWidth="1"/>
    <col min="12135" max="12136" width="6.44140625" style="3" customWidth="1"/>
    <col min="12137" max="12137" width="5.77734375" style="3" customWidth="1"/>
    <col min="12138" max="12138" width="6.44140625" style="3" customWidth="1"/>
    <col min="12139" max="12139" width="13.77734375" style="3" customWidth="1"/>
    <col min="12140" max="12141" width="9" style="3" customWidth="1"/>
    <col min="12142" max="12142" width="2.44140625" style="3" customWidth="1"/>
    <col min="12143" max="12143" width="8.77734375" style="3" customWidth="1"/>
    <col min="12144" max="12144" width="7.44140625" style="3" customWidth="1"/>
    <col min="12145" max="12147" width="3.77734375" style="3" customWidth="1"/>
    <col min="12148" max="12148" width="3.44140625" style="3" customWidth="1"/>
    <col min="12149" max="12149" width="2.77734375" style="3" customWidth="1"/>
    <col min="12150" max="12150" width="3" style="3" customWidth="1"/>
    <col min="12151" max="12153" width="0" style="3" hidden="1" customWidth="1"/>
    <col min="12154" max="12154" width="4.44140625" style="3" customWidth="1"/>
    <col min="12155" max="12155" width="0" style="3" hidden="1" customWidth="1"/>
    <col min="12156" max="12157" width="14.77734375" style="3" customWidth="1"/>
    <col min="12158" max="12158" width="15.21875" style="3" customWidth="1"/>
    <col min="12159" max="12159" width="6.44140625" style="3" customWidth="1"/>
    <col min="12160" max="12160" width="15.21875" style="3" customWidth="1"/>
    <col min="12161" max="12161" width="4.21875" style="3" customWidth="1"/>
    <col min="12162" max="12162" width="3" style="3" customWidth="1"/>
    <col min="12163" max="12165" width="0" style="3" hidden="1" customWidth="1"/>
    <col min="12166" max="12166" width="3" style="3" customWidth="1"/>
    <col min="12167" max="12167" width="0" style="3" hidden="1" customWidth="1"/>
    <col min="12168" max="12168" width="3" style="3" customWidth="1"/>
    <col min="12169" max="12169" width="0" style="3" hidden="1" customWidth="1"/>
    <col min="12170" max="12170" width="4.44140625" style="3" customWidth="1"/>
    <col min="12171" max="12171" width="34.21875" style="3" customWidth="1"/>
    <col min="12172" max="12172" width="23.44140625" style="3" customWidth="1"/>
    <col min="12173" max="12173" width="9.21875" style="3" customWidth="1"/>
    <col min="12174" max="12174" width="19.44140625" style="3" customWidth="1"/>
    <col min="12175" max="12175" width="42.77734375" style="3" customWidth="1"/>
    <col min="12176" max="12176" width="5.77734375" style="3" customWidth="1"/>
    <col min="12177" max="12177" width="31.44140625" style="3" customWidth="1"/>
    <col min="12178" max="12178" width="16.21875" style="3" customWidth="1"/>
    <col min="12179" max="12180" width="9.21875" style="3" customWidth="1"/>
    <col min="12181" max="12181" width="11.21875" style="3" customWidth="1"/>
    <col min="12182" max="12182" width="2.21875" style="3" customWidth="1"/>
    <col min="12183" max="12388" width="10.88671875" style="3"/>
    <col min="12389" max="12389" width="12" style="3" customWidth="1"/>
    <col min="12390" max="12390" width="2.77734375" style="3" customWidth="1"/>
    <col min="12391" max="12392" width="6.44140625" style="3" customWidth="1"/>
    <col min="12393" max="12393" width="5.77734375" style="3" customWidth="1"/>
    <col min="12394" max="12394" width="6.44140625" style="3" customWidth="1"/>
    <col min="12395" max="12395" width="13.77734375" style="3" customWidth="1"/>
    <col min="12396" max="12397" width="9" style="3" customWidth="1"/>
    <col min="12398" max="12398" width="2.44140625" style="3" customWidth="1"/>
    <col min="12399" max="12399" width="8.77734375" style="3" customWidth="1"/>
    <col min="12400" max="12400" width="7.44140625" style="3" customWidth="1"/>
    <col min="12401" max="12403" width="3.77734375" style="3" customWidth="1"/>
    <col min="12404" max="12404" width="3.44140625" style="3" customWidth="1"/>
    <col min="12405" max="12405" width="2.77734375" style="3" customWidth="1"/>
    <col min="12406" max="12406" width="3" style="3" customWidth="1"/>
    <col min="12407" max="12409" width="0" style="3" hidden="1" customWidth="1"/>
    <col min="12410" max="12410" width="4.44140625" style="3" customWidth="1"/>
    <col min="12411" max="12411" width="0" style="3" hidden="1" customWidth="1"/>
    <col min="12412" max="12413" width="14.77734375" style="3" customWidth="1"/>
    <col min="12414" max="12414" width="15.21875" style="3" customWidth="1"/>
    <col min="12415" max="12415" width="6.44140625" style="3" customWidth="1"/>
    <col min="12416" max="12416" width="15.21875" style="3" customWidth="1"/>
    <col min="12417" max="12417" width="4.21875" style="3" customWidth="1"/>
    <col min="12418" max="12418" width="3" style="3" customWidth="1"/>
    <col min="12419" max="12421" width="0" style="3" hidden="1" customWidth="1"/>
    <col min="12422" max="12422" width="3" style="3" customWidth="1"/>
    <col min="12423" max="12423" width="0" style="3" hidden="1" customWidth="1"/>
    <col min="12424" max="12424" width="3" style="3" customWidth="1"/>
    <col min="12425" max="12425" width="0" style="3" hidden="1" customWidth="1"/>
    <col min="12426" max="12426" width="4.44140625" style="3" customWidth="1"/>
    <col min="12427" max="12427" width="34.21875" style="3" customWidth="1"/>
    <col min="12428" max="12428" width="23.44140625" style="3" customWidth="1"/>
    <col min="12429" max="12429" width="9.21875" style="3" customWidth="1"/>
    <col min="12430" max="12430" width="19.44140625" style="3" customWidth="1"/>
    <col min="12431" max="12431" width="42.77734375" style="3" customWidth="1"/>
    <col min="12432" max="12432" width="5.77734375" style="3" customWidth="1"/>
    <col min="12433" max="12433" width="31.44140625" style="3" customWidth="1"/>
    <col min="12434" max="12434" width="16.21875" style="3" customWidth="1"/>
    <col min="12435" max="12436" width="9.21875" style="3" customWidth="1"/>
    <col min="12437" max="12437" width="11.21875" style="3" customWidth="1"/>
    <col min="12438" max="12438" width="2.21875" style="3" customWidth="1"/>
    <col min="12439" max="12644" width="10.88671875" style="3"/>
    <col min="12645" max="12645" width="12" style="3" customWidth="1"/>
    <col min="12646" max="12646" width="2.77734375" style="3" customWidth="1"/>
    <col min="12647" max="12648" width="6.44140625" style="3" customWidth="1"/>
    <col min="12649" max="12649" width="5.77734375" style="3" customWidth="1"/>
    <col min="12650" max="12650" width="6.44140625" style="3" customWidth="1"/>
    <col min="12651" max="12651" width="13.77734375" style="3" customWidth="1"/>
    <col min="12652" max="12653" width="9" style="3" customWidth="1"/>
    <col min="12654" max="12654" width="2.44140625" style="3" customWidth="1"/>
    <col min="12655" max="12655" width="8.77734375" style="3" customWidth="1"/>
    <col min="12656" max="12656" width="7.44140625" style="3" customWidth="1"/>
    <col min="12657" max="12659" width="3.77734375" style="3" customWidth="1"/>
    <col min="12660" max="12660" width="3.44140625" style="3" customWidth="1"/>
    <col min="12661" max="12661" width="2.77734375" style="3" customWidth="1"/>
    <col min="12662" max="12662" width="3" style="3" customWidth="1"/>
    <col min="12663" max="12665" width="0" style="3" hidden="1" customWidth="1"/>
    <col min="12666" max="12666" width="4.44140625" style="3" customWidth="1"/>
    <col min="12667" max="12667" width="0" style="3" hidden="1" customWidth="1"/>
    <col min="12668" max="12669" width="14.77734375" style="3" customWidth="1"/>
    <col min="12670" max="12670" width="15.21875" style="3" customWidth="1"/>
    <col min="12671" max="12671" width="6.44140625" style="3" customWidth="1"/>
    <col min="12672" max="12672" width="15.21875" style="3" customWidth="1"/>
    <col min="12673" max="12673" width="4.21875" style="3" customWidth="1"/>
    <col min="12674" max="12674" width="3" style="3" customWidth="1"/>
    <col min="12675" max="12677" width="0" style="3" hidden="1" customWidth="1"/>
    <col min="12678" max="12678" width="3" style="3" customWidth="1"/>
    <col min="12679" max="12679" width="0" style="3" hidden="1" customWidth="1"/>
    <col min="12680" max="12680" width="3" style="3" customWidth="1"/>
    <col min="12681" max="12681" width="0" style="3" hidden="1" customWidth="1"/>
    <col min="12682" max="12682" width="4.44140625" style="3" customWidth="1"/>
    <col min="12683" max="12683" width="34.21875" style="3" customWidth="1"/>
    <col min="12684" max="12684" width="23.44140625" style="3" customWidth="1"/>
    <col min="12685" max="12685" width="9.21875" style="3" customWidth="1"/>
    <col min="12686" max="12686" width="19.44140625" style="3" customWidth="1"/>
    <col min="12687" max="12687" width="42.77734375" style="3" customWidth="1"/>
    <col min="12688" max="12688" width="5.77734375" style="3" customWidth="1"/>
    <col min="12689" max="12689" width="31.44140625" style="3" customWidth="1"/>
    <col min="12690" max="12690" width="16.21875" style="3" customWidth="1"/>
    <col min="12691" max="12692" width="9.21875" style="3" customWidth="1"/>
    <col min="12693" max="12693" width="11.21875" style="3" customWidth="1"/>
    <col min="12694" max="12694" width="2.21875" style="3" customWidth="1"/>
    <col min="12695" max="12900" width="10.88671875" style="3"/>
    <col min="12901" max="12901" width="12" style="3" customWidth="1"/>
    <col min="12902" max="12902" width="2.77734375" style="3" customWidth="1"/>
    <col min="12903" max="12904" width="6.44140625" style="3" customWidth="1"/>
    <col min="12905" max="12905" width="5.77734375" style="3" customWidth="1"/>
    <col min="12906" max="12906" width="6.44140625" style="3" customWidth="1"/>
    <col min="12907" max="12907" width="13.77734375" style="3" customWidth="1"/>
    <col min="12908" max="12909" width="9" style="3" customWidth="1"/>
    <col min="12910" max="12910" width="2.44140625" style="3" customWidth="1"/>
    <col min="12911" max="12911" width="8.77734375" style="3" customWidth="1"/>
    <col min="12912" max="12912" width="7.44140625" style="3" customWidth="1"/>
    <col min="12913" max="12915" width="3.77734375" style="3" customWidth="1"/>
    <col min="12916" max="12916" width="3.44140625" style="3" customWidth="1"/>
    <col min="12917" max="12917" width="2.77734375" style="3" customWidth="1"/>
    <col min="12918" max="12918" width="3" style="3" customWidth="1"/>
    <col min="12919" max="12921" width="0" style="3" hidden="1" customWidth="1"/>
    <col min="12922" max="12922" width="4.44140625" style="3" customWidth="1"/>
    <col min="12923" max="12923" width="0" style="3" hidden="1" customWidth="1"/>
    <col min="12924" max="12925" width="14.77734375" style="3" customWidth="1"/>
    <col min="12926" max="12926" width="15.21875" style="3" customWidth="1"/>
    <col min="12927" max="12927" width="6.44140625" style="3" customWidth="1"/>
    <col min="12928" max="12928" width="15.21875" style="3" customWidth="1"/>
    <col min="12929" max="12929" width="4.21875" style="3" customWidth="1"/>
    <col min="12930" max="12930" width="3" style="3" customWidth="1"/>
    <col min="12931" max="12933" width="0" style="3" hidden="1" customWidth="1"/>
    <col min="12934" max="12934" width="3" style="3" customWidth="1"/>
    <col min="12935" max="12935" width="0" style="3" hidden="1" customWidth="1"/>
    <col min="12936" max="12936" width="3" style="3" customWidth="1"/>
    <col min="12937" max="12937" width="0" style="3" hidden="1" customWidth="1"/>
    <col min="12938" max="12938" width="4.44140625" style="3" customWidth="1"/>
    <col min="12939" max="12939" width="34.21875" style="3" customWidth="1"/>
    <col min="12940" max="12940" width="23.44140625" style="3" customWidth="1"/>
    <col min="12941" max="12941" width="9.21875" style="3" customWidth="1"/>
    <col min="12942" max="12942" width="19.44140625" style="3" customWidth="1"/>
    <col min="12943" max="12943" width="42.77734375" style="3" customWidth="1"/>
    <col min="12944" max="12944" width="5.77734375" style="3" customWidth="1"/>
    <col min="12945" max="12945" width="31.44140625" style="3" customWidth="1"/>
    <col min="12946" max="12946" width="16.21875" style="3" customWidth="1"/>
    <col min="12947" max="12948" width="9.21875" style="3" customWidth="1"/>
    <col min="12949" max="12949" width="11.21875" style="3" customWidth="1"/>
    <col min="12950" max="12950" width="2.21875" style="3" customWidth="1"/>
    <col min="12951" max="13156" width="10.88671875" style="3"/>
    <col min="13157" max="13157" width="12" style="3" customWidth="1"/>
    <col min="13158" max="13158" width="2.77734375" style="3" customWidth="1"/>
    <col min="13159" max="13160" width="6.44140625" style="3" customWidth="1"/>
    <col min="13161" max="13161" width="5.77734375" style="3" customWidth="1"/>
    <col min="13162" max="13162" width="6.44140625" style="3" customWidth="1"/>
    <col min="13163" max="13163" width="13.77734375" style="3" customWidth="1"/>
    <col min="13164" max="13165" width="9" style="3" customWidth="1"/>
    <col min="13166" max="13166" width="2.44140625" style="3" customWidth="1"/>
    <col min="13167" max="13167" width="8.77734375" style="3" customWidth="1"/>
    <col min="13168" max="13168" width="7.44140625" style="3" customWidth="1"/>
    <col min="13169" max="13171" width="3.77734375" style="3" customWidth="1"/>
    <col min="13172" max="13172" width="3.44140625" style="3" customWidth="1"/>
    <col min="13173" max="13173" width="2.77734375" style="3" customWidth="1"/>
    <col min="13174" max="13174" width="3" style="3" customWidth="1"/>
    <col min="13175" max="13177" width="0" style="3" hidden="1" customWidth="1"/>
    <col min="13178" max="13178" width="4.44140625" style="3" customWidth="1"/>
    <col min="13179" max="13179" width="0" style="3" hidden="1" customWidth="1"/>
    <col min="13180" max="13181" width="14.77734375" style="3" customWidth="1"/>
    <col min="13182" max="13182" width="15.21875" style="3" customWidth="1"/>
    <col min="13183" max="13183" width="6.44140625" style="3" customWidth="1"/>
    <col min="13184" max="13184" width="15.21875" style="3" customWidth="1"/>
    <col min="13185" max="13185" width="4.21875" style="3" customWidth="1"/>
    <col min="13186" max="13186" width="3" style="3" customWidth="1"/>
    <col min="13187" max="13189" width="0" style="3" hidden="1" customWidth="1"/>
    <col min="13190" max="13190" width="3" style="3" customWidth="1"/>
    <col min="13191" max="13191" width="0" style="3" hidden="1" customWidth="1"/>
    <col min="13192" max="13192" width="3" style="3" customWidth="1"/>
    <col min="13193" max="13193" width="0" style="3" hidden="1" customWidth="1"/>
    <col min="13194" max="13194" width="4.44140625" style="3" customWidth="1"/>
    <col min="13195" max="13195" width="34.21875" style="3" customWidth="1"/>
    <col min="13196" max="13196" width="23.44140625" style="3" customWidth="1"/>
    <col min="13197" max="13197" width="9.21875" style="3" customWidth="1"/>
    <col min="13198" max="13198" width="19.44140625" style="3" customWidth="1"/>
    <col min="13199" max="13199" width="42.77734375" style="3" customWidth="1"/>
    <col min="13200" max="13200" width="5.77734375" style="3" customWidth="1"/>
    <col min="13201" max="13201" width="31.44140625" style="3" customWidth="1"/>
    <col min="13202" max="13202" width="16.21875" style="3" customWidth="1"/>
    <col min="13203" max="13204" width="9.21875" style="3" customWidth="1"/>
    <col min="13205" max="13205" width="11.21875" style="3" customWidth="1"/>
    <col min="13206" max="13206" width="2.21875" style="3" customWidth="1"/>
    <col min="13207" max="13412" width="10.88671875" style="3"/>
    <col min="13413" max="13413" width="12" style="3" customWidth="1"/>
    <col min="13414" max="13414" width="2.77734375" style="3" customWidth="1"/>
    <col min="13415" max="13416" width="6.44140625" style="3" customWidth="1"/>
    <col min="13417" max="13417" width="5.77734375" style="3" customWidth="1"/>
    <col min="13418" max="13418" width="6.44140625" style="3" customWidth="1"/>
    <col min="13419" max="13419" width="13.77734375" style="3" customWidth="1"/>
    <col min="13420" max="13421" width="9" style="3" customWidth="1"/>
    <col min="13422" max="13422" width="2.44140625" style="3" customWidth="1"/>
    <col min="13423" max="13423" width="8.77734375" style="3" customWidth="1"/>
    <col min="13424" max="13424" width="7.44140625" style="3" customWidth="1"/>
    <col min="13425" max="13427" width="3.77734375" style="3" customWidth="1"/>
    <col min="13428" max="13428" width="3.44140625" style="3" customWidth="1"/>
    <col min="13429" max="13429" width="2.77734375" style="3" customWidth="1"/>
    <col min="13430" max="13430" width="3" style="3" customWidth="1"/>
    <col min="13431" max="13433" width="0" style="3" hidden="1" customWidth="1"/>
    <col min="13434" max="13434" width="4.44140625" style="3" customWidth="1"/>
    <col min="13435" max="13435" width="0" style="3" hidden="1" customWidth="1"/>
    <col min="13436" max="13437" width="14.77734375" style="3" customWidth="1"/>
    <col min="13438" max="13438" width="15.21875" style="3" customWidth="1"/>
    <col min="13439" max="13439" width="6.44140625" style="3" customWidth="1"/>
    <col min="13440" max="13440" width="15.21875" style="3" customWidth="1"/>
    <col min="13441" max="13441" width="4.21875" style="3" customWidth="1"/>
    <col min="13442" max="13442" width="3" style="3" customWidth="1"/>
    <col min="13443" max="13445" width="0" style="3" hidden="1" customWidth="1"/>
    <col min="13446" max="13446" width="3" style="3" customWidth="1"/>
    <col min="13447" max="13447" width="0" style="3" hidden="1" customWidth="1"/>
    <col min="13448" max="13448" width="3" style="3" customWidth="1"/>
    <col min="13449" max="13449" width="0" style="3" hidden="1" customWidth="1"/>
    <col min="13450" max="13450" width="4.44140625" style="3" customWidth="1"/>
    <col min="13451" max="13451" width="34.21875" style="3" customWidth="1"/>
    <col min="13452" max="13452" width="23.44140625" style="3" customWidth="1"/>
    <col min="13453" max="13453" width="9.21875" style="3" customWidth="1"/>
    <col min="13454" max="13454" width="19.44140625" style="3" customWidth="1"/>
    <col min="13455" max="13455" width="42.77734375" style="3" customWidth="1"/>
    <col min="13456" max="13456" width="5.77734375" style="3" customWidth="1"/>
    <col min="13457" max="13457" width="31.44140625" style="3" customWidth="1"/>
    <col min="13458" max="13458" width="16.21875" style="3" customWidth="1"/>
    <col min="13459" max="13460" width="9.21875" style="3" customWidth="1"/>
    <col min="13461" max="13461" width="11.21875" style="3" customWidth="1"/>
    <col min="13462" max="13462" width="2.21875" style="3" customWidth="1"/>
    <col min="13463" max="13668" width="10.88671875" style="3"/>
    <col min="13669" max="13669" width="12" style="3" customWidth="1"/>
    <col min="13670" max="13670" width="2.77734375" style="3" customWidth="1"/>
    <col min="13671" max="13672" width="6.44140625" style="3" customWidth="1"/>
    <col min="13673" max="13673" width="5.77734375" style="3" customWidth="1"/>
    <col min="13674" max="13674" width="6.44140625" style="3" customWidth="1"/>
    <col min="13675" max="13675" width="13.77734375" style="3" customWidth="1"/>
    <col min="13676" max="13677" width="9" style="3" customWidth="1"/>
    <col min="13678" max="13678" width="2.44140625" style="3" customWidth="1"/>
    <col min="13679" max="13679" width="8.77734375" style="3" customWidth="1"/>
    <col min="13680" max="13680" width="7.44140625" style="3" customWidth="1"/>
    <col min="13681" max="13683" width="3.77734375" style="3" customWidth="1"/>
    <col min="13684" max="13684" width="3.44140625" style="3" customWidth="1"/>
    <col min="13685" max="13685" width="2.77734375" style="3" customWidth="1"/>
    <col min="13686" max="13686" width="3" style="3" customWidth="1"/>
    <col min="13687" max="13689" width="0" style="3" hidden="1" customWidth="1"/>
    <col min="13690" max="13690" width="4.44140625" style="3" customWidth="1"/>
    <col min="13691" max="13691" width="0" style="3" hidden="1" customWidth="1"/>
    <col min="13692" max="13693" width="14.77734375" style="3" customWidth="1"/>
    <col min="13694" max="13694" width="15.21875" style="3" customWidth="1"/>
    <col min="13695" max="13695" width="6.44140625" style="3" customWidth="1"/>
    <col min="13696" max="13696" width="15.21875" style="3" customWidth="1"/>
    <col min="13697" max="13697" width="4.21875" style="3" customWidth="1"/>
    <col min="13698" max="13698" width="3" style="3" customWidth="1"/>
    <col min="13699" max="13701" width="0" style="3" hidden="1" customWidth="1"/>
    <col min="13702" max="13702" width="3" style="3" customWidth="1"/>
    <col min="13703" max="13703" width="0" style="3" hidden="1" customWidth="1"/>
    <col min="13704" max="13704" width="3" style="3" customWidth="1"/>
    <col min="13705" max="13705" width="0" style="3" hidden="1" customWidth="1"/>
    <col min="13706" max="13706" width="4.44140625" style="3" customWidth="1"/>
    <col min="13707" max="13707" width="34.21875" style="3" customWidth="1"/>
    <col min="13708" max="13708" width="23.44140625" style="3" customWidth="1"/>
    <col min="13709" max="13709" width="9.21875" style="3" customWidth="1"/>
    <col min="13710" max="13710" width="19.44140625" style="3" customWidth="1"/>
    <col min="13711" max="13711" width="42.77734375" style="3" customWidth="1"/>
    <col min="13712" max="13712" width="5.77734375" style="3" customWidth="1"/>
    <col min="13713" max="13713" width="31.44140625" style="3" customWidth="1"/>
    <col min="13714" max="13714" width="16.21875" style="3" customWidth="1"/>
    <col min="13715" max="13716" width="9.21875" style="3" customWidth="1"/>
    <col min="13717" max="13717" width="11.21875" style="3" customWidth="1"/>
    <col min="13718" max="13718" width="2.21875" style="3" customWidth="1"/>
    <col min="13719" max="13924" width="10.88671875" style="3"/>
    <col min="13925" max="13925" width="12" style="3" customWidth="1"/>
    <col min="13926" max="13926" width="2.77734375" style="3" customWidth="1"/>
    <col min="13927" max="13928" width="6.44140625" style="3" customWidth="1"/>
    <col min="13929" max="13929" width="5.77734375" style="3" customWidth="1"/>
    <col min="13930" max="13930" width="6.44140625" style="3" customWidth="1"/>
    <col min="13931" max="13931" width="13.77734375" style="3" customWidth="1"/>
    <col min="13932" max="13933" width="9" style="3" customWidth="1"/>
    <col min="13934" max="13934" width="2.44140625" style="3" customWidth="1"/>
    <col min="13935" max="13935" width="8.77734375" style="3" customWidth="1"/>
    <col min="13936" max="13936" width="7.44140625" style="3" customWidth="1"/>
    <col min="13937" max="13939" width="3.77734375" style="3" customWidth="1"/>
    <col min="13940" max="13940" width="3.44140625" style="3" customWidth="1"/>
    <col min="13941" max="13941" width="2.77734375" style="3" customWidth="1"/>
    <col min="13942" max="13942" width="3" style="3" customWidth="1"/>
    <col min="13943" max="13945" width="0" style="3" hidden="1" customWidth="1"/>
    <col min="13946" max="13946" width="4.44140625" style="3" customWidth="1"/>
    <col min="13947" max="13947" width="0" style="3" hidden="1" customWidth="1"/>
    <col min="13948" max="13949" width="14.77734375" style="3" customWidth="1"/>
    <col min="13950" max="13950" width="15.21875" style="3" customWidth="1"/>
    <col min="13951" max="13951" width="6.44140625" style="3" customWidth="1"/>
    <col min="13952" max="13952" width="15.21875" style="3" customWidth="1"/>
    <col min="13953" max="13953" width="4.21875" style="3" customWidth="1"/>
    <col min="13954" max="13954" width="3" style="3" customWidth="1"/>
    <col min="13955" max="13957" width="0" style="3" hidden="1" customWidth="1"/>
    <col min="13958" max="13958" width="3" style="3" customWidth="1"/>
    <col min="13959" max="13959" width="0" style="3" hidden="1" customWidth="1"/>
    <col min="13960" max="13960" width="3" style="3" customWidth="1"/>
    <col min="13961" max="13961" width="0" style="3" hidden="1" customWidth="1"/>
    <col min="13962" max="13962" width="4.44140625" style="3" customWidth="1"/>
    <col min="13963" max="13963" width="34.21875" style="3" customWidth="1"/>
    <col min="13964" max="13964" width="23.44140625" style="3" customWidth="1"/>
    <col min="13965" max="13965" width="9.21875" style="3" customWidth="1"/>
    <col min="13966" max="13966" width="19.44140625" style="3" customWidth="1"/>
    <col min="13967" max="13967" width="42.77734375" style="3" customWidth="1"/>
    <col min="13968" max="13968" width="5.77734375" style="3" customWidth="1"/>
    <col min="13969" max="13969" width="31.44140625" style="3" customWidth="1"/>
    <col min="13970" max="13970" width="16.21875" style="3" customWidth="1"/>
    <col min="13971" max="13972" width="9.21875" style="3" customWidth="1"/>
    <col min="13973" max="13973" width="11.21875" style="3" customWidth="1"/>
    <col min="13974" max="13974" width="2.21875" style="3" customWidth="1"/>
    <col min="13975" max="14180" width="10.88671875" style="3"/>
    <col min="14181" max="14181" width="12" style="3" customWidth="1"/>
    <col min="14182" max="14182" width="2.77734375" style="3" customWidth="1"/>
    <col min="14183" max="14184" width="6.44140625" style="3" customWidth="1"/>
    <col min="14185" max="14185" width="5.77734375" style="3" customWidth="1"/>
    <col min="14186" max="14186" width="6.44140625" style="3" customWidth="1"/>
    <col min="14187" max="14187" width="13.77734375" style="3" customWidth="1"/>
    <col min="14188" max="14189" width="9" style="3" customWidth="1"/>
    <col min="14190" max="14190" width="2.44140625" style="3" customWidth="1"/>
    <col min="14191" max="14191" width="8.77734375" style="3" customWidth="1"/>
    <col min="14192" max="14192" width="7.44140625" style="3" customWidth="1"/>
    <col min="14193" max="14195" width="3.77734375" style="3" customWidth="1"/>
    <col min="14196" max="14196" width="3.44140625" style="3" customWidth="1"/>
    <col min="14197" max="14197" width="2.77734375" style="3" customWidth="1"/>
    <col min="14198" max="14198" width="3" style="3" customWidth="1"/>
    <col min="14199" max="14201" width="0" style="3" hidden="1" customWidth="1"/>
    <col min="14202" max="14202" width="4.44140625" style="3" customWidth="1"/>
    <col min="14203" max="14203" width="0" style="3" hidden="1" customWidth="1"/>
    <col min="14204" max="14205" width="14.77734375" style="3" customWidth="1"/>
    <col min="14206" max="14206" width="15.21875" style="3" customWidth="1"/>
    <col min="14207" max="14207" width="6.44140625" style="3" customWidth="1"/>
    <col min="14208" max="14208" width="15.21875" style="3" customWidth="1"/>
    <col min="14209" max="14209" width="4.21875" style="3" customWidth="1"/>
    <col min="14210" max="14210" width="3" style="3" customWidth="1"/>
    <col min="14211" max="14213" width="0" style="3" hidden="1" customWidth="1"/>
    <col min="14214" max="14214" width="3" style="3" customWidth="1"/>
    <col min="14215" max="14215" width="0" style="3" hidden="1" customWidth="1"/>
    <col min="14216" max="14216" width="3" style="3" customWidth="1"/>
    <col min="14217" max="14217" width="0" style="3" hidden="1" customWidth="1"/>
    <col min="14218" max="14218" width="4.44140625" style="3" customWidth="1"/>
    <col min="14219" max="14219" width="34.21875" style="3" customWidth="1"/>
    <col min="14220" max="14220" width="23.44140625" style="3" customWidth="1"/>
    <col min="14221" max="14221" width="9.21875" style="3" customWidth="1"/>
    <col min="14222" max="14222" width="19.44140625" style="3" customWidth="1"/>
    <col min="14223" max="14223" width="42.77734375" style="3" customWidth="1"/>
    <col min="14224" max="14224" width="5.77734375" style="3" customWidth="1"/>
    <col min="14225" max="14225" width="31.44140625" style="3" customWidth="1"/>
    <col min="14226" max="14226" width="16.21875" style="3" customWidth="1"/>
    <col min="14227" max="14228" width="9.21875" style="3" customWidth="1"/>
    <col min="14229" max="14229" width="11.21875" style="3" customWidth="1"/>
    <col min="14230" max="14230" width="2.21875" style="3" customWidth="1"/>
    <col min="14231" max="14436" width="10.88671875" style="3"/>
    <col min="14437" max="14437" width="12" style="3" customWidth="1"/>
    <col min="14438" max="14438" width="2.77734375" style="3" customWidth="1"/>
    <col min="14439" max="14440" width="6.44140625" style="3" customWidth="1"/>
    <col min="14441" max="14441" width="5.77734375" style="3" customWidth="1"/>
    <col min="14442" max="14442" width="6.44140625" style="3" customWidth="1"/>
    <col min="14443" max="14443" width="13.77734375" style="3" customWidth="1"/>
    <col min="14444" max="14445" width="9" style="3" customWidth="1"/>
    <col min="14446" max="14446" width="2.44140625" style="3" customWidth="1"/>
    <col min="14447" max="14447" width="8.77734375" style="3" customWidth="1"/>
    <col min="14448" max="14448" width="7.44140625" style="3" customWidth="1"/>
    <col min="14449" max="14451" width="3.77734375" style="3" customWidth="1"/>
    <col min="14452" max="14452" width="3.44140625" style="3" customWidth="1"/>
    <col min="14453" max="14453" width="2.77734375" style="3" customWidth="1"/>
    <col min="14454" max="14454" width="3" style="3" customWidth="1"/>
    <col min="14455" max="14457" width="0" style="3" hidden="1" customWidth="1"/>
    <col min="14458" max="14458" width="4.44140625" style="3" customWidth="1"/>
    <col min="14459" max="14459" width="0" style="3" hidden="1" customWidth="1"/>
    <col min="14460" max="14461" width="14.77734375" style="3" customWidth="1"/>
    <col min="14462" max="14462" width="15.21875" style="3" customWidth="1"/>
    <col min="14463" max="14463" width="6.44140625" style="3" customWidth="1"/>
    <col min="14464" max="14464" width="15.21875" style="3" customWidth="1"/>
    <col min="14465" max="14465" width="4.21875" style="3" customWidth="1"/>
    <col min="14466" max="14466" width="3" style="3" customWidth="1"/>
    <col min="14467" max="14469" width="0" style="3" hidden="1" customWidth="1"/>
    <col min="14470" max="14470" width="3" style="3" customWidth="1"/>
    <col min="14471" max="14471" width="0" style="3" hidden="1" customWidth="1"/>
    <col min="14472" max="14472" width="3" style="3" customWidth="1"/>
    <col min="14473" max="14473" width="0" style="3" hidden="1" customWidth="1"/>
    <col min="14474" max="14474" width="4.44140625" style="3" customWidth="1"/>
    <col min="14475" max="14475" width="34.21875" style="3" customWidth="1"/>
    <col min="14476" max="14476" width="23.44140625" style="3" customWidth="1"/>
    <col min="14477" max="14477" width="9.21875" style="3" customWidth="1"/>
    <col min="14478" max="14478" width="19.44140625" style="3" customWidth="1"/>
    <col min="14479" max="14479" width="42.77734375" style="3" customWidth="1"/>
    <col min="14480" max="14480" width="5.77734375" style="3" customWidth="1"/>
    <col min="14481" max="14481" width="31.44140625" style="3" customWidth="1"/>
    <col min="14482" max="14482" width="16.21875" style="3" customWidth="1"/>
    <col min="14483" max="14484" width="9.21875" style="3" customWidth="1"/>
    <col min="14485" max="14485" width="11.21875" style="3" customWidth="1"/>
    <col min="14486" max="14486" width="2.21875" style="3" customWidth="1"/>
    <col min="14487" max="14692" width="10.88671875" style="3"/>
    <col min="14693" max="14693" width="12" style="3" customWidth="1"/>
    <col min="14694" max="14694" width="2.77734375" style="3" customWidth="1"/>
    <col min="14695" max="14696" width="6.44140625" style="3" customWidth="1"/>
    <col min="14697" max="14697" width="5.77734375" style="3" customWidth="1"/>
    <col min="14698" max="14698" width="6.44140625" style="3" customWidth="1"/>
    <col min="14699" max="14699" width="13.77734375" style="3" customWidth="1"/>
    <col min="14700" max="14701" width="9" style="3" customWidth="1"/>
    <col min="14702" max="14702" width="2.44140625" style="3" customWidth="1"/>
    <col min="14703" max="14703" width="8.77734375" style="3" customWidth="1"/>
    <col min="14704" max="14704" width="7.44140625" style="3" customWidth="1"/>
    <col min="14705" max="14707" width="3.77734375" style="3" customWidth="1"/>
    <col min="14708" max="14708" width="3.44140625" style="3" customWidth="1"/>
    <col min="14709" max="14709" width="2.77734375" style="3" customWidth="1"/>
    <col min="14710" max="14710" width="3" style="3" customWidth="1"/>
    <col min="14711" max="14713" width="0" style="3" hidden="1" customWidth="1"/>
    <col min="14714" max="14714" width="4.44140625" style="3" customWidth="1"/>
    <col min="14715" max="14715" width="0" style="3" hidden="1" customWidth="1"/>
    <col min="14716" max="14717" width="14.77734375" style="3" customWidth="1"/>
    <col min="14718" max="14718" width="15.21875" style="3" customWidth="1"/>
    <col min="14719" max="14719" width="6.44140625" style="3" customWidth="1"/>
    <col min="14720" max="14720" width="15.21875" style="3" customWidth="1"/>
    <col min="14721" max="14721" width="4.21875" style="3" customWidth="1"/>
    <col min="14722" max="14722" width="3" style="3" customWidth="1"/>
    <col min="14723" max="14725" width="0" style="3" hidden="1" customWidth="1"/>
    <col min="14726" max="14726" width="3" style="3" customWidth="1"/>
    <col min="14727" max="14727" width="0" style="3" hidden="1" customWidth="1"/>
    <col min="14728" max="14728" width="3" style="3" customWidth="1"/>
    <col min="14729" max="14729" width="0" style="3" hidden="1" customWidth="1"/>
    <col min="14730" max="14730" width="4.44140625" style="3" customWidth="1"/>
    <col min="14731" max="14731" width="34.21875" style="3" customWidth="1"/>
    <col min="14732" max="14732" width="23.44140625" style="3" customWidth="1"/>
    <col min="14733" max="14733" width="9.21875" style="3" customWidth="1"/>
    <col min="14734" max="14734" width="19.44140625" style="3" customWidth="1"/>
    <col min="14735" max="14735" width="42.77734375" style="3" customWidth="1"/>
    <col min="14736" max="14736" width="5.77734375" style="3" customWidth="1"/>
    <col min="14737" max="14737" width="31.44140625" style="3" customWidth="1"/>
    <col min="14738" max="14738" width="16.21875" style="3" customWidth="1"/>
    <col min="14739" max="14740" width="9.21875" style="3" customWidth="1"/>
    <col min="14741" max="14741" width="11.21875" style="3" customWidth="1"/>
    <col min="14742" max="14742" width="2.21875" style="3" customWidth="1"/>
    <col min="14743" max="14948" width="10.88671875" style="3"/>
    <col min="14949" max="14949" width="12" style="3" customWidth="1"/>
    <col min="14950" max="14950" width="2.77734375" style="3" customWidth="1"/>
    <col min="14951" max="14952" width="6.44140625" style="3" customWidth="1"/>
    <col min="14953" max="14953" width="5.77734375" style="3" customWidth="1"/>
    <col min="14954" max="14954" width="6.44140625" style="3" customWidth="1"/>
    <col min="14955" max="14955" width="13.77734375" style="3" customWidth="1"/>
    <col min="14956" max="14957" width="9" style="3" customWidth="1"/>
    <col min="14958" max="14958" width="2.44140625" style="3" customWidth="1"/>
    <col min="14959" max="14959" width="8.77734375" style="3" customWidth="1"/>
    <col min="14960" max="14960" width="7.44140625" style="3" customWidth="1"/>
    <col min="14961" max="14963" width="3.77734375" style="3" customWidth="1"/>
    <col min="14964" max="14964" width="3.44140625" style="3" customWidth="1"/>
    <col min="14965" max="14965" width="2.77734375" style="3" customWidth="1"/>
    <col min="14966" max="14966" width="3" style="3" customWidth="1"/>
    <col min="14967" max="14969" width="0" style="3" hidden="1" customWidth="1"/>
    <col min="14970" max="14970" width="4.44140625" style="3" customWidth="1"/>
    <col min="14971" max="14971" width="0" style="3" hidden="1" customWidth="1"/>
    <col min="14972" max="14973" width="14.77734375" style="3" customWidth="1"/>
    <col min="14974" max="14974" width="15.21875" style="3" customWidth="1"/>
    <col min="14975" max="14975" width="6.44140625" style="3" customWidth="1"/>
    <col min="14976" max="14976" width="15.21875" style="3" customWidth="1"/>
    <col min="14977" max="14977" width="4.21875" style="3" customWidth="1"/>
    <col min="14978" max="14978" width="3" style="3" customWidth="1"/>
    <col min="14979" max="14981" width="0" style="3" hidden="1" customWidth="1"/>
    <col min="14982" max="14982" width="3" style="3" customWidth="1"/>
    <col min="14983" max="14983" width="0" style="3" hidden="1" customWidth="1"/>
    <col min="14984" max="14984" width="3" style="3" customWidth="1"/>
    <col min="14985" max="14985" width="0" style="3" hidden="1" customWidth="1"/>
    <col min="14986" max="14986" width="4.44140625" style="3" customWidth="1"/>
    <col min="14987" max="14987" width="34.21875" style="3" customWidth="1"/>
    <col min="14988" max="14988" width="23.44140625" style="3" customWidth="1"/>
    <col min="14989" max="14989" width="9.21875" style="3" customWidth="1"/>
    <col min="14990" max="14990" width="19.44140625" style="3" customWidth="1"/>
    <col min="14991" max="14991" width="42.77734375" style="3" customWidth="1"/>
    <col min="14992" max="14992" width="5.77734375" style="3" customWidth="1"/>
    <col min="14993" max="14993" width="31.44140625" style="3" customWidth="1"/>
    <col min="14994" max="14994" width="16.21875" style="3" customWidth="1"/>
    <col min="14995" max="14996" width="9.21875" style="3" customWidth="1"/>
    <col min="14997" max="14997" width="11.21875" style="3" customWidth="1"/>
    <col min="14998" max="14998" width="2.21875" style="3" customWidth="1"/>
    <col min="14999" max="15204" width="10.88671875" style="3"/>
    <col min="15205" max="15205" width="12" style="3" customWidth="1"/>
    <col min="15206" max="15206" width="2.77734375" style="3" customWidth="1"/>
    <col min="15207" max="15208" width="6.44140625" style="3" customWidth="1"/>
    <col min="15209" max="15209" width="5.77734375" style="3" customWidth="1"/>
    <col min="15210" max="15210" width="6.44140625" style="3" customWidth="1"/>
    <col min="15211" max="15211" width="13.77734375" style="3" customWidth="1"/>
    <col min="15212" max="15213" width="9" style="3" customWidth="1"/>
    <col min="15214" max="15214" width="2.44140625" style="3" customWidth="1"/>
    <col min="15215" max="15215" width="8.77734375" style="3" customWidth="1"/>
    <col min="15216" max="15216" width="7.44140625" style="3" customWidth="1"/>
    <col min="15217" max="15219" width="3.77734375" style="3" customWidth="1"/>
    <col min="15220" max="15220" width="3.44140625" style="3" customWidth="1"/>
    <col min="15221" max="15221" width="2.77734375" style="3" customWidth="1"/>
    <col min="15222" max="15222" width="3" style="3" customWidth="1"/>
    <col min="15223" max="15225" width="0" style="3" hidden="1" customWidth="1"/>
    <col min="15226" max="15226" width="4.44140625" style="3" customWidth="1"/>
    <col min="15227" max="15227" width="0" style="3" hidden="1" customWidth="1"/>
    <col min="15228" max="15229" width="14.77734375" style="3" customWidth="1"/>
    <col min="15230" max="15230" width="15.21875" style="3" customWidth="1"/>
    <col min="15231" max="15231" width="6.44140625" style="3" customWidth="1"/>
    <col min="15232" max="15232" width="15.21875" style="3" customWidth="1"/>
    <col min="15233" max="15233" width="4.21875" style="3" customWidth="1"/>
    <col min="15234" max="15234" width="3" style="3" customWidth="1"/>
    <col min="15235" max="15237" width="0" style="3" hidden="1" customWidth="1"/>
    <col min="15238" max="15238" width="3" style="3" customWidth="1"/>
    <col min="15239" max="15239" width="0" style="3" hidden="1" customWidth="1"/>
    <col min="15240" max="15240" width="3" style="3" customWidth="1"/>
    <col min="15241" max="15241" width="0" style="3" hidden="1" customWidth="1"/>
    <col min="15242" max="15242" width="4.44140625" style="3" customWidth="1"/>
    <col min="15243" max="15243" width="34.21875" style="3" customWidth="1"/>
    <col min="15244" max="15244" width="23.44140625" style="3" customWidth="1"/>
    <col min="15245" max="15245" width="9.21875" style="3" customWidth="1"/>
    <col min="15246" max="15246" width="19.44140625" style="3" customWidth="1"/>
    <col min="15247" max="15247" width="42.77734375" style="3" customWidth="1"/>
    <col min="15248" max="15248" width="5.77734375" style="3" customWidth="1"/>
    <col min="15249" max="15249" width="31.44140625" style="3" customWidth="1"/>
    <col min="15250" max="15250" width="16.21875" style="3" customWidth="1"/>
    <col min="15251" max="15252" width="9.21875" style="3" customWidth="1"/>
    <col min="15253" max="15253" width="11.21875" style="3" customWidth="1"/>
    <col min="15254" max="15254" width="2.21875" style="3" customWidth="1"/>
    <col min="15255" max="15460" width="10.88671875" style="3"/>
    <col min="15461" max="15461" width="12" style="3" customWidth="1"/>
    <col min="15462" max="15462" width="2.77734375" style="3" customWidth="1"/>
    <col min="15463" max="15464" width="6.44140625" style="3" customWidth="1"/>
    <col min="15465" max="15465" width="5.77734375" style="3" customWidth="1"/>
    <col min="15466" max="15466" width="6.44140625" style="3" customWidth="1"/>
    <col min="15467" max="15467" width="13.77734375" style="3" customWidth="1"/>
    <col min="15468" max="15469" width="9" style="3" customWidth="1"/>
    <col min="15470" max="15470" width="2.44140625" style="3" customWidth="1"/>
    <col min="15471" max="15471" width="8.77734375" style="3" customWidth="1"/>
    <col min="15472" max="15472" width="7.44140625" style="3" customWidth="1"/>
    <col min="15473" max="15475" width="3.77734375" style="3" customWidth="1"/>
    <col min="15476" max="15476" width="3.44140625" style="3" customWidth="1"/>
    <col min="15477" max="15477" width="2.77734375" style="3" customWidth="1"/>
    <col min="15478" max="15478" width="3" style="3" customWidth="1"/>
    <col min="15479" max="15481" width="0" style="3" hidden="1" customWidth="1"/>
    <col min="15482" max="15482" width="4.44140625" style="3" customWidth="1"/>
    <col min="15483" max="15483" width="0" style="3" hidden="1" customWidth="1"/>
    <col min="15484" max="15485" width="14.77734375" style="3" customWidth="1"/>
    <col min="15486" max="15486" width="15.21875" style="3" customWidth="1"/>
    <col min="15487" max="15487" width="6.44140625" style="3" customWidth="1"/>
    <col min="15488" max="15488" width="15.21875" style="3" customWidth="1"/>
    <col min="15489" max="15489" width="4.21875" style="3" customWidth="1"/>
    <col min="15490" max="15490" width="3" style="3" customWidth="1"/>
    <col min="15491" max="15493" width="0" style="3" hidden="1" customWidth="1"/>
    <col min="15494" max="15494" width="3" style="3" customWidth="1"/>
    <col min="15495" max="15495" width="0" style="3" hidden="1" customWidth="1"/>
    <col min="15496" max="15496" width="3" style="3" customWidth="1"/>
    <col min="15497" max="15497" width="0" style="3" hidden="1" customWidth="1"/>
    <col min="15498" max="15498" width="4.44140625" style="3" customWidth="1"/>
    <col min="15499" max="15499" width="34.21875" style="3" customWidth="1"/>
    <col min="15500" max="15500" width="23.44140625" style="3" customWidth="1"/>
    <col min="15501" max="15501" width="9.21875" style="3" customWidth="1"/>
    <col min="15502" max="15502" width="19.44140625" style="3" customWidth="1"/>
    <col min="15503" max="15503" width="42.77734375" style="3" customWidth="1"/>
    <col min="15504" max="15504" width="5.77734375" style="3" customWidth="1"/>
    <col min="15505" max="15505" width="31.44140625" style="3" customWidth="1"/>
    <col min="15506" max="15506" width="16.21875" style="3" customWidth="1"/>
    <col min="15507" max="15508" width="9.21875" style="3" customWidth="1"/>
    <col min="15509" max="15509" width="11.21875" style="3" customWidth="1"/>
    <col min="15510" max="15510" width="2.21875" style="3" customWidth="1"/>
    <col min="15511" max="15716" width="10.88671875" style="3"/>
    <col min="15717" max="15717" width="12" style="3" customWidth="1"/>
    <col min="15718" max="15718" width="2.77734375" style="3" customWidth="1"/>
    <col min="15719" max="15720" width="6.44140625" style="3" customWidth="1"/>
    <col min="15721" max="15721" width="5.77734375" style="3" customWidth="1"/>
    <col min="15722" max="15722" width="6.44140625" style="3" customWidth="1"/>
    <col min="15723" max="15723" width="13.77734375" style="3" customWidth="1"/>
    <col min="15724" max="15725" width="9" style="3" customWidth="1"/>
    <col min="15726" max="15726" width="2.44140625" style="3" customWidth="1"/>
    <col min="15727" max="15727" width="8.77734375" style="3" customWidth="1"/>
    <col min="15728" max="15728" width="7.44140625" style="3" customWidth="1"/>
    <col min="15729" max="15731" width="3.77734375" style="3" customWidth="1"/>
    <col min="15732" max="15732" width="3.44140625" style="3" customWidth="1"/>
    <col min="15733" max="15733" width="2.77734375" style="3" customWidth="1"/>
    <col min="15734" max="15734" width="3" style="3" customWidth="1"/>
    <col min="15735" max="15737" width="0" style="3" hidden="1" customWidth="1"/>
    <col min="15738" max="15738" width="4.44140625" style="3" customWidth="1"/>
    <col min="15739" max="15739" width="0" style="3" hidden="1" customWidth="1"/>
    <col min="15740" max="15741" width="14.77734375" style="3" customWidth="1"/>
    <col min="15742" max="15742" width="15.21875" style="3" customWidth="1"/>
    <col min="15743" max="15743" width="6.44140625" style="3" customWidth="1"/>
    <col min="15744" max="15744" width="15.21875" style="3" customWidth="1"/>
    <col min="15745" max="15745" width="4.21875" style="3" customWidth="1"/>
    <col min="15746" max="15746" width="3" style="3" customWidth="1"/>
    <col min="15747" max="15749" width="0" style="3" hidden="1" customWidth="1"/>
    <col min="15750" max="15750" width="3" style="3" customWidth="1"/>
    <col min="15751" max="15751" width="0" style="3" hidden="1" customWidth="1"/>
    <col min="15752" max="15752" width="3" style="3" customWidth="1"/>
    <col min="15753" max="15753" width="0" style="3" hidden="1" customWidth="1"/>
    <col min="15754" max="15754" width="4.44140625" style="3" customWidth="1"/>
    <col min="15755" max="15755" width="34.21875" style="3" customWidth="1"/>
    <col min="15756" max="15756" width="23.44140625" style="3" customWidth="1"/>
    <col min="15757" max="15757" width="9.21875" style="3" customWidth="1"/>
    <col min="15758" max="15758" width="19.44140625" style="3" customWidth="1"/>
    <col min="15759" max="15759" width="42.77734375" style="3" customWidth="1"/>
    <col min="15760" max="15760" width="5.77734375" style="3" customWidth="1"/>
    <col min="15761" max="15761" width="31.44140625" style="3" customWidth="1"/>
    <col min="15762" max="15762" width="16.21875" style="3" customWidth="1"/>
    <col min="15763" max="15764" width="9.21875" style="3" customWidth="1"/>
    <col min="15765" max="15765" width="11.21875" style="3" customWidth="1"/>
    <col min="15766" max="15766" width="2.21875" style="3" customWidth="1"/>
    <col min="15767" max="15972" width="10.88671875" style="3"/>
    <col min="15973" max="15973" width="12" style="3" customWidth="1"/>
    <col min="15974" max="15974" width="2.77734375" style="3" customWidth="1"/>
    <col min="15975" max="15976" width="6.44140625" style="3" customWidth="1"/>
    <col min="15977" max="15977" width="5.77734375" style="3" customWidth="1"/>
    <col min="15978" max="15978" width="6.44140625" style="3" customWidth="1"/>
    <col min="15979" max="15979" width="13.77734375" style="3" customWidth="1"/>
    <col min="15980" max="15981" width="9" style="3" customWidth="1"/>
    <col min="15982" max="15982" width="2.44140625" style="3" customWidth="1"/>
    <col min="15983" max="15983" width="8.77734375" style="3" customWidth="1"/>
    <col min="15984" max="15984" width="7.44140625" style="3" customWidth="1"/>
    <col min="15985" max="15987" width="3.77734375" style="3" customWidth="1"/>
    <col min="15988" max="15988" width="3.44140625" style="3" customWidth="1"/>
    <col min="15989" max="15989" width="2.77734375" style="3" customWidth="1"/>
    <col min="15990" max="15990" width="3" style="3" customWidth="1"/>
    <col min="15991" max="15993" width="0" style="3" hidden="1" customWidth="1"/>
    <col min="15994" max="15994" width="4.44140625" style="3" customWidth="1"/>
    <col min="15995" max="15995" width="0" style="3" hidden="1" customWidth="1"/>
    <col min="15996" max="15997" width="14.77734375" style="3" customWidth="1"/>
    <col min="15998" max="15998" width="15.21875" style="3" customWidth="1"/>
    <col min="15999" max="15999" width="6.44140625" style="3" customWidth="1"/>
    <col min="16000" max="16000" width="15.21875" style="3" customWidth="1"/>
    <col min="16001" max="16001" width="4.21875" style="3" customWidth="1"/>
    <col min="16002" max="16002" width="3" style="3" customWidth="1"/>
    <col min="16003" max="16005" width="0" style="3" hidden="1" customWidth="1"/>
    <col min="16006" max="16006" width="3" style="3" customWidth="1"/>
    <col min="16007" max="16007" width="0" style="3" hidden="1" customWidth="1"/>
    <col min="16008" max="16008" width="3" style="3" customWidth="1"/>
    <col min="16009" max="16009" width="0" style="3" hidden="1" customWidth="1"/>
    <col min="16010" max="16010" width="4.44140625" style="3" customWidth="1"/>
    <col min="16011" max="16011" width="34.21875" style="3" customWidth="1"/>
    <col min="16012" max="16012" width="23.44140625" style="3" customWidth="1"/>
    <col min="16013" max="16013" width="9.21875" style="3" customWidth="1"/>
    <col min="16014" max="16014" width="19.44140625" style="3" customWidth="1"/>
    <col min="16015" max="16015" width="42.77734375" style="3" customWidth="1"/>
    <col min="16016" max="16016" width="5.77734375" style="3" customWidth="1"/>
    <col min="16017" max="16017" width="31.44140625" style="3" customWidth="1"/>
    <col min="16018" max="16018" width="16.21875" style="3" customWidth="1"/>
    <col min="16019" max="16020" width="9.21875" style="3" customWidth="1"/>
    <col min="16021" max="16021" width="11.21875" style="3" customWidth="1"/>
    <col min="16022" max="16022" width="2.21875" style="3" customWidth="1"/>
    <col min="16023" max="16228" width="10.88671875" style="3"/>
    <col min="16229" max="16229" width="12" style="3" customWidth="1"/>
    <col min="16230" max="16230" width="2.77734375" style="3" customWidth="1"/>
    <col min="16231" max="16232" width="6.44140625" style="3" customWidth="1"/>
    <col min="16233" max="16233" width="5.77734375" style="3" customWidth="1"/>
    <col min="16234" max="16234" width="6.44140625" style="3" customWidth="1"/>
    <col min="16235" max="16235" width="13.77734375" style="3" customWidth="1"/>
    <col min="16236" max="16237" width="9" style="3" customWidth="1"/>
    <col min="16238" max="16238" width="2.44140625" style="3" customWidth="1"/>
    <col min="16239" max="16239" width="8.77734375" style="3" customWidth="1"/>
    <col min="16240" max="16240" width="7.44140625" style="3" customWidth="1"/>
    <col min="16241" max="16243" width="3.77734375" style="3" customWidth="1"/>
    <col min="16244" max="16244" width="3.44140625" style="3" customWidth="1"/>
    <col min="16245" max="16245" width="2.77734375" style="3" customWidth="1"/>
    <col min="16246" max="16246" width="3" style="3" customWidth="1"/>
    <col min="16247" max="16249" width="0" style="3" hidden="1" customWidth="1"/>
    <col min="16250" max="16250" width="4.44140625" style="3" customWidth="1"/>
    <col min="16251" max="16251" width="0" style="3" hidden="1" customWidth="1"/>
    <col min="16252" max="16253" width="14.77734375" style="3" customWidth="1"/>
    <col min="16254" max="16254" width="15.21875" style="3" customWidth="1"/>
    <col min="16255" max="16255" width="6.44140625" style="3" customWidth="1"/>
    <col min="16256" max="16256" width="15.21875" style="3" customWidth="1"/>
    <col min="16257" max="16257" width="4.21875" style="3" customWidth="1"/>
    <col min="16258" max="16258" width="3" style="3" customWidth="1"/>
    <col min="16259" max="16261" width="0" style="3" hidden="1" customWidth="1"/>
    <col min="16262" max="16262" width="3" style="3" customWidth="1"/>
    <col min="16263" max="16263" width="0" style="3" hidden="1" customWidth="1"/>
    <col min="16264" max="16264" width="3" style="3" customWidth="1"/>
    <col min="16265" max="16265" width="0" style="3" hidden="1" customWidth="1"/>
    <col min="16266" max="16266" width="4.44140625" style="3" customWidth="1"/>
    <col min="16267" max="16267" width="34.21875" style="3" customWidth="1"/>
    <col min="16268" max="16268" width="23.44140625" style="3" customWidth="1"/>
    <col min="16269" max="16269" width="9.21875" style="3" customWidth="1"/>
    <col min="16270" max="16270" width="19.44140625" style="3" customWidth="1"/>
    <col min="16271" max="16271" width="42.77734375" style="3" customWidth="1"/>
    <col min="16272" max="16272" width="5.77734375" style="3" customWidth="1"/>
    <col min="16273" max="16273" width="31.44140625" style="3" customWidth="1"/>
    <col min="16274" max="16274" width="16.21875" style="3" customWidth="1"/>
    <col min="16275" max="16276" width="9.21875" style="3" customWidth="1"/>
    <col min="16277" max="16277" width="11.21875" style="3" customWidth="1"/>
    <col min="16278" max="16278" width="2.21875" style="3" customWidth="1"/>
    <col min="16279" max="16383" width="10.88671875" style="3"/>
    <col min="16384" max="16384" width="11.44140625" style="3" customWidth="1"/>
  </cols>
  <sheetData>
    <row r="1" spans="1:193 1680:1680" x14ac:dyDescent="0.3">
      <c r="A1" s="106"/>
      <c r="B1" s="546" t="s">
        <v>465</v>
      </c>
      <c r="C1" s="547"/>
      <c r="D1" s="547"/>
      <c r="E1" s="547"/>
      <c r="F1" s="547"/>
      <c r="G1" s="547"/>
      <c r="H1" s="547"/>
      <c r="I1" s="548"/>
      <c r="J1" s="549"/>
      <c r="K1" s="550"/>
      <c r="L1" s="106"/>
      <c r="M1" s="105"/>
      <c r="N1" s="105"/>
      <c r="O1" s="106"/>
      <c r="P1" s="106"/>
      <c r="Q1" s="106"/>
      <c r="R1" s="106"/>
      <c r="S1" s="106"/>
      <c r="T1" s="106"/>
      <c r="U1" s="106"/>
      <c r="V1" s="106"/>
      <c r="W1" s="106"/>
      <c r="X1" s="106"/>
      <c r="Y1" s="106"/>
      <c r="Z1" s="106"/>
      <c r="AA1" s="106"/>
      <c r="AB1" s="106"/>
      <c r="AC1" s="106"/>
      <c r="AD1" s="106"/>
      <c r="AE1" s="106"/>
      <c r="AF1" s="106"/>
      <c r="AG1" s="106"/>
      <c r="AI1" s="106"/>
      <c r="AJ1" s="106"/>
      <c r="AK1" s="106"/>
      <c r="AL1" s="106"/>
      <c r="AM1" s="105"/>
      <c r="AN1" s="106"/>
      <c r="AO1" s="106"/>
      <c r="AP1" s="106"/>
      <c r="AQ1" s="105"/>
      <c r="AR1" s="106"/>
      <c r="AS1" s="106"/>
      <c r="AT1" s="106"/>
      <c r="AU1" s="105"/>
      <c r="AV1" s="106"/>
      <c r="AW1" s="106"/>
      <c r="AX1" s="106"/>
      <c r="AY1" s="105"/>
      <c r="AZ1" s="106"/>
      <c r="BA1" s="106"/>
      <c r="BB1" s="106"/>
      <c r="BC1" s="105"/>
      <c r="BD1" s="106"/>
      <c r="BE1" s="106"/>
      <c r="BF1" s="106"/>
      <c r="BG1" s="105"/>
      <c r="BH1" s="106"/>
      <c r="BI1" s="106"/>
      <c r="BJ1" s="106"/>
      <c r="BK1" s="105"/>
      <c r="BL1" s="106"/>
      <c r="BM1" s="106"/>
      <c r="BN1" s="106"/>
      <c r="BO1" s="105"/>
      <c r="BP1" s="106"/>
      <c r="BQ1" s="106"/>
      <c r="BR1" s="106"/>
      <c r="BS1" s="105"/>
      <c r="BT1" s="106"/>
      <c r="BU1" s="106"/>
      <c r="BV1" s="106"/>
      <c r="BW1" s="105"/>
      <c r="BX1" s="106"/>
      <c r="BY1" s="106"/>
      <c r="BZ1" s="106"/>
      <c r="CA1" s="105"/>
      <c r="CB1" s="106"/>
      <c r="CC1" s="106"/>
      <c r="CD1" s="106"/>
      <c r="CE1" s="105"/>
      <c r="CF1" s="106"/>
      <c r="CG1" s="106"/>
      <c r="CH1" s="106"/>
      <c r="CI1" s="106"/>
      <c r="CJ1" s="106"/>
      <c r="CK1" s="106"/>
      <c r="CL1" s="106"/>
      <c r="CM1" s="106"/>
      <c r="CN1" s="106"/>
      <c r="CO1" s="106"/>
      <c r="CP1" s="106"/>
      <c r="CQ1" s="106"/>
      <c r="CR1" s="106"/>
      <c r="CS1" s="106"/>
      <c r="CT1" s="106"/>
      <c r="CU1" s="106"/>
      <c r="CV1" s="106"/>
      <c r="CW1" s="106"/>
      <c r="CX1" s="106"/>
      <c r="CY1" s="106"/>
      <c r="CZ1" s="106"/>
      <c r="DA1" s="106"/>
      <c r="DB1" s="106"/>
      <c r="DC1" s="106"/>
      <c r="DD1" s="106"/>
      <c r="DE1" s="105"/>
      <c r="DF1" s="106"/>
      <c r="DG1" s="105"/>
      <c r="DH1" s="105"/>
      <c r="DI1" s="106"/>
      <c r="DJ1" s="106"/>
      <c r="DK1" s="106"/>
      <c r="DL1" s="106"/>
      <c r="DM1" s="105"/>
      <c r="DN1" s="106"/>
      <c r="DO1" s="105"/>
      <c r="DP1" s="106"/>
      <c r="DQ1" s="106"/>
      <c r="DR1" s="106"/>
      <c r="DS1" s="106"/>
      <c r="DT1" s="106"/>
      <c r="DU1" s="106"/>
      <c r="DV1" s="106"/>
      <c r="DW1" s="106"/>
      <c r="DX1" s="106"/>
      <c r="DY1" s="106"/>
      <c r="DZ1" s="106"/>
      <c r="EA1" s="106"/>
      <c r="EB1" s="106"/>
      <c r="EC1" s="106"/>
      <c r="ED1" s="106"/>
      <c r="EE1" s="106"/>
      <c r="EF1" s="106"/>
      <c r="EG1" s="106"/>
      <c r="EH1" s="106"/>
      <c r="EI1" s="106"/>
      <c r="EJ1" s="106"/>
      <c r="EK1" s="106"/>
      <c r="EL1" s="106"/>
      <c r="EM1" s="106"/>
      <c r="EN1" s="106"/>
      <c r="EO1" s="106"/>
      <c r="EP1" s="106"/>
      <c r="EQ1" s="106"/>
      <c r="ER1" s="106"/>
      <c r="ES1" s="106"/>
      <c r="ET1" s="106"/>
      <c r="EU1" s="106"/>
      <c r="EV1" s="106"/>
      <c r="EW1" s="106"/>
      <c r="EX1" s="106"/>
      <c r="EY1" s="106"/>
      <c r="EZ1" s="106"/>
      <c r="FA1" s="106"/>
      <c r="FB1" s="106"/>
      <c r="FC1" s="106"/>
      <c r="FD1" s="106"/>
      <c r="FE1" s="106"/>
      <c r="FF1" s="106"/>
      <c r="FG1" s="106"/>
      <c r="FH1" s="106"/>
      <c r="FI1" s="106"/>
      <c r="FJ1" s="106"/>
      <c r="FK1" s="106"/>
      <c r="FL1" s="106"/>
      <c r="FM1" s="106"/>
      <c r="FN1" s="106"/>
      <c r="FO1" s="106"/>
      <c r="FP1" s="106"/>
      <c r="FQ1" s="106"/>
      <c r="FR1" s="106"/>
      <c r="FS1" s="106"/>
      <c r="FT1" s="106"/>
      <c r="FU1" s="106"/>
      <c r="FV1" s="106"/>
      <c r="FW1" s="106"/>
      <c r="FX1" s="106"/>
      <c r="FY1" s="106"/>
      <c r="FZ1" s="106"/>
      <c r="GA1" s="106"/>
      <c r="GB1" s="106"/>
      <c r="GC1" s="106"/>
      <c r="GD1" s="106"/>
      <c r="GE1" s="106"/>
      <c r="GF1" s="106"/>
      <c r="GG1" s="106"/>
      <c r="GH1" s="106"/>
      <c r="GI1" s="106"/>
      <c r="GJ1" s="106"/>
      <c r="GK1" s="153" t="s">
        <v>464</v>
      </c>
      <c r="BLP1" s="392" t="s">
        <v>227</v>
      </c>
    </row>
    <row r="2" spans="1:193 1680:1680" x14ac:dyDescent="0.3">
      <c r="A2" s="106"/>
      <c r="B2" s="553" t="s">
        <v>463</v>
      </c>
      <c r="C2" s="554"/>
      <c r="D2" s="554"/>
      <c r="E2" s="554"/>
      <c r="F2" s="554"/>
      <c r="G2" s="554"/>
      <c r="H2" s="554"/>
      <c r="I2" s="555"/>
      <c r="J2" s="551"/>
      <c r="K2" s="552"/>
      <c r="L2" s="106"/>
      <c r="M2" s="105"/>
      <c r="N2" s="105"/>
      <c r="O2" s="106"/>
      <c r="P2" s="106"/>
      <c r="Q2" s="106"/>
      <c r="R2" s="106"/>
      <c r="S2" s="106"/>
      <c r="T2" s="106"/>
      <c r="U2" s="106"/>
      <c r="V2" s="106"/>
      <c r="W2" s="106"/>
      <c r="X2" s="106"/>
      <c r="Y2" s="106"/>
      <c r="Z2" s="106"/>
      <c r="AA2" s="106"/>
      <c r="AB2" s="106"/>
      <c r="AC2" s="106"/>
      <c r="AD2" s="106"/>
      <c r="AE2" s="106"/>
      <c r="AF2" s="106"/>
      <c r="AG2" s="106"/>
      <c r="AI2" s="106"/>
      <c r="AJ2" s="106"/>
      <c r="AK2" s="106"/>
      <c r="AL2" s="106"/>
      <c r="AM2" s="105"/>
      <c r="AN2" s="106"/>
      <c r="AO2" s="106"/>
      <c r="AP2" s="106"/>
      <c r="AQ2" s="105"/>
      <c r="AR2" s="106"/>
      <c r="AS2" s="106"/>
      <c r="AT2" s="106"/>
      <c r="AU2" s="105"/>
      <c r="AV2" s="106"/>
      <c r="AW2" s="106"/>
      <c r="AX2" s="106"/>
      <c r="AY2" s="105"/>
      <c r="AZ2" s="106"/>
      <c r="BA2" s="106"/>
      <c r="BB2" s="106"/>
      <c r="BC2" s="105"/>
      <c r="BD2" s="106"/>
      <c r="BE2" s="106"/>
      <c r="BF2" s="106"/>
      <c r="BG2" s="105"/>
      <c r="BH2" s="106"/>
      <c r="BI2" s="106"/>
      <c r="BJ2" s="106"/>
      <c r="BK2" s="105"/>
      <c r="BL2" s="106"/>
      <c r="BM2" s="106"/>
      <c r="BN2" s="106"/>
      <c r="BO2" s="105"/>
      <c r="BP2" s="106"/>
      <c r="BQ2" s="106"/>
      <c r="BR2" s="106"/>
      <c r="BS2" s="105"/>
      <c r="BT2" s="106"/>
      <c r="BU2" s="106"/>
      <c r="BV2" s="106"/>
      <c r="BW2" s="105"/>
      <c r="BX2" s="106"/>
      <c r="BY2" s="106"/>
      <c r="BZ2" s="106"/>
      <c r="CA2" s="105"/>
      <c r="CB2" s="106"/>
      <c r="CC2" s="106"/>
      <c r="CD2" s="106"/>
      <c r="CE2" s="105"/>
      <c r="CF2" s="106"/>
      <c r="CG2" s="106"/>
      <c r="CH2" s="106"/>
      <c r="CI2" s="106"/>
      <c r="CJ2" s="106"/>
      <c r="CK2" s="106"/>
      <c r="CL2" s="106"/>
      <c r="CM2" s="106"/>
      <c r="CN2" s="106"/>
      <c r="CO2" s="106"/>
      <c r="CP2" s="106"/>
      <c r="CQ2" s="106"/>
      <c r="CR2" s="106"/>
      <c r="CS2" s="106"/>
      <c r="CT2" s="106"/>
      <c r="CU2" s="106"/>
      <c r="CV2" s="106"/>
      <c r="CW2" s="106"/>
      <c r="CX2" s="106"/>
      <c r="CY2" s="106"/>
      <c r="CZ2" s="106"/>
      <c r="DA2" s="106"/>
      <c r="DB2" s="106"/>
      <c r="DC2" s="106"/>
      <c r="DD2" s="106"/>
      <c r="DE2" s="105"/>
      <c r="DF2" s="106"/>
      <c r="DG2" s="105"/>
      <c r="DH2" s="105"/>
      <c r="DI2" s="106"/>
      <c r="DJ2" s="106"/>
      <c r="DK2" s="106"/>
      <c r="DL2" s="106"/>
      <c r="DM2" s="105"/>
      <c r="DN2" s="106"/>
      <c r="DO2" s="105"/>
      <c r="DP2" s="106"/>
      <c r="DQ2" s="106"/>
      <c r="DR2" s="106"/>
      <c r="DS2" s="106"/>
      <c r="DT2" s="106"/>
      <c r="DU2" s="106"/>
      <c r="DV2" s="106"/>
      <c r="DW2" s="106"/>
      <c r="DX2" s="106"/>
      <c r="DY2" s="106"/>
      <c r="DZ2" s="106"/>
      <c r="EA2" s="106"/>
      <c r="EB2" s="106"/>
      <c r="EC2" s="106"/>
      <c r="ED2" s="106"/>
      <c r="EE2" s="106"/>
      <c r="EF2" s="106"/>
      <c r="EG2" s="106"/>
      <c r="EH2" s="106"/>
      <c r="EI2" s="106"/>
      <c r="EJ2" s="106"/>
      <c r="EK2" s="106"/>
      <c r="EL2" s="106"/>
      <c r="EM2" s="106"/>
      <c r="EN2" s="106"/>
      <c r="EO2" s="106"/>
      <c r="EP2" s="106"/>
      <c r="EQ2" s="106"/>
      <c r="ER2" s="106"/>
      <c r="ES2" s="106"/>
      <c r="ET2" s="106"/>
      <c r="EU2" s="106"/>
      <c r="EV2" s="106"/>
      <c r="EW2" s="106"/>
      <c r="EX2" s="106"/>
      <c r="EY2" s="106"/>
      <c r="EZ2" s="106"/>
      <c r="FA2" s="106"/>
      <c r="FB2" s="106"/>
      <c r="FC2" s="106"/>
      <c r="FD2" s="106"/>
      <c r="FE2" s="106"/>
      <c r="FF2" s="106"/>
      <c r="FG2" s="106"/>
      <c r="FH2" s="106"/>
      <c r="FI2" s="106"/>
      <c r="FJ2" s="106"/>
      <c r="FK2" s="106"/>
      <c r="FL2" s="106"/>
      <c r="FM2" s="106"/>
      <c r="FN2" s="106"/>
      <c r="FO2" s="106"/>
      <c r="FP2" s="106"/>
      <c r="FQ2" s="106"/>
      <c r="FR2" s="106"/>
      <c r="FS2" s="106"/>
      <c r="FT2" s="106"/>
      <c r="FU2" s="106"/>
      <c r="FV2" s="106"/>
      <c r="FW2" s="106"/>
      <c r="FX2" s="106"/>
      <c r="FY2" s="106"/>
      <c r="FZ2" s="106"/>
      <c r="GA2" s="106"/>
      <c r="GB2" s="106"/>
      <c r="GC2" s="106"/>
      <c r="GD2" s="106"/>
      <c r="GE2" s="106"/>
      <c r="GF2" s="106"/>
      <c r="GG2" s="106"/>
      <c r="GH2" s="106"/>
      <c r="GI2" s="106"/>
      <c r="GJ2" s="106"/>
      <c r="GK2" s="106"/>
      <c r="BLP2" s="391"/>
    </row>
    <row r="3" spans="1:193 1680:1680" x14ac:dyDescent="0.3">
      <c r="A3" s="106"/>
      <c r="B3" s="148" t="s">
        <v>462</v>
      </c>
      <c r="C3" s="556" t="s">
        <v>461</v>
      </c>
      <c r="D3" s="557"/>
      <c r="E3" s="557"/>
      <c r="F3" s="557"/>
      <c r="G3" s="557"/>
      <c r="H3" s="558"/>
      <c r="I3" s="144" t="s">
        <v>460</v>
      </c>
      <c r="J3" s="551"/>
      <c r="K3" s="552"/>
      <c r="L3" s="106"/>
      <c r="M3" s="105"/>
      <c r="N3" s="105"/>
      <c r="O3" s="106"/>
      <c r="P3" s="106"/>
      <c r="Q3" s="106"/>
      <c r="R3" s="106"/>
      <c r="S3" s="106"/>
      <c r="T3" s="106"/>
      <c r="U3" s="106"/>
      <c r="V3" s="106"/>
      <c r="W3" s="106"/>
      <c r="X3" s="106"/>
      <c r="Y3" s="106"/>
      <c r="Z3" s="106"/>
      <c r="AA3" s="106"/>
      <c r="AB3" s="106"/>
      <c r="AC3" s="106"/>
      <c r="AD3" s="106"/>
      <c r="AE3" s="106"/>
      <c r="AF3" s="106"/>
      <c r="AG3" s="106"/>
      <c r="AI3" s="106"/>
      <c r="AJ3" s="106"/>
      <c r="AK3" s="106"/>
      <c r="AL3" s="106"/>
      <c r="AM3" s="105"/>
      <c r="AN3" s="106"/>
      <c r="AO3" s="106"/>
      <c r="AP3" s="106"/>
      <c r="AQ3" s="105"/>
      <c r="AR3" s="106"/>
      <c r="AS3" s="106"/>
      <c r="AT3" s="106"/>
      <c r="AU3" s="105"/>
      <c r="AV3" s="106"/>
      <c r="AW3" s="106"/>
      <c r="AX3" s="106"/>
      <c r="AY3" s="105"/>
      <c r="AZ3" s="106"/>
      <c r="BA3" s="106"/>
      <c r="BB3" s="106"/>
      <c r="BC3" s="105"/>
      <c r="BD3" s="106"/>
      <c r="BE3" s="106"/>
      <c r="BF3" s="106"/>
      <c r="BG3" s="105"/>
      <c r="BH3" s="106"/>
      <c r="BI3" s="106"/>
      <c r="BJ3" s="106"/>
      <c r="BK3" s="105"/>
      <c r="BL3" s="106"/>
      <c r="BM3" s="106"/>
      <c r="BN3" s="106"/>
      <c r="BO3" s="105"/>
      <c r="BP3" s="106"/>
      <c r="BQ3" s="106"/>
      <c r="BR3" s="106"/>
      <c r="BS3" s="105"/>
      <c r="BT3" s="106"/>
      <c r="BU3" s="106"/>
      <c r="BV3" s="106"/>
      <c r="BW3" s="105"/>
      <c r="BX3" s="106"/>
      <c r="BY3" s="106"/>
      <c r="BZ3" s="106"/>
      <c r="CA3" s="105"/>
      <c r="CB3" s="106"/>
      <c r="CC3" s="106"/>
      <c r="CD3" s="106"/>
      <c r="CE3" s="105"/>
      <c r="CF3" s="106"/>
      <c r="CG3" s="106"/>
      <c r="CH3" s="106"/>
      <c r="CI3" s="106"/>
      <c r="CJ3" s="106"/>
      <c r="CK3" s="106"/>
      <c r="CL3" s="106"/>
      <c r="CM3" s="106"/>
      <c r="CN3" s="106"/>
      <c r="CO3" s="106"/>
      <c r="CP3" s="106"/>
      <c r="CQ3" s="106"/>
      <c r="CR3" s="106"/>
      <c r="CS3" s="106"/>
      <c r="CT3" s="106"/>
      <c r="CU3" s="106"/>
      <c r="CV3" s="106"/>
      <c r="CW3" s="106"/>
      <c r="CX3" s="106"/>
      <c r="CY3" s="106"/>
      <c r="CZ3" s="106"/>
      <c r="DA3" s="106"/>
      <c r="DB3" s="106"/>
      <c r="DC3" s="106"/>
      <c r="DD3" s="106"/>
      <c r="DE3" s="105"/>
      <c r="DF3" s="106"/>
      <c r="DG3" s="105"/>
      <c r="DH3" s="105"/>
      <c r="DI3" s="106"/>
      <c r="DJ3" s="106"/>
      <c r="DK3" s="106"/>
      <c r="DL3" s="106"/>
      <c r="DM3" s="105"/>
      <c r="DN3" s="106"/>
      <c r="DO3" s="105"/>
      <c r="DP3" s="106"/>
      <c r="DQ3" s="106"/>
      <c r="DR3" s="106"/>
      <c r="DS3" s="106"/>
      <c r="DT3" s="106"/>
      <c r="DU3" s="106"/>
      <c r="DV3" s="106"/>
      <c r="DW3" s="106"/>
      <c r="DX3" s="106"/>
      <c r="DY3" s="106"/>
      <c r="DZ3" s="106"/>
      <c r="EA3" s="106"/>
      <c r="EB3" s="106"/>
      <c r="EC3" s="106"/>
      <c r="ED3" s="106"/>
      <c r="EE3" s="106"/>
      <c r="EF3" s="106"/>
      <c r="EG3" s="106"/>
      <c r="EH3" s="106"/>
      <c r="EI3" s="106"/>
      <c r="EJ3" s="106"/>
      <c r="EK3" s="106"/>
      <c r="EL3" s="106"/>
      <c r="EM3" s="106"/>
      <c r="EN3" s="106"/>
      <c r="EO3" s="106"/>
      <c r="EP3" s="106"/>
      <c r="EQ3" s="106"/>
      <c r="ER3" s="106"/>
      <c r="ES3" s="106"/>
      <c r="ET3" s="106"/>
      <c r="EU3" s="106"/>
      <c r="EV3" s="106"/>
      <c r="EW3" s="106"/>
      <c r="EX3" s="106"/>
      <c r="EY3" s="106"/>
      <c r="EZ3" s="106"/>
      <c r="FA3" s="106"/>
      <c r="FB3" s="106"/>
      <c r="FC3" s="106"/>
      <c r="FD3" s="106"/>
      <c r="FE3" s="106"/>
      <c r="FF3" s="106"/>
      <c r="FG3" s="106"/>
      <c r="FH3" s="106"/>
      <c r="FI3" s="106"/>
      <c r="FJ3" s="106"/>
      <c r="FK3" s="106"/>
      <c r="FL3" s="106"/>
      <c r="FM3" s="106"/>
      <c r="FN3" s="106"/>
      <c r="FO3" s="106"/>
      <c r="FP3" s="106"/>
      <c r="FQ3" s="106"/>
      <c r="FR3" s="106"/>
      <c r="FS3" s="106"/>
      <c r="FT3" s="106"/>
      <c r="FU3" s="106"/>
      <c r="FV3" s="106"/>
      <c r="FW3" s="106"/>
      <c r="FX3" s="106"/>
      <c r="FY3" s="106"/>
      <c r="FZ3" s="106"/>
      <c r="GA3" s="106"/>
      <c r="GB3" s="106"/>
      <c r="GC3" s="106"/>
      <c r="GD3" s="106"/>
      <c r="GE3" s="106"/>
      <c r="GF3" s="106"/>
      <c r="GG3" s="106"/>
      <c r="GH3" s="106"/>
      <c r="GI3" s="106"/>
      <c r="GJ3" s="106"/>
      <c r="GK3" s="106"/>
      <c r="BLP3" s="391"/>
    </row>
    <row r="4" spans="1:193 1680:1680" x14ac:dyDescent="0.3">
      <c r="A4" s="106"/>
      <c r="B4" s="143" t="s">
        <v>459</v>
      </c>
      <c r="C4" s="559" t="s">
        <v>458</v>
      </c>
      <c r="D4" s="560"/>
      <c r="E4" s="560"/>
      <c r="F4" s="560"/>
      <c r="G4" s="560"/>
      <c r="H4" s="561"/>
      <c r="I4" s="139" t="s">
        <v>457</v>
      </c>
      <c r="J4" s="551"/>
      <c r="K4" s="552"/>
      <c r="L4" s="106"/>
      <c r="M4" s="105"/>
      <c r="N4" s="105"/>
      <c r="O4" s="106"/>
      <c r="P4" s="106"/>
      <c r="Q4" s="106"/>
      <c r="R4" s="106"/>
      <c r="S4" s="106"/>
      <c r="T4" s="106"/>
      <c r="U4" s="106"/>
      <c r="V4" s="106"/>
      <c r="W4" s="106"/>
      <c r="X4" s="106"/>
      <c r="Y4" s="106"/>
      <c r="Z4" s="106"/>
      <c r="AA4" s="106"/>
      <c r="AB4" s="106"/>
      <c r="AC4" s="106"/>
      <c r="AD4" s="106"/>
      <c r="AE4" s="106"/>
      <c r="AF4" s="106"/>
      <c r="AG4" s="106"/>
      <c r="AI4" s="106"/>
      <c r="AJ4" s="106"/>
      <c r="AK4" s="106"/>
      <c r="AL4" s="106"/>
      <c r="AM4" s="105"/>
      <c r="AN4" s="106"/>
      <c r="AO4" s="106"/>
      <c r="AP4" s="106"/>
      <c r="AQ4" s="105"/>
      <c r="AR4" s="106"/>
      <c r="AS4" s="106"/>
      <c r="AT4" s="106"/>
      <c r="AU4" s="105"/>
      <c r="AV4" s="106"/>
      <c r="AW4" s="106"/>
      <c r="AX4" s="106"/>
      <c r="AY4" s="105"/>
      <c r="AZ4" s="106"/>
      <c r="BA4" s="106"/>
      <c r="BB4" s="106"/>
      <c r="BC4" s="105"/>
      <c r="BD4" s="106"/>
      <c r="BE4" s="106"/>
      <c r="BF4" s="106"/>
      <c r="BG4" s="105"/>
      <c r="BH4" s="106"/>
      <c r="BI4" s="106"/>
      <c r="BJ4" s="106"/>
      <c r="BK4" s="105"/>
      <c r="BL4" s="106"/>
      <c r="BM4" s="106"/>
      <c r="BN4" s="106"/>
      <c r="BO4" s="105"/>
      <c r="BP4" s="106"/>
      <c r="BQ4" s="106"/>
      <c r="BR4" s="106"/>
      <c r="BS4" s="105"/>
      <c r="BT4" s="106"/>
      <c r="BU4" s="106"/>
      <c r="BV4" s="106"/>
      <c r="BW4" s="105"/>
      <c r="BX4" s="106"/>
      <c r="BY4" s="106"/>
      <c r="BZ4" s="106"/>
      <c r="CA4" s="105"/>
      <c r="CB4" s="106"/>
      <c r="CC4" s="106"/>
      <c r="CD4" s="106"/>
      <c r="CE4" s="105"/>
      <c r="CF4" s="106"/>
      <c r="CG4" s="106"/>
      <c r="CH4" s="106"/>
      <c r="CI4" s="106"/>
      <c r="CJ4" s="106"/>
      <c r="CK4" s="106"/>
      <c r="CL4" s="106"/>
      <c r="CM4" s="106"/>
      <c r="CN4" s="106"/>
      <c r="CO4" s="106"/>
      <c r="CP4" s="106"/>
      <c r="CQ4" s="106"/>
      <c r="CR4" s="106"/>
      <c r="CS4" s="106"/>
      <c r="CT4" s="106"/>
      <c r="CU4" s="106"/>
      <c r="CV4" s="106"/>
      <c r="CW4" s="106"/>
      <c r="CX4" s="106"/>
      <c r="CY4" s="106"/>
      <c r="CZ4" s="106"/>
      <c r="DA4" s="106"/>
      <c r="DB4" s="106"/>
      <c r="DC4" s="106"/>
      <c r="DD4" s="106"/>
      <c r="DE4" s="105"/>
      <c r="DF4" s="106"/>
      <c r="DG4" s="105"/>
      <c r="DH4" s="105"/>
      <c r="DI4" s="106"/>
      <c r="DJ4" s="109"/>
      <c r="DK4" s="106"/>
      <c r="DL4" s="106"/>
      <c r="DM4" s="105"/>
      <c r="DN4" s="106"/>
      <c r="DO4" s="105"/>
      <c r="DP4" s="106"/>
      <c r="DQ4" s="106"/>
      <c r="DR4" s="106"/>
      <c r="DS4" s="106"/>
      <c r="DT4" s="106"/>
      <c r="DU4" s="106"/>
      <c r="DV4" s="106"/>
      <c r="DW4" s="106"/>
      <c r="DX4" s="106"/>
      <c r="DY4" s="106"/>
      <c r="DZ4" s="106"/>
      <c r="EA4" s="106"/>
      <c r="EB4" s="106"/>
      <c r="EC4" s="106"/>
      <c r="ED4" s="106"/>
      <c r="EE4" s="106"/>
      <c r="EF4" s="106"/>
      <c r="EG4" s="106"/>
      <c r="EH4" s="106"/>
      <c r="EI4" s="106"/>
      <c r="EJ4" s="106"/>
      <c r="EK4" s="106"/>
      <c r="EL4" s="106"/>
      <c r="EM4" s="106"/>
      <c r="EN4" s="106"/>
      <c r="EO4" s="106"/>
      <c r="EP4" s="106"/>
      <c r="EQ4" s="106"/>
      <c r="ER4" s="106"/>
      <c r="ES4" s="106"/>
      <c r="ET4" s="106"/>
      <c r="EU4" s="106"/>
      <c r="EV4" s="106"/>
      <c r="EW4" s="106"/>
      <c r="EX4" s="106"/>
      <c r="EY4" s="106"/>
      <c r="EZ4" s="106"/>
      <c r="FA4" s="106"/>
      <c r="FB4" s="106"/>
      <c r="FC4" s="106"/>
      <c r="FD4" s="106"/>
      <c r="FE4" s="106"/>
      <c r="FF4" s="106"/>
      <c r="FG4" s="106"/>
      <c r="FH4" s="106"/>
      <c r="FI4" s="106"/>
      <c r="FJ4" s="106"/>
      <c r="FK4" s="106"/>
      <c r="FL4" s="106"/>
      <c r="FM4" s="106"/>
      <c r="FN4" s="106"/>
      <c r="FO4" s="106"/>
      <c r="FP4" s="106"/>
      <c r="FQ4" s="106"/>
      <c r="FR4" s="106"/>
      <c r="FS4" s="106"/>
      <c r="FT4" s="106"/>
      <c r="FU4" s="106"/>
      <c r="FV4" s="106"/>
      <c r="FW4" s="106"/>
      <c r="FX4" s="106"/>
      <c r="FY4" s="106"/>
      <c r="FZ4" s="106"/>
      <c r="GA4" s="106"/>
      <c r="GB4" s="106"/>
      <c r="GC4" s="106"/>
      <c r="GD4" s="106"/>
      <c r="GE4" s="106"/>
      <c r="GF4" s="106"/>
      <c r="GG4" s="106"/>
      <c r="GH4" s="106"/>
      <c r="GI4" s="106"/>
      <c r="GJ4" s="106"/>
      <c r="GK4" s="106"/>
      <c r="BLP4" s="391"/>
    </row>
    <row r="5" spans="1:193 1680:1680" ht="27.6" x14ac:dyDescent="0.3">
      <c r="A5" s="106"/>
      <c r="B5" s="135" t="s">
        <v>456</v>
      </c>
      <c r="C5" s="130" t="s">
        <v>455</v>
      </c>
      <c r="D5" s="135" t="s">
        <v>454</v>
      </c>
      <c r="E5" s="562" t="s">
        <v>1037</v>
      </c>
      <c r="F5" s="563"/>
      <c r="G5" s="564"/>
      <c r="H5" s="131" t="s">
        <v>452</v>
      </c>
      <c r="I5" s="565"/>
      <c r="J5" s="566"/>
      <c r="K5" s="566"/>
      <c r="L5" s="566"/>
      <c r="M5" s="566"/>
      <c r="N5" s="567"/>
      <c r="O5" s="530" t="s">
        <v>450</v>
      </c>
      <c r="P5" s="531"/>
      <c r="Q5" s="532">
        <v>45535</v>
      </c>
      <c r="R5" s="533"/>
      <c r="S5" s="125"/>
      <c r="T5" s="125"/>
      <c r="U5" s="534"/>
      <c r="V5" s="534"/>
      <c r="W5" s="535"/>
      <c r="X5" s="536"/>
      <c r="Y5" s="120"/>
      <c r="Z5" s="120"/>
      <c r="AA5" s="120"/>
      <c r="AB5" s="120"/>
      <c r="AC5" s="120"/>
      <c r="AD5" s="120"/>
      <c r="AE5" s="120"/>
      <c r="AF5" s="120"/>
      <c r="AG5" s="120"/>
      <c r="AH5" s="120"/>
      <c r="AI5" s="121"/>
      <c r="AJ5" s="121"/>
      <c r="AK5" s="120"/>
      <c r="AL5" s="120"/>
      <c r="AM5" s="120"/>
      <c r="AN5" s="121"/>
      <c r="AO5" s="121"/>
      <c r="AP5" s="120"/>
      <c r="AQ5" s="120"/>
      <c r="AR5" s="121"/>
      <c r="AS5" s="121"/>
      <c r="AT5" s="120"/>
      <c r="AU5" s="120"/>
      <c r="AV5" s="121"/>
      <c r="AW5" s="121"/>
      <c r="AX5" s="120"/>
      <c r="AY5" s="120"/>
      <c r="AZ5" s="121"/>
      <c r="BA5" s="121"/>
      <c r="BB5" s="120"/>
      <c r="BC5" s="120"/>
      <c r="BD5" s="121"/>
      <c r="BE5" s="121"/>
      <c r="BF5" s="120"/>
      <c r="BG5" s="120"/>
      <c r="BH5" s="121"/>
      <c r="BI5" s="121"/>
      <c r="BJ5" s="120"/>
      <c r="BK5" s="120"/>
      <c r="BL5" s="121"/>
      <c r="BM5" s="121"/>
      <c r="BN5" s="120"/>
      <c r="BO5" s="120"/>
      <c r="BP5" s="121"/>
      <c r="BQ5" s="121"/>
      <c r="BR5" s="120"/>
      <c r="BS5" s="120"/>
      <c r="BT5" s="121"/>
      <c r="BU5" s="121"/>
      <c r="BV5" s="120"/>
      <c r="BW5" s="120"/>
      <c r="BX5" s="121"/>
      <c r="BY5" s="121"/>
      <c r="BZ5" s="120"/>
      <c r="CA5" s="120"/>
      <c r="CB5" s="121"/>
      <c r="CC5" s="121"/>
      <c r="CD5" s="120"/>
      <c r="CE5" s="120"/>
      <c r="CF5" s="121"/>
      <c r="CG5" s="121"/>
      <c r="CH5" s="120"/>
      <c r="CI5" s="120"/>
      <c r="CJ5" s="120"/>
      <c r="CK5" s="120"/>
      <c r="CL5" s="120"/>
      <c r="CM5" s="120"/>
      <c r="CN5" s="120"/>
      <c r="CO5" s="120"/>
      <c r="CP5" s="120"/>
      <c r="CQ5" s="120"/>
      <c r="CR5" s="120"/>
      <c r="CS5" s="120"/>
      <c r="CT5" s="120"/>
      <c r="CU5" s="120"/>
      <c r="CV5" s="120"/>
      <c r="CW5" s="120"/>
      <c r="CX5" s="120"/>
      <c r="CY5" s="120"/>
      <c r="CZ5" s="120"/>
      <c r="DA5" s="120"/>
      <c r="DB5" s="83"/>
      <c r="DC5" s="83"/>
      <c r="DD5" s="83"/>
      <c r="DE5" s="83"/>
      <c r="DF5" s="120"/>
      <c r="DG5" s="120"/>
      <c r="DH5" s="120"/>
      <c r="DI5" s="120"/>
      <c r="DJ5" s="120"/>
      <c r="DK5" s="120"/>
      <c r="DL5" s="120"/>
      <c r="DM5" s="83"/>
      <c r="DN5" s="120"/>
      <c r="DO5" s="120"/>
      <c r="DP5" s="120"/>
      <c r="DQ5" s="120"/>
      <c r="DR5" s="120"/>
      <c r="DS5" s="120"/>
      <c r="DT5" s="120"/>
      <c r="DU5" s="120"/>
      <c r="DV5" s="120"/>
      <c r="DW5" s="120"/>
      <c r="DX5" s="120"/>
      <c r="DY5" s="120"/>
      <c r="DZ5" s="120"/>
      <c r="EA5" s="120"/>
      <c r="EB5" s="120"/>
      <c r="EC5" s="120"/>
      <c r="ED5" s="120"/>
      <c r="EE5" s="120"/>
      <c r="EF5" s="120"/>
      <c r="EG5" s="120"/>
      <c r="EH5" s="120"/>
      <c r="EI5" s="120"/>
      <c r="EJ5" s="120"/>
      <c r="EK5" s="120"/>
      <c r="EL5" s="120"/>
      <c r="EM5" s="120"/>
      <c r="EN5" s="120"/>
      <c r="EO5" s="120"/>
      <c r="EP5" s="120"/>
      <c r="EQ5" s="120"/>
      <c r="ER5" s="120"/>
      <c r="ES5" s="120"/>
      <c r="ET5" s="120"/>
      <c r="EU5" s="120"/>
      <c r="EV5" s="120"/>
      <c r="EW5" s="120"/>
      <c r="EX5" s="120"/>
      <c r="EY5" s="120"/>
      <c r="EZ5" s="120"/>
      <c r="FA5" s="120"/>
      <c r="FB5" s="120"/>
      <c r="FC5" s="120"/>
      <c r="FD5" s="120"/>
      <c r="FE5" s="120"/>
      <c r="FF5" s="120"/>
      <c r="FG5" s="120"/>
      <c r="FH5" s="120"/>
      <c r="FI5" s="120"/>
      <c r="FJ5" s="120"/>
      <c r="FK5" s="120"/>
      <c r="FL5" s="120"/>
      <c r="FM5" s="120"/>
      <c r="FN5" s="120"/>
      <c r="FO5" s="120"/>
      <c r="FP5" s="120"/>
      <c r="FQ5" s="120"/>
      <c r="FR5" s="120"/>
      <c r="FS5" s="120"/>
      <c r="FT5" s="120"/>
      <c r="FU5" s="120"/>
      <c r="FV5" s="120"/>
      <c r="FW5" s="120"/>
      <c r="FX5" s="120"/>
      <c r="FY5" s="120"/>
      <c r="FZ5" s="120"/>
      <c r="GA5" s="120"/>
      <c r="GB5" s="120"/>
      <c r="GC5" s="120"/>
      <c r="GD5" s="120"/>
      <c r="GE5" s="120"/>
      <c r="GF5" s="120"/>
      <c r="GG5" s="120"/>
      <c r="GH5" s="120"/>
      <c r="GI5" s="120"/>
      <c r="GJ5" s="106"/>
      <c r="GK5" s="106"/>
    </row>
    <row r="6" spans="1:193 1680:1680" x14ac:dyDescent="0.3">
      <c r="A6" s="106"/>
      <c r="B6" s="83"/>
      <c r="C6" s="120"/>
      <c r="D6" s="83"/>
      <c r="E6" s="83"/>
      <c r="F6" s="83"/>
      <c r="G6" s="121"/>
      <c r="H6" s="121"/>
      <c r="I6" s="120"/>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1"/>
      <c r="AJ6" s="121"/>
      <c r="AK6" s="120"/>
      <c r="AL6" s="120"/>
      <c r="AM6" s="120"/>
      <c r="AN6" s="121"/>
      <c r="AO6" s="121"/>
      <c r="AP6" s="120"/>
      <c r="AQ6" s="120"/>
      <c r="AR6" s="121"/>
      <c r="AS6" s="121"/>
      <c r="AT6" s="120"/>
      <c r="AU6" s="120"/>
      <c r="AV6" s="121"/>
      <c r="AW6" s="121"/>
      <c r="AX6" s="120"/>
      <c r="AY6" s="120"/>
      <c r="AZ6" s="121"/>
      <c r="BA6" s="121"/>
      <c r="BB6" s="120"/>
      <c r="BC6" s="120"/>
      <c r="BD6" s="121"/>
      <c r="BE6" s="121"/>
      <c r="BF6" s="120"/>
      <c r="BG6" s="120"/>
      <c r="BH6" s="121"/>
      <c r="BI6" s="121"/>
      <c r="BJ6" s="120"/>
      <c r="BK6" s="120"/>
      <c r="BL6" s="121"/>
      <c r="BM6" s="121"/>
      <c r="BN6" s="120"/>
      <c r="BO6" s="120"/>
      <c r="BP6" s="121"/>
      <c r="BQ6" s="121"/>
      <c r="BR6" s="120"/>
      <c r="BS6" s="120"/>
      <c r="BT6" s="121"/>
      <c r="BU6" s="121"/>
      <c r="BV6" s="120"/>
      <c r="BW6" s="120"/>
      <c r="BX6" s="121"/>
      <c r="BY6" s="121"/>
      <c r="BZ6" s="120"/>
      <c r="CA6" s="120"/>
      <c r="CB6" s="121"/>
      <c r="CC6" s="121"/>
      <c r="CD6" s="120"/>
      <c r="CE6" s="120"/>
      <c r="CF6" s="121"/>
      <c r="CG6" s="121"/>
      <c r="CH6" s="120"/>
      <c r="CI6" s="120"/>
      <c r="CJ6" s="120"/>
      <c r="CK6" s="120"/>
      <c r="CL6" s="120"/>
      <c r="CM6" s="120"/>
      <c r="CN6" s="120"/>
      <c r="CO6" s="120"/>
      <c r="CP6" s="120"/>
      <c r="CQ6" s="120"/>
      <c r="CR6" s="120"/>
      <c r="CS6" s="120"/>
      <c r="CT6" s="120"/>
      <c r="CU6" s="120"/>
      <c r="CV6" s="120"/>
      <c r="CW6" s="120"/>
      <c r="CX6" s="120"/>
      <c r="CY6" s="120"/>
      <c r="CZ6" s="120"/>
      <c r="DA6" s="120"/>
      <c r="DB6" s="83"/>
      <c r="DC6" s="83"/>
      <c r="DD6" s="83"/>
      <c r="DE6" s="83"/>
      <c r="DF6" s="120"/>
      <c r="DG6" s="120"/>
      <c r="DH6" s="120"/>
      <c r="DI6" s="120"/>
      <c r="DJ6" s="120"/>
      <c r="DK6" s="120"/>
      <c r="DL6" s="120"/>
      <c r="DM6" s="83"/>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0"/>
      <c r="FO6" s="120"/>
      <c r="FP6" s="120"/>
      <c r="FQ6" s="120"/>
      <c r="FR6" s="120"/>
      <c r="FS6" s="120"/>
      <c r="FT6" s="120"/>
      <c r="FU6" s="120"/>
      <c r="FV6" s="120"/>
      <c r="FW6" s="120"/>
      <c r="FX6" s="120"/>
      <c r="FY6" s="120"/>
      <c r="FZ6" s="120"/>
      <c r="GA6" s="120"/>
      <c r="GB6" s="120"/>
      <c r="GC6" s="120"/>
      <c r="GD6" s="120"/>
      <c r="GE6" s="120"/>
      <c r="GF6" s="120"/>
      <c r="GG6" s="120"/>
      <c r="GH6" s="120"/>
      <c r="GI6" s="120"/>
      <c r="GJ6" s="106"/>
      <c r="GK6" s="106"/>
    </row>
    <row r="7" spans="1:193 1680:1680" s="106" customFormat="1" ht="13.2" x14ac:dyDescent="0.3">
      <c r="A7" s="105"/>
      <c r="B7" s="543" t="s">
        <v>449</v>
      </c>
      <c r="C7" s="544"/>
      <c r="D7" s="544"/>
      <c r="E7" s="544"/>
      <c r="F7" s="544"/>
      <c r="G7" s="544"/>
      <c r="H7" s="544"/>
      <c r="I7" s="118"/>
      <c r="J7" s="569" t="s">
        <v>448</v>
      </c>
      <c r="K7" s="569"/>
      <c r="L7" s="569"/>
      <c r="M7" s="569"/>
      <c r="N7" s="569"/>
      <c r="O7" s="569"/>
      <c r="P7" s="569"/>
      <c r="Q7" s="569"/>
      <c r="R7" s="569"/>
      <c r="S7" s="569"/>
      <c r="T7" s="569"/>
      <c r="U7" s="569"/>
      <c r="V7" s="569"/>
      <c r="W7" s="569"/>
      <c r="X7" s="569"/>
      <c r="Y7" s="569"/>
      <c r="Z7" s="569"/>
      <c r="AA7" s="569"/>
      <c r="AB7" s="569"/>
      <c r="AC7" s="538" t="s">
        <v>447</v>
      </c>
      <c r="AD7" s="538"/>
      <c r="AE7" s="538"/>
      <c r="AF7" s="538"/>
      <c r="AG7" s="538"/>
      <c r="AH7" s="538"/>
      <c r="AI7" s="539" t="s">
        <v>446</v>
      </c>
      <c r="AJ7" s="539"/>
      <c r="AK7" s="539"/>
      <c r="AL7" s="539"/>
      <c r="AM7" s="112"/>
      <c r="AN7" s="390" t="s">
        <v>445</v>
      </c>
      <c r="AO7" s="113"/>
      <c r="AP7" s="113"/>
      <c r="AQ7" s="112"/>
      <c r="AR7" s="113"/>
      <c r="AS7" s="113"/>
      <c r="AT7" s="113"/>
      <c r="AU7" s="112"/>
      <c r="AV7" s="113"/>
      <c r="AW7" s="113"/>
      <c r="AX7" s="113"/>
      <c r="AY7" s="112"/>
      <c r="AZ7" s="113"/>
      <c r="BA7" s="113"/>
      <c r="BB7" s="113"/>
      <c r="BC7" s="112"/>
      <c r="BD7" s="113"/>
      <c r="BE7" s="113"/>
      <c r="BF7" s="113"/>
      <c r="BG7" s="112"/>
      <c r="BH7" s="111"/>
      <c r="BI7" s="111"/>
      <c r="BJ7" s="111"/>
      <c r="BK7" s="112"/>
      <c r="BL7" s="111"/>
      <c r="BM7" s="111"/>
      <c r="BN7" s="111"/>
      <c r="BO7" s="112"/>
      <c r="BP7" s="111"/>
      <c r="BQ7" s="111"/>
      <c r="BR7" s="111"/>
      <c r="BS7" s="112"/>
      <c r="BT7" s="111"/>
      <c r="BU7" s="111"/>
      <c r="BV7" s="111"/>
      <c r="BW7" s="112"/>
      <c r="BX7" s="111"/>
      <c r="BY7" s="111"/>
      <c r="BZ7" s="111"/>
      <c r="CA7" s="112"/>
      <c r="CB7" s="111"/>
      <c r="CC7" s="111"/>
      <c r="CD7" s="111"/>
      <c r="CE7" s="112"/>
      <c r="CF7" s="111"/>
      <c r="CG7" s="111"/>
      <c r="CH7" s="111"/>
      <c r="CI7" s="111"/>
      <c r="CJ7" s="111"/>
      <c r="CK7" s="111"/>
      <c r="CL7" s="111"/>
      <c r="CM7" s="111"/>
      <c r="CN7" s="111"/>
      <c r="CO7" s="111"/>
      <c r="CP7" s="111"/>
      <c r="CQ7" s="111"/>
      <c r="CR7" s="111"/>
      <c r="CS7" s="111"/>
      <c r="CT7" s="111"/>
      <c r="CU7" s="111"/>
      <c r="CV7" s="111"/>
      <c r="CW7" s="111"/>
      <c r="CX7" s="110"/>
      <c r="CY7" s="110"/>
      <c r="CZ7" s="110"/>
      <c r="DA7" s="110"/>
      <c r="DB7" s="108"/>
      <c r="DC7" s="108"/>
      <c r="DD7" s="108"/>
      <c r="DE7" s="108"/>
      <c r="DF7" s="108"/>
      <c r="DG7" s="108"/>
      <c r="DH7" s="107"/>
      <c r="DI7" s="109">
        <f>IF(DA9&lt;0.6,1,4)</f>
        <v>4</v>
      </c>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c r="GD7" s="108"/>
      <c r="GE7" s="108"/>
      <c r="GF7" s="108"/>
      <c r="GG7" s="108"/>
      <c r="GH7" s="108"/>
      <c r="GI7" s="107"/>
    </row>
    <row r="8" spans="1:193 1680:1680" s="82" customFormat="1" ht="61.2" x14ac:dyDescent="0.3">
      <c r="A8" s="104" t="s">
        <v>444</v>
      </c>
      <c r="B8" s="88" t="s">
        <v>443</v>
      </c>
      <c r="C8" s="88" t="s">
        <v>442</v>
      </c>
      <c r="D8" s="88" t="s">
        <v>441</v>
      </c>
      <c r="E8" s="88" t="s">
        <v>440</v>
      </c>
      <c r="F8" s="88" t="s">
        <v>439</v>
      </c>
      <c r="G8" s="88" t="s">
        <v>438</v>
      </c>
      <c r="H8" s="88" t="s">
        <v>437</v>
      </c>
      <c r="I8" s="88" t="s">
        <v>436</v>
      </c>
      <c r="J8" s="103" t="s">
        <v>435</v>
      </c>
      <c r="K8" s="103" t="s">
        <v>434</v>
      </c>
      <c r="L8" s="103" t="s">
        <v>433</v>
      </c>
      <c r="M8" s="103" t="s">
        <v>432</v>
      </c>
      <c r="N8" s="103" t="s">
        <v>431</v>
      </c>
      <c r="O8" s="103" t="s">
        <v>430</v>
      </c>
      <c r="P8" s="103" t="s">
        <v>429</v>
      </c>
      <c r="Q8" s="103" t="s">
        <v>428</v>
      </c>
      <c r="R8" s="103" t="s">
        <v>427</v>
      </c>
      <c r="S8" s="103" t="s">
        <v>426</v>
      </c>
      <c r="T8" s="103" t="s">
        <v>425</v>
      </c>
      <c r="U8" s="103" t="s">
        <v>424</v>
      </c>
      <c r="V8" s="103" t="s">
        <v>423</v>
      </c>
      <c r="W8" s="103" t="s">
        <v>422</v>
      </c>
      <c r="X8" s="103" t="s">
        <v>421</v>
      </c>
      <c r="Y8" s="103" t="s">
        <v>420</v>
      </c>
      <c r="Z8" s="103" t="s">
        <v>419</v>
      </c>
      <c r="AA8" s="103" t="s">
        <v>418</v>
      </c>
      <c r="AB8" s="103" t="s">
        <v>417</v>
      </c>
      <c r="AC8" s="88" t="s">
        <v>27</v>
      </c>
      <c r="AD8" s="88" t="s">
        <v>416</v>
      </c>
      <c r="AE8" s="88" t="s">
        <v>33</v>
      </c>
      <c r="AF8" s="88" t="s">
        <v>415</v>
      </c>
      <c r="AG8" s="88" t="s">
        <v>414</v>
      </c>
      <c r="AH8" s="88" t="s">
        <v>413</v>
      </c>
      <c r="AI8" s="88" t="s">
        <v>412</v>
      </c>
      <c r="AJ8" s="88" t="s">
        <v>411</v>
      </c>
      <c r="AK8" s="88" t="s">
        <v>410</v>
      </c>
      <c r="AL8" s="88" t="s">
        <v>409</v>
      </c>
      <c r="AM8" s="102" t="s">
        <v>408</v>
      </c>
      <c r="AN8" s="102" t="s">
        <v>407</v>
      </c>
      <c r="AO8" s="101" t="s">
        <v>406</v>
      </c>
      <c r="AP8" s="101" t="s">
        <v>405</v>
      </c>
      <c r="AQ8" s="100" t="s">
        <v>404</v>
      </c>
      <c r="AR8" s="100" t="s">
        <v>403</v>
      </c>
      <c r="AS8" s="88" t="s">
        <v>402</v>
      </c>
      <c r="AT8" s="88" t="s">
        <v>401</v>
      </c>
      <c r="AU8" s="99" t="s">
        <v>400</v>
      </c>
      <c r="AV8" s="98" t="s">
        <v>399</v>
      </c>
      <c r="AW8" s="98" t="s">
        <v>398</v>
      </c>
      <c r="AX8" s="98" t="s">
        <v>397</v>
      </c>
      <c r="AY8" s="97" t="s">
        <v>396</v>
      </c>
      <c r="AZ8" s="97" t="s">
        <v>395</v>
      </c>
      <c r="BA8" s="96" t="s">
        <v>394</v>
      </c>
      <c r="BB8" s="96" t="s">
        <v>393</v>
      </c>
      <c r="BC8" s="95" t="s">
        <v>392</v>
      </c>
      <c r="BD8" s="95" t="s">
        <v>391</v>
      </c>
      <c r="BE8" s="94" t="s">
        <v>390</v>
      </c>
      <c r="BF8" s="94" t="s">
        <v>389</v>
      </c>
      <c r="BG8" s="93" t="s">
        <v>388</v>
      </c>
      <c r="BH8" s="93" t="s">
        <v>387</v>
      </c>
      <c r="BI8" s="92" t="s">
        <v>386</v>
      </c>
      <c r="BJ8" s="92" t="s">
        <v>385</v>
      </c>
      <c r="BK8" s="91" t="s">
        <v>384</v>
      </c>
      <c r="BL8" s="91" t="s">
        <v>383</v>
      </c>
      <c r="BM8" s="90" t="s">
        <v>382</v>
      </c>
      <c r="BN8" s="90" t="s">
        <v>381</v>
      </c>
      <c r="BO8" s="99" t="s">
        <v>377</v>
      </c>
      <c r="BP8" s="99" t="s">
        <v>380</v>
      </c>
      <c r="BQ8" s="98" t="s">
        <v>379</v>
      </c>
      <c r="BR8" s="98" t="s">
        <v>378</v>
      </c>
      <c r="BS8" s="97" t="s">
        <v>377</v>
      </c>
      <c r="BT8" s="97" t="s">
        <v>376</v>
      </c>
      <c r="BU8" s="96" t="s">
        <v>375</v>
      </c>
      <c r="BV8" s="96" t="s">
        <v>374</v>
      </c>
      <c r="BW8" s="95" t="s">
        <v>373</v>
      </c>
      <c r="BX8" s="95" t="s">
        <v>372</v>
      </c>
      <c r="BY8" s="94" t="s">
        <v>371</v>
      </c>
      <c r="BZ8" s="94" t="s">
        <v>370</v>
      </c>
      <c r="CA8" s="93" t="s">
        <v>369</v>
      </c>
      <c r="CB8" s="93" t="s">
        <v>368</v>
      </c>
      <c r="CC8" s="92" t="s">
        <v>367</v>
      </c>
      <c r="CD8" s="92" t="s">
        <v>366</v>
      </c>
      <c r="CE8" s="91" t="s">
        <v>365</v>
      </c>
      <c r="CF8" s="91" t="s">
        <v>364</v>
      </c>
      <c r="CG8" s="90" t="s">
        <v>363</v>
      </c>
      <c r="CH8" s="90" t="s">
        <v>362</v>
      </c>
      <c r="CI8" s="90"/>
      <c r="CJ8" s="90"/>
      <c r="CK8" s="90"/>
      <c r="CL8" s="88" t="s">
        <v>361</v>
      </c>
      <c r="CM8" s="88" t="s">
        <v>360</v>
      </c>
      <c r="CN8" s="88" t="s">
        <v>359</v>
      </c>
      <c r="CO8" s="88" t="s">
        <v>358</v>
      </c>
      <c r="CP8" s="88" t="s">
        <v>357</v>
      </c>
      <c r="CQ8" s="88" t="s">
        <v>356</v>
      </c>
      <c r="CR8" s="89" t="s">
        <v>355</v>
      </c>
      <c r="CS8" s="89" t="s">
        <v>354</v>
      </c>
      <c r="CT8" s="89"/>
      <c r="CU8" s="88" t="s">
        <v>353</v>
      </c>
      <c r="CV8" s="88" t="s">
        <v>352</v>
      </c>
      <c r="CW8" s="87"/>
      <c r="CX8" s="87" t="s">
        <v>351</v>
      </c>
      <c r="CY8" s="87" t="s">
        <v>350</v>
      </c>
      <c r="CZ8" s="87" t="s">
        <v>349</v>
      </c>
      <c r="DA8" s="87" t="s">
        <v>348</v>
      </c>
      <c r="DB8" s="87" t="s">
        <v>347</v>
      </c>
      <c r="DC8" s="87" t="s">
        <v>346</v>
      </c>
      <c r="DD8" s="87" t="s">
        <v>345</v>
      </c>
      <c r="DE8" s="87" t="s">
        <v>344</v>
      </c>
      <c r="DF8" s="87" t="s">
        <v>343</v>
      </c>
      <c r="DG8" s="87" t="s">
        <v>342</v>
      </c>
      <c r="DH8" s="87"/>
      <c r="DI8" s="87" t="s">
        <v>341</v>
      </c>
      <c r="DJ8" s="87" t="s">
        <v>340</v>
      </c>
      <c r="DK8" s="87" t="s">
        <v>339</v>
      </c>
      <c r="DL8" s="87" t="s">
        <v>338</v>
      </c>
      <c r="DM8" s="87" t="s">
        <v>337</v>
      </c>
      <c r="DN8" s="87" t="s">
        <v>336</v>
      </c>
      <c r="DO8" s="87" t="s">
        <v>335</v>
      </c>
      <c r="DP8" s="87" t="s">
        <v>334</v>
      </c>
      <c r="DQ8" s="87" t="s">
        <v>333</v>
      </c>
      <c r="DR8" s="87" t="s">
        <v>332</v>
      </c>
      <c r="DS8" s="87" t="s">
        <v>331</v>
      </c>
      <c r="DT8" s="87" t="s">
        <v>330</v>
      </c>
      <c r="DU8" s="87" t="s">
        <v>329</v>
      </c>
      <c r="DV8" s="87" t="s">
        <v>328</v>
      </c>
      <c r="DW8" s="87" t="s">
        <v>327</v>
      </c>
      <c r="DX8" s="87" t="s">
        <v>326</v>
      </c>
      <c r="DY8" s="87" t="s">
        <v>325</v>
      </c>
      <c r="DZ8" s="87" t="s">
        <v>324</v>
      </c>
      <c r="EA8" s="87" t="s">
        <v>323</v>
      </c>
      <c r="EB8" s="87" t="s">
        <v>322</v>
      </c>
      <c r="EC8" s="87" t="s">
        <v>321</v>
      </c>
      <c r="ED8" s="87" t="s">
        <v>320</v>
      </c>
      <c r="EE8" s="87" t="s">
        <v>319</v>
      </c>
      <c r="EF8" s="87" t="s">
        <v>318</v>
      </c>
      <c r="EG8" s="87" t="s">
        <v>317</v>
      </c>
      <c r="EH8" s="87" t="s">
        <v>316</v>
      </c>
      <c r="EI8" s="87" t="s">
        <v>315</v>
      </c>
      <c r="EJ8" s="87" t="s">
        <v>314</v>
      </c>
      <c r="EK8" s="87" t="s">
        <v>313</v>
      </c>
      <c r="EL8" s="87" t="s">
        <v>312</v>
      </c>
      <c r="EM8" s="87" t="s">
        <v>311</v>
      </c>
      <c r="EN8" s="87" t="s">
        <v>310</v>
      </c>
      <c r="EO8" s="87" t="s">
        <v>309</v>
      </c>
      <c r="EP8" s="87" t="s">
        <v>308</v>
      </c>
      <c r="EQ8" s="87" t="s">
        <v>307</v>
      </c>
      <c r="ER8" s="87" t="s">
        <v>306</v>
      </c>
      <c r="ES8" s="87" t="s">
        <v>305</v>
      </c>
      <c r="ET8" s="87" t="s">
        <v>304</v>
      </c>
      <c r="EU8" s="87" t="s">
        <v>303</v>
      </c>
      <c r="EV8" s="87" t="s">
        <v>302</v>
      </c>
      <c r="EW8" s="87" t="s">
        <v>301</v>
      </c>
      <c r="EX8" s="87" t="s">
        <v>300</v>
      </c>
      <c r="EY8" s="87" t="s">
        <v>299</v>
      </c>
      <c r="EZ8" s="87" t="s">
        <v>298</v>
      </c>
      <c r="FA8" s="87" t="s">
        <v>297</v>
      </c>
      <c r="FB8" s="87" t="s">
        <v>296</v>
      </c>
      <c r="FC8" s="87" t="s">
        <v>295</v>
      </c>
      <c r="FD8" s="87" t="s">
        <v>294</v>
      </c>
      <c r="FE8" s="87" t="s">
        <v>293</v>
      </c>
      <c r="FF8" s="87" t="s">
        <v>292</v>
      </c>
      <c r="FG8" s="87" t="s">
        <v>291</v>
      </c>
      <c r="FH8" s="87" t="s">
        <v>290</v>
      </c>
      <c r="FI8" s="87" t="s">
        <v>289</v>
      </c>
      <c r="FJ8" s="87" t="s">
        <v>288</v>
      </c>
      <c r="FK8" s="87" t="s">
        <v>287</v>
      </c>
      <c r="FL8" s="87" t="s">
        <v>286</v>
      </c>
      <c r="FM8" s="87" t="s">
        <v>285</v>
      </c>
      <c r="FN8" s="87" t="s">
        <v>284</v>
      </c>
      <c r="FO8" s="87" t="s">
        <v>283</v>
      </c>
      <c r="FP8" s="87" t="s">
        <v>282</v>
      </c>
      <c r="FQ8" s="87" t="s">
        <v>281</v>
      </c>
      <c r="FR8" s="87" t="s">
        <v>280</v>
      </c>
      <c r="FS8" s="87" t="s">
        <v>279</v>
      </c>
      <c r="FT8" s="87" t="s">
        <v>278</v>
      </c>
      <c r="FU8" s="87" t="s">
        <v>277</v>
      </c>
      <c r="FV8" s="87" t="s">
        <v>276</v>
      </c>
      <c r="FW8" s="87" t="s">
        <v>275</v>
      </c>
      <c r="FX8" s="87" t="s">
        <v>274</v>
      </c>
      <c r="FY8" s="87" t="s">
        <v>273</v>
      </c>
      <c r="FZ8" s="87" t="s">
        <v>272</v>
      </c>
      <c r="GA8" s="87" t="s">
        <v>271</v>
      </c>
      <c r="GB8" s="87" t="s">
        <v>270</v>
      </c>
      <c r="GC8" s="87" t="s">
        <v>269</v>
      </c>
      <c r="GD8" s="87" t="s">
        <v>268</v>
      </c>
      <c r="GE8" s="87" t="s">
        <v>267</v>
      </c>
      <c r="GF8" s="87" t="s">
        <v>266</v>
      </c>
      <c r="GG8" s="87" t="s">
        <v>265</v>
      </c>
      <c r="GH8" s="87" t="s">
        <v>264</v>
      </c>
      <c r="GI8" s="86" t="s">
        <v>263</v>
      </c>
      <c r="GJ8" s="85"/>
      <c r="GK8" s="84"/>
    </row>
    <row r="9" spans="1:193 1680:1680" ht="112.2" x14ac:dyDescent="0.3">
      <c r="A9" s="75">
        <v>1</v>
      </c>
      <c r="B9" s="69" t="s">
        <v>1027</v>
      </c>
      <c r="C9" s="69" t="s">
        <v>1036</v>
      </c>
      <c r="D9" s="71" t="s">
        <v>205</v>
      </c>
      <c r="E9" s="67" t="s">
        <v>196</v>
      </c>
      <c r="F9" s="62" t="s">
        <v>224</v>
      </c>
      <c r="G9" s="67" t="s">
        <v>533</v>
      </c>
      <c r="H9" s="67" t="s">
        <v>175</v>
      </c>
      <c r="I9" s="71" t="s">
        <v>22</v>
      </c>
      <c r="J9" s="376" t="s">
        <v>53</v>
      </c>
      <c r="K9" s="71" t="s">
        <v>54</v>
      </c>
      <c r="L9" s="71" t="s">
        <v>54</v>
      </c>
      <c r="M9" s="71" t="s">
        <v>53</v>
      </c>
      <c r="N9" s="71" t="s">
        <v>54</v>
      </c>
      <c r="O9" s="71" t="s">
        <v>54</v>
      </c>
      <c r="P9" s="71" t="s">
        <v>53</v>
      </c>
      <c r="Q9" s="71" t="s">
        <v>53</v>
      </c>
      <c r="R9" s="71" t="s">
        <v>54</v>
      </c>
      <c r="S9" s="71" t="s">
        <v>54</v>
      </c>
      <c r="T9" s="71" t="s">
        <v>54</v>
      </c>
      <c r="U9" s="71" t="s">
        <v>54</v>
      </c>
      <c r="V9" s="71" t="s">
        <v>54</v>
      </c>
      <c r="W9" s="71" t="s">
        <v>54</v>
      </c>
      <c r="X9" s="71" t="s">
        <v>53</v>
      </c>
      <c r="Y9" s="71" t="s">
        <v>53</v>
      </c>
      <c r="Z9" s="71" t="s">
        <v>53</v>
      </c>
      <c r="AA9" s="71" t="s">
        <v>53</v>
      </c>
      <c r="AB9" s="71" t="s">
        <v>53</v>
      </c>
      <c r="AC9" s="70" t="str">
        <f t="shared" ref="AC9:AC32" si="0">I9</f>
        <v>3 - Media</v>
      </c>
      <c r="AD9" s="233">
        <f t="shared" ref="AD9:AD32" si="1">IFERROR(IF(I9="1 - Muy Baja",0.2,IF(I9="2 - Baja",0.4,IF(I9="3 - Media",0.6,IF(I9="4 - Alta",0.8,1)))),"")</f>
        <v>0.6</v>
      </c>
      <c r="AE9" s="70" t="str">
        <f t="shared" ref="AE9:AE32" si="2">CONCATENATE(CY9," - ",CZ9)</f>
        <v>4 - Mayor</v>
      </c>
      <c r="AF9" s="233">
        <f t="shared" ref="AF9:AF32" si="3">IFERROR(IF(CY9=1,0.2,IF(CY9=2,0.4,IF(CY9=3,0.6,IF(CY9=4,0.8,1)))),"")</f>
        <v>0.8</v>
      </c>
      <c r="AG9" s="69" t="str">
        <f>IFERROR(INDEX('G PREDIAL'!$BLU$676:$BLY$680,MATCH(I9,'G PREDIAL'!$BLS$676:$BLS$680,0),MATCH(AE9,'G PREDIAL'!$BLU$674:$BLY$674,0)),"")</f>
        <v>ALTO</v>
      </c>
      <c r="AH9" s="233">
        <f t="shared" ref="AH9:AH32" si="4">AD9*AF9</f>
        <v>0.48</v>
      </c>
      <c r="AI9" s="69" t="s">
        <v>1032</v>
      </c>
      <c r="AJ9" s="62" t="s">
        <v>1018</v>
      </c>
      <c r="AK9" s="67" t="s">
        <v>1035</v>
      </c>
      <c r="AL9" s="67" t="s">
        <v>1034</v>
      </c>
      <c r="AM9" s="62" t="s">
        <v>35</v>
      </c>
      <c r="AN9" s="67" t="s">
        <v>45</v>
      </c>
      <c r="AO9" s="67" t="s">
        <v>50</v>
      </c>
      <c r="AP9" s="62" t="s">
        <v>52</v>
      </c>
      <c r="AQ9" s="62" t="s">
        <v>35</v>
      </c>
      <c r="AR9" s="67" t="s">
        <v>45</v>
      </c>
      <c r="AS9" s="67" t="s">
        <v>50</v>
      </c>
      <c r="AT9" s="62" t="s">
        <v>52</v>
      </c>
      <c r="AU9" s="62" t="s">
        <v>35</v>
      </c>
      <c r="AV9" s="67" t="s">
        <v>46</v>
      </c>
      <c r="AW9" s="67" t="s">
        <v>50</v>
      </c>
      <c r="AX9" s="62" t="s">
        <v>52</v>
      </c>
      <c r="AY9" s="62" t="s">
        <v>35</v>
      </c>
      <c r="AZ9" s="67" t="s">
        <v>45</v>
      </c>
      <c r="BA9" s="67" t="s">
        <v>50</v>
      </c>
      <c r="BB9" s="62" t="s">
        <v>52</v>
      </c>
      <c r="BC9" s="62" t="s">
        <v>34</v>
      </c>
      <c r="BD9" s="67" t="s">
        <v>45</v>
      </c>
      <c r="BE9" s="67" t="s">
        <v>50</v>
      </c>
      <c r="BF9" s="62" t="s">
        <v>51</v>
      </c>
      <c r="BG9" s="62"/>
      <c r="BH9" s="67"/>
      <c r="BI9" s="67"/>
      <c r="BJ9" s="62"/>
      <c r="BK9" s="62"/>
      <c r="BL9" s="67"/>
      <c r="BM9" s="67"/>
      <c r="BN9" s="62"/>
      <c r="BO9" s="62"/>
      <c r="BP9" s="67"/>
      <c r="BQ9" s="67"/>
      <c r="BR9" s="62"/>
      <c r="BS9" s="62"/>
      <c r="BT9" s="67"/>
      <c r="BU9" s="67"/>
      <c r="BV9" s="62"/>
      <c r="BW9" s="62"/>
      <c r="BX9" s="67"/>
      <c r="BY9" s="67"/>
      <c r="BZ9" s="62"/>
      <c r="CA9" s="62"/>
      <c r="CB9" s="67"/>
      <c r="CC9" s="67"/>
      <c r="CD9" s="62"/>
      <c r="CE9" s="62"/>
      <c r="CF9" s="67"/>
      <c r="CG9" s="67"/>
      <c r="CH9" s="62"/>
      <c r="CI9" s="67"/>
      <c r="CJ9" s="67"/>
      <c r="CK9" s="62"/>
      <c r="CL9" s="66" t="str">
        <f>IFERROR(IF(GE9&lt;=1,"1 - Muy Baja",VLOOKUP(GE9,'G PREDIAL'!$BLR$676:$BLS$680,2,0)),"")</f>
        <v>1 - Muy Baja</v>
      </c>
      <c r="CM9" s="249">
        <f t="shared" ref="CM9:CM32" si="5">GF9</f>
        <v>6.4799999999999996E-2</v>
      </c>
      <c r="CN9" s="66" t="str">
        <f>IFERROR(IF(GG9&lt;=1,"1 - Leve",HLOOKUP(GG9,'G PREDIAL'!$BLU$673:$BLY$674,2,0)),"")</f>
        <v>3 - Moderado</v>
      </c>
      <c r="CO9" s="249">
        <f t="shared" ref="CO9:CO32" si="6">GI9</f>
        <v>0.6</v>
      </c>
      <c r="CP9" s="63" t="str">
        <f>IFERROR(INDEX($BLU$676:$BLY$680,MATCH(GE9,$BLR$676:$BLR$680,0),MATCH(GG9,$BLU$673:$BLY$673,0)),"")</f>
        <v>MODERADO</v>
      </c>
      <c r="CQ9" s="233">
        <f t="shared" ref="CQ9:CQ32" si="7">CM9*CO9</f>
        <v>3.8879999999999998E-2</v>
      </c>
      <c r="CR9" s="169" t="s">
        <v>475</v>
      </c>
      <c r="CS9" s="63">
        <f t="shared" ref="CS9:CS32" si="8">IF(CP9="BAJO",0.1,IF(CP9="MODERADO",3,5))</f>
        <v>3</v>
      </c>
      <c r="CT9" s="62"/>
      <c r="CU9" s="62" t="s">
        <v>965</v>
      </c>
      <c r="CV9" s="62" t="s">
        <v>964</v>
      </c>
      <c r="CW9" s="242"/>
      <c r="CX9" s="56">
        <f t="shared" ref="CX9:CX32" si="9">COUNTIF(J9:AB9,"SI")</f>
        <v>10</v>
      </c>
      <c r="CY9" s="59">
        <f t="shared" ref="CY9:CY32" si="10">IF(CX9&lt;6,3,IF(CX9&gt;11,5,4))</f>
        <v>4</v>
      </c>
      <c r="CZ9" s="56" t="str">
        <f t="shared" ref="CZ9:CZ32" si="11">IF(CX9&lt;6,"Moderado",IF(CX9&gt;11,"Catastrófico","Mayor"))</f>
        <v>Mayor</v>
      </c>
      <c r="DA9" s="237">
        <f t="shared" ref="DA9:DA32" si="12">IF(CY9=3,0.6,IF(CY9=4,0.8,1))</f>
        <v>0.8</v>
      </c>
      <c r="DB9" s="57">
        <f t="shared" ref="DB9:DB32" si="13">IF(AN9="",0,IF(AN9="Automático",0.25,IF(AN9="Manual",0.15,0)))</f>
        <v>0.15</v>
      </c>
      <c r="DC9" s="57">
        <f t="shared" ref="DC9:DC32" si="14">IF(AI9="",0,IF(AO9="Preventivo",0.25,IF(AO9="Detectivo",0.15,IF(AO9="Correctivo",0.1,0))))</f>
        <v>0.25</v>
      </c>
      <c r="DD9" s="56">
        <f t="shared" ref="DD9:DD32" si="15">IF(OR(AN9=0,AO9=0),0,DB9+DC9)</f>
        <v>0.4</v>
      </c>
      <c r="DE9" s="55">
        <f t="shared" ref="DE9:DE32" si="16">IF(DF9&gt;0.8,5,IF(DF9&gt;0.6,4,IF(DF9&gt;0.4,3,IF(DF9&gt;0.2,2,1))))</f>
        <v>2</v>
      </c>
      <c r="DF9" s="272">
        <f t="shared" ref="DF9:DF32" si="17">IF(OR(AP9="Ambos",AP9="Probabilidad"),$AD9-($AD9*$DD9),$AD9)</f>
        <v>0.36</v>
      </c>
      <c r="DG9" s="55">
        <f t="shared" ref="DG9:DG32" si="18">IF(DI9&gt;0.8,5,IF(DI9&gt;0.6,4,3))</f>
        <v>4</v>
      </c>
      <c r="DH9" s="55"/>
      <c r="DI9" s="272">
        <f t="shared" ref="DI9:DI32" si="19">IF(OR(AP9="Ambos",AP9="Impacto"),$DA9-($DA9*$DD9),$DA9)</f>
        <v>0.8</v>
      </c>
      <c r="DJ9" s="57">
        <f t="shared" ref="DJ9:DJ32" si="20">IF(AR9="",0,IF(AR9="Automático",0.25,IF(AR9="Manual",0.15,0)))</f>
        <v>0.15</v>
      </c>
      <c r="DK9" s="57">
        <f t="shared" ref="DK9:DK32" si="21">IF(AS9="",0,IF(AS9="Preventivo",0.25,IF(AS9="Detectivo",0.15,IF(AS9="Correctivo",0.1,0))))</f>
        <v>0.25</v>
      </c>
      <c r="DL9" s="56">
        <f t="shared" ref="DL9:DL32" si="22">IF(OR(AR9=0,AS9=0),0,DJ9+DK9)</f>
        <v>0.4</v>
      </c>
      <c r="DM9" s="55">
        <f t="shared" ref="DM9:DM32" si="23">IF(DN9&gt;0.8,5,IF(DN9&gt;0.6,4,IF(DN9&gt;0.4,3,IF(DN9&gt;0.2,2,1))))</f>
        <v>2</v>
      </c>
      <c r="DN9" s="272">
        <f t="shared" ref="DN9:DN32" si="24">IF(OR(AT9="Ambos",AT9="Probabilidad"),DF9-(DF9*$DL9),DF9)</f>
        <v>0.216</v>
      </c>
      <c r="DO9" s="55">
        <f t="shared" ref="DO9:DO32" si="25">IF(DP9&gt;0.8,5,IF(DP9&gt;0.6,4,3))</f>
        <v>4</v>
      </c>
      <c r="DP9" s="272">
        <f t="shared" ref="DP9:DP32" si="26">IF(OR(AT9="Ambos",AT9="Impacto"),$DI9-($DI9*$DL9),$DI9)</f>
        <v>0.8</v>
      </c>
      <c r="DQ9" s="57">
        <f t="shared" ref="DQ9:DQ32" si="27">IF(AV9="",0,IF(AV9="Automático",0.25,IF(AV9="Manual",0.15,0)))</f>
        <v>0.25</v>
      </c>
      <c r="DR9" s="57">
        <f t="shared" ref="DR9:DR32" si="28">IF(AW9="",0,IF(AW9="Preventivo",0.25,IF(AW9="Detectivo",0.15,IF(AW9="Correctivo",0.1,0))))</f>
        <v>0.25</v>
      </c>
      <c r="DS9" s="56">
        <f t="shared" ref="DS9:DS32" si="29">IF(OR(AV9=0,AW9=0),0,DQ9+DR9)</f>
        <v>0.5</v>
      </c>
      <c r="DT9" s="55">
        <f t="shared" ref="DT9:DT32" si="30">IF(DU9&gt;0.8,5,IF(DU9&gt;0.6,4,IF(DU9&gt;0.4,3,IF(DU9&gt;0.2,2,1))))</f>
        <v>1</v>
      </c>
      <c r="DU9" s="272">
        <f t="shared" ref="DU9:DU32" si="31">IF(OR(AX9="Ambos",AX9="Probabilidad"),DN9-(DN9*$DS9),DN9)</f>
        <v>0.108</v>
      </c>
      <c r="DV9" s="55">
        <f t="shared" ref="DV9:DV32" si="32">IF(DW9&gt;0.8,5,IF(DW9&gt;0.6,4,3))</f>
        <v>4</v>
      </c>
      <c r="DW9" s="272">
        <f t="shared" ref="DW9:DW32" si="33">IF(OR(AX9="Ambos",AX9="Impacto"),$DP9-($DP9*$DS9),$DP9)</f>
        <v>0.8</v>
      </c>
      <c r="DX9" s="57">
        <f t="shared" ref="DX9:DX32" si="34">IF(AZ9="",0,IF(AZ9="Automático",0.25,IF(AZ9="Manual",0.15,0)))</f>
        <v>0.15</v>
      </c>
      <c r="DY9" s="57">
        <f>IF(BA9="",0,IF(BA9="Preventivo",0.25,IF(BA9="Detectivo",0.15,IF(BA11="Correctivo",0.1,0))))</f>
        <v>0.25</v>
      </c>
      <c r="DZ9" s="56">
        <f t="shared" ref="DZ9:DZ32" si="35">IF(OR(AZ9=0,BA9=0),0,DX9+DY9)</f>
        <v>0.4</v>
      </c>
      <c r="EA9" s="55">
        <f t="shared" ref="EA9:EA32" si="36">IF(EB9&gt;0.8,5,IF(EB9&gt;0.6,4,IF(EB9&gt;0.4,3,IF(EB9&gt;0.2,2,1))))</f>
        <v>1</v>
      </c>
      <c r="EB9" s="272">
        <f t="shared" ref="EB9:EB32" si="37">IF(OR(BB9="Ambos",BB9="Probabilidad"),DU9-(DU9*$DZ9),DU9)</f>
        <v>6.4799999999999996E-2</v>
      </c>
      <c r="EC9" s="55">
        <f t="shared" ref="EC9:EC32" si="38">IF(ED9&gt;0.8,5,IF(ED9&gt;0.6,4,3))</f>
        <v>4</v>
      </c>
      <c r="ED9" s="272">
        <f t="shared" ref="ED9:ED32" si="39">IF(OR(BB9="Ambos",BB9="Impacto"),$DW9-($DW9*$DZ9),$DW9)</f>
        <v>0.8</v>
      </c>
      <c r="EE9" s="57">
        <f t="shared" ref="EE9:EE32" si="40">IF(BD9="",0,IF(BD9="Automático",0.25,IF(BD9="Manual",0.15,0)))</f>
        <v>0.15</v>
      </c>
      <c r="EF9" s="57">
        <f t="shared" ref="EF9:EF32" si="41">IF(BE9="",0,IF(BE9="Preventivo",0.25,IF(BE9="Detectivo",0.15,IF(BE9="Correctivo",0.1,0))))</f>
        <v>0.25</v>
      </c>
      <c r="EG9" s="56">
        <f t="shared" ref="EG9:EG32" si="42">IF(OR(BD9=0,BE9=0),0,EE9+EF9)</f>
        <v>0.4</v>
      </c>
      <c r="EH9" s="55">
        <f t="shared" ref="EH9:EH32" si="43">IF(EI9&gt;0.8,5,IF(EI9&gt;0.6,4,IF(EI9&gt;0.4,3,IF(EI9&gt;0.2,2,1))))</f>
        <v>1</v>
      </c>
      <c r="EI9" s="272">
        <f t="shared" ref="EI9:EI32" si="44">IF(OR(BF9="Ambos",BF9="Probabilidad"),EB9-(EB9*$EG9),EB9)</f>
        <v>6.4799999999999996E-2</v>
      </c>
      <c r="EJ9" s="55">
        <f t="shared" ref="EJ9:EJ32" si="45">IF(EK9&gt;0.8,5,IF(EK9&gt;0.6,4,3))</f>
        <v>3</v>
      </c>
      <c r="EK9" s="272">
        <f t="shared" ref="EK9:EK32" si="46">IF(OR(BF9="Ambos",BF9="Impacto"),$ED9-($ED9*$EG9),$ED9)</f>
        <v>0.48</v>
      </c>
      <c r="EL9" s="57">
        <f t="shared" ref="EL9:EL32" si="47">IF(BH9="",0,IF(BH9="Automático",0.25,IF(BH9="Manual",0.15,0)))</f>
        <v>0</v>
      </c>
      <c r="EM9" s="57">
        <f t="shared" ref="EM9:EM32" si="48">IF(BI9="",0,IF(BI9="Preventivo",0.25,IF(BI9="Detectivo",0.15,IF(BI9="Correctivo",0.1,0))))</f>
        <v>0</v>
      </c>
      <c r="EN9" s="56">
        <f t="shared" ref="EN9:EN32" si="49">IF(OR(BH9=0,BI9=0),0,EL9+EM9)</f>
        <v>0</v>
      </c>
      <c r="EO9" s="55">
        <f t="shared" ref="EO9:EO32" si="50">IF(EP9&gt;0.8,5,IF(EP9&gt;0.6,4,IF(EP9&gt;0.4,3,IF(EP9&gt;0.2,2,1))))</f>
        <v>1</v>
      </c>
      <c r="EP9" s="272">
        <f t="shared" ref="EP9:EP32" si="51">IF(OR(BF9="Ambos",BF9="Probabilidad"),EI9-(EI9*$EN9),EI9)</f>
        <v>6.4799999999999996E-2</v>
      </c>
      <c r="EQ9" s="55">
        <f t="shared" ref="EQ9:EQ32" si="52">IF(ER9&gt;0.8,5,IF(ER9&gt;0.6,4,3))</f>
        <v>3</v>
      </c>
      <c r="ER9" s="272">
        <f t="shared" ref="ER9:ER32" si="53">IF(OR(BJ9="Ambos",BJ9="Impacto"),$EK9-($EK9*$EN9),$EK9)</f>
        <v>0.48</v>
      </c>
      <c r="ES9" s="57">
        <f t="shared" ref="ES9:ES32" si="54">IF(BL9="",0,IF(BL9="Automático",0.25,IF(BL9="Manual",0.15,0)))</f>
        <v>0</v>
      </c>
      <c r="ET9" s="57">
        <f t="shared" ref="ET9:ET32" si="55">IF(BM9="",0,IF(BM9="Preventivo",0.25,IF(BM9="Detectivo",0.15,IF(BM9="Correctivo",0.1,0))))</f>
        <v>0</v>
      </c>
      <c r="EU9" s="56">
        <f t="shared" ref="EU9:EU32" si="56">IF(OR(BL9=0,BM9=0),0,ES9+ET9)</f>
        <v>0</v>
      </c>
      <c r="EV9" s="55">
        <f t="shared" ref="EV9:EV32" si="57">IF(EW9&gt;0.8,5,IF(EW9&gt;0.6,4,IF(EW9&gt;0.4,3,IF(EW9&gt;0.2,2,1))))</f>
        <v>1</v>
      </c>
      <c r="EW9" s="272">
        <f t="shared" ref="EW9:EW32" si="58">IF(OR(BP9="Ambos",BP9="Probabilidad"),EP9-(EP9*$EU9),EP9)</f>
        <v>6.4799999999999996E-2</v>
      </c>
      <c r="EX9" s="55">
        <f t="shared" ref="EX9:EX32" si="59">IF(EY9&gt;0.8,5,IF(EY9&gt;0.6,4,3))</f>
        <v>3</v>
      </c>
      <c r="EY9" s="272">
        <f t="shared" ref="EY9:EY32" si="60">IF(OR(BN9="Ambos",BN9="Impacto"),$ER9-($ER9*$EU9),$ER9)</f>
        <v>0.48</v>
      </c>
      <c r="EZ9" s="57">
        <f t="shared" ref="EZ9:EZ32" si="61">IF(BP9="",0,IF(BP9="Automático",0.25,IF(BP9="Manual",0.15,0)))</f>
        <v>0</v>
      </c>
      <c r="FA9" s="57">
        <f t="shared" ref="FA9:FA32" si="62">IF(BQ9="",0,IF(BQ9="Preventivo",0.25,IF(BQ9="Detectivo",0.15,IF(BQ9="Correctivo",0.1,0))))</f>
        <v>0</v>
      </c>
      <c r="FB9" s="56">
        <f t="shared" ref="FB9:FB32" si="63">IF(OR(BP9=0,BQ9=0),0,EZ9+FA9)</f>
        <v>0</v>
      </c>
      <c r="FC9" s="55">
        <f t="shared" ref="FC9:FC32" si="64">IF(FD9&gt;0.8,5,IF(FD9&gt;0.6,4,IF(FD9&gt;0.4,3,IF(FD9&gt;0.2,2,1))))</f>
        <v>1</v>
      </c>
      <c r="FD9" s="272">
        <f t="shared" ref="FD9:FD32" si="65">IF(OR(BR9="Ambos",BR9="Probabilidad"),EW9-(EW9*$FB9),EW9)</f>
        <v>6.4799999999999996E-2</v>
      </c>
      <c r="FE9" s="55">
        <f t="shared" ref="FE9:FE32" si="66">IF(FF9&gt;0.8,5,IF(FF9&gt;0.6,4,3))</f>
        <v>3</v>
      </c>
      <c r="FF9" s="272">
        <f t="shared" ref="FF9:FF32" si="67">IF(OR(BR9="Ambos",BR9="Impacto"),$EY9-($EY9*$FB9),$EY9)</f>
        <v>0.48</v>
      </c>
      <c r="FG9" s="57">
        <f t="shared" ref="FG9:FG32" si="68">IF(BT9="",0,IF(BT9="Automático",0.25,IF(BT9="Manual",0.15,0)))</f>
        <v>0</v>
      </c>
      <c r="FH9" s="57">
        <f t="shared" ref="FH9:FH32" si="69">IF(BU9="",0,IF(BU9="Preventivo",0.25,IF(BU9="Detectivo",0.15,IF(BU9="Correctivo",0.1,0))))</f>
        <v>0</v>
      </c>
      <c r="FI9" s="56">
        <f t="shared" ref="FI9:FI32" si="70">IF(OR(BT9=0,BU9=0),0,FG9+FH9)</f>
        <v>0</v>
      </c>
      <c r="FJ9" s="55">
        <f t="shared" ref="FJ9:FJ32" si="71">IF(FK9&gt;0.8,5,IF(FK9&gt;0.6,4,IF(FK9&gt;0.4,3,IF(FK9&gt;0.2,2,1))))</f>
        <v>1</v>
      </c>
      <c r="FK9" s="272">
        <f t="shared" ref="FK9:FK32" si="72">IF(OR(BV9="Ambos",BV9="Probabilidad"),FD9-(FD9*$FI9),FD9)</f>
        <v>6.4799999999999996E-2</v>
      </c>
      <c r="FL9" s="55">
        <f t="shared" ref="FL9:FL32" si="73">IF(FM9&gt;0.8,5,IF(FM9&gt;0.6,4,3))</f>
        <v>3</v>
      </c>
      <c r="FM9" s="272">
        <f t="shared" ref="FM9:FM32" si="74">IF(OR(BV9="Ambos",BV9="Impacto"),$FF9-($FF9*$FI9),$FF9)</f>
        <v>0.48</v>
      </c>
      <c r="FN9" s="57">
        <f t="shared" ref="FN9:FN32" si="75">IF(BX9="",0,IF(BX9="Automático",0.25,IF(BX9="Manual",0.15,0)))</f>
        <v>0</v>
      </c>
      <c r="FO9" s="57">
        <f t="shared" ref="FO9:FO32" si="76">IF(BY9="",0,IF(BY9="Preventivo",0.25,IF(BY9="Detectivo",0.15,IF(BY9="Correctivo",0.1,0))))</f>
        <v>0</v>
      </c>
      <c r="FP9" s="56">
        <f t="shared" ref="FP9:FP32" si="77">IF(OR(BX9=0,BY9=0),0,FN9+FO9)</f>
        <v>0</v>
      </c>
      <c r="FQ9" s="55">
        <f t="shared" ref="FQ9:FQ32" si="78">IF(FR9&gt;0.8,5,IF(FR9&gt;0.6,4,IF(FR9&gt;0.4,3,IF(FR9&gt;0.2,2,1))))</f>
        <v>1</v>
      </c>
      <c r="FR9" s="272">
        <f t="shared" ref="FR9:FR32" si="79">IF(OR(BZ9="Ambos",BZ9="Probabilidad"),FK9-(FK9*$FP9),FK9)</f>
        <v>6.4799999999999996E-2</v>
      </c>
      <c r="FS9" s="55">
        <f t="shared" ref="FS9:FS32" si="80">IF(FT9&gt;0.8,5,IF(FT9&gt;0.6,4,3))</f>
        <v>3</v>
      </c>
      <c r="FT9" s="272">
        <f t="shared" ref="FT9:FT32" si="81">IF(OR(BZ9="Ambos",BZ9="Impacto"),$FM9-($FM9*$FP9),$FM9)</f>
        <v>0.48</v>
      </c>
      <c r="FU9" s="57">
        <f t="shared" ref="FU9:FU32" si="82">IF(CB9="",0,IF(CB9="Automático",0.25,IF(CB9="Manual",0.15,0)))</f>
        <v>0</v>
      </c>
      <c r="FV9" s="57">
        <f t="shared" ref="FV9:FV32" si="83">IF(CC9="",0,IF(CC9="Preventivo",0.25,IF(CC9="Detectivo",0.15,IF(CC9="Correctivo",0.1,0))))</f>
        <v>0</v>
      </c>
      <c r="FW9" s="56">
        <f t="shared" ref="FW9:FW32" si="84">IF(OR(CB9=0,CC9=0),0,FU9+FV9)</f>
        <v>0</v>
      </c>
      <c r="FX9" s="55">
        <f t="shared" ref="FX9:FX32" si="85">IF(FY9&gt;0.8,5,IF(FY9&gt;0.6,4,IF(FY9&gt;0.4,3,IF(FY9&gt;0.2,2,1))))</f>
        <v>1</v>
      </c>
      <c r="FY9" s="272">
        <f t="shared" ref="FY9:FY32" si="86">IF(OR(CD9="Ambos",CD9="Probabilidad"),FR9-(FR9*$FW9),FR9)</f>
        <v>6.4799999999999996E-2</v>
      </c>
      <c r="FZ9" s="55">
        <f t="shared" ref="FZ9:FZ32" si="87">IF(GA9&gt;0.8,5,IF(GA9&gt;0.6,4,3))</f>
        <v>3</v>
      </c>
      <c r="GA9" s="272">
        <f t="shared" ref="GA9:GA32" si="88">IF(OR(CD9="Ambos",CD9="Impacto"),$FT9-($FT9*$FW9),$FT9)</f>
        <v>0.48</v>
      </c>
      <c r="GB9" s="57">
        <f t="shared" ref="GB9:GB32" si="89">IF(CF9="",0,IF(CF9="Automático",0.25,IF(CF9="Manual",0.15,0)))</f>
        <v>0</v>
      </c>
      <c r="GC9" s="57">
        <f t="shared" ref="GC9:GC32" si="90">IF(CG9="",0,IF(CG9="Preventivo",0.25,IF(CG9="Detectivo",0.15,IF(CG9="Correctivo",0.1,0))))</f>
        <v>0</v>
      </c>
      <c r="GD9" s="56">
        <f t="shared" ref="GD9:GD32" si="91">IF(OR(CF9=0,CG9=0),0,GB9+GC9)</f>
        <v>0</v>
      </c>
      <c r="GE9" s="55">
        <f t="shared" ref="GE9:GE32" si="92">IF(GF9&gt;0.8,5,IF(GF9&gt;0.6,4,IF(GF9&gt;0.4,3,IF(GF9&gt;0.2,2,1))))</f>
        <v>1</v>
      </c>
      <c r="GF9" s="272">
        <f t="shared" ref="GF9:GF32" si="93">IF(OR(CH9="Ambos",CH9="Probabilidad"),FY9-(FY9*$GD9),FY9)</f>
        <v>6.4799999999999996E-2</v>
      </c>
      <c r="GG9" s="55">
        <f t="shared" ref="GG9:GG32" si="94">IF(GH9&gt;0.8,5,IF(GH9&gt;0.6,4,3))</f>
        <v>3</v>
      </c>
      <c r="GH9" s="272">
        <f t="shared" ref="GH9:GH32" si="95">IF(OR(CH9="Ambos",CH9="Impacto"),$GA9-($GA9*$GD9),$GA9)</f>
        <v>0.48</v>
      </c>
      <c r="GI9" s="272">
        <f t="shared" ref="GI9:GI32" si="96">IF(GH9&lt;0.6,0.6,GH9)</f>
        <v>0.6</v>
      </c>
      <c r="GJ9" s="386"/>
      <c r="GK9" s="106"/>
    </row>
    <row r="10" spans="1:193 1680:1680" ht="112.2" x14ac:dyDescent="0.3">
      <c r="A10" s="75">
        <v>2</v>
      </c>
      <c r="B10" s="69" t="s">
        <v>1027</v>
      </c>
      <c r="C10" s="69" t="s">
        <v>1033</v>
      </c>
      <c r="D10" s="71" t="s">
        <v>206</v>
      </c>
      <c r="E10" s="67" t="s">
        <v>196</v>
      </c>
      <c r="F10" s="62" t="s">
        <v>222</v>
      </c>
      <c r="G10" s="67" t="s">
        <v>527</v>
      </c>
      <c r="H10" s="67" t="s">
        <v>175</v>
      </c>
      <c r="I10" s="71" t="s">
        <v>22</v>
      </c>
      <c r="J10" s="376" t="s">
        <v>53</v>
      </c>
      <c r="K10" s="71" t="s">
        <v>54</v>
      </c>
      <c r="L10" s="71" t="s">
        <v>54</v>
      </c>
      <c r="M10" s="71" t="s">
        <v>53</v>
      </c>
      <c r="N10" s="71" t="s">
        <v>54</v>
      </c>
      <c r="O10" s="71" t="s">
        <v>54</v>
      </c>
      <c r="P10" s="71" t="s">
        <v>53</v>
      </c>
      <c r="Q10" s="71" t="s">
        <v>53</v>
      </c>
      <c r="R10" s="71" t="s">
        <v>54</v>
      </c>
      <c r="S10" s="71" t="s">
        <v>54</v>
      </c>
      <c r="T10" s="71" t="s">
        <v>54</v>
      </c>
      <c r="U10" s="71" t="s">
        <v>54</v>
      </c>
      <c r="V10" s="71" t="s">
        <v>54</v>
      </c>
      <c r="W10" s="71" t="s">
        <v>54</v>
      </c>
      <c r="X10" s="71" t="s">
        <v>53</v>
      </c>
      <c r="Y10" s="71" t="s">
        <v>53</v>
      </c>
      <c r="Z10" s="71" t="s">
        <v>53</v>
      </c>
      <c r="AA10" s="71" t="s">
        <v>53</v>
      </c>
      <c r="AB10" s="71" t="s">
        <v>53</v>
      </c>
      <c r="AC10" s="70" t="str">
        <f t="shared" si="0"/>
        <v>3 - Media</v>
      </c>
      <c r="AD10" s="233">
        <f t="shared" si="1"/>
        <v>0.6</v>
      </c>
      <c r="AE10" s="389" t="str">
        <f t="shared" si="2"/>
        <v>4 - Mayor</v>
      </c>
      <c r="AF10" s="233">
        <f t="shared" si="3"/>
        <v>0.8</v>
      </c>
      <c r="AG10" s="69" t="str">
        <f>IFERROR(INDEX('G PREDIAL'!$BLU$676:$BLY$680,MATCH(I10,'G PREDIAL'!$BLS$676:$BLS$680,0),MATCH(AE10,'G PREDIAL'!$BLU$674:$BLY$674,0)),"")</f>
        <v>ALTO</v>
      </c>
      <c r="AH10" s="233">
        <f t="shared" si="4"/>
        <v>0.48</v>
      </c>
      <c r="AI10" s="69" t="s">
        <v>1032</v>
      </c>
      <c r="AJ10" s="62" t="s">
        <v>1018</v>
      </c>
      <c r="AK10" s="67" t="s">
        <v>1031</v>
      </c>
      <c r="AL10" s="67" t="s">
        <v>1030</v>
      </c>
      <c r="AM10" s="62" t="s">
        <v>35</v>
      </c>
      <c r="AN10" s="67" t="s">
        <v>45</v>
      </c>
      <c r="AO10" s="67" t="s">
        <v>50</v>
      </c>
      <c r="AP10" s="62" t="s">
        <v>52</v>
      </c>
      <c r="AQ10" s="62" t="s">
        <v>35</v>
      </c>
      <c r="AR10" s="67" t="s">
        <v>45</v>
      </c>
      <c r="AS10" s="67" t="s">
        <v>50</v>
      </c>
      <c r="AT10" s="62" t="s">
        <v>52</v>
      </c>
      <c r="AU10" s="62" t="s">
        <v>35</v>
      </c>
      <c r="AV10" s="67" t="s">
        <v>46</v>
      </c>
      <c r="AW10" s="67" t="s">
        <v>50</v>
      </c>
      <c r="AX10" s="62" t="s">
        <v>52</v>
      </c>
      <c r="AY10" s="62" t="s">
        <v>35</v>
      </c>
      <c r="AZ10" s="67" t="s">
        <v>45</v>
      </c>
      <c r="BA10" s="67" t="s">
        <v>50</v>
      </c>
      <c r="BB10" s="62" t="s">
        <v>52</v>
      </c>
      <c r="BC10" s="62" t="s">
        <v>34</v>
      </c>
      <c r="BD10" s="67" t="s">
        <v>45</v>
      </c>
      <c r="BE10" s="67" t="s">
        <v>50</v>
      </c>
      <c r="BF10" s="62" t="s">
        <v>51</v>
      </c>
      <c r="BG10" s="62"/>
      <c r="BH10" s="67"/>
      <c r="BI10" s="67"/>
      <c r="BJ10" s="62"/>
      <c r="BK10" s="62"/>
      <c r="BL10" s="67"/>
      <c r="BM10" s="67"/>
      <c r="BN10" s="62"/>
      <c r="BO10" s="62"/>
      <c r="BP10" s="67"/>
      <c r="BQ10" s="67"/>
      <c r="BR10" s="62"/>
      <c r="BS10" s="62"/>
      <c r="BT10" s="67"/>
      <c r="BU10" s="67"/>
      <c r="BV10" s="62"/>
      <c r="BW10" s="62"/>
      <c r="BX10" s="67"/>
      <c r="BY10" s="67"/>
      <c r="BZ10" s="62"/>
      <c r="CA10" s="62"/>
      <c r="CB10" s="67"/>
      <c r="CC10" s="67"/>
      <c r="CD10" s="62"/>
      <c r="CE10" s="62"/>
      <c r="CF10" s="67"/>
      <c r="CG10" s="67"/>
      <c r="CH10" s="62"/>
      <c r="CI10" s="67"/>
      <c r="CJ10" s="67"/>
      <c r="CK10" s="62"/>
      <c r="CL10" s="66" t="str">
        <f>IFERROR(IF(GE10&lt;=1,"1 - Muy Baja",VLOOKUP(GE10,'G PREDIAL'!$BLR$676:$BLS$680,2,0)),"")</f>
        <v>1 - Muy Baja</v>
      </c>
      <c r="CM10" s="249">
        <f t="shared" si="5"/>
        <v>6.4799999999999996E-2</v>
      </c>
      <c r="CN10" s="66" t="str">
        <f>IFERROR(IF(GG10&lt;=1,"1 - Leve",HLOOKUP(GG10,'G PREDIAL'!$BLU$673:$BLY$674,2,0)),"")</f>
        <v>3 - Moderado</v>
      </c>
      <c r="CO10" s="249">
        <f t="shared" si="6"/>
        <v>0.6</v>
      </c>
      <c r="CP10" s="63" t="str">
        <f>IFERROR(INDEX($BLU$676:$BLY$680,MATCH(GE10,$BLR$676:$BLR$680,0),MATCH(GG10,$BLU$673:$BLY$673,0)),"")</f>
        <v>MODERADO</v>
      </c>
      <c r="CQ10" s="233">
        <f t="shared" si="7"/>
        <v>3.8879999999999998E-2</v>
      </c>
      <c r="CR10" s="169" t="s">
        <v>238</v>
      </c>
      <c r="CS10" s="63">
        <f t="shared" si="8"/>
        <v>3</v>
      </c>
      <c r="CT10" s="62"/>
      <c r="CU10" s="62" t="s">
        <v>965</v>
      </c>
      <c r="CV10" s="62" t="s">
        <v>964</v>
      </c>
      <c r="CW10" s="242"/>
      <c r="CX10" s="56">
        <f t="shared" si="9"/>
        <v>10</v>
      </c>
      <c r="CY10" s="59">
        <f t="shared" si="10"/>
        <v>4</v>
      </c>
      <c r="CZ10" s="56" t="str">
        <f t="shared" si="11"/>
        <v>Mayor</v>
      </c>
      <c r="DA10" s="237">
        <f t="shared" si="12"/>
        <v>0.8</v>
      </c>
      <c r="DB10" s="57">
        <f t="shared" si="13"/>
        <v>0.15</v>
      </c>
      <c r="DC10" s="57">
        <f t="shared" si="14"/>
        <v>0.25</v>
      </c>
      <c r="DD10" s="56">
        <f t="shared" si="15"/>
        <v>0.4</v>
      </c>
      <c r="DE10" s="55">
        <f t="shared" si="16"/>
        <v>2</v>
      </c>
      <c r="DF10" s="272">
        <f t="shared" si="17"/>
        <v>0.36</v>
      </c>
      <c r="DG10" s="55">
        <f t="shared" si="18"/>
        <v>4</v>
      </c>
      <c r="DH10" s="55"/>
      <c r="DI10" s="272">
        <f t="shared" si="19"/>
        <v>0.8</v>
      </c>
      <c r="DJ10" s="57">
        <f t="shared" si="20"/>
        <v>0.15</v>
      </c>
      <c r="DK10" s="57">
        <f t="shared" si="21"/>
        <v>0.25</v>
      </c>
      <c r="DL10" s="56">
        <f t="shared" si="22"/>
        <v>0.4</v>
      </c>
      <c r="DM10" s="55">
        <f t="shared" si="23"/>
        <v>2</v>
      </c>
      <c r="DN10" s="272">
        <f t="shared" si="24"/>
        <v>0.216</v>
      </c>
      <c r="DO10" s="55">
        <f t="shared" si="25"/>
        <v>4</v>
      </c>
      <c r="DP10" s="272">
        <f t="shared" si="26"/>
        <v>0.8</v>
      </c>
      <c r="DQ10" s="57">
        <f t="shared" si="27"/>
        <v>0.25</v>
      </c>
      <c r="DR10" s="57">
        <f t="shared" si="28"/>
        <v>0.25</v>
      </c>
      <c r="DS10" s="56">
        <f t="shared" si="29"/>
        <v>0.5</v>
      </c>
      <c r="DT10" s="55">
        <f t="shared" si="30"/>
        <v>1</v>
      </c>
      <c r="DU10" s="272">
        <f t="shared" si="31"/>
        <v>0.108</v>
      </c>
      <c r="DV10" s="55">
        <f t="shared" si="32"/>
        <v>4</v>
      </c>
      <c r="DW10" s="272">
        <f t="shared" si="33"/>
        <v>0.8</v>
      </c>
      <c r="DX10" s="57">
        <f t="shared" si="34"/>
        <v>0.15</v>
      </c>
      <c r="DY10" s="57">
        <f>IF(BA10="",0,IF(BA10="Preventivo",0.25,IF(BA10="Detectivo",0.15,IF(BA12="Correctivo",0.1,0))))</f>
        <v>0.25</v>
      </c>
      <c r="DZ10" s="56">
        <f t="shared" si="35"/>
        <v>0.4</v>
      </c>
      <c r="EA10" s="55">
        <f t="shared" si="36"/>
        <v>1</v>
      </c>
      <c r="EB10" s="272">
        <f t="shared" si="37"/>
        <v>6.4799999999999996E-2</v>
      </c>
      <c r="EC10" s="55">
        <f t="shared" si="38"/>
        <v>4</v>
      </c>
      <c r="ED10" s="272">
        <f t="shared" si="39"/>
        <v>0.8</v>
      </c>
      <c r="EE10" s="57">
        <f t="shared" si="40"/>
        <v>0.15</v>
      </c>
      <c r="EF10" s="57">
        <f t="shared" si="41"/>
        <v>0.25</v>
      </c>
      <c r="EG10" s="56">
        <f t="shared" si="42"/>
        <v>0.4</v>
      </c>
      <c r="EH10" s="55">
        <f t="shared" si="43"/>
        <v>1</v>
      </c>
      <c r="EI10" s="272">
        <f t="shared" si="44"/>
        <v>6.4799999999999996E-2</v>
      </c>
      <c r="EJ10" s="55">
        <f t="shared" si="45"/>
        <v>3</v>
      </c>
      <c r="EK10" s="272">
        <f t="shared" si="46"/>
        <v>0.48</v>
      </c>
      <c r="EL10" s="57">
        <f t="shared" si="47"/>
        <v>0</v>
      </c>
      <c r="EM10" s="57">
        <f t="shared" si="48"/>
        <v>0</v>
      </c>
      <c r="EN10" s="56">
        <f t="shared" si="49"/>
        <v>0</v>
      </c>
      <c r="EO10" s="55">
        <f t="shared" si="50"/>
        <v>1</v>
      </c>
      <c r="EP10" s="272">
        <f t="shared" si="51"/>
        <v>6.4799999999999996E-2</v>
      </c>
      <c r="EQ10" s="55">
        <f t="shared" si="52"/>
        <v>3</v>
      </c>
      <c r="ER10" s="272">
        <f t="shared" si="53"/>
        <v>0.48</v>
      </c>
      <c r="ES10" s="57">
        <f t="shared" si="54"/>
        <v>0</v>
      </c>
      <c r="ET10" s="57">
        <f t="shared" si="55"/>
        <v>0</v>
      </c>
      <c r="EU10" s="56">
        <f t="shared" si="56"/>
        <v>0</v>
      </c>
      <c r="EV10" s="55">
        <f t="shared" si="57"/>
        <v>1</v>
      </c>
      <c r="EW10" s="272">
        <f t="shared" si="58"/>
        <v>6.4799999999999996E-2</v>
      </c>
      <c r="EX10" s="55">
        <f t="shared" si="59"/>
        <v>3</v>
      </c>
      <c r="EY10" s="272">
        <f t="shared" si="60"/>
        <v>0.48</v>
      </c>
      <c r="EZ10" s="57">
        <f t="shared" si="61"/>
        <v>0</v>
      </c>
      <c r="FA10" s="57">
        <f t="shared" si="62"/>
        <v>0</v>
      </c>
      <c r="FB10" s="56">
        <f t="shared" si="63"/>
        <v>0</v>
      </c>
      <c r="FC10" s="55">
        <f t="shared" si="64"/>
        <v>1</v>
      </c>
      <c r="FD10" s="272">
        <f t="shared" si="65"/>
        <v>6.4799999999999996E-2</v>
      </c>
      <c r="FE10" s="55">
        <f t="shared" si="66"/>
        <v>3</v>
      </c>
      <c r="FF10" s="272">
        <f t="shared" si="67"/>
        <v>0.48</v>
      </c>
      <c r="FG10" s="57">
        <f t="shared" si="68"/>
        <v>0</v>
      </c>
      <c r="FH10" s="57">
        <f t="shared" si="69"/>
        <v>0</v>
      </c>
      <c r="FI10" s="56">
        <f t="shared" si="70"/>
        <v>0</v>
      </c>
      <c r="FJ10" s="55">
        <f t="shared" si="71"/>
        <v>1</v>
      </c>
      <c r="FK10" s="272">
        <f t="shared" si="72"/>
        <v>6.4799999999999996E-2</v>
      </c>
      <c r="FL10" s="55">
        <f t="shared" si="73"/>
        <v>3</v>
      </c>
      <c r="FM10" s="272">
        <f t="shared" si="74"/>
        <v>0.48</v>
      </c>
      <c r="FN10" s="57">
        <f t="shared" si="75"/>
        <v>0</v>
      </c>
      <c r="FO10" s="57">
        <f t="shared" si="76"/>
        <v>0</v>
      </c>
      <c r="FP10" s="56">
        <f t="shared" si="77"/>
        <v>0</v>
      </c>
      <c r="FQ10" s="55">
        <f t="shared" si="78"/>
        <v>1</v>
      </c>
      <c r="FR10" s="272">
        <f t="shared" si="79"/>
        <v>6.4799999999999996E-2</v>
      </c>
      <c r="FS10" s="55">
        <f t="shared" si="80"/>
        <v>3</v>
      </c>
      <c r="FT10" s="272">
        <f t="shared" si="81"/>
        <v>0.48</v>
      </c>
      <c r="FU10" s="57">
        <f t="shared" si="82"/>
        <v>0</v>
      </c>
      <c r="FV10" s="57">
        <f t="shared" si="83"/>
        <v>0</v>
      </c>
      <c r="FW10" s="56">
        <f t="shared" si="84"/>
        <v>0</v>
      </c>
      <c r="FX10" s="55">
        <f t="shared" si="85"/>
        <v>1</v>
      </c>
      <c r="FY10" s="272">
        <f t="shared" si="86"/>
        <v>6.4799999999999996E-2</v>
      </c>
      <c r="FZ10" s="55">
        <f t="shared" si="87"/>
        <v>3</v>
      </c>
      <c r="GA10" s="272">
        <f t="shared" si="88"/>
        <v>0.48</v>
      </c>
      <c r="GB10" s="57">
        <f t="shared" si="89"/>
        <v>0</v>
      </c>
      <c r="GC10" s="57">
        <f t="shared" si="90"/>
        <v>0</v>
      </c>
      <c r="GD10" s="56">
        <f t="shared" si="91"/>
        <v>0</v>
      </c>
      <c r="GE10" s="55">
        <f t="shared" si="92"/>
        <v>1</v>
      </c>
      <c r="GF10" s="272">
        <f t="shared" si="93"/>
        <v>6.4799999999999996E-2</v>
      </c>
      <c r="GG10" s="55">
        <f t="shared" si="94"/>
        <v>3</v>
      </c>
      <c r="GH10" s="272">
        <f t="shared" si="95"/>
        <v>0.48</v>
      </c>
      <c r="GI10" s="272">
        <f t="shared" si="96"/>
        <v>0.6</v>
      </c>
      <c r="GJ10" s="386"/>
      <c r="GK10" s="106"/>
    </row>
    <row r="11" spans="1:193 1680:1680" ht="112.2" x14ac:dyDescent="0.3">
      <c r="A11" s="75">
        <v>3</v>
      </c>
      <c r="B11" s="69" t="s">
        <v>1027</v>
      </c>
      <c r="C11" s="69" t="s">
        <v>1029</v>
      </c>
      <c r="D11" s="71" t="s">
        <v>205</v>
      </c>
      <c r="E11" s="67" t="s">
        <v>196</v>
      </c>
      <c r="F11" s="62" t="s">
        <v>224</v>
      </c>
      <c r="G11" s="67" t="s">
        <v>533</v>
      </c>
      <c r="H11" s="67" t="s">
        <v>175</v>
      </c>
      <c r="I11" s="71" t="s">
        <v>24</v>
      </c>
      <c r="J11" s="376" t="s">
        <v>53</v>
      </c>
      <c r="K11" s="71" t="s">
        <v>54</v>
      </c>
      <c r="L11" s="71" t="s">
        <v>54</v>
      </c>
      <c r="M11" s="71" t="s">
        <v>53</v>
      </c>
      <c r="N11" s="71" t="s">
        <v>54</v>
      </c>
      <c r="O11" s="71" t="s">
        <v>54</v>
      </c>
      <c r="P11" s="71" t="s">
        <v>53</v>
      </c>
      <c r="Q11" s="71" t="s">
        <v>53</v>
      </c>
      <c r="R11" s="71" t="s">
        <v>54</v>
      </c>
      <c r="S11" s="71" t="s">
        <v>54</v>
      </c>
      <c r="T11" s="71" t="s">
        <v>54</v>
      </c>
      <c r="U11" s="71" t="s">
        <v>54</v>
      </c>
      <c r="V11" s="71" t="s">
        <v>54</v>
      </c>
      <c r="W11" s="71" t="s">
        <v>54</v>
      </c>
      <c r="X11" s="71" t="s">
        <v>53</v>
      </c>
      <c r="Y11" s="71" t="s">
        <v>53</v>
      </c>
      <c r="Z11" s="71" t="s">
        <v>53</v>
      </c>
      <c r="AA11" s="71" t="s">
        <v>53</v>
      </c>
      <c r="AB11" s="71" t="s">
        <v>53</v>
      </c>
      <c r="AC11" s="70" t="str">
        <f t="shared" si="0"/>
        <v>4 - Alta</v>
      </c>
      <c r="AD11" s="233">
        <f t="shared" si="1"/>
        <v>0.8</v>
      </c>
      <c r="AE11" s="70" t="str">
        <f t="shared" si="2"/>
        <v>4 - Mayor</v>
      </c>
      <c r="AF11" s="233">
        <f t="shared" si="3"/>
        <v>0.8</v>
      </c>
      <c r="AG11" s="69" t="str">
        <f>IFERROR(INDEX('G PREDIAL'!$BLU$676:$BLY$680,MATCH(I11,'G PREDIAL'!$BLS$676:$BLS$680,0),MATCH(AE11,'G PREDIAL'!$BLU$674:$BLY$674,0)),"")</f>
        <v>EXTREMO</v>
      </c>
      <c r="AH11" s="233">
        <f t="shared" si="4"/>
        <v>0.64000000000000012</v>
      </c>
      <c r="AI11" s="69" t="s">
        <v>1028</v>
      </c>
      <c r="AJ11" s="62" t="s">
        <v>1018</v>
      </c>
      <c r="AK11" s="67" t="s">
        <v>1024</v>
      </c>
      <c r="AL11" s="67" t="s">
        <v>1023</v>
      </c>
      <c r="AM11" s="62" t="s">
        <v>35</v>
      </c>
      <c r="AN11" s="67" t="s">
        <v>45</v>
      </c>
      <c r="AO11" s="67" t="s">
        <v>50</v>
      </c>
      <c r="AP11" s="62" t="s">
        <v>52</v>
      </c>
      <c r="AQ11" s="62" t="s">
        <v>35</v>
      </c>
      <c r="AR11" s="67" t="s">
        <v>45</v>
      </c>
      <c r="AS11" s="67" t="s">
        <v>50</v>
      </c>
      <c r="AT11" s="62" t="s">
        <v>52</v>
      </c>
      <c r="AU11" s="62"/>
      <c r="AV11" s="67"/>
      <c r="AW11" s="67"/>
      <c r="AX11" s="62"/>
      <c r="AY11" s="62"/>
      <c r="AZ11" s="67"/>
      <c r="BA11" s="67"/>
      <c r="BB11" s="62"/>
      <c r="BC11" s="62"/>
      <c r="BD11" s="67"/>
      <c r="BE11" s="67"/>
      <c r="BF11" s="62"/>
      <c r="BG11" s="62"/>
      <c r="BH11" s="67"/>
      <c r="BI11" s="67"/>
      <c r="BJ11" s="62"/>
      <c r="BK11" s="62"/>
      <c r="BL11" s="67"/>
      <c r="BM11" s="67"/>
      <c r="BN11" s="62"/>
      <c r="BO11" s="62"/>
      <c r="BP11" s="67"/>
      <c r="BQ11" s="67"/>
      <c r="BR11" s="62"/>
      <c r="BS11" s="62"/>
      <c r="BT11" s="67"/>
      <c r="BU11" s="67"/>
      <c r="BV11" s="62"/>
      <c r="BW11" s="62"/>
      <c r="BX11" s="67"/>
      <c r="BY11" s="67"/>
      <c r="BZ11" s="62"/>
      <c r="CA11" s="62"/>
      <c r="CB11" s="67"/>
      <c r="CC11" s="67"/>
      <c r="CD11" s="62"/>
      <c r="CE11" s="62"/>
      <c r="CF11" s="67"/>
      <c r="CG11" s="67"/>
      <c r="CH11" s="62"/>
      <c r="CI11" s="67"/>
      <c r="CJ11" s="67"/>
      <c r="CK11" s="62"/>
      <c r="CL11" s="66" t="str">
        <f>IFERROR(IF(GE11&lt;=1,"1 - Muy Baja",VLOOKUP(GE11,'G PREDIAL'!$BLR$676:$BLS$680,2,0)),"")</f>
        <v>2 - Baja</v>
      </c>
      <c r="CM11" s="249">
        <f t="shared" si="5"/>
        <v>0.28799999999999998</v>
      </c>
      <c r="CN11" s="66" t="str">
        <f>IFERROR(IF(GG11&lt;=1,"1 - Leve",HLOOKUP(GG11,'G PREDIAL'!$BLU$673:$BLY$674,2,0)),"")</f>
        <v>4 - Mayor</v>
      </c>
      <c r="CO11" s="249">
        <f t="shared" si="6"/>
        <v>0.8</v>
      </c>
      <c r="CP11" s="63" t="str">
        <f>IFERROR(INDEX($BLU$676:$BLY$680,MATCH(GE11,$BLR$676:$BLR$680,0),MATCH(GG11,$BLU$673:$BLY$673,0)),"")</f>
        <v>MODERADO</v>
      </c>
      <c r="CQ11" s="233">
        <f t="shared" si="7"/>
        <v>0.23039999999999999</v>
      </c>
      <c r="CR11" s="169" t="s">
        <v>475</v>
      </c>
      <c r="CS11" s="63">
        <f t="shared" si="8"/>
        <v>3</v>
      </c>
      <c r="CT11" s="62"/>
      <c r="CU11" s="62" t="s">
        <v>965</v>
      </c>
      <c r="CV11" s="62" t="s">
        <v>964</v>
      </c>
      <c r="CW11" s="242"/>
      <c r="CX11" s="56">
        <f t="shared" si="9"/>
        <v>10</v>
      </c>
      <c r="CY11" s="59">
        <f t="shared" si="10"/>
        <v>4</v>
      </c>
      <c r="CZ11" s="56" t="str">
        <f t="shared" si="11"/>
        <v>Mayor</v>
      </c>
      <c r="DA11" s="237">
        <f t="shared" si="12"/>
        <v>0.8</v>
      </c>
      <c r="DB11" s="57">
        <f t="shared" si="13"/>
        <v>0.15</v>
      </c>
      <c r="DC11" s="57">
        <f t="shared" si="14"/>
        <v>0.25</v>
      </c>
      <c r="DD11" s="56">
        <f t="shared" si="15"/>
        <v>0.4</v>
      </c>
      <c r="DE11" s="55">
        <f t="shared" si="16"/>
        <v>3</v>
      </c>
      <c r="DF11" s="272">
        <f t="shared" si="17"/>
        <v>0.48</v>
      </c>
      <c r="DG11" s="55">
        <f t="shared" si="18"/>
        <v>4</v>
      </c>
      <c r="DH11" s="55"/>
      <c r="DI11" s="272">
        <f t="shared" si="19"/>
        <v>0.8</v>
      </c>
      <c r="DJ11" s="57">
        <f t="shared" si="20"/>
        <v>0.15</v>
      </c>
      <c r="DK11" s="57">
        <f t="shared" si="21"/>
        <v>0.25</v>
      </c>
      <c r="DL11" s="56">
        <f t="shared" si="22"/>
        <v>0.4</v>
      </c>
      <c r="DM11" s="55">
        <f t="shared" si="23"/>
        <v>2</v>
      </c>
      <c r="DN11" s="272">
        <f t="shared" si="24"/>
        <v>0.28799999999999998</v>
      </c>
      <c r="DO11" s="55">
        <f t="shared" si="25"/>
        <v>4</v>
      </c>
      <c r="DP11" s="272">
        <f t="shared" si="26"/>
        <v>0.8</v>
      </c>
      <c r="DQ11" s="57">
        <f t="shared" si="27"/>
        <v>0</v>
      </c>
      <c r="DR11" s="57">
        <f t="shared" si="28"/>
        <v>0</v>
      </c>
      <c r="DS11" s="56">
        <f t="shared" si="29"/>
        <v>0</v>
      </c>
      <c r="DT11" s="55">
        <f t="shared" si="30"/>
        <v>2</v>
      </c>
      <c r="DU11" s="272">
        <f t="shared" si="31"/>
        <v>0.28799999999999998</v>
      </c>
      <c r="DV11" s="55">
        <f t="shared" si="32"/>
        <v>4</v>
      </c>
      <c r="DW11" s="272">
        <f t="shared" si="33"/>
        <v>0.8</v>
      </c>
      <c r="DX11" s="57">
        <f t="shared" si="34"/>
        <v>0</v>
      </c>
      <c r="DY11" s="57">
        <f>IF(BA11="",0,IF(BA11="Preventivo",0.25,IF(BA11="Detectivo",0.15,IF(BA12="Correctivo",0.1,0))))</f>
        <v>0</v>
      </c>
      <c r="DZ11" s="56">
        <f t="shared" si="35"/>
        <v>0</v>
      </c>
      <c r="EA11" s="55">
        <f t="shared" si="36"/>
        <v>2</v>
      </c>
      <c r="EB11" s="272">
        <f t="shared" si="37"/>
        <v>0.28799999999999998</v>
      </c>
      <c r="EC11" s="55">
        <f t="shared" si="38"/>
        <v>4</v>
      </c>
      <c r="ED11" s="272">
        <f t="shared" si="39"/>
        <v>0.8</v>
      </c>
      <c r="EE11" s="57">
        <f t="shared" si="40"/>
        <v>0</v>
      </c>
      <c r="EF11" s="57">
        <f t="shared" si="41"/>
        <v>0</v>
      </c>
      <c r="EG11" s="56">
        <f t="shared" si="42"/>
        <v>0</v>
      </c>
      <c r="EH11" s="55">
        <f t="shared" si="43"/>
        <v>2</v>
      </c>
      <c r="EI11" s="272">
        <f t="shared" si="44"/>
        <v>0.28799999999999998</v>
      </c>
      <c r="EJ11" s="55">
        <f t="shared" si="45"/>
        <v>4</v>
      </c>
      <c r="EK11" s="272">
        <f t="shared" si="46"/>
        <v>0.8</v>
      </c>
      <c r="EL11" s="57">
        <f t="shared" si="47"/>
        <v>0</v>
      </c>
      <c r="EM11" s="57">
        <f t="shared" si="48"/>
        <v>0</v>
      </c>
      <c r="EN11" s="56">
        <f t="shared" si="49"/>
        <v>0</v>
      </c>
      <c r="EO11" s="55">
        <f t="shared" si="50"/>
        <v>2</v>
      </c>
      <c r="EP11" s="272">
        <f t="shared" si="51"/>
        <v>0.28799999999999998</v>
      </c>
      <c r="EQ11" s="55">
        <f t="shared" si="52"/>
        <v>4</v>
      </c>
      <c r="ER11" s="272">
        <f t="shared" si="53"/>
        <v>0.8</v>
      </c>
      <c r="ES11" s="57">
        <f t="shared" si="54"/>
        <v>0</v>
      </c>
      <c r="ET11" s="57">
        <f t="shared" si="55"/>
        <v>0</v>
      </c>
      <c r="EU11" s="56">
        <f t="shared" si="56"/>
        <v>0</v>
      </c>
      <c r="EV11" s="55">
        <f t="shared" si="57"/>
        <v>2</v>
      </c>
      <c r="EW11" s="272">
        <f t="shared" si="58"/>
        <v>0.28799999999999998</v>
      </c>
      <c r="EX11" s="55">
        <f t="shared" si="59"/>
        <v>4</v>
      </c>
      <c r="EY11" s="272">
        <f t="shared" si="60"/>
        <v>0.8</v>
      </c>
      <c r="EZ11" s="57">
        <f t="shared" si="61"/>
        <v>0</v>
      </c>
      <c r="FA11" s="57">
        <f t="shared" si="62"/>
        <v>0</v>
      </c>
      <c r="FB11" s="56">
        <f t="shared" si="63"/>
        <v>0</v>
      </c>
      <c r="FC11" s="55">
        <f t="shared" si="64"/>
        <v>2</v>
      </c>
      <c r="FD11" s="272">
        <f t="shared" si="65"/>
        <v>0.28799999999999998</v>
      </c>
      <c r="FE11" s="55">
        <f t="shared" si="66"/>
        <v>4</v>
      </c>
      <c r="FF11" s="272">
        <f t="shared" si="67"/>
        <v>0.8</v>
      </c>
      <c r="FG11" s="57">
        <f t="shared" si="68"/>
        <v>0</v>
      </c>
      <c r="FH11" s="57">
        <f t="shared" si="69"/>
        <v>0</v>
      </c>
      <c r="FI11" s="56">
        <f t="shared" si="70"/>
        <v>0</v>
      </c>
      <c r="FJ11" s="55">
        <f t="shared" si="71"/>
        <v>2</v>
      </c>
      <c r="FK11" s="272">
        <f t="shared" si="72"/>
        <v>0.28799999999999998</v>
      </c>
      <c r="FL11" s="55">
        <f t="shared" si="73"/>
        <v>4</v>
      </c>
      <c r="FM11" s="272">
        <f t="shared" si="74"/>
        <v>0.8</v>
      </c>
      <c r="FN11" s="57">
        <f t="shared" si="75"/>
        <v>0</v>
      </c>
      <c r="FO11" s="57">
        <f t="shared" si="76"/>
        <v>0</v>
      </c>
      <c r="FP11" s="56">
        <f t="shared" si="77"/>
        <v>0</v>
      </c>
      <c r="FQ11" s="55">
        <f t="shared" si="78"/>
        <v>2</v>
      </c>
      <c r="FR11" s="272">
        <f t="shared" si="79"/>
        <v>0.28799999999999998</v>
      </c>
      <c r="FS11" s="55">
        <f t="shared" si="80"/>
        <v>4</v>
      </c>
      <c r="FT11" s="272">
        <f t="shared" si="81"/>
        <v>0.8</v>
      </c>
      <c r="FU11" s="57">
        <f t="shared" si="82"/>
        <v>0</v>
      </c>
      <c r="FV11" s="57">
        <f t="shared" si="83"/>
        <v>0</v>
      </c>
      <c r="FW11" s="56">
        <f t="shared" si="84"/>
        <v>0</v>
      </c>
      <c r="FX11" s="55">
        <f t="shared" si="85"/>
        <v>2</v>
      </c>
      <c r="FY11" s="272">
        <f t="shared" si="86"/>
        <v>0.28799999999999998</v>
      </c>
      <c r="FZ11" s="55">
        <f t="shared" si="87"/>
        <v>4</v>
      </c>
      <c r="GA11" s="272">
        <f t="shared" si="88"/>
        <v>0.8</v>
      </c>
      <c r="GB11" s="57">
        <f t="shared" si="89"/>
        <v>0</v>
      </c>
      <c r="GC11" s="57">
        <f t="shared" si="90"/>
        <v>0</v>
      </c>
      <c r="GD11" s="56">
        <f t="shared" si="91"/>
        <v>0</v>
      </c>
      <c r="GE11" s="55">
        <f t="shared" si="92"/>
        <v>2</v>
      </c>
      <c r="GF11" s="272">
        <f t="shared" si="93"/>
        <v>0.28799999999999998</v>
      </c>
      <c r="GG11" s="55">
        <f t="shared" si="94"/>
        <v>4</v>
      </c>
      <c r="GH11" s="272">
        <f t="shared" si="95"/>
        <v>0.8</v>
      </c>
      <c r="GI11" s="272">
        <f t="shared" si="96"/>
        <v>0.8</v>
      </c>
      <c r="GJ11" s="386"/>
    </row>
    <row r="12" spans="1:193 1680:1680" ht="112.2" x14ac:dyDescent="0.3">
      <c r="A12" s="75">
        <v>4</v>
      </c>
      <c r="B12" s="69" t="s">
        <v>1027</v>
      </c>
      <c r="C12" s="69" t="s">
        <v>1026</v>
      </c>
      <c r="D12" s="71" t="s">
        <v>206</v>
      </c>
      <c r="E12" s="67" t="s">
        <v>196</v>
      </c>
      <c r="F12" s="62" t="s">
        <v>225</v>
      </c>
      <c r="G12" s="67" t="s">
        <v>533</v>
      </c>
      <c r="H12" s="67" t="s">
        <v>175</v>
      </c>
      <c r="I12" s="71" t="s">
        <v>24</v>
      </c>
      <c r="J12" s="376" t="s">
        <v>53</v>
      </c>
      <c r="K12" s="71" t="s">
        <v>54</v>
      </c>
      <c r="L12" s="71" t="s">
        <v>54</v>
      </c>
      <c r="M12" s="71" t="s">
        <v>53</v>
      </c>
      <c r="N12" s="71" t="s">
        <v>54</v>
      </c>
      <c r="O12" s="71" t="s">
        <v>54</v>
      </c>
      <c r="P12" s="71" t="s">
        <v>53</v>
      </c>
      <c r="Q12" s="71" t="s">
        <v>53</v>
      </c>
      <c r="R12" s="71" t="s">
        <v>54</v>
      </c>
      <c r="S12" s="71" t="s">
        <v>54</v>
      </c>
      <c r="T12" s="71" t="s">
        <v>54</v>
      </c>
      <c r="U12" s="71" t="s">
        <v>54</v>
      </c>
      <c r="V12" s="71" t="s">
        <v>54</v>
      </c>
      <c r="W12" s="71" t="s">
        <v>54</v>
      </c>
      <c r="X12" s="71" t="s">
        <v>53</v>
      </c>
      <c r="Y12" s="71" t="s">
        <v>53</v>
      </c>
      <c r="Z12" s="71" t="s">
        <v>53</v>
      </c>
      <c r="AA12" s="71" t="s">
        <v>53</v>
      </c>
      <c r="AB12" s="71" t="s">
        <v>53</v>
      </c>
      <c r="AC12" s="70" t="str">
        <f t="shared" si="0"/>
        <v>4 - Alta</v>
      </c>
      <c r="AD12" s="233">
        <f t="shared" si="1"/>
        <v>0.8</v>
      </c>
      <c r="AE12" s="70" t="str">
        <f t="shared" si="2"/>
        <v>4 - Mayor</v>
      </c>
      <c r="AF12" s="233">
        <f t="shared" si="3"/>
        <v>0.8</v>
      </c>
      <c r="AG12" s="69" t="str">
        <f>IFERROR(INDEX('G PREDIAL'!$BLU$676:$BLY$680,MATCH(I12,'G PREDIAL'!$BLS$676:$BLS$680,0),MATCH(AE12,'G PREDIAL'!$BLU$674:$BLY$674,0)),"")</f>
        <v>EXTREMO</v>
      </c>
      <c r="AH12" s="233">
        <f t="shared" si="4"/>
        <v>0.64000000000000012</v>
      </c>
      <c r="AI12" s="69" t="s">
        <v>1025</v>
      </c>
      <c r="AJ12" s="62" t="s">
        <v>1018</v>
      </c>
      <c r="AK12" s="67" t="s">
        <v>1024</v>
      </c>
      <c r="AL12" s="67" t="s">
        <v>1023</v>
      </c>
      <c r="AM12" s="62" t="s">
        <v>35</v>
      </c>
      <c r="AN12" s="67" t="s">
        <v>45</v>
      </c>
      <c r="AO12" s="67" t="s">
        <v>50</v>
      </c>
      <c r="AP12" s="62" t="s">
        <v>52</v>
      </c>
      <c r="AQ12" s="62" t="s">
        <v>35</v>
      </c>
      <c r="AR12" s="67" t="s">
        <v>46</v>
      </c>
      <c r="AS12" s="67" t="s">
        <v>50</v>
      </c>
      <c r="AT12" s="62" t="s">
        <v>51</v>
      </c>
      <c r="AU12" s="62"/>
      <c r="AV12" s="67"/>
      <c r="AW12" s="67"/>
      <c r="AX12" s="62"/>
      <c r="AY12" s="62"/>
      <c r="AZ12" s="67"/>
      <c r="BA12" s="67"/>
      <c r="BB12" s="62"/>
      <c r="BC12" s="62"/>
      <c r="BD12" s="67"/>
      <c r="BE12" s="67"/>
      <c r="BF12" s="62"/>
      <c r="BG12" s="62"/>
      <c r="BH12" s="67"/>
      <c r="BI12" s="67"/>
      <c r="BJ12" s="62"/>
      <c r="BK12" s="62"/>
      <c r="BL12" s="67"/>
      <c r="BM12" s="67"/>
      <c r="BN12" s="62"/>
      <c r="BO12" s="62"/>
      <c r="BP12" s="67"/>
      <c r="BQ12" s="67"/>
      <c r="BR12" s="62"/>
      <c r="BS12" s="62"/>
      <c r="BT12" s="67"/>
      <c r="BU12" s="67"/>
      <c r="BV12" s="62"/>
      <c r="BW12" s="62"/>
      <c r="BX12" s="67"/>
      <c r="BY12" s="67"/>
      <c r="BZ12" s="62"/>
      <c r="CA12" s="62"/>
      <c r="CB12" s="67"/>
      <c r="CC12" s="67"/>
      <c r="CD12" s="62"/>
      <c r="CE12" s="62"/>
      <c r="CF12" s="67"/>
      <c r="CG12" s="67"/>
      <c r="CH12" s="62"/>
      <c r="CI12" s="67"/>
      <c r="CJ12" s="67"/>
      <c r="CK12" s="62"/>
      <c r="CL12" s="66" t="str">
        <f>IFERROR(IF(GE12&lt;=1,"1 - Muy Baja",VLOOKUP(GE12,'G PREDIAL'!$BLR$676:$BLS$680,2,0)),"")</f>
        <v>3 - Media</v>
      </c>
      <c r="CM12" s="249">
        <f t="shared" si="5"/>
        <v>0.48</v>
      </c>
      <c r="CN12" s="66" t="str">
        <f>IFERROR(IF(GG12&lt;=1,"1 - Leve",HLOOKUP(GG12,'G PREDIAL'!$BLU$673:$BLY$674,2,0)),"")</f>
        <v>3 - Moderado</v>
      </c>
      <c r="CO12" s="249">
        <f t="shared" si="6"/>
        <v>0.6</v>
      </c>
      <c r="CP12" s="63" t="s">
        <v>15</v>
      </c>
      <c r="CQ12" s="233">
        <f t="shared" si="7"/>
        <v>0.28799999999999998</v>
      </c>
      <c r="CR12" s="169" t="s">
        <v>238</v>
      </c>
      <c r="CS12" s="63">
        <f t="shared" si="8"/>
        <v>3</v>
      </c>
      <c r="CT12" s="62"/>
      <c r="CU12" s="62" t="s">
        <v>965</v>
      </c>
      <c r="CV12" s="62" t="s">
        <v>964</v>
      </c>
      <c r="CW12" s="242"/>
      <c r="CX12" s="56">
        <f t="shared" si="9"/>
        <v>10</v>
      </c>
      <c r="CY12" s="59">
        <f t="shared" si="10"/>
        <v>4</v>
      </c>
      <c r="CZ12" s="56" t="str">
        <f t="shared" si="11"/>
        <v>Mayor</v>
      </c>
      <c r="DA12" s="237">
        <f t="shared" si="12"/>
        <v>0.8</v>
      </c>
      <c r="DB12" s="57">
        <f t="shared" si="13"/>
        <v>0.15</v>
      </c>
      <c r="DC12" s="57">
        <f t="shared" si="14"/>
        <v>0.25</v>
      </c>
      <c r="DD12" s="56">
        <f t="shared" si="15"/>
        <v>0.4</v>
      </c>
      <c r="DE12" s="55">
        <f t="shared" si="16"/>
        <v>3</v>
      </c>
      <c r="DF12" s="272">
        <f t="shared" si="17"/>
        <v>0.48</v>
      </c>
      <c r="DG12" s="55">
        <f t="shared" si="18"/>
        <v>4</v>
      </c>
      <c r="DH12" s="55"/>
      <c r="DI12" s="272">
        <f t="shared" si="19"/>
        <v>0.8</v>
      </c>
      <c r="DJ12" s="57">
        <f t="shared" si="20"/>
        <v>0.25</v>
      </c>
      <c r="DK12" s="57">
        <f t="shared" si="21"/>
        <v>0.25</v>
      </c>
      <c r="DL12" s="56">
        <f t="shared" si="22"/>
        <v>0.5</v>
      </c>
      <c r="DM12" s="55">
        <f t="shared" si="23"/>
        <v>3</v>
      </c>
      <c r="DN12" s="272">
        <f t="shared" si="24"/>
        <v>0.48</v>
      </c>
      <c r="DO12" s="55">
        <f t="shared" si="25"/>
        <v>3</v>
      </c>
      <c r="DP12" s="272">
        <f t="shared" si="26"/>
        <v>0.4</v>
      </c>
      <c r="DQ12" s="57">
        <f t="shared" si="27"/>
        <v>0</v>
      </c>
      <c r="DR12" s="57">
        <f t="shared" si="28"/>
        <v>0</v>
      </c>
      <c r="DS12" s="56">
        <f t="shared" si="29"/>
        <v>0</v>
      </c>
      <c r="DT12" s="55">
        <f t="shared" si="30"/>
        <v>3</v>
      </c>
      <c r="DU12" s="272">
        <f t="shared" si="31"/>
        <v>0.48</v>
      </c>
      <c r="DV12" s="55">
        <f t="shared" si="32"/>
        <v>3</v>
      </c>
      <c r="DW12" s="272">
        <f t="shared" si="33"/>
        <v>0.4</v>
      </c>
      <c r="DX12" s="57">
        <f t="shared" si="34"/>
        <v>0</v>
      </c>
      <c r="DY12" s="57">
        <f>IF(BA12="",0,IF(BA12="Preventivo",0.25,IF(BA12="Detectivo",0.15,IF(BA13="Correctivo",0.1,0))))</f>
        <v>0</v>
      </c>
      <c r="DZ12" s="56">
        <f t="shared" si="35"/>
        <v>0</v>
      </c>
      <c r="EA12" s="55">
        <f t="shared" si="36"/>
        <v>3</v>
      </c>
      <c r="EB12" s="272">
        <f t="shared" si="37"/>
        <v>0.48</v>
      </c>
      <c r="EC12" s="55">
        <f t="shared" si="38"/>
        <v>3</v>
      </c>
      <c r="ED12" s="272">
        <f t="shared" si="39"/>
        <v>0.4</v>
      </c>
      <c r="EE12" s="57">
        <f t="shared" si="40"/>
        <v>0</v>
      </c>
      <c r="EF12" s="57">
        <f t="shared" si="41"/>
        <v>0</v>
      </c>
      <c r="EG12" s="56">
        <f t="shared" si="42"/>
        <v>0</v>
      </c>
      <c r="EH12" s="55">
        <f t="shared" si="43"/>
        <v>3</v>
      </c>
      <c r="EI12" s="272">
        <f t="shared" si="44"/>
        <v>0.48</v>
      </c>
      <c r="EJ12" s="55">
        <f t="shared" si="45"/>
        <v>3</v>
      </c>
      <c r="EK12" s="272">
        <f t="shared" si="46"/>
        <v>0.4</v>
      </c>
      <c r="EL12" s="57">
        <f t="shared" si="47"/>
        <v>0</v>
      </c>
      <c r="EM12" s="57">
        <f t="shared" si="48"/>
        <v>0</v>
      </c>
      <c r="EN12" s="56">
        <f t="shared" si="49"/>
        <v>0</v>
      </c>
      <c r="EO12" s="55">
        <f t="shared" si="50"/>
        <v>3</v>
      </c>
      <c r="EP12" s="272">
        <f t="shared" si="51"/>
        <v>0.48</v>
      </c>
      <c r="EQ12" s="55">
        <f t="shared" si="52"/>
        <v>3</v>
      </c>
      <c r="ER12" s="272">
        <f t="shared" si="53"/>
        <v>0.4</v>
      </c>
      <c r="ES12" s="57">
        <f t="shared" si="54"/>
        <v>0</v>
      </c>
      <c r="ET12" s="57">
        <f t="shared" si="55"/>
        <v>0</v>
      </c>
      <c r="EU12" s="56">
        <f t="shared" si="56"/>
        <v>0</v>
      </c>
      <c r="EV12" s="55">
        <f t="shared" si="57"/>
        <v>3</v>
      </c>
      <c r="EW12" s="272">
        <f t="shared" si="58"/>
        <v>0.48</v>
      </c>
      <c r="EX12" s="55">
        <f t="shared" si="59"/>
        <v>3</v>
      </c>
      <c r="EY12" s="272">
        <f t="shared" si="60"/>
        <v>0.4</v>
      </c>
      <c r="EZ12" s="57">
        <f t="shared" si="61"/>
        <v>0</v>
      </c>
      <c r="FA12" s="57">
        <f t="shared" si="62"/>
        <v>0</v>
      </c>
      <c r="FB12" s="56">
        <f t="shared" si="63"/>
        <v>0</v>
      </c>
      <c r="FC12" s="55">
        <f t="shared" si="64"/>
        <v>3</v>
      </c>
      <c r="FD12" s="272">
        <f t="shared" si="65"/>
        <v>0.48</v>
      </c>
      <c r="FE12" s="55">
        <f t="shared" si="66"/>
        <v>3</v>
      </c>
      <c r="FF12" s="272">
        <f t="shared" si="67"/>
        <v>0.4</v>
      </c>
      <c r="FG12" s="57">
        <f t="shared" si="68"/>
        <v>0</v>
      </c>
      <c r="FH12" s="57">
        <f t="shared" si="69"/>
        <v>0</v>
      </c>
      <c r="FI12" s="56">
        <f t="shared" si="70"/>
        <v>0</v>
      </c>
      <c r="FJ12" s="55">
        <f t="shared" si="71"/>
        <v>3</v>
      </c>
      <c r="FK12" s="272">
        <f t="shared" si="72"/>
        <v>0.48</v>
      </c>
      <c r="FL12" s="55">
        <f t="shared" si="73"/>
        <v>3</v>
      </c>
      <c r="FM12" s="272">
        <f t="shared" si="74"/>
        <v>0.4</v>
      </c>
      <c r="FN12" s="57">
        <f t="shared" si="75"/>
        <v>0</v>
      </c>
      <c r="FO12" s="57">
        <f t="shared" si="76"/>
        <v>0</v>
      </c>
      <c r="FP12" s="56">
        <f t="shared" si="77"/>
        <v>0</v>
      </c>
      <c r="FQ12" s="55">
        <f t="shared" si="78"/>
        <v>3</v>
      </c>
      <c r="FR12" s="272">
        <f t="shared" si="79"/>
        <v>0.48</v>
      </c>
      <c r="FS12" s="55">
        <f t="shared" si="80"/>
        <v>3</v>
      </c>
      <c r="FT12" s="272">
        <f t="shared" si="81"/>
        <v>0.4</v>
      </c>
      <c r="FU12" s="57">
        <f t="shared" si="82"/>
        <v>0</v>
      </c>
      <c r="FV12" s="57">
        <f t="shared" si="83"/>
        <v>0</v>
      </c>
      <c r="FW12" s="56">
        <f t="shared" si="84"/>
        <v>0</v>
      </c>
      <c r="FX12" s="55">
        <f t="shared" si="85"/>
        <v>3</v>
      </c>
      <c r="FY12" s="272">
        <f t="shared" si="86"/>
        <v>0.48</v>
      </c>
      <c r="FZ12" s="55">
        <f t="shared" si="87"/>
        <v>3</v>
      </c>
      <c r="GA12" s="272">
        <f t="shared" si="88"/>
        <v>0.4</v>
      </c>
      <c r="GB12" s="57">
        <f t="shared" si="89"/>
        <v>0</v>
      </c>
      <c r="GC12" s="57">
        <f t="shared" si="90"/>
        <v>0</v>
      </c>
      <c r="GD12" s="56">
        <f t="shared" si="91"/>
        <v>0</v>
      </c>
      <c r="GE12" s="55">
        <f t="shared" si="92"/>
        <v>3</v>
      </c>
      <c r="GF12" s="272">
        <f t="shared" si="93"/>
        <v>0.48</v>
      </c>
      <c r="GG12" s="55">
        <f t="shared" si="94"/>
        <v>3</v>
      </c>
      <c r="GH12" s="272">
        <f t="shared" si="95"/>
        <v>0.4</v>
      </c>
      <c r="GI12" s="272">
        <f t="shared" si="96"/>
        <v>0.6</v>
      </c>
      <c r="GJ12" s="386"/>
    </row>
    <row r="13" spans="1:193 1680:1680" ht="112.2" x14ac:dyDescent="0.3">
      <c r="A13" s="75">
        <v>5</v>
      </c>
      <c r="B13" s="69" t="s">
        <v>1021</v>
      </c>
      <c r="C13" s="69" t="s">
        <v>1022</v>
      </c>
      <c r="D13" s="71" t="s">
        <v>206</v>
      </c>
      <c r="E13" s="67" t="s">
        <v>196</v>
      </c>
      <c r="F13" s="62" t="s">
        <v>225</v>
      </c>
      <c r="G13" s="67" t="s">
        <v>533</v>
      </c>
      <c r="H13" s="67" t="s">
        <v>175</v>
      </c>
      <c r="I13" s="71" t="s">
        <v>24</v>
      </c>
      <c r="J13" s="376" t="s">
        <v>53</v>
      </c>
      <c r="K13" s="71" t="s">
        <v>54</v>
      </c>
      <c r="L13" s="71" t="s">
        <v>54</v>
      </c>
      <c r="M13" s="71" t="s">
        <v>53</v>
      </c>
      <c r="N13" s="71" t="s">
        <v>54</v>
      </c>
      <c r="O13" s="71" t="s">
        <v>54</v>
      </c>
      <c r="P13" s="71" t="s">
        <v>53</v>
      </c>
      <c r="Q13" s="71" t="s">
        <v>53</v>
      </c>
      <c r="R13" s="71" t="s">
        <v>54</v>
      </c>
      <c r="S13" s="71" t="s">
        <v>54</v>
      </c>
      <c r="T13" s="71" t="s">
        <v>54</v>
      </c>
      <c r="U13" s="71" t="s">
        <v>54</v>
      </c>
      <c r="V13" s="71" t="s">
        <v>54</v>
      </c>
      <c r="W13" s="71" t="s">
        <v>54</v>
      </c>
      <c r="X13" s="71" t="s">
        <v>53</v>
      </c>
      <c r="Y13" s="71" t="s">
        <v>53</v>
      </c>
      <c r="Z13" s="71" t="s">
        <v>53</v>
      </c>
      <c r="AA13" s="71" t="s">
        <v>53</v>
      </c>
      <c r="AB13" s="71" t="s">
        <v>53</v>
      </c>
      <c r="AC13" s="70" t="str">
        <f t="shared" si="0"/>
        <v>4 - Alta</v>
      </c>
      <c r="AD13" s="233">
        <f t="shared" si="1"/>
        <v>0.8</v>
      </c>
      <c r="AE13" s="70" t="str">
        <f t="shared" si="2"/>
        <v>4 - Mayor</v>
      </c>
      <c r="AF13" s="233">
        <f t="shared" si="3"/>
        <v>0.8</v>
      </c>
      <c r="AG13" s="69" t="str">
        <f>IFERROR(INDEX('G PREDIAL'!$BLU$676:$BLY$680,MATCH(I13,'G PREDIAL'!$BLS$676:$BLS$680,0),MATCH(AE13,'G PREDIAL'!$BLU$674:$BLY$674,0)),"")</f>
        <v>EXTREMO</v>
      </c>
      <c r="AH13" s="233">
        <f t="shared" si="4"/>
        <v>0.64000000000000012</v>
      </c>
      <c r="AI13" s="169" t="s">
        <v>1019</v>
      </c>
      <c r="AJ13" s="62" t="s">
        <v>1018</v>
      </c>
      <c r="AK13" s="67" t="s">
        <v>1017</v>
      </c>
      <c r="AL13" s="67" t="s">
        <v>1016</v>
      </c>
      <c r="AM13" s="62" t="s">
        <v>35</v>
      </c>
      <c r="AN13" s="388" t="s">
        <v>46</v>
      </c>
      <c r="AO13" s="67" t="s">
        <v>50</v>
      </c>
      <c r="AP13" s="62" t="s">
        <v>52</v>
      </c>
      <c r="AQ13" s="62" t="s">
        <v>35</v>
      </c>
      <c r="AR13" s="67" t="s">
        <v>45</v>
      </c>
      <c r="AS13" s="67" t="s">
        <v>50</v>
      </c>
      <c r="AT13" s="62" t="s">
        <v>52</v>
      </c>
      <c r="AU13" s="62" t="s">
        <v>35</v>
      </c>
      <c r="AV13" s="67" t="s">
        <v>45</v>
      </c>
      <c r="AW13" s="67" t="s">
        <v>50</v>
      </c>
      <c r="AX13" s="62" t="s">
        <v>52</v>
      </c>
      <c r="AY13" s="62" t="s">
        <v>35</v>
      </c>
      <c r="AZ13" s="67" t="s">
        <v>45</v>
      </c>
      <c r="BA13" s="67" t="s">
        <v>50</v>
      </c>
      <c r="BB13" s="62" t="s">
        <v>52</v>
      </c>
      <c r="BC13" s="62" t="s">
        <v>35</v>
      </c>
      <c r="BD13" s="67" t="s">
        <v>45</v>
      </c>
      <c r="BE13" s="67" t="s">
        <v>50</v>
      </c>
      <c r="BF13" s="62" t="s">
        <v>52</v>
      </c>
      <c r="BG13" s="62"/>
      <c r="BH13" s="67"/>
      <c r="BI13" s="67"/>
      <c r="BJ13" s="62"/>
      <c r="BK13" s="62"/>
      <c r="BL13" s="67"/>
      <c r="BM13" s="67"/>
      <c r="BN13" s="62"/>
      <c r="BO13" s="62"/>
      <c r="BP13" s="67"/>
      <c r="BQ13" s="67"/>
      <c r="BR13" s="62"/>
      <c r="BS13" s="62"/>
      <c r="BT13" s="67"/>
      <c r="BU13" s="67"/>
      <c r="BV13" s="62"/>
      <c r="BW13" s="62"/>
      <c r="BX13" s="67"/>
      <c r="BY13" s="67"/>
      <c r="BZ13" s="62"/>
      <c r="CA13" s="62"/>
      <c r="CB13" s="67"/>
      <c r="CC13" s="67"/>
      <c r="CD13" s="62"/>
      <c r="CE13" s="62"/>
      <c r="CF13" s="67"/>
      <c r="CG13" s="67"/>
      <c r="CH13" s="62"/>
      <c r="CI13" s="67"/>
      <c r="CJ13" s="67"/>
      <c r="CK13" s="62"/>
      <c r="CL13" s="66" t="str">
        <f>IFERROR(IF(GE13&lt;=1,"1 - Muy Baja",VLOOKUP(GE13,'G PREDIAL'!$BLR$676:$BLS$680,2,0)),"")</f>
        <v>1 - Muy Baja</v>
      </c>
      <c r="CM13" s="249">
        <f t="shared" si="5"/>
        <v>5.183999999999999E-2</v>
      </c>
      <c r="CN13" s="66" t="str">
        <f>IFERROR(IF(GG13&lt;=1,"1 - Leve",HLOOKUP(GG13,'G PREDIAL'!$BLU$673:$BLY$674,2,0)),"")</f>
        <v>4 - Mayor</v>
      </c>
      <c r="CO13" s="249">
        <f t="shared" si="6"/>
        <v>0.8</v>
      </c>
      <c r="CP13" s="63" t="str">
        <f t="shared" ref="CP13:CP32" si="97">IFERROR(INDEX($BLU$676:$BLY$680,MATCH(GE13,$BLR$676:$BLR$680,0),MATCH(GG13,$BLU$673:$BLY$673,0)),"")</f>
        <v>MODERADO</v>
      </c>
      <c r="CQ13" s="233">
        <f t="shared" si="7"/>
        <v>4.1471999999999995E-2</v>
      </c>
      <c r="CR13" s="169" t="s">
        <v>238</v>
      </c>
      <c r="CS13" s="63">
        <f t="shared" si="8"/>
        <v>3</v>
      </c>
      <c r="CT13" s="62"/>
      <c r="CU13" s="62" t="s">
        <v>965</v>
      </c>
      <c r="CV13" s="62" t="s">
        <v>964</v>
      </c>
      <c r="CW13" s="242"/>
      <c r="CX13" s="56">
        <f t="shared" si="9"/>
        <v>10</v>
      </c>
      <c r="CY13" s="59">
        <f t="shared" si="10"/>
        <v>4</v>
      </c>
      <c r="CZ13" s="56" t="str">
        <f t="shared" si="11"/>
        <v>Mayor</v>
      </c>
      <c r="DA13" s="237">
        <f t="shared" si="12"/>
        <v>0.8</v>
      </c>
      <c r="DB13" s="57">
        <f t="shared" si="13"/>
        <v>0.25</v>
      </c>
      <c r="DC13" s="57">
        <f t="shared" si="14"/>
        <v>0.25</v>
      </c>
      <c r="DD13" s="56">
        <f t="shared" si="15"/>
        <v>0.5</v>
      </c>
      <c r="DE13" s="55">
        <f t="shared" si="16"/>
        <v>2</v>
      </c>
      <c r="DF13" s="272">
        <f t="shared" si="17"/>
        <v>0.4</v>
      </c>
      <c r="DG13" s="55">
        <f t="shared" si="18"/>
        <v>4</v>
      </c>
      <c r="DH13" s="55"/>
      <c r="DI13" s="272">
        <f t="shared" si="19"/>
        <v>0.8</v>
      </c>
      <c r="DJ13" s="57">
        <f t="shared" si="20"/>
        <v>0.15</v>
      </c>
      <c r="DK13" s="57">
        <f t="shared" si="21"/>
        <v>0.25</v>
      </c>
      <c r="DL13" s="56">
        <f t="shared" si="22"/>
        <v>0.4</v>
      </c>
      <c r="DM13" s="55">
        <f t="shared" si="23"/>
        <v>2</v>
      </c>
      <c r="DN13" s="272">
        <f t="shared" si="24"/>
        <v>0.24</v>
      </c>
      <c r="DO13" s="55">
        <f t="shared" si="25"/>
        <v>4</v>
      </c>
      <c r="DP13" s="272">
        <f t="shared" si="26"/>
        <v>0.8</v>
      </c>
      <c r="DQ13" s="57">
        <f t="shared" si="27"/>
        <v>0.15</v>
      </c>
      <c r="DR13" s="57">
        <f t="shared" si="28"/>
        <v>0.25</v>
      </c>
      <c r="DS13" s="56">
        <f t="shared" si="29"/>
        <v>0.4</v>
      </c>
      <c r="DT13" s="55">
        <f t="shared" si="30"/>
        <v>1</v>
      </c>
      <c r="DU13" s="272">
        <f t="shared" si="31"/>
        <v>0.14399999999999999</v>
      </c>
      <c r="DV13" s="55">
        <f t="shared" si="32"/>
        <v>4</v>
      </c>
      <c r="DW13" s="272">
        <f t="shared" si="33"/>
        <v>0.8</v>
      </c>
      <c r="DX13" s="57">
        <f t="shared" si="34"/>
        <v>0.15</v>
      </c>
      <c r="DY13" s="57">
        <f>IF(BA13="",0,IF(BA13="Preventivo",0.25,IF(BA13="Detectivo",0.15,IF(BA14="Correctivo",0.1,0))))</f>
        <v>0.25</v>
      </c>
      <c r="DZ13" s="56">
        <f t="shared" si="35"/>
        <v>0.4</v>
      </c>
      <c r="EA13" s="55">
        <f t="shared" si="36"/>
        <v>1</v>
      </c>
      <c r="EB13" s="272">
        <f t="shared" si="37"/>
        <v>8.6399999999999991E-2</v>
      </c>
      <c r="EC13" s="55">
        <f t="shared" si="38"/>
        <v>4</v>
      </c>
      <c r="ED13" s="272">
        <f t="shared" si="39"/>
        <v>0.8</v>
      </c>
      <c r="EE13" s="57">
        <f t="shared" si="40"/>
        <v>0.15</v>
      </c>
      <c r="EF13" s="57">
        <f t="shared" si="41"/>
        <v>0.25</v>
      </c>
      <c r="EG13" s="56">
        <f t="shared" si="42"/>
        <v>0.4</v>
      </c>
      <c r="EH13" s="55">
        <f t="shared" si="43"/>
        <v>1</v>
      </c>
      <c r="EI13" s="272">
        <f t="shared" si="44"/>
        <v>5.183999999999999E-2</v>
      </c>
      <c r="EJ13" s="55">
        <f t="shared" si="45"/>
        <v>4</v>
      </c>
      <c r="EK13" s="272">
        <f t="shared" si="46"/>
        <v>0.8</v>
      </c>
      <c r="EL13" s="57">
        <f t="shared" si="47"/>
        <v>0</v>
      </c>
      <c r="EM13" s="57">
        <f t="shared" si="48"/>
        <v>0</v>
      </c>
      <c r="EN13" s="56">
        <f t="shared" si="49"/>
        <v>0</v>
      </c>
      <c r="EO13" s="55">
        <f t="shared" si="50"/>
        <v>1</v>
      </c>
      <c r="EP13" s="272">
        <f t="shared" si="51"/>
        <v>5.183999999999999E-2</v>
      </c>
      <c r="EQ13" s="55">
        <f t="shared" si="52"/>
        <v>4</v>
      </c>
      <c r="ER13" s="272">
        <f t="shared" si="53"/>
        <v>0.8</v>
      </c>
      <c r="ES13" s="57">
        <f t="shared" si="54"/>
        <v>0</v>
      </c>
      <c r="ET13" s="57">
        <f t="shared" si="55"/>
        <v>0</v>
      </c>
      <c r="EU13" s="56">
        <f t="shared" si="56"/>
        <v>0</v>
      </c>
      <c r="EV13" s="55">
        <f t="shared" si="57"/>
        <v>1</v>
      </c>
      <c r="EW13" s="272">
        <f t="shared" si="58"/>
        <v>5.183999999999999E-2</v>
      </c>
      <c r="EX13" s="55">
        <f t="shared" si="59"/>
        <v>4</v>
      </c>
      <c r="EY13" s="272">
        <f t="shared" si="60"/>
        <v>0.8</v>
      </c>
      <c r="EZ13" s="57">
        <f t="shared" si="61"/>
        <v>0</v>
      </c>
      <c r="FA13" s="57">
        <f t="shared" si="62"/>
        <v>0</v>
      </c>
      <c r="FB13" s="56">
        <f t="shared" si="63"/>
        <v>0</v>
      </c>
      <c r="FC13" s="55">
        <f t="shared" si="64"/>
        <v>1</v>
      </c>
      <c r="FD13" s="272">
        <f t="shared" si="65"/>
        <v>5.183999999999999E-2</v>
      </c>
      <c r="FE13" s="55">
        <f t="shared" si="66"/>
        <v>4</v>
      </c>
      <c r="FF13" s="272">
        <f t="shared" si="67"/>
        <v>0.8</v>
      </c>
      <c r="FG13" s="57">
        <f t="shared" si="68"/>
        <v>0</v>
      </c>
      <c r="FH13" s="57">
        <f t="shared" si="69"/>
        <v>0</v>
      </c>
      <c r="FI13" s="56">
        <f t="shared" si="70"/>
        <v>0</v>
      </c>
      <c r="FJ13" s="55">
        <f t="shared" si="71"/>
        <v>1</v>
      </c>
      <c r="FK13" s="272">
        <f t="shared" si="72"/>
        <v>5.183999999999999E-2</v>
      </c>
      <c r="FL13" s="55">
        <f t="shared" si="73"/>
        <v>4</v>
      </c>
      <c r="FM13" s="272">
        <f t="shared" si="74"/>
        <v>0.8</v>
      </c>
      <c r="FN13" s="57">
        <f t="shared" si="75"/>
        <v>0</v>
      </c>
      <c r="FO13" s="57">
        <f t="shared" si="76"/>
        <v>0</v>
      </c>
      <c r="FP13" s="56">
        <f t="shared" si="77"/>
        <v>0</v>
      </c>
      <c r="FQ13" s="55">
        <f t="shared" si="78"/>
        <v>1</v>
      </c>
      <c r="FR13" s="272">
        <f t="shared" si="79"/>
        <v>5.183999999999999E-2</v>
      </c>
      <c r="FS13" s="55">
        <f t="shared" si="80"/>
        <v>4</v>
      </c>
      <c r="FT13" s="272">
        <f t="shared" si="81"/>
        <v>0.8</v>
      </c>
      <c r="FU13" s="57">
        <f t="shared" si="82"/>
        <v>0</v>
      </c>
      <c r="FV13" s="57">
        <f t="shared" si="83"/>
        <v>0</v>
      </c>
      <c r="FW13" s="56">
        <f t="shared" si="84"/>
        <v>0</v>
      </c>
      <c r="FX13" s="55">
        <f t="shared" si="85"/>
        <v>1</v>
      </c>
      <c r="FY13" s="272">
        <f t="shared" si="86"/>
        <v>5.183999999999999E-2</v>
      </c>
      <c r="FZ13" s="55">
        <f t="shared" si="87"/>
        <v>4</v>
      </c>
      <c r="GA13" s="272">
        <f t="shared" si="88"/>
        <v>0.8</v>
      </c>
      <c r="GB13" s="57">
        <f t="shared" si="89"/>
        <v>0</v>
      </c>
      <c r="GC13" s="57">
        <f t="shared" si="90"/>
        <v>0</v>
      </c>
      <c r="GD13" s="56">
        <f t="shared" si="91"/>
        <v>0</v>
      </c>
      <c r="GE13" s="55">
        <f t="shared" si="92"/>
        <v>1</v>
      </c>
      <c r="GF13" s="272">
        <f t="shared" si="93"/>
        <v>5.183999999999999E-2</v>
      </c>
      <c r="GG13" s="55">
        <f t="shared" si="94"/>
        <v>4</v>
      </c>
      <c r="GH13" s="272">
        <f t="shared" si="95"/>
        <v>0.8</v>
      </c>
      <c r="GI13" s="272">
        <f t="shared" si="96"/>
        <v>0.8</v>
      </c>
      <c r="GJ13" s="386"/>
    </row>
    <row r="14" spans="1:193 1680:1680" ht="112.2" x14ac:dyDescent="0.3">
      <c r="A14" s="75">
        <v>6</v>
      </c>
      <c r="B14" s="69" t="s">
        <v>1021</v>
      </c>
      <c r="C14" s="69" t="s">
        <v>1020</v>
      </c>
      <c r="D14" s="71" t="s">
        <v>205</v>
      </c>
      <c r="E14" s="67" t="s">
        <v>196</v>
      </c>
      <c r="F14" s="62" t="s">
        <v>225</v>
      </c>
      <c r="G14" s="67" t="s">
        <v>533</v>
      </c>
      <c r="H14" s="67" t="s">
        <v>175</v>
      </c>
      <c r="I14" s="71" t="s">
        <v>24</v>
      </c>
      <c r="J14" s="376" t="s">
        <v>53</v>
      </c>
      <c r="K14" s="71" t="s">
        <v>54</v>
      </c>
      <c r="L14" s="71" t="s">
        <v>54</v>
      </c>
      <c r="M14" s="71" t="s">
        <v>53</v>
      </c>
      <c r="N14" s="71" t="s">
        <v>54</v>
      </c>
      <c r="O14" s="71" t="s">
        <v>54</v>
      </c>
      <c r="P14" s="71" t="s">
        <v>53</v>
      </c>
      <c r="Q14" s="71" t="s">
        <v>53</v>
      </c>
      <c r="R14" s="71" t="s">
        <v>54</v>
      </c>
      <c r="S14" s="71" t="s">
        <v>54</v>
      </c>
      <c r="T14" s="71" t="s">
        <v>54</v>
      </c>
      <c r="U14" s="71" t="s">
        <v>54</v>
      </c>
      <c r="V14" s="71" t="s">
        <v>54</v>
      </c>
      <c r="W14" s="71" t="s">
        <v>54</v>
      </c>
      <c r="X14" s="71" t="s">
        <v>53</v>
      </c>
      <c r="Y14" s="71" t="s">
        <v>53</v>
      </c>
      <c r="Z14" s="71" t="s">
        <v>53</v>
      </c>
      <c r="AA14" s="71" t="s">
        <v>53</v>
      </c>
      <c r="AB14" s="71" t="s">
        <v>53</v>
      </c>
      <c r="AC14" s="70" t="str">
        <f t="shared" si="0"/>
        <v>4 - Alta</v>
      </c>
      <c r="AD14" s="233">
        <f t="shared" si="1"/>
        <v>0.8</v>
      </c>
      <c r="AE14" s="70" t="str">
        <f t="shared" si="2"/>
        <v>4 - Mayor</v>
      </c>
      <c r="AF14" s="233">
        <f t="shared" si="3"/>
        <v>0.8</v>
      </c>
      <c r="AG14" s="69" t="str">
        <f>IFERROR(INDEX('G PREDIAL'!$BLU$676:$BLY$680,MATCH(I14,'G PREDIAL'!$BLS$676:$BLS$680,0),MATCH(AE14,'G PREDIAL'!$BLU$674:$BLY$674,0)),"")</f>
        <v>EXTREMO</v>
      </c>
      <c r="AH14" s="233">
        <f t="shared" si="4"/>
        <v>0.64000000000000012</v>
      </c>
      <c r="AI14" s="169" t="s">
        <v>1019</v>
      </c>
      <c r="AJ14" s="62" t="s">
        <v>1018</v>
      </c>
      <c r="AK14" s="67" t="s">
        <v>1017</v>
      </c>
      <c r="AL14" s="67" t="s">
        <v>1016</v>
      </c>
      <c r="AM14" s="62" t="s">
        <v>35</v>
      </c>
      <c r="AN14" s="388" t="s">
        <v>46</v>
      </c>
      <c r="AO14" s="67" t="s">
        <v>50</v>
      </c>
      <c r="AP14" s="62" t="s">
        <v>52</v>
      </c>
      <c r="AQ14" s="62" t="s">
        <v>35</v>
      </c>
      <c r="AR14" s="67" t="s">
        <v>45</v>
      </c>
      <c r="AS14" s="67" t="s">
        <v>50</v>
      </c>
      <c r="AT14" s="62" t="s">
        <v>52</v>
      </c>
      <c r="AU14" s="62" t="s">
        <v>35</v>
      </c>
      <c r="AV14" s="67" t="s">
        <v>45</v>
      </c>
      <c r="AW14" s="67" t="s">
        <v>50</v>
      </c>
      <c r="AX14" s="62" t="s">
        <v>52</v>
      </c>
      <c r="AY14" s="62" t="s">
        <v>35</v>
      </c>
      <c r="AZ14" s="67" t="s">
        <v>45</v>
      </c>
      <c r="BA14" s="67" t="s">
        <v>50</v>
      </c>
      <c r="BB14" s="62" t="s">
        <v>52</v>
      </c>
      <c r="BC14" s="62" t="s">
        <v>35</v>
      </c>
      <c r="BD14" s="67" t="s">
        <v>45</v>
      </c>
      <c r="BE14" s="67" t="s">
        <v>50</v>
      </c>
      <c r="BF14" s="62" t="s">
        <v>52</v>
      </c>
      <c r="BG14" s="62"/>
      <c r="BH14" s="67"/>
      <c r="BI14" s="67"/>
      <c r="BJ14" s="62"/>
      <c r="BK14" s="62"/>
      <c r="BL14" s="67"/>
      <c r="BM14" s="67"/>
      <c r="BN14" s="62"/>
      <c r="BO14" s="62"/>
      <c r="BP14" s="67"/>
      <c r="BQ14" s="67"/>
      <c r="BR14" s="62"/>
      <c r="BS14" s="62"/>
      <c r="BT14" s="67"/>
      <c r="BU14" s="67"/>
      <c r="BV14" s="62"/>
      <c r="BW14" s="62"/>
      <c r="BX14" s="67"/>
      <c r="BY14" s="67"/>
      <c r="BZ14" s="62"/>
      <c r="CA14" s="62"/>
      <c r="CB14" s="67"/>
      <c r="CC14" s="67"/>
      <c r="CD14" s="62"/>
      <c r="CE14" s="62"/>
      <c r="CF14" s="67"/>
      <c r="CG14" s="67"/>
      <c r="CH14" s="62"/>
      <c r="CI14" s="67"/>
      <c r="CJ14" s="67"/>
      <c r="CK14" s="62"/>
      <c r="CL14" s="66" t="str">
        <f>IFERROR(IF(GE14&lt;=1,"1 - Muy Baja",VLOOKUP(GE14,'G PREDIAL'!$BLR$676:$BLS$680,2,0)),"")</f>
        <v>1 - Muy Baja</v>
      </c>
      <c r="CM14" s="249">
        <f t="shared" si="5"/>
        <v>5.183999999999999E-2</v>
      </c>
      <c r="CN14" s="66" t="str">
        <f>IFERROR(IF(GG14&lt;=1,"1 - Leve",HLOOKUP(GG14,'G PREDIAL'!$BLU$673:$BLY$674,2,0)),"")</f>
        <v>4 - Mayor</v>
      </c>
      <c r="CO14" s="249">
        <f t="shared" si="6"/>
        <v>0.8</v>
      </c>
      <c r="CP14" s="63" t="str">
        <f t="shared" si="97"/>
        <v>MODERADO</v>
      </c>
      <c r="CQ14" s="233">
        <f t="shared" si="7"/>
        <v>4.1471999999999995E-2</v>
      </c>
      <c r="CR14" s="169" t="s">
        <v>475</v>
      </c>
      <c r="CS14" s="63">
        <f t="shared" si="8"/>
        <v>3</v>
      </c>
      <c r="CT14" s="62"/>
      <c r="CU14" s="62" t="s">
        <v>965</v>
      </c>
      <c r="CV14" s="62" t="s">
        <v>964</v>
      </c>
      <c r="CW14" s="242"/>
      <c r="CX14" s="56">
        <f t="shared" si="9"/>
        <v>10</v>
      </c>
      <c r="CY14" s="59">
        <f t="shared" si="10"/>
        <v>4</v>
      </c>
      <c r="CZ14" s="56" t="str">
        <f t="shared" si="11"/>
        <v>Mayor</v>
      </c>
      <c r="DA14" s="237">
        <f t="shared" si="12"/>
        <v>0.8</v>
      </c>
      <c r="DB14" s="57">
        <f t="shared" si="13"/>
        <v>0.25</v>
      </c>
      <c r="DC14" s="57">
        <f t="shared" si="14"/>
        <v>0.25</v>
      </c>
      <c r="DD14" s="56">
        <f t="shared" si="15"/>
        <v>0.5</v>
      </c>
      <c r="DE14" s="55">
        <f t="shared" si="16"/>
        <v>2</v>
      </c>
      <c r="DF14" s="272">
        <f t="shared" si="17"/>
        <v>0.4</v>
      </c>
      <c r="DG14" s="55">
        <f t="shared" si="18"/>
        <v>4</v>
      </c>
      <c r="DH14" s="55"/>
      <c r="DI14" s="272">
        <f t="shared" si="19"/>
        <v>0.8</v>
      </c>
      <c r="DJ14" s="57">
        <f t="shared" si="20"/>
        <v>0.15</v>
      </c>
      <c r="DK14" s="57">
        <f t="shared" si="21"/>
        <v>0.25</v>
      </c>
      <c r="DL14" s="56">
        <f t="shared" si="22"/>
        <v>0.4</v>
      </c>
      <c r="DM14" s="55">
        <f t="shared" si="23"/>
        <v>2</v>
      </c>
      <c r="DN14" s="272">
        <f t="shared" si="24"/>
        <v>0.24</v>
      </c>
      <c r="DO14" s="55">
        <f t="shared" si="25"/>
        <v>4</v>
      </c>
      <c r="DP14" s="272">
        <f t="shared" si="26"/>
        <v>0.8</v>
      </c>
      <c r="DQ14" s="57">
        <f t="shared" si="27"/>
        <v>0.15</v>
      </c>
      <c r="DR14" s="57">
        <f t="shared" si="28"/>
        <v>0.25</v>
      </c>
      <c r="DS14" s="56">
        <f t="shared" si="29"/>
        <v>0.4</v>
      </c>
      <c r="DT14" s="55">
        <f t="shared" si="30"/>
        <v>1</v>
      </c>
      <c r="DU14" s="272">
        <f t="shared" si="31"/>
        <v>0.14399999999999999</v>
      </c>
      <c r="DV14" s="55">
        <f t="shared" si="32"/>
        <v>4</v>
      </c>
      <c r="DW14" s="272">
        <f t="shared" si="33"/>
        <v>0.8</v>
      </c>
      <c r="DX14" s="57">
        <f t="shared" si="34"/>
        <v>0.15</v>
      </c>
      <c r="DY14" s="57">
        <f>IF(BA14="",0,IF(BA14="Preventivo",0.25,IF(BA14="Detectivo",0.15,IF(BA15="Correctivo",0.1,0))))</f>
        <v>0.25</v>
      </c>
      <c r="DZ14" s="56">
        <f t="shared" si="35"/>
        <v>0.4</v>
      </c>
      <c r="EA14" s="55">
        <f t="shared" si="36"/>
        <v>1</v>
      </c>
      <c r="EB14" s="272">
        <f t="shared" si="37"/>
        <v>8.6399999999999991E-2</v>
      </c>
      <c r="EC14" s="55">
        <f t="shared" si="38"/>
        <v>4</v>
      </c>
      <c r="ED14" s="272">
        <f t="shared" si="39"/>
        <v>0.8</v>
      </c>
      <c r="EE14" s="57">
        <f t="shared" si="40"/>
        <v>0.15</v>
      </c>
      <c r="EF14" s="57">
        <f t="shared" si="41"/>
        <v>0.25</v>
      </c>
      <c r="EG14" s="56">
        <f t="shared" si="42"/>
        <v>0.4</v>
      </c>
      <c r="EH14" s="55">
        <f t="shared" si="43"/>
        <v>1</v>
      </c>
      <c r="EI14" s="272">
        <f t="shared" si="44"/>
        <v>5.183999999999999E-2</v>
      </c>
      <c r="EJ14" s="55">
        <f t="shared" si="45"/>
        <v>4</v>
      </c>
      <c r="EK14" s="272">
        <f t="shared" si="46"/>
        <v>0.8</v>
      </c>
      <c r="EL14" s="57">
        <f t="shared" si="47"/>
        <v>0</v>
      </c>
      <c r="EM14" s="57">
        <f t="shared" si="48"/>
        <v>0</v>
      </c>
      <c r="EN14" s="56">
        <f t="shared" si="49"/>
        <v>0</v>
      </c>
      <c r="EO14" s="55">
        <f t="shared" si="50"/>
        <v>1</v>
      </c>
      <c r="EP14" s="272">
        <f t="shared" si="51"/>
        <v>5.183999999999999E-2</v>
      </c>
      <c r="EQ14" s="55">
        <f t="shared" si="52"/>
        <v>4</v>
      </c>
      <c r="ER14" s="272">
        <f t="shared" si="53"/>
        <v>0.8</v>
      </c>
      <c r="ES14" s="57">
        <f t="shared" si="54"/>
        <v>0</v>
      </c>
      <c r="ET14" s="57">
        <f t="shared" si="55"/>
        <v>0</v>
      </c>
      <c r="EU14" s="56">
        <f t="shared" si="56"/>
        <v>0</v>
      </c>
      <c r="EV14" s="55">
        <f t="shared" si="57"/>
        <v>1</v>
      </c>
      <c r="EW14" s="272">
        <f t="shared" si="58"/>
        <v>5.183999999999999E-2</v>
      </c>
      <c r="EX14" s="55">
        <f t="shared" si="59"/>
        <v>4</v>
      </c>
      <c r="EY14" s="272">
        <f t="shared" si="60"/>
        <v>0.8</v>
      </c>
      <c r="EZ14" s="57">
        <f t="shared" si="61"/>
        <v>0</v>
      </c>
      <c r="FA14" s="57">
        <f t="shared" si="62"/>
        <v>0</v>
      </c>
      <c r="FB14" s="56">
        <f t="shared" si="63"/>
        <v>0</v>
      </c>
      <c r="FC14" s="55">
        <f t="shared" si="64"/>
        <v>1</v>
      </c>
      <c r="FD14" s="272">
        <f t="shared" si="65"/>
        <v>5.183999999999999E-2</v>
      </c>
      <c r="FE14" s="55">
        <f t="shared" si="66"/>
        <v>4</v>
      </c>
      <c r="FF14" s="272">
        <f t="shared" si="67"/>
        <v>0.8</v>
      </c>
      <c r="FG14" s="57">
        <f t="shared" si="68"/>
        <v>0</v>
      </c>
      <c r="FH14" s="57">
        <f t="shared" si="69"/>
        <v>0</v>
      </c>
      <c r="FI14" s="56">
        <f t="shared" si="70"/>
        <v>0</v>
      </c>
      <c r="FJ14" s="55">
        <f t="shared" si="71"/>
        <v>1</v>
      </c>
      <c r="FK14" s="272">
        <f t="shared" si="72"/>
        <v>5.183999999999999E-2</v>
      </c>
      <c r="FL14" s="55">
        <f t="shared" si="73"/>
        <v>4</v>
      </c>
      <c r="FM14" s="272">
        <f t="shared" si="74"/>
        <v>0.8</v>
      </c>
      <c r="FN14" s="57">
        <f t="shared" si="75"/>
        <v>0</v>
      </c>
      <c r="FO14" s="57">
        <f t="shared" si="76"/>
        <v>0</v>
      </c>
      <c r="FP14" s="56">
        <f t="shared" si="77"/>
        <v>0</v>
      </c>
      <c r="FQ14" s="55">
        <f t="shared" si="78"/>
        <v>1</v>
      </c>
      <c r="FR14" s="272">
        <f t="shared" si="79"/>
        <v>5.183999999999999E-2</v>
      </c>
      <c r="FS14" s="55">
        <f t="shared" si="80"/>
        <v>4</v>
      </c>
      <c r="FT14" s="272">
        <f t="shared" si="81"/>
        <v>0.8</v>
      </c>
      <c r="FU14" s="57">
        <f t="shared" si="82"/>
        <v>0</v>
      </c>
      <c r="FV14" s="57">
        <f t="shared" si="83"/>
        <v>0</v>
      </c>
      <c r="FW14" s="56">
        <f t="shared" si="84"/>
        <v>0</v>
      </c>
      <c r="FX14" s="55">
        <f t="shared" si="85"/>
        <v>1</v>
      </c>
      <c r="FY14" s="272">
        <f t="shared" si="86"/>
        <v>5.183999999999999E-2</v>
      </c>
      <c r="FZ14" s="55">
        <f t="shared" si="87"/>
        <v>4</v>
      </c>
      <c r="GA14" s="272">
        <f t="shared" si="88"/>
        <v>0.8</v>
      </c>
      <c r="GB14" s="57">
        <f t="shared" si="89"/>
        <v>0</v>
      </c>
      <c r="GC14" s="57">
        <f t="shared" si="90"/>
        <v>0</v>
      </c>
      <c r="GD14" s="56">
        <f t="shared" si="91"/>
        <v>0</v>
      </c>
      <c r="GE14" s="55">
        <f t="shared" si="92"/>
        <v>1</v>
      </c>
      <c r="GF14" s="272">
        <f t="shared" si="93"/>
        <v>5.183999999999999E-2</v>
      </c>
      <c r="GG14" s="55">
        <f t="shared" si="94"/>
        <v>4</v>
      </c>
      <c r="GH14" s="272">
        <f t="shared" si="95"/>
        <v>0.8</v>
      </c>
      <c r="GI14" s="272">
        <f t="shared" si="96"/>
        <v>0.8</v>
      </c>
      <c r="GJ14" s="386"/>
    </row>
    <row r="15" spans="1:193 1680:1680" ht="112.2" x14ac:dyDescent="0.3">
      <c r="A15" s="75">
        <v>7</v>
      </c>
      <c r="B15" s="69" t="s">
        <v>998</v>
      </c>
      <c r="C15" s="69" t="s">
        <v>1015</v>
      </c>
      <c r="D15" s="71" t="s">
        <v>205</v>
      </c>
      <c r="E15" s="67" t="s">
        <v>204</v>
      </c>
      <c r="F15" s="62" t="s">
        <v>224</v>
      </c>
      <c r="G15" s="67" t="s">
        <v>220</v>
      </c>
      <c r="H15" s="67" t="s">
        <v>173</v>
      </c>
      <c r="I15" s="71" t="s">
        <v>22</v>
      </c>
      <c r="J15" s="387" t="s">
        <v>54</v>
      </c>
      <c r="K15" s="71" t="s">
        <v>54</v>
      </c>
      <c r="L15" s="71" t="s">
        <v>54</v>
      </c>
      <c r="M15" s="71" t="s">
        <v>53</v>
      </c>
      <c r="N15" s="71" t="s">
        <v>54</v>
      </c>
      <c r="O15" s="71" t="s">
        <v>53</v>
      </c>
      <c r="P15" s="71" t="s">
        <v>53</v>
      </c>
      <c r="Q15" s="71" t="s">
        <v>53</v>
      </c>
      <c r="R15" s="71" t="s">
        <v>54</v>
      </c>
      <c r="S15" s="71" t="s">
        <v>54</v>
      </c>
      <c r="T15" s="71" t="s">
        <v>54</v>
      </c>
      <c r="U15" s="71" t="s">
        <v>54</v>
      </c>
      <c r="V15" s="71" t="s">
        <v>54</v>
      </c>
      <c r="W15" s="71" t="s">
        <v>54</v>
      </c>
      <c r="X15" s="71" t="s">
        <v>53</v>
      </c>
      <c r="Y15" s="71" t="s">
        <v>53</v>
      </c>
      <c r="Z15" s="71" t="s">
        <v>53</v>
      </c>
      <c r="AA15" s="71" t="s">
        <v>53</v>
      </c>
      <c r="AB15" s="71" t="s">
        <v>53</v>
      </c>
      <c r="AC15" s="70" t="str">
        <f t="shared" si="0"/>
        <v>3 - Media</v>
      </c>
      <c r="AD15" s="233">
        <f t="shared" si="1"/>
        <v>0.6</v>
      </c>
      <c r="AE15" s="70" t="str">
        <f t="shared" si="2"/>
        <v>4 - Mayor</v>
      </c>
      <c r="AF15" s="233">
        <f t="shared" si="3"/>
        <v>0.8</v>
      </c>
      <c r="AG15" s="69" t="str">
        <f>IFERROR(INDEX('G PREDIAL'!$BLU$676:$BLY$680,MATCH(I15,'G PREDIAL'!$BLS$676:$BLS$680,0),MATCH(AE15,'G PREDIAL'!$BLU$674:$BLY$674,0)),"")</f>
        <v>ALTO</v>
      </c>
      <c r="AH15" s="233">
        <f t="shared" si="4"/>
        <v>0.48</v>
      </c>
      <c r="AI15" s="69" t="s">
        <v>1014</v>
      </c>
      <c r="AJ15" s="62" t="s">
        <v>1009</v>
      </c>
      <c r="AK15" s="67" t="s">
        <v>1013</v>
      </c>
      <c r="AL15" s="67" t="s">
        <v>1012</v>
      </c>
      <c r="AM15" s="62" t="s">
        <v>35</v>
      </c>
      <c r="AN15" s="67" t="s">
        <v>45</v>
      </c>
      <c r="AO15" s="67" t="s">
        <v>50</v>
      </c>
      <c r="AP15" s="62" t="s">
        <v>52</v>
      </c>
      <c r="AQ15" s="62" t="s">
        <v>35</v>
      </c>
      <c r="AR15" s="67" t="s">
        <v>45</v>
      </c>
      <c r="AS15" s="67" t="s">
        <v>50</v>
      </c>
      <c r="AT15" s="62" t="s">
        <v>52</v>
      </c>
      <c r="AU15" s="62" t="s">
        <v>35</v>
      </c>
      <c r="AV15" s="67" t="s">
        <v>45</v>
      </c>
      <c r="AW15" s="67" t="s">
        <v>50</v>
      </c>
      <c r="AX15" s="62" t="s">
        <v>52</v>
      </c>
      <c r="AY15" s="62" t="s">
        <v>35</v>
      </c>
      <c r="AZ15" s="67" t="s">
        <v>46</v>
      </c>
      <c r="BA15" s="67" t="s">
        <v>50</v>
      </c>
      <c r="BB15" s="62" t="s">
        <v>52</v>
      </c>
      <c r="BC15" s="62"/>
      <c r="BD15" s="67"/>
      <c r="BE15" s="67"/>
      <c r="BF15" s="62"/>
      <c r="BG15" s="62"/>
      <c r="BH15" s="67"/>
      <c r="BI15" s="67"/>
      <c r="BJ15" s="62"/>
      <c r="BK15" s="62"/>
      <c r="BL15" s="67"/>
      <c r="BM15" s="67"/>
      <c r="BN15" s="62"/>
      <c r="BO15" s="62"/>
      <c r="BP15" s="67"/>
      <c r="BQ15" s="67"/>
      <c r="BR15" s="62"/>
      <c r="BS15" s="62"/>
      <c r="BT15" s="67"/>
      <c r="BU15" s="67"/>
      <c r="BV15" s="62"/>
      <c r="BW15" s="62"/>
      <c r="BX15" s="67"/>
      <c r="BY15" s="67"/>
      <c r="BZ15" s="62"/>
      <c r="CA15" s="62"/>
      <c r="CB15" s="67"/>
      <c r="CC15" s="67"/>
      <c r="CD15" s="62"/>
      <c r="CE15" s="62"/>
      <c r="CF15" s="67"/>
      <c r="CG15" s="67"/>
      <c r="CH15" s="62"/>
      <c r="CI15" s="67"/>
      <c r="CJ15" s="67"/>
      <c r="CK15" s="62"/>
      <c r="CL15" s="66" t="str">
        <f>IFERROR(IF(GE15&lt;=1,"1 - Muy Baja",VLOOKUP(GE15,'G PREDIAL'!$BLR$676:$BLS$680,2,0)),"")</f>
        <v>1 - Muy Baja</v>
      </c>
      <c r="CM15" s="249">
        <f t="shared" si="5"/>
        <v>6.4799999999999996E-2</v>
      </c>
      <c r="CN15" s="66" t="str">
        <f>IFERROR(IF(GG15&lt;=1,"1 - Leve",HLOOKUP(GG15,'G PREDIAL'!$BLU$673:$BLY$674,2,0)),"")</f>
        <v>4 - Mayor</v>
      </c>
      <c r="CO15" s="249">
        <f t="shared" si="6"/>
        <v>0.8</v>
      </c>
      <c r="CP15" s="63" t="str">
        <f t="shared" si="97"/>
        <v>MODERADO</v>
      </c>
      <c r="CQ15" s="233">
        <f t="shared" si="7"/>
        <v>5.1839999999999997E-2</v>
      </c>
      <c r="CR15" s="169" t="s">
        <v>475</v>
      </c>
      <c r="CS15" s="63">
        <f t="shared" si="8"/>
        <v>3</v>
      </c>
      <c r="CT15" s="62"/>
      <c r="CU15" s="62" t="s">
        <v>965</v>
      </c>
      <c r="CV15" s="62" t="s">
        <v>964</v>
      </c>
      <c r="CW15" s="242"/>
      <c r="CX15" s="56">
        <f t="shared" si="9"/>
        <v>10</v>
      </c>
      <c r="CY15" s="59">
        <f t="shared" si="10"/>
        <v>4</v>
      </c>
      <c r="CZ15" s="56" t="str">
        <f t="shared" si="11"/>
        <v>Mayor</v>
      </c>
      <c r="DA15" s="237">
        <f t="shared" si="12"/>
        <v>0.8</v>
      </c>
      <c r="DB15" s="57">
        <f t="shared" si="13"/>
        <v>0.15</v>
      </c>
      <c r="DC15" s="57">
        <f t="shared" si="14"/>
        <v>0.25</v>
      </c>
      <c r="DD15" s="56">
        <f t="shared" si="15"/>
        <v>0.4</v>
      </c>
      <c r="DE15" s="55">
        <f t="shared" si="16"/>
        <v>2</v>
      </c>
      <c r="DF15" s="272">
        <f t="shared" si="17"/>
        <v>0.36</v>
      </c>
      <c r="DG15" s="55">
        <f t="shared" si="18"/>
        <v>4</v>
      </c>
      <c r="DH15" s="55"/>
      <c r="DI15" s="272">
        <f t="shared" si="19"/>
        <v>0.8</v>
      </c>
      <c r="DJ15" s="57">
        <f t="shared" si="20"/>
        <v>0.15</v>
      </c>
      <c r="DK15" s="57">
        <f t="shared" si="21"/>
        <v>0.25</v>
      </c>
      <c r="DL15" s="56">
        <f t="shared" si="22"/>
        <v>0.4</v>
      </c>
      <c r="DM15" s="55">
        <f t="shared" si="23"/>
        <v>2</v>
      </c>
      <c r="DN15" s="272">
        <f t="shared" si="24"/>
        <v>0.216</v>
      </c>
      <c r="DO15" s="55">
        <f t="shared" si="25"/>
        <v>4</v>
      </c>
      <c r="DP15" s="272">
        <f t="shared" si="26"/>
        <v>0.8</v>
      </c>
      <c r="DQ15" s="57">
        <f t="shared" si="27"/>
        <v>0.15</v>
      </c>
      <c r="DR15" s="57">
        <f t="shared" si="28"/>
        <v>0.25</v>
      </c>
      <c r="DS15" s="56">
        <f t="shared" si="29"/>
        <v>0.4</v>
      </c>
      <c r="DT15" s="55">
        <f t="shared" si="30"/>
        <v>1</v>
      </c>
      <c r="DU15" s="272">
        <f t="shared" si="31"/>
        <v>0.12959999999999999</v>
      </c>
      <c r="DV15" s="55">
        <f t="shared" si="32"/>
        <v>4</v>
      </c>
      <c r="DW15" s="272">
        <f t="shared" si="33"/>
        <v>0.8</v>
      </c>
      <c r="DX15" s="57">
        <f t="shared" si="34"/>
        <v>0.25</v>
      </c>
      <c r="DY15" s="57">
        <f>IF(BA15="",0,IF(BA15="Preventivo",0.25,IF(BA15="Detectivo",0.15,IF(BA16="Correctivo",0.1,0))))</f>
        <v>0.25</v>
      </c>
      <c r="DZ15" s="56">
        <f t="shared" si="35"/>
        <v>0.5</v>
      </c>
      <c r="EA15" s="55">
        <f t="shared" si="36"/>
        <v>1</v>
      </c>
      <c r="EB15" s="272">
        <f t="shared" si="37"/>
        <v>6.4799999999999996E-2</v>
      </c>
      <c r="EC15" s="55">
        <f t="shared" si="38"/>
        <v>4</v>
      </c>
      <c r="ED15" s="272">
        <f t="shared" si="39"/>
        <v>0.8</v>
      </c>
      <c r="EE15" s="57">
        <f t="shared" si="40"/>
        <v>0</v>
      </c>
      <c r="EF15" s="57">
        <f t="shared" si="41"/>
        <v>0</v>
      </c>
      <c r="EG15" s="56">
        <f t="shared" si="42"/>
        <v>0</v>
      </c>
      <c r="EH15" s="55">
        <f t="shared" si="43"/>
        <v>1</v>
      </c>
      <c r="EI15" s="272">
        <f t="shared" si="44"/>
        <v>6.4799999999999996E-2</v>
      </c>
      <c r="EJ15" s="55">
        <f t="shared" si="45"/>
        <v>4</v>
      </c>
      <c r="EK15" s="272">
        <f t="shared" si="46"/>
        <v>0.8</v>
      </c>
      <c r="EL15" s="57">
        <f t="shared" si="47"/>
        <v>0</v>
      </c>
      <c r="EM15" s="57">
        <f t="shared" si="48"/>
        <v>0</v>
      </c>
      <c r="EN15" s="56">
        <f t="shared" si="49"/>
        <v>0</v>
      </c>
      <c r="EO15" s="55">
        <f t="shared" si="50"/>
        <v>1</v>
      </c>
      <c r="EP15" s="272">
        <f t="shared" si="51"/>
        <v>6.4799999999999996E-2</v>
      </c>
      <c r="EQ15" s="55">
        <f t="shared" si="52"/>
        <v>4</v>
      </c>
      <c r="ER15" s="272">
        <f t="shared" si="53"/>
        <v>0.8</v>
      </c>
      <c r="ES15" s="57">
        <f t="shared" si="54"/>
        <v>0</v>
      </c>
      <c r="ET15" s="57">
        <f t="shared" si="55"/>
        <v>0</v>
      </c>
      <c r="EU15" s="56">
        <f t="shared" si="56"/>
        <v>0</v>
      </c>
      <c r="EV15" s="55">
        <f t="shared" si="57"/>
        <v>1</v>
      </c>
      <c r="EW15" s="272">
        <f t="shared" si="58"/>
        <v>6.4799999999999996E-2</v>
      </c>
      <c r="EX15" s="55">
        <f t="shared" si="59"/>
        <v>4</v>
      </c>
      <c r="EY15" s="272">
        <f t="shared" si="60"/>
        <v>0.8</v>
      </c>
      <c r="EZ15" s="57">
        <f t="shared" si="61"/>
        <v>0</v>
      </c>
      <c r="FA15" s="57">
        <f t="shared" si="62"/>
        <v>0</v>
      </c>
      <c r="FB15" s="56">
        <f t="shared" si="63"/>
        <v>0</v>
      </c>
      <c r="FC15" s="55">
        <f t="shared" si="64"/>
        <v>1</v>
      </c>
      <c r="FD15" s="272">
        <f t="shared" si="65"/>
        <v>6.4799999999999996E-2</v>
      </c>
      <c r="FE15" s="55">
        <f t="shared" si="66"/>
        <v>4</v>
      </c>
      <c r="FF15" s="272">
        <f t="shared" si="67"/>
        <v>0.8</v>
      </c>
      <c r="FG15" s="57">
        <f t="shared" si="68"/>
        <v>0</v>
      </c>
      <c r="FH15" s="57">
        <f t="shared" si="69"/>
        <v>0</v>
      </c>
      <c r="FI15" s="56">
        <f t="shared" si="70"/>
        <v>0</v>
      </c>
      <c r="FJ15" s="55">
        <f t="shared" si="71"/>
        <v>1</v>
      </c>
      <c r="FK15" s="272">
        <f t="shared" si="72"/>
        <v>6.4799999999999996E-2</v>
      </c>
      <c r="FL15" s="55">
        <f t="shared" si="73"/>
        <v>4</v>
      </c>
      <c r="FM15" s="272">
        <f t="shared" si="74"/>
        <v>0.8</v>
      </c>
      <c r="FN15" s="57">
        <f t="shared" si="75"/>
        <v>0</v>
      </c>
      <c r="FO15" s="57">
        <f t="shared" si="76"/>
        <v>0</v>
      </c>
      <c r="FP15" s="56">
        <f t="shared" si="77"/>
        <v>0</v>
      </c>
      <c r="FQ15" s="55">
        <f t="shared" si="78"/>
        <v>1</v>
      </c>
      <c r="FR15" s="272">
        <f t="shared" si="79"/>
        <v>6.4799999999999996E-2</v>
      </c>
      <c r="FS15" s="55">
        <f t="shared" si="80"/>
        <v>4</v>
      </c>
      <c r="FT15" s="272">
        <f t="shared" si="81"/>
        <v>0.8</v>
      </c>
      <c r="FU15" s="57">
        <f t="shared" si="82"/>
        <v>0</v>
      </c>
      <c r="FV15" s="57">
        <f t="shared" si="83"/>
        <v>0</v>
      </c>
      <c r="FW15" s="56">
        <f t="shared" si="84"/>
        <v>0</v>
      </c>
      <c r="FX15" s="55">
        <f t="shared" si="85"/>
        <v>1</v>
      </c>
      <c r="FY15" s="272">
        <f t="shared" si="86"/>
        <v>6.4799999999999996E-2</v>
      </c>
      <c r="FZ15" s="55">
        <f t="shared" si="87"/>
        <v>4</v>
      </c>
      <c r="GA15" s="272">
        <f t="shared" si="88"/>
        <v>0.8</v>
      </c>
      <c r="GB15" s="57">
        <f t="shared" si="89"/>
        <v>0</v>
      </c>
      <c r="GC15" s="57">
        <f t="shared" si="90"/>
        <v>0</v>
      </c>
      <c r="GD15" s="56">
        <f t="shared" si="91"/>
        <v>0</v>
      </c>
      <c r="GE15" s="55">
        <f t="shared" si="92"/>
        <v>1</v>
      </c>
      <c r="GF15" s="272">
        <f t="shared" si="93"/>
        <v>6.4799999999999996E-2</v>
      </c>
      <c r="GG15" s="55">
        <f t="shared" si="94"/>
        <v>4</v>
      </c>
      <c r="GH15" s="272">
        <f t="shared" si="95"/>
        <v>0.8</v>
      </c>
      <c r="GI15" s="272">
        <f t="shared" si="96"/>
        <v>0.8</v>
      </c>
      <c r="GJ15" s="386"/>
    </row>
    <row r="16" spans="1:193 1680:1680" ht="112.2" x14ac:dyDescent="0.3">
      <c r="A16" s="75">
        <v>8</v>
      </c>
      <c r="B16" s="69" t="s">
        <v>998</v>
      </c>
      <c r="C16" s="69" t="s">
        <v>1011</v>
      </c>
      <c r="D16" s="71" t="s">
        <v>206</v>
      </c>
      <c r="E16" s="67" t="s">
        <v>204</v>
      </c>
      <c r="F16" s="62" t="s">
        <v>225</v>
      </c>
      <c r="G16" s="67" t="s">
        <v>789</v>
      </c>
      <c r="H16" s="67" t="s">
        <v>173</v>
      </c>
      <c r="I16" s="71" t="s">
        <v>22</v>
      </c>
      <c r="J16" s="387" t="s">
        <v>54</v>
      </c>
      <c r="K16" s="71" t="s">
        <v>54</v>
      </c>
      <c r="L16" s="71" t="s">
        <v>54</v>
      </c>
      <c r="M16" s="71" t="s">
        <v>53</v>
      </c>
      <c r="N16" s="71" t="s">
        <v>54</v>
      </c>
      <c r="O16" s="71" t="s">
        <v>53</v>
      </c>
      <c r="P16" s="71" t="s">
        <v>53</v>
      </c>
      <c r="Q16" s="71" t="s">
        <v>53</v>
      </c>
      <c r="R16" s="71" t="s">
        <v>54</v>
      </c>
      <c r="S16" s="71" t="s">
        <v>54</v>
      </c>
      <c r="T16" s="71" t="s">
        <v>54</v>
      </c>
      <c r="U16" s="71" t="s">
        <v>54</v>
      </c>
      <c r="V16" s="71" t="s">
        <v>54</v>
      </c>
      <c r="W16" s="71" t="s">
        <v>54</v>
      </c>
      <c r="X16" s="71" t="s">
        <v>53</v>
      </c>
      <c r="Y16" s="71" t="s">
        <v>53</v>
      </c>
      <c r="Z16" s="71" t="s">
        <v>53</v>
      </c>
      <c r="AA16" s="71" t="s">
        <v>53</v>
      </c>
      <c r="AB16" s="71" t="s">
        <v>53</v>
      </c>
      <c r="AC16" s="70" t="str">
        <f t="shared" si="0"/>
        <v>3 - Media</v>
      </c>
      <c r="AD16" s="233">
        <f t="shared" si="1"/>
        <v>0.6</v>
      </c>
      <c r="AE16" s="70" t="str">
        <f t="shared" si="2"/>
        <v>4 - Mayor</v>
      </c>
      <c r="AF16" s="233">
        <f t="shared" si="3"/>
        <v>0.8</v>
      </c>
      <c r="AG16" s="69" t="str">
        <f>IFERROR(INDEX('G PREDIAL'!$BLU$676:$BLY$680,MATCH(I16,'G PREDIAL'!$BLS$676:$BLS$680,0),MATCH(AE16,'G PREDIAL'!$BLU$674:$BLY$674,0)),"")</f>
        <v>ALTO</v>
      </c>
      <c r="AH16" s="233">
        <f t="shared" si="4"/>
        <v>0.48</v>
      </c>
      <c r="AI16" s="69" t="s">
        <v>1010</v>
      </c>
      <c r="AJ16" s="62" t="s">
        <v>1009</v>
      </c>
      <c r="AK16" s="67" t="s">
        <v>967</v>
      </c>
      <c r="AL16" s="67" t="s">
        <v>966</v>
      </c>
      <c r="AM16" s="62" t="s">
        <v>35</v>
      </c>
      <c r="AN16" s="67" t="s">
        <v>45</v>
      </c>
      <c r="AO16" s="67" t="s">
        <v>50</v>
      </c>
      <c r="AP16" s="62" t="s">
        <v>52</v>
      </c>
      <c r="AQ16" s="62" t="s">
        <v>35</v>
      </c>
      <c r="AR16" s="67" t="s">
        <v>45</v>
      </c>
      <c r="AS16" s="67" t="s">
        <v>50</v>
      </c>
      <c r="AT16" s="62" t="s">
        <v>52</v>
      </c>
      <c r="AU16" s="62" t="s">
        <v>35</v>
      </c>
      <c r="AV16" s="67" t="s">
        <v>45</v>
      </c>
      <c r="AW16" s="67" t="s">
        <v>50</v>
      </c>
      <c r="AX16" s="62" t="s">
        <v>52</v>
      </c>
      <c r="AY16" s="62" t="s">
        <v>35</v>
      </c>
      <c r="AZ16" s="67" t="s">
        <v>46</v>
      </c>
      <c r="BA16" s="67" t="s">
        <v>50</v>
      </c>
      <c r="BB16" s="62" t="s">
        <v>52</v>
      </c>
      <c r="BC16" s="62" t="s">
        <v>35</v>
      </c>
      <c r="BD16" s="67" t="s">
        <v>46</v>
      </c>
      <c r="BE16" s="67" t="s">
        <v>49</v>
      </c>
      <c r="BF16" s="62" t="s">
        <v>51</v>
      </c>
      <c r="BG16" s="62"/>
      <c r="BH16" s="67"/>
      <c r="BI16" s="67"/>
      <c r="BJ16" s="62"/>
      <c r="BK16" s="62"/>
      <c r="BL16" s="67"/>
      <c r="BM16" s="67"/>
      <c r="BN16" s="62"/>
      <c r="BO16" s="62"/>
      <c r="BP16" s="67"/>
      <c r="BQ16" s="67"/>
      <c r="BR16" s="62"/>
      <c r="BS16" s="62"/>
      <c r="BT16" s="67"/>
      <c r="BU16" s="67"/>
      <c r="BV16" s="62"/>
      <c r="BW16" s="62"/>
      <c r="BX16" s="67"/>
      <c r="BY16" s="67"/>
      <c r="BZ16" s="62"/>
      <c r="CA16" s="62"/>
      <c r="CB16" s="67"/>
      <c r="CC16" s="67"/>
      <c r="CD16" s="62"/>
      <c r="CE16" s="62"/>
      <c r="CF16" s="67"/>
      <c r="CG16" s="67"/>
      <c r="CH16" s="62"/>
      <c r="CI16" s="67"/>
      <c r="CJ16" s="67"/>
      <c r="CK16" s="62"/>
      <c r="CL16" s="66" t="str">
        <f>IFERROR(IF(GE16&lt;=1,"1 - Muy Baja",VLOOKUP(GE16,'G PREDIAL'!$BLR$676:$BLS$680,2,0)),"")</f>
        <v>1 - Muy Baja</v>
      </c>
      <c r="CM16" s="249">
        <f t="shared" si="5"/>
        <v>6.4799999999999996E-2</v>
      </c>
      <c r="CN16" s="66" t="str">
        <f>IFERROR(IF(GG16&lt;=1,"1 - Leve",HLOOKUP(GG16,'G PREDIAL'!$BLU$673:$BLY$674,2,0)),"")</f>
        <v>3 - Moderado</v>
      </c>
      <c r="CO16" s="249">
        <f t="shared" si="6"/>
        <v>0.6</v>
      </c>
      <c r="CP16" s="63" t="str">
        <f t="shared" si="97"/>
        <v>MODERADO</v>
      </c>
      <c r="CQ16" s="233">
        <f t="shared" si="7"/>
        <v>3.8879999999999998E-2</v>
      </c>
      <c r="CR16" s="169" t="s">
        <v>238</v>
      </c>
      <c r="CS16" s="63">
        <f t="shared" si="8"/>
        <v>3</v>
      </c>
      <c r="CT16" s="62"/>
      <c r="CU16" s="62" t="s">
        <v>965</v>
      </c>
      <c r="CV16" s="62" t="s">
        <v>964</v>
      </c>
      <c r="CW16" s="242"/>
      <c r="CX16" s="56">
        <f t="shared" si="9"/>
        <v>10</v>
      </c>
      <c r="CY16" s="59">
        <f t="shared" si="10"/>
        <v>4</v>
      </c>
      <c r="CZ16" s="56" t="str">
        <f t="shared" si="11"/>
        <v>Mayor</v>
      </c>
      <c r="DA16" s="237">
        <f t="shared" si="12"/>
        <v>0.8</v>
      </c>
      <c r="DB16" s="57">
        <f t="shared" si="13"/>
        <v>0.15</v>
      </c>
      <c r="DC16" s="57">
        <f t="shared" si="14"/>
        <v>0.25</v>
      </c>
      <c r="DD16" s="56">
        <f t="shared" si="15"/>
        <v>0.4</v>
      </c>
      <c r="DE16" s="55">
        <f t="shared" si="16"/>
        <v>2</v>
      </c>
      <c r="DF16" s="272">
        <f t="shared" si="17"/>
        <v>0.36</v>
      </c>
      <c r="DG16" s="55">
        <f t="shared" si="18"/>
        <v>4</v>
      </c>
      <c r="DH16" s="55"/>
      <c r="DI16" s="272">
        <f t="shared" si="19"/>
        <v>0.8</v>
      </c>
      <c r="DJ16" s="57">
        <f t="shared" si="20"/>
        <v>0.15</v>
      </c>
      <c r="DK16" s="57">
        <f t="shared" si="21"/>
        <v>0.25</v>
      </c>
      <c r="DL16" s="56">
        <f t="shared" si="22"/>
        <v>0.4</v>
      </c>
      <c r="DM16" s="55">
        <f t="shared" si="23"/>
        <v>2</v>
      </c>
      <c r="DN16" s="272">
        <f t="shared" si="24"/>
        <v>0.216</v>
      </c>
      <c r="DO16" s="55">
        <f t="shared" si="25"/>
        <v>4</v>
      </c>
      <c r="DP16" s="272">
        <f t="shared" si="26"/>
        <v>0.8</v>
      </c>
      <c r="DQ16" s="57">
        <f t="shared" si="27"/>
        <v>0.15</v>
      </c>
      <c r="DR16" s="57">
        <f t="shared" si="28"/>
        <v>0.25</v>
      </c>
      <c r="DS16" s="56">
        <f t="shared" si="29"/>
        <v>0.4</v>
      </c>
      <c r="DT16" s="55">
        <f t="shared" si="30"/>
        <v>1</v>
      </c>
      <c r="DU16" s="272">
        <f t="shared" si="31"/>
        <v>0.12959999999999999</v>
      </c>
      <c r="DV16" s="55">
        <f t="shared" si="32"/>
        <v>4</v>
      </c>
      <c r="DW16" s="272">
        <f t="shared" si="33"/>
        <v>0.8</v>
      </c>
      <c r="DX16" s="57">
        <f t="shared" si="34"/>
        <v>0.25</v>
      </c>
      <c r="DY16" s="57">
        <f>IF(BA16="",0,IF(BA16="Preventivo",0.25,IF(BA16="Detectivo",0.15,IF(#REF!="Correctivo",0.1,0))))</f>
        <v>0.25</v>
      </c>
      <c r="DZ16" s="56">
        <f t="shared" si="35"/>
        <v>0.5</v>
      </c>
      <c r="EA16" s="55">
        <f t="shared" si="36"/>
        <v>1</v>
      </c>
      <c r="EB16" s="272">
        <f t="shared" si="37"/>
        <v>6.4799999999999996E-2</v>
      </c>
      <c r="EC16" s="55">
        <f t="shared" si="38"/>
        <v>4</v>
      </c>
      <c r="ED16" s="272">
        <f t="shared" si="39"/>
        <v>0.8</v>
      </c>
      <c r="EE16" s="57">
        <f t="shared" si="40"/>
        <v>0.25</v>
      </c>
      <c r="EF16" s="57">
        <f t="shared" si="41"/>
        <v>0.15</v>
      </c>
      <c r="EG16" s="56">
        <f t="shared" si="42"/>
        <v>0.4</v>
      </c>
      <c r="EH16" s="55">
        <f t="shared" si="43"/>
        <v>1</v>
      </c>
      <c r="EI16" s="272">
        <f t="shared" si="44"/>
        <v>6.4799999999999996E-2</v>
      </c>
      <c r="EJ16" s="55">
        <f t="shared" si="45"/>
        <v>3</v>
      </c>
      <c r="EK16" s="272">
        <f t="shared" si="46"/>
        <v>0.48</v>
      </c>
      <c r="EL16" s="57">
        <f t="shared" si="47"/>
        <v>0</v>
      </c>
      <c r="EM16" s="57">
        <f t="shared" si="48"/>
        <v>0</v>
      </c>
      <c r="EN16" s="56">
        <f t="shared" si="49"/>
        <v>0</v>
      </c>
      <c r="EO16" s="55">
        <f t="shared" si="50"/>
        <v>1</v>
      </c>
      <c r="EP16" s="272">
        <f t="shared" si="51"/>
        <v>6.4799999999999996E-2</v>
      </c>
      <c r="EQ16" s="55">
        <f t="shared" si="52"/>
        <v>3</v>
      </c>
      <c r="ER16" s="272">
        <f t="shared" si="53"/>
        <v>0.48</v>
      </c>
      <c r="ES16" s="57">
        <f t="shared" si="54"/>
        <v>0</v>
      </c>
      <c r="ET16" s="57">
        <f t="shared" si="55"/>
        <v>0</v>
      </c>
      <c r="EU16" s="56">
        <f t="shared" si="56"/>
        <v>0</v>
      </c>
      <c r="EV16" s="55">
        <f t="shared" si="57"/>
        <v>1</v>
      </c>
      <c r="EW16" s="272">
        <f t="shared" si="58"/>
        <v>6.4799999999999996E-2</v>
      </c>
      <c r="EX16" s="55">
        <f t="shared" si="59"/>
        <v>3</v>
      </c>
      <c r="EY16" s="272">
        <f t="shared" si="60"/>
        <v>0.48</v>
      </c>
      <c r="EZ16" s="57">
        <f t="shared" si="61"/>
        <v>0</v>
      </c>
      <c r="FA16" s="57">
        <f t="shared" si="62"/>
        <v>0</v>
      </c>
      <c r="FB16" s="56">
        <f t="shared" si="63"/>
        <v>0</v>
      </c>
      <c r="FC16" s="55">
        <f t="shared" si="64"/>
        <v>1</v>
      </c>
      <c r="FD16" s="272">
        <f t="shared" si="65"/>
        <v>6.4799999999999996E-2</v>
      </c>
      <c r="FE16" s="55">
        <f t="shared" si="66"/>
        <v>3</v>
      </c>
      <c r="FF16" s="272">
        <f t="shared" si="67"/>
        <v>0.48</v>
      </c>
      <c r="FG16" s="57">
        <f t="shared" si="68"/>
        <v>0</v>
      </c>
      <c r="FH16" s="57">
        <f t="shared" si="69"/>
        <v>0</v>
      </c>
      <c r="FI16" s="56">
        <f t="shared" si="70"/>
        <v>0</v>
      </c>
      <c r="FJ16" s="55">
        <f t="shared" si="71"/>
        <v>1</v>
      </c>
      <c r="FK16" s="272">
        <f t="shared" si="72"/>
        <v>6.4799999999999996E-2</v>
      </c>
      <c r="FL16" s="55">
        <f t="shared" si="73"/>
        <v>3</v>
      </c>
      <c r="FM16" s="272">
        <f t="shared" si="74"/>
        <v>0.48</v>
      </c>
      <c r="FN16" s="57">
        <f t="shared" si="75"/>
        <v>0</v>
      </c>
      <c r="FO16" s="57">
        <f t="shared" si="76"/>
        <v>0</v>
      </c>
      <c r="FP16" s="56">
        <f t="shared" si="77"/>
        <v>0</v>
      </c>
      <c r="FQ16" s="55">
        <f t="shared" si="78"/>
        <v>1</v>
      </c>
      <c r="FR16" s="272">
        <f t="shared" si="79"/>
        <v>6.4799999999999996E-2</v>
      </c>
      <c r="FS16" s="55">
        <f t="shared" si="80"/>
        <v>3</v>
      </c>
      <c r="FT16" s="272">
        <f t="shared" si="81"/>
        <v>0.48</v>
      </c>
      <c r="FU16" s="57">
        <f t="shared" si="82"/>
        <v>0</v>
      </c>
      <c r="FV16" s="57">
        <f t="shared" si="83"/>
        <v>0</v>
      </c>
      <c r="FW16" s="56">
        <f t="shared" si="84"/>
        <v>0</v>
      </c>
      <c r="FX16" s="55">
        <f t="shared" si="85"/>
        <v>1</v>
      </c>
      <c r="FY16" s="272">
        <f t="shared" si="86"/>
        <v>6.4799999999999996E-2</v>
      </c>
      <c r="FZ16" s="55">
        <f t="shared" si="87"/>
        <v>3</v>
      </c>
      <c r="GA16" s="272">
        <f t="shared" si="88"/>
        <v>0.48</v>
      </c>
      <c r="GB16" s="57">
        <f t="shared" si="89"/>
        <v>0</v>
      </c>
      <c r="GC16" s="57">
        <f t="shared" si="90"/>
        <v>0</v>
      </c>
      <c r="GD16" s="56">
        <f t="shared" si="91"/>
        <v>0</v>
      </c>
      <c r="GE16" s="55">
        <f t="shared" si="92"/>
        <v>1</v>
      </c>
      <c r="GF16" s="272">
        <f t="shared" si="93"/>
        <v>6.4799999999999996E-2</v>
      </c>
      <c r="GG16" s="55">
        <f t="shared" si="94"/>
        <v>3</v>
      </c>
      <c r="GH16" s="272">
        <f t="shared" si="95"/>
        <v>0.48</v>
      </c>
      <c r="GI16" s="272">
        <f t="shared" si="96"/>
        <v>0.6</v>
      </c>
      <c r="GJ16" s="386"/>
    </row>
    <row r="17" spans="1:191" ht="112.2" x14ac:dyDescent="0.3">
      <c r="A17" s="170">
        <v>9</v>
      </c>
      <c r="B17" s="169" t="s">
        <v>998</v>
      </c>
      <c r="C17" s="69" t="s">
        <v>1008</v>
      </c>
      <c r="D17" s="71" t="s">
        <v>205</v>
      </c>
      <c r="E17" s="67" t="s">
        <v>196</v>
      </c>
      <c r="F17" s="62" t="s">
        <v>225</v>
      </c>
      <c r="G17" s="67" t="s">
        <v>211</v>
      </c>
      <c r="H17" s="67" t="s">
        <v>173</v>
      </c>
      <c r="I17" s="71" t="s">
        <v>24</v>
      </c>
      <c r="J17" s="376" t="s">
        <v>53</v>
      </c>
      <c r="K17" s="71" t="s">
        <v>54</v>
      </c>
      <c r="L17" s="71" t="s">
        <v>53</v>
      </c>
      <c r="M17" s="71" t="s">
        <v>53</v>
      </c>
      <c r="N17" s="71" t="s">
        <v>54</v>
      </c>
      <c r="O17" s="71" t="s">
        <v>54</v>
      </c>
      <c r="P17" s="71" t="s">
        <v>53</v>
      </c>
      <c r="Q17" s="71" t="s">
        <v>53</v>
      </c>
      <c r="R17" s="71" t="s">
        <v>54</v>
      </c>
      <c r="S17" s="71" t="s">
        <v>54</v>
      </c>
      <c r="T17" s="71" t="s">
        <v>54</v>
      </c>
      <c r="U17" s="71" t="s">
        <v>54</v>
      </c>
      <c r="V17" s="71" t="s">
        <v>54</v>
      </c>
      <c r="W17" s="71" t="s">
        <v>54</v>
      </c>
      <c r="X17" s="71" t="s">
        <v>53</v>
      </c>
      <c r="Y17" s="71" t="s">
        <v>53</v>
      </c>
      <c r="Z17" s="71" t="s">
        <v>53</v>
      </c>
      <c r="AA17" s="71" t="s">
        <v>53</v>
      </c>
      <c r="AB17" s="71" t="s">
        <v>53</v>
      </c>
      <c r="AC17" s="70" t="str">
        <f t="shared" si="0"/>
        <v>4 - Alta</v>
      </c>
      <c r="AD17" s="233">
        <f t="shared" si="1"/>
        <v>0.8</v>
      </c>
      <c r="AE17" s="70" t="str">
        <f t="shared" si="2"/>
        <v>4 - Mayor</v>
      </c>
      <c r="AF17" s="233">
        <f t="shared" si="3"/>
        <v>0.8</v>
      </c>
      <c r="AG17" s="69" t="str">
        <f>IFERROR(INDEX('G PREDIAL'!$BLU$676:$BLY$680,MATCH(I17,'G PREDIAL'!$BLS$676:$BLS$680,0),MATCH(AE17,'G PREDIAL'!$BLU$674:$BLY$674,0)),"")</f>
        <v>EXTREMO</v>
      </c>
      <c r="AH17" s="233">
        <f t="shared" si="4"/>
        <v>0.64000000000000012</v>
      </c>
      <c r="AI17" s="169" t="s">
        <v>1007</v>
      </c>
      <c r="AJ17" s="62" t="s">
        <v>1004</v>
      </c>
      <c r="AK17" s="67" t="s">
        <v>967</v>
      </c>
      <c r="AL17" s="67" t="s">
        <v>966</v>
      </c>
      <c r="AM17" s="62" t="s">
        <v>35</v>
      </c>
      <c r="AN17" s="67" t="s">
        <v>46</v>
      </c>
      <c r="AO17" s="67" t="s">
        <v>49</v>
      </c>
      <c r="AP17" s="62" t="s">
        <v>51</v>
      </c>
      <c r="AQ17" s="62" t="s">
        <v>35</v>
      </c>
      <c r="AR17" s="67" t="s">
        <v>46</v>
      </c>
      <c r="AS17" s="67" t="s">
        <v>49</v>
      </c>
      <c r="AT17" s="62" t="s">
        <v>51</v>
      </c>
      <c r="AU17" s="62"/>
      <c r="AV17" s="67"/>
      <c r="AW17" s="67"/>
      <c r="AX17" s="62"/>
      <c r="AY17" s="62"/>
      <c r="AZ17" s="67"/>
      <c r="BA17" s="67"/>
      <c r="BB17" s="62"/>
      <c r="BC17" s="62"/>
      <c r="BD17" s="67"/>
      <c r="BE17" s="67"/>
      <c r="BF17" s="62"/>
      <c r="BG17" s="62"/>
      <c r="BH17" s="67"/>
      <c r="BI17" s="67"/>
      <c r="BJ17" s="62"/>
      <c r="BK17" s="62"/>
      <c r="BL17" s="67"/>
      <c r="BM17" s="67"/>
      <c r="BN17" s="62"/>
      <c r="BO17" s="62"/>
      <c r="BP17" s="67"/>
      <c r="BQ17" s="67"/>
      <c r="BR17" s="62"/>
      <c r="BS17" s="62"/>
      <c r="BT17" s="67"/>
      <c r="BU17" s="67"/>
      <c r="BV17" s="62"/>
      <c r="BW17" s="62"/>
      <c r="BX17" s="67"/>
      <c r="BY17" s="67"/>
      <c r="BZ17" s="62"/>
      <c r="CA17" s="62"/>
      <c r="CB17" s="67"/>
      <c r="CC17" s="67"/>
      <c r="CD17" s="62"/>
      <c r="CE17" s="62"/>
      <c r="CF17" s="67"/>
      <c r="CG17" s="67"/>
      <c r="CH17" s="62"/>
      <c r="CI17" s="67"/>
      <c r="CJ17" s="67"/>
      <c r="CK17" s="62"/>
      <c r="CL17" s="66" t="str">
        <f>IFERROR(IF(GE17&lt;=1,"1 - Muy Baja",VLOOKUP(GE17,'G PREDIAL'!$BLR$676:$BLS$680,2,0)),"")</f>
        <v>4 - Alta</v>
      </c>
      <c r="CM17" s="249">
        <f t="shared" si="5"/>
        <v>0.8</v>
      </c>
      <c r="CN17" s="66" t="str">
        <f>IFERROR(IF(GG17&lt;=1,"1 - Leve",HLOOKUP(GG17,'G PREDIAL'!$BLU$673:$BLY$674,2,0)),"")</f>
        <v>3 - Moderado</v>
      </c>
      <c r="CO17" s="249">
        <f t="shared" si="6"/>
        <v>0.6</v>
      </c>
      <c r="CP17" s="63" t="str">
        <f t="shared" si="97"/>
        <v>ALTO</v>
      </c>
      <c r="CQ17" s="233">
        <f t="shared" si="7"/>
        <v>0.48</v>
      </c>
      <c r="CR17" s="169" t="s">
        <v>475</v>
      </c>
      <c r="CS17" s="63">
        <f t="shared" si="8"/>
        <v>5</v>
      </c>
      <c r="CT17" s="62"/>
      <c r="CU17" s="62" t="s">
        <v>965</v>
      </c>
      <c r="CV17" s="62" t="s">
        <v>964</v>
      </c>
      <c r="CW17" s="242"/>
      <c r="CX17" s="56">
        <f t="shared" si="9"/>
        <v>9</v>
      </c>
      <c r="CY17" s="59">
        <f t="shared" si="10"/>
        <v>4</v>
      </c>
      <c r="CZ17" s="56" t="str">
        <f t="shared" si="11"/>
        <v>Mayor</v>
      </c>
      <c r="DA17" s="237">
        <f t="shared" si="12"/>
        <v>0.8</v>
      </c>
      <c r="DB17" s="57">
        <f t="shared" si="13"/>
        <v>0.25</v>
      </c>
      <c r="DC17" s="57">
        <f t="shared" si="14"/>
        <v>0.15</v>
      </c>
      <c r="DD17" s="56">
        <f t="shared" si="15"/>
        <v>0.4</v>
      </c>
      <c r="DE17" s="55">
        <f t="shared" si="16"/>
        <v>4</v>
      </c>
      <c r="DF17" s="272">
        <f t="shared" si="17"/>
        <v>0.8</v>
      </c>
      <c r="DG17" s="55">
        <f t="shared" si="18"/>
        <v>3</v>
      </c>
      <c r="DH17" s="55"/>
      <c r="DI17" s="272">
        <f t="shared" si="19"/>
        <v>0.48</v>
      </c>
      <c r="DJ17" s="57">
        <f t="shared" si="20"/>
        <v>0.25</v>
      </c>
      <c r="DK17" s="57">
        <f t="shared" si="21"/>
        <v>0.15</v>
      </c>
      <c r="DL17" s="56">
        <f t="shared" si="22"/>
        <v>0.4</v>
      </c>
      <c r="DM17" s="55">
        <f t="shared" si="23"/>
        <v>4</v>
      </c>
      <c r="DN17" s="272">
        <f t="shared" si="24"/>
        <v>0.8</v>
      </c>
      <c r="DO17" s="55">
        <f t="shared" si="25"/>
        <v>3</v>
      </c>
      <c r="DP17" s="272">
        <f t="shared" si="26"/>
        <v>0.28799999999999998</v>
      </c>
      <c r="DQ17" s="57">
        <f t="shared" si="27"/>
        <v>0</v>
      </c>
      <c r="DR17" s="57">
        <f t="shared" si="28"/>
        <v>0</v>
      </c>
      <c r="DS17" s="56">
        <f t="shared" si="29"/>
        <v>0</v>
      </c>
      <c r="DT17" s="55">
        <f t="shared" si="30"/>
        <v>4</v>
      </c>
      <c r="DU17" s="272">
        <f t="shared" si="31"/>
        <v>0.8</v>
      </c>
      <c r="DV17" s="55">
        <f t="shared" si="32"/>
        <v>3</v>
      </c>
      <c r="DW17" s="272">
        <f t="shared" si="33"/>
        <v>0.28799999999999998</v>
      </c>
      <c r="DX17" s="57">
        <f t="shared" si="34"/>
        <v>0</v>
      </c>
      <c r="DY17" s="57">
        <f t="shared" ref="DY17:DY31" si="98">IF(BA17="",0,IF(BA17="Preventivo",0.25,IF(BA17="Detectivo",0.15,IF(BA18="Correctivo",0.1,0))))</f>
        <v>0</v>
      </c>
      <c r="DZ17" s="56">
        <f t="shared" si="35"/>
        <v>0</v>
      </c>
      <c r="EA17" s="55">
        <f t="shared" si="36"/>
        <v>4</v>
      </c>
      <c r="EB17" s="272">
        <f t="shared" si="37"/>
        <v>0.8</v>
      </c>
      <c r="EC17" s="55">
        <f t="shared" si="38"/>
        <v>3</v>
      </c>
      <c r="ED17" s="272">
        <f t="shared" si="39"/>
        <v>0.28799999999999998</v>
      </c>
      <c r="EE17" s="57">
        <f t="shared" si="40"/>
        <v>0</v>
      </c>
      <c r="EF17" s="57">
        <f t="shared" si="41"/>
        <v>0</v>
      </c>
      <c r="EG17" s="56">
        <f t="shared" si="42"/>
        <v>0</v>
      </c>
      <c r="EH17" s="55">
        <f t="shared" si="43"/>
        <v>4</v>
      </c>
      <c r="EI17" s="272">
        <f t="shared" si="44"/>
        <v>0.8</v>
      </c>
      <c r="EJ17" s="55">
        <f t="shared" si="45"/>
        <v>3</v>
      </c>
      <c r="EK17" s="272">
        <f t="shared" si="46"/>
        <v>0.28799999999999998</v>
      </c>
      <c r="EL17" s="57">
        <f t="shared" si="47"/>
        <v>0</v>
      </c>
      <c r="EM17" s="57">
        <f t="shared" si="48"/>
        <v>0</v>
      </c>
      <c r="EN17" s="56">
        <f t="shared" si="49"/>
        <v>0</v>
      </c>
      <c r="EO17" s="55">
        <f t="shared" si="50"/>
        <v>4</v>
      </c>
      <c r="EP17" s="272">
        <f t="shared" si="51"/>
        <v>0.8</v>
      </c>
      <c r="EQ17" s="55">
        <f t="shared" si="52"/>
        <v>3</v>
      </c>
      <c r="ER17" s="272">
        <f t="shared" si="53"/>
        <v>0.28799999999999998</v>
      </c>
      <c r="ES17" s="57">
        <f t="shared" si="54"/>
        <v>0</v>
      </c>
      <c r="ET17" s="57">
        <f t="shared" si="55"/>
        <v>0</v>
      </c>
      <c r="EU17" s="56">
        <f t="shared" si="56"/>
        <v>0</v>
      </c>
      <c r="EV17" s="55">
        <f t="shared" si="57"/>
        <v>4</v>
      </c>
      <c r="EW17" s="272">
        <f t="shared" si="58"/>
        <v>0.8</v>
      </c>
      <c r="EX17" s="55">
        <f t="shared" si="59"/>
        <v>3</v>
      </c>
      <c r="EY17" s="272">
        <f t="shared" si="60"/>
        <v>0.28799999999999998</v>
      </c>
      <c r="EZ17" s="57">
        <f t="shared" si="61"/>
        <v>0</v>
      </c>
      <c r="FA17" s="57">
        <f t="shared" si="62"/>
        <v>0</v>
      </c>
      <c r="FB17" s="56">
        <f t="shared" si="63"/>
        <v>0</v>
      </c>
      <c r="FC17" s="55">
        <f t="shared" si="64"/>
        <v>4</v>
      </c>
      <c r="FD17" s="272">
        <f t="shared" si="65"/>
        <v>0.8</v>
      </c>
      <c r="FE17" s="55">
        <f t="shared" si="66"/>
        <v>3</v>
      </c>
      <c r="FF17" s="272">
        <f t="shared" si="67"/>
        <v>0.28799999999999998</v>
      </c>
      <c r="FG17" s="57">
        <f t="shared" si="68"/>
        <v>0</v>
      </c>
      <c r="FH17" s="57">
        <f t="shared" si="69"/>
        <v>0</v>
      </c>
      <c r="FI17" s="56">
        <f t="shared" si="70"/>
        <v>0</v>
      </c>
      <c r="FJ17" s="55">
        <f t="shared" si="71"/>
        <v>4</v>
      </c>
      <c r="FK17" s="272">
        <f t="shared" si="72"/>
        <v>0.8</v>
      </c>
      <c r="FL17" s="55">
        <f t="shared" si="73"/>
        <v>3</v>
      </c>
      <c r="FM17" s="272">
        <f t="shared" si="74"/>
        <v>0.28799999999999998</v>
      </c>
      <c r="FN17" s="57">
        <f t="shared" si="75"/>
        <v>0</v>
      </c>
      <c r="FO17" s="57">
        <f t="shared" si="76"/>
        <v>0</v>
      </c>
      <c r="FP17" s="56">
        <f t="shared" si="77"/>
        <v>0</v>
      </c>
      <c r="FQ17" s="55">
        <f t="shared" si="78"/>
        <v>4</v>
      </c>
      <c r="FR17" s="272">
        <f t="shared" si="79"/>
        <v>0.8</v>
      </c>
      <c r="FS17" s="55">
        <f t="shared" si="80"/>
        <v>3</v>
      </c>
      <c r="FT17" s="272">
        <f t="shared" si="81"/>
        <v>0.28799999999999998</v>
      </c>
      <c r="FU17" s="57">
        <f t="shared" si="82"/>
        <v>0</v>
      </c>
      <c r="FV17" s="57">
        <f t="shared" si="83"/>
        <v>0</v>
      </c>
      <c r="FW17" s="56">
        <f t="shared" si="84"/>
        <v>0</v>
      </c>
      <c r="FX17" s="55">
        <f t="shared" si="85"/>
        <v>4</v>
      </c>
      <c r="FY17" s="272">
        <f t="shared" si="86"/>
        <v>0.8</v>
      </c>
      <c r="FZ17" s="55">
        <f t="shared" si="87"/>
        <v>3</v>
      </c>
      <c r="GA17" s="272">
        <f t="shared" si="88"/>
        <v>0.28799999999999998</v>
      </c>
      <c r="GB17" s="57">
        <f t="shared" si="89"/>
        <v>0</v>
      </c>
      <c r="GC17" s="57">
        <f t="shared" si="90"/>
        <v>0</v>
      </c>
      <c r="GD17" s="56">
        <f t="shared" si="91"/>
        <v>0</v>
      </c>
      <c r="GE17" s="55">
        <f t="shared" si="92"/>
        <v>4</v>
      </c>
      <c r="GF17" s="272">
        <f t="shared" si="93"/>
        <v>0.8</v>
      </c>
      <c r="GG17" s="55">
        <f t="shared" si="94"/>
        <v>3</v>
      </c>
      <c r="GH17" s="272">
        <f t="shared" si="95"/>
        <v>0.28799999999999998</v>
      </c>
      <c r="GI17" s="272">
        <f t="shared" si="96"/>
        <v>0.6</v>
      </c>
    </row>
    <row r="18" spans="1:191" ht="112.2" x14ac:dyDescent="0.3">
      <c r="A18" s="170">
        <v>10</v>
      </c>
      <c r="B18" s="169" t="s">
        <v>998</v>
      </c>
      <c r="C18" s="69" t="s">
        <v>1006</v>
      </c>
      <c r="D18" s="71" t="s">
        <v>206</v>
      </c>
      <c r="E18" s="67" t="s">
        <v>204</v>
      </c>
      <c r="F18" s="73" t="s">
        <v>970</v>
      </c>
      <c r="G18" s="67" t="s">
        <v>211</v>
      </c>
      <c r="H18" s="67" t="s">
        <v>173</v>
      </c>
      <c r="I18" s="71" t="s">
        <v>24</v>
      </c>
      <c r="J18" s="376" t="s">
        <v>53</v>
      </c>
      <c r="K18" s="71" t="s">
        <v>54</v>
      </c>
      <c r="L18" s="71" t="s">
        <v>53</v>
      </c>
      <c r="M18" s="71" t="s">
        <v>53</v>
      </c>
      <c r="N18" s="71" t="s">
        <v>54</v>
      </c>
      <c r="O18" s="71" t="s">
        <v>54</v>
      </c>
      <c r="P18" s="71" t="s">
        <v>53</v>
      </c>
      <c r="Q18" s="71" t="s">
        <v>53</v>
      </c>
      <c r="R18" s="71" t="s">
        <v>54</v>
      </c>
      <c r="S18" s="71" t="s">
        <v>54</v>
      </c>
      <c r="T18" s="71" t="s">
        <v>54</v>
      </c>
      <c r="U18" s="71" t="s">
        <v>54</v>
      </c>
      <c r="V18" s="71" t="s">
        <v>54</v>
      </c>
      <c r="W18" s="71" t="s">
        <v>54</v>
      </c>
      <c r="X18" s="71" t="s">
        <v>53</v>
      </c>
      <c r="Y18" s="71" t="s">
        <v>53</v>
      </c>
      <c r="Z18" s="71" t="s">
        <v>53</v>
      </c>
      <c r="AA18" s="71" t="s">
        <v>53</v>
      </c>
      <c r="AB18" s="71" t="s">
        <v>53</v>
      </c>
      <c r="AC18" s="70" t="str">
        <f t="shared" si="0"/>
        <v>4 - Alta</v>
      </c>
      <c r="AD18" s="233">
        <f t="shared" si="1"/>
        <v>0.8</v>
      </c>
      <c r="AE18" s="70" t="str">
        <f t="shared" si="2"/>
        <v>4 - Mayor</v>
      </c>
      <c r="AF18" s="233">
        <f t="shared" si="3"/>
        <v>0.8</v>
      </c>
      <c r="AG18" s="69" t="str">
        <f>IFERROR(INDEX('G PREDIAL'!$BLU$676:$BLY$680,MATCH(I18,'G PREDIAL'!$BLS$676:$BLS$680,0),MATCH(AE18,'G PREDIAL'!$BLU$674:$BLY$674,0)),"")</f>
        <v>EXTREMO</v>
      </c>
      <c r="AH18" s="233">
        <f t="shared" si="4"/>
        <v>0.64000000000000012</v>
      </c>
      <c r="AI18" s="169" t="s">
        <v>1005</v>
      </c>
      <c r="AJ18" s="62" t="s">
        <v>1004</v>
      </c>
      <c r="AK18" s="67" t="s">
        <v>967</v>
      </c>
      <c r="AL18" s="67" t="s">
        <v>966</v>
      </c>
      <c r="AM18" s="62" t="s">
        <v>35</v>
      </c>
      <c r="AN18" s="67" t="s">
        <v>46</v>
      </c>
      <c r="AO18" s="67" t="s">
        <v>49</v>
      </c>
      <c r="AP18" s="62" t="s">
        <v>51</v>
      </c>
      <c r="AQ18" s="62" t="s">
        <v>35</v>
      </c>
      <c r="AR18" s="67" t="s">
        <v>46</v>
      </c>
      <c r="AS18" s="67" t="s">
        <v>49</v>
      </c>
      <c r="AT18" s="62" t="s">
        <v>51</v>
      </c>
      <c r="AU18" s="62" t="s">
        <v>35</v>
      </c>
      <c r="AV18" s="67" t="s">
        <v>46</v>
      </c>
      <c r="AW18" s="67" t="s">
        <v>49</v>
      </c>
      <c r="AX18" s="62" t="s">
        <v>51</v>
      </c>
      <c r="AY18" s="62" t="s">
        <v>35</v>
      </c>
      <c r="AZ18" s="67" t="s">
        <v>46</v>
      </c>
      <c r="BA18" s="67" t="s">
        <v>49</v>
      </c>
      <c r="BB18" s="62" t="s">
        <v>51</v>
      </c>
      <c r="BC18" s="62"/>
      <c r="BD18" s="67"/>
      <c r="BE18" s="67"/>
      <c r="BF18" s="62"/>
      <c r="BG18" s="62"/>
      <c r="BH18" s="67"/>
      <c r="BI18" s="67"/>
      <c r="BJ18" s="62"/>
      <c r="BK18" s="62"/>
      <c r="BL18" s="67"/>
      <c r="BM18" s="67"/>
      <c r="BN18" s="62"/>
      <c r="BO18" s="62"/>
      <c r="BP18" s="67"/>
      <c r="BQ18" s="67"/>
      <c r="BR18" s="62"/>
      <c r="BS18" s="62"/>
      <c r="BT18" s="67"/>
      <c r="BU18" s="67"/>
      <c r="BV18" s="62"/>
      <c r="BW18" s="62"/>
      <c r="BX18" s="67"/>
      <c r="BY18" s="67"/>
      <c r="BZ18" s="62"/>
      <c r="CA18" s="62"/>
      <c r="CB18" s="67"/>
      <c r="CC18" s="67"/>
      <c r="CD18" s="62"/>
      <c r="CE18" s="62"/>
      <c r="CF18" s="67"/>
      <c r="CG18" s="67"/>
      <c r="CH18" s="62"/>
      <c r="CI18" s="67"/>
      <c r="CJ18" s="67"/>
      <c r="CK18" s="62"/>
      <c r="CL18" s="66" t="str">
        <f>IFERROR(IF(GE18&lt;=1,"1 - Muy Baja",VLOOKUP(GE18,'G PREDIAL'!$BLR$676:$BLS$680,2,0)),"")</f>
        <v>4 - Alta</v>
      </c>
      <c r="CM18" s="249">
        <f t="shared" si="5"/>
        <v>0.8</v>
      </c>
      <c r="CN18" s="66" t="str">
        <f>IFERROR(IF(GG18&lt;=1,"1 - Leve",HLOOKUP(GG18,'G PREDIAL'!$BLU$673:$BLY$674,2,0)),"")</f>
        <v>3 - Moderado</v>
      </c>
      <c r="CO18" s="249">
        <f t="shared" si="6"/>
        <v>0.6</v>
      </c>
      <c r="CP18" s="63" t="str">
        <f t="shared" si="97"/>
        <v>ALTO</v>
      </c>
      <c r="CQ18" s="233">
        <f t="shared" si="7"/>
        <v>0.48</v>
      </c>
      <c r="CR18" s="169" t="s">
        <v>238</v>
      </c>
      <c r="CS18" s="63">
        <f t="shared" si="8"/>
        <v>5</v>
      </c>
      <c r="CT18" s="62"/>
      <c r="CU18" s="62" t="s">
        <v>965</v>
      </c>
      <c r="CV18" s="62" t="s">
        <v>964</v>
      </c>
      <c r="CW18" s="242"/>
      <c r="CX18" s="56">
        <f t="shared" si="9"/>
        <v>9</v>
      </c>
      <c r="CY18" s="59">
        <f t="shared" si="10"/>
        <v>4</v>
      </c>
      <c r="CZ18" s="56" t="str">
        <f t="shared" si="11"/>
        <v>Mayor</v>
      </c>
      <c r="DA18" s="237">
        <f t="shared" si="12"/>
        <v>0.8</v>
      </c>
      <c r="DB18" s="57">
        <f t="shared" si="13"/>
        <v>0.25</v>
      </c>
      <c r="DC18" s="57">
        <f t="shared" si="14"/>
        <v>0.15</v>
      </c>
      <c r="DD18" s="56">
        <f t="shared" si="15"/>
        <v>0.4</v>
      </c>
      <c r="DE18" s="55">
        <f t="shared" si="16"/>
        <v>4</v>
      </c>
      <c r="DF18" s="272">
        <f t="shared" si="17"/>
        <v>0.8</v>
      </c>
      <c r="DG18" s="55">
        <f t="shared" si="18"/>
        <v>3</v>
      </c>
      <c r="DH18" s="55"/>
      <c r="DI18" s="272">
        <f t="shared" si="19"/>
        <v>0.48</v>
      </c>
      <c r="DJ18" s="57">
        <f t="shared" si="20"/>
        <v>0.25</v>
      </c>
      <c r="DK18" s="57">
        <f t="shared" si="21"/>
        <v>0.15</v>
      </c>
      <c r="DL18" s="56">
        <f t="shared" si="22"/>
        <v>0.4</v>
      </c>
      <c r="DM18" s="55">
        <f t="shared" si="23"/>
        <v>4</v>
      </c>
      <c r="DN18" s="272">
        <f t="shared" si="24"/>
        <v>0.8</v>
      </c>
      <c r="DO18" s="55">
        <f t="shared" si="25"/>
        <v>3</v>
      </c>
      <c r="DP18" s="272">
        <f t="shared" si="26"/>
        <v>0.28799999999999998</v>
      </c>
      <c r="DQ18" s="57">
        <f t="shared" si="27"/>
        <v>0.25</v>
      </c>
      <c r="DR18" s="57">
        <f t="shared" si="28"/>
        <v>0.15</v>
      </c>
      <c r="DS18" s="56">
        <f t="shared" si="29"/>
        <v>0.4</v>
      </c>
      <c r="DT18" s="55">
        <f t="shared" si="30"/>
        <v>4</v>
      </c>
      <c r="DU18" s="272">
        <f t="shared" si="31"/>
        <v>0.8</v>
      </c>
      <c r="DV18" s="55">
        <f t="shared" si="32"/>
        <v>3</v>
      </c>
      <c r="DW18" s="272">
        <f t="shared" si="33"/>
        <v>0.17279999999999998</v>
      </c>
      <c r="DX18" s="57">
        <f t="shared" si="34"/>
        <v>0.25</v>
      </c>
      <c r="DY18" s="57">
        <f t="shared" si="98"/>
        <v>0.15</v>
      </c>
      <c r="DZ18" s="56">
        <f t="shared" si="35"/>
        <v>0.4</v>
      </c>
      <c r="EA18" s="55">
        <f t="shared" si="36"/>
        <v>4</v>
      </c>
      <c r="EB18" s="272">
        <f t="shared" si="37"/>
        <v>0.8</v>
      </c>
      <c r="EC18" s="55">
        <f t="shared" si="38"/>
        <v>3</v>
      </c>
      <c r="ED18" s="272">
        <f t="shared" si="39"/>
        <v>0.10367999999999998</v>
      </c>
      <c r="EE18" s="57">
        <f t="shared" si="40"/>
        <v>0</v>
      </c>
      <c r="EF18" s="57">
        <f t="shared" si="41"/>
        <v>0</v>
      </c>
      <c r="EG18" s="56">
        <f t="shared" si="42"/>
        <v>0</v>
      </c>
      <c r="EH18" s="55">
        <f t="shared" si="43"/>
        <v>4</v>
      </c>
      <c r="EI18" s="272">
        <f t="shared" si="44"/>
        <v>0.8</v>
      </c>
      <c r="EJ18" s="55">
        <f t="shared" si="45"/>
        <v>3</v>
      </c>
      <c r="EK18" s="272">
        <f t="shared" si="46"/>
        <v>0.10367999999999998</v>
      </c>
      <c r="EL18" s="57">
        <f t="shared" si="47"/>
        <v>0</v>
      </c>
      <c r="EM18" s="57">
        <f t="shared" si="48"/>
        <v>0</v>
      </c>
      <c r="EN18" s="56">
        <f t="shared" si="49"/>
        <v>0</v>
      </c>
      <c r="EO18" s="55">
        <f t="shared" si="50"/>
        <v>4</v>
      </c>
      <c r="EP18" s="272">
        <f t="shared" si="51"/>
        <v>0.8</v>
      </c>
      <c r="EQ18" s="55">
        <f t="shared" si="52"/>
        <v>3</v>
      </c>
      <c r="ER18" s="272">
        <f t="shared" si="53"/>
        <v>0.10367999999999998</v>
      </c>
      <c r="ES18" s="57">
        <f t="shared" si="54"/>
        <v>0</v>
      </c>
      <c r="ET18" s="57">
        <f t="shared" si="55"/>
        <v>0</v>
      </c>
      <c r="EU18" s="56">
        <f t="shared" si="56"/>
        <v>0</v>
      </c>
      <c r="EV18" s="55">
        <f t="shared" si="57"/>
        <v>4</v>
      </c>
      <c r="EW18" s="272">
        <f t="shared" si="58"/>
        <v>0.8</v>
      </c>
      <c r="EX18" s="55">
        <f t="shared" si="59"/>
        <v>3</v>
      </c>
      <c r="EY18" s="272">
        <f t="shared" si="60"/>
        <v>0.10367999999999998</v>
      </c>
      <c r="EZ18" s="57">
        <f t="shared" si="61"/>
        <v>0</v>
      </c>
      <c r="FA18" s="57">
        <f t="shared" si="62"/>
        <v>0</v>
      </c>
      <c r="FB18" s="56">
        <f t="shared" si="63"/>
        <v>0</v>
      </c>
      <c r="FC18" s="55">
        <f t="shared" si="64"/>
        <v>4</v>
      </c>
      <c r="FD18" s="272">
        <f t="shared" si="65"/>
        <v>0.8</v>
      </c>
      <c r="FE18" s="55">
        <f t="shared" si="66"/>
        <v>3</v>
      </c>
      <c r="FF18" s="272">
        <f t="shared" si="67"/>
        <v>0.10367999999999998</v>
      </c>
      <c r="FG18" s="57">
        <f t="shared" si="68"/>
        <v>0</v>
      </c>
      <c r="FH18" s="57">
        <f t="shared" si="69"/>
        <v>0</v>
      </c>
      <c r="FI18" s="56">
        <f t="shared" si="70"/>
        <v>0</v>
      </c>
      <c r="FJ18" s="55">
        <f t="shared" si="71"/>
        <v>4</v>
      </c>
      <c r="FK18" s="272">
        <f t="shared" si="72"/>
        <v>0.8</v>
      </c>
      <c r="FL18" s="55">
        <f t="shared" si="73"/>
        <v>3</v>
      </c>
      <c r="FM18" s="272">
        <f t="shared" si="74"/>
        <v>0.10367999999999998</v>
      </c>
      <c r="FN18" s="57">
        <f t="shared" si="75"/>
        <v>0</v>
      </c>
      <c r="FO18" s="57">
        <f t="shared" si="76"/>
        <v>0</v>
      </c>
      <c r="FP18" s="56">
        <f t="shared" si="77"/>
        <v>0</v>
      </c>
      <c r="FQ18" s="55">
        <f t="shared" si="78"/>
        <v>4</v>
      </c>
      <c r="FR18" s="272">
        <f t="shared" si="79"/>
        <v>0.8</v>
      </c>
      <c r="FS18" s="55">
        <f t="shared" si="80"/>
        <v>3</v>
      </c>
      <c r="FT18" s="272">
        <f t="shared" si="81"/>
        <v>0.10367999999999998</v>
      </c>
      <c r="FU18" s="57">
        <f t="shared" si="82"/>
        <v>0</v>
      </c>
      <c r="FV18" s="57">
        <f t="shared" si="83"/>
        <v>0</v>
      </c>
      <c r="FW18" s="56">
        <f t="shared" si="84"/>
        <v>0</v>
      </c>
      <c r="FX18" s="55">
        <f t="shared" si="85"/>
        <v>4</v>
      </c>
      <c r="FY18" s="272">
        <f t="shared" si="86"/>
        <v>0.8</v>
      </c>
      <c r="FZ18" s="55">
        <f t="shared" si="87"/>
        <v>3</v>
      </c>
      <c r="GA18" s="272">
        <f t="shared" si="88"/>
        <v>0.10367999999999998</v>
      </c>
      <c r="GB18" s="57">
        <f t="shared" si="89"/>
        <v>0</v>
      </c>
      <c r="GC18" s="57">
        <f t="shared" si="90"/>
        <v>0</v>
      </c>
      <c r="GD18" s="56">
        <f t="shared" si="91"/>
        <v>0</v>
      </c>
      <c r="GE18" s="55">
        <f t="shared" si="92"/>
        <v>4</v>
      </c>
      <c r="GF18" s="272">
        <f t="shared" si="93"/>
        <v>0.8</v>
      </c>
      <c r="GG18" s="55">
        <f t="shared" si="94"/>
        <v>3</v>
      </c>
      <c r="GH18" s="272">
        <f t="shared" si="95"/>
        <v>0.10367999999999998</v>
      </c>
      <c r="GI18" s="272">
        <f t="shared" si="96"/>
        <v>0.6</v>
      </c>
    </row>
    <row r="19" spans="1:191" ht="112.2" x14ac:dyDescent="0.3">
      <c r="A19" s="75">
        <v>11</v>
      </c>
      <c r="B19" s="69" t="s">
        <v>998</v>
      </c>
      <c r="C19" s="69" t="s">
        <v>1002</v>
      </c>
      <c r="D19" s="71" t="s">
        <v>206</v>
      </c>
      <c r="E19" s="67" t="s">
        <v>204</v>
      </c>
      <c r="F19" s="73" t="s">
        <v>970</v>
      </c>
      <c r="G19" s="67" t="s">
        <v>789</v>
      </c>
      <c r="H19" s="67" t="s">
        <v>175</v>
      </c>
      <c r="I19" s="71" t="s">
        <v>22</v>
      </c>
      <c r="J19" s="376" t="s">
        <v>53</v>
      </c>
      <c r="K19" s="71" t="s">
        <v>54</v>
      </c>
      <c r="L19" s="71" t="s">
        <v>53</v>
      </c>
      <c r="M19" s="71" t="s">
        <v>53</v>
      </c>
      <c r="N19" s="71" t="s">
        <v>54</v>
      </c>
      <c r="O19" s="71" t="s">
        <v>54</v>
      </c>
      <c r="P19" s="71" t="s">
        <v>53</v>
      </c>
      <c r="Q19" s="71" t="s">
        <v>53</v>
      </c>
      <c r="R19" s="71" t="s">
        <v>54</v>
      </c>
      <c r="S19" s="71" t="s">
        <v>54</v>
      </c>
      <c r="T19" s="71" t="s">
        <v>54</v>
      </c>
      <c r="U19" s="71" t="s">
        <v>54</v>
      </c>
      <c r="V19" s="71" t="s">
        <v>54</v>
      </c>
      <c r="W19" s="71" t="s">
        <v>54</v>
      </c>
      <c r="X19" s="71" t="s">
        <v>54</v>
      </c>
      <c r="Y19" s="71" t="s">
        <v>53</v>
      </c>
      <c r="Z19" s="71" t="s">
        <v>53</v>
      </c>
      <c r="AA19" s="71" t="s">
        <v>53</v>
      </c>
      <c r="AB19" s="71" t="s">
        <v>53</v>
      </c>
      <c r="AC19" s="70" t="str">
        <f t="shared" si="0"/>
        <v>3 - Media</v>
      </c>
      <c r="AD19" s="233">
        <f t="shared" si="1"/>
        <v>0.6</v>
      </c>
      <c r="AE19" s="70" t="str">
        <f t="shared" si="2"/>
        <v>4 - Mayor</v>
      </c>
      <c r="AF19" s="233">
        <f t="shared" si="3"/>
        <v>0.8</v>
      </c>
      <c r="AG19" s="69" t="str">
        <f>IFERROR(INDEX('G PREDIAL'!$BLU$676:$BLY$680,MATCH(I19,'G PREDIAL'!$BLS$676:$BLS$680,0),MATCH(AE19,'G PREDIAL'!$BLU$674:$BLY$674,0)),"")</f>
        <v>ALTO</v>
      </c>
      <c r="AH19" s="233">
        <f t="shared" si="4"/>
        <v>0.48</v>
      </c>
      <c r="AI19" s="69" t="s">
        <v>1003</v>
      </c>
      <c r="AJ19" s="62" t="s">
        <v>1000</v>
      </c>
      <c r="AK19" s="67" t="s">
        <v>967</v>
      </c>
      <c r="AL19" s="67" t="s">
        <v>966</v>
      </c>
      <c r="AM19" s="62" t="s">
        <v>35</v>
      </c>
      <c r="AN19" s="67" t="s">
        <v>45</v>
      </c>
      <c r="AO19" s="67" t="s">
        <v>50</v>
      </c>
      <c r="AP19" s="62" t="s">
        <v>51</v>
      </c>
      <c r="AQ19" s="62" t="s">
        <v>35</v>
      </c>
      <c r="AR19" s="67" t="s">
        <v>45</v>
      </c>
      <c r="AS19" s="67" t="s">
        <v>50</v>
      </c>
      <c r="AT19" s="62" t="s">
        <v>51</v>
      </c>
      <c r="AU19" s="62" t="s">
        <v>35</v>
      </c>
      <c r="AV19" s="67" t="s">
        <v>45</v>
      </c>
      <c r="AW19" s="67" t="s">
        <v>50</v>
      </c>
      <c r="AX19" s="62" t="s">
        <v>51</v>
      </c>
      <c r="AY19" s="62" t="s">
        <v>35</v>
      </c>
      <c r="AZ19" s="67" t="s">
        <v>45</v>
      </c>
      <c r="BA19" s="67" t="s">
        <v>50</v>
      </c>
      <c r="BB19" s="62" t="s">
        <v>51</v>
      </c>
      <c r="BC19" s="62"/>
      <c r="BD19" s="67"/>
      <c r="BE19" s="67"/>
      <c r="BF19" s="62"/>
      <c r="BG19" s="62"/>
      <c r="BH19" s="67"/>
      <c r="BI19" s="67"/>
      <c r="BJ19" s="62"/>
      <c r="BK19" s="62"/>
      <c r="BL19" s="67"/>
      <c r="BM19" s="67"/>
      <c r="BN19" s="62"/>
      <c r="BO19" s="62"/>
      <c r="BP19" s="67"/>
      <c r="BQ19" s="67"/>
      <c r="BR19" s="62"/>
      <c r="BS19" s="62"/>
      <c r="BT19" s="67"/>
      <c r="BU19" s="67"/>
      <c r="BV19" s="62"/>
      <c r="BW19" s="62"/>
      <c r="BX19" s="67"/>
      <c r="BY19" s="67"/>
      <c r="BZ19" s="62"/>
      <c r="CA19" s="62"/>
      <c r="CB19" s="67"/>
      <c r="CC19" s="67"/>
      <c r="CD19" s="62"/>
      <c r="CE19" s="62"/>
      <c r="CF19" s="67"/>
      <c r="CG19" s="67"/>
      <c r="CH19" s="62"/>
      <c r="CI19" s="67"/>
      <c r="CJ19" s="67"/>
      <c r="CK19" s="62"/>
      <c r="CL19" s="66" t="str">
        <f>IFERROR(IF(GE19&lt;=1,"1 - Muy Baja",VLOOKUP(GE19,'G PREDIAL'!$BLR$676:$BLS$680,2,0)),"")</f>
        <v>3 - Media</v>
      </c>
      <c r="CM19" s="249">
        <f t="shared" si="5"/>
        <v>0.6</v>
      </c>
      <c r="CN19" s="66" t="str">
        <f>IFERROR(IF(GG19&lt;=1,"1 - Leve",HLOOKUP(GG19,'G PREDIAL'!$BLU$673:$BLY$674,2,0)),"")</f>
        <v>3 - Moderado</v>
      </c>
      <c r="CO19" s="249">
        <f t="shared" si="6"/>
        <v>0.6</v>
      </c>
      <c r="CP19" s="63" t="str">
        <f t="shared" si="97"/>
        <v>ALTO</v>
      </c>
      <c r="CQ19" s="233">
        <f t="shared" si="7"/>
        <v>0.36</v>
      </c>
      <c r="CR19" s="169" t="s">
        <v>238</v>
      </c>
      <c r="CS19" s="63">
        <f t="shared" si="8"/>
        <v>5</v>
      </c>
      <c r="CT19" s="62"/>
      <c r="CU19" s="62" t="s">
        <v>965</v>
      </c>
      <c r="CV19" s="62" t="s">
        <v>964</v>
      </c>
      <c r="CW19" s="242"/>
      <c r="CX19" s="56">
        <f t="shared" si="9"/>
        <v>10</v>
      </c>
      <c r="CY19" s="59">
        <f t="shared" si="10"/>
        <v>4</v>
      </c>
      <c r="CZ19" s="56" t="str">
        <f t="shared" si="11"/>
        <v>Mayor</v>
      </c>
      <c r="DA19" s="237">
        <f t="shared" si="12"/>
        <v>0.8</v>
      </c>
      <c r="DB19" s="57">
        <f t="shared" si="13"/>
        <v>0.15</v>
      </c>
      <c r="DC19" s="57">
        <f t="shared" si="14"/>
        <v>0.25</v>
      </c>
      <c r="DD19" s="56">
        <f t="shared" si="15"/>
        <v>0.4</v>
      </c>
      <c r="DE19" s="55">
        <f t="shared" si="16"/>
        <v>3</v>
      </c>
      <c r="DF19" s="272">
        <f t="shared" si="17"/>
        <v>0.6</v>
      </c>
      <c r="DG19" s="55">
        <f t="shared" si="18"/>
        <v>3</v>
      </c>
      <c r="DH19" s="55"/>
      <c r="DI19" s="272">
        <f t="shared" si="19"/>
        <v>0.48</v>
      </c>
      <c r="DJ19" s="57">
        <f t="shared" si="20"/>
        <v>0.15</v>
      </c>
      <c r="DK19" s="57">
        <f t="shared" si="21"/>
        <v>0.25</v>
      </c>
      <c r="DL19" s="56">
        <f t="shared" si="22"/>
        <v>0.4</v>
      </c>
      <c r="DM19" s="55">
        <f t="shared" si="23"/>
        <v>3</v>
      </c>
      <c r="DN19" s="272">
        <f t="shared" si="24"/>
        <v>0.6</v>
      </c>
      <c r="DO19" s="55">
        <f t="shared" si="25"/>
        <v>3</v>
      </c>
      <c r="DP19" s="272">
        <f t="shared" si="26"/>
        <v>0.28799999999999998</v>
      </c>
      <c r="DQ19" s="57">
        <f t="shared" si="27"/>
        <v>0.15</v>
      </c>
      <c r="DR19" s="57">
        <f t="shared" si="28"/>
        <v>0.25</v>
      </c>
      <c r="DS19" s="56">
        <f t="shared" si="29"/>
        <v>0.4</v>
      </c>
      <c r="DT19" s="55">
        <f t="shared" si="30"/>
        <v>3</v>
      </c>
      <c r="DU19" s="272">
        <f t="shared" si="31"/>
        <v>0.6</v>
      </c>
      <c r="DV19" s="55">
        <f t="shared" si="32"/>
        <v>3</v>
      </c>
      <c r="DW19" s="272">
        <f t="shared" si="33"/>
        <v>0.17279999999999998</v>
      </c>
      <c r="DX19" s="57">
        <f t="shared" si="34"/>
        <v>0.15</v>
      </c>
      <c r="DY19" s="57">
        <f t="shared" si="98"/>
        <v>0.25</v>
      </c>
      <c r="DZ19" s="56">
        <f t="shared" si="35"/>
        <v>0.4</v>
      </c>
      <c r="EA19" s="55">
        <f t="shared" si="36"/>
        <v>3</v>
      </c>
      <c r="EB19" s="272">
        <f t="shared" si="37"/>
        <v>0.6</v>
      </c>
      <c r="EC19" s="55">
        <f t="shared" si="38"/>
        <v>3</v>
      </c>
      <c r="ED19" s="272">
        <f t="shared" si="39"/>
        <v>0.10367999999999998</v>
      </c>
      <c r="EE19" s="57">
        <f t="shared" si="40"/>
        <v>0</v>
      </c>
      <c r="EF19" s="57">
        <f t="shared" si="41"/>
        <v>0</v>
      </c>
      <c r="EG19" s="56">
        <f t="shared" si="42"/>
        <v>0</v>
      </c>
      <c r="EH19" s="55">
        <f t="shared" si="43"/>
        <v>3</v>
      </c>
      <c r="EI19" s="272">
        <f t="shared" si="44"/>
        <v>0.6</v>
      </c>
      <c r="EJ19" s="55">
        <f t="shared" si="45"/>
        <v>3</v>
      </c>
      <c r="EK19" s="272">
        <f t="shared" si="46"/>
        <v>0.10367999999999998</v>
      </c>
      <c r="EL19" s="57">
        <f t="shared" si="47"/>
        <v>0</v>
      </c>
      <c r="EM19" s="57">
        <f t="shared" si="48"/>
        <v>0</v>
      </c>
      <c r="EN19" s="56">
        <f t="shared" si="49"/>
        <v>0</v>
      </c>
      <c r="EO19" s="55">
        <f t="shared" si="50"/>
        <v>3</v>
      </c>
      <c r="EP19" s="272">
        <f t="shared" si="51"/>
        <v>0.6</v>
      </c>
      <c r="EQ19" s="55">
        <f t="shared" si="52"/>
        <v>3</v>
      </c>
      <c r="ER19" s="272">
        <f t="shared" si="53"/>
        <v>0.10367999999999998</v>
      </c>
      <c r="ES19" s="57">
        <f t="shared" si="54"/>
        <v>0</v>
      </c>
      <c r="ET19" s="57">
        <f t="shared" si="55"/>
        <v>0</v>
      </c>
      <c r="EU19" s="56">
        <f t="shared" si="56"/>
        <v>0</v>
      </c>
      <c r="EV19" s="55">
        <f t="shared" si="57"/>
        <v>3</v>
      </c>
      <c r="EW19" s="272">
        <f t="shared" si="58"/>
        <v>0.6</v>
      </c>
      <c r="EX19" s="55">
        <f t="shared" si="59"/>
        <v>3</v>
      </c>
      <c r="EY19" s="272">
        <f t="shared" si="60"/>
        <v>0.10367999999999998</v>
      </c>
      <c r="EZ19" s="57">
        <f t="shared" si="61"/>
        <v>0</v>
      </c>
      <c r="FA19" s="57">
        <f t="shared" si="62"/>
        <v>0</v>
      </c>
      <c r="FB19" s="56">
        <f t="shared" si="63"/>
        <v>0</v>
      </c>
      <c r="FC19" s="55">
        <f t="shared" si="64"/>
        <v>3</v>
      </c>
      <c r="FD19" s="272">
        <f t="shared" si="65"/>
        <v>0.6</v>
      </c>
      <c r="FE19" s="55">
        <f t="shared" si="66"/>
        <v>3</v>
      </c>
      <c r="FF19" s="272">
        <f t="shared" si="67"/>
        <v>0.10367999999999998</v>
      </c>
      <c r="FG19" s="57">
        <f t="shared" si="68"/>
        <v>0</v>
      </c>
      <c r="FH19" s="57">
        <f t="shared" si="69"/>
        <v>0</v>
      </c>
      <c r="FI19" s="56">
        <f t="shared" si="70"/>
        <v>0</v>
      </c>
      <c r="FJ19" s="55">
        <f t="shared" si="71"/>
        <v>3</v>
      </c>
      <c r="FK19" s="272">
        <f t="shared" si="72"/>
        <v>0.6</v>
      </c>
      <c r="FL19" s="55">
        <f t="shared" si="73"/>
        <v>3</v>
      </c>
      <c r="FM19" s="272">
        <f t="shared" si="74"/>
        <v>0.10367999999999998</v>
      </c>
      <c r="FN19" s="57">
        <f t="shared" si="75"/>
        <v>0</v>
      </c>
      <c r="FO19" s="57">
        <f t="shared" si="76"/>
        <v>0</v>
      </c>
      <c r="FP19" s="56">
        <f t="shared" si="77"/>
        <v>0</v>
      </c>
      <c r="FQ19" s="55">
        <f t="shared" si="78"/>
        <v>3</v>
      </c>
      <c r="FR19" s="272">
        <f t="shared" si="79"/>
        <v>0.6</v>
      </c>
      <c r="FS19" s="55">
        <f t="shared" si="80"/>
        <v>3</v>
      </c>
      <c r="FT19" s="272">
        <f t="shared" si="81"/>
        <v>0.10367999999999998</v>
      </c>
      <c r="FU19" s="57">
        <f t="shared" si="82"/>
        <v>0</v>
      </c>
      <c r="FV19" s="57">
        <f t="shared" si="83"/>
        <v>0</v>
      </c>
      <c r="FW19" s="56">
        <f t="shared" si="84"/>
        <v>0</v>
      </c>
      <c r="FX19" s="55">
        <f t="shared" si="85"/>
        <v>3</v>
      </c>
      <c r="FY19" s="272">
        <f t="shared" si="86"/>
        <v>0.6</v>
      </c>
      <c r="FZ19" s="55">
        <f t="shared" si="87"/>
        <v>3</v>
      </c>
      <c r="GA19" s="272">
        <f t="shared" si="88"/>
        <v>0.10367999999999998</v>
      </c>
      <c r="GB19" s="57">
        <f t="shared" si="89"/>
        <v>0</v>
      </c>
      <c r="GC19" s="57">
        <f t="shared" si="90"/>
        <v>0</v>
      </c>
      <c r="GD19" s="56">
        <f t="shared" si="91"/>
        <v>0</v>
      </c>
      <c r="GE19" s="55">
        <f t="shared" si="92"/>
        <v>3</v>
      </c>
      <c r="GF19" s="272">
        <f t="shared" si="93"/>
        <v>0.6</v>
      </c>
      <c r="GG19" s="55">
        <f t="shared" si="94"/>
        <v>3</v>
      </c>
      <c r="GH19" s="272">
        <f t="shared" si="95"/>
        <v>0.10367999999999998</v>
      </c>
      <c r="GI19" s="272">
        <f t="shared" si="96"/>
        <v>0.6</v>
      </c>
    </row>
    <row r="20" spans="1:191" ht="132.6" x14ac:dyDescent="0.3">
      <c r="A20" s="75">
        <v>12</v>
      </c>
      <c r="B20" s="69" t="s">
        <v>998</v>
      </c>
      <c r="C20" s="69" t="s">
        <v>1002</v>
      </c>
      <c r="D20" s="71" t="s">
        <v>205</v>
      </c>
      <c r="E20" s="67" t="s">
        <v>196</v>
      </c>
      <c r="F20" s="62" t="s">
        <v>224</v>
      </c>
      <c r="G20" s="67" t="s">
        <v>789</v>
      </c>
      <c r="H20" s="67" t="s">
        <v>175</v>
      </c>
      <c r="I20" s="71" t="s">
        <v>22</v>
      </c>
      <c r="J20" s="376" t="s">
        <v>53</v>
      </c>
      <c r="K20" s="71" t="s">
        <v>54</v>
      </c>
      <c r="L20" s="71" t="s">
        <v>53</v>
      </c>
      <c r="M20" s="71" t="s">
        <v>53</v>
      </c>
      <c r="N20" s="71" t="s">
        <v>54</v>
      </c>
      <c r="O20" s="71" t="s">
        <v>54</v>
      </c>
      <c r="P20" s="71" t="s">
        <v>53</v>
      </c>
      <c r="Q20" s="71" t="s">
        <v>53</v>
      </c>
      <c r="R20" s="71" t="s">
        <v>54</v>
      </c>
      <c r="S20" s="71" t="s">
        <v>54</v>
      </c>
      <c r="T20" s="71" t="s">
        <v>54</v>
      </c>
      <c r="U20" s="71" t="s">
        <v>54</v>
      </c>
      <c r="V20" s="71" t="s">
        <v>54</v>
      </c>
      <c r="W20" s="71" t="s">
        <v>54</v>
      </c>
      <c r="X20" s="71" t="s">
        <v>54</v>
      </c>
      <c r="Y20" s="71" t="s">
        <v>53</v>
      </c>
      <c r="Z20" s="71" t="s">
        <v>53</v>
      </c>
      <c r="AA20" s="71" t="s">
        <v>53</v>
      </c>
      <c r="AB20" s="71" t="s">
        <v>53</v>
      </c>
      <c r="AC20" s="70" t="str">
        <f t="shared" si="0"/>
        <v>3 - Media</v>
      </c>
      <c r="AD20" s="233">
        <f t="shared" si="1"/>
        <v>0.6</v>
      </c>
      <c r="AE20" s="70" t="str">
        <f t="shared" si="2"/>
        <v>4 - Mayor</v>
      </c>
      <c r="AF20" s="233">
        <f t="shared" si="3"/>
        <v>0.8</v>
      </c>
      <c r="AG20" s="69" t="str">
        <f>IFERROR(INDEX('G PREDIAL'!$BLU$676:$BLY$680,MATCH(I20,'G PREDIAL'!$BLS$676:$BLS$680,0),MATCH(AE20,'G PREDIAL'!$BLU$674:$BLY$674,0)),"")</f>
        <v>ALTO</v>
      </c>
      <c r="AH20" s="233">
        <f t="shared" si="4"/>
        <v>0.48</v>
      </c>
      <c r="AI20" s="169" t="s">
        <v>1001</v>
      </c>
      <c r="AJ20" s="62" t="s">
        <v>1000</v>
      </c>
      <c r="AK20" s="67" t="s">
        <v>967</v>
      </c>
      <c r="AL20" s="67" t="s">
        <v>966</v>
      </c>
      <c r="AM20" s="62" t="s">
        <v>35</v>
      </c>
      <c r="AN20" s="67" t="s">
        <v>45</v>
      </c>
      <c r="AO20" s="67" t="s">
        <v>50</v>
      </c>
      <c r="AP20" s="62" t="s">
        <v>51</v>
      </c>
      <c r="AQ20" s="62" t="s">
        <v>35</v>
      </c>
      <c r="AR20" s="67" t="s">
        <v>45</v>
      </c>
      <c r="AS20" s="67" t="s">
        <v>50</v>
      </c>
      <c r="AT20" s="62" t="s">
        <v>51</v>
      </c>
      <c r="AU20" s="62" t="s">
        <v>35</v>
      </c>
      <c r="AV20" s="67" t="s">
        <v>45</v>
      </c>
      <c r="AW20" s="67" t="s">
        <v>50</v>
      </c>
      <c r="AX20" s="62" t="s">
        <v>51</v>
      </c>
      <c r="AY20" s="62" t="s">
        <v>35</v>
      </c>
      <c r="AZ20" s="67" t="s">
        <v>45</v>
      </c>
      <c r="BA20" s="67" t="s">
        <v>50</v>
      </c>
      <c r="BB20" s="62" t="s">
        <v>51</v>
      </c>
      <c r="BC20" s="62" t="s">
        <v>35</v>
      </c>
      <c r="BD20" s="67" t="s">
        <v>45</v>
      </c>
      <c r="BE20" s="67" t="s">
        <v>50</v>
      </c>
      <c r="BF20" s="62" t="s">
        <v>51</v>
      </c>
      <c r="BG20" s="62" t="s">
        <v>35</v>
      </c>
      <c r="BH20" s="67" t="s">
        <v>45</v>
      </c>
      <c r="BI20" s="67" t="s">
        <v>50</v>
      </c>
      <c r="BJ20" s="62" t="s">
        <v>51</v>
      </c>
      <c r="BK20" s="62"/>
      <c r="BL20" s="67"/>
      <c r="BM20" s="67"/>
      <c r="BN20" s="62"/>
      <c r="BO20" s="62"/>
      <c r="BP20" s="67"/>
      <c r="BQ20" s="67"/>
      <c r="BR20" s="62"/>
      <c r="BS20" s="62"/>
      <c r="BT20" s="67"/>
      <c r="BU20" s="67"/>
      <c r="BV20" s="62"/>
      <c r="BW20" s="62"/>
      <c r="BX20" s="67"/>
      <c r="BY20" s="67"/>
      <c r="BZ20" s="62"/>
      <c r="CA20" s="62"/>
      <c r="CB20" s="67"/>
      <c r="CC20" s="67"/>
      <c r="CD20" s="62"/>
      <c r="CE20" s="62"/>
      <c r="CF20" s="67"/>
      <c r="CG20" s="67"/>
      <c r="CH20" s="62"/>
      <c r="CI20" s="67"/>
      <c r="CJ20" s="67"/>
      <c r="CK20" s="62"/>
      <c r="CL20" s="66" t="str">
        <f>IFERROR(IF(GE20&lt;=1,"1 - Muy Baja",VLOOKUP(GE20,'G PREDIAL'!$BLR$676:$BLS$680,2,0)),"")</f>
        <v>3 - Media</v>
      </c>
      <c r="CM20" s="249">
        <f t="shared" si="5"/>
        <v>0.6</v>
      </c>
      <c r="CN20" s="66" t="str">
        <f>IFERROR(IF(GG20&lt;=1,"1 - Leve",HLOOKUP(GG20,'G PREDIAL'!$BLU$673:$BLY$674,2,0)),"")</f>
        <v>3 - Moderado</v>
      </c>
      <c r="CO20" s="249">
        <f t="shared" si="6"/>
        <v>0.6</v>
      </c>
      <c r="CP20" s="63" t="str">
        <f t="shared" si="97"/>
        <v>ALTO</v>
      </c>
      <c r="CQ20" s="233">
        <f t="shared" si="7"/>
        <v>0.36</v>
      </c>
      <c r="CR20" s="169" t="s">
        <v>475</v>
      </c>
      <c r="CS20" s="63">
        <f t="shared" si="8"/>
        <v>5</v>
      </c>
      <c r="CT20" s="62"/>
      <c r="CU20" s="62" t="s">
        <v>965</v>
      </c>
      <c r="CV20" s="62" t="s">
        <v>964</v>
      </c>
      <c r="CW20" s="242"/>
      <c r="CX20" s="56">
        <f t="shared" si="9"/>
        <v>10</v>
      </c>
      <c r="CY20" s="59">
        <f t="shared" si="10"/>
        <v>4</v>
      </c>
      <c r="CZ20" s="56" t="str">
        <f t="shared" si="11"/>
        <v>Mayor</v>
      </c>
      <c r="DA20" s="237">
        <f t="shared" si="12"/>
        <v>0.8</v>
      </c>
      <c r="DB20" s="57">
        <f t="shared" si="13"/>
        <v>0.15</v>
      </c>
      <c r="DC20" s="57">
        <f t="shared" si="14"/>
        <v>0.25</v>
      </c>
      <c r="DD20" s="56">
        <f t="shared" si="15"/>
        <v>0.4</v>
      </c>
      <c r="DE20" s="55">
        <f t="shared" si="16"/>
        <v>3</v>
      </c>
      <c r="DF20" s="272">
        <f t="shared" si="17"/>
        <v>0.6</v>
      </c>
      <c r="DG20" s="55">
        <f t="shared" si="18"/>
        <v>3</v>
      </c>
      <c r="DH20" s="55"/>
      <c r="DI20" s="272">
        <f t="shared" si="19"/>
        <v>0.48</v>
      </c>
      <c r="DJ20" s="57">
        <f t="shared" si="20"/>
        <v>0.15</v>
      </c>
      <c r="DK20" s="57">
        <f t="shared" si="21"/>
        <v>0.25</v>
      </c>
      <c r="DL20" s="56">
        <f t="shared" si="22"/>
        <v>0.4</v>
      </c>
      <c r="DM20" s="55">
        <f t="shared" si="23"/>
        <v>3</v>
      </c>
      <c r="DN20" s="272">
        <f t="shared" si="24"/>
        <v>0.6</v>
      </c>
      <c r="DO20" s="55">
        <f t="shared" si="25"/>
        <v>3</v>
      </c>
      <c r="DP20" s="272">
        <f t="shared" si="26"/>
        <v>0.28799999999999998</v>
      </c>
      <c r="DQ20" s="57">
        <f t="shared" si="27"/>
        <v>0.15</v>
      </c>
      <c r="DR20" s="57">
        <f t="shared" si="28"/>
        <v>0.25</v>
      </c>
      <c r="DS20" s="56">
        <f t="shared" si="29"/>
        <v>0.4</v>
      </c>
      <c r="DT20" s="55">
        <f t="shared" si="30"/>
        <v>3</v>
      </c>
      <c r="DU20" s="272">
        <f t="shared" si="31"/>
        <v>0.6</v>
      </c>
      <c r="DV20" s="55">
        <f t="shared" si="32"/>
        <v>3</v>
      </c>
      <c r="DW20" s="272">
        <f t="shared" si="33"/>
        <v>0.17279999999999998</v>
      </c>
      <c r="DX20" s="57">
        <f t="shared" si="34"/>
        <v>0.15</v>
      </c>
      <c r="DY20" s="57">
        <f t="shared" si="98"/>
        <v>0.25</v>
      </c>
      <c r="DZ20" s="56">
        <f t="shared" si="35"/>
        <v>0.4</v>
      </c>
      <c r="EA20" s="55">
        <f t="shared" si="36"/>
        <v>3</v>
      </c>
      <c r="EB20" s="272">
        <f t="shared" si="37"/>
        <v>0.6</v>
      </c>
      <c r="EC20" s="55">
        <f t="shared" si="38"/>
        <v>3</v>
      </c>
      <c r="ED20" s="272">
        <f t="shared" si="39"/>
        <v>0.10367999999999998</v>
      </c>
      <c r="EE20" s="57">
        <f t="shared" si="40"/>
        <v>0.15</v>
      </c>
      <c r="EF20" s="57">
        <f t="shared" si="41"/>
        <v>0.25</v>
      </c>
      <c r="EG20" s="56">
        <f t="shared" si="42"/>
        <v>0.4</v>
      </c>
      <c r="EH20" s="55">
        <f t="shared" si="43"/>
        <v>3</v>
      </c>
      <c r="EI20" s="272">
        <f t="shared" si="44"/>
        <v>0.6</v>
      </c>
      <c r="EJ20" s="55">
        <f t="shared" si="45"/>
        <v>3</v>
      </c>
      <c r="EK20" s="272">
        <f t="shared" si="46"/>
        <v>6.2207999999999986E-2</v>
      </c>
      <c r="EL20" s="57">
        <f t="shared" si="47"/>
        <v>0.15</v>
      </c>
      <c r="EM20" s="57">
        <f t="shared" si="48"/>
        <v>0.25</v>
      </c>
      <c r="EN20" s="56">
        <f t="shared" si="49"/>
        <v>0.4</v>
      </c>
      <c r="EO20" s="55">
        <f t="shared" si="50"/>
        <v>3</v>
      </c>
      <c r="EP20" s="272">
        <f t="shared" si="51"/>
        <v>0.6</v>
      </c>
      <c r="EQ20" s="55">
        <f t="shared" si="52"/>
        <v>3</v>
      </c>
      <c r="ER20" s="272">
        <f t="shared" si="53"/>
        <v>3.7324799999999991E-2</v>
      </c>
      <c r="ES20" s="57">
        <f t="shared" si="54"/>
        <v>0</v>
      </c>
      <c r="ET20" s="57">
        <f t="shared" si="55"/>
        <v>0</v>
      </c>
      <c r="EU20" s="56">
        <f t="shared" si="56"/>
        <v>0</v>
      </c>
      <c r="EV20" s="55">
        <f t="shared" si="57"/>
        <v>3</v>
      </c>
      <c r="EW20" s="272">
        <f t="shared" si="58"/>
        <v>0.6</v>
      </c>
      <c r="EX20" s="55">
        <f t="shared" si="59"/>
        <v>3</v>
      </c>
      <c r="EY20" s="272">
        <f t="shared" si="60"/>
        <v>3.7324799999999991E-2</v>
      </c>
      <c r="EZ20" s="57">
        <f t="shared" si="61"/>
        <v>0</v>
      </c>
      <c r="FA20" s="57">
        <f t="shared" si="62"/>
        <v>0</v>
      </c>
      <c r="FB20" s="56">
        <f t="shared" si="63"/>
        <v>0</v>
      </c>
      <c r="FC20" s="55">
        <f t="shared" si="64"/>
        <v>3</v>
      </c>
      <c r="FD20" s="272">
        <f t="shared" si="65"/>
        <v>0.6</v>
      </c>
      <c r="FE20" s="55">
        <f t="shared" si="66"/>
        <v>3</v>
      </c>
      <c r="FF20" s="272">
        <f t="shared" si="67"/>
        <v>3.7324799999999991E-2</v>
      </c>
      <c r="FG20" s="57">
        <f t="shared" si="68"/>
        <v>0</v>
      </c>
      <c r="FH20" s="57">
        <f t="shared" si="69"/>
        <v>0</v>
      </c>
      <c r="FI20" s="56">
        <f t="shared" si="70"/>
        <v>0</v>
      </c>
      <c r="FJ20" s="55">
        <f t="shared" si="71"/>
        <v>3</v>
      </c>
      <c r="FK20" s="272">
        <f t="shared" si="72"/>
        <v>0.6</v>
      </c>
      <c r="FL20" s="55">
        <f t="shared" si="73"/>
        <v>3</v>
      </c>
      <c r="FM20" s="272">
        <f t="shared" si="74"/>
        <v>3.7324799999999991E-2</v>
      </c>
      <c r="FN20" s="57">
        <f t="shared" si="75"/>
        <v>0</v>
      </c>
      <c r="FO20" s="57">
        <f t="shared" si="76"/>
        <v>0</v>
      </c>
      <c r="FP20" s="56">
        <f t="shared" si="77"/>
        <v>0</v>
      </c>
      <c r="FQ20" s="55">
        <f t="shared" si="78"/>
        <v>3</v>
      </c>
      <c r="FR20" s="272">
        <f t="shared" si="79"/>
        <v>0.6</v>
      </c>
      <c r="FS20" s="55">
        <f t="shared" si="80"/>
        <v>3</v>
      </c>
      <c r="FT20" s="272">
        <f t="shared" si="81"/>
        <v>3.7324799999999991E-2</v>
      </c>
      <c r="FU20" s="57">
        <f t="shared" si="82"/>
        <v>0</v>
      </c>
      <c r="FV20" s="57">
        <f t="shared" si="83"/>
        <v>0</v>
      </c>
      <c r="FW20" s="56">
        <f t="shared" si="84"/>
        <v>0</v>
      </c>
      <c r="FX20" s="55">
        <f t="shared" si="85"/>
        <v>3</v>
      </c>
      <c r="FY20" s="272">
        <f t="shared" si="86"/>
        <v>0.6</v>
      </c>
      <c r="FZ20" s="55">
        <f t="shared" si="87"/>
        <v>3</v>
      </c>
      <c r="GA20" s="272">
        <f t="shared" si="88"/>
        <v>3.7324799999999991E-2</v>
      </c>
      <c r="GB20" s="57">
        <f t="shared" si="89"/>
        <v>0</v>
      </c>
      <c r="GC20" s="57">
        <f t="shared" si="90"/>
        <v>0</v>
      </c>
      <c r="GD20" s="56">
        <f t="shared" si="91"/>
        <v>0</v>
      </c>
      <c r="GE20" s="55">
        <f t="shared" si="92"/>
        <v>3</v>
      </c>
      <c r="GF20" s="272">
        <f t="shared" si="93"/>
        <v>0.6</v>
      </c>
      <c r="GG20" s="55">
        <f t="shared" si="94"/>
        <v>3</v>
      </c>
      <c r="GH20" s="272">
        <f t="shared" si="95"/>
        <v>3.7324799999999991E-2</v>
      </c>
      <c r="GI20" s="272">
        <f t="shared" si="96"/>
        <v>0.6</v>
      </c>
    </row>
    <row r="21" spans="1:191" ht="112.2" x14ac:dyDescent="0.3">
      <c r="A21" s="75">
        <v>13</v>
      </c>
      <c r="B21" s="69" t="s">
        <v>998</v>
      </c>
      <c r="C21" s="69" t="s">
        <v>999</v>
      </c>
      <c r="D21" s="71" t="s">
        <v>206</v>
      </c>
      <c r="E21" s="67" t="s">
        <v>204</v>
      </c>
      <c r="F21" s="73" t="s">
        <v>970</v>
      </c>
      <c r="G21" s="67" t="s">
        <v>789</v>
      </c>
      <c r="H21" s="67" t="s">
        <v>175</v>
      </c>
      <c r="I21" s="71" t="s">
        <v>24</v>
      </c>
      <c r="J21" s="376" t="s">
        <v>53</v>
      </c>
      <c r="K21" s="71" t="s">
        <v>54</v>
      </c>
      <c r="L21" s="71" t="s">
        <v>53</v>
      </c>
      <c r="M21" s="71" t="s">
        <v>53</v>
      </c>
      <c r="N21" s="71" t="s">
        <v>54</v>
      </c>
      <c r="O21" s="71" t="s">
        <v>54</v>
      </c>
      <c r="P21" s="71" t="s">
        <v>53</v>
      </c>
      <c r="Q21" s="71" t="s">
        <v>53</v>
      </c>
      <c r="R21" s="71" t="s">
        <v>54</v>
      </c>
      <c r="S21" s="71" t="s">
        <v>54</v>
      </c>
      <c r="T21" s="71" t="s">
        <v>54</v>
      </c>
      <c r="U21" s="71" t="s">
        <v>54</v>
      </c>
      <c r="V21" s="71" t="s">
        <v>54</v>
      </c>
      <c r="W21" s="71" t="s">
        <v>54</v>
      </c>
      <c r="X21" s="71" t="s">
        <v>53</v>
      </c>
      <c r="Y21" s="71" t="s">
        <v>53</v>
      </c>
      <c r="Z21" s="71" t="s">
        <v>53</v>
      </c>
      <c r="AA21" s="71" t="s">
        <v>53</v>
      </c>
      <c r="AB21" s="71" t="s">
        <v>53</v>
      </c>
      <c r="AC21" s="70" t="str">
        <f t="shared" si="0"/>
        <v>4 - Alta</v>
      </c>
      <c r="AD21" s="233">
        <f t="shared" si="1"/>
        <v>0.8</v>
      </c>
      <c r="AE21" s="70" t="str">
        <f t="shared" si="2"/>
        <v>4 - Mayor</v>
      </c>
      <c r="AF21" s="233">
        <f t="shared" si="3"/>
        <v>0.8</v>
      </c>
      <c r="AG21" s="69" t="str">
        <f>IFERROR(INDEX('G PREDIAL'!$BLU$676:$BLY$680,MATCH(I21,'G PREDIAL'!$BLS$676:$BLS$680,0),MATCH(AE21,'G PREDIAL'!$BLU$674:$BLY$674,0)),"")</f>
        <v>EXTREMO</v>
      </c>
      <c r="AH21" s="233">
        <f t="shared" si="4"/>
        <v>0.64000000000000012</v>
      </c>
      <c r="AI21" s="169" t="s">
        <v>996</v>
      </c>
      <c r="AJ21" s="62" t="s">
        <v>995</v>
      </c>
      <c r="AK21" s="67" t="s">
        <v>967</v>
      </c>
      <c r="AL21" s="67" t="s">
        <v>966</v>
      </c>
      <c r="AM21" s="62" t="s">
        <v>35</v>
      </c>
      <c r="AN21" s="67" t="s">
        <v>46</v>
      </c>
      <c r="AO21" s="67" t="s">
        <v>49</v>
      </c>
      <c r="AP21" s="62" t="s">
        <v>51</v>
      </c>
      <c r="AQ21" s="62" t="s">
        <v>35</v>
      </c>
      <c r="AR21" s="67" t="s">
        <v>46</v>
      </c>
      <c r="AS21" s="67" t="s">
        <v>49</v>
      </c>
      <c r="AT21" s="62" t="s">
        <v>51</v>
      </c>
      <c r="AU21" s="62" t="s">
        <v>35</v>
      </c>
      <c r="AV21" s="67" t="s">
        <v>46</v>
      </c>
      <c r="AW21" s="67" t="s">
        <v>49</v>
      </c>
      <c r="AX21" s="62" t="s">
        <v>51</v>
      </c>
      <c r="AY21" s="62" t="s">
        <v>35</v>
      </c>
      <c r="AZ21" s="67" t="s">
        <v>46</v>
      </c>
      <c r="BA21" s="67" t="s">
        <v>49</v>
      </c>
      <c r="BB21" s="62" t="s">
        <v>51</v>
      </c>
      <c r="BC21" s="62"/>
      <c r="BD21" s="67"/>
      <c r="BE21" s="67"/>
      <c r="BF21" s="62"/>
      <c r="BG21" s="62"/>
      <c r="BH21" s="67"/>
      <c r="BI21" s="67"/>
      <c r="BJ21" s="62"/>
      <c r="BK21" s="62"/>
      <c r="BL21" s="67"/>
      <c r="BM21" s="67"/>
      <c r="BN21" s="62"/>
      <c r="BO21" s="62"/>
      <c r="BP21" s="67"/>
      <c r="BQ21" s="67"/>
      <c r="BR21" s="62"/>
      <c r="BS21" s="62"/>
      <c r="BT21" s="67"/>
      <c r="BU21" s="67"/>
      <c r="BV21" s="62"/>
      <c r="BW21" s="62"/>
      <c r="BX21" s="67"/>
      <c r="BY21" s="67"/>
      <c r="BZ21" s="62"/>
      <c r="CA21" s="62"/>
      <c r="CB21" s="67"/>
      <c r="CC21" s="67"/>
      <c r="CD21" s="62"/>
      <c r="CE21" s="62"/>
      <c r="CF21" s="67"/>
      <c r="CG21" s="67"/>
      <c r="CH21" s="62"/>
      <c r="CI21" s="67"/>
      <c r="CJ21" s="67"/>
      <c r="CK21" s="62"/>
      <c r="CL21" s="66" t="str">
        <f>IFERROR(IF(GE21&lt;=1,"1 - Muy Baja",VLOOKUP(GE21,'G PREDIAL'!$BLR$676:$BLS$680,2,0)),"")</f>
        <v>4 - Alta</v>
      </c>
      <c r="CM21" s="249">
        <f t="shared" si="5"/>
        <v>0.8</v>
      </c>
      <c r="CN21" s="66" t="str">
        <f>IFERROR(IF(GG21&lt;=1,"1 - Leve",HLOOKUP(GG21,'G PREDIAL'!$BLU$673:$BLY$674,2,0)),"")</f>
        <v>3 - Moderado</v>
      </c>
      <c r="CO21" s="249">
        <f t="shared" si="6"/>
        <v>0.6</v>
      </c>
      <c r="CP21" s="63" t="str">
        <f t="shared" si="97"/>
        <v>ALTO</v>
      </c>
      <c r="CQ21" s="233">
        <f t="shared" si="7"/>
        <v>0.48</v>
      </c>
      <c r="CR21" s="169" t="s">
        <v>238</v>
      </c>
      <c r="CS21" s="63">
        <f t="shared" si="8"/>
        <v>5</v>
      </c>
      <c r="CT21" s="62"/>
      <c r="CU21" s="62" t="s">
        <v>965</v>
      </c>
      <c r="CV21" s="62" t="s">
        <v>964</v>
      </c>
      <c r="CW21" s="242"/>
      <c r="CX21" s="56">
        <f t="shared" si="9"/>
        <v>9</v>
      </c>
      <c r="CY21" s="59">
        <f t="shared" si="10"/>
        <v>4</v>
      </c>
      <c r="CZ21" s="56" t="str">
        <f t="shared" si="11"/>
        <v>Mayor</v>
      </c>
      <c r="DA21" s="237">
        <f t="shared" si="12"/>
        <v>0.8</v>
      </c>
      <c r="DB21" s="57">
        <f t="shared" si="13"/>
        <v>0.25</v>
      </c>
      <c r="DC21" s="57">
        <f t="shared" si="14"/>
        <v>0.15</v>
      </c>
      <c r="DD21" s="56">
        <f t="shared" si="15"/>
        <v>0.4</v>
      </c>
      <c r="DE21" s="55">
        <f t="shared" si="16"/>
        <v>4</v>
      </c>
      <c r="DF21" s="272">
        <f t="shared" si="17"/>
        <v>0.8</v>
      </c>
      <c r="DG21" s="55">
        <f t="shared" si="18"/>
        <v>3</v>
      </c>
      <c r="DH21" s="55"/>
      <c r="DI21" s="272">
        <f t="shared" si="19"/>
        <v>0.48</v>
      </c>
      <c r="DJ21" s="57">
        <f t="shared" si="20"/>
        <v>0.25</v>
      </c>
      <c r="DK21" s="57">
        <f t="shared" si="21"/>
        <v>0.15</v>
      </c>
      <c r="DL21" s="56">
        <f t="shared" si="22"/>
        <v>0.4</v>
      </c>
      <c r="DM21" s="55">
        <f t="shared" si="23"/>
        <v>4</v>
      </c>
      <c r="DN21" s="272">
        <f t="shared" si="24"/>
        <v>0.8</v>
      </c>
      <c r="DO21" s="55">
        <f t="shared" si="25"/>
        <v>3</v>
      </c>
      <c r="DP21" s="272">
        <f t="shared" si="26"/>
        <v>0.28799999999999998</v>
      </c>
      <c r="DQ21" s="57">
        <f t="shared" si="27"/>
        <v>0.25</v>
      </c>
      <c r="DR21" s="57">
        <f t="shared" si="28"/>
        <v>0.15</v>
      </c>
      <c r="DS21" s="56">
        <f t="shared" si="29"/>
        <v>0.4</v>
      </c>
      <c r="DT21" s="55">
        <f t="shared" si="30"/>
        <v>4</v>
      </c>
      <c r="DU21" s="272">
        <f t="shared" si="31"/>
        <v>0.8</v>
      </c>
      <c r="DV21" s="55">
        <f t="shared" si="32"/>
        <v>3</v>
      </c>
      <c r="DW21" s="272">
        <f t="shared" si="33"/>
        <v>0.17279999999999998</v>
      </c>
      <c r="DX21" s="57">
        <f t="shared" si="34"/>
        <v>0.25</v>
      </c>
      <c r="DY21" s="57">
        <f t="shared" si="98"/>
        <v>0.15</v>
      </c>
      <c r="DZ21" s="56">
        <f t="shared" si="35"/>
        <v>0.4</v>
      </c>
      <c r="EA21" s="55">
        <f t="shared" si="36"/>
        <v>4</v>
      </c>
      <c r="EB21" s="272">
        <f t="shared" si="37"/>
        <v>0.8</v>
      </c>
      <c r="EC21" s="55">
        <f t="shared" si="38"/>
        <v>3</v>
      </c>
      <c r="ED21" s="272">
        <f t="shared" si="39"/>
        <v>0.10367999999999998</v>
      </c>
      <c r="EE21" s="57">
        <f t="shared" si="40"/>
        <v>0</v>
      </c>
      <c r="EF21" s="57">
        <f t="shared" si="41"/>
        <v>0</v>
      </c>
      <c r="EG21" s="56">
        <f t="shared" si="42"/>
        <v>0</v>
      </c>
      <c r="EH21" s="55">
        <f t="shared" si="43"/>
        <v>4</v>
      </c>
      <c r="EI21" s="272">
        <f t="shared" si="44"/>
        <v>0.8</v>
      </c>
      <c r="EJ21" s="55">
        <f t="shared" si="45"/>
        <v>3</v>
      </c>
      <c r="EK21" s="272">
        <f t="shared" si="46"/>
        <v>0.10367999999999998</v>
      </c>
      <c r="EL21" s="57">
        <f t="shared" si="47"/>
        <v>0</v>
      </c>
      <c r="EM21" s="57">
        <f t="shared" si="48"/>
        <v>0</v>
      </c>
      <c r="EN21" s="56">
        <f t="shared" si="49"/>
        <v>0</v>
      </c>
      <c r="EO21" s="55">
        <f t="shared" si="50"/>
        <v>4</v>
      </c>
      <c r="EP21" s="272">
        <f t="shared" si="51"/>
        <v>0.8</v>
      </c>
      <c r="EQ21" s="55">
        <f t="shared" si="52"/>
        <v>3</v>
      </c>
      <c r="ER21" s="272">
        <f t="shared" si="53"/>
        <v>0.10367999999999998</v>
      </c>
      <c r="ES21" s="57">
        <f t="shared" si="54"/>
        <v>0</v>
      </c>
      <c r="ET21" s="57">
        <f t="shared" si="55"/>
        <v>0</v>
      </c>
      <c r="EU21" s="56">
        <f t="shared" si="56"/>
        <v>0</v>
      </c>
      <c r="EV21" s="55">
        <f t="shared" si="57"/>
        <v>4</v>
      </c>
      <c r="EW21" s="272">
        <f t="shared" si="58"/>
        <v>0.8</v>
      </c>
      <c r="EX21" s="55">
        <f t="shared" si="59"/>
        <v>3</v>
      </c>
      <c r="EY21" s="272">
        <f t="shared" si="60"/>
        <v>0.10367999999999998</v>
      </c>
      <c r="EZ21" s="57">
        <f t="shared" si="61"/>
        <v>0</v>
      </c>
      <c r="FA21" s="57">
        <f t="shared" si="62"/>
        <v>0</v>
      </c>
      <c r="FB21" s="56">
        <f t="shared" si="63"/>
        <v>0</v>
      </c>
      <c r="FC21" s="55">
        <f t="shared" si="64"/>
        <v>4</v>
      </c>
      <c r="FD21" s="272">
        <f t="shared" si="65"/>
        <v>0.8</v>
      </c>
      <c r="FE21" s="55">
        <f t="shared" si="66"/>
        <v>3</v>
      </c>
      <c r="FF21" s="272">
        <f t="shared" si="67"/>
        <v>0.10367999999999998</v>
      </c>
      <c r="FG21" s="57">
        <f t="shared" si="68"/>
        <v>0</v>
      </c>
      <c r="FH21" s="57">
        <f t="shared" si="69"/>
        <v>0</v>
      </c>
      <c r="FI21" s="56">
        <f t="shared" si="70"/>
        <v>0</v>
      </c>
      <c r="FJ21" s="55">
        <f t="shared" si="71"/>
        <v>4</v>
      </c>
      <c r="FK21" s="272">
        <f t="shared" si="72"/>
        <v>0.8</v>
      </c>
      <c r="FL21" s="55">
        <f t="shared" si="73"/>
        <v>3</v>
      </c>
      <c r="FM21" s="272">
        <f t="shared" si="74"/>
        <v>0.10367999999999998</v>
      </c>
      <c r="FN21" s="57">
        <f t="shared" si="75"/>
        <v>0</v>
      </c>
      <c r="FO21" s="57">
        <f t="shared" si="76"/>
        <v>0</v>
      </c>
      <c r="FP21" s="56">
        <f t="shared" si="77"/>
        <v>0</v>
      </c>
      <c r="FQ21" s="55">
        <f t="shared" si="78"/>
        <v>4</v>
      </c>
      <c r="FR21" s="272">
        <f t="shared" si="79"/>
        <v>0.8</v>
      </c>
      <c r="FS21" s="55">
        <f t="shared" si="80"/>
        <v>3</v>
      </c>
      <c r="FT21" s="272">
        <f t="shared" si="81"/>
        <v>0.10367999999999998</v>
      </c>
      <c r="FU21" s="57">
        <f t="shared" si="82"/>
        <v>0</v>
      </c>
      <c r="FV21" s="57">
        <f t="shared" si="83"/>
        <v>0</v>
      </c>
      <c r="FW21" s="56">
        <f t="shared" si="84"/>
        <v>0</v>
      </c>
      <c r="FX21" s="55">
        <f t="shared" si="85"/>
        <v>4</v>
      </c>
      <c r="FY21" s="272">
        <f t="shared" si="86"/>
        <v>0.8</v>
      </c>
      <c r="FZ21" s="55">
        <f t="shared" si="87"/>
        <v>3</v>
      </c>
      <c r="GA21" s="272">
        <f t="shared" si="88"/>
        <v>0.10367999999999998</v>
      </c>
      <c r="GB21" s="57">
        <f t="shared" si="89"/>
        <v>0</v>
      </c>
      <c r="GC21" s="57">
        <f t="shared" si="90"/>
        <v>0</v>
      </c>
      <c r="GD21" s="56">
        <f t="shared" si="91"/>
        <v>0</v>
      </c>
      <c r="GE21" s="55">
        <f t="shared" si="92"/>
        <v>4</v>
      </c>
      <c r="GF21" s="272">
        <f t="shared" si="93"/>
        <v>0.8</v>
      </c>
      <c r="GG21" s="55">
        <f t="shared" si="94"/>
        <v>3</v>
      </c>
      <c r="GH21" s="272">
        <f t="shared" si="95"/>
        <v>0.10367999999999998</v>
      </c>
      <c r="GI21" s="272">
        <f t="shared" si="96"/>
        <v>0.6</v>
      </c>
    </row>
    <row r="22" spans="1:191" ht="112.2" x14ac:dyDescent="0.3">
      <c r="A22" s="75">
        <v>14</v>
      </c>
      <c r="B22" s="69" t="s">
        <v>998</v>
      </c>
      <c r="C22" s="69" t="s">
        <v>997</v>
      </c>
      <c r="D22" s="71" t="s">
        <v>205</v>
      </c>
      <c r="E22" s="67" t="s">
        <v>196</v>
      </c>
      <c r="F22" s="62" t="s">
        <v>224</v>
      </c>
      <c r="G22" s="67" t="s">
        <v>789</v>
      </c>
      <c r="H22" s="67" t="s">
        <v>175</v>
      </c>
      <c r="I22" s="71" t="s">
        <v>24</v>
      </c>
      <c r="J22" s="376" t="s">
        <v>53</v>
      </c>
      <c r="K22" s="71" t="s">
        <v>54</v>
      </c>
      <c r="L22" s="71" t="s">
        <v>53</v>
      </c>
      <c r="M22" s="71" t="s">
        <v>53</v>
      </c>
      <c r="N22" s="71" t="s">
        <v>54</v>
      </c>
      <c r="O22" s="71" t="s">
        <v>54</v>
      </c>
      <c r="P22" s="71" t="s">
        <v>53</v>
      </c>
      <c r="Q22" s="71" t="s">
        <v>53</v>
      </c>
      <c r="R22" s="71" t="s">
        <v>54</v>
      </c>
      <c r="S22" s="71" t="s">
        <v>54</v>
      </c>
      <c r="T22" s="71" t="s">
        <v>54</v>
      </c>
      <c r="U22" s="71" t="s">
        <v>54</v>
      </c>
      <c r="V22" s="71" t="s">
        <v>54</v>
      </c>
      <c r="W22" s="71" t="s">
        <v>54</v>
      </c>
      <c r="X22" s="71" t="s">
        <v>53</v>
      </c>
      <c r="Y22" s="71" t="s">
        <v>53</v>
      </c>
      <c r="Z22" s="71" t="s">
        <v>53</v>
      </c>
      <c r="AA22" s="71" t="s">
        <v>53</v>
      </c>
      <c r="AB22" s="71" t="s">
        <v>53</v>
      </c>
      <c r="AC22" s="70" t="str">
        <f t="shared" si="0"/>
        <v>4 - Alta</v>
      </c>
      <c r="AD22" s="233">
        <f t="shared" si="1"/>
        <v>0.8</v>
      </c>
      <c r="AE22" s="70" t="str">
        <f t="shared" si="2"/>
        <v>4 - Mayor</v>
      </c>
      <c r="AF22" s="233">
        <f t="shared" si="3"/>
        <v>0.8</v>
      </c>
      <c r="AG22" s="69" t="str">
        <f>IFERROR(INDEX('G PREDIAL'!$BLU$676:$BLY$680,MATCH(I22,'G PREDIAL'!$BLS$676:$BLS$680,0),MATCH(AE22,'G PREDIAL'!$BLU$674:$BLY$674,0)),"")</f>
        <v>EXTREMO</v>
      </c>
      <c r="AH22" s="233">
        <f t="shared" si="4"/>
        <v>0.64000000000000012</v>
      </c>
      <c r="AI22" s="69" t="s">
        <v>996</v>
      </c>
      <c r="AJ22" s="62" t="s">
        <v>995</v>
      </c>
      <c r="AK22" s="67" t="s">
        <v>967</v>
      </c>
      <c r="AL22" s="67" t="s">
        <v>966</v>
      </c>
      <c r="AM22" s="62" t="s">
        <v>35</v>
      </c>
      <c r="AN22" s="67" t="s">
        <v>46</v>
      </c>
      <c r="AO22" s="67" t="s">
        <v>49</v>
      </c>
      <c r="AP22" s="62" t="s">
        <v>51</v>
      </c>
      <c r="AQ22" s="62" t="s">
        <v>35</v>
      </c>
      <c r="AR22" s="67" t="s">
        <v>46</v>
      </c>
      <c r="AS22" s="67" t="s">
        <v>49</v>
      </c>
      <c r="AT22" s="62" t="s">
        <v>51</v>
      </c>
      <c r="AU22" s="62" t="s">
        <v>35</v>
      </c>
      <c r="AV22" s="67" t="s">
        <v>46</v>
      </c>
      <c r="AW22" s="67" t="s">
        <v>49</v>
      </c>
      <c r="AX22" s="62" t="s">
        <v>51</v>
      </c>
      <c r="AY22" s="62" t="s">
        <v>35</v>
      </c>
      <c r="AZ22" s="67" t="s">
        <v>46</v>
      </c>
      <c r="BA22" s="67" t="s">
        <v>49</v>
      </c>
      <c r="BB22" s="62" t="s">
        <v>51</v>
      </c>
      <c r="BC22" s="62"/>
      <c r="BD22" s="67"/>
      <c r="BE22" s="67"/>
      <c r="BF22" s="62"/>
      <c r="BG22" s="62"/>
      <c r="BH22" s="67"/>
      <c r="BI22" s="67"/>
      <c r="BJ22" s="62"/>
      <c r="BK22" s="62"/>
      <c r="BL22" s="67"/>
      <c r="BM22" s="67"/>
      <c r="BN22" s="62"/>
      <c r="BO22" s="62"/>
      <c r="BP22" s="67"/>
      <c r="BQ22" s="67"/>
      <c r="BR22" s="62"/>
      <c r="BS22" s="62"/>
      <c r="BT22" s="67"/>
      <c r="BU22" s="67"/>
      <c r="BV22" s="62"/>
      <c r="BW22" s="62"/>
      <c r="BX22" s="67"/>
      <c r="BY22" s="67"/>
      <c r="BZ22" s="62"/>
      <c r="CA22" s="62"/>
      <c r="CB22" s="67"/>
      <c r="CC22" s="67"/>
      <c r="CD22" s="62"/>
      <c r="CE22" s="62"/>
      <c r="CF22" s="67"/>
      <c r="CG22" s="67"/>
      <c r="CH22" s="62"/>
      <c r="CI22" s="67"/>
      <c r="CJ22" s="67"/>
      <c r="CK22" s="62"/>
      <c r="CL22" s="66" t="str">
        <f>IFERROR(IF(GE22&lt;=1,"1 - Muy Baja",VLOOKUP(GE22,'G PREDIAL'!$BLR$676:$BLS$680,2,0)),"")</f>
        <v>4 - Alta</v>
      </c>
      <c r="CM22" s="249">
        <f t="shared" si="5"/>
        <v>0.8</v>
      </c>
      <c r="CN22" s="66" t="str">
        <f>IFERROR(IF(GG22&lt;=1,"1 - Leve",HLOOKUP(GG22,'G PREDIAL'!$BLU$673:$BLY$674,2,0)),"")</f>
        <v>3 - Moderado</v>
      </c>
      <c r="CO22" s="249">
        <f t="shared" si="6"/>
        <v>0.6</v>
      </c>
      <c r="CP22" s="63" t="str">
        <f t="shared" si="97"/>
        <v>ALTO</v>
      </c>
      <c r="CQ22" s="233">
        <f t="shared" si="7"/>
        <v>0.48</v>
      </c>
      <c r="CR22" s="169" t="s">
        <v>475</v>
      </c>
      <c r="CS22" s="63">
        <f t="shared" si="8"/>
        <v>5</v>
      </c>
      <c r="CT22" s="62"/>
      <c r="CU22" s="62" t="s">
        <v>965</v>
      </c>
      <c r="CV22" s="62" t="s">
        <v>964</v>
      </c>
      <c r="CW22" s="242"/>
      <c r="CX22" s="56">
        <f t="shared" si="9"/>
        <v>9</v>
      </c>
      <c r="CY22" s="59">
        <f t="shared" si="10"/>
        <v>4</v>
      </c>
      <c r="CZ22" s="56" t="str">
        <f t="shared" si="11"/>
        <v>Mayor</v>
      </c>
      <c r="DA22" s="237">
        <f t="shared" si="12"/>
        <v>0.8</v>
      </c>
      <c r="DB22" s="57">
        <f t="shared" si="13"/>
        <v>0.25</v>
      </c>
      <c r="DC22" s="57">
        <f t="shared" si="14"/>
        <v>0.15</v>
      </c>
      <c r="DD22" s="56">
        <f t="shared" si="15"/>
        <v>0.4</v>
      </c>
      <c r="DE22" s="55">
        <f t="shared" si="16"/>
        <v>4</v>
      </c>
      <c r="DF22" s="272">
        <f t="shared" si="17"/>
        <v>0.8</v>
      </c>
      <c r="DG22" s="55">
        <f t="shared" si="18"/>
        <v>3</v>
      </c>
      <c r="DH22" s="55"/>
      <c r="DI22" s="272">
        <f t="shared" si="19"/>
        <v>0.48</v>
      </c>
      <c r="DJ22" s="57">
        <f t="shared" si="20"/>
        <v>0.25</v>
      </c>
      <c r="DK22" s="57">
        <f t="shared" si="21"/>
        <v>0.15</v>
      </c>
      <c r="DL22" s="56">
        <f t="shared" si="22"/>
        <v>0.4</v>
      </c>
      <c r="DM22" s="55">
        <f t="shared" si="23"/>
        <v>4</v>
      </c>
      <c r="DN22" s="272">
        <f t="shared" si="24"/>
        <v>0.8</v>
      </c>
      <c r="DO22" s="55">
        <f t="shared" si="25"/>
        <v>3</v>
      </c>
      <c r="DP22" s="272">
        <f t="shared" si="26"/>
        <v>0.28799999999999998</v>
      </c>
      <c r="DQ22" s="57">
        <f t="shared" si="27"/>
        <v>0.25</v>
      </c>
      <c r="DR22" s="57">
        <f t="shared" si="28"/>
        <v>0.15</v>
      </c>
      <c r="DS22" s="56">
        <f t="shared" si="29"/>
        <v>0.4</v>
      </c>
      <c r="DT22" s="55">
        <f t="shared" si="30"/>
        <v>4</v>
      </c>
      <c r="DU22" s="272">
        <f t="shared" si="31"/>
        <v>0.8</v>
      </c>
      <c r="DV22" s="55">
        <f t="shared" si="32"/>
        <v>3</v>
      </c>
      <c r="DW22" s="272">
        <f t="shared" si="33"/>
        <v>0.17279999999999998</v>
      </c>
      <c r="DX22" s="57">
        <f t="shared" si="34"/>
        <v>0.25</v>
      </c>
      <c r="DY22" s="57">
        <f t="shared" si="98"/>
        <v>0.15</v>
      </c>
      <c r="DZ22" s="56">
        <f t="shared" si="35"/>
        <v>0.4</v>
      </c>
      <c r="EA22" s="55">
        <f t="shared" si="36"/>
        <v>4</v>
      </c>
      <c r="EB22" s="272">
        <f t="shared" si="37"/>
        <v>0.8</v>
      </c>
      <c r="EC22" s="55">
        <f t="shared" si="38"/>
        <v>3</v>
      </c>
      <c r="ED22" s="272">
        <f t="shared" si="39"/>
        <v>0.10367999999999998</v>
      </c>
      <c r="EE22" s="57">
        <f t="shared" si="40"/>
        <v>0</v>
      </c>
      <c r="EF22" s="57">
        <f t="shared" si="41"/>
        <v>0</v>
      </c>
      <c r="EG22" s="56">
        <f t="shared" si="42"/>
        <v>0</v>
      </c>
      <c r="EH22" s="55">
        <f t="shared" si="43"/>
        <v>4</v>
      </c>
      <c r="EI22" s="272">
        <f t="shared" si="44"/>
        <v>0.8</v>
      </c>
      <c r="EJ22" s="55">
        <f t="shared" si="45"/>
        <v>3</v>
      </c>
      <c r="EK22" s="272">
        <f t="shared" si="46"/>
        <v>0.10367999999999998</v>
      </c>
      <c r="EL22" s="57">
        <f t="shared" si="47"/>
        <v>0</v>
      </c>
      <c r="EM22" s="57">
        <f t="shared" si="48"/>
        <v>0</v>
      </c>
      <c r="EN22" s="56">
        <f t="shared" si="49"/>
        <v>0</v>
      </c>
      <c r="EO22" s="55">
        <f t="shared" si="50"/>
        <v>4</v>
      </c>
      <c r="EP22" s="272">
        <f t="shared" si="51"/>
        <v>0.8</v>
      </c>
      <c r="EQ22" s="55">
        <f t="shared" si="52"/>
        <v>3</v>
      </c>
      <c r="ER22" s="272">
        <f t="shared" si="53"/>
        <v>0.10367999999999998</v>
      </c>
      <c r="ES22" s="57">
        <f t="shared" si="54"/>
        <v>0</v>
      </c>
      <c r="ET22" s="57">
        <f t="shared" si="55"/>
        <v>0</v>
      </c>
      <c r="EU22" s="56">
        <f t="shared" si="56"/>
        <v>0</v>
      </c>
      <c r="EV22" s="55">
        <f t="shared" si="57"/>
        <v>4</v>
      </c>
      <c r="EW22" s="272">
        <f t="shared" si="58"/>
        <v>0.8</v>
      </c>
      <c r="EX22" s="55">
        <f t="shared" si="59"/>
        <v>3</v>
      </c>
      <c r="EY22" s="272">
        <f t="shared" si="60"/>
        <v>0.10367999999999998</v>
      </c>
      <c r="EZ22" s="57">
        <f t="shared" si="61"/>
        <v>0</v>
      </c>
      <c r="FA22" s="57">
        <f t="shared" si="62"/>
        <v>0</v>
      </c>
      <c r="FB22" s="56">
        <f t="shared" si="63"/>
        <v>0</v>
      </c>
      <c r="FC22" s="55">
        <f t="shared" si="64"/>
        <v>4</v>
      </c>
      <c r="FD22" s="272">
        <f t="shared" si="65"/>
        <v>0.8</v>
      </c>
      <c r="FE22" s="55">
        <f t="shared" si="66"/>
        <v>3</v>
      </c>
      <c r="FF22" s="272">
        <f t="shared" si="67"/>
        <v>0.10367999999999998</v>
      </c>
      <c r="FG22" s="57">
        <f t="shared" si="68"/>
        <v>0</v>
      </c>
      <c r="FH22" s="57">
        <f t="shared" si="69"/>
        <v>0</v>
      </c>
      <c r="FI22" s="56">
        <f t="shared" si="70"/>
        <v>0</v>
      </c>
      <c r="FJ22" s="55">
        <f t="shared" si="71"/>
        <v>4</v>
      </c>
      <c r="FK22" s="272">
        <f t="shared" si="72"/>
        <v>0.8</v>
      </c>
      <c r="FL22" s="55">
        <f t="shared" si="73"/>
        <v>3</v>
      </c>
      <c r="FM22" s="272">
        <f t="shared" si="74"/>
        <v>0.10367999999999998</v>
      </c>
      <c r="FN22" s="57">
        <f t="shared" si="75"/>
        <v>0</v>
      </c>
      <c r="FO22" s="57">
        <f t="shared" si="76"/>
        <v>0</v>
      </c>
      <c r="FP22" s="56">
        <f t="shared" si="77"/>
        <v>0</v>
      </c>
      <c r="FQ22" s="55">
        <f t="shared" si="78"/>
        <v>4</v>
      </c>
      <c r="FR22" s="272">
        <f t="shared" si="79"/>
        <v>0.8</v>
      </c>
      <c r="FS22" s="55">
        <f t="shared" si="80"/>
        <v>3</v>
      </c>
      <c r="FT22" s="272">
        <f t="shared" si="81"/>
        <v>0.10367999999999998</v>
      </c>
      <c r="FU22" s="57">
        <f t="shared" si="82"/>
        <v>0</v>
      </c>
      <c r="FV22" s="57">
        <f t="shared" si="83"/>
        <v>0</v>
      </c>
      <c r="FW22" s="56">
        <f t="shared" si="84"/>
        <v>0</v>
      </c>
      <c r="FX22" s="55">
        <f t="shared" si="85"/>
        <v>4</v>
      </c>
      <c r="FY22" s="272">
        <f t="shared" si="86"/>
        <v>0.8</v>
      </c>
      <c r="FZ22" s="55">
        <f t="shared" si="87"/>
        <v>3</v>
      </c>
      <c r="GA22" s="272">
        <f t="shared" si="88"/>
        <v>0.10367999999999998</v>
      </c>
      <c r="GB22" s="57">
        <f t="shared" si="89"/>
        <v>0</v>
      </c>
      <c r="GC22" s="57">
        <f t="shared" si="90"/>
        <v>0</v>
      </c>
      <c r="GD22" s="56">
        <f t="shared" si="91"/>
        <v>0</v>
      </c>
      <c r="GE22" s="55">
        <f t="shared" si="92"/>
        <v>4</v>
      </c>
      <c r="GF22" s="272">
        <f t="shared" si="93"/>
        <v>0.8</v>
      </c>
      <c r="GG22" s="55">
        <f t="shared" si="94"/>
        <v>3</v>
      </c>
      <c r="GH22" s="272">
        <f t="shared" si="95"/>
        <v>0.10367999999999998</v>
      </c>
      <c r="GI22" s="272">
        <f t="shared" si="96"/>
        <v>0.6</v>
      </c>
    </row>
    <row r="23" spans="1:191" ht="112.2" x14ac:dyDescent="0.3">
      <c r="A23" s="75">
        <v>15</v>
      </c>
      <c r="B23" s="69" t="s">
        <v>994</v>
      </c>
      <c r="C23" s="69" t="s">
        <v>993</v>
      </c>
      <c r="D23" s="71" t="s">
        <v>206</v>
      </c>
      <c r="E23" s="67" t="s">
        <v>204</v>
      </c>
      <c r="F23" s="73" t="s">
        <v>970</v>
      </c>
      <c r="G23" s="67" t="s">
        <v>789</v>
      </c>
      <c r="H23" s="67" t="s">
        <v>175</v>
      </c>
      <c r="I23" s="71" t="s">
        <v>24</v>
      </c>
      <c r="J23" s="376" t="s">
        <v>53</v>
      </c>
      <c r="K23" s="71" t="s">
        <v>54</v>
      </c>
      <c r="L23" s="71" t="s">
        <v>54</v>
      </c>
      <c r="M23" s="71" t="s">
        <v>53</v>
      </c>
      <c r="N23" s="71" t="s">
        <v>54</v>
      </c>
      <c r="O23" s="71" t="s">
        <v>54</v>
      </c>
      <c r="P23" s="71" t="s">
        <v>53</v>
      </c>
      <c r="Q23" s="71" t="s">
        <v>53</v>
      </c>
      <c r="R23" s="71" t="s">
        <v>54</v>
      </c>
      <c r="S23" s="71" t="s">
        <v>54</v>
      </c>
      <c r="T23" s="71" t="s">
        <v>54</v>
      </c>
      <c r="U23" s="71" t="s">
        <v>54</v>
      </c>
      <c r="V23" s="71" t="s">
        <v>54</v>
      </c>
      <c r="W23" s="71" t="s">
        <v>54</v>
      </c>
      <c r="X23" s="71" t="s">
        <v>53</v>
      </c>
      <c r="Y23" s="71" t="s">
        <v>53</v>
      </c>
      <c r="Z23" s="71" t="s">
        <v>53</v>
      </c>
      <c r="AA23" s="71" t="s">
        <v>53</v>
      </c>
      <c r="AB23" s="71" t="s">
        <v>53</v>
      </c>
      <c r="AC23" s="70" t="str">
        <f t="shared" si="0"/>
        <v>4 - Alta</v>
      </c>
      <c r="AD23" s="233">
        <f t="shared" si="1"/>
        <v>0.8</v>
      </c>
      <c r="AE23" s="70" t="str">
        <f t="shared" si="2"/>
        <v>4 - Mayor</v>
      </c>
      <c r="AF23" s="233">
        <f t="shared" si="3"/>
        <v>0.8</v>
      </c>
      <c r="AG23" s="69" t="str">
        <f>IFERROR(INDEX('G PREDIAL'!$BLU$676:$BLY$680,MATCH(I23,'G PREDIAL'!$BLS$676:$BLS$680,0),MATCH(AE23,'G PREDIAL'!$BLU$674:$BLY$674,0)),"")</f>
        <v>EXTREMO</v>
      </c>
      <c r="AH23" s="233">
        <f t="shared" si="4"/>
        <v>0.64000000000000012</v>
      </c>
      <c r="AI23" s="69" t="s">
        <v>990</v>
      </c>
      <c r="AJ23" s="62" t="s">
        <v>989</v>
      </c>
      <c r="AK23" s="67" t="s">
        <v>967</v>
      </c>
      <c r="AL23" s="67" t="s">
        <v>966</v>
      </c>
      <c r="AM23" s="62" t="s">
        <v>35</v>
      </c>
      <c r="AN23" s="67" t="s">
        <v>46</v>
      </c>
      <c r="AO23" s="67" t="s">
        <v>49</v>
      </c>
      <c r="AP23" s="62" t="s">
        <v>51</v>
      </c>
      <c r="AQ23" s="62" t="s">
        <v>35</v>
      </c>
      <c r="AR23" s="67" t="s">
        <v>46</v>
      </c>
      <c r="AS23" s="67" t="s">
        <v>49</v>
      </c>
      <c r="AT23" s="62" t="s">
        <v>51</v>
      </c>
      <c r="AU23" s="62" t="s">
        <v>35</v>
      </c>
      <c r="AV23" s="67" t="s">
        <v>46</v>
      </c>
      <c r="AW23" s="67" t="s">
        <v>49</v>
      </c>
      <c r="AX23" s="62" t="s">
        <v>51</v>
      </c>
      <c r="AY23" s="62" t="s">
        <v>35</v>
      </c>
      <c r="AZ23" s="67" t="s">
        <v>46</v>
      </c>
      <c r="BA23" s="67" t="s">
        <v>49</v>
      </c>
      <c r="BB23" s="62" t="s">
        <v>51</v>
      </c>
      <c r="BC23" s="62" t="s">
        <v>35</v>
      </c>
      <c r="BD23" s="67" t="s">
        <v>46</v>
      </c>
      <c r="BE23" s="67" t="s">
        <v>49</v>
      </c>
      <c r="BF23" s="62" t="s">
        <v>51</v>
      </c>
      <c r="BG23" s="62"/>
      <c r="BH23" s="67"/>
      <c r="BI23" s="67"/>
      <c r="BJ23" s="62"/>
      <c r="BK23" s="62"/>
      <c r="BL23" s="67"/>
      <c r="BM23" s="67"/>
      <c r="BN23" s="62"/>
      <c r="BO23" s="62"/>
      <c r="BP23" s="67"/>
      <c r="BQ23" s="67"/>
      <c r="BR23" s="62"/>
      <c r="BS23" s="62"/>
      <c r="BT23" s="67"/>
      <c r="BU23" s="67"/>
      <c r="BV23" s="62"/>
      <c r="BW23" s="62"/>
      <c r="BX23" s="67"/>
      <c r="BY23" s="67"/>
      <c r="BZ23" s="62"/>
      <c r="CA23" s="62"/>
      <c r="CB23" s="67"/>
      <c r="CC23" s="67"/>
      <c r="CD23" s="62"/>
      <c r="CE23" s="62"/>
      <c r="CF23" s="67"/>
      <c r="CG23" s="67"/>
      <c r="CH23" s="62"/>
      <c r="CI23" s="67"/>
      <c r="CJ23" s="67"/>
      <c r="CK23" s="62"/>
      <c r="CL23" s="66" t="str">
        <f>IFERROR(IF(GE23&lt;=1,"1 - Muy Baja",VLOOKUP(GE23,'G PREDIAL'!$BLR$676:$BLS$680,2,0)),"")</f>
        <v>4 - Alta</v>
      </c>
      <c r="CM23" s="249">
        <f t="shared" si="5"/>
        <v>0.8</v>
      </c>
      <c r="CN23" s="66" t="str">
        <f>IFERROR(IF(GG23&lt;=1,"1 - Leve",HLOOKUP(GG23,'G PREDIAL'!$BLU$673:$BLY$674,2,0)),"")</f>
        <v>3 - Moderado</v>
      </c>
      <c r="CO23" s="249">
        <f t="shared" si="6"/>
        <v>0.6</v>
      </c>
      <c r="CP23" s="63" t="str">
        <f t="shared" si="97"/>
        <v>ALTO</v>
      </c>
      <c r="CQ23" s="233">
        <f t="shared" si="7"/>
        <v>0.48</v>
      </c>
      <c r="CR23" s="169" t="s">
        <v>238</v>
      </c>
      <c r="CS23" s="63">
        <f t="shared" si="8"/>
        <v>5</v>
      </c>
      <c r="CT23" s="62"/>
      <c r="CU23" s="62" t="s">
        <v>965</v>
      </c>
      <c r="CV23" s="62" t="s">
        <v>964</v>
      </c>
      <c r="CW23" s="242"/>
      <c r="CX23" s="56">
        <f t="shared" si="9"/>
        <v>10</v>
      </c>
      <c r="CY23" s="59">
        <f t="shared" si="10"/>
        <v>4</v>
      </c>
      <c r="CZ23" s="56" t="str">
        <f t="shared" si="11"/>
        <v>Mayor</v>
      </c>
      <c r="DA23" s="237">
        <f t="shared" si="12"/>
        <v>0.8</v>
      </c>
      <c r="DB23" s="57">
        <f t="shared" si="13"/>
        <v>0.25</v>
      </c>
      <c r="DC23" s="57">
        <f t="shared" si="14"/>
        <v>0.15</v>
      </c>
      <c r="DD23" s="56">
        <f t="shared" si="15"/>
        <v>0.4</v>
      </c>
      <c r="DE23" s="55">
        <f t="shared" si="16"/>
        <v>4</v>
      </c>
      <c r="DF23" s="272">
        <f t="shared" si="17"/>
        <v>0.8</v>
      </c>
      <c r="DG23" s="55">
        <f t="shared" si="18"/>
        <v>3</v>
      </c>
      <c r="DH23" s="55"/>
      <c r="DI23" s="272">
        <f t="shared" si="19"/>
        <v>0.48</v>
      </c>
      <c r="DJ23" s="57">
        <f t="shared" si="20"/>
        <v>0.25</v>
      </c>
      <c r="DK23" s="57">
        <f t="shared" si="21"/>
        <v>0.15</v>
      </c>
      <c r="DL23" s="56">
        <f t="shared" si="22"/>
        <v>0.4</v>
      </c>
      <c r="DM23" s="55">
        <f t="shared" si="23"/>
        <v>4</v>
      </c>
      <c r="DN23" s="272">
        <f t="shared" si="24"/>
        <v>0.8</v>
      </c>
      <c r="DO23" s="55">
        <f t="shared" si="25"/>
        <v>3</v>
      </c>
      <c r="DP23" s="272">
        <f t="shared" si="26"/>
        <v>0.28799999999999998</v>
      </c>
      <c r="DQ23" s="57">
        <f t="shared" si="27"/>
        <v>0.25</v>
      </c>
      <c r="DR23" s="57">
        <f t="shared" si="28"/>
        <v>0.15</v>
      </c>
      <c r="DS23" s="56">
        <f t="shared" si="29"/>
        <v>0.4</v>
      </c>
      <c r="DT23" s="55">
        <f t="shared" si="30"/>
        <v>4</v>
      </c>
      <c r="DU23" s="272">
        <f t="shared" si="31"/>
        <v>0.8</v>
      </c>
      <c r="DV23" s="55">
        <f t="shared" si="32"/>
        <v>3</v>
      </c>
      <c r="DW23" s="272">
        <f t="shared" si="33"/>
        <v>0.17279999999999998</v>
      </c>
      <c r="DX23" s="57">
        <f t="shared" si="34"/>
        <v>0.25</v>
      </c>
      <c r="DY23" s="57">
        <f t="shared" si="98"/>
        <v>0.15</v>
      </c>
      <c r="DZ23" s="56">
        <f t="shared" si="35"/>
        <v>0.4</v>
      </c>
      <c r="EA23" s="55">
        <f t="shared" si="36"/>
        <v>4</v>
      </c>
      <c r="EB23" s="272">
        <f t="shared" si="37"/>
        <v>0.8</v>
      </c>
      <c r="EC23" s="55">
        <f t="shared" si="38"/>
        <v>3</v>
      </c>
      <c r="ED23" s="272">
        <f t="shared" si="39"/>
        <v>0.10367999999999998</v>
      </c>
      <c r="EE23" s="57">
        <f t="shared" si="40"/>
        <v>0.25</v>
      </c>
      <c r="EF23" s="57">
        <f t="shared" si="41"/>
        <v>0.15</v>
      </c>
      <c r="EG23" s="56">
        <f t="shared" si="42"/>
        <v>0.4</v>
      </c>
      <c r="EH23" s="55">
        <f t="shared" si="43"/>
        <v>4</v>
      </c>
      <c r="EI23" s="272">
        <f t="shared" si="44"/>
        <v>0.8</v>
      </c>
      <c r="EJ23" s="55">
        <f t="shared" si="45"/>
        <v>3</v>
      </c>
      <c r="EK23" s="272">
        <f t="shared" si="46"/>
        <v>6.2207999999999986E-2</v>
      </c>
      <c r="EL23" s="57">
        <f t="shared" si="47"/>
        <v>0</v>
      </c>
      <c r="EM23" s="57">
        <f t="shared" si="48"/>
        <v>0</v>
      </c>
      <c r="EN23" s="56">
        <f t="shared" si="49"/>
        <v>0</v>
      </c>
      <c r="EO23" s="55">
        <f t="shared" si="50"/>
        <v>4</v>
      </c>
      <c r="EP23" s="272">
        <f t="shared" si="51"/>
        <v>0.8</v>
      </c>
      <c r="EQ23" s="55">
        <f t="shared" si="52"/>
        <v>3</v>
      </c>
      <c r="ER23" s="272">
        <f t="shared" si="53"/>
        <v>6.2207999999999986E-2</v>
      </c>
      <c r="ES23" s="57">
        <f t="shared" si="54"/>
        <v>0</v>
      </c>
      <c r="ET23" s="57">
        <f t="shared" si="55"/>
        <v>0</v>
      </c>
      <c r="EU23" s="56">
        <f t="shared" si="56"/>
        <v>0</v>
      </c>
      <c r="EV23" s="55">
        <f t="shared" si="57"/>
        <v>4</v>
      </c>
      <c r="EW23" s="272">
        <f t="shared" si="58"/>
        <v>0.8</v>
      </c>
      <c r="EX23" s="55">
        <f t="shared" si="59"/>
        <v>3</v>
      </c>
      <c r="EY23" s="272">
        <f t="shared" si="60"/>
        <v>6.2207999999999986E-2</v>
      </c>
      <c r="EZ23" s="57">
        <f t="shared" si="61"/>
        <v>0</v>
      </c>
      <c r="FA23" s="57">
        <f t="shared" si="62"/>
        <v>0</v>
      </c>
      <c r="FB23" s="56">
        <f t="shared" si="63"/>
        <v>0</v>
      </c>
      <c r="FC23" s="55">
        <f t="shared" si="64"/>
        <v>4</v>
      </c>
      <c r="FD23" s="272">
        <f t="shared" si="65"/>
        <v>0.8</v>
      </c>
      <c r="FE23" s="55">
        <f t="shared" si="66"/>
        <v>3</v>
      </c>
      <c r="FF23" s="272">
        <f t="shared" si="67"/>
        <v>6.2207999999999986E-2</v>
      </c>
      <c r="FG23" s="57">
        <f t="shared" si="68"/>
        <v>0</v>
      </c>
      <c r="FH23" s="57">
        <f t="shared" si="69"/>
        <v>0</v>
      </c>
      <c r="FI23" s="56">
        <f t="shared" si="70"/>
        <v>0</v>
      </c>
      <c r="FJ23" s="55">
        <f t="shared" si="71"/>
        <v>4</v>
      </c>
      <c r="FK23" s="272">
        <f t="shared" si="72"/>
        <v>0.8</v>
      </c>
      <c r="FL23" s="55">
        <f t="shared" si="73"/>
        <v>3</v>
      </c>
      <c r="FM23" s="272">
        <f t="shared" si="74"/>
        <v>6.2207999999999986E-2</v>
      </c>
      <c r="FN23" s="57">
        <f t="shared" si="75"/>
        <v>0</v>
      </c>
      <c r="FO23" s="57">
        <f t="shared" si="76"/>
        <v>0</v>
      </c>
      <c r="FP23" s="56">
        <f t="shared" si="77"/>
        <v>0</v>
      </c>
      <c r="FQ23" s="55">
        <f t="shared" si="78"/>
        <v>4</v>
      </c>
      <c r="FR23" s="272">
        <f t="shared" si="79"/>
        <v>0.8</v>
      </c>
      <c r="FS23" s="55">
        <f t="shared" si="80"/>
        <v>3</v>
      </c>
      <c r="FT23" s="272">
        <f t="shared" si="81"/>
        <v>6.2207999999999986E-2</v>
      </c>
      <c r="FU23" s="57">
        <f t="shared" si="82"/>
        <v>0</v>
      </c>
      <c r="FV23" s="57">
        <f t="shared" si="83"/>
        <v>0</v>
      </c>
      <c r="FW23" s="56">
        <f t="shared" si="84"/>
        <v>0</v>
      </c>
      <c r="FX23" s="55">
        <f t="shared" si="85"/>
        <v>4</v>
      </c>
      <c r="FY23" s="272">
        <f t="shared" si="86"/>
        <v>0.8</v>
      </c>
      <c r="FZ23" s="55">
        <f t="shared" si="87"/>
        <v>3</v>
      </c>
      <c r="GA23" s="272">
        <f t="shared" si="88"/>
        <v>6.2207999999999986E-2</v>
      </c>
      <c r="GB23" s="57">
        <f t="shared" si="89"/>
        <v>0</v>
      </c>
      <c r="GC23" s="57">
        <f t="shared" si="90"/>
        <v>0</v>
      </c>
      <c r="GD23" s="56">
        <f t="shared" si="91"/>
        <v>0</v>
      </c>
      <c r="GE23" s="55">
        <f t="shared" si="92"/>
        <v>4</v>
      </c>
      <c r="GF23" s="272">
        <f t="shared" si="93"/>
        <v>0.8</v>
      </c>
      <c r="GG23" s="55">
        <f t="shared" si="94"/>
        <v>3</v>
      </c>
      <c r="GH23" s="272">
        <f t="shared" si="95"/>
        <v>6.2207999999999986E-2</v>
      </c>
      <c r="GI23" s="272">
        <f t="shared" si="96"/>
        <v>0.6</v>
      </c>
    </row>
    <row r="24" spans="1:191" ht="112.2" x14ac:dyDescent="0.3">
      <c r="A24" s="75">
        <v>16</v>
      </c>
      <c r="B24" s="69" t="s">
        <v>992</v>
      </c>
      <c r="C24" s="69" t="s">
        <v>991</v>
      </c>
      <c r="D24" s="71" t="s">
        <v>205</v>
      </c>
      <c r="E24" s="67" t="s">
        <v>196</v>
      </c>
      <c r="F24" s="62" t="s">
        <v>224</v>
      </c>
      <c r="G24" s="67" t="s">
        <v>789</v>
      </c>
      <c r="H24" s="67" t="s">
        <v>175</v>
      </c>
      <c r="I24" s="71" t="s">
        <v>24</v>
      </c>
      <c r="J24" s="376" t="s">
        <v>53</v>
      </c>
      <c r="K24" s="71" t="s">
        <v>54</v>
      </c>
      <c r="L24" s="71" t="s">
        <v>54</v>
      </c>
      <c r="M24" s="71" t="s">
        <v>53</v>
      </c>
      <c r="N24" s="71" t="s">
        <v>54</v>
      </c>
      <c r="O24" s="71" t="s">
        <v>54</v>
      </c>
      <c r="P24" s="71" t="s">
        <v>53</v>
      </c>
      <c r="Q24" s="71" t="s">
        <v>53</v>
      </c>
      <c r="R24" s="71" t="s">
        <v>54</v>
      </c>
      <c r="S24" s="71" t="s">
        <v>54</v>
      </c>
      <c r="T24" s="71" t="s">
        <v>54</v>
      </c>
      <c r="U24" s="71" t="s">
        <v>54</v>
      </c>
      <c r="V24" s="71" t="s">
        <v>54</v>
      </c>
      <c r="W24" s="71" t="s">
        <v>54</v>
      </c>
      <c r="X24" s="71" t="s">
        <v>53</v>
      </c>
      <c r="Y24" s="71" t="s">
        <v>53</v>
      </c>
      <c r="Z24" s="71" t="s">
        <v>53</v>
      </c>
      <c r="AA24" s="71" t="s">
        <v>53</v>
      </c>
      <c r="AB24" s="71" t="s">
        <v>53</v>
      </c>
      <c r="AC24" s="70" t="str">
        <f t="shared" si="0"/>
        <v>4 - Alta</v>
      </c>
      <c r="AD24" s="233">
        <f t="shared" si="1"/>
        <v>0.8</v>
      </c>
      <c r="AE24" s="70" t="str">
        <f t="shared" si="2"/>
        <v>4 - Mayor</v>
      </c>
      <c r="AF24" s="233">
        <f t="shared" si="3"/>
        <v>0.8</v>
      </c>
      <c r="AG24" s="69" t="str">
        <f>IFERROR(INDEX('G PREDIAL'!$BLU$676:$BLY$680,MATCH(I24,'G PREDIAL'!$BLS$676:$BLS$680,0),MATCH(AE24,'G PREDIAL'!$BLU$674:$BLY$674,0)),"")</f>
        <v>EXTREMO</v>
      </c>
      <c r="AH24" s="233">
        <f t="shared" si="4"/>
        <v>0.64000000000000012</v>
      </c>
      <c r="AI24" s="69" t="s">
        <v>990</v>
      </c>
      <c r="AJ24" s="62" t="s">
        <v>989</v>
      </c>
      <c r="AK24" s="67" t="s">
        <v>967</v>
      </c>
      <c r="AL24" s="67" t="s">
        <v>966</v>
      </c>
      <c r="AM24" s="62" t="s">
        <v>35</v>
      </c>
      <c r="AN24" s="67" t="s">
        <v>46</v>
      </c>
      <c r="AO24" s="67" t="s">
        <v>49</v>
      </c>
      <c r="AP24" s="62" t="s">
        <v>51</v>
      </c>
      <c r="AQ24" s="62" t="s">
        <v>35</v>
      </c>
      <c r="AR24" s="67" t="s">
        <v>46</v>
      </c>
      <c r="AS24" s="67" t="s">
        <v>49</v>
      </c>
      <c r="AT24" s="62" t="s">
        <v>51</v>
      </c>
      <c r="AU24" s="62" t="s">
        <v>35</v>
      </c>
      <c r="AV24" s="67" t="s">
        <v>46</v>
      </c>
      <c r="AW24" s="67" t="s">
        <v>49</v>
      </c>
      <c r="AX24" s="62" t="s">
        <v>51</v>
      </c>
      <c r="AY24" s="62" t="s">
        <v>35</v>
      </c>
      <c r="AZ24" s="67" t="s">
        <v>46</v>
      </c>
      <c r="BA24" s="67" t="s">
        <v>49</v>
      </c>
      <c r="BB24" s="62" t="s">
        <v>51</v>
      </c>
      <c r="BC24" s="62" t="s">
        <v>35</v>
      </c>
      <c r="BD24" s="67" t="s">
        <v>46</v>
      </c>
      <c r="BE24" s="67" t="s">
        <v>49</v>
      </c>
      <c r="BF24" s="62" t="s">
        <v>51</v>
      </c>
      <c r="BG24" s="62"/>
      <c r="BH24" s="67"/>
      <c r="BI24" s="67"/>
      <c r="BJ24" s="62"/>
      <c r="BK24" s="62"/>
      <c r="BL24" s="67"/>
      <c r="BM24" s="67"/>
      <c r="BN24" s="62"/>
      <c r="BO24" s="62"/>
      <c r="BP24" s="67"/>
      <c r="BQ24" s="67"/>
      <c r="BR24" s="62"/>
      <c r="BS24" s="62"/>
      <c r="BT24" s="67"/>
      <c r="BU24" s="67"/>
      <c r="BV24" s="62"/>
      <c r="BW24" s="62"/>
      <c r="BX24" s="67"/>
      <c r="BY24" s="67"/>
      <c r="BZ24" s="62"/>
      <c r="CA24" s="62"/>
      <c r="CB24" s="67"/>
      <c r="CC24" s="67"/>
      <c r="CD24" s="62"/>
      <c r="CE24" s="62"/>
      <c r="CF24" s="67"/>
      <c r="CG24" s="67"/>
      <c r="CH24" s="62"/>
      <c r="CI24" s="67"/>
      <c r="CJ24" s="67"/>
      <c r="CK24" s="62"/>
      <c r="CL24" s="66" t="str">
        <f>IFERROR(IF(GE24&lt;=1,"1 - Muy Baja",VLOOKUP(GE24,'G PREDIAL'!$BLR$676:$BLS$680,2,0)),"")</f>
        <v>4 - Alta</v>
      </c>
      <c r="CM24" s="249">
        <f t="shared" si="5"/>
        <v>0.8</v>
      </c>
      <c r="CN24" s="66" t="str">
        <f>IFERROR(IF(GG24&lt;=1,"1 - Leve",HLOOKUP(GG24,'G PREDIAL'!$BLU$673:$BLY$674,2,0)),"")</f>
        <v>3 - Moderado</v>
      </c>
      <c r="CO24" s="249">
        <f t="shared" si="6"/>
        <v>0.6</v>
      </c>
      <c r="CP24" s="63" t="str">
        <f t="shared" si="97"/>
        <v>ALTO</v>
      </c>
      <c r="CQ24" s="233">
        <f t="shared" si="7"/>
        <v>0.48</v>
      </c>
      <c r="CR24" s="169" t="s">
        <v>475</v>
      </c>
      <c r="CS24" s="63">
        <f t="shared" si="8"/>
        <v>5</v>
      </c>
      <c r="CT24" s="62"/>
      <c r="CU24" s="62" t="s">
        <v>965</v>
      </c>
      <c r="CV24" s="62" t="s">
        <v>964</v>
      </c>
      <c r="CW24" s="242"/>
      <c r="CX24" s="56">
        <f t="shared" si="9"/>
        <v>10</v>
      </c>
      <c r="CY24" s="59">
        <f t="shared" si="10"/>
        <v>4</v>
      </c>
      <c r="CZ24" s="56" t="str">
        <f t="shared" si="11"/>
        <v>Mayor</v>
      </c>
      <c r="DA24" s="237">
        <f t="shared" si="12"/>
        <v>0.8</v>
      </c>
      <c r="DB24" s="57">
        <f t="shared" si="13"/>
        <v>0.25</v>
      </c>
      <c r="DC24" s="57">
        <f t="shared" si="14"/>
        <v>0.15</v>
      </c>
      <c r="DD24" s="56">
        <f t="shared" si="15"/>
        <v>0.4</v>
      </c>
      <c r="DE24" s="55">
        <f t="shared" si="16"/>
        <v>4</v>
      </c>
      <c r="DF24" s="272">
        <f t="shared" si="17"/>
        <v>0.8</v>
      </c>
      <c r="DG24" s="55">
        <f t="shared" si="18"/>
        <v>3</v>
      </c>
      <c r="DH24" s="55"/>
      <c r="DI24" s="272">
        <f t="shared" si="19"/>
        <v>0.48</v>
      </c>
      <c r="DJ24" s="57">
        <f t="shared" si="20"/>
        <v>0.25</v>
      </c>
      <c r="DK24" s="57">
        <f t="shared" si="21"/>
        <v>0.15</v>
      </c>
      <c r="DL24" s="56">
        <f t="shared" si="22"/>
        <v>0.4</v>
      </c>
      <c r="DM24" s="55">
        <f t="shared" si="23"/>
        <v>4</v>
      </c>
      <c r="DN24" s="272">
        <f t="shared" si="24"/>
        <v>0.8</v>
      </c>
      <c r="DO24" s="55">
        <f t="shared" si="25"/>
        <v>3</v>
      </c>
      <c r="DP24" s="272">
        <f t="shared" si="26"/>
        <v>0.28799999999999998</v>
      </c>
      <c r="DQ24" s="57">
        <f t="shared" si="27"/>
        <v>0.25</v>
      </c>
      <c r="DR24" s="57">
        <f t="shared" si="28"/>
        <v>0.15</v>
      </c>
      <c r="DS24" s="56">
        <f t="shared" si="29"/>
        <v>0.4</v>
      </c>
      <c r="DT24" s="55">
        <f t="shared" si="30"/>
        <v>4</v>
      </c>
      <c r="DU24" s="272">
        <f t="shared" si="31"/>
        <v>0.8</v>
      </c>
      <c r="DV24" s="55">
        <f t="shared" si="32"/>
        <v>3</v>
      </c>
      <c r="DW24" s="272">
        <f t="shared" si="33"/>
        <v>0.17279999999999998</v>
      </c>
      <c r="DX24" s="57">
        <f t="shared" si="34"/>
        <v>0.25</v>
      </c>
      <c r="DY24" s="57">
        <f t="shared" si="98"/>
        <v>0.15</v>
      </c>
      <c r="DZ24" s="56">
        <f t="shared" si="35"/>
        <v>0.4</v>
      </c>
      <c r="EA24" s="55">
        <f t="shared" si="36"/>
        <v>4</v>
      </c>
      <c r="EB24" s="272">
        <f t="shared" si="37"/>
        <v>0.8</v>
      </c>
      <c r="EC24" s="55">
        <f t="shared" si="38"/>
        <v>3</v>
      </c>
      <c r="ED24" s="272">
        <f t="shared" si="39"/>
        <v>0.10367999999999998</v>
      </c>
      <c r="EE24" s="57">
        <f t="shared" si="40"/>
        <v>0.25</v>
      </c>
      <c r="EF24" s="57">
        <f t="shared" si="41"/>
        <v>0.15</v>
      </c>
      <c r="EG24" s="56">
        <f t="shared" si="42"/>
        <v>0.4</v>
      </c>
      <c r="EH24" s="55">
        <f t="shared" si="43"/>
        <v>4</v>
      </c>
      <c r="EI24" s="272">
        <f t="shared" si="44"/>
        <v>0.8</v>
      </c>
      <c r="EJ24" s="55">
        <f t="shared" si="45"/>
        <v>3</v>
      </c>
      <c r="EK24" s="272">
        <f t="shared" si="46"/>
        <v>6.2207999999999986E-2</v>
      </c>
      <c r="EL24" s="57">
        <f t="shared" si="47"/>
        <v>0</v>
      </c>
      <c r="EM24" s="57">
        <f t="shared" si="48"/>
        <v>0</v>
      </c>
      <c r="EN24" s="56">
        <f t="shared" si="49"/>
        <v>0</v>
      </c>
      <c r="EO24" s="55">
        <f t="shared" si="50"/>
        <v>4</v>
      </c>
      <c r="EP24" s="272">
        <f t="shared" si="51"/>
        <v>0.8</v>
      </c>
      <c r="EQ24" s="55">
        <f t="shared" si="52"/>
        <v>3</v>
      </c>
      <c r="ER24" s="272">
        <f t="shared" si="53"/>
        <v>6.2207999999999986E-2</v>
      </c>
      <c r="ES24" s="57">
        <f t="shared" si="54"/>
        <v>0</v>
      </c>
      <c r="ET24" s="57">
        <f t="shared" si="55"/>
        <v>0</v>
      </c>
      <c r="EU24" s="56">
        <f t="shared" si="56"/>
        <v>0</v>
      </c>
      <c r="EV24" s="55">
        <f t="shared" si="57"/>
        <v>4</v>
      </c>
      <c r="EW24" s="272">
        <f t="shared" si="58"/>
        <v>0.8</v>
      </c>
      <c r="EX24" s="55">
        <f t="shared" si="59"/>
        <v>3</v>
      </c>
      <c r="EY24" s="272">
        <f t="shared" si="60"/>
        <v>6.2207999999999986E-2</v>
      </c>
      <c r="EZ24" s="57">
        <f t="shared" si="61"/>
        <v>0</v>
      </c>
      <c r="FA24" s="57">
        <f t="shared" si="62"/>
        <v>0</v>
      </c>
      <c r="FB24" s="56">
        <f t="shared" si="63"/>
        <v>0</v>
      </c>
      <c r="FC24" s="55">
        <f t="shared" si="64"/>
        <v>4</v>
      </c>
      <c r="FD24" s="272">
        <f t="shared" si="65"/>
        <v>0.8</v>
      </c>
      <c r="FE24" s="55">
        <f t="shared" si="66"/>
        <v>3</v>
      </c>
      <c r="FF24" s="272">
        <f t="shared" si="67"/>
        <v>6.2207999999999986E-2</v>
      </c>
      <c r="FG24" s="57">
        <f t="shared" si="68"/>
        <v>0</v>
      </c>
      <c r="FH24" s="57">
        <f t="shared" si="69"/>
        <v>0</v>
      </c>
      <c r="FI24" s="56">
        <f t="shared" si="70"/>
        <v>0</v>
      </c>
      <c r="FJ24" s="55">
        <f t="shared" si="71"/>
        <v>4</v>
      </c>
      <c r="FK24" s="272">
        <f t="shared" si="72"/>
        <v>0.8</v>
      </c>
      <c r="FL24" s="55">
        <f t="shared" si="73"/>
        <v>3</v>
      </c>
      <c r="FM24" s="272">
        <f t="shared" si="74"/>
        <v>6.2207999999999986E-2</v>
      </c>
      <c r="FN24" s="57">
        <f t="shared" si="75"/>
        <v>0</v>
      </c>
      <c r="FO24" s="57">
        <f t="shared" si="76"/>
        <v>0</v>
      </c>
      <c r="FP24" s="56">
        <f t="shared" si="77"/>
        <v>0</v>
      </c>
      <c r="FQ24" s="55">
        <f t="shared" si="78"/>
        <v>4</v>
      </c>
      <c r="FR24" s="272">
        <f t="shared" si="79"/>
        <v>0.8</v>
      </c>
      <c r="FS24" s="55">
        <f t="shared" si="80"/>
        <v>3</v>
      </c>
      <c r="FT24" s="272">
        <f t="shared" si="81"/>
        <v>6.2207999999999986E-2</v>
      </c>
      <c r="FU24" s="57">
        <f t="shared" si="82"/>
        <v>0</v>
      </c>
      <c r="FV24" s="57">
        <f t="shared" si="83"/>
        <v>0</v>
      </c>
      <c r="FW24" s="56">
        <f t="shared" si="84"/>
        <v>0</v>
      </c>
      <c r="FX24" s="55">
        <f t="shared" si="85"/>
        <v>4</v>
      </c>
      <c r="FY24" s="272">
        <f t="shared" si="86"/>
        <v>0.8</v>
      </c>
      <c r="FZ24" s="55">
        <f t="shared" si="87"/>
        <v>3</v>
      </c>
      <c r="GA24" s="272">
        <f t="shared" si="88"/>
        <v>6.2207999999999986E-2</v>
      </c>
      <c r="GB24" s="57">
        <f t="shared" si="89"/>
        <v>0</v>
      </c>
      <c r="GC24" s="57">
        <f t="shared" si="90"/>
        <v>0</v>
      </c>
      <c r="GD24" s="56">
        <f t="shared" si="91"/>
        <v>0</v>
      </c>
      <c r="GE24" s="55">
        <f t="shared" si="92"/>
        <v>4</v>
      </c>
      <c r="GF24" s="272">
        <f t="shared" si="93"/>
        <v>0.8</v>
      </c>
      <c r="GG24" s="55">
        <f t="shared" si="94"/>
        <v>3</v>
      </c>
      <c r="GH24" s="272">
        <f t="shared" si="95"/>
        <v>6.2207999999999986E-2</v>
      </c>
      <c r="GI24" s="272">
        <f t="shared" si="96"/>
        <v>0.6</v>
      </c>
    </row>
    <row r="25" spans="1:191" ht="112.2" x14ac:dyDescent="0.3">
      <c r="A25" s="75">
        <v>17</v>
      </c>
      <c r="B25" s="69" t="s">
        <v>972</v>
      </c>
      <c r="C25" s="69" t="s">
        <v>988</v>
      </c>
      <c r="D25" s="71" t="s">
        <v>205</v>
      </c>
      <c r="E25" s="67" t="s">
        <v>196</v>
      </c>
      <c r="F25" s="62" t="s">
        <v>224</v>
      </c>
      <c r="G25" s="67" t="s">
        <v>533</v>
      </c>
      <c r="H25" s="67" t="s">
        <v>175</v>
      </c>
      <c r="I25" s="71" t="s">
        <v>24</v>
      </c>
      <c r="J25" s="376" t="s">
        <v>53</v>
      </c>
      <c r="K25" s="71" t="s">
        <v>54</v>
      </c>
      <c r="L25" s="71" t="s">
        <v>54</v>
      </c>
      <c r="M25" s="71" t="s">
        <v>53</v>
      </c>
      <c r="N25" s="71" t="s">
        <v>54</v>
      </c>
      <c r="O25" s="71" t="s">
        <v>54</v>
      </c>
      <c r="P25" s="71" t="s">
        <v>53</v>
      </c>
      <c r="Q25" s="71" t="s">
        <v>53</v>
      </c>
      <c r="R25" s="71" t="s">
        <v>54</v>
      </c>
      <c r="S25" s="71" t="s">
        <v>54</v>
      </c>
      <c r="T25" s="71" t="s">
        <v>54</v>
      </c>
      <c r="U25" s="71" t="s">
        <v>54</v>
      </c>
      <c r="V25" s="71" t="s">
        <v>54</v>
      </c>
      <c r="W25" s="71" t="s">
        <v>54</v>
      </c>
      <c r="X25" s="71" t="s">
        <v>54</v>
      </c>
      <c r="Y25" s="71" t="s">
        <v>53</v>
      </c>
      <c r="Z25" s="71" t="s">
        <v>53</v>
      </c>
      <c r="AA25" s="71" t="s">
        <v>53</v>
      </c>
      <c r="AB25" s="71" t="s">
        <v>53</v>
      </c>
      <c r="AC25" s="70" t="str">
        <f t="shared" si="0"/>
        <v>4 - Alta</v>
      </c>
      <c r="AD25" s="233">
        <f t="shared" si="1"/>
        <v>0.8</v>
      </c>
      <c r="AE25" s="70" t="str">
        <f t="shared" si="2"/>
        <v>4 - Mayor</v>
      </c>
      <c r="AF25" s="233">
        <f t="shared" si="3"/>
        <v>0.8</v>
      </c>
      <c r="AG25" s="69" t="str">
        <f>IFERROR(INDEX('G PREDIAL'!$BLU$676:$BLY$680,MATCH(I25,'G PREDIAL'!$BLS$676:$BLS$680,0),MATCH(AE25,'G PREDIAL'!$BLU$674:$BLY$674,0)),"")</f>
        <v>EXTREMO</v>
      </c>
      <c r="AH25" s="233">
        <f t="shared" si="4"/>
        <v>0.64000000000000012</v>
      </c>
      <c r="AI25" s="69" t="s">
        <v>987</v>
      </c>
      <c r="AJ25" s="62" t="s">
        <v>982</v>
      </c>
      <c r="AK25" s="67" t="s">
        <v>967</v>
      </c>
      <c r="AL25" s="67" t="s">
        <v>966</v>
      </c>
      <c r="AM25" s="62" t="s">
        <v>35</v>
      </c>
      <c r="AN25" s="67" t="s">
        <v>46</v>
      </c>
      <c r="AO25" s="67" t="s">
        <v>49</v>
      </c>
      <c r="AP25" s="62" t="s">
        <v>51</v>
      </c>
      <c r="AQ25" s="62" t="s">
        <v>35</v>
      </c>
      <c r="AR25" s="67" t="s">
        <v>46</v>
      </c>
      <c r="AS25" s="67" t="s">
        <v>49</v>
      </c>
      <c r="AT25" s="62" t="s">
        <v>51</v>
      </c>
      <c r="AU25" s="62" t="s">
        <v>35</v>
      </c>
      <c r="AV25" s="67" t="s">
        <v>46</v>
      </c>
      <c r="AW25" s="67" t="s">
        <v>49</v>
      </c>
      <c r="AX25" s="62" t="s">
        <v>51</v>
      </c>
      <c r="AY25" s="62" t="s">
        <v>35</v>
      </c>
      <c r="AZ25" s="67" t="s">
        <v>46</v>
      </c>
      <c r="BA25" s="67" t="s">
        <v>49</v>
      </c>
      <c r="BB25" s="62" t="s">
        <v>51</v>
      </c>
      <c r="BC25" s="62" t="s">
        <v>35</v>
      </c>
      <c r="BD25" s="67" t="s">
        <v>46</v>
      </c>
      <c r="BE25" s="67" t="s">
        <v>49</v>
      </c>
      <c r="BF25" s="62" t="s">
        <v>51</v>
      </c>
      <c r="BG25" s="62" t="s">
        <v>35</v>
      </c>
      <c r="BH25" s="62" t="s">
        <v>35</v>
      </c>
      <c r="BI25" s="67" t="s">
        <v>46</v>
      </c>
      <c r="BJ25" s="67" t="s">
        <v>49</v>
      </c>
      <c r="BK25" s="62"/>
      <c r="BL25" s="67"/>
      <c r="BM25" s="67"/>
      <c r="BN25" s="62"/>
      <c r="BO25" s="62"/>
      <c r="BP25" s="67"/>
      <c r="BQ25" s="67"/>
      <c r="BR25" s="62"/>
      <c r="BS25" s="62"/>
      <c r="BT25" s="67"/>
      <c r="BU25" s="67"/>
      <c r="BV25" s="62"/>
      <c r="BW25" s="62"/>
      <c r="BX25" s="67"/>
      <c r="BY25" s="67"/>
      <c r="BZ25" s="62"/>
      <c r="CA25" s="62"/>
      <c r="CB25" s="67"/>
      <c r="CC25" s="67"/>
      <c r="CD25" s="62"/>
      <c r="CE25" s="62"/>
      <c r="CF25" s="67"/>
      <c r="CG25" s="67"/>
      <c r="CH25" s="62"/>
      <c r="CI25" s="67"/>
      <c r="CJ25" s="67"/>
      <c r="CK25" s="62"/>
      <c r="CL25" s="66" t="str">
        <f>IFERROR(IF(GE25&lt;=1,"1 - Muy Baja",VLOOKUP(GE25,'G PREDIAL'!$BLR$676:$BLS$680,2,0)),"")</f>
        <v>4 - Alta</v>
      </c>
      <c r="CM25" s="249">
        <f t="shared" si="5"/>
        <v>0.8</v>
      </c>
      <c r="CN25" s="66" t="str">
        <f>IFERROR(IF(GG25&lt;=1,"1 - Leve",HLOOKUP(GG25,'G PREDIAL'!$BLU$673:$BLY$674,2,0)),"")</f>
        <v>3 - Moderado</v>
      </c>
      <c r="CO25" s="249">
        <f t="shared" si="6"/>
        <v>0.6</v>
      </c>
      <c r="CP25" s="63" t="str">
        <f t="shared" si="97"/>
        <v>ALTO</v>
      </c>
      <c r="CQ25" s="233">
        <f t="shared" si="7"/>
        <v>0.48</v>
      </c>
      <c r="CR25" s="169" t="s">
        <v>475</v>
      </c>
      <c r="CS25" s="63">
        <f t="shared" si="8"/>
        <v>5</v>
      </c>
      <c r="CT25" s="62"/>
      <c r="CU25" s="62" t="s">
        <v>965</v>
      </c>
      <c r="CV25" s="62" t="s">
        <v>964</v>
      </c>
      <c r="CW25" s="242"/>
      <c r="CX25" s="56">
        <f t="shared" si="9"/>
        <v>11</v>
      </c>
      <c r="CY25" s="59">
        <f t="shared" si="10"/>
        <v>4</v>
      </c>
      <c r="CZ25" s="56" t="str">
        <f t="shared" si="11"/>
        <v>Mayor</v>
      </c>
      <c r="DA25" s="237">
        <f t="shared" si="12"/>
        <v>0.8</v>
      </c>
      <c r="DB25" s="57">
        <f t="shared" si="13"/>
        <v>0.25</v>
      </c>
      <c r="DC25" s="57">
        <f t="shared" si="14"/>
        <v>0.15</v>
      </c>
      <c r="DD25" s="56">
        <f t="shared" si="15"/>
        <v>0.4</v>
      </c>
      <c r="DE25" s="55">
        <f t="shared" si="16"/>
        <v>4</v>
      </c>
      <c r="DF25" s="272">
        <f t="shared" si="17"/>
        <v>0.8</v>
      </c>
      <c r="DG25" s="55">
        <f t="shared" si="18"/>
        <v>3</v>
      </c>
      <c r="DH25" s="55"/>
      <c r="DI25" s="272">
        <f t="shared" si="19"/>
        <v>0.48</v>
      </c>
      <c r="DJ25" s="57">
        <f t="shared" si="20"/>
        <v>0.25</v>
      </c>
      <c r="DK25" s="57">
        <f t="shared" si="21"/>
        <v>0.15</v>
      </c>
      <c r="DL25" s="56">
        <f t="shared" si="22"/>
        <v>0.4</v>
      </c>
      <c r="DM25" s="55">
        <f t="shared" si="23"/>
        <v>4</v>
      </c>
      <c r="DN25" s="272">
        <f t="shared" si="24"/>
        <v>0.8</v>
      </c>
      <c r="DO25" s="55">
        <f t="shared" si="25"/>
        <v>3</v>
      </c>
      <c r="DP25" s="272">
        <f t="shared" si="26"/>
        <v>0.28799999999999998</v>
      </c>
      <c r="DQ25" s="57">
        <f t="shared" si="27"/>
        <v>0.25</v>
      </c>
      <c r="DR25" s="57">
        <f t="shared" si="28"/>
        <v>0.15</v>
      </c>
      <c r="DS25" s="56">
        <f t="shared" si="29"/>
        <v>0.4</v>
      </c>
      <c r="DT25" s="55">
        <f t="shared" si="30"/>
        <v>4</v>
      </c>
      <c r="DU25" s="272">
        <f t="shared" si="31"/>
        <v>0.8</v>
      </c>
      <c r="DV25" s="55">
        <f t="shared" si="32"/>
        <v>3</v>
      </c>
      <c r="DW25" s="272">
        <f t="shared" si="33"/>
        <v>0.17279999999999998</v>
      </c>
      <c r="DX25" s="57">
        <f t="shared" si="34"/>
        <v>0.25</v>
      </c>
      <c r="DY25" s="57">
        <f t="shared" si="98"/>
        <v>0.15</v>
      </c>
      <c r="DZ25" s="56">
        <f t="shared" si="35"/>
        <v>0.4</v>
      </c>
      <c r="EA25" s="55">
        <f t="shared" si="36"/>
        <v>4</v>
      </c>
      <c r="EB25" s="272">
        <f t="shared" si="37"/>
        <v>0.8</v>
      </c>
      <c r="EC25" s="55">
        <f t="shared" si="38"/>
        <v>3</v>
      </c>
      <c r="ED25" s="272">
        <f t="shared" si="39"/>
        <v>0.10367999999999998</v>
      </c>
      <c r="EE25" s="57">
        <f t="shared" si="40"/>
        <v>0.25</v>
      </c>
      <c r="EF25" s="57">
        <f t="shared" si="41"/>
        <v>0.15</v>
      </c>
      <c r="EG25" s="56">
        <f t="shared" si="42"/>
        <v>0.4</v>
      </c>
      <c r="EH25" s="55">
        <f t="shared" si="43"/>
        <v>4</v>
      </c>
      <c r="EI25" s="272">
        <f t="shared" si="44"/>
        <v>0.8</v>
      </c>
      <c r="EJ25" s="55">
        <f t="shared" si="45"/>
        <v>3</v>
      </c>
      <c r="EK25" s="272">
        <f t="shared" si="46"/>
        <v>6.2207999999999986E-2</v>
      </c>
      <c r="EL25" s="57">
        <f t="shared" si="47"/>
        <v>0</v>
      </c>
      <c r="EM25" s="57">
        <f t="shared" si="48"/>
        <v>0</v>
      </c>
      <c r="EN25" s="56">
        <f t="shared" si="49"/>
        <v>0</v>
      </c>
      <c r="EO25" s="55">
        <f t="shared" si="50"/>
        <v>4</v>
      </c>
      <c r="EP25" s="272">
        <f t="shared" si="51"/>
        <v>0.8</v>
      </c>
      <c r="EQ25" s="55">
        <f t="shared" si="52"/>
        <v>3</v>
      </c>
      <c r="ER25" s="272">
        <f t="shared" si="53"/>
        <v>6.2207999999999986E-2</v>
      </c>
      <c r="ES25" s="57">
        <f t="shared" si="54"/>
        <v>0</v>
      </c>
      <c r="ET25" s="57">
        <f t="shared" si="55"/>
        <v>0</v>
      </c>
      <c r="EU25" s="56">
        <f t="shared" si="56"/>
        <v>0</v>
      </c>
      <c r="EV25" s="55">
        <f t="shared" si="57"/>
        <v>4</v>
      </c>
      <c r="EW25" s="272">
        <f t="shared" si="58"/>
        <v>0.8</v>
      </c>
      <c r="EX25" s="55">
        <f t="shared" si="59"/>
        <v>3</v>
      </c>
      <c r="EY25" s="272">
        <f t="shared" si="60"/>
        <v>6.2207999999999986E-2</v>
      </c>
      <c r="EZ25" s="57">
        <f t="shared" si="61"/>
        <v>0</v>
      </c>
      <c r="FA25" s="57">
        <f t="shared" si="62"/>
        <v>0</v>
      </c>
      <c r="FB25" s="56">
        <f t="shared" si="63"/>
        <v>0</v>
      </c>
      <c r="FC25" s="55">
        <f t="shared" si="64"/>
        <v>4</v>
      </c>
      <c r="FD25" s="272">
        <f t="shared" si="65"/>
        <v>0.8</v>
      </c>
      <c r="FE25" s="55">
        <f t="shared" si="66"/>
        <v>3</v>
      </c>
      <c r="FF25" s="272">
        <f t="shared" si="67"/>
        <v>6.2207999999999986E-2</v>
      </c>
      <c r="FG25" s="57">
        <f t="shared" si="68"/>
        <v>0</v>
      </c>
      <c r="FH25" s="57">
        <f t="shared" si="69"/>
        <v>0</v>
      </c>
      <c r="FI25" s="56">
        <f t="shared" si="70"/>
        <v>0</v>
      </c>
      <c r="FJ25" s="55">
        <f t="shared" si="71"/>
        <v>4</v>
      </c>
      <c r="FK25" s="272">
        <f t="shared" si="72"/>
        <v>0.8</v>
      </c>
      <c r="FL25" s="55">
        <f t="shared" si="73"/>
        <v>3</v>
      </c>
      <c r="FM25" s="272">
        <f t="shared" si="74"/>
        <v>6.2207999999999986E-2</v>
      </c>
      <c r="FN25" s="57">
        <f t="shared" si="75"/>
        <v>0</v>
      </c>
      <c r="FO25" s="57">
        <f t="shared" si="76"/>
        <v>0</v>
      </c>
      <c r="FP25" s="56">
        <f t="shared" si="77"/>
        <v>0</v>
      </c>
      <c r="FQ25" s="55">
        <f t="shared" si="78"/>
        <v>4</v>
      </c>
      <c r="FR25" s="272">
        <f t="shared" si="79"/>
        <v>0.8</v>
      </c>
      <c r="FS25" s="55">
        <f t="shared" si="80"/>
        <v>3</v>
      </c>
      <c r="FT25" s="272">
        <f t="shared" si="81"/>
        <v>6.2207999999999986E-2</v>
      </c>
      <c r="FU25" s="57">
        <f t="shared" si="82"/>
        <v>0</v>
      </c>
      <c r="FV25" s="57">
        <f t="shared" si="83"/>
        <v>0</v>
      </c>
      <c r="FW25" s="56">
        <f t="shared" si="84"/>
        <v>0</v>
      </c>
      <c r="FX25" s="55">
        <f t="shared" si="85"/>
        <v>4</v>
      </c>
      <c r="FY25" s="272">
        <f t="shared" si="86"/>
        <v>0.8</v>
      </c>
      <c r="FZ25" s="55">
        <f t="shared" si="87"/>
        <v>3</v>
      </c>
      <c r="GA25" s="272">
        <f t="shared" si="88"/>
        <v>6.2207999999999986E-2</v>
      </c>
      <c r="GB25" s="57">
        <f t="shared" si="89"/>
        <v>0</v>
      </c>
      <c r="GC25" s="57">
        <f t="shared" si="90"/>
        <v>0</v>
      </c>
      <c r="GD25" s="56">
        <f t="shared" si="91"/>
        <v>0</v>
      </c>
      <c r="GE25" s="55">
        <f t="shared" si="92"/>
        <v>4</v>
      </c>
      <c r="GF25" s="272">
        <f t="shared" si="93"/>
        <v>0.8</v>
      </c>
      <c r="GG25" s="55">
        <f t="shared" si="94"/>
        <v>3</v>
      </c>
      <c r="GH25" s="272">
        <f t="shared" si="95"/>
        <v>6.2207999999999986E-2</v>
      </c>
      <c r="GI25" s="272">
        <f t="shared" si="96"/>
        <v>0.6</v>
      </c>
    </row>
    <row r="26" spans="1:191" ht="122.4" x14ac:dyDescent="0.3">
      <c r="A26" s="75">
        <v>18</v>
      </c>
      <c r="B26" s="69" t="s">
        <v>972</v>
      </c>
      <c r="C26" s="69" t="s">
        <v>986</v>
      </c>
      <c r="D26" s="71" t="s">
        <v>206</v>
      </c>
      <c r="E26" s="67" t="s">
        <v>196</v>
      </c>
      <c r="F26" s="73" t="s">
        <v>970</v>
      </c>
      <c r="G26" s="67" t="s">
        <v>533</v>
      </c>
      <c r="H26" s="67" t="s">
        <v>175</v>
      </c>
      <c r="I26" s="71" t="s">
        <v>24</v>
      </c>
      <c r="J26" s="376" t="s">
        <v>53</v>
      </c>
      <c r="K26" s="71" t="s">
        <v>54</v>
      </c>
      <c r="L26" s="71" t="s">
        <v>54</v>
      </c>
      <c r="M26" s="71" t="s">
        <v>53</v>
      </c>
      <c r="N26" s="71" t="s">
        <v>54</v>
      </c>
      <c r="O26" s="71" t="s">
        <v>54</v>
      </c>
      <c r="P26" s="71" t="s">
        <v>53</v>
      </c>
      <c r="Q26" s="71" t="s">
        <v>53</v>
      </c>
      <c r="R26" s="71" t="s">
        <v>54</v>
      </c>
      <c r="S26" s="71" t="s">
        <v>54</v>
      </c>
      <c r="T26" s="71" t="s">
        <v>54</v>
      </c>
      <c r="U26" s="71" t="s">
        <v>54</v>
      </c>
      <c r="V26" s="71" t="s">
        <v>54</v>
      </c>
      <c r="W26" s="71" t="s">
        <v>54</v>
      </c>
      <c r="X26" s="71" t="s">
        <v>53</v>
      </c>
      <c r="Y26" s="71" t="s">
        <v>53</v>
      </c>
      <c r="Z26" s="71" t="s">
        <v>53</v>
      </c>
      <c r="AA26" s="71" t="s">
        <v>53</v>
      </c>
      <c r="AB26" s="71" t="s">
        <v>53</v>
      </c>
      <c r="AC26" s="70" t="str">
        <f t="shared" si="0"/>
        <v>4 - Alta</v>
      </c>
      <c r="AD26" s="233">
        <f t="shared" si="1"/>
        <v>0.8</v>
      </c>
      <c r="AE26" s="70" t="str">
        <f t="shared" si="2"/>
        <v>4 - Mayor</v>
      </c>
      <c r="AF26" s="233">
        <f t="shared" si="3"/>
        <v>0.8</v>
      </c>
      <c r="AG26" s="69" t="str">
        <f>IFERROR(INDEX('G PREDIAL'!$BLU$676:$BLY$680,MATCH(I26,'G PREDIAL'!$BLS$676:$BLS$680,0),MATCH(AE26,'G PREDIAL'!$BLU$674:$BLY$674,0)),"")</f>
        <v>EXTREMO</v>
      </c>
      <c r="AH26" s="233">
        <f t="shared" si="4"/>
        <v>0.64000000000000012</v>
      </c>
      <c r="AI26" s="69" t="s">
        <v>985</v>
      </c>
      <c r="AJ26" s="62" t="s">
        <v>982</v>
      </c>
      <c r="AK26" s="67" t="s">
        <v>967</v>
      </c>
      <c r="AL26" s="67" t="s">
        <v>966</v>
      </c>
      <c r="AM26" s="62" t="s">
        <v>35</v>
      </c>
      <c r="AN26" s="67" t="s">
        <v>46</v>
      </c>
      <c r="AO26" s="67" t="s">
        <v>49</v>
      </c>
      <c r="AP26" s="62" t="s">
        <v>51</v>
      </c>
      <c r="AQ26" s="62" t="s">
        <v>35</v>
      </c>
      <c r="AR26" s="67" t="s">
        <v>46</v>
      </c>
      <c r="AS26" s="67" t="s">
        <v>49</v>
      </c>
      <c r="AT26" s="62" t="s">
        <v>51</v>
      </c>
      <c r="AU26" s="62" t="s">
        <v>35</v>
      </c>
      <c r="AV26" s="67" t="s">
        <v>46</v>
      </c>
      <c r="AW26" s="67" t="s">
        <v>49</v>
      </c>
      <c r="AX26" s="62" t="s">
        <v>51</v>
      </c>
      <c r="AY26" s="62" t="s">
        <v>35</v>
      </c>
      <c r="AZ26" s="67" t="s">
        <v>46</v>
      </c>
      <c r="BA26" s="67" t="s">
        <v>49</v>
      </c>
      <c r="BB26" s="62" t="s">
        <v>51</v>
      </c>
      <c r="BC26" s="62" t="s">
        <v>35</v>
      </c>
      <c r="BD26" s="67" t="s">
        <v>46</v>
      </c>
      <c r="BE26" s="67" t="s">
        <v>49</v>
      </c>
      <c r="BF26" s="62" t="s">
        <v>51</v>
      </c>
      <c r="BG26" s="62" t="s">
        <v>35</v>
      </c>
      <c r="BH26" s="62" t="s">
        <v>35</v>
      </c>
      <c r="BI26" s="67" t="s">
        <v>46</v>
      </c>
      <c r="BJ26" s="67" t="s">
        <v>49</v>
      </c>
      <c r="BK26" s="62"/>
      <c r="BL26" s="67"/>
      <c r="BM26" s="67"/>
      <c r="BN26" s="62"/>
      <c r="BO26" s="62"/>
      <c r="BP26" s="67"/>
      <c r="BQ26" s="67"/>
      <c r="BR26" s="62"/>
      <c r="BS26" s="62"/>
      <c r="BT26" s="67"/>
      <c r="BU26" s="67"/>
      <c r="BV26" s="62"/>
      <c r="BW26" s="62"/>
      <c r="BX26" s="67"/>
      <c r="BY26" s="67"/>
      <c r="BZ26" s="62"/>
      <c r="CA26" s="62"/>
      <c r="CB26" s="67"/>
      <c r="CC26" s="67"/>
      <c r="CD26" s="62"/>
      <c r="CE26" s="62"/>
      <c r="CF26" s="67"/>
      <c r="CG26" s="67"/>
      <c r="CH26" s="62"/>
      <c r="CI26" s="67"/>
      <c r="CJ26" s="67"/>
      <c r="CK26" s="62"/>
      <c r="CL26" s="66" t="str">
        <f>IFERROR(IF(GE26&lt;=1,"1 - Muy Baja",VLOOKUP(GE26,'G PREDIAL'!$BLR$676:$BLS$680,2,0)),"")</f>
        <v>4 - Alta</v>
      </c>
      <c r="CM26" s="249">
        <f t="shared" si="5"/>
        <v>0.8</v>
      </c>
      <c r="CN26" s="66" t="str">
        <f>IFERROR(IF(GG26&lt;=1,"1 - Leve",HLOOKUP(GG26,'G PREDIAL'!$BLU$673:$BLY$674,2,0)),"")</f>
        <v>3 - Moderado</v>
      </c>
      <c r="CO26" s="249">
        <f t="shared" si="6"/>
        <v>0.6</v>
      </c>
      <c r="CP26" s="63" t="str">
        <f t="shared" si="97"/>
        <v>ALTO</v>
      </c>
      <c r="CQ26" s="233">
        <f t="shared" si="7"/>
        <v>0.48</v>
      </c>
      <c r="CR26" s="169" t="s">
        <v>238</v>
      </c>
      <c r="CS26" s="63">
        <f t="shared" si="8"/>
        <v>5</v>
      </c>
      <c r="CT26" s="62"/>
      <c r="CU26" s="62" t="s">
        <v>965</v>
      </c>
      <c r="CV26" s="62" t="s">
        <v>964</v>
      </c>
      <c r="CW26" s="242"/>
      <c r="CX26" s="56">
        <f t="shared" si="9"/>
        <v>10</v>
      </c>
      <c r="CY26" s="59">
        <f t="shared" si="10"/>
        <v>4</v>
      </c>
      <c r="CZ26" s="56" t="str">
        <f t="shared" si="11"/>
        <v>Mayor</v>
      </c>
      <c r="DA26" s="237">
        <f t="shared" si="12"/>
        <v>0.8</v>
      </c>
      <c r="DB26" s="57">
        <f t="shared" si="13"/>
        <v>0.25</v>
      </c>
      <c r="DC26" s="57">
        <f t="shared" si="14"/>
        <v>0.15</v>
      </c>
      <c r="DD26" s="56">
        <f t="shared" si="15"/>
        <v>0.4</v>
      </c>
      <c r="DE26" s="55">
        <f t="shared" si="16"/>
        <v>4</v>
      </c>
      <c r="DF26" s="272">
        <f t="shared" si="17"/>
        <v>0.8</v>
      </c>
      <c r="DG26" s="55">
        <f t="shared" si="18"/>
        <v>3</v>
      </c>
      <c r="DH26" s="55"/>
      <c r="DI26" s="272">
        <f t="shared" si="19"/>
        <v>0.48</v>
      </c>
      <c r="DJ26" s="57">
        <f t="shared" si="20"/>
        <v>0.25</v>
      </c>
      <c r="DK26" s="57">
        <f t="shared" si="21"/>
        <v>0.15</v>
      </c>
      <c r="DL26" s="56">
        <f t="shared" si="22"/>
        <v>0.4</v>
      </c>
      <c r="DM26" s="55">
        <f t="shared" si="23"/>
        <v>4</v>
      </c>
      <c r="DN26" s="272">
        <f t="shared" si="24"/>
        <v>0.8</v>
      </c>
      <c r="DO26" s="55">
        <f t="shared" si="25"/>
        <v>3</v>
      </c>
      <c r="DP26" s="272">
        <f t="shared" si="26"/>
        <v>0.28799999999999998</v>
      </c>
      <c r="DQ26" s="57">
        <f t="shared" si="27"/>
        <v>0.25</v>
      </c>
      <c r="DR26" s="57">
        <f t="shared" si="28"/>
        <v>0.15</v>
      </c>
      <c r="DS26" s="56">
        <f t="shared" si="29"/>
        <v>0.4</v>
      </c>
      <c r="DT26" s="55">
        <f t="shared" si="30"/>
        <v>4</v>
      </c>
      <c r="DU26" s="272">
        <f t="shared" si="31"/>
        <v>0.8</v>
      </c>
      <c r="DV26" s="55">
        <f t="shared" si="32"/>
        <v>3</v>
      </c>
      <c r="DW26" s="272">
        <f t="shared" si="33"/>
        <v>0.17279999999999998</v>
      </c>
      <c r="DX26" s="57">
        <f t="shared" si="34"/>
        <v>0.25</v>
      </c>
      <c r="DY26" s="57">
        <f t="shared" si="98"/>
        <v>0.15</v>
      </c>
      <c r="DZ26" s="56">
        <f t="shared" si="35"/>
        <v>0.4</v>
      </c>
      <c r="EA26" s="55">
        <f t="shared" si="36"/>
        <v>4</v>
      </c>
      <c r="EB26" s="272">
        <f t="shared" si="37"/>
        <v>0.8</v>
      </c>
      <c r="EC26" s="55">
        <f t="shared" si="38"/>
        <v>3</v>
      </c>
      <c r="ED26" s="272">
        <f t="shared" si="39"/>
        <v>0.10367999999999998</v>
      </c>
      <c r="EE26" s="57">
        <f t="shared" si="40"/>
        <v>0.25</v>
      </c>
      <c r="EF26" s="57">
        <f t="shared" si="41"/>
        <v>0.15</v>
      </c>
      <c r="EG26" s="56">
        <f t="shared" si="42"/>
        <v>0.4</v>
      </c>
      <c r="EH26" s="55">
        <f t="shared" si="43"/>
        <v>4</v>
      </c>
      <c r="EI26" s="272">
        <f t="shared" si="44"/>
        <v>0.8</v>
      </c>
      <c r="EJ26" s="55">
        <f t="shared" si="45"/>
        <v>3</v>
      </c>
      <c r="EK26" s="272">
        <f t="shared" si="46"/>
        <v>6.2207999999999986E-2</v>
      </c>
      <c r="EL26" s="57">
        <f t="shared" si="47"/>
        <v>0</v>
      </c>
      <c r="EM26" s="57">
        <f t="shared" si="48"/>
        <v>0</v>
      </c>
      <c r="EN26" s="56">
        <f t="shared" si="49"/>
        <v>0</v>
      </c>
      <c r="EO26" s="55">
        <f t="shared" si="50"/>
        <v>4</v>
      </c>
      <c r="EP26" s="272">
        <f t="shared" si="51"/>
        <v>0.8</v>
      </c>
      <c r="EQ26" s="55">
        <f t="shared" si="52"/>
        <v>3</v>
      </c>
      <c r="ER26" s="272">
        <f t="shared" si="53"/>
        <v>6.2207999999999986E-2</v>
      </c>
      <c r="ES26" s="57">
        <f t="shared" si="54"/>
        <v>0</v>
      </c>
      <c r="ET26" s="57">
        <f t="shared" si="55"/>
        <v>0</v>
      </c>
      <c r="EU26" s="56">
        <f t="shared" si="56"/>
        <v>0</v>
      </c>
      <c r="EV26" s="55">
        <f t="shared" si="57"/>
        <v>4</v>
      </c>
      <c r="EW26" s="272">
        <f t="shared" si="58"/>
        <v>0.8</v>
      </c>
      <c r="EX26" s="55">
        <f t="shared" si="59"/>
        <v>3</v>
      </c>
      <c r="EY26" s="272">
        <f t="shared" si="60"/>
        <v>6.2207999999999986E-2</v>
      </c>
      <c r="EZ26" s="57">
        <f t="shared" si="61"/>
        <v>0</v>
      </c>
      <c r="FA26" s="57">
        <f t="shared" si="62"/>
        <v>0</v>
      </c>
      <c r="FB26" s="56">
        <f t="shared" si="63"/>
        <v>0</v>
      </c>
      <c r="FC26" s="55">
        <f t="shared" si="64"/>
        <v>4</v>
      </c>
      <c r="FD26" s="272">
        <f t="shared" si="65"/>
        <v>0.8</v>
      </c>
      <c r="FE26" s="55">
        <f t="shared" si="66"/>
        <v>3</v>
      </c>
      <c r="FF26" s="272">
        <f t="shared" si="67"/>
        <v>6.2207999999999986E-2</v>
      </c>
      <c r="FG26" s="57">
        <f t="shared" si="68"/>
        <v>0</v>
      </c>
      <c r="FH26" s="57">
        <f t="shared" si="69"/>
        <v>0</v>
      </c>
      <c r="FI26" s="56">
        <f t="shared" si="70"/>
        <v>0</v>
      </c>
      <c r="FJ26" s="55">
        <f t="shared" si="71"/>
        <v>4</v>
      </c>
      <c r="FK26" s="272">
        <f t="shared" si="72"/>
        <v>0.8</v>
      </c>
      <c r="FL26" s="55">
        <f t="shared" si="73"/>
        <v>3</v>
      </c>
      <c r="FM26" s="272">
        <f t="shared" si="74"/>
        <v>6.2207999999999986E-2</v>
      </c>
      <c r="FN26" s="57">
        <f t="shared" si="75"/>
        <v>0</v>
      </c>
      <c r="FO26" s="57">
        <f t="shared" si="76"/>
        <v>0</v>
      </c>
      <c r="FP26" s="56">
        <f t="shared" si="77"/>
        <v>0</v>
      </c>
      <c r="FQ26" s="55">
        <f t="shared" si="78"/>
        <v>4</v>
      </c>
      <c r="FR26" s="272">
        <f t="shared" si="79"/>
        <v>0.8</v>
      </c>
      <c r="FS26" s="55">
        <f t="shared" si="80"/>
        <v>3</v>
      </c>
      <c r="FT26" s="272">
        <f t="shared" si="81"/>
        <v>6.2207999999999986E-2</v>
      </c>
      <c r="FU26" s="57">
        <f t="shared" si="82"/>
        <v>0</v>
      </c>
      <c r="FV26" s="57">
        <f t="shared" si="83"/>
        <v>0</v>
      </c>
      <c r="FW26" s="56">
        <f t="shared" si="84"/>
        <v>0</v>
      </c>
      <c r="FX26" s="55">
        <f t="shared" si="85"/>
        <v>4</v>
      </c>
      <c r="FY26" s="272">
        <f t="shared" si="86"/>
        <v>0.8</v>
      </c>
      <c r="FZ26" s="55">
        <f t="shared" si="87"/>
        <v>3</v>
      </c>
      <c r="GA26" s="272">
        <f t="shared" si="88"/>
        <v>6.2207999999999986E-2</v>
      </c>
      <c r="GB26" s="57">
        <f t="shared" si="89"/>
        <v>0</v>
      </c>
      <c r="GC26" s="57">
        <f t="shared" si="90"/>
        <v>0</v>
      </c>
      <c r="GD26" s="56">
        <f t="shared" si="91"/>
        <v>0</v>
      </c>
      <c r="GE26" s="55">
        <f t="shared" si="92"/>
        <v>4</v>
      </c>
      <c r="GF26" s="272">
        <f t="shared" si="93"/>
        <v>0.8</v>
      </c>
      <c r="GG26" s="55">
        <f t="shared" si="94"/>
        <v>3</v>
      </c>
      <c r="GH26" s="272">
        <f t="shared" si="95"/>
        <v>6.2207999999999986E-2</v>
      </c>
      <c r="GI26" s="272">
        <f t="shared" si="96"/>
        <v>0.6</v>
      </c>
    </row>
    <row r="27" spans="1:191" ht="112.2" x14ac:dyDescent="0.3">
      <c r="A27" s="75">
        <v>19</v>
      </c>
      <c r="B27" s="69" t="s">
        <v>972</v>
      </c>
      <c r="C27" s="69" t="s">
        <v>984</v>
      </c>
      <c r="D27" s="71" t="s">
        <v>205</v>
      </c>
      <c r="E27" s="67" t="s">
        <v>196</v>
      </c>
      <c r="F27" s="62" t="s">
        <v>224</v>
      </c>
      <c r="G27" s="67" t="s">
        <v>533</v>
      </c>
      <c r="H27" s="67" t="s">
        <v>175</v>
      </c>
      <c r="I27" s="71" t="s">
        <v>24</v>
      </c>
      <c r="J27" s="376" t="s">
        <v>53</v>
      </c>
      <c r="K27" s="71" t="s">
        <v>54</v>
      </c>
      <c r="L27" s="71" t="s">
        <v>54</v>
      </c>
      <c r="M27" s="71" t="s">
        <v>53</v>
      </c>
      <c r="N27" s="71" t="s">
        <v>54</v>
      </c>
      <c r="O27" s="71" t="s">
        <v>54</v>
      </c>
      <c r="P27" s="71" t="s">
        <v>53</v>
      </c>
      <c r="Q27" s="71" t="s">
        <v>53</v>
      </c>
      <c r="R27" s="71" t="s">
        <v>54</v>
      </c>
      <c r="S27" s="71" t="s">
        <v>54</v>
      </c>
      <c r="T27" s="71" t="s">
        <v>54</v>
      </c>
      <c r="U27" s="71" t="s">
        <v>54</v>
      </c>
      <c r="V27" s="71" t="s">
        <v>54</v>
      </c>
      <c r="W27" s="71" t="s">
        <v>54</v>
      </c>
      <c r="X27" s="71" t="s">
        <v>53</v>
      </c>
      <c r="Y27" s="71" t="s">
        <v>53</v>
      </c>
      <c r="Z27" s="71" t="s">
        <v>53</v>
      </c>
      <c r="AA27" s="71" t="s">
        <v>53</v>
      </c>
      <c r="AB27" s="71" t="s">
        <v>53</v>
      </c>
      <c r="AC27" s="70" t="str">
        <f t="shared" si="0"/>
        <v>4 - Alta</v>
      </c>
      <c r="AD27" s="233">
        <f t="shared" si="1"/>
        <v>0.8</v>
      </c>
      <c r="AE27" s="70" t="str">
        <f t="shared" si="2"/>
        <v>4 - Mayor</v>
      </c>
      <c r="AF27" s="233">
        <f t="shared" si="3"/>
        <v>0.8</v>
      </c>
      <c r="AG27" s="69" t="str">
        <f>IFERROR(INDEX('G PREDIAL'!$BLU$676:$BLY$680,MATCH(I27,'G PREDIAL'!$BLS$676:$BLS$680,0),MATCH(AE27,'G PREDIAL'!$BLU$674:$BLY$674,0)),"")</f>
        <v>EXTREMO</v>
      </c>
      <c r="AH27" s="233">
        <f t="shared" si="4"/>
        <v>0.64000000000000012</v>
      </c>
      <c r="AI27" s="69" t="s">
        <v>983</v>
      </c>
      <c r="AJ27" s="62" t="s">
        <v>982</v>
      </c>
      <c r="AK27" s="67" t="s">
        <v>967</v>
      </c>
      <c r="AL27" s="67" t="s">
        <v>966</v>
      </c>
      <c r="AM27" s="62" t="s">
        <v>35</v>
      </c>
      <c r="AN27" s="67" t="s">
        <v>46</v>
      </c>
      <c r="AO27" s="67" t="s">
        <v>49</v>
      </c>
      <c r="AP27" s="62" t="s">
        <v>51</v>
      </c>
      <c r="AQ27" s="62" t="s">
        <v>35</v>
      </c>
      <c r="AR27" s="67" t="s">
        <v>46</v>
      </c>
      <c r="AS27" s="67" t="s">
        <v>49</v>
      </c>
      <c r="AT27" s="62" t="s">
        <v>51</v>
      </c>
      <c r="AU27" s="62" t="s">
        <v>35</v>
      </c>
      <c r="AV27" s="67" t="s">
        <v>46</v>
      </c>
      <c r="AW27" s="67" t="s">
        <v>49</v>
      </c>
      <c r="AX27" s="62" t="s">
        <v>51</v>
      </c>
      <c r="AY27" s="62" t="s">
        <v>35</v>
      </c>
      <c r="AZ27" s="67" t="s">
        <v>46</v>
      </c>
      <c r="BA27" s="67" t="s">
        <v>49</v>
      </c>
      <c r="BB27" s="62" t="s">
        <v>51</v>
      </c>
      <c r="BC27" s="62" t="s">
        <v>35</v>
      </c>
      <c r="BD27" s="67" t="s">
        <v>46</v>
      </c>
      <c r="BE27" s="67" t="s">
        <v>49</v>
      </c>
      <c r="BF27" s="62" t="s">
        <v>51</v>
      </c>
      <c r="BG27" s="62"/>
      <c r="BH27" s="67"/>
      <c r="BI27" s="67"/>
      <c r="BJ27" s="62"/>
      <c r="BK27" s="62"/>
      <c r="BL27" s="67"/>
      <c r="BM27" s="67"/>
      <c r="BN27" s="62"/>
      <c r="BO27" s="62"/>
      <c r="BP27" s="67"/>
      <c r="BQ27" s="67"/>
      <c r="BR27" s="62"/>
      <c r="BS27" s="62"/>
      <c r="BT27" s="67"/>
      <c r="BU27" s="67"/>
      <c r="BV27" s="62"/>
      <c r="BW27" s="62"/>
      <c r="BX27" s="67"/>
      <c r="BY27" s="67"/>
      <c r="BZ27" s="62"/>
      <c r="CA27" s="62"/>
      <c r="CB27" s="67"/>
      <c r="CC27" s="67"/>
      <c r="CD27" s="62"/>
      <c r="CE27" s="62"/>
      <c r="CF27" s="67"/>
      <c r="CG27" s="67"/>
      <c r="CH27" s="62"/>
      <c r="CI27" s="67"/>
      <c r="CJ27" s="67"/>
      <c r="CK27" s="62"/>
      <c r="CL27" s="66" t="str">
        <f>IFERROR(IF(GE27&lt;=1,"1 - Muy Baja",VLOOKUP(GE27,'G PREDIAL'!$BLR$676:$BLS$680,2,0)),"")</f>
        <v>4 - Alta</v>
      </c>
      <c r="CM27" s="249">
        <f t="shared" si="5"/>
        <v>0.8</v>
      </c>
      <c r="CN27" s="66" t="str">
        <f>IFERROR(IF(GG27&lt;=1,"1 - Leve",HLOOKUP(GG27,'G PREDIAL'!$BLU$673:$BLY$674,2,0)),"")</f>
        <v>3 - Moderado</v>
      </c>
      <c r="CO27" s="249">
        <f t="shared" si="6"/>
        <v>0.6</v>
      </c>
      <c r="CP27" s="63" t="str">
        <f t="shared" si="97"/>
        <v>ALTO</v>
      </c>
      <c r="CQ27" s="233">
        <f t="shared" si="7"/>
        <v>0.48</v>
      </c>
      <c r="CR27" s="169" t="s">
        <v>475</v>
      </c>
      <c r="CS27" s="63">
        <f t="shared" si="8"/>
        <v>5</v>
      </c>
      <c r="CT27" s="62"/>
      <c r="CU27" s="62" t="s">
        <v>965</v>
      </c>
      <c r="CV27" s="62" t="s">
        <v>964</v>
      </c>
      <c r="CW27" s="242"/>
      <c r="CX27" s="56">
        <f t="shared" si="9"/>
        <v>10</v>
      </c>
      <c r="CY27" s="59">
        <f t="shared" si="10"/>
        <v>4</v>
      </c>
      <c r="CZ27" s="56" t="str">
        <f t="shared" si="11"/>
        <v>Mayor</v>
      </c>
      <c r="DA27" s="237">
        <f t="shared" si="12"/>
        <v>0.8</v>
      </c>
      <c r="DB27" s="57">
        <f t="shared" si="13"/>
        <v>0.25</v>
      </c>
      <c r="DC27" s="57">
        <f t="shared" si="14"/>
        <v>0.15</v>
      </c>
      <c r="DD27" s="56">
        <f t="shared" si="15"/>
        <v>0.4</v>
      </c>
      <c r="DE27" s="55">
        <f t="shared" si="16"/>
        <v>4</v>
      </c>
      <c r="DF27" s="272">
        <f t="shared" si="17"/>
        <v>0.8</v>
      </c>
      <c r="DG27" s="55">
        <f t="shared" si="18"/>
        <v>3</v>
      </c>
      <c r="DH27" s="55"/>
      <c r="DI27" s="272">
        <f t="shared" si="19"/>
        <v>0.48</v>
      </c>
      <c r="DJ27" s="57">
        <f t="shared" si="20"/>
        <v>0.25</v>
      </c>
      <c r="DK27" s="57">
        <f t="shared" si="21"/>
        <v>0.15</v>
      </c>
      <c r="DL27" s="56">
        <f t="shared" si="22"/>
        <v>0.4</v>
      </c>
      <c r="DM27" s="55">
        <f t="shared" si="23"/>
        <v>4</v>
      </c>
      <c r="DN27" s="272">
        <f t="shared" si="24"/>
        <v>0.8</v>
      </c>
      <c r="DO27" s="55">
        <f t="shared" si="25"/>
        <v>3</v>
      </c>
      <c r="DP27" s="272">
        <f t="shared" si="26"/>
        <v>0.28799999999999998</v>
      </c>
      <c r="DQ27" s="57">
        <f t="shared" si="27"/>
        <v>0.25</v>
      </c>
      <c r="DR27" s="57">
        <f t="shared" si="28"/>
        <v>0.15</v>
      </c>
      <c r="DS27" s="56">
        <f t="shared" si="29"/>
        <v>0.4</v>
      </c>
      <c r="DT27" s="55">
        <f t="shared" si="30"/>
        <v>4</v>
      </c>
      <c r="DU27" s="272">
        <f t="shared" si="31"/>
        <v>0.8</v>
      </c>
      <c r="DV27" s="55">
        <f t="shared" si="32"/>
        <v>3</v>
      </c>
      <c r="DW27" s="272">
        <f t="shared" si="33"/>
        <v>0.17279999999999998</v>
      </c>
      <c r="DX27" s="57">
        <f t="shared" si="34"/>
        <v>0.25</v>
      </c>
      <c r="DY27" s="57">
        <f t="shared" si="98"/>
        <v>0.15</v>
      </c>
      <c r="DZ27" s="56">
        <f t="shared" si="35"/>
        <v>0.4</v>
      </c>
      <c r="EA27" s="55">
        <f t="shared" si="36"/>
        <v>4</v>
      </c>
      <c r="EB27" s="272">
        <f t="shared" si="37"/>
        <v>0.8</v>
      </c>
      <c r="EC27" s="55">
        <f t="shared" si="38"/>
        <v>3</v>
      </c>
      <c r="ED27" s="272">
        <f t="shared" si="39"/>
        <v>0.10367999999999998</v>
      </c>
      <c r="EE27" s="57">
        <f t="shared" si="40"/>
        <v>0.25</v>
      </c>
      <c r="EF27" s="57">
        <f t="shared" si="41"/>
        <v>0.15</v>
      </c>
      <c r="EG27" s="56">
        <f t="shared" si="42"/>
        <v>0.4</v>
      </c>
      <c r="EH27" s="55">
        <f t="shared" si="43"/>
        <v>4</v>
      </c>
      <c r="EI27" s="272">
        <f t="shared" si="44"/>
        <v>0.8</v>
      </c>
      <c r="EJ27" s="55">
        <f t="shared" si="45"/>
        <v>3</v>
      </c>
      <c r="EK27" s="272">
        <f t="shared" si="46"/>
        <v>6.2207999999999986E-2</v>
      </c>
      <c r="EL27" s="57">
        <f t="shared" si="47"/>
        <v>0</v>
      </c>
      <c r="EM27" s="57">
        <f t="shared" si="48"/>
        <v>0</v>
      </c>
      <c r="EN27" s="56">
        <f t="shared" si="49"/>
        <v>0</v>
      </c>
      <c r="EO27" s="55">
        <f t="shared" si="50"/>
        <v>4</v>
      </c>
      <c r="EP27" s="272">
        <f t="shared" si="51"/>
        <v>0.8</v>
      </c>
      <c r="EQ27" s="55">
        <f t="shared" si="52"/>
        <v>3</v>
      </c>
      <c r="ER27" s="272">
        <f t="shared" si="53"/>
        <v>6.2207999999999986E-2</v>
      </c>
      <c r="ES27" s="57">
        <f t="shared" si="54"/>
        <v>0</v>
      </c>
      <c r="ET27" s="57">
        <f t="shared" si="55"/>
        <v>0</v>
      </c>
      <c r="EU27" s="56">
        <f t="shared" si="56"/>
        <v>0</v>
      </c>
      <c r="EV27" s="55">
        <f t="shared" si="57"/>
        <v>4</v>
      </c>
      <c r="EW27" s="272">
        <f t="shared" si="58"/>
        <v>0.8</v>
      </c>
      <c r="EX27" s="55">
        <f t="shared" si="59"/>
        <v>3</v>
      </c>
      <c r="EY27" s="272">
        <f t="shared" si="60"/>
        <v>6.2207999999999986E-2</v>
      </c>
      <c r="EZ27" s="57">
        <f t="shared" si="61"/>
        <v>0</v>
      </c>
      <c r="FA27" s="57">
        <f t="shared" si="62"/>
        <v>0</v>
      </c>
      <c r="FB27" s="56">
        <f t="shared" si="63"/>
        <v>0</v>
      </c>
      <c r="FC27" s="55">
        <f t="shared" si="64"/>
        <v>4</v>
      </c>
      <c r="FD27" s="272">
        <f t="shared" si="65"/>
        <v>0.8</v>
      </c>
      <c r="FE27" s="55">
        <f t="shared" si="66"/>
        <v>3</v>
      </c>
      <c r="FF27" s="272">
        <f t="shared" si="67"/>
        <v>6.2207999999999986E-2</v>
      </c>
      <c r="FG27" s="57">
        <f t="shared" si="68"/>
        <v>0</v>
      </c>
      <c r="FH27" s="57">
        <f t="shared" si="69"/>
        <v>0</v>
      </c>
      <c r="FI27" s="56">
        <f t="shared" si="70"/>
        <v>0</v>
      </c>
      <c r="FJ27" s="55">
        <f t="shared" si="71"/>
        <v>4</v>
      </c>
      <c r="FK27" s="272">
        <f t="shared" si="72"/>
        <v>0.8</v>
      </c>
      <c r="FL27" s="55">
        <f t="shared" si="73"/>
        <v>3</v>
      </c>
      <c r="FM27" s="272">
        <f t="shared" si="74"/>
        <v>6.2207999999999986E-2</v>
      </c>
      <c r="FN27" s="57">
        <f t="shared" si="75"/>
        <v>0</v>
      </c>
      <c r="FO27" s="57">
        <f t="shared" si="76"/>
        <v>0</v>
      </c>
      <c r="FP27" s="56">
        <f t="shared" si="77"/>
        <v>0</v>
      </c>
      <c r="FQ27" s="55">
        <f t="shared" si="78"/>
        <v>4</v>
      </c>
      <c r="FR27" s="272">
        <f t="shared" si="79"/>
        <v>0.8</v>
      </c>
      <c r="FS27" s="55">
        <f t="shared" si="80"/>
        <v>3</v>
      </c>
      <c r="FT27" s="272">
        <f t="shared" si="81"/>
        <v>6.2207999999999986E-2</v>
      </c>
      <c r="FU27" s="57">
        <f t="shared" si="82"/>
        <v>0</v>
      </c>
      <c r="FV27" s="57">
        <f t="shared" si="83"/>
        <v>0</v>
      </c>
      <c r="FW27" s="56">
        <f t="shared" si="84"/>
        <v>0</v>
      </c>
      <c r="FX27" s="55">
        <f t="shared" si="85"/>
        <v>4</v>
      </c>
      <c r="FY27" s="272">
        <f t="shared" si="86"/>
        <v>0.8</v>
      </c>
      <c r="FZ27" s="55">
        <f t="shared" si="87"/>
        <v>3</v>
      </c>
      <c r="GA27" s="272">
        <f t="shared" si="88"/>
        <v>6.2207999999999986E-2</v>
      </c>
      <c r="GB27" s="57">
        <f t="shared" si="89"/>
        <v>0</v>
      </c>
      <c r="GC27" s="57">
        <f t="shared" si="90"/>
        <v>0</v>
      </c>
      <c r="GD27" s="56">
        <f t="shared" si="91"/>
        <v>0</v>
      </c>
      <c r="GE27" s="55">
        <f t="shared" si="92"/>
        <v>4</v>
      </c>
      <c r="GF27" s="272">
        <f t="shared" si="93"/>
        <v>0.8</v>
      </c>
      <c r="GG27" s="55">
        <f t="shared" si="94"/>
        <v>3</v>
      </c>
      <c r="GH27" s="272">
        <f t="shared" si="95"/>
        <v>6.2207999999999986E-2</v>
      </c>
      <c r="GI27" s="272">
        <f t="shared" si="96"/>
        <v>0.6</v>
      </c>
    </row>
    <row r="28" spans="1:191" ht="112.2" x14ac:dyDescent="0.3">
      <c r="A28" s="75">
        <v>20</v>
      </c>
      <c r="B28" s="69" t="s">
        <v>972</v>
      </c>
      <c r="C28" s="69" t="s">
        <v>981</v>
      </c>
      <c r="D28" s="71" t="s">
        <v>206</v>
      </c>
      <c r="E28" s="67" t="s">
        <v>196</v>
      </c>
      <c r="F28" s="73" t="s">
        <v>970</v>
      </c>
      <c r="G28" s="67" t="s">
        <v>533</v>
      </c>
      <c r="H28" s="67" t="s">
        <v>175</v>
      </c>
      <c r="I28" s="71" t="s">
        <v>24</v>
      </c>
      <c r="J28" s="376" t="s">
        <v>53</v>
      </c>
      <c r="K28" s="71" t="s">
        <v>54</v>
      </c>
      <c r="L28" s="71" t="s">
        <v>54</v>
      </c>
      <c r="M28" s="71" t="s">
        <v>53</v>
      </c>
      <c r="N28" s="71" t="s">
        <v>54</v>
      </c>
      <c r="O28" s="71" t="s">
        <v>54</v>
      </c>
      <c r="P28" s="71" t="s">
        <v>53</v>
      </c>
      <c r="Q28" s="71" t="s">
        <v>53</v>
      </c>
      <c r="R28" s="71" t="s">
        <v>54</v>
      </c>
      <c r="S28" s="71" t="s">
        <v>54</v>
      </c>
      <c r="T28" s="71" t="s">
        <v>54</v>
      </c>
      <c r="U28" s="71" t="s">
        <v>54</v>
      </c>
      <c r="V28" s="71" t="s">
        <v>54</v>
      </c>
      <c r="W28" s="71" t="s">
        <v>54</v>
      </c>
      <c r="X28" s="71" t="s">
        <v>53</v>
      </c>
      <c r="Y28" s="71" t="s">
        <v>53</v>
      </c>
      <c r="Z28" s="71" t="s">
        <v>53</v>
      </c>
      <c r="AA28" s="71" t="s">
        <v>53</v>
      </c>
      <c r="AB28" s="71" t="s">
        <v>53</v>
      </c>
      <c r="AC28" s="70" t="str">
        <f t="shared" si="0"/>
        <v>4 - Alta</v>
      </c>
      <c r="AD28" s="233">
        <f t="shared" si="1"/>
        <v>0.8</v>
      </c>
      <c r="AE28" s="70" t="str">
        <f t="shared" si="2"/>
        <v>4 - Mayor</v>
      </c>
      <c r="AF28" s="233">
        <f t="shared" si="3"/>
        <v>0.8</v>
      </c>
      <c r="AG28" s="69" t="str">
        <f>IFERROR(INDEX('G PREDIAL'!$BLU$676:$BLY$680,MATCH(I28,'G PREDIAL'!$BLS$676:$BLS$680,0),MATCH(AE28,'G PREDIAL'!$BLU$674:$BLY$674,0)),"")</f>
        <v>EXTREMO</v>
      </c>
      <c r="AH28" s="233">
        <f t="shared" si="4"/>
        <v>0.64000000000000012</v>
      </c>
      <c r="AI28" s="69" t="s">
        <v>980</v>
      </c>
      <c r="AJ28" s="62" t="s">
        <v>975</v>
      </c>
      <c r="AK28" s="67" t="s">
        <v>967</v>
      </c>
      <c r="AL28" s="67" t="s">
        <v>966</v>
      </c>
      <c r="AM28" s="62" t="s">
        <v>35</v>
      </c>
      <c r="AN28" s="67" t="s">
        <v>46</v>
      </c>
      <c r="AO28" s="67" t="s">
        <v>49</v>
      </c>
      <c r="AP28" s="62" t="s">
        <v>51</v>
      </c>
      <c r="AQ28" s="62" t="s">
        <v>35</v>
      </c>
      <c r="AR28" s="67" t="s">
        <v>46</v>
      </c>
      <c r="AS28" s="67" t="s">
        <v>49</v>
      </c>
      <c r="AT28" s="62" t="s">
        <v>51</v>
      </c>
      <c r="AU28" s="62" t="s">
        <v>35</v>
      </c>
      <c r="AV28" s="67" t="s">
        <v>46</v>
      </c>
      <c r="AW28" s="67" t="s">
        <v>49</v>
      </c>
      <c r="AX28" s="62" t="s">
        <v>51</v>
      </c>
      <c r="AY28" s="62" t="s">
        <v>35</v>
      </c>
      <c r="AZ28" s="67" t="s">
        <v>46</v>
      </c>
      <c r="BA28" s="67" t="s">
        <v>49</v>
      </c>
      <c r="BB28" s="62" t="s">
        <v>51</v>
      </c>
      <c r="BC28" s="62" t="s">
        <v>35</v>
      </c>
      <c r="BD28" s="67" t="s">
        <v>46</v>
      </c>
      <c r="BE28" s="67" t="s">
        <v>49</v>
      </c>
      <c r="BF28" s="62" t="s">
        <v>51</v>
      </c>
      <c r="BG28" s="62"/>
      <c r="BH28" s="67"/>
      <c r="BI28" s="67"/>
      <c r="BJ28" s="62"/>
      <c r="BK28" s="62"/>
      <c r="BL28" s="67"/>
      <c r="BM28" s="67"/>
      <c r="BN28" s="62"/>
      <c r="BO28" s="62"/>
      <c r="BP28" s="67"/>
      <c r="BQ28" s="67"/>
      <c r="BR28" s="62"/>
      <c r="BS28" s="62"/>
      <c r="BT28" s="67"/>
      <c r="BU28" s="67"/>
      <c r="BV28" s="62"/>
      <c r="BW28" s="62"/>
      <c r="BX28" s="67"/>
      <c r="BY28" s="67"/>
      <c r="BZ28" s="62"/>
      <c r="CA28" s="62"/>
      <c r="CB28" s="67"/>
      <c r="CC28" s="67"/>
      <c r="CD28" s="62"/>
      <c r="CE28" s="62"/>
      <c r="CF28" s="67"/>
      <c r="CG28" s="67"/>
      <c r="CH28" s="62"/>
      <c r="CI28" s="67"/>
      <c r="CJ28" s="67"/>
      <c r="CK28" s="62"/>
      <c r="CL28" s="66" t="str">
        <f>IFERROR(IF(GE28&lt;=1,"1 - Muy Baja",VLOOKUP(GE28,'G PREDIAL'!$BLR$676:$BLS$680,2,0)),"")</f>
        <v>4 - Alta</v>
      </c>
      <c r="CM28" s="249">
        <f t="shared" si="5"/>
        <v>0.8</v>
      </c>
      <c r="CN28" s="66" t="str">
        <f>IFERROR(IF(GG28&lt;=1,"1 - Leve",HLOOKUP(GG28,'G PREDIAL'!$BLU$673:$BLY$674,2,0)),"")</f>
        <v>3 - Moderado</v>
      </c>
      <c r="CO28" s="249">
        <f t="shared" si="6"/>
        <v>0.6</v>
      </c>
      <c r="CP28" s="63" t="str">
        <f t="shared" si="97"/>
        <v>ALTO</v>
      </c>
      <c r="CQ28" s="233">
        <f t="shared" si="7"/>
        <v>0.48</v>
      </c>
      <c r="CR28" s="169" t="s">
        <v>238</v>
      </c>
      <c r="CS28" s="63">
        <f t="shared" si="8"/>
        <v>5</v>
      </c>
      <c r="CT28" s="62"/>
      <c r="CU28" s="62" t="s">
        <v>965</v>
      </c>
      <c r="CV28" s="62" t="s">
        <v>964</v>
      </c>
      <c r="CW28" s="242"/>
      <c r="CX28" s="56">
        <f t="shared" si="9"/>
        <v>10</v>
      </c>
      <c r="CY28" s="59">
        <f t="shared" si="10"/>
        <v>4</v>
      </c>
      <c r="CZ28" s="56" t="str">
        <f t="shared" si="11"/>
        <v>Mayor</v>
      </c>
      <c r="DA28" s="237">
        <f t="shared" si="12"/>
        <v>0.8</v>
      </c>
      <c r="DB28" s="57">
        <f t="shared" si="13"/>
        <v>0.25</v>
      </c>
      <c r="DC28" s="57">
        <f t="shared" si="14"/>
        <v>0.15</v>
      </c>
      <c r="DD28" s="56">
        <f t="shared" si="15"/>
        <v>0.4</v>
      </c>
      <c r="DE28" s="55">
        <f t="shared" si="16"/>
        <v>4</v>
      </c>
      <c r="DF28" s="272">
        <f t="shared" si="17"/>
        <v>0.8</v>
      </c>
      <c r="DG28" s="55">
        <f t="shared" si="18"/>
        <v>3</v>
      </c>
      <c r="DH28" s="55"/>
      <c r="DI28" s="272">
        <f t="shared" si="19"/>
        <v>0.48</v>
      </c>
      <c r="DJ28" s="57">
        <f t="shared" si="20"/>
        <v>0.25</v>
      </c>
      <c r="DK28" s="57">
        <f t="shared" si="21"/>
        <v>0.15</v>
      </c>
      <c r="DL28" s="56">
        <f t="shared" si="22"/>
        <v>0.4</v>
      </c>
      <c r="DM28" s="55">
        <f t="shared" si="23"/>
        <v>4</v>
      </c>
      <c r="DN28" s="272">
        <f t="shared" si="24"/>
        <v>0.8</v>
      </c>
      <c r="DO28" s="55">
        <f t="shared" si="25"/>
        <v>3</v>
      </c>
      <c r="DP28" s="272">
        <f t="shared" si="26"/>
        <v>0.28799999999999998</v>
      </c>
      <c r="DQ28" s="57">
        <f t="shared" si="27"/>
        <v>0.25</v>
      </c>
      <c r="DR28" s="57">
        <f t="shared" si="28"/>
        <v>0.15</v>
      </c>
      <c r="DS28" s="56">
        <f t="shared" si="29"/>
        <v>0.4</v>
      </c>
      <c r="DT28" s="55">
        <f t="shared" si="30"/>
        <v>4</v>
      </c>
      <c r="DU28" s="272">
        <f t="shared" si="31"/>
        <v>0.8</v>
      </c>
      <c r="DV28" s="55">
        <f t="shared" si="32"/>
        <v>3</v>
      </c>
      <c r="DW28" s="272">
        <f t="shared" si="33"/>
        <v>0.17279999999999998</v>
      </c>
      <c r="DX28" s="57">
        <f t="shared" si="34"/>
        <v>0.25</v>
      </c>
      <c r="DY28" s="57">
        <f t="shared" si="98"/>
        <v>0.15</v>
      </c>
      <c r="DZ28" s="56">
        <f t="shared" si="35"/>
        <v>0.4</v>
      </c>
      <c r="EA28" s="55">
        <f t="shared" si="36"/>
        <v>4</v>
      </c>
      <c r="EB28" s="272">
        <f t="shared" si="37"/>
        <v>0.8</v>
      </c>
      <c r="EC28" s="55">
        <f t="shared" si="38"/>
        <v>3</v>
      </c>
      <c r="ED28" s="272">
        <f t="shared" si="39"/>
        <v>0.10367999999999998</v>
      </c>
      <c r="EE28" s="57">
        <f t="shared" si="40"/>
        <v>0.25</v>
      </c>
      <c r="EF28" s="57">
        <f t="shared" si="41"/>
        <v>0.15</v>
      </c>
      <c r="EG28" s="56">
        <f t="shared" si="42"/>
        <v>0.4</v>
      </c>
      <c r="EH28" s="55">
        <f t="shared" si="43"/>
        <v>4</v>
      </c>
      <c r="EI28" s="272">
        <f t="shared" si="44"/>
        <v>0.8</v>
      </c>
      <c r="EJ28" s="55">
        <f t="shared" si="45"/>
        <v>3</v>
      </c>
      <c r="EK28" s="272">
        <f t="shared" si="46"/>
        <v>6.2207999999999986E-2</v>
      </c>
      <c r="EL28" s="57">
        <f t="shared" si="47"/>
        <v>0</v>
      </c>
      <c r="EM28" s="57">
        <f t="shared" si="48"/>
        <v>0</v>
      </c>
      <c r="EN28" s="56">
        <f t="shared" si="49"/>
        <v>0</v>
      </c>
      <c r="EO28" s="55">
        <f t="shared" si="50"/>
        <v>4</v>
      </c>
      <c r="EP28" s="272">
        <f t="shared" si="51"/>
        <v>0.8</v>
      </c>
      <c r="EQ28" s="55">
        <f t="shared" si="52"/>
        <v>3</v>
      </c>
      <c r="ER28" s="272">
        <f t="shared" si="53"/>
        <v>6.2207999999999986E-2</v>
      </c>
      <c r="ES28" s="57">
        <f t="shared" si="54"/>
        <v>0</v>
      </c>
      <c r="ET28" s="57">
        <f t="shared" si="55"/>
        <v>0</v>
      </c>
      <c r="EU28" s="56">
        <f t="shared" si="56"/>
        <v>0</v>
      </c>
      <c r="EV28" s="55">
        <f t="shared" si="57"/>
        <v>4</v>
      </c>
      <c r="EW28" s="272">
        <f t="shared" si="58"/>
        <v>0.8</v>
      </c>
      <c r="EX28" s="55">
        <f t="shared" si="59"/>
        <v>3</v>
      </c>
      <c r="EY28" s="272">
        <f t="shared" si="60"/>
        <v>6.2207999999999986E-2</v>
      </c>
      <c r="EZ28" s="57">
        <f t="shared" si="61"/>
        <v>0</v>
      </c>
      <c r="FA28" s="57">
        <f t="shared" si="62"/>
        <v>0</v>
      </c>
      <c r="FB28" s="56">
        <f t="shared" si="63"/>
        <v>0</v>
      </c>
      <c r="FC28" s="55">
        <f t="shared" si="64"/>
        <v>4</v>
      </c>
      <c r="FD28" s="272">
        <f t="shared" si="65"/>
        <v>0.8</v>
      </c>
      <c r="FE28" s="55">
        <f t="shared" si="66"/>
        <v>3</v>
      </c>
      <c r="FF28" s="272">
        <f t="shared" si="67"/>
        <v>6.2207999999999986E-2</v>
      </c>
      <c r="FG28" s="57">
        <f t="shared" si="68"/>
        <v>0</v>
      </c>
      <c r="FH28" s="57">
        <f t="shared" si="69"/>
        <v>0</v>
      </c>
      <c r="FI28" s="56">
        <f t="shared" si="70"/>
        <v>0</v>
      </c>
      <c r="FJ28" s="55">
        <f t="shared" si="71"/>
        <v>4</v>
      </c>
      <c r="FK28" s="272">
        <f t="shared" si="72"/>
        <v>0.8</v>
      </c>
      <c r="FL28" s="55">
        <f t="shared" si="73"/>
        <v>3</v>
      </c>
      <c r="FM28" s="272">
        <f t="shared" si="74"/>
        <v>6.2207999999999986E-2</v>
      </c>
      <c r="FN28" s="57">
        <f t="shared" si="75"/>
        <v>0</v>
      </c>
      <c r="FO28" s="57">
        <f t="shared" si="76"/>
        <v>0</v>
      </c>
      <c r="FP28" s="56">
        <f t="shared" si="77"/>
        <v>0</v>
      </c>
      <c r="FQ28" s="55">
        <f t="shared" si="78"/>
        <v>4</v>
      </c>
      <c r="FR28" s="272">
        <f t="shared" si="79"/>
        <v>0.8</v>
      </c>
      <c r="FS28" s="55">
        <f t="shared" si="80"/>
        <v>3</v>
      </c>
      <c r="FT28" s="272">
        <f t="shared" si="81"/>
        <v>6.2207999999999986E-2</v>
      </c>
      <c r="FU28" s="57">
        <f t="shared" si="82"/>
        <v>0</v>
      </c>
      <c r="FV28" s="57">
        <f t="shared" si="83"/>
        <v>0</v>
      </c>
      <c r="FW28" s="56">
        <f t="shared" si="84"/>
        <v>0</v>
      </c>
      <c r="FX28" s="55">
        <f t="shared" si="85"/>
        <v>4</v>
      </c>
      <c r="FY28" s="272">
        <f t="shared" si="86"/>
        <v>0.8</v>
      </c>
      <c r="FZ28" s="55">
        <f t="shared" si="87"/>
        <v>3</v>
      </c>
      <c r="GA28" s="272">
        <f t="shared" si="88"/>
        <v>6.2207999999999986E-2</v>
      </c>
      <c r="GB28" s="57">
        <f t="shared" si="89"/>
        <v>0</v>
      </c>
      <c r="GC28" s="57">
        <f t="shared" si="90"/>
        <v>0</v>
      </c>
      <c r="GD28" s="56">
        <f t="shared" si="91"/>
        <v>0</v>
      </c>
      <c r="GE28" s="55">
        <f t="shared" si="92"/>
        <v>4</v>
      </c>
      <c r="GF28" s="272">
        <f t="shared" si="93"/>
        <v>0.8</v>
      </c>
      <c r="GG28" s="55">
        <f t="shared" si="94"/>
        <v>3</v>
      </c>
      <c r="GH28" s="272">
        <f t="shared" si="95"/>
        <v>6.2207999999999986E-2</v>
      </c>
      <c r="GI28" s="272">
        <f t="shared" si="96"/>
        <v>0.6</v>
      </c>
    </row>
    <row r="29" spans="1:191" ht="112.2" x14ac:dyDescent="0.3">
      <c r="A29" s="75">
        <v>21</v>
      </c>
      <c r="B29" s="69" t="s">
        <v>972</v>
      </c>
      <c r="C29" s="69" t="s">
        <v>979</v>
      </c>
      <c r="D29" s="71" t="s">
        <v>206</v>
      </c>
      <c r="E29" s="67" t="s">
        <v>196</v>
      </c>
      <c r="F29" s="73" t="s">
        <v>970</v>
      </c>
      <c r="G29" s="67" t="s">
        <v>789</v>
      </c>
      <c r="H29" s="67" t="s">
        <v>175</v>
      </c>
      <c r="I29" s="71" t="s">
        <v>22</v>
      </c>
      <c r="J29" s="376" t="s">
        <v>53</v>
      </c>
      <c r="K29" s="71" t="s">
        <v>54</v>
      </c>
      <c r="L29" s="71" t="s">
        <v>54</v>
      </c>
      <c r="M29" s="71" t="s">
        <v>53</v>
      </c>
      <c r="N29" s="71" t="s">
        <v>54</v>
      </c>
      <c r="O29" s="71" t="s">
        <v>54</v>
      </c>
      <c r="P29" s="71" t="s">
        <v>53</v>
      </c>
      <c r="Q29" s="71" t="s">
        <v>53</v>
      </c>
      <c r="R29" s="71" t="s">
        <v>54</v>
      </c>
      <c r="S29" s="71" t="s">
        <v>54</v>
      </c>
      <c r="T29" s="71" t="s">
        <v>54</v>
      </c>
      <c r="U29" s="71" t="s">
        <v>54</v>
      </c>
      <c r="V29" s="71" t="s">
        <v>54</v>
      </c>
      <c r="W29" s="71" t="s">
        <v>54</v>
      </c>
      <c r="X29" s="71" t="s">
        <v>53</v>
      </c>
      <c r="Y29" s="71" t="s">
        <v>53</v>
      </c>
      <c r="Z29" s="71" t="s">
        <v>53</v>
      </c>
      <c r="AA29" s="71" t="s">
        <v>53</v>
      </c>
      <c r="AB29" s="71" t="s">
        <v>53</v>
      </c>
      <c r="AC29" s="70" t="str">
        <f t="shared" si="0"/>
        <v>3 - Media</v>
      </c>
      <c r="AD29" s="233">
        <f t="shared" si="1"/>
        <v>0.6</v>
      </c>
      <c r="AE29" s="70" t="str">
        <f t="shared" si="2"/>
        <v>4 - Mayor</v>
      </c>
      <c r="AF29" s="233">
        <f t="shared" si="3"/>
        <v>0.8</v>
      </c>
      <c r="AG29" s="69" t="str">
        <f>IFERROR(INDEX('G PREDIAL'!$BLU$676:$BLY$680,MATCH(I29,'G PREDIAL'!$BLS$676:$BLS$680,0),MATCH(AE29,'G PREDIAL'!$BLU$674:$BLY$674,0)),"")</f>
        <v>ALTO</v>
      </c>
      <c r="AH29" s="233">
        <f t="shared" si="4"/>
        <v>0.48</v>
      </c>
      <c r="AI29" s="69" t="s">
        <v>978</v>
      </c>
      <c r="AJ29" s="62" t="s">
        <v>975</v>
      </c>
      <c r="AK29" s="67" t="s">
        <v>967</v>
      </c>
      <c r="AL29" s="67" t="s">
        <v>966</v>
      </c>
      <c r="AM29" s="62" t="s">
        <v>35</v>
      </c>
      <c r="AN29" s="67" t="s">
        <v>46</v>
      </c>
      <c r="AO29" s="67" t="s">
        <v>49</v>
      </c>
      <c r="AP29" s="62" t="s">
        <v>51</v>
      </c>
      <c r="AQ29" s="62" t="s">
        <v>35</v>
      </c>
      <c r="AR29" s="67" t="s">
        <v>46</v>
      </c>
      <c r="AS29" s="67" t="s">
        <v>49</v>
      </c>
      <c r="AT29" s="62" t="s">
        <v>51</v>
      </c>
      <c r="AU29" s="62" t="s">
        <v>35</v>
      </c>
      <c r="AV29" s="67" t="s">
        <v>46</v>
      </c>
      <c r="AW29" s="67" t="s">
        <v>49</v>
      </c>
      <c r="AX29" s="62" t="s">
        <v>51</v>
      </c>
      <c r="AY29" s="62" t="s">
        <v>35</v>
      </c>
      <c r="AZ29" s="67" t="s">
        <v>46</v>
      </c>
      <c r="BA29" s="67" t="s">
        <v>49</v>
      </c>
      <c r="BB29" s="62" t="s">
        <v>51</v>
      </c>
      <c r="BC29" s="62"/>
      <c r="BD29" s="67"/>
      <c r="BE29" s="67"/>
      <c r="BF29" s="62"/>
      <c r="BG29" s="62"/>
      <c r="BH29" s="67"/>
      <c r="BI29" s="67"/>
      <c r="BJ29" s="62"/>
      <c r="BK29" s="62"/>
      <c r="BL29" s="67"/>
      <c r="BM29" s="67"/>
      <c r="BN29" s="62"/>
      <c r="BO29" s="62"/>
      <c r="BP29" s="67"/>
      <c r="BQ29" s="67"/>
      <c r="BR29" s="62"/>
      <c r="BS29" s="62"/>
      <c r="BT29" s="67"/>
      <c r="BU29" s="67"/>
      <c r="BV29" s="62"/>
      <c r="BW29" s="62"/>
      <c r="BX29" s="67"/>
      <c r="BY29" s="67"/>
      <c r="BZ29" s="62"/>
      <c r="CA29" s="62"/>
      <c r="CB29" s="67"/>
      <c r="CC29" s="67"/>
      <c r="CD29" s="62"/>
      <c r="CE29" s="62"/>
      <c r="CF29" s="67"/>
      <c r="CG29" s="67"/>
      <c r="CH29" s="62"/>
      <c r="CI29" s="67"/>
      <c r="CJ29" s="67"/>
      <c r="CK29" s="62"/>
      <c r="CL29" s="66" t="str">
        <f>IFERROR(IF(GE29&lt;=1,"1 - Muy Baja",VLOOKUP(GE29,'G PREDIAL'!$BLR$676:$BLS$680,2,0)),"")</f>
        <v>3 - Media</v>
      </c>
      <c r="CM29" s="249">
        <f t="shared" si="5"/>
        <v>0.6</v>
      </c>
      <c r="CN29" s="66" t="str">
        <f>IFERROR(IF(GG29&lt;=1,"1 - Leve",HLOOKUP(GG29,'G PREDIAL'!$BLU$673:$BLY$674,2,0)),"")</f>
        <v>3 - Moderado</v>
      </c>
      <c r="CO29" s="249">
        <f t="shared" si="6"/>
        <v>0.6</v>
      </c>
      <c r="CP29" s="63" t="str">
        <f t="shared" si="97"/>
        <v>ALTO</v>
      </c>
      <c r="CQ29" s="233">
        <f t="shared" si="7"/>
        <v>0.36</v>
      </c>
      <c r="CR29" s="169" t="s">
        <v>238</v>
      </c>
      <c r="CS29" s="63">
        <f t="shared" si="8"/>
        <v>5</v>
      </c>
      <c r="CT29" s="62"/>
      <c r="CU29" s="62" t="s">
        <v>965</v>
      </c>
      <c r="CV29" s="62" t="s">
        <v>964</v>
      </c>
      <c r="CW29" s="242"/>
      <c r="CX29" s="56">
        <f t="shared" si="9"/>
        <v>10</v>
      </c>
      <c r="CY29" s="59">
        <f t="shared" si="10"/>
        <v>4</v>
      </c>
      <c r="CZ29" s="56" t="str">
        <f t="shared" si="11"/>
        <v>Mayor</v>
      </c>
      <c r="DA29" s="237">
        <f t="shared" si="12"/>
        <v>0.8</v>
      </c>
      <c r="DB29" s="57">
        <f t="shared" si="13"/>
        <v>0.25</v>
      </c>
      <c r="DC29" s="57">
        <f t="shared" si="14"/>
        <v>0.15</v>
      </c>
      <c r="DD29" s="56">
        <f t="shared" si="15"/>
        <v>0.4</v>
      </c>
      <c r="DE29" s="55">
        <f t="shared" si="16"/>
        <v>3</v>
      </c>
      <c r="DF29" s="272">
        <f t="shared" si="17"/>
        <v>0.6</v>
      </c>
      <c r="DG29" s="55">
        <f t="shared" si="18"/>
        <v>3</v>
      </c>
      <c r="DH29" s="55"/>
      <c r="DI29" s="272">
        <f t="shared" si="19"/>
        <v>0.48</v>
      </c>
      <c r="DJ29" s="57">
        <f t="shared" si="20"/>
        <v>0.25</v>
      </c>
      <c r="DK29" s="57">
        <f t="shared" si="21"/>
        <v>0.15</v>
      </c>
      <c r="DL29" s="56">
        <f t="shared" si="22"/>
        <v>0.4</v>
      </c>
      <c r="DM29" s="55">
        <f t="shared" si="23"/>
        <v>3</v>
      </c>
      <c r="DN29" s="272">
        <f t="shared" si="24"/>
        <v>0.6</v>
      </c>
      <c r="DO29" s="55">
        <f t="shared" si="25"/>
        <v>3</v>
      </c>
      <c r="DP29" s="272">
        <f t="shared" si="26"/>
        <v>0.28799999999999998</v>
      </c>
      <c r="DQ29" s="57">
        <f t="shared" si="27"/>
        <v>0.25</v>
      </c>
      <c r="DR29" s="57">
        <f t="shared" si="28"/>
        <v>0.15</v>
      </c>
      <c r="DS29" s="56">
        <f t="shared" si="29"/>
        <v>0.4</v>
      </c>
      <c r="DT29" s="55">
        <f t="shared" si="30"/>
        <v>3</v>
      </c>
      <c r="DU29" s="272">
        <f t="shared" si="31"/>
        <v>0.6</v>
      </c>
      <c r="DV29" s="55">
        <f t="shared" si="32"/>
        <v>3</v>
      </c>
      <c r="DW29" s="272">
        <f t="shared" si="33"/>
        <v>0.17279999999999998</v>
      </c>
      <c r="DX29" s="57">
        <f t="shared" si="34"/>
        <v>0.25</v>
      </c>
      <c r="DY29" s="57">
        <f t="shared" si="98"/>
        <v>0.15</v>
      </c>
      <c r="DZ29" s="56">
        <f t="shared" si="35"/>
        <v>0.4</v>
      </c>
      <c r="EA29" s="55">
        <f t="shared" si="36"/>
        <v>3</v>
      </c>
      <c r="EB29" s="272">
        <f t="shared" si="37"/>
        <v>0.6</v>
      </c>
      <c r="EC29" s="55">
        <f t="shared" si="38"/>
        <v>3</v>
      </c>
      <c r="ED29" s="272">
        <f t="shared" si="39"/>
        <v>0.10367999999999998</v>
      </c>
      <c r="EE29" s="57">
        <f t="shared" si="40"/>
        <v>0</v>
      </c>
      <c r="EF29" s="57">
        <f t="shared" si="41"/>
        <v>0</v>
      </c>
      <c r="EG29" s="56">
        <f t="shared" si="42"/>
        <v>0</v>
      </c>
      <c r="EH29" s="55">
        <f t="shared" si="43"/>
        <v>3</v>
      </c>
      <c r="EI29" s="272">
        <f t="shared" si="44"/>
        <v>0.6</v>
      </c>
      <c r="EJ29" s="55">
        <f t="shared" si="45"/>
        <v>3</v>
      </c>
      <c r="EK29" s="272">
        <f t="shared" si="46"/>
        <v>0.10367999999999998</v>
      </c>
      <c r="EL29" s="57">
        <f t="shared" si="47"/>
        <v>0</v>
      </c>
      <c r="EM29" s="57">
        <f t="shared" si="48"/>
        <v>0</v>
      </c>
      <c r="EN29" s="56">
        <f t="shared" si="49"/>
        <v>0</v>
      </c>
      <c r="EO29" s="55">
        <f t="shared" si="50"/>
        <v>3</v>
      </c>
      <c r="EP29" s="272">
        <f t="shared" si="51"/>
        <v>0.6</v>
      </c>
      <c r="EQ29" s="55">
        <f t="shared" si="52"/>
        <v>3</v>
      </c>
      <c r="ER29" s="272">
        <f t="shared" si="53"/>
        <v>0.10367999999999998</v>
      </c>
      <c r="ES29" s="57">
        <f t="shared" si="54"/>
        <v>0</v>
      </c>
      <c r="ET29" s="57">
        <f t="shared" si="55"/>
        <v>0</v>
      </c>
      <c r="EU29" s="56">
        <f t="shared" si="56"/>
        <v>0</v>
      </c>
      <c r="EV29" s="55">
        <f t="shared" si="57"/>
        <v>3</v>
      </c>
      <c r="EW29" s="272">
        <f t="shared" si="58"/>
        <v>0.6</v>
      </c>
      <c r="EX29" s="55">
        <f t="shared" si="59"/>
        <v>3</v>
      </c>
      <c r="EY29" s="272">
        <f t="shared" si="60"/>
        <v>0.10367999999999998</v>
      </c>
      <c r="EZ29" s="57">
        <f t="shared" si="61"/>
        <v>0</v>
      </c>
      <c r="FA29" s="57">
        <f t="shared" si="62"/>
        <v>0</v>
      </c>
      <c r="FB29" s="56">
        <f t="shared" si="63"/>
        <v>0</v>
      </c>
      <c r="FC29" s="55">
        <f t="shared" si="64"/>
        <v>3</v>
      </c>
      <c r="FD29" s="272">
        <f t="shared" si="65"/>
        <v>0.6</v>
      </c>
      <c r="FE29" s="55">
        <f t="shared" si="66"/>
        <v>3</v>
      </c>
      <c r="FF29" s="272">
        <f t="shared" si="67"/>
        <v>0.10367999999999998</v>
      </c>
      <c r="FG29" s="57">
        <f t="shared" si="68"/>
        <v>0</v>
      </c>
      <c r="FH29" s="57">
        <f t="shared" si="69"/>
        <v>0</v>
      </c>
      <c r="FI29" s="56">
        <f t="shared" si="70"/>
        <v>0</v>
      </c>
      <c r="FJ29" s="55">
        <f t="shared" si="71"/>
        <v>3</v>
      </c>
      <c r="FK29" s="272">
        <f t="shared" si="72"/>
        <v>0.6</v>
      </c>
      <c r="FL29" s="55">
        <f t="shared" si="73"/>
        <v>3</v>
      </c>
      <c r="FM29" s="272">
        <f t="shared" si="74"/>
        <v>0.10367999999999998</v>
      </c>
      <c r="FN29" s="57">
        <f t="shared" si="75"/>
        <v>0</v>
      </c>
      <c r="FO29" s="57">
        <f t="shared" si="76"/>
        <v>0</v>
      </c>
      <c r="FP29" s="56">
        <f t="shared" si="77"/>
        <v>0</v>
      </c>
      <c r="FQ29" s="55">
        <f t="shared" si="78"/>
        <v>3</v>
      </c>
      <c r="FR29" s="272">
        <f t="shared" si="79"/>
        <v>0.6</v>
      </c>
      <c r="FS29" s="55">
        <f t="shared" si="80"/>
        <v>3</v>
      </c>
      <c r="FT29" s="272">
        <f t="shared" si="81"/>
        <v>0.10367999999999998</v>
      </c>
      <c r="FU29" s="57">
        <f t="shared" si="82"/>
        <v>0</v>
      </c>
      <c r="FV29" s="57">
        <f t="shared" si="83"/>
        <v>0</v>
      </c>
      <c r="FW29" s="56">
        <f t="shared" si="84"/>
        <v>0</v>
      </c>
      <c r="FX29" s="55">
        <f t="shared" si="85"/>
        <v>3</v>
      </c>
      <c r="FY29" s="272">
        <f t="shared" si="86"/>
        <v>0.6</v>
      </c>
      <c r="FZ29" s="55">
        <f t="shared" si="87"/>
        <v>3</v>
      </c>
      <c r="GA29" s="272">
        <f t="shared" si="88"/>
        <v>0.10367999999999998</v>
      </c>
      <c r="GB29" s="57">
        <f t="shared" si="89"/>
        <v>0</v>
      </c>
      <c r="GC29" s="57">
        <f t="shared" si="90"/>
        <v>0</v>
      </c>
      <c r="GD29" s="56">
        <f t="shared" si="91"/>
        <v>0</v>
      </c>
      <c r="GE29" s="55">
        <f t="shared" si="92"/>
        <v>3</v>
      </c>
      <c r="GF29" s="272">
        <f t="shared" si="93"/>
        <v>0.6</v>
      </c>
      <c r="GG29" s="55">
        <f t="shared" si="94"/>
        <v>3</v>
      </c>
      <c r="GH29" s="272">
        <f t="shared" si="95"/>
        <v>0.10367999999999998</v>
      </c>
      <c r="GI29" s="272">
        <f t="shared" si="96"/>
        <v>0.6</v>
      </c>
    </row>
    <row r="30" spans="1:191" ht="112.2" x14ac:dyDescent="0.3">
      <c r="A30" s="75">
        <v>22</v>
      </c>
      <c r="B30" s="69" t="s">
        <v>972</v>
      </c>
      <c r="C30" s="69" t="s">
        <v>977</v>
      </c>
      <c r="D30" s="71" t="s">
        <v>205</v>
      </c>
      <c r="E30" s="67" t="s">
        <v>196</v>
      </c>
      <c r="F30" s="62" t="s">
        <v>224</v>
      </c>
      <c r="G30" s="67" t="s">
        <v>789</v>
      </c>
      <c r="H30" s="67" t="s">
        <v>175</v>
      </c>
      <c r="I30" s="71" t="s">
        <v>22</v>
      </c>
      <c r="J30" s="376" t="s">
        <v>53</v>
      </c>
      <c r="K30" s="71" t="s">
        <v>54</v>
      </c>
      <c r="L30" s="71" t="s">
        <v>54</v>
      </c>
      <c r="M30" s="71" t="s">
        <v>53</v>
      </c>
      <c r="N30" s="71" t="s">
        <v>54</v>
      </c>
      <c r="O30" s="71" t="s">
        <v>54</v>
      </c>
      <c r="P30" s="71" t="s">
        <v>53</v>
      </c>
      <c r="Q30" s="71" t="s">
        <v>53</v>
      </c>
      <c r="R30" s="71" t="s">
        <v>54</v>
      </c>
      <c r="S30" s="71" t="s">
        <v>54</v>
      </c>
      <c r="T30" s="71" t="s">
        <v>54</v>
      </c>
      <c r="U30" s="71" t="s">
        <v>54</v>
      </c>
      <c r="V30" s="71" t="s">
        <v>54</v>
      </c>
      <c r="W30" s="71" t="s">
        <v>54</v>
      </c>
      <c r="X30" s="71" t="s">
        <v>53</v>
      </c>
      <c r="Y30" s="71" t="s">
        <v>53</v>
      </c>
      <c r="Z30" s="71" t="s">
        <v>53</v>
      </c>
      <c r="AA30" s="71" t="s">
        <v>53</v>
      </c>
      <c r="AB30" s="71" t="s">
        <v>53</v>
      </c>
      <c r="AC30" s="70" t="str">
        <f t="shared" si="0"/>
        <v>3 - Media</v>
      </c>
      <c r="AD30" s="233">
        <f t="shared" si="1"/>
        <v>0.6</v>
      </c>
      <c r="AE30" s="70" t="str">
        <f t="shared" si="2"/>
        <v>4 - Mayor</v>
      </c>
      <c r="AF30" s="233">
        <f t="shared" si="3"/>
        <v>0.8</v>
      </c>
      <c r="AG30" s="69" t="str">
        <f>IFERROR(INDEX('G PREDIAL'!$BLU$676:$BLY$680,MATCH(I30,'G PREDIAL'!$BLS$676:$BLS$680,0),MATCH(AE30,'G PREDIAL'!$BLU$674:$BLY$674,0)),"")</f>
        <v>ALTO</v>
      </c>
      <c r="AH30" s="233">
        <f t="shared" si="4"/>
        <v>0.48</v>
      </c>
      <c r="AI30" s="69" t="s">
        <v>976</v>
      </c>
      <c r="AJ30" s="62" t="s">
        <v>975</v>
      </c>
      <c r="AK30" s="67" t="s">
        <v>967</v>
      </c>
      <c r="AL30" s="67" t="s">
        <v>966</v>
      </c>
      <c r="AM30" s="62" t="s">
        <v>35</v>
      </c>
      <c r="AN30" s="67" t="s">
        <v>46</v>
      </c>
      <c r="AO30" s="67" t="s">
        <v>49</v>
      </c>
      <c r="AP30" s="62" t="s">
        <v>51</v>
      </c>
      <c r="AQ30" s="62" t="s">
        <v>35</v>
      </c>
      <c r="AR30" s="67" t="s">
        <v>46</v>
      </c>
      <c r="AS30" s="67" t="s">
        <v>49</v>
      </c>
      <c r="AT30" s="62" t="s">
        <v>51</v>
      </c>
      <c r="AU30" s="62" t="s">
        <v>35</v>
      </c>
      <c r="AV30" s="67" t="s">
        <v>46</v>
      </c>
      <c r="AW30" s="67" t="s">
        <v>49</v>
      </c>
      <c r="AX30" s="62" t="s">
        <v>51</v>
      </c>
      <c r="AY30" s="62" t="s">
        <v>35</v>
      </c>
      <c r="AZ30" s="67" t="s">
        <v>46</v>
      </c>
      <c r="BA30" s="67" t="s">
        <v>49</v>
      </c>
      <c r="BB30" s="62" t="s">
        <v>51</v>
      </c>
      <c r="BC30" s="62" t="s">
        <v>35</v>
      </c>
      <c r="BD30" s="67" t="s">
        <v>46</v>
      </c>
      <c r="BE30" s="67" t="s">
        <v>49</v>
      </c>
      <c r="BF30" s="62" t="s">
        <v>51</v>
      </c>
      <c r="BG30" s="62"/>
      <c r="BH30" s="67"/>
      <c r="BI30" s="67"/>
      <c r="BJ30" s="62"/>
      <c r="BK30" s="62"/>
      <c r="BL30" s="67"/>
      <c r="BM30" s="67"/>
      <c r="BN30" s="62"/>
      <c r="BO30" s="62"/>
      <c r="BP30" s="67"/>
      <c r="BQ30" s="67"/>
      <c r="BR30" s="62"/>
      <c r="BS30" s="62"/>
      <c r="BT30" s="67"/>
      <c r="BU30" s="67"/>
      <c r="BV30" s="62"/>
      <c r="BW30" s="62"/>
      <c r="BX30" s="67"/>
      <c r="BY30" s="67"/>
      <c r="BZ30" s="62"/>
      <c r="CA30" s="62"/>
      <c r="CB30" s="67"/>
      <c r="CC30" s="67"/>
      <c r="CD30" s="62"/>
      <c r="CE30" s="62"/>
      <c r="CF30" s="67"/>
      <c r="CG30" s="67"/>
      <c r="CH30" s="62"/>
      <c r="CI30" s="67"/>
      <c r="CJ30" s="67"/>
      <c r="CK30" s="62"/>
      <c r="CL30" s="66" t="str">
        <f>IFERROR(IF(GE30&lt;=1,"1 - Muy Baja",VLOOKUP(GE30,'G PREDIAL'!$BLR$676:$BLS$680,2,0)),"")</f>
        <v>3 - Media</v>
      </c>
      <c r="CM30" s="249">
        <f t="shared" si="5"/>
        <v>0.6</v>
      </c>
      <c r="CN30" s="66" t="str">
        <f>IFERROR(IF(GG30&lt;=1,"1 - Leve",HLOOKUP(GG30,'G PREDIAL'!$BLU$673:$BLY$674,2,0)),"")</f>
        <v>3 - Moderado</v>
      </c>
      <c r="CO30" s="249">
        <f t="shared" si="6"/>
        <v>0.6</v>
      </c>
      <c r="CP30" s="63" t="str">
        <f t="shared" si="97"/>
        <v>ALTO</v>
      </c>
      <c r="CQ30" s="233">
        <f t="shared" si="7"/>
        <v>0.36</v>
      </c>
      <c r="CR30" s="169" t="s">
        <v>475</v>
      </c>
      <c r="CS30" s="63">
        <f t="shared" si="8"/>
        <v>5</v>
      </c>
      <c r="CT30" s="62"/>
      <c r="CU30" s="62" t="s">
        <v>965</v>
      </c>
      <c r="CV30" s="62" t="s">
        <v>964</v>
      </c>
      <c r="CW30" s="242"/>
      <c r="CX30" s="56">
        <f t="shared" si="9"/>
        <v>10</v>
      </c>
      <c r="CY30" s="59">
        <f t="shared" si="10"/>
        <v>4</v>
      </c>
      <c r="CZ30" s="56" t="str">
        <f t="shared" si="11"/>
        <v>Mayor</v>
      </c>
      <c r="DA30" s="237">
        <f t="shared" si="12"/>
        <v>0.8</v>
      </c>
      <c r="DB30" s="57">
        <f t="shared" si="13"/>
        <v>0.25</v>
      </c>
      <c r="DC30" s="57">
        <f t="shared" si="14"/>
        <v>0.15</v>
      </c>
      <c r="DD30" s="56">
        <f t="shared" si="15"/>
        <v>0.4</v>
      </c>
      <c r="DE30" s="55">
        <f t="shared" si="16"/>
        <v>3</v>
      </c>
      <c r="DF30" s="272">
        <f t="shared" si="17"/>
        <v>0.6</v>
      </c>
      <c r="DG30" s="55">
        <f t="shared" si="18"/>
        <v>3</v>
      </c>
      <c r="DH30" s="55"/>
      <c r="DI30" s="272">
        <f t="shared" si="19"/>
        <v>0.48</v>
      </c>
      <c r="DJ30" s="57">
        <f t="shared" si="20"/>
        <v>0.25</v>
      </c>
      <c r="DK30" s="57">
        <f t="shared" si="21"/>
        <v>0.15</v>
      </c>
      <c r="DL30" s="56">
        <f t="shared" si="22"/>
        <v>0.4</v>
      </c>
      <c r="DM30" s="55">
        <f t="shared" si="23"/>
        <v>3</v>
      </c>
      <c r="DN30" s="272">
        <f t="shared" si="24"/>
        <v>0.6</v>
      </c>
      <c r="DO30" s="55">
        <f t="shared" si="25"/>
        <v>3</v>
      </c>
      <c r="DP30" s="272">
        <f t="shared" si="26"/>
        <v>0.28799999999999998</v>
      </c>
      <c r="DQ30" s="57">
        <f t="shared" si="27"/>
        <v>0.25</v>
      </c>
      <c r="DR30" s="57">
        <f t="shared" si="28"/>
        <v>0.15</v>
      </c>
      <c r="DS30" s="56">
        <f t="shared" si="29"/>
        <v>0.4</v>
      </c>
      <c r="DT30" s="55">
        <f t="shared" si="30"/>
        <v>3</v>
      </c>
      <c r="DU30" s="272">
        <f t="shared" si="31"/>
        <v>0.6</v>
      </c>
      <c r="DV30" s="55">
        <f t="shared" si="32"/>
        <v>3</v>
      </c>
      <c r="DW30" s="272">
        <f t="shared" si="33"/>
        <v>0.17279999999999998</v>
      </c>
      <c r="DX30" s="57">
        <f t="shared" si="34"/>
        <v>0.25</v>
      </c>
      <c r="DY30" s="57">
        <f t="shared" si="98"/>
        <v>0.15</v>
      </c>
      <c r="DZ30" s="56">
        <f t="shared" si="35"/>
        <v>0.4</v>
      </c>
      <c r="EA30" s="55">
        <f t="shared" si="36"/>
        <v>3</v>
      </c>
      <c r="EB30" s="272">
        <f t="shared" si="37"/>
        <v>0.6</v>
      </c>
      <c r="EC30" s="55">
        <f t="shared" si="38"/>
        <v>3</v>
      </c>
      <c r="ED30" s="272">
        <f t="shared" si="39"/>
        <v>0.10367999999999998</v>
      </c>
      <c r="EE30" s="57">
        <f t="shared" si="40"/>
        <v>0.25</v>
      </c>
      <c r="EF30" s="57">
        <f t="shared" si="41"/>
        <v>0.15</v>
      </c>
      <c r="EG30" s="56">
        <f t="shared" si="42"/>
        <v>0.4</v>
      </c>
      <c r="EH30" s="55">
        <f t="shared" si="43"/>
        <v>3</v>
      </c>
      <c r="EI30" s="272">
        <f t="shared" si="44"/>
        <v>0.6</v>
      </c>
      <c r="EJ30" s="55">
        <f t="shared" si="45"/>
        <v>3</v>
      </c>
      <c r="EK30" s="272">
        <f t="shared" si="46"/>
        <v>6.2207999999999986E-2</v>
      </c>
      <c r="EL30" s="57">
        <f t="shared" si="47"/>
        <v>0</v>
      </c>
      <c r="EM30" s="57">
        <f t="shared" si="48"/>
        <v>0</v>
      </c>
      <c r="EN30" s="56">
        <f t="shared" si="49"/>
        <v>0</v>
      </c>
      <c r="EO30" s="55">
        <f t="shared" si="50"/>
        <v>3</v>
      </c>
      <c r="EP30" s="272">
        <f t="shared" si="51"/>
        <v>0.6</v>
      </c>
      <c r="EQ30" s="55">
        <f t="shared" si="52"/>
        <v>3</v>
      </c>
      <c r="ER30" s="272">
        <f t="shared" si="53"/>
        <v>6.2207999999999986E-2</v>
      </c>
      <c r="ES30" s="57">
        <f t="shared" si="54"/>
        <v>0</v>
      </c>
      <c r="ET30" s="57">
        <f t="shared" si="55"/>
        <v>0</v>
      </c>
      <c r="EU30" s="56">
        <f t="shared" si="56"/>
        <v>0</v>
      </c>
      <c r="EV30" s="55">
        <f t="shared" si="57"/>
        <v>3</v>
      </c>
      <c r="EW30" s="272">
        <f t="shared" si="58"/>
        <v>0.6</v>
      </c>
      <c r="EX30" s="55">
        <f t="shared" si="59"/>
        <v>3</v>
      </c>
      <c r="EY30" s="272">
        <f t="shared" si="60"/>
        <v>6.2207999999999986E-2</v>
      </c>
      <c r="EZ30" s="57">
        <f t="shared" si="61"/>
        <v>0</v>
      </c>
      <c r="FA30" s="57">
        <f t="shared" si="62"/>
        <v>0</v>
      </c>
      <c r="FB30" s="56">
        <f t="shared" si="63"/>
        <v>0</v>
      </c>
      <c r="FC30" s="55">
        <f t="shared" si="64"/>
        <v>3</v>
      </c>
      <c r="FD30" s="272">
        <f t="shared" si="65"/>
        <v>0.6</v>
      </c>
      <c r="FE30" s="55">
        <f t="shared" si="66"/>
        <v>3</v>
      </c>
      <c r="FF30" s="272">
        <f t="shared" si="67"/>
        <v>6.2207999999999986E-2</v>
      </c>
      <c r="FG30" s="57">
        <f t="shared" si="68"/>
        <v>0</v>
      </c>
      <c r="FH30" s="57">
        <f t="shared" si="69"/>
        <v>0</v>
      </c>
      <c r="FI30" s="56">
        <f t="shared" si="70"/>
        <v>0</v>
      </c>
      <c r="FJ30" s="55">
        <f t="shared" si="71"/>
        <v>3</v>
      </c>
      <c r="FK30" s="272">
        <f t="shared" si="72"/>
        <v>0.6</v>
      </c>
      <c r="FL30" s="55">
        <f t="shared" si="73"/>
        <v>3</v>
      </c>
      <c r="FM30" s="272">
        <f t="shared" si="74"/>
        <v>6.2207999999999986E-2</v>
      </c>
      <c r="FN30" s="57">
        <f t="shared" si="75"/>
        <v>0</v>
      </c>
      <c r="FO30" s="57">
        <f t="shared" si="76"/>
        <v>0</v>
      </c>
      <c r="FP30" s="56">
        <f t="shared" si="77"/>
        <v>0</v>
      </c>
      <c r="FQ30" s="55">
        <f t="shared" si="78"/>
        <v>3</v>
      </c>
      <c r="FR30" s="272">
        <f t="shared" si="79"/>
        <v>0.6</v>
      </c>
      <c r="FS30" s="55">
        <f t="shared" si="80"/>
        <v>3</v>
      </c>
      <c r="FT30" s="272">
        <f t="shared" si="81"/>
        <v>6.2207999999999986E-2</v>
      </c>
      <c r="FU30" s="57">
        <f t="shared" si="82"/>
        <v>0</v>
      </c>
      <c r="FV30" s="57">
        <f t="shared" si="83"/>
        <v>0</v>
      </c>
      <c r="FW30" s="56">
        <f t="shared" si="84"/>
        <v>0</v>
      </c>
      <c r="FX30" s="55">
        <f t="shared" si="85"/>
        <v>3</v>
      </c>
      <c r="FY30" s="272">
        <f t="shared" si="86"/>
        <v>0.6</v>
      </c>
      <c r="FZ30" s="55">
        <f t="shared" si="87"/>
        <v>3</v>
      </c>
      <c r="GA30" s="272">
        <f t="shared" si="88"/>
        <v>6.2207999999999986E-2</v>
      </c>
      <c r="GB30" s="57">
        <f t="shared" si="89"/>
        <v>0</v>
      </c>
      <c r="GC30" s="57">
        <f t="shared" si="90"/>
        <v>0</v>
      </c>
      <c r="GD30" s="56">
        <f t="shared" si="91"/>
        <v>0</v>
      </c>
      <c r="GE30" s="55">
        <f t="shared" si="92"/>
        <v>3</v>
      </c>
      <c r="GF30" s="272">
        <f t="shared" si="93"/>
        <v>0.6</v>
      </c>
      <c r="GG30" s="55">
        <f t="shared" si="94"/>
        <v>3</v>
      </c>
      <c r="GH30" s="272">
        <f t="shared" si="95"/>
        <v>6.2207999999999986E-2</v>
      </c>
      <c r="GI30" s="272">
        <f t="shared" si="96"/>
        <v>0.6</v>
      </c>
    </row>
    <row r="31" spans="1:191" ht="112.2" x14ac:dyDescent="0.3">
      <c r="A31" s="75">
        <v>23</v>
      </c>
      <c r="B31" s="69" t="s">
        <v>972</v>
      </c>
      <c r="C31" s="69" t="s">
        <v>974</v>
      </c>
      <c r="D31" s="71" t="s">
        <v>205</v>
      </c>
      <c r="E31" s="67" t="s">
        <v>196</v>
      </c>
      <c r="F31" s="62" t="s">
        <v>224</v>
      </c>
      <c r="G31" s="67" t="s">
        <v>789</v>
      </c>
      <c r="H31" s="67" t="s">
        <v>175</v>
      </c>
      <c r="I31" s="71" t="s">
        <v>22</v>
      </c>
      <c r="J31" s="376" t="s">
        <v>53</v>
      </c>
      <c r="K31" s="71" t="s">
        <v>54</v>
      </c>
      <c r="L31" s="71" t="s">
        <v>54</v>
      </c>
      <c r="M31" s="71" t="s">
        <v>53</v>
      </c>
      <c r="N31" s="71" t="s">
        <v>54</v>
      </c>
      <c r="O31" s="71" t="s">
        <v>54</v>
      </c>
      <c r="P31" s="71" t="s">
        <v>53</v>
      </c>
      <c r="Q31" s="71" t="s">
        <v>53</v>
      </c>
      <c r="R31" s="71" t="s">
        <v>54</v>
      </c>
      <c r="S31" s="71" t="s">
        <v>54</v>
      </c>
      <c r="T31" s="71" t="s">
        <v>54</v>
      </c>
      <c r="U31" s="71" t="s">
        <v>54</v>
      </c>
      <c r="V31" s="71" t="s">
        <v>54</v>
      </c>
      <c r="W31" s="71" t="s">
        <v>54</v>
      </c>
      <c r="X31" s="71" t="s">
        <v>53</v>
      </c>
      <c r="Y31" s="71" t="s">
        <v>53</v>
      </c>
      <c r="Z31" s="71" t="s">
        <v>53</v>
      </c>
      <c r="AA31" s="71" t="s">
        <v>53</v>
      </c>
      <c r="AB31" s="71" t="s">
        <v>53</v>
      </c>
      <c r="AC31" s="70" t="str">
        <f t="shared" si="0"/>
        <v>3 - Media</v>
      </c>
      <c r="AD31" s="233">
        <f t="shared" si="1"/>
        <v>0.6</v>
      </c>
      <c r="AE31" s="70" t="str">
        <f t="shared" si="2"/>
        <v>4 - Mayor</v>
      </c>
      <c r="AF31" s="233">
        <f t="shared" si="3"/>
        <v>0.8</v>
      </c>
      <c r="AG31" s="69" t="str">
        <f>IFERROR(INDEX('G PREDIAL'!$BLU$676:$BLY$680,MATCH(I31,'G PREDIAL'!$BLS$676:$BLS$680,0),MATCH(AE31,'G PREDIAL'!$BLU$674:$BLY$674,0)),"")</f>
        <v>ALTO</v>
      </c>
      <c r="AH31" s="233">
        <f t="shared" si="4"/>
        <v>0.48</v>
      </c>
      <c r="AI31" s="69" t="s">
        <v>973</v>
      </c>
      <c r="AJ31" s="62" t="s">
        <v>968</v>
      </c>
      <c r="AK31" s="67" t="s">
        <v>967</v>
      </c>
      <c r="AL31" s="67" t="s">
        <v>966</v>
      </c>
      <c r="AM31" s="62" t="s">
        <v>35</v>
      </c>
      <c r="AN31" s="67" t="s">
        <v>46</v>
      </c>
      <c r="AO31" s="67" t="s">
        <v>49</v>
      </c>
      <c r="AP31" s="62" t="s">
        <v>51</v>
      </c>
      <c r="AQ31" s="62" t="s">
        <v>35</v>
      </c>
      <c r="AR31" s="67" t="s">
        <v>46</v>
      </c>
      <c r="AS31" s="67" t="s">
        <v>49</v>
      </c>
      <c r="AT31" s="62" t="s">
        <v>51</v>
      </c>
      <c r="AU31" s="62" t="s">
        <v>35</v>
      </c>
      <c r="AV31" s="67" t="s">
        <v>46</v>
      </c>
      <c r="AW31" s="67" t="s">
        <v>49</v>
      </c>
      <c r="AX31" s="62" t="s">
        <v>51</v>
      </c>
      <c r="AY31" s="62" t="s">
        <v>35</v>
      </c>
      <c r="AZ31" s="67" t="s">
        <v>46</v>
      </c>
      <c r="BA31" s="67" t="s">
        <v>49</v>
      </c>
      <c r="BB31" s="62" t="s">
        <v>51</v>
      </c>
      <c r="BC31" s="62" t="s">
        <v>35</v>
      </c>
      <c r="BD31" s="67" t="s">
        <v>46</v>
      </c>
      <c r="BE31" s="67" t="s">
        <v>49</v>
      </c>
      <c r="BF31" s="62" t="s">
        <v>51</v>
      </c>
      <c r="BG31" s="62"/>
      <c r="BH31" s="67"/>
      <c r="BI31" s="67"/>
      <c r="BJ31" s="62"/>
      <c r="BK31" s="62"/>
      <c r="BL31" s="67"/>
      <c r="BM31" s="67"/>
      <c r="BN31" s="62"/>
      <c r="BO31" s="62"/>
      <c r="BP31" s="67"/>
      <c r="BQ31" s="67"/>
      <c r="BR31" s="62"/>
      <c r="BS31" s="62"/>
      <c r="BT31" s="67"/>
      <c r="BU31" s="67"/>
      <c r="BV31" s="62"/>
      <c r="BW31" s="62"/>
      <c r="BX31" s="67"/>
      <c r="BY31" s="67"/>
      <c r="BZ31" s="62"/>
      <c r="CA31" s="62"/>
      <c r="CB31" s="67"/>
      <c r="CC31" s="67"/>
      <c r="CD31" s="62"/>
      <c r="CE31" s="62"/>
      <c r="CF31" s="67"/>
      <c r="CG31" s="67"/>
      <c r="CH31" s="62"/>
      <c r="CI31" s="67"/>
      <c r="CJ31" s="67"/>
      <c r="CK31" s="62"/>
      <c r="CL31" s="66" t="str">
        <f>IFERROR(IF(GE31&lt;=1,"1 - Muy Baja",VLOOKUP(GE31,'G PREDIAL'!$BLR$676:$BLS$680,2,0)),"")</f>
        <v>3 - Media</v>
      </c>
      <c r="CM31" s="249">
        <f t="shared" si="5"/>
        <v>0.6</v>
      </c>
      <c r="CN31" s="66" t="str">
        <f>IFERROR(IF(GG31&lt;=1,"1 - Leve",HLOOKUP(GG31,'G PREDIAL'!$BLU$673:$BLY$674,2,0)),"")</f>
        <v>3 - Moderado</v>
      </c>
      <c r="CO31" s="249">
        <f t="shared" si="6"/>
        <v>0.6</v>
      </c>
      <c r="CP31" s="63" t="str">
        <f t="shared" si="97"/>
        <v>ALTO</v>
      </c>
      <c r="CQ31" s="233">
        <f t="shared" si="7"/>
        <v>0.36</v>
      </c>
      <c r="CR31" s="169" t="s">
        <v>475</v>
      </c>
      <c r="CS31" s="63">
        <f t="shared" si="8"/>
        <v>5</v>
      </c>
      <c r="CT31" s="62"/>
      <c r="CU31" s="62" t="s">
        <v>965</v>
      </c>
      <c r="CV31" s="62" t="s">
        <v>964</v>
      </c>
      <c r="CW31" s="242"/>
      <c r="CX31" s="56">
        <f t="shared" si="9"/>
        <v>10</v>
      </c>
      <c r="CY31" s="59">
        <f t="shared" si="10"/>
        <v>4</v>
      </c>
      <c r="CZ31" s="56" t="str">
        <f t="shared" si="11"/>
        <v>Mayor</v>
      </c>
      <c r="DA31" s="237">
        <f t="shared" si="12"/>
        <v>0.8</v>
      </c>
      <c r="DB31" s="57">
        <f t="shared" si="13"/>
        <v>0.25</v>
      </c>
      <c r="DC31" s="57">
        <f t="shared" si="14"/>
        <v>0.15</v>
      </c>
      <c r="DD31" s="56">
        <f t="shared" si="15"/>
        <v>0.4</v>
      </c>
      <c r="DE31" s="55">
        <f t="shared" si="16"/>
        <v>3</v>
      </c>
      <c r="DF31" s="272">
        <f t="shared" si="17"/>
        <v>0.6</v>
      </c>
      <c r="DG31" s="55">
        <f t="shared" si="18"/>
        <v>3</v>
      </c>
      <c r="DH31" s="55"/>
      <c r="DI31" s="272">
        <f t="shared" si="19"/>
        <v>0.48</v>
      </c>
      <c r="DJ31" s="57">
        <f t="shared" si="20"/>
        <v>0.25</v>
      </c>
      <c r="DK31" s="57">
        <f t="shared" si="21"/>
        <v>0.15</v>
      </c>
      <c r="DL31" s="56">
        <f t="shared" si="22"/>
        <v>0.4</v>
      </c>
      <c r="DM31" s="55">
        <f t="shared" si="23"/>
        <v>3</v>
      </c>
      <c r="DN31" s="272">
        <f t="shared" si="24"/>
        <v>0.6</v>
      </c>
      <c r="DO31" s="55">
        <f t="shared" si="25"/>
        <v>3</v>
      </c>
      <c r="DP31" s="272">
        <f t="shared" si="26"/>
        <v>0.28799999999999998</v>
      </c>
      <c r="DQ31" s="57">
        <f t="shared" si="27"/>
        <v>0.25</v>
      </c>
      <c r="DR31" s="57">
        <f t="shared" si="28"/>
        <v>0.15</v>
      </c>
      <c r="DS31" s="56">
        <f t="shared" si="29"/>
        <v>0.4</v>
      </c>
      <c r="DT31" s="55">
        <f t="shared" si="30"/>
        <v>3</v>
      </c>
      <c r="DU31" s="272">
        <f t="shared" si="31"/>
        <v>0.6</v>
      </c>
      <c r="DV31" s="55">
        <f t="shared" si="32"/>
        <v>3</v>
      </c>
      <c r="DW31" s="272">
        <f t="shared" si="33"/>
        <v>0.17279999999999998</v>
      </c>
      <c r="DX31" s="57">
        <f t="shared" si="34"/>
        <v>0.25</v>
      </c>
      <c r="DY31" s="57">
        <f t="shared" si="98"/>
        <v>0.15</v>
      </c>
      <c r="DZ31" s="56">
        <f t="shared" si="35"/>
        <v>0.4</v>
      </c>
      <c r="EA31" s="55">
        <f t="shared" si="36"/>
        <v>3</v>
      </c>
      <c r="EB31" s="272">
        <f t="shared" si="37"/>
        <v>0.6</v>
      </c>
      <c r="EC31" s="55">
        <f t="shared" si="38"/>
        <v>3</v>
      </c>
      <c r="ED31" s="272">
        <f t="shared" si="39"/>
        <v>0.10367999999999998</v>
      </c>
      <c r="EE31" s="57">
        <f t="shared" si="40"/>
        <v>0.25</v>
      </c>
      <c r="EF31" s="57">
        <f t="shared" si="41"/>
        <v>0.15</v>
      </c>
      <c r="EG31" s="56">
        <f t="shared" si="42"/>
        <v>0.4</v>
      </c>
      <c r="EH31" s="55">
        <f t="shared" si="43"/>
        <v>3</v>
      </c>
      <c r="EI31" s="272">
        <f t="shared" si="44"/>
        <v>0.6</v>
      </c>
      <c r="EJ31" s="55">
        <f t="shared" si="45"/>
        <v>3</v>
      </c>
      <c r="EK31" s="272">
        <f t="shared" si="46"/>
        <v>6.2207999999999986E-2</v>
      </c>
      <c r="EL31" s="57">
        <f t="shared" si="47"/>
        <v>0</v>
      </c>
      <c r="EM31" s="57">
        <f t="shared" si="48"/>
        <v>0</v>
      </c>
      <c r="EN31" s="56">
        <f t="shared" si="49"/>
        <v>0</v>
      </c>
      <c r="EO31" s="55">
        <f t="shared" si="50"/>
        <v>3</v>
      </c>
      <c r="EP31" s="272">
        <f t="shared" si="51"/>
        <v>0.6</v>
      </c>
      <c r="EQ31" s="55">
        <f t="shared" si="52"/>
        <v>3</v>
      </c>
      <c r="ER31" s="272">
        <f t="shared" si="53"/>
        <v>6.2207999999999986E-2</v>
      </c>
      <c r="ES31" s="57">
        <f t="shared" si="54"/>
        <v>0</v>
      </c>
      <c r="ET31" s="57">
        <f t="shared" si="55"/>
        <v>0</v>
      </c>
      <c r="EU31" s="56">
        <f t="shared" si="56"/>
        <v>0</v>
      </c>
      <c r="EV31" s="55">
        <f t="shared" si="57"/>
        <v>3</v>
      </c>
      <c r="EW31" s="272">
        <f t="shared" si="58"/>
        <v>0.6</v>
      </c>
      <c r="EX31" s="55">
        <f t="shared" si="59"/>
        <v>3</v>
      </c>
      <c r="EY31" s="272">
        <f t="shared" si="60"/>
        <v>6.2207999999999986E-2</v>
      </c>
      <c r="EZ31" s="57">
        <f t="shared" si="61"/>
        <v>0</v>
      </c>
      <c r="FA31" s="57">
        <f t="shared" si="62"/>
        <v>0</v>
      </c>
      <c r="FB31" s="56">
        <f t="shared" si="63"/>
        <v>0</v>
      </c>
      <c r="FC31" s="55">
        <f t="shared" si="64"/>
        <v>3</v>
      </c>
      <c r="FD31" s="272">
        <f t="shared" si="65"/>
        <v>0.6</v>
      </c>
      <c r="FE31" s="55">
        <f t="shared" si="66"/>
        <v>3</v>
      </c>
      <c r="FF31" s="272">
        <f t="shared" si="67"/>
        <v>6.2207999999999986E-2</v>
      </c>
      <c r="FG31" s="57">
        <f t="shared" si="68"/>
        <v>0</v>
      </c>
      <c r="FH31" s="57">
        <f t="shared" si="69"/>
        <v>0</v>
      </c>
      <c r="FI31" s="56">
        <f t="shared" si="70"/>
        <v>0</v>
      </c>
      <c r="FJ31" s="55">
        <f t="shared" si="71"/>
        <v>3</v>
      </c>
      <c r="FK31" s="272">
        <f t="shared" si="72"/>
        <v>0.6</v>
      </c>
      <c r="FL31" s="55">
        <f t="shared" si="73"/>
        <v>3</v>
      </c>
      <c r="FM31" s="272">
        <f t="shared" si="74"/>
        <v>6.2207999999999986E-2</v>
      </c>
      <c r="FN31" s="57">
        <f t="shared" si="75"/>
        <v>0</v>
      </c>
      <c r="FO31" s="57">
        <f t="shared" si="76"/>
        <v>0</v>
      </c>
      <c r="FP31" s="56">
        <f t="shared" si="77"/>
        <v>0</v>
      </c>
      <c r="FQ31" s="55">
        <f t="shared" si="78"/>
        <v>3</v>
      </c>
      <c r="FR31" s="272">
        <f t="shared" si="79"/>
        <v>0.6</v>
      </c>
      <c r="FS31" s="55">
        <f t="shared" si="80"/>
        <v>3</v>
      </c>
      <c r="FT31" s="272">
        <f t="shared" si="81"/>
        <v>6.2207999999999986E-2</v>
      </c>
      <c r="FU31" s="57">
        <f t="shared" si="82"/>
        <v>0</v>
      </c>
      <c r="FV31" s="57">
        <f t="shared" si="83"/>
        <v>0</v>
      </c>
      <c r="FW31" s="56">
        <f t="shared" si="84"/>
        <v>0</v>
      </c>
      <c r="FX31" s="55">
        <f t="shared" si="85"/>
        <v>3</v>
      </c>
      <c r="FY31" s="272">
        <f t="shared" si="86"/>
        <v>0.6</v>
      </c>
      <c r="FZ31" s="55">
        <f t="shared" si="87"/>
        <v>3</v>
      </c>
      <c r="GA31" s="272">
        <f t="shared" si="88"/>
        <v>6.2207999999999986E-2</v>
      </c>
      <c r="GB31" s="57">
        <f t="shared" si="89"/>
        <v>0</v>
      </c>
      <c r="GC31" s="57">
        <f t="shared" si="90"/>
        <v>0</v>
      </c>
      <c r="GD31" s="56">
        <f t="shared" si="91"/>
        <v>0</v>
      </c>
      <c r="GE31" s="55">
        <f t="shared" si="92"/>
        <v>3</v>
      </c>
      <c r="GF31" s="272">
        <f t="shared" si="93"/>
        <v>0.6</v>
      </c>
      <c r="GG31" s="55">
        <f t="shared" si="94"/>
        <v>3</v>
      </c>
      <c r="GH31" s="272">
        <f t="shared" si="95"/>
        <v>6.2207999999999986E-2</v>
      </c>
      <c r="GI31" s="272">
        <f t="shared" si="96"/>
        <v>0.6</v>
      </c>
    </row>
    <row r="32" spans="1:191" ht="112.2" x14ac:dyDescent="0.3">
      <c r="A32" s="75">
        <v>24</v>
      </c>
      <c r="B32" s="69" t="s">
        <v>972</v>
      </c>
      <c r="C32" s="69" t="s">
        <v>971</v>
      </c>
      <c r="D32" s="71" t="s">
        <v>206</v>
      </c>
      <c r="E32" s="67" t="s">
        <v>196</v>
      </c>
      <c r="F32" s="73" t="s">
        <v>970</v>
      </c>
      <c r="G32" s="67" t="s">
        <v>789</v>
      </c>
      <c r="H32" s="67" t="s">
        <v>175</v>
      </c>
      <c r="I32" s="71" t="s">
        <v>22</v>
      </c>
      <c r="J32" s="376" t="s">
        <v>53</v>
      </c>
      <c r="K32" s="71" t="s">
        <v>54</v>
      </c>
      <c r="L32" s="71" t="s">
        <v>54</v>
      </c>
      <c r="M32" s="71" t="s">
        <v>53</v>
      </c>
      <c r="N32" s="71" t="s">
        <v>54</v>
      </c>
      <c r="O32" s="71" t="s">
        <v>54</v>
      </c>
      <c r="P32" s="71" t="s">
        <v>53</v>
      </c>
      <c r="Q32" s="71" t="s">
        <v>53</v>
      </c>
      <c r="R32" s="71" t="s">
        <v>54</v>
      </c>
      <c r="S32" s="71" t="s">
        <v>54</v>
      </c>
      <c r="T32" s="71" t="s">
        <v>54</v>
      </c>
      <c r="U32" s="71" t="s">
        <v>54</v>
      </c>
      <c r="V32" s="71" t="s">
        <v>54</v>
      </c>
      <c r="W32" s="71" t="s">
        <v>54</v>
      </c>
      <c r="X32" s="71" t="s">
        <v>53</v>
      </c>
      <c r="Y32" s="71" t="s">
        <v>53</v>
      </c>
      <c r="Z32" s="71" t="s">
        <v>53</v>
      </c>
      <c r="AA32" s="71" t="s">
        <v>53</v>
      </c>
      <c r="AB32" s="71" t="s">
        <v>53</v>
      </c>
      <c r="AC32" s="70" t="str">
        <f t="shared" si="0"/>
        <v>3 - Media</v>
      </c>
      <c r="AD32" s="233">
        <f t="shared" si="1"/>
        <v>0.6</v>
      </c>
      <c r="AE32" s="70" t="str">
        <f t="shared" si="2"/>
        <v>4 - Mayor</v>
      </c>
      <c r="AF32" s="233">
        <f t="shared" si="3"/>
        <v>0.8</v>
      </c>
      <c r="AG32" s="69" t="str">
        <f>IFERROR(INDEX('G PREDIAL'!$BLU$676:$BLY$680,MATCH(I32,'G PREDIAL'!$BLS$676:$BLS$680,0),MATCH(AE32,'G PREDIAL'!$BLU$674:$BLY$674,0)),"")</f>
        <v>ALTO</v>
      </c>
      <c r="AH32" s="233">
        <f t="shared" si="4"/>
        <v>0.48</v>
      </c>
      <c r="AI32" s="69" t="s">
        <v>969</v>
      </c>
      <c r="AJ32" s="62" t="s">
        <v>968</v>
      </c>
      <c r="AK32" s="67" t="s">
        <v>967</v>
      </c>
      <c r="AL32" s="67" t="s">
        <v>966</v>
      </c>
      <c r="AM32" s="62" t="s">
        <v>35</v>
      </c>
      <c r="AN32" s="67" t="s">
        <v>46</v>
      </c>
      <c r="AO32" s="67" t="s">
        <v>49</v>
      </c>
      <c r="AP32" s="62" t="s">
        <v>51</v>
      </c>
      <c r="AQ32" s="62" t="s">
        <v>35</v>
      </c>
      <c r="AR32" s="67" t="s">
        <v>46</v>
      </c>
      <c r="AS32" s="67" t="s">
        <v>49</v>
      </c>
      <c r="AT32" s="62" t="s">
        <v>51</v>
      </c>
      <c r="AU32" s="62" t="s">
        <v>35</v>
      </c>
      <c r="AV32" s="67" t="s">
        <v>46</v>
      </c>
      <c r="AW32" s="67" t="s">
        <v>49</v>
      </c>
      <c r="AX32" s="62" t="s">
        <v>51</v>
      </c>
      <c r="AY32" s="62" t="s">
        <v>35</v>
      </c>
      <c r="AZ32" s="67" t="s">
        <v>46</v>
      </c>
      <c r="BA32" s="67" t="s">
        <v>49</v>
      </c>
      <c r="BB32" s="62" t="s">
        <v>51</v>
      </c>
      <c r="BC32" s="62" t="s">
        <v>35</v>
      </c>
      <c r="BD32" s="67" t="s">
        <v>46</v>
      </c>
      <c r="BE32" s="67" t="s">
        <v>49</v>
      </c>
      <c r="BF32" s="62" t="s">
        <v>51</v>
      </c>
      <c r="BG32" s="62"/>
      <c r="BH32" s="67"/>
      <c r="BI32" s="67"/>
      <c r="BJ32" s="62"/>
      <c r="BK32" s="62"/>
      <c r="BL32" s="67"/>
      <c r="BM32" s="67"/>
      <c r="BN32" s="62"/>
      <c r="BO32" s="62"/>
      <c r="BP32" s="67"/>
      <c r="BQ32" s="67"/>
      <c r="BR32" s="62"/>
      <c r="BS32" s="62"/>
      <c r="BT32" s="67"/>
      <c r="BU32" s="67"/>
      <c r="BV32" s="62"/>
      <c r="BW32" s="62"/>
      <c r="BX32" s="67"/>
      <c r="BY32" s="67"/>
      <c r="BZ32" s="62"/>
      <c r="CA32" s="62"/>
      <c r="CB32" s="67"/>
      <c r="CC32" s="67"/>
      <c r="CD32" s="62"/>
      <c r="CE32" s="62"/>
      <c r="CF32" s="67"/>
      <c r="CG32" s="67"/>
      <c r="CH32" s="62"/>
      <c r="CI32" s="67"/>
      <c r="CJ32" s="67"/>
      <c r="CK32" s="62"/>
      <c r="CL32" s="66" t="str">
        <f>IFERROR(IF(GE32&lt;=1,"1 - Muy Baja",VLOOKUP(GE32,'G PREDIAL'!$BLR$676:$BLS$680,2,0)),"")</f>
        <v>3 - Media</v>
      </c>
      <c r="CM32" s="249">
        <f t="shared" si="5"/>
        <v>0.6</v>
      </c>
      <c r="CN32" s="66" t="str">
        <f>IFERROR(IF(GG32&lt;=1,"1 - Leve",HLOOKUP(GG32,'G PREDIAL'!$BLU$673:$BLY$674,2,0)),"")</f>
        <v>3 - Moderado</v>
      </c>
      <c r="CO32" s="249">
        <f t="shared" si="6"/>
        <v>0.6</v>
      </c>
      <c r="CP32" s="63" t="str">
        <f t="shared" si="97"/>
        <v>ALTO</v>
      </c>
      <c r="CQ32" s="233">
        <f t="shared" si="7"/>
        <v>0.36</v>
      </c>
      <c r="CR32" s="169" t="s">
        <v>238</v>
      </c>
      <c r="CS32" s="63">
        <f t="shared" si="8"/>
        <v>5</v>
      </c>
      <c r="CT32" s="62"/>
      <c r="CU32" s="62" t="s">
        <v>965</v>
      </c>
      <c r="CV32" s="62" t="s">
        <v>964</v>
      </c>
      <c r="CW32" s="242"/>
      <c r="CX32" s="56">
        <f t="shared" si="9"/>
        <v>10</v>
      </c>
      <c r="CY32" s="59">
        <f t="shared" si="10"/>
        <v>4</v>
      </c>
      <c r="CZ32" s="56" t="str">
        <f t="shared" si="11"/>
        <v>Mayor</v>
      </c>
      <c r="DA32" s="237">
        <f t="shared" si="12"/>
        <v>0.8</v>
      </c>
      <c r="DB32" s="57">
        <f t="shared" si="13"/>
        <v>0.25</v>
      </c>
      <c r="DC32" s="57">
        <f t="shared" si="14"/>
        <v>0.15</v>
      </c>
      <c r="DD32" s="56">
        <f t="shared" si="15"/>
        <v>0.4</v>
      </c>
      <c r="DE32" s="55">
        <f t="shared" si="16"/>
        <v>3</v>
      </c>
      <c r="DF32" s="272">
        <f t="shared" si="17"/>
        <v>0.6</v>
      </c>
      <c r="DG32" s="55">
        <f t="shared" si="18"/>
        <v>3</v>
      </c>
      <c r="DH32" s="55"/>
      <c r="DI32" s="272">
        <f t="shared" si="19"/>
        <v>0.48</v>
      </c>
      <c r="DJ32" s="57">
        <f t="shared" si="20"/>
        <v>0.25</v>
      </c>
      <c r="DK32" s="57">
        <f t="shared" si="21"/>
        <v>0.15</v>
      </c>
      <c r="DL32" s="56">
        <f t="shared" si="22"/>
        <v>0.4</v>
      </c>
      <c r="DM32" s="55">
        <f t="shared" si="23"/>
        <v>3</v>
      </c>
      <c r="DN32" s="272">
        <f t="shared" si="24"/>
        <v>0.6</v>
      </c>
      <c r="DO32" s="55">
        <f t="shared" si="25"/>
        <v>3</v>
      </c>
      <c r="DP32" s="272">
        <f t="shared" si="26"/>
        <v>0.28799999999999998</v>
      </c>
      <c r="DQ32" s="57">
        <f t="shared" si="27"/>
        <v>0.25</v>
      </c>
      <c r="DR32" s="57">
        <f t="shared" si="28"/>
        <v>0.15</v>
      </c>
      <c r="DS32" s="56">
        <f t="shared" si="29"/>
        <v>0.4</v>
      </c>
      <c r="DT32" s="55">
        <f t="shared" si="30"/>
        <v>3</v>
      </c>
      <c r="DU32" s="272">
        <f t="shared" si="31"/>
        <v>0.6</v>
      </c>
      <c r="DV32" s="55">
        <f t="shared" si="32"/>
        <v>3</v>
      </c>
      <c r="DW32" s="272">
        <f t="shared" si="33"/>
        <v>0.17279999999999998</v>
      </c>
      <c r="DX32" s="57">
        <f t="shared" si="34"/>
        <v>0.25</v>
      </c>
      <c r="DY32" s="57">
        <f>IF(BA32="",0,IF(BA32="Preventivo",0.25,IF(BA32="Detectivo",0.15,IF(#REF!="Correctivo",0.1,0))))</f>
        <v>0.15</v>
      </c>
      <c r="DZ32" s="56">
        <f t="shared" si="35"/>
        <v>0.4</v>
      </c>
      <c r="EA32" s="55">
        <f t="shared" si="36"/>
        <v>3</v>
      </c>
      <c r="EB32" s="272">
        <f t="shared" si="37"/>
        <v>0.6</v>
      </c>
      <c r="EC32" s="55">
        <f t="shared" si="38"/>
        <v>3</v>
      </c>
      <c r="ED32" s="272">
        <f t="shared" si="39"/>
        <v>0.10367999999999998</v>
      </c>
      <c r="EE32" s="57">
        <f t="shared" si="40"/>
        <v>0.25</v>
      </c>
      <c r="EF32" s="57">
        <f t="shared" si="41"/>
        <v>0.15</v>
      </c>
      <c r="EG32" s="56">
        <f t="shared" si="42"/>
        <v>0.4</v>
      </c>
      <c r="EH32" s="55">
        <f t="shared" si="43"/>
        <v>3</v>
      </c>
      <c r="EI32" s="272">
        <f t="shared" si="44"/>
        <v>0.6</v>
      </c>
      <c r="EJ32" s="55">
        <f t="shared" si="45"/>
        <v>3</v>
      </c>
      <c r="EK32" s="272">
        <f t="shared" si="46"/>
        <v>6.2207999999999986E-2</v>
      </c>
      <c r="EL32" s="57">
        <f t="shared" si="47"/>
        <v>0</v>
      </c>
      <c r="EM32" s="57">
        <f t="shared" si="48"/>
        <v>0</v>
      </c>
      <c r="EN32" s="56">
        <f t="shared" si="49"/>
        <v>0</v>
      </c>
      <c r="EO32" s="55">
        <f t="shared" si="50"/>
        <v>3</v>
      </c>
      <c r="EP32" s="272">
        <f t="shared" si="51"/>
        <v>0.6</v>
      </c>
      <c r="EQ32" s="55">
        <f t="shared" si="52"/>
        <v>3</v>
      </c>
      <c r="ER32" s="272">
        <f t="shared" si="53"/>
        <v>6.2207999999999986E-2</v>
      </c>
      <c r="ES32" s="57">
        <f t="shared" si="54"/>
        <v>0</v>
      </c>
      <c r="ET32" s="57">
        <f t="shared" si="55"/>
        <v>0</v>
      </c>
      <c r="EU32" s="56">
        <f t="shared" si="56"/>
        <v>0</v>
      </c>
      <c r="EV32" s="55">
        <f t="shared" si="57"/>
        <v>3</v>
      </c>
      <c r="EW32" s="272">
        <f t="shared" si="58"/>
        <v>0.6</v>
      </c>
      <c r="EX32" s="55">
        <f t="shared" si="59"/>
        <v>3</v>
      </c>
      <c r="EY32" s="272">
        <f t="shared" si="60"/>
        <v>6.2207999999999986E-2</v>
      </c>
      <c r="EZ32" s="57">
        <f t="shared" si="61"/>
        <v>0</v>
      </c>
      <c r="FA32" s="57">
        <f t="shared" si="62"/>
        <v>0</v>
      </c>
      <c r="FB32" s="56">
        <f t="shared" si="63"/>
        <v>0</v>
      </c>
      <c r="FC32" s="55">
        <f t="shared" si="64"/>
        <v>3</v>
      </c>
      <c r="FD32" s="272">
        <f t="shared" si="65"/>
        <v>0.6</v>
      </c>
      <c r="FE32" s="55">
        <f t="shared" si="66"/>
        <v>3</v>
      </c>
      <c r="FF32" s="272">
        <f t="shared" si="67"/>
        <v>6.2207999999999986E-2</v>
      </c>
      <c r="FG32" s="57">
        <f t="shared" si="68"/>
        <v>0</v>
      </c>
      <c r="FH32" s="57">
        <f t="shared" si="69"/>
        <v>0</v>
      </c>
      <c r="FI32" s="56">
        <f t="shared" si="70"/>
        <v>0</v>
      </c>
      <c r="FJ32" s="55">
        <f t="shared" si="71"/>
        <v>3</v>
      </c>
      <c r="FK32" s="272">
        <f t="shared" si="72"/>
        <v>0.6</v>
      </c>
      <c r="FL32" s="55">
        <f t="shared" si="73"/>
        <v>3</v>
      </c>
      <c r="FM32" s="272">
        <f t="shared" si="74"/>
        <v>6.2207999999999986E-2</v>
      </c>
      <c r="FN32" s="57">
        <f t="shared" si="75"/>
        <v>0</v>
      </c>
      <c r="FO32" s="57">
        <f t="shared" si="76"/>
        <v>0</v>
      </c>
      <c r="FP32" s="56">
        <f t="shared" si="77"/>
        <v>0</v>
      </c>
      <c r="FQ32" s="55">
        <f t="shared" si="78"/>
        <v>3</v>
      </c>
      <c r="FR32" s="272">
        <f t="shared" si="79"/>
        <v>0.6</v>
      </c>
      <c r="FS32" s="55">
        <f t="shared" si="80"/>
        <v>3</v>
      </c>
      <c r="FT32" s="272">
        <f t="shared" si="81"/>
        <v>6.2207999999999986E-2</v>
      </c>
      <c r="FU32" s="57">
        <f t="shared" si="82"/>
        <v>0</v>
      </c>
      <c r="FV32" s="57">
        <f t="shared" si="83"/>
        <v>0</v>
      </c>
      <c r="FW32" s="56">
        <f t="shared" si="84"/>
        <v>0</v>
      </c>
      <c r="FX32" s="55">
        <f t="shared" si="85"/>
        <v>3</v>
      </c>
      <c r="FY32" s="272">
        <f t="shared" si="86"/>
        <v>0.6</v>
      </c>
      <c r="FZ32" s="55">
        <f t="shared" si="87"/>
        <v>3</v>
      </c>
      <c r="GA32" s="272">
        <f t="shared" si="88"/>
        <v>6.2207999999999986E-2</v>
      </c>
      <c r="GB32" s="57">
        <f t="shared" si="89"/>
        <v>0</v>
      </c>
      <c r="GC32" s="57">
        <f t="shared" si="90"/>
        <v>0</v>
      </c>
      <c r="GD32" s="56">
        <f t="shared" si="91"/>
        <v>0</v>
      </c>
      <c r="GE32" s="55">
        <f t="shared" si="92"/>
        <v>3</v>
      </c>
      <c r="GF32" s="272">
        <f t="shared" si="93"/>
        <v>0.6</v>
      </c>
      <c r="GG32" s="55">
        <f t="shared" si="94"/>
        <v>3</v>
      </c>
      <c r="GH32" s="272">
        <f t="shared" si="95"/>
        <v>6.2207999999999986E-2</v>
      </c>
      <c r="GI32" s="272">
        <f t="shared" si="96"/>
        <v>0.6</v>
      </c>
    </row>
    <row r="89" spans="3:99" x14ac:dyDescent="0.3">
      <c r="C89" s="3">
        <v>24</v>
      </c>
      <c r="CR89" s="353" t="s">
        <v>471</v>
      </c>
      <c r="CS89" s="2">
        <f>SUM(CS9:CS88)</f>
        <v>104</v>
      </c>
      <c r="CU89" s="2">
        <f>COUNT(CS9:CS32)</f>
        <v>24</v>
      </c>
    </row>
    <row r="671" spans="1:1 1680:1689" ht="13.2" x14ac:dyDescent="0.3">
      <c r="A671" s="385" t="s">
        <v>227</v>
      </c>
      <c r="BLP671" s="385" t="s">
        <v>227</v>
      </c>
      <c r="BLQ671" s="25"/>
      <c r="BLR671" s="25"/>
      <c r="BLS671" s="25"/>
      <c r="BLT671" s="25"/>
      <c r="BLU671" s="25"/>
      <c r="BLV671" s="25"/>
      <c r="BLW671" s="25"/>
      <c r="BLX671" s="25"/>
      <c r="BLY671" s="25"/>
    </row>
    <row r="672" spans="1:1 1680:1689" ht="13.2" x14ac:dyDescent="0.3">
      <c r="BLP672" s="25"/>
      <c r="BLQ672" s="25"/>
      <c r="BLR672" s="25"/>
      <c r="BLS672" s="25"/>
      <c r="BLT672" s="25"/>
      <c r="BLU672" s="25"/>
      <c r="BLV672" s="25"/>
      <c r="BLW672" s="540" t="s">
        <v>33</v>
      </c>
      <c r="BLX672" s="540"/>
      <c r="BLY672" s="540"/>
    </row>
    <row r="673" spans="1680:1691" ht="13.2" x14ac:dyDescent="0.3">
      <c r="BLP673" s="25"/>
      <c r="BLQ673" s="25"/>
      <c r="BLR673" s="25"/>
      <c r="BLS673" s="25"/>
      <c r="BLT673" s="25"/>
      <c r="BLU673" s="49">
        <v>1</v>
      </c>
      <c r="BLV673" s="49">
        <v>2</v>
      </c>
      <c r="BLW673" s="49">
        <v>3</v>
      </c>
      <c r="BLX673" s="48">
        <v>4</v>
      </c>
      <c r="BLY673" s="48">
        <v>5</v>
      </c>
      <c r="BLZ673" s="23"/>
      <c r="BMA673" s="23"/>
    </row>
    <row r="674" spans="1680:1691" ht="13.2" x14ac:dyDescent="0.3">
      <c r="BLP674" s="25"/>
      <c r="BLQ674" s="25"/>
      <c r="BLR674" s="25"/>
      <c r="BLS674" s="25"/>
      <c r="BLT674" s="25"/>
      <c r="BLU674" s="26" t="s">
        <v>32</v>
      </c>
      <c r="BLV674" s="26" t="s">
        <v>31</v>
      </c>
      <c r="BLW674" s="26" t="s">
        <v>30</v>
      </c>
      <c r="BLX674" s="26" t="s">
        <v>29</v>
      </c>
      <c r="BLY674" s="26" t="s">
        <v>28</v>
      </c>
      <c r="BLZ674" s="26"/>
      <c r="BMA674" s="26"/>
    </row>
    <row r="675" spans="1680:1691" ht="13.2" x14ac:dyDescent="0.3">
      <c r="BLP675" s="25"/>
      <c r="BLQ675" s="25"/>
      <c r="BLR675" s="25"/>
      <c r="BLS675" s="25"/>
      <c r="BLT675" s="25"/>
      <c r="BLU675" s="49">
        <v>1</v>
      </c>
      <c r="BLV675" s="49">
        <v>2</v>
      </c>
      <c r="BLW675" s="49">
        <v>3</v>
      </c>
      <c r="BLX675" s="48">
        <v>4</v>
      </c>
      <c r="BLY675" s="48">
        <v>5</v>
      </c>
      <c r="BLZ675" s="23"/>
      <c r="BMA675" s="23"/>
    </row>
    <row r="676" spans="1680:1691" ht="13.2" x14ac:dyDescent="0.3">
      <c r="BLP676" s="25"/>
      <c r="BLQ676" s="541" t="s">
        <v>27</v>
      </c>
      <c r="BLR676" s="23">
        <v>5</v>
      </c>
      <c r="BLS676" s="26" t="s">
        <v>26</v>
      </c>
      <c r="BLT676" s="23">
        <v>5</v>
      </c>
      <c r="BLU676" s="43" t="s">
        <v>15</v>
      </c>
      <c r="BLV676" s="46" t="s">
        <v>14</v>
      </c>
      <c r="BLW676" s="46" t="s">
        <v>14</v>
      </c>
      <c r="BLX676" s="47" t="s">
        <v>13</v>
      </c>
      <c r="BLY676" s="47" t="s">
        <v>13</v>
      </c>
      <c r="BLZ676" s="42"/>
      <c r="BMA676" s="42"/>
    </row>
    <row r="677" spans="1680:1691" ht="13.2" x14ac:dyDescent="0.3">
      <c r="BLP677" s="25"/>
      <c r="BLQ677" s="541"/>
      <c r="BLR677" s="23">
        <v>4</v>
      </c>
      <c r="BLS677" s="26" t="s">
        <v>24</v>
      </c>
      <c r="BLT677" s="23">
        <v>4</v>
      </c>
      <c r="BLU677" s="43" t="s">
        <v>15</v>
      </c>
      <c r="BLV677" s="43" t="s">
        <v>15</v>
      </c>
      <c r="BLW677" s="46" t="s">
        <v>14</v>
      </c>
      <c r="BLX677" s="47" t="s">
        <v>13</v>
      </c>
      <c r="BLY677" s="47" t="s">
        <v>13</v>
      </c>
      <c r="BLZ677" s="42"/>
      <c r="BMA677" s="42"/>
    </row>
    <row r="678" spans="1680:1691" ht="13.2" x14ac:dyDescent="0.3">
      <c r="BLP678" s="25"/>
      <c r="BLQ678" s="541"/>
      <c r="BLR678" s="23">
        <v>3</v>
      </c>
      <c r="BLS678" s="26" t="s">
        <v>22</v>
      </c>
      <c r="BLT678" s="23">
        <v>3</v>
      </c>
      <c r="BLU678" s="43" t="s">
        <v>15</v>
      </c>
      <c r="BLV678" s="43" t="s">
        <v>15</v>
      </c>
      <c r="BLW678" s="46" t="s">
        <v>14</v>
      </c>
      <c r="BLX678" s="46" t="s">
        <v>14</v>
      </c>
      <c r="BLY678" s="46" t="s">
        <v>14</v>
      </c>
      <c r="BLZ678" s="42"/>
      <c r="BMA678" s="42"/>
    </row>
    <row r="679" spans="1680:1691" ht="13.2" x14ac:dyDescent="0.3">
      <c r="BLP679" s="25"/>
      <c r="BLQ679" s="541"/>
      <c r="BLR679" s="23">
        <v>2</v>
      </c>
      <c r="BLS679" s="26" t="s">
        <v>20</v>
      </c>
      <c r="BLT679" s="23">
        <v>2</v>
      </c>
      <c r="BLU679" s="44" t="s">
        <v>16</v>
      </c>
      <c r="BLV679" s="43" t="s">
        <v>15</v>
      </c>
      <c r="BLW679" s="43" t="s">
        <v>15</v>
      </c>
      <c r="BLX679" s="43" t="s">
        <v>15</v>
      </c>
      <c r="BLY679" s="46" t="s">
        <v>14</v>
      </c>
      <c r="BLZ679" s="42"/>
      <c r="BMA679" s="42"/>
    </row>
    <row r="680" spans="1680:1691" ht="13.2" x14ac:dyDescent="0.3">
      <c r="BLP680" s="25"/>
      <c r="BLQ680" s="541"/>
      <c r="BLR680" s="23">
        <v>1</v>
      </c>
      <c r="BLS680" s="26" t="s">
        <v>18</v>
      </c>
      <c r="BLT680" s="23">
        <v>1</v>
      </c>
      <c r="BLU680" s="44" t="s">
        <v>16</v>
      </c>
      <c r="BLV680" s="44" t="s">
        <v>16</v>
      </c>
      <c r="BLW680" s="43" t="s">
        <v>15</v>
      </c>
      <c r="BLX680" s="43" t="s">
        <v>15</v>
      </c>
      <c r="BLY680" s="43" t="s">
        <v>15</v>
      </c>
      <c r="BLZ680" s="42"/>
      <c r="BMA680" s="42"/>
    </row>
    <row r="681" spans="1680:1691" ht="13.2" x14ac:dyDescent="0.3">
      <c r="BLP681" s="25"/>
      <c r="BLQ681" s="25"/>
      <c r="BLR681" s="25"/>
      <c r="BLS681" s="25"/>
      <c r="BLT681" s="25"/>
      <c r="BLU681" s="25"/>
      <c r="BLV681" s="25"/>
      <c r="BLW681" s="25"/>
      <c r="BLX681" s="25"/>
      <c r="BLY681" s="25"/>
      <c r="BLZ681" s="25"/>
      <c r="BMA681" s="25"/>
    </row>
    <row r="682" spans="1680:1691" ht="13.2" x14ac:dyDescent="0.3">
      <c r="BLP682" s="25"/>
      <c r="BLQ682" s="25"/>
      <c r="BLR682" s="25"/>
      <c r="BLS682" s="25"/>
      <c r="BLT682" s="25"/>
      <c r="BLU682" s="25"/>
      <c r="BLV682" s="25"/>
      <c r="BLW682" s="25"/>
      <c r="BLX682" s="25"/>
      <c r="BLY682" s="25"/>
      <c r="BLZ682" s="25"/>
      <c r="BMA682" s="25"/>
    </row>
    <row r="683" spans="1680:1691" ht="13.2" x14ac:dyDescent="0.3">
      <c r="BLP683" s="25"/>
      <c r="BLQ683" s="25"/>
      <c r="BLR683" s="25"/>
      <c r="BLS683" s="25"/>
      <c r="BLT683" s="25"/>
      <c r="BLU683" s="25"/>
      <c r="BLV683" s="25"/>
      <c r="BLW683" s="25"/>
      <c r="BLX683" s="25"/>
      <c r="BLY683" s="25"/>
      <c r="BLZ683" s="25"/>
      <c r="BMA683" s="25" t="s">
        <v>226</v>
      </c>
    </row>
    <row r="684" spans="1680:1691" ht="20.399999999999999" x14ac:dyDescent="0.3">
      <c r="BLP684" s="25"/>
      <c r="BLQ684" s="25"/>
      <c r="BLR684" s="25"/>
      <c r="BLS684" s="25"/>
      <c r="BLT684" s="25"/>
      <c r="BLU684" s="25"/>
      <c r="BLV684" s="25"/>
      <c r="BLW684" s="25"/>
      <c r="BLX684" s="25"/>
      <c r="BLY684" s="25"/>
      <c r="BLZ684" s="25"/>
      <c r="BMA684" s="41" t="s">
        <v>225</v>
      </c>
    </row>
    <row r="685" spans="1680:1691" ht="30.6" x14ac:dyDescent="0.3">
      <c r="BLP685" s="25"/>
      <c r="BLQ685" s="25"/>
      <c r="BLR685" s="25"/>
      <c r="BLS685" s="25"/>
      <c r="BLT685" s="25"/>
      <c r="BLU685" s="25"/>
      <c r="BLV685" s="25"/>
      <c r="BLW685" s="25"/>
      <c r="BLX685" s="25"/>
      <c r="BLY685" s="25"/>
      <c r="BLZ685" s="25"/>
      <c r="BMA685" s="41" t="s">
        <v>224</v>
      </c>
    </row>
    <row r="686" spans="1680:1691" ht="13.2" x14ac:dyDescent="0.3">
      <c r="BLP686" s="25"/>
      <c r="BLQ686" s="25"/>
      <c r="BLR686" s="25"/>
      <c r="BLS686" s="25"/>
      <c r="BLT686" s="25"/>
      <c r="BLU686" s="25"/>
      <c r="BLV686" s="25"/>
      <c r="BLW686" s="25"/>
      <c r="BLX686" s="25"/>
      <c r="BLY686" s="25"/>
      <c r="BLZ686" s="25"/>
      <c r="BMA686" s="41" t="s">
        <v>223</v>
      </c>
    </row>
    <row r="687" spans="1680:1691" ht="13.2" x14ac:dyDescent="0.3">
      <c r="BLP687" s="25"/>
      <c r="BLQ687" s="25"/>
      <c r="BLR687" s="25"/>
      <c r="BLS687" s="25"/>
      <c r="BLT687" s="25"/>
      <c r="BLU687" s="25"/>
      <c r="BLV687" s="25"/>
      <c r="BLW687" s="25"/>
      <c r="BLX687" s="25"/>
      <c r="BLY687" s="25"/>
      <c r="BLZ687" s="25"/>
      <c r="BMA687" s="41" t="s">
        <v>222</v>
      </c>
    </row>
    <row r="688" spans="1680:1691" ht="13.2" x14ac:dyDescent="0.3">
      <c r="BLP688" s="25"/>
      <c r="BLQ688" s="25"/>
      <c r="BLR688" s="25"/>
      <c r="BLS688" s="25"/>
      <c r="BLT688" s="25"/>
      <c r="BLU688" s="25"/>
      <c r="BLV688" s="25"/>
      <c r="BLW688" s="25"/>
      <c r="BLX688" s="25"/>
      <c r="BLY688" s="25"/>
      <c r="BLZ688" s="25"/>
      <c r="BMA688" s="24"/>
    </row>
    <row r="689" spans="1691:1696" ht="13.2" x14ac:dyDescent="0.3">
      <c r="BMA689" s="25"/>
      <c r="BMB689" s="25"/>
      <c r="BMC689" s="25" t="s">
        <v>221</v>
      </c>
      <c r="BMD689" s="25"/>
      <c r="BME689" s="25"/>
      <c r="BMF689" s="25"/>
    </row>
    <row r="690" spans="1691:1696" ht="13.2" x14ac:dyDescent="0.3">
      <c r="BMA690" s="25"/>
      <c r="BMB690" s="25"/>
      <c r="BMC690" s="384" t="s">
        <v>220</v>
      </c>
      <c r="BMD690" s="25"/>
      <c r="BME690" s="25"/>
      <c r="BMF690" s="25"/>
    </row>
    <row r="691" spans="1691:1696" ht="13.2" x14ac:dyDescent="0.3">
      <c r="BMA691" s="25"/>
      <c r="BMB691" s="25"/>
      <c r="BMC691" s="384" t="s">
        <v>219</v>
      </c>
      <c r="BMD691" s="25"/>
      <c r="BME691" s="25"/>
      <c r="BMF691" s="25"/>
    </row>
    <row r="692" spans="1691:1696" ht="13.2" x14ac:dyDescent="0.3">
      <c r="BMA692" s="25"/>
      <c r="BMB692" s="25"/>
      <c r="BMC692" s="384" t="s">
        <v>218</v>
      </c>
      <c r="BMD692" s="25"/>
      <c r="BME692" s="25"/>
      <c r="BMF692" s="25"/>
    </row>
    <row r="693" spans="1691:1696" ht="13.2" x14ac:dyDescent="0.3">
      <c r="BMA693" s="25"/>
      <c r="BMB693" s="25"/>
      <c r="BMC693" s="384" t="s">
        <v>217</v>
      </c>
      <c r="BMD693" s="25"/>
      <c r="BME693" s="25"/>
      <c r="BMF693" s="25"/>
    </row>
    <row r="694" spans="1691:1696" ht="20.399999999999999" x14ac:dyDescent="0.3">
      <c r="BMA694" s="25"/>
      <c r="BMB694" s="25"/>
      <c r="BMC694" s="384" t="s">
        <v>216</v>
      </c>
      <c r="BMD694" s="25"/>
      <c r="BME694" s="25"/>
      <c r="BMF694" s="25"/>
    </row>
    <row r="695" spans="1691:1696" ht="20.399999999999999" x14ac:dyDescent="0.3">
      <c r="BMA695" s="25"/>
      <c r="BMB695" s="25"/>
      <c r="BMC695" s="384" t="s">
        <v>527</v>
      </c>
      <c r="BMD695" s="25"/>
      <c r="BME695" s="25"/>
      <c r="BMF695" s="25"/>
    </row>
    <row r="696" spans="1691:1696" ht="13.2" x14ac:dyDescent="0.3">
      <c r="BMA696" s="25"/>
      <c r="BMB696" s="25"/>
      <c r="BMC696" s="384" t="s">
        <v>214</v>
      </c>
      <c r="BMD696" s="25"/>
      <c r="BME696" s="25"/>
      <c r="BMF696" s="25"/>
    </row>
    <row r="697" spans="1691:1696" ht="13.2" x14ac:dyDescent="0.3">
      <c r="BMA697" s="25"/>
      <c r="BMB697" s="25"/>
      <c r="BMC697" s="384" t="s">
        <v>213</v>
      </c>
      <c r="BMD697" s="25"/>
      <c r="BME697" s="25"/>
      <c r="BMF697" s="25"/>
    </row>
    <row r="698" spans="1691:1696" ht="13.2" x14ac:dyDescent="0.3">
      <c r="BMA698" s="25"/>
      <c r="BMB698" s="25"/>
      <c r="BMC698" s="384" t="s">
        <v>212</v>
      </c>
      <c r="BMD698" s="25"/>
      <c r="BME698" s="25"/>
      <c r="BMF698" s="25"/>
    </row>
    <row r="699" spans="1691:1696" ht="13.2" x14ac:dyDescent="0.3">
      <c r="BMA699" s="25"/>
      <c r="BMB699" s="25"/>
      <c r="BMC699" s="384" t="s">
        <v>211</v>
      </c>
      <c r="BMD699" s="25"/>
      <c r="BME699" s="25"/>
      <c r="BMF699" s="25"/>
    </row>
    <row r="700" spans="1691:1696" ht="13.2" x14ac:dyDescent="0.3">
      <c r="BMA700" s="25"/>
      <c r="BMB700" s="25"/>
      <c r="BMC700" s="384" t="s">
        <v>210</v>
      </c>
      <c r="BMD700" s="25"/>
      <c r="BME700" s="25"/>
      <c r="BMF700" s="25"/>
    </row>
    <row r="701" spans="1691:1696" ht="20.399999999999999" x14ac:dyDescent="0.3">
      <c r="BMA701" s="25"/>
      <c r="BMB701" s="25"/>
      <c r="BMC701" s="384" t="s">
        <v>468</v>
      </c>
      <c r="BMD701" s="25"/>
      <c r="BME701" s="25"/>
      <c r="BMF701" s="25"/>
    </row>
    <row r="702" spans="1691:1696" ht="13.2" x14ac:dyDescent="0.3">
      <c r="BMA702" s="25"/>
      <c r="BMB702" s="25"/>
      <c r="BMC702" s="25"/>
      <c r="BMD702" s="25"/>
      <c r="BME702" s="384"/>
      <c r="BMF702" s="25"/>
    </row>
    <row r="703" spans="1691:1696" ht="13.2" x14ac:dyDescent="0.3">
      <c r="BMA703" s="25"/>
      <c r="BMB703" s="25"/>
      <c r="BMC703" s="25"/>
      <c r="BMD703" s="25"/>
      <c r="BME703" s="25"/>
      <c r="BMF703" s="25"/>
    </row>
    <row r="704" spans="1691:1696" ht="13.2" x14ac:dyDescent="0.3">
      <c r="BMA704" s="25"/>
      <c r="BMB704" s="25"/>
      <c r="BMC704" s="25"/>
      <c r="BMD704" s="25"/>
      <c r="BME704" s="25"/>
      <c r="BMF704" s="25" t="s">
        <v>207</v>
      </c>
    </row>
    <row r="705" spans="1696:1701" ht="13.2" x14ac:dyDescent="0.3">
      <c r="BMF705" s="377" t="s">
        <v>206</v>
      </c>
      <c r="BMG705" s="25"/>
      <c r="BMH705" s="23"/>
      <c r="BMI705" s="25"/>
      <c r="BMJ705" s="25"/>
      <c r="BMK705" s="25"/>
    </row>
    <row r="706" spans="1696:1701" ht="20.399999999999999" x14ac:dyDescent="0.3">
      <c r="BMF706" s="377" t="s">
        <v>205</v>
      </c>
      <c r="BMG706" s="25"/>
      <c r="BMH706" s="23"/>
      <c r="BMI706" s="25"/>
      <c r="BMJ706" s="25"/>
      <c r="BMK706" s="25"/>
    </row>
    <row r="707" spans="1696:1701" ht="13.2" x14ac:dyDescent="0.3">
      <c r="BMF707" s="377"/>
      <c r="BMG707" s="25"/>
      <c r="BMH707" s="23"/>
      <c r="BMI707" s="25"/>
      <c r="BMJ707" s="25"/>
      <c r="BMK707" s="25"/>
    </row>
    <row r="708" spans="1696:1701" ht="13.2" x14ac:dyDescent="0.3">
      <c r="BMF708" s="25"/>
      <c r="BMG708" s="25"/>
      <c r="BMH708" s="23"/>
      <c r="BMI708" s="25"/>
      <c r="BMJ708" s="25"/>
      <c r="BMK708" s="25"/>
    </row>
    <row r="709" spans="1696:1701" ht="13.2" x14ac:dyDescent="0.3">
      <c r="BMF709" s="25"/>
      <c r="BMG709" s="25"/>
      <c r="BMH709" s="23"/>
      <c r="BMI709" s="25"/>
      <c r="BMJ709" s="25"/>
      <c r="BMK709" s="25"/>
    </row>
    <row r="710" spans="1696:1701" ht="13.2" x14ac:dyDescent="0.3">
      <c r="BMF710" s="25"/>
      <c r="BMG710" s="25"/>
      <c r="BMH710" s="23" t="s">
        <v>123</v>
      </c>
      <c r="BMI710" s="25"/>
      <c r="BMJ710" s="25"/>
      <c r="BMK710" s="25"/>
    </row>
    <row r="711" spans="1696:1701" ht="13.2" x14ac:dyDescent="0.3">
      <c r="BMF711" s="25"/>
      <c r="BMG711" s="25"/>
      <c r="BMH711" s="383" t="s">
        <v>204</v>
      </c>
      <c r="BMI711" s="25"/>
      <c r="BMJ711" s="25"/>
      <c r="BMK711" s="25"/>
    </row>
    <row r="712" spans="1696:1701" ht="13.2" x14ac:dyDescent="0.3">
      <c r="BMF712" s="25"/>
      <c r="BMG712" s="25"/>
      <c r="BMH712" s="383" t="s">
        <v>203</v>
      </c>
      <c r="BMI712" s="25"/>
      <c r="BMJ712" s="25"/>
      <c r="BMK712" s="25"/>
    </row>
    <row r="713" spans="1696:1701" ht="13.2" x14ac:dyDescent="0.3">
      <c r="BMF713" s="25"/>
      <c r="BMG713" s="25"/>
      <c r="BMH713" s="383" t="s">
        <v>202</v>
      </c>
      <c r="BMI713" s="25"/>
      <c r="BMJ713" s="25"/>
      <c r="BMK713" s="25"/>
    </row>
    <row r="714" spans="1696:1701" ht="13.2" x14ac:dyDescent="0.3">
      <c r="BMF714" s="25"/>
      <c r="BMG714" s="25"/>
      <c r="BMH714" s="383" t="s">
        <v>201</v>
      </c>
      <c r="BMI714" s="25"/>
      <c r="BMJ714" s="25"/>
      <c r="BMK714" s="25"/>
    </row>
    <row r="715" spans="1696:1701" ht="13.2" x14ac:dyDescent="0.3">
      <c r="BMF715" s="25"/>
      <c r="BMG715" s="25"/>
      <c r="BMH715" s="383" t="s">
        <v>200</v>
      </c>
      <c r="BMI715" s="25"/>
      <c r="BMJ715" s="25"/>
      <c r="BMK715" s="25"/>
    </row>
    <row r="716" spans="1696:1701" ht="13.2" x14ac:dyDescent="0.3">
      <c r="BMF716" s="25"/>
      <c r="BMG716" s="25"/>
      <c r="BMH716" s="383" t="s">
        <v>199</v>
      </c>
      <c r="BMI716" s="25"/>
      <c r="BMJ716" s="25"/>
      <c r="BMK716" s="25"/>
    </row>
    <row r="717" spans="1696:1701" ht="13.2" x14ac:dyDescent="0.3">
      <c r="BMF717" s="25"/>
      <c r="BMG717" s="25"/>
      <c r="BMH717" s="383" t="s">
        <v>198</v>
      </c>
      <c r="BMI717" s="25"/>
      <c r="BMJ717" s="25"/>
      <c r="BMK717" s="25"/>
    </row>
    <row r="718" spans="1696:1701" ht="13.2" x14ac:dyDescent="0.3">
      <c r="BMF718" s="25"/>
      <c r="BMG718" s="25"/>
      <c r="BMH718" s="383" t="s">
        <v>197</v>
      </c>
      <c r="BMI718" s="25"/>
      <c r="BMJ718" s="25"/>
      <c r="BMK718" s="25"/>
    </row>
    <row r="719" spans="1696:1701" ht="13.2" x14ac:dyDescent="0.3">
      <c r="BMF719" s="25"/>
      <c r="BMG719" s="25"/>
      <c r="BMH719" s="383" t="s">
        <v>196</v>
      </c>
      <c r="BMI719" s="25"/>
      <c r="BMJ719" s="25"/>
      <c r="BMK719" s="25"/>
    </row>
    <row r="720" spans="1696:1701" ht="13.2" x14ac:dyDescent="0.3">
      <c r="BMF720" s="25"/>
      <c r="BMG720" s="25"/>
      <c r="BMH720" s="25"/>
      <c r="BMI720" s="25"/>
      <c r="BMJ720" s="25"/>
      <c r="BMK720" s="25" t="s">
        <v>195</v>
      </c>
    </row>
    <row r="721" spans="1701:1703" ht="13.2" x14ac:dyDescent="0.3">
      <c r="BMK721" s="25" t="s">
        <v>168</v>
      </c>
      <c r="BML721" s="25"/>
      <c r="BMM721" s="25"/>
    </row>
    <row r="722" spans="1701:1703" ht="13.2" x14ac:dyDescent="0.3">
      <c r="BMK722" s="25" t="s">
        <v>136</v>
      </c>
      <c r="BML722" s="25"/>
      <c r="BMM722" s="25"/>
    </row>
    <row r="723" spans="1701:1703" ht="13.2" x14ac:dyDescent="0.3">
      <c r="BMK723" s="25" t="s">
        <v>194</v>
      </c>
      <c r="BML723" s="25"/>
      <c r="BMM723" s="25"/>
    </row>
    <row r="724" spans="1701:1703" ht="13.2" x14ac:dyDescent="0.3">
      <c r="BMK724" s="25" t="s">
        <v>193</v>
      </c>
      <c r="BML724" s="25"/>
      <c r="BMM724" s="25"/>
    </row>
    <row r="725" spans="1701:1703" ht="13.2" x14ac:dyDescent="0.3">
      <c r="BMK725" s="25" t="s">
        <v>192</v>
      </c>
      <c r="BML725" s="25"/>
      <c r="BMM725" s="25"/>
    </row>
    <row r="726" spans="1701:1703" ht="13.2" x14ac:dyDescent="0.3">
      <c r="BMK726" s="25" t="s">
        <v>191</v>
      </c>
      <c r="BML726" s="25"/>
      <c r="BMM726" s="25"/>
    </row>
    <row r="727" spans="1701:1703" ht="13.2" x14ac:dyDescent="0.3">
      <c r="BMK727" s="25" t="s">
        <v>190</v>
      </c>
      <c r="BML727" s="25"/>
      <c r="BMM727" s="25"/>
    </row>
    <row r="728" spans="1701:1703" ht="13.2" x14ac:dyDescent="0.3">
      <c r="BMK728" s="25" t="s">
        <v>189</v>
      </c>
      <c r="BML728" s="25"/>
      <c r="BMM728" s="25"/>
    </row>
    <row r="729" spans="1701:1703" ht="13.2" x14ac:dyDescent="0.3">
      <c r="BMK729" s="25"/>
      <c r="BML729" s="25"/>
      <c r="BMM729" s="25"/>
    </row>
    <row r="730" spans="1701:1703" ht="13.2" x14ac:dyDescent="0.3">
      <c r="BMK730" s="25"/>
      <c r="BML730" s="25"/>
      <c r="BMM730" s="25"/>
    </row>
    <row r="731" spans="1701:1703" ht="13.2" x14ac:dyDescent="0.3">
      <c r="BMK731" s="25"/>
      <c r="BML731" s="25"/>
      <c r="BMM731" s="25" t="s">
        <v>188</v>
      </c>
    </row>
    <row r="732" spans="1701:1703" ht="20.399999999999999" x14ac:dyDescent="0.3">
      <c r="BMK732" s="25"/>
      <c r="BML732" s="25"/>
      <c r="BMM732" s="37" t="s">
        <v>187</v>
      </c>
    </row>
    <row r="733" spans="1701:1703" ht="13.2" x14ac:dyDescent="0.3">
      <c r="BMK733" s="25"/>
      <c r="BML733" s="25"/>
      <c r="BMM733" s="37" t="s">
        <v>186</v>
      </c>
    </row>
    <row r="734" spans="1701:1703" ht="13.2" x14ac:dyDescent="0.3">
      <c r="BMK734" s="25"/>
      <c r="BML734" s="25"/>
      <c r="BMM734" s="37" t="s">
        <v>185</v>
      </c>
    </row>
    <row r="735" spans="1701:1703" ht="20.399999999999999" x14ac:dyDescent="0.3">
      <c r="BMK735" s="25"/>
      <c r="BML735" s="25"/>
      <c r="BMM735" s="37" t="s">
        <v>184</v>
      </c>
    </row>
    <row r="736" spans="1701:1703" ht="13.2" x14ac:dyDescent="0.3">
      <c r="BMK736" s="25"/>
      <c r="BML736" s="25"/>
      <c r="BMM736" s="37" t="s">
        <v>183</v>
      </c>
    </row>
    <row r="737" spans="1703:1703" ht="20.399999999999999" x14ac:dyDescent="0.3">
      <c r="BMM737" s="38" t="s">
        <v>182</v>
      </c>
    </row>
    <row r="738" spans="1703:1703" ht="13.2" x14ac:dyDescent="0.3">
      <c r="BMM738" s="37" t="s">
        <v>181</v>
      </c>
    </row>
    <row r="739" spans="1703:1703" ht="20.399999999999999" x14ac:dyDescent="0.3">
      <c r="BMM739" s="37" t="s">
        <v>180</v>
      </c>
    </row>
    <row r="740" spans="1703:1703" ht="20.399999999999999" x14ac:dyDescent="0.3">
      <c r="BMM740" s="37" t="s">
        <v>179</v>
      </c>
    </row>
    <row r="741" spans="1703:1703" ht="20.399999999999999" x14ac:dyDescent="0.3">
      <c r="BMM741" s="37" t="s">
        <v>178</v>
      </c>
    </row>
    <row r="742" spans="1703:1703" ht="30.6" x14ac:dyDescent="0.3">
      <c r="BMM742" s="37" t="s">
        <v>177</v>
      </c>
    </row>
    <row r="743" spans="1703:1703" ht="20.399999999999999" x14ac:dyDescent="0.3">
      <c r="BMM743" s="37" t="s">
        <v>176</v>
      </c>
    </row>
    <row r="744" spans="1703:1703" ht="20.399999999999999" x14ac:dyDescent="0.3">
      <c r="BMM744" s="37" t="s">
        <v>175</v>
      </c>
    </row>
    <row r="745" spans="1703:1703" ht="13.2" x14ac:dyDescent="0.3">
      <c r="BMM745" s="37" t="s">
        <v>174</v>
      </c>
    </row>
    <row r="746" spans="1703:1703" ht="13.2" x14ac:dyDescent="0.3">
      <c r="BMM746" s="37" t="s">
        <v>173</v>
      </c>
    </row>
    <row r="747" spans="1703:1703" ht="13.2" x14ac:dyDescent="0.3">
      <c r="BMM747" s="37" t="s">
        <v>172</v>
      </c>
    </row>
    <row r="748" spans="1703:1703" ht="13.2" x14ac:dyDescent="0.3">
      <c r="BMM748" s="37" t="s">
        <v>171</v>
      </c>
    </row>
    <row r="749" spans="1703:1703" ht="13.2" x14ac:dyDescent="0.3">
      <c r="BMM749" s="37" t="s">
        <v>170</v>
      </c>
    </row>
    <row r="750" spans="1703:1703" ht="13.2" x14ac:dyDescent="0.3">
      <c r="BMM750" s="37" t="s">
        <v>169</v>
      </c>
    </row>
    <row r="758" spans="1706:1708" ht="13.2" x14ac:dyDescent="0.3">
      <c r="BMP758" s="25" t="s">
        <v>168</v>
      </c>
      <c r="BMQ758" s="25"/>
      <c r="BMR758" s="25"/>
    </row>
    <row r="759" spans="1706:1708" ht="13.2" x14ac:dyDescent="0.3">
      <c r="BMP759" s="25" t="s">
        <v>167</v>
      </c>
      <c r="BMQ759" s="25"/>
      <c r="BMR759" s="25"/>
    </row>
    <row r="760" spans="1706:1708" ht="13.2" x14ac:dyDescent="0.3">
      <c r="BMP760" s="25" t="s">
        <v>166</v>
      </c>
      <c r="BMQ760" s="25"/>
      <c r="BMR760" s="25"/>
    </row>
    <row r="761" spans="1706:1708" ht="13.2" x14ac:dyDescent="0.3">
      <c r="BMP761" s="25" t="s">
        <v>165</v>
      </c>
      <c r="BMQ761" s="25"/>
      <c r="BMR761" s="25"/>
    </row>
    <row r="762" spans="1706:1708" ht="13.2" x14ac:dyDescent="0.3">
      <c r="BMP762" s="25" t="s">
        <v>164</v>
      </c>
      <c r="BMQ762" s="25"/>
      <c r="BMR762" s="25"/>
    </row>
    <row r="763" spans="1706:1708" ht="13.2" x14ac:dyDescent="0.3">
      <c r="BMP763" s="25" t="s">
        <v>163</v>
      </c>
      <c r="BMQ763" s="25"/>
      <c r="BMR763" s="25"/>
    </row>
    <row r="764" spans="1706:1708" ht="13.2" x14ac:dyDescent="0.3">
      <c r="BMP764" s="25"/>
      <c r="BMQ764" s="25"/>
      <c r="BMR764" s="25"/>
    </row>
    <row r="765" spans="1706:1708" ht="13.2" x14ac:dyDescent="0.3">
      <c r="BMP765" s="25"/>
      <c r="BMQ765" s="25"/>
      <c r="BMR765" s="25"/>
    </row>
    <row r="766" spans="1706:1708" ht="13.2" x14ac:dyDescent="0.3">
      <c r="BMP766" s="25"/>
      <c r="BMQ766" s="25"/>
      <c r="BMR766" s="25"/>
    </row>
    <row r="767" spans="1706:1708" ht="14.4" x14ac:dyDescent="0.3">
      <c r="BMP767" s="25"/>
      <c r="BMQ767" s="25"/>
      <c r="BMR767" s="36" t="s">
        <v>52</v>
      </c>
    </row>
    <row r="768" spans="1706:1708" ht="13.2" x14ac:dyDescent="0.3">
      <c r="BMP768" s="25"/>
      <c r="BMQ768" s="25"/>
      <c r="BMR768" s="26" t="s">
        <v>26</v>
      </c>
    </row>
    <row r="769" spans="1683:1710" ht="13.2" x14ac:dyDescent="0.3">
      <c r="BLS769" s="25"/>
      <c r="BLT769" s="25"/>
      <c r="BLU769" s="25"/>
      <c r="BLV769" s="25"/>
      <c r="BLW769" s="25"/>
      <c r="BLX769" s="25"/>
      <c r="BLY769" s="25"/>
      <c r="BLZ769" s="25"/>
      <c r="BMA769" s="25"/>
      <c r="BMB769" s="25"/>
      <c r="BMC769" s="25"/>
      <c r="BMD769" s="25"/>
      <c r="BME769" s="25"/>
      <c r="BMF769" s="25"/>
      <c r="BMG769" s="25"/>
      <c r="BMH769" s="23"/>
      <c r="BMI769" s="25"/>
      <c r="BMJ769" s="25"/>
      <c r="BMK769" s="25"/>
      <c r="BML769" s="25"/>
      <c r="BMM769" s="25"/>
      <c r="BMN769" s="25"/>
      <c r="BMO769" s="25"/>
      <c r="BMP769" s="25"/>
      <c r="BMQ769" s="25"/>
      <c r="BMR769" s="26" t="s">
        <v>24</v>
      </c>
      <c r="BMS769" s="25"/>
      <c r="BMT769" s="25"/>
    </row>
    <row r="770" spans="1683:1710" ht="13.2" x14ac:dyDescent="0.3">
      <c r="BLS770" s="25"/>
      <c r="BLT770" s="25"/>
      <c r="BLU770" s="25"/>
      <c r="BLV770" s="25"/>
      <c r="BLW770" s="25"/>
      <c r="BLX770" s="25"/>
      <c r="BLY770" s="25"/>
      <c r="BLZ770" s="25"/>
      <c r="BMA770" s="25"/>
      <c r="BMB770" s="25"/>
      <c r="BMC770" s="25"/>
      <c r="BMD770" s="25"/>
      <c r="BME770" s="25"/>
      <c r="BMF770" s="25"/>
      <c r="BMG770" s="25"/>
      <c r="BMH770" s="23"/>
      <c r="BMI770" s="25"/>
      <c r="BMJ770" s="25"/>
      <c r="BMK770" s="25"/>
      <c r="BML770" s="25"/>
      <c r="BMM770" s="25"/>
      <c r="BMN770" s="25"/>
      <c r="BMO770" s="25"/>
      <c r="BMP770" s="25"/>
      <c r="BMQ770" s="25"/>
      <c r="BMR770" s="26" t="s">
        <v>22</v>
      </c>
      <c r="BMS770" s="25"/>
      <c r="BMT770" s="25"/>
    </row>
    <row r="771" spans="1683:1710" ht="13.2" x14ac:dyDescent="0.3">
      <c r="BLS771" s="25"/>
      <c r="BLT771" s="25"/>
      <c r="BLU771" s="25"/>
      <c r="BLV771" s="25"/>
      <c r="BLW771" s="25"/>
      <c r="BLX771" s="25"/>
      <c r="BLY771" s="25"/>
      <c r="BLZ771" s="25"/>
      <c r="BMA771" s="25"/>
      <c r="BMB771" s="25"/>
      <c r="BMC771" s="25"/>
      <c r="BMD771" s="25"/>
      <c r="BME771" s="25"/>
      <c r="BMF771" s="25"/>
      <c r="BMG771" s="25"/>
      <c r="BMH771" s="23"/>
      <c r="BMI771" s="25"/>
      <c r="BMJ771" s="25"/>
      <c r="BMK771" s="25"/>
      <c r="BML771" s="25"/>
      <c r="BMM771" s="25"/>
      <c r="BMN771" s="25"/>
      <c r="BMO771" s="25"/>
      <c r="BMP771" s="25"/>
      <c r="BMQ771" s="25"/>
      <c r="BMR771" s="26" t="s">
        <v>20</v>
      </c>
      <c r="BMS771" s="25"/>
      <c r="BMT771" s="26"/>
    </row>
    <row r="772" spans="1683:1710" ht="13.2" x14ac:dyDescent="0.3">
      <c r="BLS772" s="25"/>
      <c r="BLT772" s="25"/>
      <c r="BLU772" s="25"/>
      <c r="BLV772" s="25"/>
      <c r="BLW772" s="25"/>
      <c r="BLX772" s="25"/>
      <c r="BLY772" s="25"/>
      <c r="BLZ772" s="25"/>
      <c r="BMA772" s="25"/>
      <c r="BMB772" s="25"/>
      <c r="BMC772" s="25"/>
      <c r="BMD772" s="25"/>
      <c r="BME772" s="25"/>
      <c r="BMF772" s="25"/>
      <c r="BMG772" s="25"/>
      <c r="BMH772" s="23"/>
      <c r="BMI772" s="25"/>
      <c r="BMJ772" s="25"/>
      <c r="BMK772" s="25"/>
      <c r="BML772" s="25"/>
      <c r="BMM772" s="25"/>
      <c r="BMN772" s="25"/>
      <c r="BMO772" s="25"/>
      <c r="BMP772" s="25"/>
      <c r="BMQ772" s="25"/>
      <c r="BMR772" s="26" t="s">
        <v>18</v>
      </c>
      <c r="BMS772" s="25"/>
      <c r="BMT772" s="25"/>
    </row>
    <row r="773" spans="1683:1710" ht="13.2" x14ac:dyDescent="0.3">
      <c r="BLS773" s="25"/>
      <c r="BLT773" s="25"/>
      <c r="BLU773" s="25"/>
      <c r="BLV773" s="25"/>
      <c r="BLW773" s="25"/>
      <c r="BLX773" s="25"/>
      <c r="BLY773" s="25"/>
      <c r="BLZ773" s="25"/>
      <c r="BMA773" s="25"/>
      <c r="BMB773" s="25"/>
      <c r="BMC773" s="25"/>
      <c r="BMD773" s="25"/>
      <c r="BME773" s="25"/>
      <c r="BMF773" s="25"/>
      <c r="BMG773" s="25"/>
      <c r="BMH773" s="23"/>
      <c r="BMI773" s="25"/>
      <c r="BMJ773" s="25"/>
      <c r="BMK773" s="25"/>
      <c r="BML773" s="25"/>
      <c r="BMM773" s="25"/>
      <c r="BMN773" s="25"/>
      <c r="BMO773" s="25"/>
      <c r="BMP773" s="25"/>
      <c r="BMQ773" s="25"/>
      <c r="BMR773" s="26"/>
      <c r="BMS773" s="25"/>
      <c r="BMT773" s="25"/>
    </row>
    <row r="774" spans="1683:1710" ht="14.4" x14ac:dyDescent="0.3">
      <c r="BLS774" s="25"/>
      <c r="BLT774" s="25"/>
      <c r="BLU774" s="25"/>
      <c r="BLV774" s="25"/>
      <c r="BLW774" s="25"/>
      <c r="BLX774" s="25"/>
      <c r="BLY774" s="25"/>
      <c r="BLZ774" s="25"/>
      <c r="BMA774" s="25"/>
      <c r="BMB774" s="25"/>
      <c r="BMC774" s="25"/>
      <c r="BMD774" s="25"/>
      <c r="BME774" s="25"/>
      <c r="BMF774" s="25"/>
      <c r="BMG774" s="25"/>
      <c r="BMH774" s="23"/>
      <c r="BMI774" s="25"/>
      <c r="BMJ774" s="25"/>
      <c r="BMK774" s="25"/>
      <c r="BML774" s="25"/>
      <c r="BMM774" s="25"/>
      <c r="BMN774" s="25"/>
      <c r="BMO774" s="25"/>
      <c r="BMP774" s="25"/>
      <c r="BMQ774" s="25"/>
      <c r="BMR774" s="26"/>
      <c r="BMS774" s="25"/>
      <c r="BMT774" s="36" t="s">
        <v>51</v>
      </c>
    </row>
    <row r="775" spans="1683:1710" ht="13.2" x14ac:dyDescent="0.3">
      <c r="BLS775" s="25"/>
      <c r="BLT775" s="25"/>
      <c r="BLU775" s="25"/>
      <c r="BLV775" s="25"/>
      <c r="BLW775" s="25"/>
      <c r="BLX775" s="25"/>
      <c r="BLY775" s="25"/>
      <c r="BLZ775" s="25"/>
      <c r="BMA775" s="25"/>
      <c r="BMB775" s="25"/>
      <c r="BMC775" s="25"/>
      <c r="BMD775" s="25"/>
      <c r="BME775" s="25"/>
      <c r="BMF775" s="25"/>
      <c r="BMG775" s="25"/>
      <c r="BMH775" s="23"/>
      <c r="BMI775" s="25"/>
      <c r="BMJ775" s="25"/>
      <c r="BMK775" s="25"/>
      <c r="BML775" s="25"/>
      <c r="BMM775" s="25"/>
      <c r="BMN775" s="25"/>
      <c r="BMO775" s="25"/>
      <c r="BMP775" s="25"/>
      <c r="BMQ775" s="25"/>
      <c r="BMR775" s="26"/>
      <c r="BMS775" s="25"/>
      <c r="BMT775" s="26" t="s">
        <v>28</v>
      </c>
    </row>
    <row r="776" spans="1683:1710" ht="13.2" x14ac:dyDescent="0.3">
      <c r="BLS776" s="25"/>
      <c r="BLT776" s="23"/>
      <c r="BLU776" s="25"/>
      <c r="BLV776" s="25"/>
      <c r="BLW776" s="25"/>
      <c r="BLX776" s="25"/>
      <c r="BLY776" s="25"/>
      <c r="BLZ776" s="25"/>
      <c r="BMA776" s="25"/>
      <c r="BMB776" s="25"/>
      <c r="BMC776" s="25"/>
      <c r="BMD776" s="25"/>
      <c r="BME776" s="25"/>
      <c r="BMF776" s="25"/>
      <c r="BMG776" s="25"/>
      <c r="BMH776" s="23"/>
      <c r="BMI776" s="25"/>
      <c r="BMJ776" s="25"/>
      <c r="BMK776" s="25"/>
      <c r="BML776" s="25"/>
      <c r="BMM776" s="25"/>
      <c r="BMN776" s="25"/>
      <c r="BMO776" s="25"/>
      <c r="BMP776" s="25"/>
      <c r="BMQ776" s="25"/>
      <c r="BMR776" s="26"/>
      <c r="BMS776" s="25"/>
      <c r="BMT776" s="26" t="s">
        <v>29</v>
      </c>
    </row>
    <row r="777" spans="1683:1710" ht="13.2" x14ac:dyDescent="0.3">
      <c r="BLS777" s="25"/>
      <c r="BLT777" s="25"/>
      <c r="BLU777" s="25"/>
      <c r="BLV777" s="25"/>
      <c r="BLW777" s="25"/>
      <c r="BLX777" s="25"/>
      <c r="BLY777" s="25"/>
      <c r="BLZ777" s="25"/>
      <c r="BMA777" s="25"/>
      <c r="BMB777" s="25"/>
      <c r="BMC777" s="25"/>
      <c r="BMD777" s="25"/>
      <c r="BME777" s="25"/>
      <c r="BMF777" s="25"/>
      <c r="BMG777" s="25"/>
      <c r="BMH777" s="23"/>
      <c r="BMI777" s="25"/>
      <c r="BMJ777" s="25"/>
      <c r="BMK777" s="25"/>
      <c r="BML777" s="25"/>
      <c r="BMM777" s="25"/>
      <c r="BMN777" s="25"/>
      <c r="BMO777" s="25"/>
      <c r="BMP777" s="25"/>
      <c r="BMQ777" s="25"/>
      <c r="BMR777" s="26"/>
      <c r="BMS777" s="25"/>
      <c r="BMT777" s="26" t="s">
        <v>30</v>
      </c>
    </row>
    <row r="778" spans="1683:1710" ht="13.2" x14ac:dyDescent="0.3">
      <c r="BLS778" s="25"/>
      <c r="BLT778" s="25"/>
      <c r="BLU778" s="25"/>
      <c r="BLV778" s="25"/>
      <c r="BLW778" s="25"/>
      <c r="BLX778" s="25"/>
      <c r="BLY778" s="25"/>
      <c r="BLZ778" s="25"/>
      <c r="BMA778" s="25"/>
      <c r="BMB778" s="25"/>
      <c r="BMC778" s="25"/>
      <c r="BMD778" s="25"/>
      <c r="BME778" s="25"/>
      <c r="BMF778" s="25"/>
      <c r="BMG778" s="25"/>
      <c r="BMH778" s="23"/>
      <c r="BMI778" s="25"/>
      <c r="BMJ778" s="25"/>
      <c r="BMK778" s="25"/>
      <c r="BML778" s="25"/>
      <c r="BMM778" s="25"/>
      <c r="BMN778" s="25"/>
      <c r="BMO778" s="25"/>
      <c r="BMP778" s="25"/>
      <c r="BMQ778" s="25"/>
      <c r="BMR778" s="26"/>
      <c r="BMS778" s="25"/>
      <c r="BMT778" s="26" t="s">
        <v>31</v>
      </c>
    </row>
    <row r="779" spans="1683:1710" ht="13.2" x14ac:dyDescent="0.3">
      <c r="BLS779" s="25"/>
      <c r="BLT779" s="25"/>
      <c r="BLU779" s="25"/>
      <c r="BLV779" s="25"/>
      <c r="BLW779" s="25"/>
      <c r="BLX779" s="25"/>
      <c r="BLY779" s="25"/>
      <c r="BLZ779" s="25"/>
      <c r="BMA779" s="25"/>
      <c r="BMB779" s="25"/>
      <c r="BMC779" s="25"/>
      <c r="BMD779" s="25"/>
      <c r="BME779" s="25"/>
      <c r="BMF779" s="25"/>
      <c r="BMG779" s="25"/>
      <c r="BMH779" s="23"/>
      <c r="BMI779" s="25"/>
      <c r="BMJ779" s="25"/>
      <c r="BMK779" s="25"/>
      <c r="BML779" s="25"/>
      <c r="BMM779" s="25"/>
      <c r="BMN779" s="25"/>
      <c r="BMO779" s="25"/>
      <c r="BMP779" s="25"/>
      <c r="BMQ779" s="25"/>
      <c r="BMR779" s="26"/>
      <c r="BMS779" s="25"/>
      <c r="BMT779" s="26" t="s">
        <v>32</v>
      </c>
    </row>
    <row r="780" spans="1683:1710" ht="13.2" x14ac:dyDescent="0.3">
      <c r="BLS780" s="25"/>
      <c r="BLT780" s="25"/>
      <c r="BLU780" s="25"/>
      <c r="BLV780" s="25"/>
      <c r="BLW780" s="25"/>
      <c r="BLX780" s="25"/>
      <c r="BLY780" s="25"/>
      <c r="BLZ780" s="25"/>
      <c r="BMA780" s="25"/>
      <c r="BMB780" s="25"/>
      <c r="BMC780" s="25"/>
      <c r="BMD780" s="25"/>
      <c r="BME780" s="25"/>
      <c r="BMF780" s="25"/>
      <c r="BMG780" s="25"/>
      <c r="BMH780" s="23"/>
      <c r="BMI780" s="25"/>
      <c r="BMJ780" s="25"/>
      <c r="BMK780" s="25"/>
      <c r="BML780" s="25"/>
      <c r="BMM780" s="25"/>
      <c r="BMN780" s="25"/>
      <c r="BMO780" s="25"/>
      <c r="BMP780" s="25"/>
      <c r="BMQ780" s="25"/>
      <c r="BMR780" s="26"/>
      <c r="BMS780" s="25"/>
      <c r="BMT780" s="25"/>
    </row>
    <row r="781" spans="1683:1710" ht="13.2" x14ac:dyDescent="0.3">
      <c r="BLS781" s="25" t="s">
        <v>162</v>
      </c>
      <c r="BLT781" s="23"/>
      <c r="BLU781" s="25"/>
      <c r="BLV781" s="25"/>
      <c r="BLW781" s="25"/>
      <c r="BLX781" s="25"/>
      <c r="BLY781" s="25"/>
      <c r="BLZ781" s="25"/>
      <c r="BMA781" s="25"/>
      <c r="BMB781" s="25"/>
      <c r="BMC781" s="25"/>
      <c r="BMD781" s="25"/>
      <c r="BME781" s="25"/>
      <c r="BMF781" s="25"/>
      <c r="BMG781" s="25"/>
      <c r="BMH781" s="23"/>
      <c r="BMI781" s="25"/>
      <c r="BMJ781" s="25"/>
      <c r="BMK781" s="25"/>
      <c r="BML781" s="25"/>
      <c r="BMM781" s="25"/>
      <c r="BMN781" s="25"/>
      <c r="BMO781" s="25"/>
      <c r="BMP781" s="25" t="s">
        <v>77</v>
      </c>
      <c r="BMQ781" s="25"/>
      <c r="BMR781" s="26"/>
      <c r="BMS781" s="25"/>
      <c r="BMT781" s="25"/>
    </row>
    <row r="782" spans="1683:1710" ht="13.2" x14ac:dyDescent="0.3">
      <c r="BLS782" s="25" t="s">
        <v>161</v>
      </c>
      <c r="BLT782" s="23">
        <v>0</v>
      </c>
      <c r="BLU782" s="25" t="s">
        <v>160</v>
      </c>
      <c r="BLV782" s="25"/>
      <c r="BLW782" s="25"/>
      <c r="BLX782" s="25"/>
      <c r="BLY782" s="25"/>
      <c r="BLZ782" s="25"/>
      <c r="BMA782" s="25"/>
      <c r="BMB782" s="25"/>
      <c r="BMC782" s="25"/>
      <c r="BMD782" s="25"/>
      <c r="BME782" s="25"/>
      <c r="BMF782" s="25"/>
      <c r="BMG782" s="25"/>
      <c r="BMH782" s="23"/>
      <c r="BMI782" s="25"/>
      <c r="BMJ782" s="25"/>
      <c r="BMK782" s="25"/>
      <c r="BML782" s="25"/>
      <c r="BMM782" s="25"/>
      <c r="BMN782" s="25"/>
      <c r="BMO782" s="25"/>
      <c r="BMP782" s="25" t="s">
        <v>76</v>
      </c>
      <c r="BMQ782" s="25"/>
      <c r="BMR782" s="26"/>
      <c r="BMS782" s="25"/>
      <c r="BMT782" s="25"/>
    </row>
    <row r="783" spans="1683:1710" ht="13.2" x14ac:dyDescent="0.3">
      <c r="BLS783" s="25" t="s">
        <v>159</v>
      </c>
      <c r="BLT783" s="23">
        <v>1</v>
      </c>
      <c r="BLU783" s="25" t="s">
        <v>158</v>
      </c>
      <c r="BLV783" s="25"/>
      <c r="BLW783" s="25"/>
      <c r="BLX783" s="25"/>
      <c r="BLY783" s="25"/>
      <c r="BLZ783" s="25"/>
      <c r="BMA783" s="25"/>
      <c r="BMB783" s="25"/>
      <c r="BMC783" s="25"/>
      <c r="BMD783" s="25"/>
      <c r="BME783" s="25"/>
      <c r="BMF783" s="25"/>
      <c r="BMG783" s="25"/>
      <c r="BMH783" s="23"/>
      <c r="BMI783" s="25"/>
      <c r="BMJ783" s="25"/>
      <c r="BMK783" s="25"/>
      <c r="BML783" s="25"/>
      <c r="BMM783" s="25"/>
      <c r="BMN783" s="25"/>
      <c r="BMO783" s="25"/>
      <c r="BMP783" s="25" t="s">
        <v>75</v>
      </c>
      <c r="BMQ783" s="25"/>
      <c r="BMR783" s="26"/>
      <c r="BMS783" s="25"/>
      <c r="BMT783" s="25"/>
    </row>
    <row r="784" spans="1683:1710" ht="13.2" x14ac:dyDescent="0.3">
      <c r="BLS784" s="25" t="s">
        <v>157</v>
      </c>
      <c r="BLT784" s="23">
        <v>2</v>
      </c>
      <c r="BLU784" s="25" t="s">
        <v>156</v>
      </c>
      <c r="BLV784" s="25"/>
      <c r="BLW784" s="25"/>
      <c r="BLX784" s="25"/>
      <c r="BLY784" s="25"/>
      <c r="BLZ784" s="25"/>
      <c r="BMA784" s="25"/>
      <c r="BMB784" s="25"/>
      <c r="BMC784" s="25"/>
      <c r="BMD784" s="25"/>
      <c r="BME784" s="25"/>
      <c r="BMF784" s="25"/>
      <c r="BMG784" s="25"/>
      <c r="BMH784" s="23"/>
      <c r="BMI784" s="25"/>
      <c r="BMJ784" s="25"/>
      <c r="BMK784" s="25"/>
      <c r="BML784" s="25"/>
      <c r="BMM784" s="25"/>
      <c r="BMN784" s="25"/>
      <c r="BMO784" s="25"/>
      <c r="BMP784" s="25" t="s">
        <v>74</v>
      </c>
      <c r="BMQ784" s="25"/>
      <c r="BMR784" s="25"/>
      <c r="BMS784" s="25"/>
      <c r="BMT784" s="25"/>
    </row>
    <row r="785" spans="1706:1719" ht="14.4" x14ac:dyDescent="0.3">
      <c r="BMP785" s="25" t="s">
        <v>73</v>
      </c>
      <c r="BMQ785" s="25"/>
      <c r="BMR785" s="25"/>
      <c r="BMS785" s="25"/>
      <c r="BMT785" s="36"/>
      <c r="BMU785" s="25"/>
      <c r="BMV785" s="25"/>
      <c r="BMW785" s="25"/>
      <c r="BMX785" s="25"/>
      <c r="BMY785" s="25"/>
      <c r="BMZ785" s="25"/>
      <c r="BNA785" s="25"/>
      <c r="BNB785" s="25"/>
      <c r="BNC785" s="25"/>
    </row>
    <row r="786" spans="1706:1719" ht="13.2" x14ac:dyDescent="0.3">
      <c r="BMP786" s="25" t="s">
        <v>72</v>
      </c>
      <c r="BMQ786" s="25"/>
      <c r="BMR786" s="25"/>
      <c r="BMS786" s="25"/>
      <c r="BMT786" s="26"/>
      <c r="BMU786" s="25"/>
      <c r="BMV786" s="25"/>
      <c r="BMW786" s="27" t="s">
        <v>155</v>
      </c>
      <c r="BMX786" s="568" t="s">
        <v>154</v>
      </c>
      <c r="BMY786" s="568"/>
      <c r="BMZ786" s="568"/>
      <c r="BNA786" s="27" t="s">
        <v>153</v>
      </c>
      <c r="BNB786" s="25"/>
      <c r="BNC786" s="382" t="s">
        <v>152</v>
      </c>
    </row>
    <row r="787" spans="1706:1719" ht="13.2" x14ac:dyDescent="0.3">
      <c r="BMP787" s="25" t="s">
        <v>71</v>
      </c>
      <c r="BMQ787" s="25"/>
      <c r="BMR787" s="25"/>
      <c r="BMS787" s="25"/>
      <c r="BMT787" s="26"/>
      <c r="BMU787" s="25"/>
      <c r="BMV787" s="25"/>
      <c r="BMW787" s="381" t="s">
        <v>151</v>
      </c>
      <c r="BMX787" s="381" t="s">
        <v>150</v>
      </c>
      <c r="BMY787" s="381" t="s">
        <v>149</v>
      </c>
      <c r="BMZ787" s="381" t="s">
        <v>148</v>
      </c>
      <c r="BNA787" s="381" t="s">
        <v>147</v>
      </c>
      <c r="BNB787" s="25"/>
      <c r="BNC787" s="32" t="s">
        <v>146</v>
      </c>
    </row>
    <row r="788" spans="1706:1719" ht="13.2" x14ac:dyDescent="0.3">
      <c r="BMP788" s="25" t="s">
        <v>70</v>
      </c>
      <c r="BMQ788" s="25"/>
      <c r="BMR788" s="25"/>
      <c r="BMS788" s="25"/>
      <c r="BMT788" s="26"/>
      <c r="BMU788" s="25"/>
      <c r="BMV788" s="25"/>
      <c r="BMW788" s="28" t="s">
        <v>145</v>
      </c>
      <c r="BMX788" s="28" t="s">
        <v>144</v>
      </c>
      <c r="BMY788" s="28" t="s">
        <v>143</v>
      </c>
      <c r="BMZ788" s="28" t="s">
        <v>52</v>
      </c>
      <c r="BNA788" s="28" t="s">
        <v>142</v>
      </c>
      <c r="BNB788" s="25"/>
      <c r="BNC788" s="29" t="s">
        <v>141</v>
      </c>
    </row>
    <row r="789" spans="1706:1719" ht="13.2" x14ac:dyDescent="0.3">
      <c r="BMP789" s="25" t="s">
        <v>69</v>
      </c>
      <c r="BMQ789" s="25"/>
      <c r="BMR789" s="25"/>
      <c r="BMS789" s="25"/>
      <c r="BMT789" s="25"/>
      <c r="BMU789" s="25"/>
      <c r="BMV789" s="25"/>
      <c r="BMW789" s="28" t="s">
        <v>140</v>
      </c>
      <c r="BMX789" s="28" t="s">
        <v>139</v>
      </c>
      <c r="BMY789" s="28" t="s">
        <v>138</v>
      </c>
      <c r="BMZ789" s="28" t="s">
        <v>51</v>
      </c>
      <c r="BNA789" s="28" t="s">
        <v>40</v>
      </c>
      <c r="BNB789" s="25"/>
      <c r="BNC789" s="29" t="s">
        <v>137</v>
      </c>
    </row>
    <row r="790" spans="1706:1719" ht="13.2" x14ac:dyDescent="0.3">
      <c r="BMP790" s="25" t="s">
        <v>68</v>
      </c>
      <c r="BMQ790" s="25"/>
      <c r="BMR790" s="25"/>
      <c r="BMS790" s="25"/>
      <c r="BMT790" s="25"/>
      <c r="BMU790" s="25"/>
      <c r="BMV790" s="25"/>
      <c r="BMW790" s="28" t="s">
        <v>136</v>
      </c>
      <c r="BMX790" s="28" t="s">
        <v>135</v>
      </c>
      <c r="BMY790" s="28" t="s">
        <v>41</v>
      </c>
      <c r="BMZ790" s="28"/>
      <c r="BNA790" s="28" t="s">
        <v>134</v>
      </c>
      <c r="BNB790" s="25"/>
      <c r="BNC790" s="29" t="s">
        <v>133</v>
      </c>
    </row>
    <row r="791" spans="1706:1719" ht="13.2" x14ac:dyDescent="0.3">
      <c r="BMP791" s="25" t="s">
        <v>0</v>
      </c>
      <c r="BMQ791" s="25"/>
      <c r="BMR791" s="25"/>
      <c r="BMS791" s="25"/>
      <c r="BMT791" s="25"/>
      <c r="BMU791" s="25"/>
      <c r="BMV791" s="25"/>
      <c r="BMW791" s="28" t="s">
        <v>75</v>
      </c>
      <c r="BMX791" s="28"/>
      <c r="BMY791" s="28"/>
      <c r="BMZ791" s="28"/>
      <c r="BNA791" s="28" t="s">
        <v>132</v>
      </c>
      <c r="BNB791" s="25"/>
      <c r="BNC791" s="29" t="s">
        <v>131</v>
      </c>
    </row>
    <row r="792" spans="1706:1719" ht="13.2" x14ac:dyDescent="0.3">
      <c r="BMP792" s="25"/>
      <c r="BMQ792" s="25"/>
      <c r="BMR792" s="25"/>
      <c r="BMS792" s="25"/>
      <c r="BMT792" s="25"/>
      <c r="BMU792" s="25"/>
      <c r="BMV792" s="25"/>
      <c r="BMW792" s="28" t="s">
        <v>74</v>
      </c>
      <c r="BMX792" s="28"/>
      <c r="BMY792" s="28"/>
      <c r="BMZ792" s="28"/>
      <c r="BNA792" s="28"/>
      <c r="BNB792" s="25"/>
      <c r="BNC792" s="29" t="s">
        <v>130</v>
      </c>
    </row>
    <row r="793" spans="1706:1719" ht="13.2" x14ac:dyDescent="0.3">
      <c r="BMP793" s="25"/>
      <c r="BMQ793" s="25"/>
      <c r="BMR793" s="25"/>
      <c r="BMS793" s="25"/>
      <c r="BMT793" s="25"/>
      <c r="BMU793" s="25"/>
      <c r="BMV793" s="25"/>
      <c r="BMW793" s="28" t="s">
        <v>129</v>
      </c>
      <c r="BMX793" s="28"/>
      <c r="BMY793" s="28"/>
      <c r="BMZ793" s="28"/>
      <c r="BNA793" s="28"/>
      <c r="BNB793" s="25"/>
      <c r="BNC793" s="29" t="s">
        <v>128</v>
      </c>
    </row>
    <row r="794" spans="1706:1719" ht="13.2" x14ac:dyDescent="0.3">
      <c r="BMP794" s="25"/>
      <c r="BMQ794" s="25"/>
      <c r="BMR794" s="25"/>
      <c r="BMS794" s="25"/>
      <c r="BMT794" s="25"/>
      <c r="BMU794" s="25"/>
      <c r="BMV794" s="25"/>
      <c r="BMW794" s="28" t="s">
        <v>127</v>
      </c>
      <c r="BMX794" s="28"/>
      <c r="BMY794" s="28"/>
      <c r="BMZ794" s="28"/>
      <c r="BNA794" s="28"/>
      <c r="BNB794" s="25"/>
      <c r="BNC794" s="29" t="s">
        <v>126</v>
      </c>
    </row>
    <row r="795" spans="1706:1719" ht="13.2" x14ac:dyDescent="0.3">
      <c r="BMP795" s="25"/>
      <c r="BMQ795" s="25"/>
      <c r="BMR795" s="25"/>
      <c r="BMS795" s="25"/>
      <c r="BMT795" s="25"/>
      <c r="BMU795" s="25"/>
      <c r="BMV795" s="25"/>
      <c r="BMW795" s="28" t="s">
        <v>125</v>
      </c>
      <c r="BMX795" s="28"/>
      <c r="BMY795" s="28"/>
      <c r="BMZ795" s="28"/>
      <c r="BNA795" s="28"/>
      <c r="BNB795" s="25"/>
      <c r="BNC795" s="29" t="s">
        <v>124</v>
      </c>
    </row>
    <row r="796" spans="1706:1719" ht="13.2" x14ac:dyDescent="0.3">
      <c r="BMP796" s="25"/>
      <c r="BMQ796" s="25"/>
      <c r="BMR796" s="25"/>
      <c r="BMS796" s="25"/>
      <c r="BMT796" s="25"/>
      <c r="BMU796" s="25"/>
      <c r="BMV796" s="25"/>
      <c r="BMW796" s="28" t="s">
        <v>123</v>
      </c>
      <c r="BMX796" s="28"/>
      <c r="BMY796" s="28"/>
      <c r="BMZ796" s="28"/>
      <c r="BNA796" s="28"/>
      <c r="BNB796" s="25"/>
      <c r="BNC796" s="29" t="s">
        <v>122</v>
      </c>
    </row>
    <row r="797" spans="1706:1719" ht="13.2" x14ac:dyDescent="0.3">
      <c r="BMP797" s="25"/>
      <c r="BMQ797" s="25"/>
      <c r="BMR797" s="25"/>
      <c r="BMS797" s="25"/>
      <c r="BMT797" s="25"/>
      <c r="BMU797" s="25"/>
      <c r="BMV797" s="25"/>
      <c r="BMW797" s="25" t="s">
        <v>72</v>
      </c>
      <c r="BMX797" s="25"/>
      <c r="BMY797" s="28"/>
      <c r="BMZ797" s="28"/>
      <c r="BNA797" s="24"/>
      <c r="BNB797" s="25"/>
      <c r="BNC797" s="29" t="s">
        <v>121</v>
      </c>
    </row>
    <row r="798" spans="1706:1719" ht="13.2" x14ac:dyDescent="0.3">
      <c r="BMP798" s="25"/>
      <c r="BMQ798" s="25"/>
      <c r="BMR798" s="25"/>
      <c r="BMS798" s="25"/>
      <c r="BMT798" s="25"/>
      <c r="BMU798" s="25"/>
      <c r="BMV798" s="25"/>
      <c r="BMW798" s="25" t="s">
        <v>71</v>
      </c>
      <c r="BMX798" s="25"/>
      <c r="BMY798" s="28"/>
      <c r="BMZ798" s="28"/>
      <c r="BNA798" s="24"/>
      <c r="BNB798" s="25"/>
      <c r="BNC798" s="29" t="s">
        <v>120</v>
      </c>
    </row>
    <row r="799" spans="1706:1719" ht="13.2" x14ac:dyDescent="0.3">
      <c r="BMP799" s="25"/>
      <c r="BMQ799" s="25"/>
      <c r="BMR799" s="25"/>
      <c r="BMS799" s="25"/>
      <c r="BMT799" s="25"/>
      <c r="BMU799" s="25"/>
      <c r="BMV799" s="25"/>
      <c r="BMW799" s="25" t="s">
        <v>70</v>
      </c>
      <c r="BMX799" s="28"/>
      <c r="BMY799" s="28"/>
      <c r="BMZ799" s="28"/>
      <c r="BNA799" s="24"/>
      <c r="BNB799" s="25"/>
      <c r="BNC799" s="29" t="s">
        <v>119</v>
      </c>
    </row>
    <row r="800" spans="1706:1719" ht="13.2" x14ac:dyDescent="0.3">
      <c r="BMP800" s="25"/>
      <c r="BMQ800" s="25"/>
      <c r="BMR800" s="25"/>
      <c r="BMS800" s="25"/>
      <c r="BMT800" s="25"/>
      <c r="BMU800" s="25"/>
      <c r="BMV800" s="25"/>
      <c r="BMW800" s="25" t="s">
        <v>69</v>
      </c>
      <c r="BMX800" s="28"/>
      <c r="BMY800" s="28"/>
      <c r="BMZ800" s="28"/>
      <c r="BNA800" s="24"/>
      <c r="BNB800" s="25"/>
      <c r="BNC800" s="29" t="s">
        <v>118</v>
      </c>
    </row>
    <row r="801" spans="1713:1719" ht="13.2" x14ac:dyDescent="0.3">
      <c r="BMW801" s="25" t="s">
        <v>68</v>
      </c>
      <c r="BMX801" s="28"/>
      <c r="BMY801" s="28"/>
      <c r="BMZ801" s="28"/>
      <c r="BNA801" s="24"/>
      <c r="BNB801" s="25"/>
      <c r="BNC801" s="29" t="s">
        <v>117</v>
      </c>
    </row>
    <row r="802" spans="1713:1719" ht="13.2" x14ac:dyDescent="0.3">
      <c r="BMW802" s="25" t="s">
        <v>0</v>
      </c>
      <c r="BMX802" s="28"/>
      <c r="BMY802" s="28"/>
      <c r="BMZ802" s="28"/>
      <c r="BNA802" s="24"/>
      <c r="BNB802" s="25"/>
      <c r="BNC802" s="29" t="s">
        <v>116</v>
      </c>
    </row>
    <row r="803" spans="1713:1719" ht="13.2" x14ac:dyDescent="0.3">
      <c r="BMW803" s="25"/>
      <c r="BMX803" s="28"/>
      <c r="BMY803" s="28"/>
      <c r="BMZ803" s="28"/>
      <c r="BNA803" s="28"/>
      <c r="BNB803" s="25"/>
      <c r="BNC803" s="29" t="s">
        <v>115</v>
      </c>
    </row>
    <row r="804" spans="1713:1719" ht="13.2" x14ac:dyDescent="0.3">
      <c r="BMW804" s="25"/>
      <c r="BMX804" s="25"/>
      <c r="BMY804" s="25"/>
      <c r="BMZ804" s="25"/>
      <c r="BNA804" s="25"/>
      <c r="BNB804" s="25"/>
      <c r="BNC804" s="29" t="s">
        <v>114</v>
      </c>
    </row>
    <row r="805" spans="1713:1719" ht="13.2" x14ac:dyDescent="0.3">
      <c r="BMW805" s="25"/>
      <c r="BMX805" s="25"/>
      <c r="BMY805" s="25"/>
      <c r="BMZ805" s="25"/>
      <c r="BNA805" s="25"/>
      <c r="BNB805" s="25"/>
      <c r="BNC805" s="29" t="s">
        <v>113</v>
      </c>
    </row>
    <row r="806" spans="1713:1719" ht="13.2" x14ac:dyDescent="0.3">
      <c r="BMW806" s="25"/>
      <c r="BMX806" s="25"/>
      <c r="BMY806" s="25"/>
      <c r="BMZ806" s="25"/>
      <c r="BNA806" s="25"/>
      <c r="BNB806" s="25"/>
      <c r="BNC806" s="29" t="s">
        <v>112</v>
      </c>
    </row>
    <row r="807" spans="1713:1719" ht="13.2" x14ac:dyDescent="0.3">
      <c r="BMW807" s="25"/>
      <c r="BMX807" s="25"/>
      <c r="BMY807" s="25"/>
      <c r="BMZ807" s="25"/>
      <c r="BNA807" s="25"/>
      <c r="BNB807" s="25"/>
      <c r="BNC807" s="29" t="s">
        <v>111</v>
      </c>
    </row>
    <row r="808" spans="1713:1719" ht="13.2" x14ac:dyDescent="0.3">
      <c r="BMW808" s="25"/>
      <c r="BMX808" s="25"/>
      <c r="BMY808" s="25"/>
      <c r="BMZ808" s="25"/>
      <c r="BNA808" s="25"/>
      <c r="BNB808" s="25"/>
      <c r="BNC808" s="29" t="s">
        <v>110</v>
      </c>
    </row>
    <row r="809" spans="1713:1719" ht="13.2" x14ac:dyDescent="0.3">
      <c r="BMW809" s="25"/>
      <c r="BMX809" s="25"/>
      <c r="BMY809" s="25"/>
      <c r="BMZ809" s="25"/>
      <c r="BNA809" s="25"/>
      <c r="BNB809" s="25"/>
      <c r="BNC809" s="29" t="s">
        <v>109</v>
      </c>
    </row>
    <row r="810" spans="1713:1719" ht="13.2" x14ac:dyDescent="0.3">
      <c r="BMW810" s="25"/>
      <c r="BMX810" s="25"/>
      <c r="BMY810" s="25"/>
      <c r="BMZ810" s="25"/>
      <c r="BNA810" s="25"/>
      <c r="BNB810" s="25"/>
      <c r="BNC810" s="29" t="s">
        <v>108</v>
      </c>
    </row>
    <row r="811" spans="1713:1719" ht="13.2" x14ac:dyDescent="0.3">
      <c r="BMW811" s="25"/>
      <c r="BMX811" s="25"/>
      <c r="BMY811" s="25"/>
      <c r="BMZ811" s="25"/>
      <c r="BNA811" s="25"/>
      <c r="BNB811" s="25"/>
      <c r="BNC811" s="29" t="s">
        <v>107</v>
      </c>
    </row>
    <row r="812" spans="1713:1719" ht="13.2" x14ac:dyDescent="0.3">
      <c r="BMW812" s="25"/>
      <c r="BMX812" s="25"/>
      <c r="BMY812" s="25"/>
      <c r="BMZ812" s="25"/>
      <c r="BNA812" s="25"/>
      <c r="BNB812" s="25"/>
      <c r="BNC812" s="29" t="s">
        <v>106</v>
      </c>
    </row>
    <row r="813" spans="1713:1719" ht="13.2" x14ac:dyDescent="0.3">
      <c r="BMW813" s="25"/>
      <c r="BMX813" s="25"/>
      <c r="BMY813" s="25"/>
      <c r="BMZ813" s="25"/>
      <c r="BNA813" s="25"/>
      <c r="BNB813" s="25"/>
      <c r="BNC813" s="29" t="s">
        <v>105</v>
      </c>
    </row>
    <row r="814" spans="1713:1719" ht="13.2" x14ac:dyDescent="0.3">
      <c r="BMW814" s="25"/>
      <c r="BMX814" s="25"/>
      <c r="BMY814" s="25"/>
      <c r="BMZ814" s="25"/>
      <c r="BNA814" s="25"/>
      <c r="BNB814" s="25"/>
      <c r="BNC814" s="29" t="s">
        <v>104</v>
      </c>
    </row>
    <row r="815" spans="1713:1719" ht="13.2" x14ac:dyDescent="0.3">
      <c r="BMW815" s="25"/>
      <c r="BMX815" s="25"/>
      <c r="BMY815" s="25"/>
      <c r="BMZ815" s="25"/>
      <c r="BNA815" s="25"/>
      <c r="BNB815" s="25"/>
      <c r="BNC815" s="29" t="s">
        <v>103</v>
      </c>
    </row>
    <row r="816" spans="1713:1719" ht="13.2" x14ac:dyDescent="0.3">
      <c r="BMW816" s="25"/>
      <c r="BMX816" s="25"/>
      <c r="BMY816" s="25"/>
      <c r="BMZ816" s="25"/>
      <c r="BNA816" s="25"/>
      <c r="BNB816" s="25"/>
      <c r="BNC816" s="29" t="s">
        <v>102</v>
      </c>
    </row>
    <row r="817" spans="1719:1725" ht="13.2" x14ac:dyDescent="0.3">
      <c r="BNC817" s="30" t="s">
        <v>101</v>
      </c>
      <c r="BND817" s="25"/>
      <c r="BNE817" s="25"/>
      <c r="BNF817" s="25"/>
      <c r="BNG817" s="25"/>
      <c r="BNH817" s="25"/>
      <c r="BNI817" s="25"/>
    </row>
    <row r="818" spans="1719:1725" ht="13.2" x14ac:dyDescent="0.3">
      <c r="BNC818" s="29" t="s">
        <v>100</v>
      </c>
      <c r="BND818" s="25"/>
      <c r="BNE818" s="25"/>
      <c r="BNF818" s="25"/>
      <c r="BNG818" s="25"/>
      <c r="BNH818" s="25"/>
      <c r="BNI818" s="25"/>
    </row>
    <row r="819" spans="1719:1725" ht="13.2" x14ac:dyDescent="0.3">
      <c r="BNC819" s="29" t="s">
        <v>99</v>
      </c>
      <c r="BND819" s="25"/>
      <c r="BNE819" s="25"/>
      <c r="BNF819" s="25"/>
      <c r="BNG819" s="25"/>
      <c r="BNH819" s="25"/>
      <c r="BNI819" s="25"/>
    </row>
    <row r="820" spans="1719:1725" ht="13.2" x14ac:dyDescent="0.3">
      <c r="BNC820" s="29" t="s">
        <v>98</v>
      </c>
      <c r="BND820" s="25"/>
      <c r="BNE820" s="25"/>
      <c r="BNF820" s="25"/>
      <c r="BNG820" s="25"/>
      <c r="BNH820" s="25"/>
      <c r="BNI820" s="25"/>
    </row>
    <row r="821" spans="1719:1725" ht="13.2" x14ac:dyDescent="0.3">
      <c r="BNC821" s="29" t="s">
        <v>97</v>
      </c>
      <c r="BND821" s="25"/>
      <c r="BNE821" s="25"/>
      <c r="BNF821" s="25"/>
      <c r="BNG821" s="25"/>
      <c r="BNH821" s="25"/>
      <c r="BNI821" s="25"/>
    </row>
    <row r="822" spans="1719:1725" ht="13.2" x14ac:dyDescent="0.3">
      <c r="BNC822" s="25"/>
      <c r="BND822" s="25"/>
      <c r="BNE822" s="25"/>
      <c r="BNF822" s="25"/>
      <c r="BNG822" s="25"/>
      <c r="BNH822" s="25"/>
      <c r="BNI822" s="25"/>
    </row>
    <row r="823" spans="1719:1725" ht="13.2" x14ac:dyDescent="0.3">
      <c r="BNC823" s="25"/>
      <c r="BND823" s="25"/>
      <c r="BNE823" s="25"/>
      <c r="BNF823" s="25"/>
      <c r="BNG823" s="25"/>
      <c r="BNH823" s="25"/>
      <c r="BNI823" s="25"/>
    </row>
    <row r="824" spans="1719:1725" ht="13.2" x14ac:dyDescent="0.3">
      <c r="BNC824" s="25"/>
      <c r="BND824" s="25"/>
      <c r="BNE824" s="25" t="s">
        <v>54</v>
      </c>
      <c r="BNF824" s="25"/>
      <c r="BNG824" s="25"/>
      <c r="BNH824" s="25"/>
      <c r="BNI824" s="25"/>
    </row>
    <row r="825" spans="1719:1725" ht="13.2" x14ac:dyDescent="0.3">
      <c r="BNC825" s="25"/>
      <c r="BND825" s="25"/>
      <c r="BNE825" s="25" t="s">
        <v>53</v>
      </c>
      <c r="BNF825" s="25"/>
      <c r="BNG825" s="25"/>
      <c r="BNH825" s="25"/>
      <c r="BNI825" s="25"/>
    </row>
    <row r="826" spans="1719:1725" ht="13.2" x14ac:dyDescent="0.3">
      <c r="BNC826" s="25"/>
      <c r="BND826" s="25"/>
      <c r="BNE826" s="25"/>
      <c r="BNF826" s="25"/>
      <c r="BNG826" s="25"/>
      <c r="BNH826" s="25"/>
      <c r="BNI826" s="25"/>
    </row>
    <row r="827" spans="1719:1725" ht="13.2" x14ac:dyDescent="0.3">
      <c r="BNC827" s="25"/>
      <c r="BND827" s="25"/>
      <c r="BNE827" s="25"/>
      <c r="BNF827" s="25"/>
      <c r="BNG827" s="25" t="s">
        <v>66</v>
      </c>
      <c r="BNH827" s="25"/>
      <c r="BNI827" s="25"/>
    </row>
    <row r="828" spans="1719:1725" ht="13.2" x14ac:dyDescent="0.3">
      <c r="BNC828" s="25"/>
      <c r="BND828" s="25"/>
      <c r="BNE828" s="25"/>
      <c r="BNF828" s="25"/>
      <c r="BNG828" s="25" t="s">
        <v>65</v>
      </c>
      <c r="BNH828" s="25"/>
      <c r="BNI828" s="25"/>
    </row>
    <row r="829" spans="1719:1725" ht="13.2" x14ac:dyDescent="0.3">
      <c r="BNC829" s="25"/>
      <c r="BND829" s="25"/>
      <c r="BNE829" s="25"/>
      <c r="BNF829" s="25"/>
      <c r="BNG829" s="25" t="s">
        <v>64</v>
      </c>
      <c r="BNH829" s="25"/>
      <c r="BNI829" s="25"/>
    </row>
    <row r="830" spans="1719:1725" ht="13.2" x14ac:dyDescent="0.3">
      <c r="BNC830" s="25"/>
      <c r="BND830" s="25"/>
      <c r="BNE830" s="25"/>
      <c r="BNF830" s="25"/>
      <c r="BNG830" s="25" t="s">
        <v>63</v>
      </c>
      <c r="BNH830" s="25"/>
      <c r="BNI830" s="25"/>
    </row>
    <row r="831" spans="1719:1725" ht="13.2" x14ac:dyDescent="0.3">
      <c r="BNC831" s="25"/>
      <c r="BND831" s="25"/>
      <c r="BNE831" s="25"/>
      <c r="BNF831" s="25"/>
      <c r="BNG831" s="25"/>
      <c r="BNH831" s="25"/>
      <c r="BNI831" s="25"/>
    </row>
    <row r="832" spans="1719:1725" ht="13.2" x14ac:dyDescent="0.3">
      <c r="BNC832" s="25"/>
      <c r="BND832" s="25"/>
      <c r="BNE832" s="25"/>
      <c r="BNF832" s="25"/>
      <c r="BNG832" s="25"/>
      <c r="BNH832" s="25"/>
      <c r="BNI832" s="25" t="s">
        <v>96</v>
      </c>
    </row>
    <row r="833" spans="1725:1728" ht="13.2" x14ac:dyDescent="0.3">
      <c r="BNI833" s="25" t="s">
        <v>95</v>
      </c>
      <c r="BNJ833" s="25"/>
      <c r="BNK833" s="25"/>
      <c r="BNL833" s="25"/>
    </row>
    <row r="834" spans="1725:1728" ht="13.2" x14ac:dyDescent="0.3">
      <c r="BNI834" s="25" t="s">
        <v>94</v>
      </c>
      <c r="BNJ834" s="25"/>
      <c r="BNK834" s="25"/>
      <c r="BNL834" s="25"/>
    </row>
    <row r="835" spans="1725:1728" ht="13.2" x14ac:dyDescent="0.3">
      <c r="BNI835" s="25"/>
      <c r="BNJ835" s="25"/>
      <c r="BNK835" s="25"/>
      <c r="BNL835" s="25"/>
    </row>
    <row r="836" spans="1725:1728" ht="13.2" x14ac:dyDescent="0.3">
      <c r="BNI836" s="25"/>
      <c r="BNJ836" s="25"/>
      <c r="BNK836" s="25"/>
      <c r="BNL836" s="25"/>
    </row>
    <row r="837" spans="1725:1728" ht="13.2" x14ac:dyDescent="0.3">
      <c r="BNI837" s="25"/>
      <c r="BNJ837" s="25"/>
      <c r="BNK837" s="25"/>
      <c r="BNL837" s="378" t="s">
        <v>93</v>
      </c>
    </row>
    <row r="838" spans="1725:1728" ht="13.2" x14ac:dyDescent="0.3">
      <c r="BNI838" s="25"/>
      <c r="BNJ838" s="25"/>
      <c r="BNK838" s="25"/>
      <c r="BNL838" s="379" t="s">
        <v>92</v>
      </c>
    </row>
    <row r="839" spans="1725:1728" ht="13.2" x14ac:dyDescent="0.3">
      <c r="BNI839" s="25"/>
      <c r="BNJ839" s="25"/>
      <c r="BNK839" s="25"/>
      <c r="BNL839" s="379" t="s">
        <v>91</v>
      </c>
    </row>
    <row r="840" spans="1725:1728" ht="13.2" x14ac:dyDescent="0.3">
      <c r="BNI840" s="25"/>
      <c r="BNJ840" s="25"/>
      <c r="BNK840" s="25"/>
      <c r="BNL840" s="379" t="s">
        <v>90</v>
      </c>
    </row>
    <row r="841" spans="1725:1728" ht="13.2" x14ac:dyDescent="0.3">
      <c r="BNI841" s="25"/>
      <c r="BNJ841" s="25"/>
      <c r="BNK841" s="25"/>
      <c r="BNL841" s="379" t="s">
        <v>89</v>
      </c>
    </row>
    <row r="842" spans="1725:1728" ht="13.2" x14ac:dyDescent="0.3">
      <c r="BNI842" s="25"/>
      <c r="BNJ842" s="25"/>
      <c r="BNK842" s="25"/>
      <c r="BNL842" s="379" t="s">
        <v>88</v>
      </c>
    </row>
    <row r="843" spans="1725:1728" ht="13.2" x14ac:dyDescent="0.3">
      <c r="BNI843" s="25"/>
      <c r="BNJ843" s="25"/>
      <c r="BNK843" s="25"/>
      <c r="BNL843" s="379" t="s">
        <v>87</v>
      </c>
    </row>
    <row r="844" spans="1725:1728" ht="13.2" x14ac:dyDescent="0.3">
      <c r="BNI844" s="25"/>
      <c r="BNJ844" s="25"/>
      <c r="BNK844" s="25"/>
      <c r="BNL844" s="379" t="s">
        <v>86</v>
      </c>
    </row>
    <row r="845" spans="1725:1728" ht="13.2" x14ac:dyDescent="0.3">
      <c r="BNL845" s="379" t="s">
        <v>85</v>
      </c>
    </row>
    <row r="846" spans="1725:1728" ht="13.2" x14ac:dyDescent="0.3">
      <c r="BNL846" s="379" t="s">
        <v>84</v>
      </c>
    </row>
    <row r="847" spans="1725:1728" ht="13.2" x14ac:dyDescent="0.3">
      <c r="BNL847" s="379" t="s">
        <v>83</v>
      </c>
    </row>
    <row r="849" spans="1730:1732" x14ac:dyDescent="0.3">
      <c r="BNN849" s="378" t="s">
        <v>82</v>
      </c>
      <c r="BNO849" s="378"/>
      <c r="BNP849" s="378"/>
    </row>
    <row r="850" spans="1730:1732" x14ac:dyDescent="0.3">
      <c r="BNN850" s="378" t="s">
        <v>81</v>
      </c>
      <c r="BNO850" s="378"/>
      <c r="BNP850" s="378"/>
    </row>
    <row r="851" spans="1730:1732" x14ac:dyDescent="0.3">
      <c r="BNN851" s="378" t="s">
        <v>80</v>
      </c>
      <c r="BNO851" s="378"/>
      <c r="BNP851" s="378"/>
    </row>
    <row r="852" spans="1730:1732" x14ac:dyDescent="0.3">
      <c r="BNN852" s="378" t="s">
        <v>79</v>
      </c>
      <c r="BNO852" s="378"/>
      <c r="BNP852" s="378"/>
    </row>
    <row r="853" spans="1730:1732" x14ac:dyDescent="0.3">
      <c r="BNN853" s="378"/>
      <c r="BNO853" s="378"/>
      <c r="BNP853" s="378"/>
    </row>
    <row r="854" spans="1730:1732" x14ac:dyDescent="0.3">
      <c r="BNN854" s="378" t="s">
        <v>7</v>
      </c>
      <c r="BNO854" s="378"/>
      <c r="BNP854" s="378"/>
    </row>
    <row r="855" spans="1730:1732" ht="13.2" x14ac:dyDescent="0.3">
      <c r="BNN855" s="378"/>
      <c r="BNO855" s="378"/>
      <c r="BNP855" s="380" t="s">
        <v>78</v>
      </c>
    </row>
    <row r="856" spans="1730:1732" ht="13.2" x14ac:dyDescent="0.3">
      <c r="BNN856" s="378"/>
      <c r="BNO856" s="378"/>
      <c r="BNP856" s="379" t="s">
        <v>77</v>
      </c>
    </row>
    <row r="857" spans="1730:1732" ht="13.2" x14ac:dyDescent="0.3">
      <c r="BNN857" s="378"/>
      <c r="BNO857" s="378"/>
      <c r="BNP857" s="379" t="s">
        <v>76</v>
      </c>
    </row>
    <row r="858" spans="1730:1732" ht="13.2" x14ac:dyDescent="0.3">
      <c r="BNN858" s="378"/>
      <c r="BNO858" s="378"/>
      <c r="BNP858" s="379" t="s">
        <v>75</v>
      </c>
    </row>
    <row r="859" spans="1730:1732" ht="13.2" x14ac:dyDescent="0.3">
      <c r="BNN859" s="378"/>
      <c r="BNO859" s="378"/>
      <c r="BNP859" s="379" t="s">
        <v>74</v>
      </c>
    </row>
    <row r="860" spans="1730:1732" ht="13.2" x14ac:dyDescent="0.3">
      <c r="BNN860" s="378"/>
      <c r="BNO860" s="378"/>
      <c r="BNP860" s="379" t="s">
        <v>73</v>
      </c>
    </row>
    <row r="861" spans="1730:1732" ht="13.2" x14ac:dyDescent="0.3">
      <c r="BNN861" s="378"/>
      <c r="BNO861" s="378"/>
      <c r="BNP861" s="379" t="s">
        <v>72</v>
      </c>
    </row>
    <row r="862" spans="1730:1732" ht="13.2" x14ac:dyDescent="0.3">
      <c r="BNN862" s="378"/>
      <c r="BNO862" s="378"/>
      <c r="BNP862" s="379" t="s">
        <v>71</v>
      </c>
    </row>
    <row r="863" spans="1730:1732" ht="13.2" x14ac:dyDescent="0.3">
      <c r="BNN863" s="378"/>
      <c r="BNO863" s="378"/>
      <c r="BNP863" s="379" t="s">
        <v>70</v>
      </c>
    </row>
    <row r="864" spans="1730:1732" ht="13.2" x14ac:dyDescent="0.3">
      <c r="BNN864" s="378"/>
      <c r="BNO864" s="378"/>
      <c r="BNP864" s="379" t="s">
        <v>69</v>
      </c>
    </row>
    <row r="865" spans="1732:1736" ht="13.2" x14ac:dyDescent="0.3">
      <c r="BNP865" s="379" t="s">
        <v>68</v>
      </c>
      <c r="BNQ865" s="378"/>
      <c r="BNR865" s="378"/>
      <c r="BNS865" s="378"/>
      <c r="BNT865" s="378"/>
    </row>
    <row r="866" spans="1732:1736" ht="13.2" x14ac:dyDescent="0.3">
      <c r="BNP866" s="379" t="s">
        <v>0</v>
      </c>
      <c r="BNQ866" s="378"/>
      <c r="BNR866" s="378" t="s">
        <v>67</v>
      </c>
      <c r="BNS866" s="378"/>
      <c r="BNT866" s="378"/>
    </row>
    <row r="867" spans="1732:1736" ht="13.2" x14ac:dyDescent="0.3">
      <c r="BNP867" s="378"/>
      <c r="BNQ867" s="378"/>
      <c r="BNR867" s="379" t="s">
        <v>66</v>
      </c>
      <c r="BNS867" s="378"/>
      <c r="BNT867" s="378"/>
    </row>
    <row r="868" spans="1732:1736" ht="13.2" x14ac:dyDescent="0.3">
      <c r="BNP868" s="378"/>
      <c r="BNQ868" s="378"/>
      <c r="BNR868" s="379" t="s">
        <v>65</v>
      </c>
      <c r="BNS868" s="378"/>
      <c r="BNT868" s="378"/>
    </row>
    <row r="869" spans="1732:1736" ht="13.2" x14ac:dyDescent="0.3">
      <c r="BNP869" s="378"/>
      <c r="BNQ869" s="378"/>
      <c r="BNR869" s="379" t="s">
        <v>64</v>
      </c>
      <c r="BNS869" s="378"/>
      <c r="BNT869" s="378"/>
    </row>
    <row r="870" spans="1732:1736" ht="13.2" x14ac:dyDescent="0.3">
      <c r="BNP870" s="378"/>
      <c r="BNQ870" s="378"/>
      <c r="BNR870" s="379" t="s">
        <v>63</v>
      </c>
      <c r="BNS870" s="378"/>
      <c r="BNT870" s="378"/>
    </row>
    <row r="871" spans="1732:1736" x14ac:dyDescent="0.3">
      <c r="BNP871" s="378"/>
      <c r="BNQ871" s="378"/>
      <c r="BNR871" s="378"/>
      <c r="BNS871" s="378"/>
      <c r="BNT871" s="378"/>
    </row>
    <row r="872" spans="1732:1736" x14ac:dyDescent="0.3">
      <c r="BNP872" s="378"/>
      <c r="BNQ872" s="378"/>
      <c r="BNR872" s="378"/>
      <c r="BNS872" s="378"/>
      <c r="BNT872" s="378" t="s">
        <v>62</v>
      </c>
    </row>
    <row r="873" spans="1732:1736" ht="66" x14ac:dyDescent="0.3">
      <c r="BNP873" s="378"/>
      <c r="BNQ873" s="378"/>
      <c r="BNR873" s="378"/>
      <c r="BNS873" s="378"/>
      <c r="BNT873" s="20" t="s">
        <v>61</v>
      </c>
    </row>
    <row r="874" spans="1732:1736" ht="13.2" x14ac:dyDescent="0.3">
      <c r="BNP874" s="378"/>
      <c r="BNQ874" s="378"/>
      <c r="BNR874" s="378"/>
      <c r="BNS874" s="378"/>
      <c r="BNT874" s="19" t="s">
        <v>60</v>
      </c>
    </row>
    <row r="875" spans="1732:1736" ht="13.2" x14ac:dyDescent="0.3">
      <c r="BNP875" s="378"/>
      <c r="BNQ875" s="378"/>
      <c r="BNR875" s="378"/>
      <c r="BNS875" s="378"/>
      <c r="BNT875" s="19" t="s">
        <v>59</v>
      </c>
    </row>
    <row r="876" spans="1732:1736" ht="13.2" x14ac:dyDescent="0.3">
      <c r="BNP876" s="378"/>
      <c r="BNQ876" s="378"/>
      <c r="BNR876" s="378"/>
      <c r="BNS876" s="378"/>
      <c r="BNT876" s="19" t="s">
        <v>58</v>
      </c>
    </row>
    <row r="877" spans="1732:1736" ht="13.2" x14ac:dyDescent="0.3">
      <c r="BNP877" s="378"/>
      <c r="BNQ877" s="378"/>
      <c r="BNR877" s="378"/>
      <c r="BNS877" s="378"/>
      <c r="BNT877" s="19" t="s">
        <v>57</v>
      </c>
    </row>
    <row r="878" spans="1732:1736" ht="66" x14ac:dyDescent="0.3">
      <c r="BNP878" s="378"/>
      <c r="BNQ878" s="378"/>
      <c r="BNR878" s="378"/>
      <c r="BNS878" s="378"/>
      <c r="BNT878" s="20" t="s">
        <v>56</v>
      </c>
    </row>
    <row r="879" spans="1732:1736" ht="13.2" x14ac:dyDescent="0.3">
      <c r="BNP879" s="378"/>
      <c r="BNQ879" s="378"/>
      <c r="BNR879" s="378"/>
      <c r="BNS879" s="378"/>
      <c r="BNT879" s="19" t="s">
        <v>55</v>
      </c>
    </row>
    <row r="880" spans="1732:1736" ht="13.2" x14ac:dyDescent="0.3">
      <c r="BNP880" s="378"/>
      <c r="BNQ880" s="378"/>
      <c r="BNR880" s="378"/>
      <c r="BNS880" s="378"/>
      <c r="BNT880" s="20" t="s">
        <v>0</v>
      </c>
    </row>
    <row r="881" spans="1736:1741" ht="13.2" x14ac:dyDescent="0.3">
      <c r="BNT881" s="19" t="s">
        <v>7</v>
      </c>
      <c r="BNU881" s="378"/>
      <c r="BNV881" s="378"/>
      <c r="BNW881" s="378"/>
      <c r="BNX881" s="378"/>
      <c r="BNY881" s="378"/>
    </row>
    <row r="882" spans="1736:1741" ht="13.2" x14ac:dyDescent="0.3">
      <c r="BNT882" s="19"/>
      <c r="BNU882" s="378"/>
      <c r="BNV882" s="378"/>
      <c r="BNW882" s="378"/>
      <c r="BNX882" s="378"/>
      <c r="BNY882" s="378"/>
    </row>
    <row r="883" spans="1736:1741" ht="13.2" x14ac:dyDescent="0.3">
      <c r="BNT883" s="378"/>
      <c r="BNU883" s="378"/>
      <c r="BNV883" s="379" t="s">
        <v>54</v>
      </c>
      <c r="BNW883" s="379"/>
      <c r="BNX883" s="379"/>
      <c r="BNY883" s="379"/>
    </row>
    <row r="884" spans="1736:1741" ht="13.2" x14ac:dyDescent="0.3">
      <c r="BNT884" s="378"/>
      <c r="BNU884" s="378"/>
      <c r="BNV884" s="379" t="s">
        <v>53</v>
      </c>
      <c r="BNW884" s="379"/>
      <c r="BNX884" s="379"/>
      <c r="BNY884" s="379"/>
    </row>
    <row r="885" spans="1736:1741" ht="13.2" x14ac:dyDescent="0.3">
      <c r="BNT885" s="378"/>
      <c r="BNU885" s="378"/>
      <c r="BNV885" s="379"/>
      <c r="BNW885" s="379"/>
      <c r="BNX885" s="379"/>
      <c r="BNY885" s="379"/>
    </row>
    <row r="886" spans="1736:1741" ht="13.2" x14ac:dyDescent="0.3">
      <c r="BNT886" s="378"/>
      <c r="BNU886" s="378"/>
      <c r="BNV886" s="379"/>
      <c r="BNW886" s="379" t="s">
        <v>52</v>
      </c>
      <c r="BNX886" s="379"/>
      <c r="BNY886" s="379"/>
    </row>
    <row r="887" spans="1736:1741" ht="13.2" x14ac:dyDescent="0.3">
      <c r="BNT887" s="378"/>
      <c r="BNU887" s="378"/>
      <c r="BNV887" s="379"/>
      <c r="BNW887" s="379" t="s">
        <v>51</v>
      </c>
      <c r="BNX887" s="379"/>
      <c r="BNY887" s="379"/>
    </row>
    <row r="888" spans="1736:1741" ht="13.2" x14ac:dyDescent="0.3">
      <c r="BNT888" s="378"/>
      <c r="BNU888" s="378"/>
      <c r="BNV888" s="379"/>
      <c r="BNW888" s="379"/>
      <c r="BNX888" s="379"/>
      <c r="BNY888" s="379"/>
    </row>
    <row r="889" spans="1736:1741" ht="13.2" x14ac:dyDescent="0.3">
      <c r="BNT889" s="378"/>
      <c r="BNU889" s="378"/>
      <c r="BNV889" s="379"/>
      <c r="BNW889" s="379"/>
      <c r="BNX889" s="379"/>
      <c r="BNY889" s="379"/>
    </row>
    <row r="890" spans="1736:1741" ht="13.2" x14ac:dyDescent="0.3">
      <c r="BNT890" s="378"/>
      <c r="BNU890" s="378"/>
      <c r="BNV890" s="379"/>
      <c r="BNW890" s="379"/>
      <c r="BNX890" s="379"/>
      <c r="BNY890" s="379"/>
    </row>
    <row r="891" spans="1736:1741" ht="13.2" x14ac:dyDescent="0.3">
      <c r="BNT891" s="378"/>
      <c r="BNU891" s="378"/>
      <c r="BNV891" s="379"/>
      <c r="BNW891" s="379"/>
      <c r="BNX891" s="379"/>
      <c r="BNY891" s="379"/>
    </row>
    <row r="892" spans="1736:1741" ht="13.2" x14ac:dyDescent="0.3">
      <c r="BNT892" s="378"/>
      <c r="BNU892" s="378"/>
      <c r="BNV892" s="379"/>
      <c r="BNW892" s="379"/>
      <c r="BNX892" s="379"/>
      <c r="BNY892" s="379"/>
    </row>
    <row r="893" spans="1736:1741" ht="13.2" x14ac:dyDescent="0.3">
      <c r="BNT893" s="378"/>
      <c r="BNU893" s="378"/>
      <c r="BNV893" s="379"/>
      <c r="BNW893" s="379"/>
      <c r="BNX893" s="379"/>
      <c r="BNY893" s="379" t="s">
        <v>50</v>
      </c>
    </row>
    <row r="894" spans="1736:1741" ht="13.2" x14ac:dyDescent="0.3">
      <c r="BNT894" s="378"/>
      <c r="BNU894" s="378"/>
      <c r="BNV894" s="379"/>
      <c r="BNW894" s="379"/>
      <c r="BNX894" s="379"/>
      <c r="BNY894" s="379" t="s">
        <v>49</v>
      </c>
    </row>
    <row r="895" spans="1736:1741" ht="13.2" x14ac:dyDescent="0.3">
      <c r="BNT895" s="378"/>
      <c r="BNU895" s="378"/>
      <c r="BNV895" s="379"/>
      <c r="BNW895" s="379"/>
      <c r="BNX895" s="379"/>
      <c r="BNY895" s="379" t="s">
        <v>48</v>
      </c>
    </row>
    <row r="896" spans="1736:1741" ht="13.2" x14ac:dyDescent="0.3">
      <c r="BNT896" s="378"/>
      <c r="BNU896" s="378"/>
      <c r="BNV896" s="379"/>
      <c r="BNW896" s="379"/>
      <c r="BNX896" s="379"/>
      <c r="BNY896" s="379"/>
    </row>
    <row r="897" spans="1741:1745" ht="13.2" x14ac:dyDescent="0.3">
      <c r="BNY897" s="379"/>
      <c r="BNZ897" s="379"/>
      <c r="BOA897" s="379"/>
      <c r="BOB897" s="379"/>
      <c r="BOC897" s="379"/>
    </row>
    <row r="898" spans="1741:1745" ht="13.2" x14ac:dyDescent="0.3">
      <c r="BNY898" s="379"/>
      <c r="BNZ898" s="379"/>
      <c r="BOA898" s="379"/>
      <c r="BOB898" s="379"/>
      <c r="BOC898" s="379"/>
    </row>
    <row r="899" spans="1741:1745" ht="13.2" x14ac:dyDescent="0.3">
      <c r="BNY899" s="379"/>
      <c r="BNZ899" s="379" t="s">
        <v>47</v>
      </c>
      <c r="BOA899" s="379"/>
      <c r="BOB899" s="379"/>
      <c r="BOC899" s="379"/>
    </row>
    <row r="900" spans="1741:1745" ht="13.2" x14ac:dyDescent="0.3">
      <c r="BNY900" s="379"/>
      <c r="BNZ900" s="379" t="s">
        <v>46</v>
      </c>
      <c r="BOA900" s="379"/>
      <c r="BOB900" s="379"/>
      <c r="BOC900" s="379"/>
    </row>
    <row r="901" spans="1741:1745" ht="13.2" x14ac:dyDescent="0.3">
      <c r="BNY901" s="379"/>
      <c r="BNZ901" s="379" t="s">
        <v>45</v>
      </c>
      <c r="BOA901" s="379"/>
      <c r="BOB901" s="379"/>
      <c r="BOC901" s="379"/>
    </row>
    <row r="902" spans="1741:1745" ht="13.2" x14ac:dyDescent="0.3">
      <c r="BNY902" s="379"/>
      <c r="BNZ902" s="379"/>
      <c r="BOA902" s="379"/>
      <c r="BOB902" s="379"/>
      <c r="BOC902" s="379"/>
    </row>
    <row r="903" spans="1741:1745" ht="13.2" x14ac:dyDescent="0.3">
      <c r="BNY903" s="379"/>
      <c r="BNZ903" s="379"/>
      <c r="BOA903" s="379"/>
      <c r="BOB903" s="379"/>
      <c r="BOC903" s="379"/>
    </row>
    <row r="904" spans="1741:1745" ht="13.2" x14ac:dyDescent="0.3">
      <c r="BNY904" s="379"/>
      <c r="BNZ904" s="379"/>
      <c r="BOA904" s="379"/>
      <c r="BOB904" s="379"/>
      <c r="BOC904" s="379"/>
    </row>
    <row r="905" spans="1741:1745" ht="13.2" x14ac:dyDescent="0.3">
      <c r="BNY905" s="379"/>
      <c r="BNZ905" s="379"/>
      <c r="BOA905" s="379"/>
      <c r="BOB905" s="379" t="s">
        <v>44</v>
      </c>
      <c r="BOC905" s="379"/>
    </row>
    <row r="906" spans="1741:1745" ht="13.2" x14ac:dyDescent="0.3">
      <c r="BNY906" s="379"/>
      <c r="BNZ906" s="379"/>
      <c r="BOA906" s="379"/>
      <c r="BOB906" s="379" t="s">
        <v>43</v>
      </c>
      <c r="BOC906" s="379"/>
    </row>
    <row r="907" spans="1741:1745" ht="13.2" x14ac:dyDescent="0.3">
      <c r="BNY907" s="379"/>
      <c r="BNZ907" s="379"/>
      <c r="BOA907" s="379"/>
      <c r="BOB907" s="379" t="s">
        <v>42</v>
      </c>
      <c r="BOC907" s="379"/>
    </row>
    <row r="908" spans="1741:1745" ht="13.2" x14ac:dyDescent="0.3">
      <c r="BNY908" s="379"/>
      <c r="BNZ908" s="379"/>
      <c r="BOA908" s="379"/>
      <c r="BOB908" s="379"/>
      <c r="BOC908" s="379"/>
    </row>
    <row r="909" spans="1741:1745" ht="13.2" x14ac:dyDescent="0.3">
      <c r="BNY909" s="379"/>
      <c r="BNZ909" s="379"/>
      <c r="BOA909" s="379"/>
      <c r="BOB909" s="379"/>
      <c r="BOC909" s="379" t="s">
        <v>41</v>
      </c>
    </row>
    <row r="910" spans="1741:1745" ht="13.2" x14ac:dyDescent="0.3">
      <c r="BNY910" s="379"/>
      <c r="BNZ910" s="379"/>
      <c r="BOA910" s="379"/>
      <c r="BOB910" s="379"/>
      <c r="BOC910" s="379" t="s">
        <v>40</v>
      </c>
    </row>
    <row r="911" spans="1741:1745" ht="13.2" x14ac:dyDescent="0.3">
      <c r="BNY911" s="379"/>
      <c r="BNZ911" s="379"/>
      <c r="BOA911" s="379"/>
      <c r="BOB911" s="379"/>
      <c r="BOC911" s="379" t="s">
        <v>39</v>
      </c>
    </row>
    <row r="913" spans="1746:1759" ht="13.2" x14ac:dyDescent="0.3">
      <c r="BOD913" s="379" t="s">
        <v>38</v>
      </c>
      <c r="BOE913" s="379"/>
      <c r="BOF913" s="378"/>
      <c r="BOG913" s="378"/>
      <c r="BOH913" s="378"/>
      <c r="BOI913" s="378"/>
      <c r="BOJ913" s="378"/>
      <c r="BOK913" s="378"/>
      <c r="BOL913" s="378"/>
      <c r="BOM913" s="378"/>
      <c r="BON913" s="378"/>
      <c r="BOO913" s="378"/>
      <c r="BOP913" s="378"/>
      <c r="BOQ913" s="378"/>
    </row>
    <row r="914" spans="1746:1759" ht="13.2" x14ac:dyDescent="0.3">
      <c r="BOD914" s="379" t="s">
        <v>37</v>
      </c>
      <c r="BOE914" s="379"/>
      <c r="BOF914" s="378"/>
      <c r="BOG914" s="378"/>
      <c r="BOH914" s="378"/>
      <c r="BOI914" s="378"/>
      <c r="BOJ914" s="378"/>
      <c r="BOK914" s="378"/>
      <c r="BOL914" s="378"/>
      <c r="BOM914" s="378"/>
      <c r="BON914" s="378"/>
      <c r="BOO914" s="378"/>
      <c r="BOP914" s="378"/>
      <c r="BOQ914" s="378"/>
    </row>
    <row r="915" spans="1746:1759" ht="13.2" x14ac:dyDescent="0.3">
      <c r="BOD915" s="379" t="s">
        <v>36</v>
      </c>
      <c r="BOE915" s="379"/>
      <c r="BOF915" s="378"/>
      <c r="BOG915" s="378"/>
      <c r="BOH915" s="378"/>
      <c r="BOI915" s="378"/>
      <c r="BOJ915" s="378"/>
      <c r="BOK915" s="378"/>
      <c r="BOL915" s="378"/>
      <c r="BOM915" s="378"/>
      <c r="BON915" s="378"/>
      <c r="BOO915" s="378"/>
      <c r="BOP915" s="378"/>
      <c r="BOQ915" s="378"/>
    </row>
    <row r="916" spans="1746:1759" ht="13.2" x14ac:dyDescent="0.3">
      <c r="BOD916" s="379"/>
      <c r="BOE916" s="379"/>
      <c r="BOF916" s="378"/>
      <c r="BOG916" s="378"/>
      <c r="BOH916" s="378"/>
      <c r="BOI916" s="378"/>
      <c r="BOJ916" s="378"/>
      <c r="BOK916" s="378"/>
      <c r="BOL916" s="378"/>
      <c r="BOM916" s="378"/>
      <c r="BON916" s="378"/>
      <c r="BOO916" s="378"/>
      <c r="BOP916" s="378"/>
      <c r="BOQ916" s="378"/>
    </row>
    <row r="917" spans="1746:1759" ht="13.2" x14ac:dyDescent="0.3">
      <c r="BOD917" s="379"/>
      <c r="BOE917" s="13" t="s">
        <v>35</v>
      </c>
      <c r="BOF917" s="378"/>
      <c r="BOG917" s="378"/>
      <c r="BOH917" s="378"/>
      <c r="BOI917" s="378"/>
      <c r="BOJ917" s="378"/>
      <c r="BOK917" s="378"/>
      <c r="BOL917" s="378"/>
      <c r="BOM917" s="378"/>
      <c r="BON917" s="378"/>
      <c r="BOO917" s="378"/>
      <c r="BOP917" s="378"/>
      <c r="BOQ917" s="378"/>
    </row>
    <row r="918" spans="1746:1759" ht="13.2" x14ac:dyDescent="0.3">
      <c r="BOD918" s="379"/>
      <c r="BOE918" s="13" t="s">
        <v>34</v>
      </c>
      <c r="BOF918" s="378"/>
      <c r="BOG918" s="378"/>
      <c r="BOH918" s="378"/>
      <c r="BOI918" s="378"/>
      <c r="BOJ918" s="378"/>
      <c r="BOK918" s="378"/>
      <c r="BOL918" s="378"/>
      <c r="BOM918" s="378"/>
      <c r="BON918" s="378"/>
      <c r="BOO918" s="378"/>
      <c r="BOP918" s="378"/>
      <c r="BOQ918" s="378"/>
    </row>
    <row r="919" spans="1746:1759" ht="13.2" x14ac:dyDescent="0.3">
      <c r="BOD919" s="379"/>
      <c r="BOE919" s="13"/>
      <c r="BOF919" s="378"/>
      <c r="BOG919" s="378"/>
      <c r="BOH919" s="378"/>
      <c r="BOI919" s="378"/>
      <c r="BOJ919" s="378"/>
      <c r="BOK919" s="378"/>
      <c r="BOL919" s="378"/>
      <c r="BOM919" s="378"/>
      <c r="BON919" s="378"/>
      <c r="BOO919" s="378"/>
      <c r="BOP919" s="378"/>
      <c r="BOQ919" s="378"/>
    </row>
    <row r="920" spans="1746:1759" x14ac:dyDescent="0.3">
      <c r="BOD920" s="378"/>
      <c r="BOE920" s="378"/>
      <c r="BOF920" s="378"/>
      <c r="BOG920" s="378"/>
      <c r="BOH920" s="378"/>
      <c r="BOI920" s="378"/>
      <c r="BOJ920" s="378"/>
      <c r="BOK920" s="378"/>
      <c r="BOL920" s="378"/>
      <c r="BOM920" s="378"/>
      <c r="BON920" s="378"/>
      <c r="BOO920" s="378"/>
      <c r="BOP920" s="378"/>
      <c r="BOQ920" s="378"/>
    </row>
    <row r="921" spans="1746:1759" x14ac:dyDescent="0.3">
      <c r="BOD921" s="378"/>
      <c r="BOE921" s="378"/>
      <c r="BOF921" s="378"/>
      <c r="BOG921" s="378"/>
      <c r="BOH921" s="378"/>
      <c r="BOI921" s="378"/>
      <c r="BOJ921" s="378"/>
      <c r="BOK921" s="378"/>
      <c r="BOL921" s="378"/>
      <c r="BOM921" s="378"/>
      <c r="BON921" s="378"/>
      <c r="BOO921" s="378"/>
      <c r="BOP921" s="378"/>
      <c r="BOQ921" s="378"/>
    </row>
    <row r="922" spans="1746:1759" ht="13.2" x14ac:dyDescent="0.3">
      <c r="BOD922" s="378"/>
      <c r="BOE922" s="378"/>
      <c r="BOF922" s="378"/>
      <c r="BOG922" s="379"/>
      <c r="BOH922" s="379"/>
      <c r="BOI922" s="379"/>
      <c r="BOJ922" s="379"/>
      <c r="BOK922" s="379"/>
      <c r="BOL922" s="379"/>
      <c r="BOM922" s="379"/>
      <c r="BON922" s="379"/>
      <c r="BOO922" s="529" t="s">
        <v>33</v>
      </c>
      <c r="BOP922" s="529"/>
      <c r="BOQ922" s="529"/>
    </row>
    <row r="923" spans="1746:1759" ht="13.2" x14ac:dyDescent="0.3">
      <c r="BOD923" s="378"/>
      <c r="BOE923" s="378"/>
      <c r="BOF923" s="378"/>
      <c r="BOG923" s="379"/>
      <c r="BOH923" s="379"/>
      <c r="BOI923" s="379"/>
      <c r="BOJ923" s="379"/>
      <c r="BOK923" s="379"/>
      <c r="BOL923" s="379"/>
      <c r="BOM923" s="9">
        <v>1</v>
      </c>
      <c r="BON923" s="9">
        <v>2</v>
      </c>
      <c r="BOO923" s="9">
        <v>3</v>
      </c>
      <c r="BOP923" s="16">
        <v>4</v>
      </c>
      <c r="BOQ923" s="16">
        <v>5</v>
      </c>
    </row>
    <row r="924" spans="1746:1759" ht="13.2" x14ac:dyDescent="0.3">
      <c r="BOD924" s="378"/>
      <c r="BOE924" s="378"/>
      <c r="BOF924" s="378"/>
      <c r="BOG924" s="379"/>
      <c r="BOH924" s="379"/>
      <c r="BOI924" s="379"/>
      <c r="BOJ924" s="379"/>
      <c r="BOK924" s="379"/>
      <c r="BOL924" s="379"/>
      <c r="BOM924" s="13" t="s">
        <v>32</v>
      </c>
      <c r="BON924" s="13" t="s">
        <v>31</v>
      </c>
      <c r="BOO924" s="13" t="s">
        <v>30</v>
      </c>
      <c r="BOP924" s="13" t="s">
        <v>29</v>
      </c>
      <c r="BOQ924" s="13" t="s">
        <v>28</v>
      </c>
    </row>
    <row r="925" spans="1746:1759" ht="13.2" x14ac:dyDescent="0.3">
      <c r="BOD925" s="378"/>
      <c r="BOE925" s="378"/>
      <c r="BOF925" s="378"/>
      <c r="BOG925" s="379"/>
      <c r="BOH925" s="379"/>
      <c r="BOI925" s="379"/>
      <c r="BOJ925" s="379"/>
      <c r="BOK925" s="379"/>
      <c r="BOL925" s="379"/>
      <c r="BOM925" s="284">
        <v>0.2</v>
      </c>
      <c r="BON925" s="284">
        <v>0.4</v>
      </c>
      <c r="BOO925" s="284">
        <v>0.6</v>
      </c>
      <c r="BOP925" s="284">
        <v>0.8</v>
      </c>
      <c r="BOQ925" s="284">
        <v>1</v>
      </c>
    </row>
    <row r="926" spans="1746:1759" ht="13.2" x14ac:dyDescent="0.3">
      <c r="BOD926" s="378"/>
      <c r="BOE926" s="378"/>
      <c r="BOF926" s="378"/>
      <c r="BOG926" s="379"/>
      <c r="BOH926" s="379"/>
      <c r="BOI926" s="379"/>
      <c r="BOJ926" s="379"/>
      <c r="BOK926" s="379"/>
      <c r="BOL926" s="379"/>
      <c r="BOM926" s="9"/>
      <c r="BON926" s="9"/>
      <c r="BOO926" s="9"/>
      <c r="BOP926" s="16"/>
      <c r="BOQ926" s="16"/>
    </row>
    <row r="927" spans="1746:1759" ht="13.2" x14ac:dyDescent="0.3">
      <c r="BOD927" s="378"/>
      <c r="BOE927" s="378"/>
      <c r="BOF927" s="378"/>
      <c r="BOG927" s="537" t="s">
        <v>27</v>
      </c>
      <c r="BOH927" s="14">
        <v>5</v>
      </c>
      <c r="BOI927" s="13" t="s">
        <v>26</v>
      </c>
      <c r="BOJ927" s="284">
        <v>1</v>
      </c>
      <c r="BOK927" s="379" t="s">
        <v>25</v>
      </c>
      <c r="BOL927" s="285">
        <v>1</v>
      </c>
      <c r="BOM927" s="9" t="s">
        <v>14</v>
      </c>
      <c r="BON927" s="9" t="s">
        <v>14</v>
      </c>
      <c r="BOO927" s="9" t="s">
        <v>14</v>
      </c>
      <c r="BOP927" s="9" t="s">
        <v>14</v>
      </c>
      <c r="BOQ927" s="9" t="s">
        <v>13</v>
      </c>
    </row>
    <row r="928" spans="1746:1759" ht="13.2" x14ac:dyDescent="0.3">
      <c r="BOD928" s="378"/>
      <c r="BOE928" s="378"/>
      <c r="BOF928" s="378"/>
      <c r="BOG928" s="537"/>
      <c r="BOH928" s="14">
        <v>4</v>
      </c>
      <c r="BOI928" s="13" t="s">
        <v>24</v>
      </c>
      <c r="BOJ928" s="284">
        <v>0.8</v>
      </c>
      <c r="BOK928" s="379" t="s">
        <v>23</v>
      </c>
      <c r="BOL928" s="285">
        <v>0.8</v>
      </c>
      <c r="BOM928" s="9" t="s">
        <v>15</v>
      </c>
      <c r="BON928" s="9" t="s">
        <v>15</v>
      </c>
      <c r="BOO928" s="9" t="s">
        <v>14</v>
      </c>
      <c r="BOP928" s="9" t="s">
        <v>14</v>
      </c>
      <c r="BOQ928" s="9" t="s">
        <v>13</v>
      </c>
    </row>
    <row r="929" spans="1749:1763" ht="13.2" x14ac:dyDescent="0.3">
      <c r="BOG929" s="537"/>
      <c r="BOH929" s="14">
        <v>3</v>
      </c>
      <c r="BOI929" s="13" t="s">
        <v>22</v>
      </c>
      <c r="BOJ929" s="284">
        <v>0.6</v>
      </c>
      <c r="BOK929" s="379" t="s">
        <v>21</v>
      </c>
      <c r="BOL929" s="285">
        <v>0.6</v>
      </c>
      <c r="BOM929" s="9" t="s">
        <v>15</v>
      </c>
      <c r="BON929" s="9" t="s">
        <v>15</v>
      </c>
      <c r="BOO929" s="9" t="s">
        <v>15</v>
      </c>
      <c r="BOP929" s="9" t="s">
        <v>14</v>
      </c>
      <c r="BOQ929" s="9" t="s">
        <v>13</v>
      </c>
      <c r="BOR929" s="378"/>
      <c r="BOS929" s="378"/>
    </row>
    <row r="930" spans="1749:1763" ht="13.2" x14ac:dyDescent="0.3">
      <c r="BOG930" s="537"/>
      <c r="BOH930" s="14">
        <v>2</v>
      </c>
      <c r="BOI930" s="13" t="s">
        <v>20</v>
      </c>
      <c r="BOJ930" s="284">
        <v>0.4</v>
      </c>
      <c r="BOK930" s="379" t="s">
        <v>19</v>
      </c>
      <c r="BOL930" s="285">
        <v>0.4</v>
      </c>
      <c r="BOM930" s="9" t="s">
        <v>16</v>
      </c>
      <c r="BON930" s="9" t="s">
        <v>15</v>
      </c>
      <c r="BOO930" s="9" t="s">
        <v>15</v>
      </c>
      <c r="BOP930" s="9" t="s">
        <v>14</v>
      </c>
      <c r="BOQ930" s="9" t="s">
        <v>13</v>
      </c>
      <c r="BOR930" s="378"/>
      <c r="BOS930" s="378"/>
    </row>
    <row r="931" spans="1749:1763" ht="13.2" x14ac:dyDescent="0.3">
      <c r="BOG931" s="537"/>
      <c r="BOH931" s="14">
        <v>1</v>
      </c>
      <c r="BOI931" s="13" t="s">
        <v>18</v>
      </c>
      <c r="BOJ931" s="284">
        <v>0.2</v>
      </c>
      <c r="BOK931" s="379" t="s">
        <v>17</v>
      </c>
      <c r="BOL931" s="285">
        <v>0.2</v>
      </c>
      <c r="BOM931" s="9" t="s">
        <v>16</v>
      </c>
      <c r="BON931" s="9" t="s">
        <v>16</v>
      </c>
      <c r="BOO931" s="9" t="s">
        <v>15</v>
      </c>
      <c r="BOP931" s="9" t="s">
        <v>14</v>
      </c>
      <c r="BOQ931" s="9" t="s">
        <v>13</v>
      </c>
      <c r="BOR931" s="378"/>
      <c r="BOS931" s="378"/>
    </row>
    <row r="932" spans="1749:1763" x14ac:dyDescent="0.3">
      <c r="BOG932" s="378"/>
      <c r="BOH932" s="378"/>
      <c r="BOI932" s="378"/>
      <c r="BOJ932" s="378"/>
      <c r="BOK932" s="378"/>
      <c r="BOL932" s="378"/>
      <c r="BOM932" s="378"/>
      <c r="BON932" s="378"/>
      <c r="BOO932" s="378"/>
      <c r="BOP932" s="378"/>
      <c r="BOQ932" s="378"/>
      <c r="BOR932" s="378"/>
      <c r="BOS932" s="378"/>
    </row>
    <row r="933" spans="1749:1763" x14ac:dyDescent="0.3">
      <c r="BOG933" s="378"/>
      <c r="BOH933" s="378"/>
      <c r="BOI933" s="378"/>
      <c r="BOJ933" s="378"/>
      <c r="BOK933" s="378"/>
      <c r="BOL933" s="378"/>
      <c r="BOM933" s="378"/>
      <c r="BON933" s="378"/>
      <c r="BOO933" s="378"/>
      <c r="BOP933" s="378"/>
      <c r="BOQ933" s="378"/>
      <c r="BOR933" s="378"/>
      <c r="BOS933" s="378"/>
    </row>
    <row r="934" spans="1749:1763" x14ac:dyDescent="0.3">
      <c r="BOG934" s="378"/>
      <c r="BOH934" s="378"/>
      <c r="BOI934" s="378"/>
      <c r="BOJ934" s="378"/>
      <c r="BOK934" s="378"/>
      <c r="BOL934" s="378"/>
      <c r="BOM934" s="378"/>
      <c r="BON934" s="378"/>
      <c r="BOO934" s="378"/>
      <c r="BOP934" s="378"/>
      <c r="BOQ934" s="378"/>
      <c r="BOR934" s="378"/>
      <c r="BOS934" s="378" t="s">
        <v>12</v>
      </c>
    </row>
    <row r="935" spans="1749:1763" x14ac:dyDescent="0.3">
      <c r="BOG935" s="378"/>
      <c r="BOH935" s="378"/>
      <c r="BOI935" s="378"/>
      <c r="BOJ935" s="378"/>
      <c r="BOK935" s="378"/>
      <c r="BOL935" s="378"/>
      <c r="BOM935" s="378"/>
      <c r="BON935" s="378"/>
      <c r="BOO935" s="378"/>
      <c r="BOP935" s="378"/>
      <c r="BOQ935" s="378"/>
      <c r="BOR935" s="378"/>
      <c r="BOS935" s="378" t="s">
        <v>11</v>
      </c>
    </row>
    <row r="936" spans="1749:1763" x14ac:dyDescent="0.3">
      <c r="BOG936" s="378"/>
      <c r="BOH936" s="378"/>
      <c r="BOI936" s="378"/>
      <c r="BOJ936" s="378"/>
      <c r="BOK936" s="378"/>
      <c r="BOL936" s="378"/>
      <c r="BOM936" s="378"/>
      <c r="BON936" s="378"/>
      <c r="BOO936" s="378"/>
      <c r="BOP936" s="378"/>
      <c r="BOQ936" s="378"/>
      <c r="BOR936" s="378"/>
      <c r="BOS936" s="378" t="s">
        <v>10</v>
      </c>
    </row>
    <row r="937" spans="1749:1763" x14ac:dyDescent="0.3">
      <c r="BOG937" s="378"/>
      <c r="BOH937" s="378"/>
      <c r="BOI937" s="378"/>
      <c r="BOJ937" s="378"/>
      <c r="BOK937" s="378"/>
      <c r="BOL937" s="378"/>
      <c r="BOM937" s="378"/>
      <c r="BON937" s="378"/>
      <c r="BOO937" s="378"/>
      <c r="BOP937" s="378"/>
      <c r="BOQ937" s="378"/>
      <c r="BOR937" s="378"/>
      <c r="BOS937" s="378" t="s">
        <v>9</v>
      </c>
    </row>
    <row r="938" spans="1749:1763" x14ac:dyDescent="0.3">
      <c r="BOG938" s="378"/>
      <c r="BOH938" s="378"/>
      <c r="BOI938" s="378"/>
      <c r="BOJ938" s="378"/>
      <c r="BOK938" s="378"/>
      <c r="BOL938" s="378"/>
      <c r="BOM938" s="378"/>
      <c r="BON938" s="378"/>
      <c r="BOO938" s="378"/>
      <c r="BOP938" s="378"/>
      <c r="BOQ938" s="378"/>
      <c r="BOR938" s="378"/>
      <c r="BOS938" s="378" t="s">
        <v>8</v>
      </c>
    </row>
    <row r="939" spans="1749:1763" x14ac:dyDescent="0.3">
      <c r="BOG939" s="378"/>
      <c r="BOH939" s="378"/>
      <c r="BOI939" s="378"/>
      <c r="BOJ939" s="378"/>
      <c r="BOK939" s="378"/>
      <c r="BOL939" s="378"/>
      <c r="BOM939" s="378"/>
      <c r="BON939" s="378"/>
      <c r="BOO939" s="378"/>
      <c r="BOP939" s="378"/>
      <c r="BOQ939" s="378"/>
      <c r="BOR939" s="378"/>
      <c r="BOS939" s="378" t="s">
        <v>7</v>
      </c>
    </row>
    <row r="942" spans="1749:1763" x14ac:dyDescent="0.3">
      <c r="BOU942" s="7" t="s">
        <v>6</v>
      </c>
    </row>
    <row r="943" spans="1749:1763" x14ac:dyDescent="0.3">
      <c r="BOU943" s="377" t="s">
        <v>5</v>
      </c>
    </row>
    <row r="944" spans="1749:1763" ht="20.399999999999999" x14ac:dyDescent="0.3">
      <c r="BOU944" s="377" t="s">
        <v>4</v>
      </c>
    </row>
    <row r="945" spans="1763:1763" x14ac:dyDescent="0.3">
      <c r="BOU945" s="377" t="s">
        <v>3</v>
      </c>
    </row>
    <row r="946" spans="1763:1763" x14ac:dyDescent="0.3">
      <c r="BOU946" s="377" t="s">
        <v>2</v>
      </c>
    </row>
    <row r="947" spans="1763:1763" x14ac:dyDescent="0.3">
      <c r="BOU947" s="377" t="s">
        <v>1</v>
      </c>
    </row>
    <row r="948" spans="1763:1763" x14ac:dyDescent="0.3">
      <c r="BOU948" s="3" t="s">
        <v>0</v>
      </c>
    </row>
  </sheetData>
  <mergeCells count="20">
    <mergeCell ref="B7:H7"/>
    <mergeCell ref="J7:AB7"/>
    <mergeCell ref="B1:I1"/>
    <mergeCell ref="J1:K4"/>
    <mergeCell ref="B2:I2"/>
    <mergeCell ref="C3:H3"/>
    <mergeCell ref="C4:H4"/>
    <mergeCell ref="E5:G5"/>
    <mergeCell ref="I5:N5"/>
    <mergeCell ref="BOG927:BOG931"/>
    <mergeCell ref="AC7:AH7"/>
    <mergeCell ref="AI7:AL7"/>
    <mergeCell ref="BLW672:BLY672"/>
    <mergeCell ref="BLQ676:BLQ680"/>
    <mergeCell ref="BMX786:BMZ786"/>
    <mergeCell ref="BOO922:BOQ922"/>
    <mergeCell ref="O5:P5"/>
    <mergeCell ref="Q5:R5"/>
    <mergeCell ref="U5:V5"/>
    <mergeCell ref="W5:X5"/>
  </mergeCells>
  <conditionalFormatting sqref="AG9:AG88">
    <cfRule type="containsText" dxfId="1527" priority="60" operator="containsText" text="BAJO">
      <formula>NOT(ISERROR(SEARCH("BAJO",AG9)))</formula>
    </cfRule>
    <cfRule type="containsText" dxfId="1526" priority="63" operator="containsText" text="EXTREMO">
      <formula>NOT(ISERROR(SEARCH("EXTREMO",AG9)))</formula>
    </cfRule>
    <cfRule type="containsText" dxfId="1525" priority="62" operator="containsText" text="ALTO">
      <formula>NOT(ISERROR(SEARCH("ALTO",AG9)))</formula>
    </cfRule>
    <cfRule type="containsText" dxfId="1524" priority="61" operator="containsText" text="MODERADO">
      <formula>NOT(ISERROR(SEARCH("MODERADO",AG9)))</formula>
    </cfRule>
  </conditionalFormatting>
  <conditionalFormatting sqref="CL9:CP88">
    <cfRule type="containsText" dxfId="1523" priority="56" operator="containsText" text="BAJO">
      <formula>NOT(ISERROR(SEARCH("BAJO",CL9)))</formula>
    </cfRule>
  </conditionalFormatting>
  <conditionalFormatting sqref="CP9:CP88">
    <cfRule type="containsText" dxfId="1522" priority="59" operator="containsText" text="EXTREMO">
      <formula>NOT(ISERROR(SEARCH("EXTREMO",CP9)))</formula>
    </cfRule>
    <cfRule type="containsText" dxfId="1521" priority="57" operator="containsText" text="MODERADO">
      <formula>NOT(ISERROR(SEARCH("MODERADO",CP9)))</formula>
    </cfRule>
    <cfRule type="containsText" dxfId="1520" priority="58" operator="containsText" text="ALTO">
      <formula>NOT(ISERROR(SEARCH("ALTO",CP9)))</formula>
    </cfRule>
  </conditionalFormatting>
  <conditionalFormatting sqref="DB9:DC10">
    <cfRule type="containsText" dxfId="1519" priority="53" operator="containsText" text="MODERADO">
      <formula>NOT(ISERROR(SEARCH("MODERADO",DB9)))</formula>
    </cfRule>
    <cfRule type="containsText" dxfId="1518" priority="54" operator="containsText" text="ALTO">
      <formula>NOT(ISERROR(SEARCH("ALTO",DB9)))</formula>
    </cfRule>
    <cfRule type="containsText" dxfId="1517" priority="55" operator="containsText" text="EXTREMO">
      <formula>NOT(ISERROR(SEARCH("EXTREMO",DB9)))</formula>
    </cfRule>
  </conditionalFormatting>
  <conditionalFormatting sqref="DB11:DC19 DJ11:DK19 DQ11:DR19 DX11:DY19 EE11:EF19 EL11:EM19 ES11:ET19 EZ11:FA19 FG11:FH19 FN11:FO19 FU11:FV19 GB11:GC19 DB33:DC88 DJ33:DK88 DQ33:DR88 DX33:DY88 EE33:EF88 EL33:EM88 ES33:ET88 EZ33:FA88 FG33:FH88 FN33:FO88 FU33:FV88 GB33:GC88">
    <cfRule type="containsText" dxfId="1516" priority="139" operator="containsText" text="ALTO">
      <formula>NOT(ISERROR(SEARCH("ALTO",DB11)))</formula>
    </cfRule>
    <cfRule type="containsText" dxfId="1515" priority="140" operator="containsText" text="EXTREMO">
      <formula>NOT(ISERROR(SEARCH("EXTREMO",DB11)))</formula>
    </cfRule>
    <cfRule type="containsText" dxfId="1514" priority="138" operator="containsText" text="MODERADO">
      <formula>NOT(ISERROR(SEARCH("MODERADO",DB11)))</formula>
    </cfRule>
  </conditionalFormatting>
  <conditionalFormatting sqref="DB20:DC32">
    <cfRule type="containsText" dxfId="1513" priority="82" operator="containsText" text="MODERADO">
      <formula>NOT(ISERROR(SEARCH("MODERADO",DB20)))</formula>
    </cfRule>
    <cfRule type="containsText" dxfId="1512" priority="83" operator="containsText" text="ALTO">
      <formula>NOT(ISERROR(SEARCH("ALTO",DB20)))</formula>
    </cfRule>
    <cfRule type="containsText" dxfId="1511" priority="84" operator="containsText" text="EXTREMO">
      <formula>NOT(ISERROR(SEARCH("EXTREMO",DB20)))</formula>
    </cfRule>
  </conditionalFormatting>
  <conditionalFormatting sqref="DJ9:DK10">
    <cfRule type="containsText" dxfId="1510" priority="14" operator="containsText" text="ALTO">
      <formula>NOT(ISERROR(SEARCH("ALTO",DJ9)))</formula>
    </cfRule>
    <cfRule type="containsText" dxfId="1509" priority="13" operator="containsText" text="MODERADO">
      <formula>NOT(ISERROR(SEARCH("MODERADO",DJ9)))</formula>
    </cfRule>
    <cfRule type="containsText" dxfId="1508" priority="15" operator="containsText" text="EXTREMO">
      <formula>NOT(ISERROR(SEARCH("EXTREMO",DJ9)))</formula>
    </cfRule>
  </conditionalFormatting>
  <conditionalFormatting sqref="DJ20:DK32">
    <cfRule type="containsText" dxfId="1507" priority="99" operator="containsText" text="EXTREMO">
      <formula>NOT(ISERROR(SEARCH("EXTREMO",DJ20)))</formula>
    </cfRule>
    <cfRule type="containsText" dxfId="1506" priority="98" operator="containsText" text="ALTO">
      <formula>NOT(ISERROR(SEARCH("ALTO",DJ20)))</formula>
    </cfRule>
    <cfRule type="containsText" dxfId="1505" priority="97" operator="containsText" text="MODERADO">
      <formula>NOT(ISERROR(SEARCH("MODERADO",DJ20)))</formula>
    </cfRule>
  </conditionalFormatting>
  <conditionalFormatting sqref="DQ9:DR10">
    <cfRule type="containsText" dxfId="1504" priority="12" operator="containsText" text="EXTREMO">
      <formula>NOT(ISERROR(SEARCH("EXTREMO",DQ9)))</formula>
    </cfRule>
    <cfRule type="containsText" dxfId="1503" priority="11" operator="containsText" text="ALTO">
      <formula>NOT(ISERROR(SEARCH("ALTO",DQ9)))</formula>
    </cfRule>
    <cfRule type="containsText" dxfId="1502" priority="10" operator="containsText" text="MODERADO">
      <formula>NOT(ISERROR(SEARCH("MODERADO",DQ9)))</formula>
    </cfRule>
  </conditionalFormatting>
  <conditionalFormatting sqref="DQ20:DR32">
    <cfRule type="containsText" dxfId="1501" priority="96" operator="containsText" text="EXTREMO">
      <formula>NOT(ISERROR(SEARCH("EXTREMO",DQ20)))</formula>
    </cfRule>
    <cfRule type="containsText" dxfId="1500" priority="95" operator="containsText" text="ALTO">
      <formula>NOT(ISERROR(SEARCH("ALTO",DQ20)))</formula>
    </cfRule>
    <cfRule type="containsText" dxfId="1499" priority="94" operator="containsText" text="MODERADO">
      <formula>NOT(ISERROR(SEARCH("MODERADO",DQ20)))</formula>
    </cfRule>
  </conditionalFormatting>
  <conditionalFormatting sqref="DX9:DY10">
    <cfRule type="containsText" dxfId="1498" priority="9" operator="containsText" text="EXTREMO">
      <formula>NOT(ISERROR(SEARCH("EXTREMO",DX9)))</formula>
    </cfRule>
    <cfRule type="containsText" dxfId="1497" priority="8" operator="containsText" text="ALTO">
      <formula>NOT(ISERROR(SEARCH("ALTO",DX9)))</formula>
    </cfRule>
    <cfRule type="containsText" dxfId="1496" priority="7" operator="containsText" text="MODERADO">
      <formula>NOT(ISERROR(SEARCH("MODERADO",DX9)))</formula>
    </cfRule>
  </conditionalFormatting>
  <conditionalFormatting sqref="DX20:DY32">
    <cfRule type="containsText" dxfId="1495" priority="91" operator="containsText" text="MODERADO">
      <formula>NOT(ISERROR(SEARCH("MODERADO",DX20)))</formula>
    </cfRule>
    <cfRule type="containsText" dxfId="1494" priority="93" operator="containsText" text="EXTREMO">
      <formula>NOT(ISERROR(SEARCH("EXTREMO",DX20)))</formula>
    </cfRule>
    <cfRule type="containsText" dxfId="1493" priority="92" operator="containsText" text="ALTO">
      <formula>NOT(ISERROR(SEARCH("ALTO",DX20)))</formula>
    </cfRule>
  </conditionalFormatting>
  <conditionalFormatting sqref="EE9:EF10">
    <cfRule type="containsText" dxfId="1492" priority="6" operator="containsText" text="EXTREMO">
      <formula>NOT(ISERROR(SEARCH("EXTREMO",EE9)))</formula>
    </cfRule>
    <cfRule type="containsText" dxfId="1491" priority="5" operator="containsText" text="ALTO">
      <formula>NOT(ISERROR(SEARCH("ALTO",EE9)))</formula>
    </cfRule>
    <cfRule type="containsText" dxfId="1490" priority="4" operator="containsText" text="MODERADO">
      <formula>NOT(ISERROR(SEARCH("MODERADO",EE9)))</formula>
    </cfRule>
  </conditionalFormatting>
  <conditionalFormatting sqref="EE20:EF32">
    <cfRule type="containsText" dxfId="1489" priority="88" operator="containsText" text="MODERADO">
      <formula>NOT(ISERROR(SEARCH("MODERADO",EE20)))</formula>
    </cfRule>
    <cfRule type="containsText" dxfId="1488" priority="89" operator="containsText" text="ALTO">
      <formula>NOT(ISERROR(SEARCH("ALTO",EE20)))</formula>
    </cfRule>
    <cfRule type="containsText" dxfId="1487" priority="90" operator="containsText" text="EXTREMO">
      <formula>NOT(ISERROR(SEARCH("EXTREMO",EE20)))</formula>
    </cfRule>
  </conditionalFormatting>
  <conditionalFormatting sqref="EL9:EM10">
    <cfRule type="containsText" dxfId="1486" priority="2" operator="containsText" text="ALTO">
      <formula>NOT(ISERROR(SEARCH("ALTO",EL9)))</formula>
    </cfRule>
    <cfRule type="containsText" dxfId="1485" priority="3" operator="containsText" text="EXTREMO">
      <formula>NOT(ISERROR(SEARCH("EXTREMO",EL9)))</formula>
    </cfRule>
    <cfRule type="containsText" dxfId="1484" priority="1" operator="containsText" text="MODERADO">
      <formula>NOT(ISERROR(SEARCH("MODERADO",EL9)))</formula>
    </cfRule>
  </conditionalFormatting>
  <conditionalFormatting sqref="EL20:EM32">
    <cfRule type="containsText" dxfId="1483" priority="87" operator="containsText" text="EXTREMO">
      <formula>NOT(ISERROR(SEARCH("EXTREMO",EL20)))</formula>
    </cfRule>
    <cfRule type="containsText" dxfId="1482" priority="86" operator="containsText" text="ALTO">
      <formula>NOT(ISERROR(SEARCH("ALTO",EL20)))</formula>
    </cfRule>
    <cfRule type="containsText" dxfId="1481" priority="85" operator="containsText" text="MODERADO">
      <formula>NOT(ISERROR(SEARCH("MODERADO",EL20)))</formula>
    </cfRule>
  </conditionalFormatting>
  <conditionalFormatting sqref="ER9:EU9 EY9:FB9 FF9:FI9 FM9:FP9 FT9:FW9 GA9:GD9">
    <cfRule type="containsText" dxfId="1480" priority="137" operator="containsText" text="BAJO">
      <formula>NOT(ISERROR(SEARCH("BAJO",ER9)))</formula>
    </cfRule>
  </conditionalFormatting>
  <conditionalFormatting sqref="ER10:EU10 EY10:FB10 FF10:FI10 FM10:FP10 FT10:FW10 GA10:GD10 DI9:DL10 DP9:DS10 DW9:DZ10 ED9:EG10 EK9:EN10 DB9:DD10 DF9:DF88 DN9:DN88 DU9:DU88 EB9:EB88 EI9:EI88 EP9:EP88 EW9:EW88 FD9:FD88 FK9:FK88 FR9:FR88 FY9:FY88 GF9:GF88 GH9:GI88">
    <cfRule type="containsText" dxfId="1479" priority="52" operator="containsText" text="BAJO">
      <formula>NOT(ISERROR(SEARCH("BAJO",DB9)))</formula>
    </cfRule>
  </conditionalFormatting>
  <conditionalFormatting sqref="ER11:EU88 EY11:FB88 FF11:FI88 FM11:FP88 FT11:FW88 GA11:GD88 DI11:DL88 DP11:DS88 DW11:DZ88 ED11:EG88 EK11:EN88 DB11:DD88">
    <cfRule type="containsText" dxfId="1478" priority="118" operator="containsText" text="BAJO">
      <formula>NOT(ISERROR(SEARCH("BAJO",DB11)))</formula>
    </cfRule>
  </conditionalFormatting>
  <conditionalFormatting sqref="ES9:ET9">
    <cfRule type="containsText" dxfId="1477" priority="135" operator="containsText" text="ALTO">
      <formula>NOT(ISERROR(SEARCH("ALTO",ES9)))</formula>
    </cfRule>
    <cfRule type="containsText" dxfId="1476" priority="134" operator="containsText" text="MODERADO">
      <formula>NOT(ISERROR(SEARCH("MODERADO",ES9)))</formula>
    </cfRule>
    <cfRule type="containsText" dxfId="1475" priority="136" operator="containsText" text="EXTREMO">
      <formula>NOT(ISERROR(SEARCH("EXTREMO",ES9)))</formula>
    </cfRule>
  </conditionalFormatting>
  <conditionalFormatting sqref="ES9:ET10">
    <cfRule type="containsText" dxfId="1474" priority="51" operator="containsText" text="EXTREMO">
      <formula>NOT(ISERROR(SEARCH("EXTREMO",ES9)))</formula>
    </cfRule>
    <cfRule type="containsText" dxfId="1473" priority="50" operator="containsText" text="ALTO">
      <formula>NOT(ISERROR(SEARCH("ALTO",ES9)))</formula>
    </cfRule>
    <cfRule type="containsText" dxfId="1472" priority="49" operator="containsText" text="MODERADO">
      <formula>NOT(ISERROR(SEARCH("MODERADO",ES9)))</formula>
    </cfRule>
  </conditionalFormatting>
  <conditionalFormatting sqref="ES10:ET10">
    <cfRule type="containsText" dxfId="1471" priority="33" operator="containsText" text="EXTREMO">
      <formula>NOT(ISERROR(SEARCH("EXTREMO",ES10)))</formula>
    </cfRule>
    <cfRule type="containsText" dxfId="1470" priority="32" operator="containsText" text="ALTO">
      <formula>NOT(ISERROR(SEARCH("ALTO",ES10)))</formula>
    </cfRule>
    <cfRule type="containsText" dxfId="1469" priority="31" operator="containsText" text="MODERADO">
      <formula>NOT(ISERROR(SEARCH("MODERADO",ES10)))</formula>
    </cfRule>
  </conditionalFormatting>
  <conditionalFormatting sqref="ES20:ET32">
    <cfRule type="containsText" dxfId="1468" priority="80" operator="containsText" text="ALTO">
      <formula>NOT(ISERROR(SEARCH("ALTO",ES20)))</formula>
    </cfRule>
    <cfRule type="containsText" dxfId="1467" priority="79" operator="containsText" text="MODERADO">
      <formula>NOT(ISERROR(SEARCH("MODERADO",ES20)))</formula>
    </cfRule>
    <cfRule type="containsText" dxfId="1466" priority="81" operator="containsText" text="EXTREMO">
      <formula>NOT(ISERROR(SEARCH("EXTREMO",ES20)))</formula>
    </cfRule>
    <cfRule type="containsText" dxfId="1465" priority="115" operator="containsText" text="MODERADO">
      <formula>NOT(ISERROR(SEARCH("MODERADO",ES20)))</formula>
    </cfRule>
    <cfRule type="containsText" dxfId="1464" priority="116" operator="containsText" text="ALTO">
      <formula>NOT(ISERROR(SEARCH("ALTO",ES20)))</formula>
    </cfRule>
    <cfRule type="containsText" dxfId="1463" priority="117" operator="containsText" text="EXTREMO">
      <formula>NOT(ISERROR(SEARCH("EXTREMO",ES20)))</formula>
    </cfRule>
  </conditionalFormatting>
  <conditionalFormatting sqref="EZ9:FA9">
    <cfRule type="containsText" dxfId="1462" priority="132" operator="containsText" text="ALTO">
      <formula>NOT(ISERROR(SEARCH("ALTO",EZ9)))</formula>
    </cfRule>
    <cfRule type="containsText" dxfId="1461" priority="133" operator="containsText" text="EXTREMO">
      <formula>NOT(ISERROR(SEARCH("EXTREMO",EZ9)))</formula>
    </cfRule>
    <cfRule type="containsText" dxfId="1460" priority="131" operator="containsText" text="MODERADO">
      <formula>NOT(ISERROR(SEARCH("MODERADO",EZ9)))</formula>
    </cfRule>
  </conditionalFormatting>
  <conditionalFormatting sqref="EZ9:FA10">
    <cfRule type="containsText" dxfId="1459" priority="47" operator="containsText" text="ALTO">
      <formula>NOT(ISERROR(SEARCH("ALTO",EZ9)))</formula>
    </cfRule>
    <cfRule type="containsText" dxfId="1458" priority="46" operator="containsText" text="MODERADO">
      <formula>NOT(ISERROR(SEARCH("MODERADO",EZ9)))</formula>
    </cfRule>
    <cfRule type="containsText" dxfId="1457" priority="48" operator="containsText" text="EXTREMO">
      <formula>NOT(ISERROR(SEARCH("EXTREMO",EZ9)))</formula>
    </cfRule>
  </conditionalFormatting>
  <conditionalFormatting sqref="EZ10:FA10">
    <cfRule type="containsText" dxfId="1456" priority="29" operator="containsText" text="ALTO">
      <formula>NOT(ISERROR(SEARCH("ALTO",EZ10)))</formula>
    </cfRule>
    <cfRule type="containsText" dxfId="1455" priority="30" operator="containsText" text="EXTREMO">
      <formula>NOT(ISERROR(SEARCH("EXTREMO",EZ10)))</formula>
    </cfRule>
    <cfRule type="containsText" dxfId="1454" priority="28" operator="containsText" text="MODERADO">
      <formula>NOT(ISERROR(SEARCH("MODERADO",EZ10)))</formula>
    </cfRule>
  </conditionalFormatting>
  <conditionalFormatting sqref="EZ20:FA32">
    <cfRule type="containsText" dxfId="1453" priority="113" operator="containsText" text="ALTO">
      <formula>NOT(ISERROR(SEARCH("ALTO",EZ20)))</formula>
    </cfRule>
    <cfRule type="containsText" dxfId="1452" priority="112" operator="containsText" text="MODERADO">
      <formula>NOT(ISERROR(SEARCH("MODERADO",EZ20)))</formula>
    </cfRule>
    <cfRule type="containsText" dxfId="1451" priority="114" operator="containsText" text="EXTREMO">
      <formula>NOT(ISERROR(SEARCH("EXTREMO",EZ20)))</formula>
    </cfRule>
    <cfRule type="containsText" dxfId="1450" priority="77" operator="containsText" text="ALTO">
      <formula>NOT(ISERROR(SEARCH("ALTO",EZ20)))</formula>
    </cfRule>
    <cfRule type="containsText" dxfId="1449" priority="78" operator="containsText" text="EXTREMO">
      <formula>NOT(ISERROR(SEARCH("EXTREMO",EZ20)))</formula>
    </cfRule>
    <cfRule type="containsText" dxfId="1448" priority="76" operator="containsText" text="MODERADO">
      <formula>NOT(ISERROR(SEARCH("MODERADO",EZ20)))</formula>
    </cfRule>
  </conditionalFormatting>
  <conditionalFormatting sqref="FG9:FH9">
    <cfRule type="containsText" dxfId="1447" priority="128" operator="containsText" text="MODERADO">
      <formula>NOT(ISERROR(SEARCH("MODERADO",FG9)))</formula>
    </cfRule>
    <cfRule type="containsText" dxfId="1446" priority="129" operator="containsText" text="ALTO">
      <formula>NOT(ISERROR(SEARCH("ALTO",FG9)))</formula>
    </cfRule>
    <cfRule type="containsText" dxfId="1445" priority="130" operator="containsText" text="EXTREMO">
      <formula>NOT(ISERROR(SEARCH("EXTREMO",FG9)))</formula>
    </cfRule>
  </conditionalFormatting>
  <conditionalFormatting sqref="FG9:FH10">
    <cfRule type="containsText" dxfId="1444" priority="44" operator="containsText" text="ALTO">
      <formula>NOT(ISERROR(SEARCH("ALTO",FG9)))</formula>
    </cfRule>
    <cfRule type="containsText" dxfId="1443" priority="43" operator="containsText" text="MODERADO">
      <formula>NOT(ISERROR(SEARCH("MODERADO",FG9)))</formula>
    </cfRule>
    <cfRule type="containsText" dxfId="1442" priority="45" operator="containsText" text="EXTREMO">
      <formula>NOT(ISERROR(SEARCH("EXTREMO",FG9)))</formula>
    </cfRule>
  </conditionalFormatting>
  <conditionalFormatting sqref="FG10:FH10">
    <cfRule type="containsText" dxfId="1441" priority="25" operator="containsText" text="MODERADO">
      <formula>NOT(ISERROR(SEARCH("MODERADO",FG10)))</formula>
    </cfRule>
    <cfRule type="containsText" dxfId="1440" priority="27" operator="containsText" text="EXTREMO">
      <formula>NOT(ISERROR(SEARCH("EXTREMO",FG10)))</formula>
    </cfRule>
    <cfRule type="containsText" dxfId="1439" priority="26" operator="containsText" text="ALTO">
      <formula>NOT(ISERROR(SEARCH("ALTO",FG10)))</formula>
    </cfRule>
  </conditionalFormatting>
  <conditionalFormatting sqref="FG20:FH32">
    <cfRule type="containsText" dxfId="1438" priority="111" operator="containsText" text="EXTREMO">
      <formula>NOT(ISERROR(SEARCH("EXTREMO",FG20)))</formula>
    </cfRule>
    <cfRule type="containsText" dxfId="1437" priority="75" operator="containsText" text="EXTREMO">
      <formula>NOT(ISERROR(SEARCH("EXTREMO",FG20)))</formula>
    </cfRule>
    <cfRule type="containsText" dxfId="1436" priority="73" operator="containsText" text="MODERADO">
      <formula>NOT(ISERROR(SEARCH("MODERADO",FG20)))</formula>
    </cfRule>
    <cfRule type="containsText" dxfId="1435" priority="74" operator="containsText" text="ALTO">
      <formula>NOT(ISERROR(SEARCH("ALTO",FG20)))</formula>
    </cfRule>
    <cfRule type="containsText" dxfId="1434" priority="109" operator="containsText" text="MODERADO">
      <formula>NOT(ISERROR(SEARCH("MODERADO",FG20)))</formula>
    </cfRule>
    <cfRule type="containsText" dxfId="1433" priority="110" operator="containsText" text="ALTO">
      <formula>NOT(ISERROR(SEARCH("ALTO",FG20)))</formula>
    </cfRule>
  </conditionalFormatting>
  <conditionalFormatting sqref="FN9:FO9">
    <cfRule type="containsText" dxfId="1432" priority="125" operator="containsText" text="MODERADO">
      <formula>NOT(ISERROR(SEARCH("MODERADO",FN9)))</formula>
    </cfRule>
    <cfRule type="containsText" dxfId="1431" priority="127" operator="containsText" text="EXTREMO">
      <formula>NOT(ISERROR(SEARCH("EXTREMO",FN9)))</formula>
    </cfRule>
    <cfRule type="containsText" dxfId="1430" priority="126" operator="containsText" text="ALTO">
      <formula>NOT(ISERROR(SEARCH("ALTO",FN9)))</formula>
    </cfRule>
  </conditionalFormatting>
  <conditionalFormatting sqref="FN9:FO10">
    <cfRule type="containsText" dxfId="1429" priority="41" operator="containsText" text="ALTO">
      <formula>NOT(ISERROR(SEARCH("ALTO",FN9)))</formula>
    </cfRule>
    <cfRule type="containsText" dxfId="1428" priority="42" operator="containsText" text="EXTREMO">
      <formula>NOT(ISERROR(SEARCH("EXTREMO",FN9)))</formula>
    </cfRule>
    <cfRule type="containsText" dxfId="1427" priority="40" operator="containsText" text="MODERADO">
      <formula>NOT(ISERROR(SEARCH("MODERADO",FN9)))</formula>
    </cfRule>
  </conditionalFormatting>
  <conditionalFormatting sqref="FN10:FO10">
    <cfRule type="containsText" dxfId="1426" priority="23" operator="containsText" text="ALTO">
      <formula>NOT(ISERROR(SEARCH("ALTO",FN10)))</formula>
    </cfRule>
    <cfRule type="containsText" dxfId="1425" priority="22" operator="containsText" text="MODERADO">
      <formula>NOT(ISERROR(SEARCH("MODERADO",FN10)))</formula>
    </cfRule>
    <cfRule type="containsText" dxfId="1424" priority="24" operator="containsText" text="EXTREMO">
      <formula>NOT(ISERROR(SEARCH("EXTREMO",FN10)))</formula>
    </cfRule>
  </conditionalFormatting>
  <conditionalFormatting sqref="FN20:FO32">
    <cfRule type="containsText" dxfId="1423" priority="71" operator="containsText" text="ALTO">
      <formula>NOT(ISERROR(SEARCH("ALTO",FN20)))</formula>
    </cfRule>
    <cfRule type="containsText" dxfId="1422" priority="70" operator="containsText" text="MODERADO">
      <formula>NOT(ISERROR(SEARCH("MODERADO",FN20)))</formula>
    </cfRule>
    <cfRule type="containsText" dxfId="1421" priority="106" operator="containsText" text="MODERADO">
      <formula>NOT(ISERROR(SEARCH("MODERADO",FN20)))</formula>
    </cfRule>
    <cfRule type="containsText" dxfId="1420" priority="107" operator="containsText" text="ALTO">
      <formula>NOT(ISERROR(SEARCH("ALTO",FN20)))</formula>
    </cfRule>
    <cfRule type="containsText" dxfId="1419" priority="108" operator="containsText" text="EXTREMO">
      <formula>NOT(ISERROR(SEARCH("EXTREMO",FN20)))</formula>
    </cfRule>
    <cfRule type="containsText" dxfId="1418" priority="72" operator="containsText" text="EXTREMO">
      <formula>NOT(ISERROR(SEARCH("EXTREMO",FN20)))</formula>
    </cfRule>
  </conditionalFormatting>
  <conditionalFormatting sqref="FU9:FV9">
    <cfRule type="containsText" dxfId="1417" priority="122" operator="containsText" text="MODERADO">
      <formula>NOT(ISERROR(SEARCH("MODERADO",FU9)))</formula>
    </cfRule>
    <cfRule type="containsText" dxfId="1416" priority="124" operator="containsText" text="EXTREMO">
      <formula>NOT(ISERROR(SEARCH("EXTREMO",FU9)))</formula>
    </cfRule>
    <cfRule type="containsText" dxfId="1415" priority="123" operator="containsText" text="ALTO">
      <formula>NOT(ISERROR(SEARCH("ALTO",FU9)))</formula>
    </cfRule>
  </conditionalFormatting>
  <conditionalFormatting sqref="FU9:FV10">
    <cfRule type="containsText" dxfId="1414" priority="39" operator="containsText" text="EXTREMO">
      <formula>NOT(ISERROR(SEARCH("EXTREMO",FU9)))</formula>
    </cfRule>
    <cfRule type="containsText" dxfId="1413" priority="38" operator="containsText" text="ALTO">
      <formula>NOT(ISERROR(SEARCH("ALTO",FU9)))</formula>
    </cfRule>
    <cfRule type="containsText" dxfId="1412" priority="37" operator="containsText" text="MODERADO">
      <formula>NOT(ISERROR(SEARCH("MODERADO",FU9)))</formula>
    </cfRule>
  </conditionalFormatting>
  <conditionalFormatting sqref="FU10:FV10">
    <cfRule type="containsText" dxfId="1411" priority="21" operator="containsText" text="EXTREMO">
      <formula>NOT(ISERROR(SEARCH("EXTREMO",FU10)))</formula>
    </cfRule>
    <cfRule type="containsText" dxfId="1410" priority="20" operator="containsText" text="ALTO">
      <formula>NOT(ISERROR(SEARCH("ALTO",FU10)))</formula>
    </cfRule>
    <cfRule type="containsText" dxfId="1409" priority="19" operator="containsText" text="MODERADO">
      <formula>NOT(ISERROR(SEARCH("MODERADO",FU10)))</formula>
    </cfRule>
  </conditionalFormatting>
  <conditionalFormatting sqref="FU20:FV32">
    <cfRule type="containsText" dxfId="1408" priority="69" operator="containsText" text="EXTREMO">
      <formula>NOT(ISERROR(SEARCH("EXTREMO",FU20)))</formula>
    </cfRule>
    <cfRule type="containsText" dxfId="1407" priority="68" operator="containsText" text="ALTO">
      <formula>NOT(ISERROR(SEARCH("ALTO",FU20)))</formula>
    </cfRule>
    <cfRule type="containsText" dxfId="1406" priority="67" operator="containsText" text="MODERADO">
      <formula>NOT(ISERROR(SEARCH("MODERADO",FU20)))</formula>
    </cfRule>
    <cfRule type="containsText" dxfId="1405" priority="103" operator="containsText" text="MODERADO">
      <formula>NOT(ISERROR(SEARCH("MODERADO",FU20)))</formula>
    </cfRule>
    <cfRule type="containsText" dxfId="1404" priority="104" operator="containsText" text="ALTO">
      <formula>NOT(ISERROR(SEARCH("ALTO",FU20)))</formula>
    </cfRule>
    <cfRule type="containsText" dxfId="1403" priority="105" operator="containsText" text="EXTREMO">
      <formula>NOT(ISERROR(SEARCH("EXTREMO",FU20)))</formula>
    </cfRule>
  </conditionalFormatting>
  <conditionalFormatting sqref="GB9:GC9">
    <cfRule type="containsText" dxfId="1402" priority="119" operator="containsText" text="MODERADO">
      <formula>NOT(ISERROR(SEARCH("MODERADO",GB9)))</formula>
    </cfRule>
    <cfRule type="containsText" dxfId="1401" priority="120" operator="containsText" text="ALTO">
      <formula>NOT(ISERROR(SEARCH("ALTO",GB9)))</formula>
    </cfRule>
    <cfRule type="containsText" dxfId="1400" priority="121" operator="containsText" text="EXTREMO">
      <formula>NOT(ISERROR(SEARCH("EXTREMO",GB9)))</formula>
    </cfRule>
  </conditionalFormatting>
  <conditionalFormatting sqref="GB9:GC10">
    <cfRule type="containsText" dxfId="1399" priority="35" operator="containsText" text="ALTO">
      <formula>NOT(ISERROR(SEARCH("ALTO",GB9)))</formula>
    </cfRule>
    <cfRule type="containsText" dxfId="1398" priority="36" operator="containsText" text="EXTREMO">
      <formula>NOT(ISERROR(SEARCH("EXTREMO",GB9)))</formula>
    </cfRule>
    <cfRule type="containsText" dxfId="1397" priority="34" operator="containsText" text="MODERADO">
      <formula>NOT(ISERROR(SEARCH("MODERADO",GB9)))</formula>
    </cfRule>
  </conditionalFormatting>
  <conditionalFormatting sqref="GB10:GC10">
    <cfRule type="containsText" dxfId="1396" priority="17" operator="containsText" text="ALTO">
      <formula>NOT(ISERROR(SEARCH("ALTO",GB10)))</formula>
    </cfRule>
    <cfRule type="containsText" dxfId="1395" priority="16" operator="containsText" text="MODERADO">
      <formula>NOT(ISERROR(SEARCH("MODERADO",GB10)))</formula>
    </cfRule>
    <cfRule type="containsText" dxfId="1394" priority="18" operator="containsText" text="EXTREMO">
      <formula>NOT(ISERROR(SEARCH("EXTREMO",GB10)))</formula>
    </cfRule>
  </conditionalFormatting>
  <conditionalFormatting sqref="GB20:GC32">
    <cfRule type="containsText" dxfId="1393" priority="66" operator="containsText" text="EXTREMO">
      <formula>NOT(ISERROR(SEARCH("EXTREMO",GB20)))</formula>
    </cfRule>
    <cfRule type="containsText" dxfId="1392" priority="65" operator="containsText" text="ALTO">
      <formula>NOT(ISERROR(SEARCH("ALTO",GB20)))</formula>
    </cfRule>
    <cfRule type="containsText" dxfId="1391" priority="64" operator="containsText" text="MODERADO">
      <formula>NOT(ISERROR(SEARCH("MODERADO",GB20)))</formula>
    </cfRule>
    <cfRule type="containsText" dxfId="1390" priority="100" operator="containsText" text="MODERADO">
      <formula>NOT(ISERROR(SEARCH("MODERADO",GB20)))</formula>
    </cfRule>
    <cfRule type="containsText" dxfId="1389" priority="101" operator="containsText" text="ALTO">
      <formula>NOT(ISERROR(SEARCH("ALTO",GB20)))</formula>
    </cfRule>
    <cfRule type="containsText" dxfId="1388" priority="102" operator="containsText" text="EXTREMO">
      <formula>NOT(ISERROR(SEARCH("EXTREMO",GB20)))</formula>
    </cfRule>
  </conditionalFormatting>
  <dataValidations count="19">
    <dataValidation type="list" sqref="CI9:CI88" xr:uid="{00000000-0002-0000-0300-000012000000}">
      <formula1>IMPLEMENT</formula1>
    </dataValidation>
    <dataValidation type="list" allowBlank="1" showInputMessage="1" sqref="F9:F88" xr:uid="{00000000-0002-0000-0300-000011000000}">
      <formula1>TipoCau</formula1>
    </dataValidation>
    <dataValidation type="list" allowBlank="1" showInputMessage="1" sqref="D11:D88" xr:uid="{00000000-0002-0000-0300-000010000000}">
      <formula1>InternoExp</formula1>
    </dataValidation>
    <dataValidation type="list" allowBlank="1" showInputMessage="1" sqref="H9:H88" xr:uid="{00000000-0002-0000-0300-00000F000000}">
      <formula1>TramitesSer</formula1>
    </dataValidation>
    <dataValidation type="list" allowBlank="1" showInputMessage="1" showErrorMessage="1" sqref="G9:G88" xr:uid="{00000000-0002-0000-0300-00000E000000}">
      <formula1>consecuencias</formula1>
    </dataValidation>
    <dataValidation showInputMessage="1" showErrorMessage="1" errorTitle="Rechazado" error="Solo son validadas las opciones de la lista" sqref="CR33:CR88 AK9:AL88 CS9:CS88 CP9:CQ88 CU9:CV88" xr:uid="{00000000-0002-0000-0300-00000D000000}"/>
    <dataValidation type="list" allowBlank="1" showInputMessage="1" sqref="D9:D10" xr:uid="{00000000-0002-0000-0300-00000C000000}">
      <formula1>$BMF$705:$BMF$707</formula1>
    </dataValidation>
    <dataValidation type="list" allowBlank="1" showInputMessage="1" sqref="E24:E32 E9:E14 E17 E20 E22" xr:uid="{00000000-0002-0000-0300-00000B000000}">
      <formula1>$BMH$695:$BMH$706</formula1>
    </dataValidation>
    <dataValidation type="list" allowBlank="1" showInputMessage="1" showErrorMessage="1" sqref="XAV9:XAV10 WQZ9:WQZ10 WHD9:WHD10 VXH9:VXH10 VNL9:VNL10 VDP9:VDP10 UTT9:UTT10 UJX9:UJX10 UAB9:UAB10 TQF9:TQF10 TGJ9:TGJ10 SWN9:SWN10 SMR9:SMR10 SCV9:SCV10 RSZ9:RSZ10 RJD9:RJD10 QZH9:QZH10 QPL9:QPL10 QFP9:QFP10 PVT9:PVT10 PLX9:PLX10 PCB9:PCB10 OSF9:OSF10 OIJ9:OIJ10 NYN9:NYN10 NOR9:NOR10 NEV9:NEV10 MUZ9:MUZ10 MLD9:MLD10 MBH9:MBH10 LRL9:LRL10 LHP9:LHP10 KXT9:KXT10 KNX9:KNX10 KEB9:KEB10 JUF9:JUF10 JKJ9:JKJ10 JAN9:JAN10 IQR9:IQR10 IGV9:IGV10 HWZ9:HWZ10 HND9:HND10 HDH9:HDH10 GTL9:GTL10 GJP9:GJP10 FZT9:FZT10 FPX9:FPX10 FGB9:FGB10 EWF9:EWF10 EMJ9:EMJ10 ECN9:ECN10 DSR9:DSR10 DIV9:DIV10 CYZ9:CYZ10 CPD9:CPD10 CFH9:CFH10 BVL9:BVL10 J9:AB88" xr:uid="{00000000-0002-0000-0300-00000A000000}">
      <formula1>SINO</formula1>
    </dataValidation>
    <dataValidation type="whole" allowBlank="1" showInputMessage="1" showErrorMessage="1" sqref="XAG9:XAG10 WQK9:WQK10 WGO9:WGO10 VWS9:VWS10 VMW9:VMW10 VDA9:VDA10 UTE9:UTE10 UJI9:UJI10 TZM9:TZM10 TPQ9:TPQ10 TFU9:TFU10 SVY9:SVY10 SMC9:SMC10 SCG9:SCG10 RSK9:RSK10 RIO9:RIO10 QYS9:QYS10 QOW9:QOW10 QFA9:QFA10 PVE9:PVE10 PLI9:PLI10 PBM9:PBM10 ORQ9:ORQ10 OHU9:OHU10 NXY9:NXY10 NOC9:NOC10 NEG9:NEG10 MUK9:MUK10 MKO9:MKO10 MAS9:MAS10 LQW9:LQW10 LHA9:LHA10 KXE9:KXE10 KNI9:KNI10 KDM9:KDM10 JTQ9:JTQ10 JJU9:JJU10 IZY9:IZY10 IQC9:IQC10 IGG9:IGG10 HWK9:HWK10 HMO9:HMO10 HCS9:HCS10 GSW9:GSW10 GJA9:GJA10 FZE9:FZE10 FPI9:FPI10 FFM9:FFM10 EVQ9:EVQ10 ELU9:ELU10 EBY9:EBY10 DSC9:DSC10 DIG9:DIG10 CYK9:CYK10 COO9:COO10 CES9:CES10 BUW9:BUW10" xr:uid="{00000000-0002-0000-0300-000009000000}">
      <formula1>0</formula1>
      <formula2>100</formula2>
    </dataValidation>
    <dataValidation showInputMessage="1" showErrorMessage="1" sqref="XAJ9:XAN10 WQN9:WQR10 WGR9:WGV10 VWV9:VWZ10 VMZ9:VND10 VDD9:VDH10 UTH9:UTL10 UJL9:UJP10 TZP9:TZT10 TPT9:TPX10 TFX9:TGB10 SWB9:SWF10 SMF9:SMJ10 SCJ9:SCN10 RSN9:RSR10 RIR9:RIV10 QYV9:QYZ10 QOZ9:QPD10 QFD9:QFH10 PVH9:PVL10 PLL9:PLP10 PBP9:PBT10 ORT9:ORX10 OHX9:OIB10 NYB9:NYF10 NOF9:NOJ10 NEJ9:NEN10 MUN9:MUR10 MKR9:MKV10 MAV9:MAZ10 LQZ9:LRD10 LHD9:LHH10 KXH9:KXL10 KNL9:KNP10 KDP9:KDT10 JTT9:JTX10 JJX9:JKB10 JAB9:JAF10 IQF9:IQJ10 IGJ9:IGN10 HWN9:HWR10 HMR9:HMV10 HCV9:HCZ10 GSZ9:GTD10 GJD9:GJH10 FZH9:FZL10 FPL9:FPP10 FFP9:FFT10 EVT9:EVX10 ELX9:EMB10 ECB9:ECF10 DSF9:DSJ10 DIJ9:DIN10 CYN9:CYR10 COR9:COV10 CEV9:CEZ10 BUZ9:BVD10 CL9:CO88" xr:uid="{00000000-0002-0000-0300-000008000000}"/>
    <dataValidation type="list" showInputMessage="1" showErrorMessage="1" errorTitle="Rechazado" error="Solo son validadas las opciones de la lista" sqref="XAH9:XAH10 WQL9:WQL10 WGP9:WGP10 VWT9:VWT10 VMX9:VMX10 VDB9:VDB10 UTF9:UTF10 UJJ9:UJJ10 TZN9:TZN10 TPR9:TPR10 TFV9:TFV10 SVZ9:SVZ10 SMD9:SMD10 SCH9:SCH10 RSL9:RSL10 RIP9:RIP10 QYT9:QYT10 QOX9:QOX10 QFB9:QFB10 PVF9:PVF10 PLJ9:PLJ10 PBN9:PBN10 ORR9:ORR10 OHV9:OHV10 NXZ9:NXZ10 NOD9:NOD10 NEH9:NEH10 MUL9:MUL10 MKP9:MKP10 MAT9:MAT10 LQX9:LQX10 LHB9:LHB10 KXF9:KXF10 KNJ9:KNJ10 KDN9:KDN10 JTR9:JTR10 JJV9:JJV10 IZZ9:IZZ10 IQD9:IQD10 IGH9:IGH10 HWL9:HWL10 HMP9:HMP10 HCT9:HCT10 GSX9:GSX10 GJB9:GJB10 FZF9:FZF10 FPJ9:FPJ10 FFN9:FFN10 EVR9:EVR10 ELV9:ELV10 EBZ9:EBZ10 DSD9:DSD10 DIH9:DIH10 CYL9:CYL10 COP9:COP10 CET9:CET10 BUX9:BUX10 BJ9:BJ24 BN9:BN88 BR9:BR88 BV9:BV88 BZ9:BZ88 CH9:CH88 CD9:CD88 CW9:CW88 CT9:CT88 CK9:CO88 AX9:AX88 AT9:AT88 AP9:AP88 BB9:BB88 BF9:BF88 BJ27:BJ88" xr:uid="{00000000-0002-0000-0300-000007000000}">
      <formula1>Efecto</formula1>
    </dataValidation>
    <dataValidation type="list" allowBlank="1" showInputMessage="1" showErrorMessage="1" sqref="WZV9:WZV10 WPZ9:WPZ10 WGD9:WGD10 VWH9:VWH10 VML9:VML10 VCP9:VCP10 UST9:UST10 UIX9:UIX10 TZB9:TZB10 TPF9:TPF10 TFJ9:TFJ10 SVN9:SVN10 SLR9:SLR10 SBV9:SBV10 RRZ9:RRZ10 RID9:RID10 QYH9:QYH10 QOL9:QOL10 QEP9:QEP10 PUT9:PUT10 PKX9:PKX10 PBB9:PBB10 ORF9:ORF10 OHJ9:OHJ10 NXN9:NXN10 NNR9:NNR10 NDV9:NDV10 MTZ9:MTZ10 MKD9:MKD10 MAH9:MAH10 LQL9:LQL10 LGP9:LGP10 KWT9:KWT10 KMX9:KMX10 KDB9:KDB10 JTF9:JTF10 JJJ9:JJJ10 IZN9:IZN10 IPR9:IPR10 IFV9:IFV10 HVZ9:HVZ10 HMD9:HMD10 HCH9:HCH10 GSL9:GSL10 GIP9:GIP10 FYT9:FYT10 FOX9:FOX10 FFB9:FFB10 EVF9:EVF10 ELJ9:ELJ10 EBN9:EBN10 DRR9:DRR10 DHV9:DHV10 CXZ9:CXZ10 COD9:COD10 CEH9:CEH10 BUL9:BUL10" xr:uid="{00000000-0002-0000-0300-000006000000}">
      <formula1>IMPACTO</formula1>
    </dataValidation>
    <dataValidation type="list" allowBlank="1" showInputMessage="1" showErrorMessage="1" sqref="WZU9:WZU10 WPY9:WPY10 WGC9:WGC10 VWG9:VWG10 VMK9:VMK10 VCO9:VCO10 USS9:USS10 UIW9:UIW10 TZA9:TZA10 TPE9:TPE10 TFI9:TFI10 SVM9:SVM10 SLQ9:SLQ10 SBU9:SBU10 RRY9:RRY10 RIC9:RIC10 QYG9:QYG10 QOK9:QOK10 QEO9:QEO10 PUS9:PUS10 PKW9:PKW10 PBA9:PBA10 ORE9:ORE10 OHI9:OHI10 NXM9:NXM10 NNQ9:NNQ10 NDU9:NDU10 MTY9:MTY10 MKC9:MKC10 MAG9:MAG10 LQK9:LQK10 LGO9:LGO10 KWS9:KWS10 KMW9:KMW10 KDA9:KDA10 JTE9:JTE10 JJI9:JJI10 IZM9:IZM10 IPQ9:IPQ10 IFU9:IFU10 HVY9:HVY10 HMC9:HMC10 HCG9:HCG10 GSK9:GSK10 GIO9:GIO10 FYS9:FYS10 FOW9:FOW10 FFA9:FFA10 EVE9:EVE10 ELI9:ELI10 EBM9:EBM10 DRQ9:DRQ10 DHU9:DHU10 CXY9:CXY10 COC9:COC10 CEG9:CEG10 BUK9:BUK10 I9:I88" xr:uid="{00000000-0002-0000-0300-000005000000}">
      <formula1>PROBAB</formula1>
    </dataValidation>
    <dataValidation type="list" showInputMessage="1" showErrorMessage="1" sqref="BJ25:BJ26 BI9:BI24 BU9:BU88 BQ9:BQ88 CC9:CC88 BY9:BY88 CG9:CG88 CJ9:CJ88 BM9:BM88 AO9:AO88 AS9:AS88 AW9:AW88 BA9:BA88 BE9:BE88 BI27:BI88" xr:uid="{00000000-0002-0000-0300-000004000000}">
      <formula1>TIP_CONTROL</formula1>
    </dataValidation>
    <dataValidation type="list" allowBlank="1" showInputMessage="1" sqref="E18:E19 E23 E21 E15:E16 E33:E88" xr:uid="{00000000-0002-0000-0300-000003000000}">
      <formula1>ExternoExp</formula1>
    </dataValidation>
    <dataValidation type="list" allowBlank="1" showInputMessage="1" showErrorMessage="1" sqref="BMA684:BMA688" xr:uid="{00000000-0002-0000-0300-000002000000}">
      <formula1>TipoCausa</formula1>
    </dataValidation>
    <dataValidation type="list" showInputMessage="1" showErrorMessage="1" errorTitle="Rechazado" error="Solo son validadas las opciones de la lista" sqref="BH25:BH26 BO9:BO88 BS9:BS88 BW9:BW88 CA9:CA88 CE9:CE88 BK9:BK88 BG9:BG88 AU9:AU88 AQ9:AQ88 AM9:AM88 AY9:AY88 BC9:BC88" xr:uid="{00000000-0002-0000-0300-000001000000}">
      <formula1>FRECUENCY</formula1>
    </dataValidation>
    <dataValidation type="list" showErrorMessage="1" sqref="BI25:BI26 BH9:BH24 BL9:BL88 BP9:BP88 BT9:BT88 BX9:BX88 CB9:CB88 CF9:CF88 AR9:AR88 AN9:AN88 AV9:AV88 AZ9:AZ88 BD9:BD88 BH27:BH88" xr:uid="{00000000-0002-0000-0300-000000000000}">
      <formula1>IMPLEMENT</formula1>
    </dataValidation>
  </dataValidation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7F3F6-93BD-455A-9223-7C1E8E3454A6}">
  <dimension ref="A1:BOU961"/>
  <sheetViews>
    <sheetView topLeftCell="A36" workbookViewId="0">
      <selection activeCell="A38" sqref="A38"/>
    </sheetView>
  </sheetViews>
  <sheetFormatPr baseColWidth="10" defaultRowHeight="10.199999999999999" x14ac:dyDescent="0.2"/>
  <cols>
    <col min="1" max="1" width="4.77734375" style="1" customWidth="1"/>
    <col min="2" max="2" width="23.21875" style="1" customWidth="1"/>
    <col min="3" max="3" width="36.77734375" style="1" customWidth="1"/>
    <col min="4" max="4" width="23.77734375" style="1" customWidth="1"/>
    <col min="5" max="6" width="13.44140625" style="1" customWidth="1"/>
    <col min="7" max="8" width="23.77734375" style="1" customWidth="1"/>
    <col min="9" max="9" width="12" style="2" customWidth="1"/>
    <col min="10" max="28" width="9.77734375" style="2" customWidth="1"/>
    <col min="29" max="29" width="7.44140625" style="2" customWidth="1"/>
    <col min="30" max="30" width="5.77734375" style="2" customWidth="1"/>
    <col min="31" max="31" width="8.77734375" style="2" customWidth="1"/>
    <col min="32" max="32" width="5.77734375" style="1" customWidth="1"/>
    <col min="33" max="33" width="11" style="2" customWidth="1"/>
    <col min="34" max="34" width="6.44140625" style="5" customWidth="1"/>
    <col min="35" max="35" width="39.44140625" style="1" customWidth="1"/>
    <col min="36" max="36" width="17.77734375" style="1" customWidth="1"/>
    <col min="37" max="37" width="23" style="4" customWidth="1"/>
    <col min="38" max="38" width="18" style="4" customWidth="1"/>
    <col min="39" max="39" width="8.77734375" style="4" customWidth="1"/>
    <col min="40" max="40" width="12.21875" style="1" customWidth="1"/>
    <col min="41" max="41" width="8.77734375" style="1" customWidth="1"/>
    <col min="42" max="42" width="9.77734375" style="4" customWidth="1"/>
    <col min="43" max="43" width="8.77734375" style="4" customWidth="1"/>
    <col min="44" max="44" width="12.21875" style="1" customWidth="1"/>
    <col min="45" max="45" width="8.77734375" style="1" customWidth="1"/>
    <col min="46" max="46" width="10" style="4" customWidth="1"/>
    <col min="47" max="47" width="8.77734375" style="4" customWidth="1"/>
    <col min="48" max="48" width="12.21875" style="1" customWidth="1"/>
    <col min="49" max="49" width="8.77734375" style="1" customWidth="1"/>
    <col min="50" max="50" width="9.77734375" style="4" customWidth="1"/>
    <col min="51" max="51" width="8.77734375" style="4" customWidth="1"/>
    <col min="52" max="52" width="12.21875" style="1" customWidth="1"/>
    <col min="53" max="53" width="8.77734375" style="1" customWidth="1"/>
    <col min="54" max="54" width="9.77734375" style="4" customWidth="1"/>
    <col min="55" max="55" width="8.77734375" style="4" customWidth="1"/>
    <col min="56" max="56" width="12.21875" style="1" customWidth="1"/>
    <col min="57" max="57" width="8.77734375" style="1" customWidth="1"/>
    <col min="58" max="58" width="9.21875" style="4" customWidth="1"/>
    <col min="59" max="59" width="8.77734375" style="4" customWidth="1"/>
    <col min="60" max="60" width="12.21875" style="1" customWidth="1"/>
    <col min="61" max="61" width="8.77734375" style="1" customWidth="1"/>
    <col min="62" max="62" width="9.21875" style="4" customWidth="1"/>
    <col min="63" max="63" width="8.77734375" style="4" hidden="1" customWidth="1"/>
    <col min="64" max="64" width="12.21875" style="1" hidden="1" customWidth="1"/>
    <col min="65" max="65" width="8.77734375" style="1" hidden="1" customWidth="1"/>
    <col min="66" max="66" width="9.21875" style="4" hidden="1" customWidth="1"/>
    <col min="67" max="67" width="8.77734375" style="4" hidden="1" customWidth="1"/>
    <col min="68" max="68" width="12.21875" style="1" hidden="1" customWidth="1"/>
    <col min="69" max="69" width="8.77734375" style="1" hidden="1" customWidth="1"/>
    <col min="70" max="70" width="9.21875" style="4" hidden="1" customWidth="1"/>
    <col min="71" max="71" width="8.77734375" style="4" hidden="1" customWidth="1"/>
    <col min="72" max="72" width="12.21875" style="1" hidden="1" customWidth="1"/>
    <col min="73" max="73" width="8.77734375" style="1" hidden="1" customWidth="1"/>
    <col min="74" max="74" width="9.21875" style="4" hidden="1" customWidth="1"/>
    <col min="75" max="75" width="8.77734375" style="4" hidden="1" customWidth="1"/>
    <col min="76" max="76" width="12.21875" style="1" hidden="1" customWidth="1"/>
    <col min="77" max="77" width="8.77734375" style="1" hidden="1" customWidth="1"/>
    <col min="78" max="78" width="9.21875" style="4" hidden="1" customWidth="1"/>
    <col min="79" max="79" width="8.77734375" style="4" hidden="1" customWidth="1"/>
    <col min="80" max="80" width="12.21875" style="1" hidden="1" customWidth="1"/>
    <col min="81" max="81" width="8.77734375" style="1" hidden="1" customWidth="1"/>
    <col min="82" max="82" width="9.21875" style="4" hidden="1" customWidth="1"/>
    <col min="83" max="83" width="8.77734375" style="4" hidden="1" customWidth="1"/>
    <col min="84" max="84" width="12.21875" style="1" hidden="1" customWidth="1"/>
    <col min="85" max="85" width="8.77734375" style="1" hidden="1" customWidth="1"/>
    <col min="86" max="86" width="9.21875" style="4" hidden="1" customWidth="1"/>
    <col min="87" max="89" width="2.21875" style="4" hidden="1" customWidth="1"/>
    <col min="90" max="90" width="7.77734375" style="4" customWidth="1"/>
    <col min="91" max="91" width="6.77734375" style="4" customWidth="1"/>
    <col min="92" max="92" width="9" style="4" customWidth="1"/>
    <col min="93" max="93" width="6.77734375" style="4" customWidth="1"/>
    <col min="94" max="94" width="10.5546875" style="4" customWidth="1"/>
    <col min="95" max="95" width="6.77734375" style="4" customWidth="1"/>
    <col min="96" max="96" width="50.5546875" style="4" customWidth="1"/>
    <col min="97" max="97" width="7" style="4" customWidth="1"/>
    <col min="98" max="98" width="9" style="4" customWidth="1"/>
    <col min="99" max="99" width="40.5546875" style="2" customWidth="1"/>
    <col min="100" max="100" width="32.21875" style="2" customWidth="1"/>
    <col min="101" max="101" width="1.44140625" style="4" hidden="1" customWidth="1"/>
    <col min="102" max="105" width="5.44140625" style="4" hidden="1" customWidth="1"/>
    <col min="106" max="106" width="5.77734375" style="1" hidden="1" customWidth="1"/>
    <col min="107" max="108" width="6.77734375" style="1" hidden="1" customWidth="1"/>
    <col min="109" max="109" width="4.44140625" style="4" hidden="1" customWidth="1"/>
    <col min="110" max="110" width="6.44140625" style="1" hidden="1" customWidth="1"/>
    <col min="111" max="112" width="6.44140625" style="4" hidden="1" customWidth="1"/>
    <col min="113" max="113" width="19" style="1" hidden="1" customWidth="1"/>
    <col min="114" max="116" width="6" style="1" hidden="1" customWidth="1"/>
    <col min="117" max="117" width="4.44140625" style="4" hidden="1" customWidth="1"/>
    <col min="118" max="118" width="6.44140625" style="1" hidden="1" customWidth="1"/>
    <col min="119" max="119" width="6.44140625" style="4" hidden="1" customWidth="1"/>
    <col min="120" max="191" width="6" style="1" hidden="1" customWidth="1"/>
    <col min="192" max="192" width="7.44140625" style="1" hidden="1" customWidth="1"/>
    <col min="193" max="224" width="8" style="1" customWidth="1"/>
    <col min="225" max="1677" width="2.21875" style="1" customWidth="1"/>
    <col min="1678" max="1680" width="10.88671875" style="1"/>
    <col min="1681" max="1681" width="4.21875" style="1" customWidth="1"/>
    <col min="1682" max="1683" width="10.88671875" style="1"/>
    <col min="1684" max="1684" width="4.77734375" style="1" customWidth="1"/>
    <col min="1685" max="1690" width="10.88671875" style="1"/>
    <col min="1691" max="1691" width="36.21875" style="1" customWidth="1"/>
    <col min="1692" max="1692" width="10.88671875" style="1"/>
    <col min="1693" max="1693" width="45.44140625" style="1" customWidth="1"/>
    <col min="1694" max="1695" width="10.88671875" style="1"/>
    <col min="1696" max="1696" width="10.88671875" style="3"/>
    <col min="1697" max="1697" width="10.88671875" style="1"/>
    <col min="1698" max="1698" width="32.44140625" style="2" customWidth="1"/>
    <col min="1699" max="1702" width="10.88671875" style="1"/>
    <col min="1703" max="1703" width="35.44140625" style="1" customWidth="1"/>
    <col min="1704" max="1762" width="10.88671875" style="1"/>
    <col min="1763" max="1763" width="26.44140625" style="1" customWidth="1"/>
    <col min="1764" max="1766" width="10.88671875" style="1"/>
    <col min="1767" max="1767" width="17.44140625" style="1" customWidth="1"/>
    <col min="1768" max="1892" width="10.88671875" style="1"/>
    <col min="1893" max="1893" width="12" style="1" customWidth="1"/>
    <col min="1894" max="1894" width="2.77734375" style="1" customWidth="1"/>
    <col min="1895" max="1896" width="6.44140625" style="1" customWidth="1"/>
    <col min="1897" max="1897" width="5.77734375" style="1" customWidth="1"/>
    <col min="1898" max="1898" width="6.44140625" style="1" customWidth="1"/>
    <col min="1899" max="1899" width="13.77734375" style="1" customWidth="1"/>
    <col min="1900" max="1901" width="9" style="1" customWidth="1"/>
    <col min="1902" max="1902" width="2.44140625" style="1" customWidth="1"/>
    <col min="1903" max="1903" width="8.77734375" style="1" customWidth="1"/>
    <col min="1904" max="1904" width="7.44140625" style="1" customWidth="1"/>
    <col min="1905" max="1907" width="3.77734375" style="1" customWidth="1"/>
    <col min="1908" max="1908" width="3.44140625" style="1" customWidth="1"/>
    <col min="1909" max="1909" width="2.77734375" style="1" customWidth="1"/>
    <col min="1910" max="1910" width="3" style="1" customWidth="1"/>
    <col min="1911" max="1913" width="0" style="1" hidden="1" customWidth="1"/>
    <col min="1914" max="1914" width="4.44140625" style="1" customWidth="1"/>
    <col min="1915" max="1915" width="0" style="1" hidden="1" customWidth="1"/>
    <col min="1916" max="1917" width="14.77734375" style="1" customWidth="1"/>
    <col min="1918" max="1918" width="15.21875" style="1" customWidth="1"/>
    <col min="1919" max="1919" width="6.44140625" style="1" customWidth="1"/>
    <col min="1920" max="1920" width="15.21875" style="1" customWidth="1"/>
    <col min="1921" max="1921" width="4.21875" style="1" customWidth="1"/>
    <col min="1922" max="1922" width="3" style="1" customWidth="1"/>
    <col min="1923" max="1925" width="0" style="1" hidden="1" customWidth="1"/>
    <col min="1926" max="1926" width="3" style="1" customWidth="1"/>
    <col min="1927" max="1927" width="0" style="1" hidden="1" customWidth="1"/>
    <col min="1928" max="1928" width="3" style="1" customWidth="1"/>
    <col min="1929" max="1929" width="0" style="1" hidden="1" customWidth="1"/>
    <col min="1930" max="1930" width="4.44140625" style="1" customWidth="1"/>
    <col min="1931" max="1931" width="34.21875" style="1" customWidth="1"/>
    <col min="1932" max="1932" width="23.44140625" style="1" customWidth="1"/>
    <col min="1933" max="1933" width="9.21875" style="1" customWidth="1"/>
    <col min="1934" max="1934" width="19.44140625" style="1" customWidth="1"/>
    <col min="1935" max="1935" width="42.77734375" style="1" customWidth="1"/>
    <col min="1936" max="1936" width="5.77734375" style="1" customWidth="1"/>
    <col min="1937" max="1937" width="31.44140625" style="1" customWidth="1"/>
    <col min="1938" max="1938" width="16.21875" style="1" customWidth="1"/>
    <col min="1939" max="1940" width="9.21875" style="1" customWidth="1"/>
    <col min="1941" max="1941" width="11.21875" style="1" customWidth="1"/>
    <col min="1942" max="1942" width="2.21875" style="1" customWidth="1"/>
    <col min="1943" max="2148" width="10.88671875" style="1"/>
    <col min="2149" max="2149" width="12" style="1" customWidth="1"/>
    <col min="2150" max="2150" width="2.77734375" style="1" customWidth="1"/>
    <col min="2151" max="2152" width="6.44140625" style="1" customWidth="1"/>
    <col min="2153" max="2153" width="5.77734375" style="1" customWidth="1"/>
    <col min="2154" max="2154" width="6.44140625" style="1" customWidth="1"/>
    <col min="2155" max="2155" width="13.77734375" style="1" customWidth="1"/>
    <col min="2156" max="2157" width="9" style="1" customWidth="1"/>
    <col min="2158" max="2158" width="2.44140625" style="1" customWidth="1"/>
    <col min="2159" max="2159" width="8.77734375" style="1" customWidth="1"/>
    <col min="2160" max="2160" width="7.44140625" style="1" customWidth="1"/>
    <col min="2161" max="2163" width="3.77734375" style="1" customWidth="1"/>
    <col min="2164" max="2164" width="3.44140625" style="1" customWidth="1"/>
    <col min="2165" max="2165" width="2.77734375" style="1" customWidth="1"/>
    <col min="2166" max="2166" width="3" style="1" customWidth="1"/>
    <col min="2167" max="2169" width="0" style="1" hidden="1" customWidth="1"/>
    <col min="2170" max="2170" width="4.44140625" style="1" customWidth="1"/>
    <col min="2171" max="2171" width="0" style="1" hidden="1" customWidth="1"/>
    <col min="2172" max="2173" width="14.77734375" style="1" customWidth="1"/>
    <col min="2174" max="2174" width="15.21875" style="1" customWidth="1"/>
    <col min="2175" max="2175" width="6.44140625" style="1" customWidth="1"/>
    <col min="2176" max="2176" width="15.21875" style="1" customWidth="1"/>
    <col min="2177" max="2177" width="4.21875" style="1" customWidth="1"/>
    <col min="2178" max="2178" width="3" style="1" customWidth="1"/>
    <col min="2179" max="2181" width="0" style="1" hidden="1" customWidth="1"/>
    <col min="2182" max="2182" width="3" style="1" customWidth="1"/>
    <col min="2183" max="2183" width="0" style="1" hidden="1" customWidth="1"/>
    <col min="2184" max="2184" width="3" style="1" customWidth="1"/>
    <col min="2185" max="2185" width="0" style="1" hidden="1" customWidth="1"/>
    <col min="2186" max="2186" width="4.44140625" style="1" customWidth="1"/>
    <col min="2187" max="2187" width="34.21875" style="1" customWidth="1"/>
    <col min="2188" max="2188" width="23.44140625" style="1" customWidth="1"/>
    <col min="2189" max="2189" width="9.21875" style="1" customWidth="1"/>
    <col min="2190" max="2190" width="19.44140625" style="1" customWidth="1"/>
    <col min="2191" max="2191" width="42.77734375" style="1" customWidth="1"/>
    <col min="2192" max="2192" width="5.77734375" style="1" customWidth="1"/>
    <col min="2193" max="2193" width="31.44140625" style="1" customWidth="1"/>
    <col min="2194" max="2194" width="16.21875" style="1" customWidth="1"/>
    <col min="2195" max="2196" width="9.21875" style="1" customWidth="1"/>
    <col min="2197" max="2197" width="11.21875" style="1" customWidth="1"/>
    <col min="2198" max="2198" width="2.21875" style="1" customWidth="1"/>
    <col min="2199" max="2404" width="10.88671875" style="1"/>
    <col min="2405" max="2405" width="12" style="1" customWidth="1"/>
    <col min="2406" max="2406" width="2.77734375" style="1" customWidth="1"/>
    <col min="2407" max="2408" width="6.44140625" style="1" customWidth="1"/>
    <col min="2409" max="2409" width="5.77734375" style="1" customWidth="1"/>
    <col min="2410" max="2410" width="6.44140625" style="1" customWidth="1"/>
    <col min="2411" max="2411" width="13.77734375" style="1" customWidth="1"/>
    <col min="2412" max="2413" width="9" style="1" customWidth="1"/>
    <col min="2414" max="2414" width="2.44140625" style="1" customWidth="1"/>
    <col min="2415" max="2415" width="8.77734375" style="1" customWidth="1"/>
    <col min="2416" max="2416" width="7.44140625" style="1" customWidth="1"/>
    <col min="2417" max="2419" width="3.77734375" style="1" customWidth="1"/>
    <col min="2420" max="2420" width="3.44140625" style="1" customWidth="1"/>
    <col min="2421" max="2421" width="2.77734375" style="1" customWidth="1"/>
    <col min="2422" max="2422" width="3" style="1" customWidth="1"/>
    <col min="2423" max="2425" width="0" style="1" hidden="1" customWidth="1"/>
    <col min="2426" max="2426" width="4.44140625" style="1" customWidth="1"/>
    <col min="2427" max="2427" width="0" style="1" hidden="1" customWidth="1"/>
    <col min="2428" max="2429" width="14.77734375" style="1" customWidth="1"/>
    <col min="2430" max="2430" width="15.21875" style="1" customWidth="1"/>
    <col min="2431" max="2431" width="6.44140625" style="1" customWidth="1"/>
    <col min="2432" max="2432" width="15.21875" style="1" customWidth="1"/>
    <col min="2433" max="2433" width="4.21875" style="1" customWidth="1"/>
    <col min="2434" max="2434" width="3" style="1" customWidth="1"/>
    <col min="2435" max="2437" width="0" style="1" hidden="1" customWidth="1"/>
    <col min="2438" max="2438" width="3" style="1" customWidth="1"/>
    <col min="2439" max="2439" width="0" style="1" hidden="1" customWidth="1"/>
    <col min="2440" max="2440" width="3" style="1" customWidth="1"/>
    <col min="2441" max="2441" width="0" style="1" hidden="1" customWidth="1"/>
    <col min="2442" max="2442" width="4.44140625" style="1" customWidth="1"/>
    <col min="2443" max="2443" width="34.21875" style="1" customWidth="1"/>
    <col min="2444" max="2444" width="23.44140625" style="1" customWidth="1"/>
    <col min="2445" max="2445" width="9.21875" style="1" customWidth="1"/>
    <col min="2446" max="2446" width="19.44140625" style="1" customWidth="1"/>
    <col min="2447" max="2447" width="42.77734375" style="1" customWidth="1"/>
    <col min="2448" max="2448" width="5.77734375" style="1" customWidth="1"/>
    <col min="2449" max="2449" width="31.44140625" style="1" customWidth="1"/>
    <col min="2450" max="2450" width="16.21875" style="1" customWidth="1"/>
    <col min="2451" max="2452" width="9.21875" style="1" customWidth="1"/>
    <col min="2453" max="2453" width="11.21875" style="1" customWidth="1"/>
    <col min="2454" max="2454" width="2.21875" style="1" customWidth="1"/>
    <col min="2455" max="2660" width="10.88671875" style="1"/>
    <col min="2661" max="2661" width="12" style="1" customWidth="1"/>
    <col min="2662" max="2662" width="2.77734375" style="1" customWidth="1"/>
    <col min="2663" max="2664" width="6.44140625" style="1" customWidth="1"/>
    <col min="2665" max="2665" width="5.77734375" style="1" customWidth="1"/>
    <col min="2666" max="2666" width="6.44140625" style="1" customWidth="1"/>
    <col min="2667" max="2667" width="13.77734375" style="1" customWidth="1"/>
    <col min="2668" max="2669" width="9" style="1" customWidth="1"/>
    <col min="2670" max="2670" width="2.44140625" style="1" customWidth="1"/>
    <col min="2671" max="2671" width="8.77734375" style="1" customWidth="1"/>
    <col min="2672" max="2672" width="7.44140625" style="1" customWidth="1"/>
    <col min="2673" max="2675" width="3.77734375" style="1" customWidth="1"/>
    <col min="2676" max="2676" width="3.44140625" style="1" customWidth="1"/>
    <col min="2677" max="2677" width="2.77734375" style="1" customWidth="1"/>
    <col min="2678" max="2678" width="3" style="1" customWidth="1"/>
    <col min="2679" max="2681" width="0" style="1" hidden="1" customWidth="1"/>
    <col min="2682" max="2682" width="4.44140625" style="1" customWidth="1"/>
    <col min="2683" max="2683" width="0" style="1" hidden="1" customWidth="1"/>
    <col min="2684" max="2685" width="14.77734375" style="1" customWidth="1"/>
    <col min="2686" max="2686" width="15.21875" style="1" customWidth="1"/>
    <col min="2687" max="2687" width="6.44140625" style="1" customWidth="1"/>
    <col min="2688" max="2688" width="15.21875" style="1" customWidth="1"/>
    <col min="2689" max="2689" width="4.21875" style="1" customWidth="1"/>
    <col min="2690" max="2690" width="3" style="1" customWidth="1"/>
    <col min="2691" max="2693" width="0" style="1" hidden="1" customWidth="1"/>
    <col min="2694" max="2694" width="3" style="1" customWidth="1"/>
    <col min="2695" max="2695" width="0" style="1" hidden="1" customWidth="1"/>
    <col min="2696" max="2696" width="3" style="1" customWidth="1"/>
    <col min="2697" max="2697" width="0" style="1" hidden="1" customWidth="1"/>
    <col min="2698" max="2698" width="4.44140625" style="1" customWidth="1"/>
    <col min="2699" max="2699" width="34.21875" style="1" customWidth="1"/>
    <col min="2700" max="2700" width="23.44140625" style="1" customWidth="1"/>
    <col min="2701" max="2701" width="9.21875" style="1" customWidth="1"/>
    <col min="2702" max="2702" width="19.44140625" style="1" customWidth="1"/>
    <col min="2703" max="2703" width="42.77734375" style="1" customWidth="1"/>
    <col min="2704" max="2704" width="5.77734375" style="1" customWidth="1"/>
    <col min="2705" max="2705" width="31.44140625" style="1" customWidth="1"/>
    <col min="2706" max="2706" width="16.21875" style="1" customWidth="1"/>
    <col min="2707" max="2708" width="9.21875" style="1" customWidth="1"/>
    <col min="2709" max="2709" width="11.21875" style="1" customWidth="1"/>
    <col min="2710" max="2710" width="2.21875" style="1" customWidth="1"/>
    <col min="2711" max="2916" width="10.88671875" style="1"/>
    <col min="2917" max="2917" width="12" style="1" customWidth="1"/>
    <col min="2918" max="2918" width="2.77734375" style="1" customWidth="1"/>
    <col min="2919" max="2920" width="6.44140625" style="1" customWidth="1"/>
    <col min="2921" max="2921" width="5.77734375" style="1" customWidth="1"/>
    <col min="2922" max="2922" width="6.44140625" style="1" customWidth="1"/>
    <col min="2923" max="2923" width="13.77734375" style="1" customWidth="1"/>
    <col min="2924" max="2925" width="9" style="1" customWidth="1"/>
    <col min="2926" max="2926" width="2.44140625" style="1" customWidth="1"/>
    <col min="2927" max="2927" width="8.77734375" style="1" customWidth="1"/>
    <col min="2928" max="2928" width="7.44140625" style="1" customWidth="1"/>
    <col min="2929" max="2931" width="3.77734375" style="1" customWidth="1"/>
    <col min="2932" max="2932" width="3.44140625" style="1" customWidth="1"/>
    <col min="2933" max="2933" width="2.77734375" style="1" customWidth="1"/>
    <col min="2934" max="2934" width="3" style="1" customWidth="1"/>
    <col min="2935" max="2937" width="0" style="1" hidden="1" customWidth="1"/>
    <col min="2938" max="2938" width="4.44140625" style="1" customWidth="1"/>
    <col min="2939" max="2939" width="0" style="1" hidden="1" customWidth="1"/>
    <col min="2940" max="2941" width="14.77734375" style="1" customWidth="1"/>
    <col min="2942" max="2942" width="15.21875" style="1" customWidth="1"/>
    <col min="2943" max="2943" width="6.44140625" style="1" customWidth="1"/>
    <col min="2944" max="2944" width="15.21875" style="1" customWidth="1"/>
    <col min="2945" max="2945" width="4.21875" style="1" customWidth="1"/>
    <col min="2946" max="2946" width="3" style="1" customWidth="1"/>
    <col min="2947" max="2949" width="0" style="1" hidden="1" customWidth="1"/>
    <col min="2950" max="2950" width="3" style="1" customWidth="1"/>
    <col min="2951" max="2951" width="0" style="1" hidden="1" customWidth="1"/>
    <col min="2952" max="2952" width="3" style="1" customWidth="1"/>
    <col min="2953" max="2953" width="0" style="1" hidden="1" customWidth="1"/>
    <col min="2954" max="2954" width="4.44140625" style="1" customWidth="1"/>
    <col min="2955" max="2955" width="34.21875" style="1" customWidth="1"/>
    <col min="2956" max="2956" width="23.44140625" style="1" customWidth="1"/>
    <col min="2957" max="2957" width="9.21875" style="1" customWidth="1"/>
    <col min="2958" max="2958" width="19.44140625" style="1" customWidth="1"/>
    <col min="2959" max="2959" width="42.77734375" style="1" customWidth="1"/>
    <col min="2960" max="2960" width="5.77734375" style="1" customWidth="1"/>
    <col min="2961" max="2961" width="31.44140625" style="1" customWidth="1"/>
    <col min="2962" max="2962" width="16.21875" style="1" customWidth="1"/>
    <col min="2963" max="2964" width="9.21875" style="1" customWidth="1"/>
    <col min="2965" max="2965" width="11.21875" style="1" customWidth="1"/>
    <col min="2966" max="2966" width="2.21875" style="1" customWidth="1"/>
    <col min="2967" max="3172" width="10.88671875" style="1"/>
    <col min="3173" max="3173" width="12" style="1" customWidth="1"/>
    <col min="3174" max="3174" width="2.77734375" style="1" customWidth="1"/>
    <col min="3175" max="3176" width="6.44140625" style="1" customWidth="1"/>
    <col min="3177" max="3177" width="5.77734375" style="1" customWidth="1"/>
    <col min="3178" max="3178" width="6.44140625" style="1" customWidth="1"/>
    <col min="3179" max="3179" width="13.77734375" style="1" customWidth="1"/>
    <col min="3180" max="3181" width="9" style="1" customWidth="1"/>
    <col min="3182" max="3182" width="2.44140625" style="1" customWidth="1"/>
    <col min="3183" max="3183" width="8.77734375" style="1" customWidth="1"/>
    <col min="3184" max="3184" width="7.44140625" style="1" customWidth="1"/>
    <col min="3185" max="3187" width="3.77734375" style="1" customWidth="1"/>
    <col min="3188" max="3188" width="3.44140625" style="1" customWidth="1"/>
    <col min="3189" max="3189" width="2.77734375" style="1" customWidth="1"/>
    <col min="3190" max="3190" width="3" style="1" customWidth="1"/>
    <col min="3191" max="3193" width="0" style="1" hidden="1" customWidth="1"/>
    <col min="3194" max="3194" width="4.44140625" style="1" customWidth="1"/>
    <col min="3195" max="3195" width="0" style="1" hidden="1" customWidth="1"/>
    <col min="3196" max="3197" width="14.77734375" style="1" customWidth="1"/>
    <col min="3198" max="3198" width="15.21875" style="1" customWidth="1"/>
    <col min="3199" max="3199" width="6.44140625" style="1" customWidth="1"/>
    <col min="3200" max="3200" width="15.21875" style="1" customWidth="1"/>
    <col min="3201" max="3201" width="4.21875" style="1" customWidth="1"/>
    <col min="3202" max="3202" width="3" style="1" customWidth="1"/>
    <col min="3203" max="3205" width="0" style="1" hidden="1" customWidth="1"/>
    <col min="3206" max="3206" width="3" style="1" customWidth="1"/>
    <col min="3207" max="3207" width="0" style="1" hidden="1" customWidth="1"/>
    <col min="3208" max="3208" width="3" style="1" customWidth="1"/>
    <col min="3209" max="3209" width="0" style="1" hidden="1" customWidth="1"/>
    <col min="3210" max="3210" width="4.44140625" style="1" customWidth="1"/>
    <col min="3211" max="3211" width="34.21875" style="1" customWidth="1"/>
    <col min="3212" max="3212" width="23.44140625" style="1" customWidth="1"/>
    <col min="3213" max="3213" width="9.21875" style="1" customWidth="1"/>
    <col min="3214" max="3214" width="19.44140625" style="1" customWidth="1"/>
    <col min="3215" max="3215" width="42.77734375" style="1" customWidth="1"/>
    <col min="3216" max="3216" width="5.77734375" style="1" customWidth="1"/>
    <col min="3217" max="3217" width="31.44140625" style="1" customWidth="1"/>
    <col min="3218" max="3218" width="16.21875" style="1" customWidth="1"/>
    <col min="3219" max="3220" width="9.21875" style="1" customWidth="1"/>
    <col min="3221" max="3221" width="11.21875" style="1" customWidth="1"/>
    <col min="3222" max="3222" width="2.21875" style="1" customWidth="1"/>
    <col min="3223" max="3428" width="10.88671875" style="1"/>
    <col min="3429" max="3429" width="12" style="1" customWidth="1"/>
    <col min="3430" max="3430" width="2.77734375" style="1" customWidth="1"/>
    <col min="3431" max="3432" width="6.44140625" style="1" customWidth="1"/>
    <col min="3433" max="3433" width="5.77734375" style="1" customWidth="1"/>
    <col min="3434" max="3434" width="6.44140625" style="1" customWidth="1"/>
    <col min="3435" max="3435" width="13.77734375" style="1" customWidth="1"/>
    <col min="3436" max="3437" width="9" style="1" customWidth="1"/>
    <col min="3438" max="3438" width="2.44140625" style="1" customWidth="1"/>
    <col min="3439" max="3439" width="8.77734375" style="1" customWidth="1"/>
    <col min="3440" max="3440" width="7.44140625" style="1" customWidth="1"/>
    <col min="3441" max="3443" width="3.77734375" style="1" customWidth="1"/>
    <col min="3444" max="3444" width="3.44140625" style="1" customWidth="1"/>
    <col min="3445" max="3445" width="2.77734375" style="1" customWidth="1"/>
    <col min="3446" max="3446" width="3" style="1" customWidth="1"/>
    <col min="3447" max="3449" width="0" style="1" hidden="1" customWidth="1"/>
    <col min="3450" max="3450" width="4.44140625" style="1" customWidth="1"/>
    <col min="3451" max="3451" width="0" style="1" hidden="1" customWidth="1"/>
    <col min="3452" max="3453" width="14.77734375" style="1" customWidth="1"/>
    <col min="3454" max="3454" width="15.21875" style="1" customWidth="1"/>
    <col min="3455" max="3455" width="6.44140625" style="1" customWidth="1"/>
    <col min="3456" max="3456" width="15.21875" style="1" customWidth="1"/>
    <col min="3457" max="3457" width="4.21875" style="1" customWidth="1"/>
    <col min="3458" max="3458" width="3" style="1" customWidth="1"/>
    <col min="3459" max="3461" width="0" style="1" hidden="1" customWidth="1"/>
    <col min="3462" max="3462" width="3" style="1" customWidth="1"/>
    <col min="3463" max="3463" width="0" style="1" hidden="1" customWidth="1"/>
    <col min="3464" max="3464" width="3" style="1" customWidth="1"/>
    <col min="3465" max="3465" width="0" style="1" hidden="1" customWidth="1"/>
    <col min="3466" max="3466" width="4.44140625" style="1" customWidth="1"/>
    <col min="3467" max="3467" width="34.21875" style="1" customWidth="1"/>
    <col min="3468" max="3468" width="23.44140625" style="1" customWidth="1"/>
    <col min="3469" max="3469" width="9.21875" style="1" customWidth="1"/>
    <col min="3470" max="3470" width="19.44140625" style="1" customWidth="1"/>
    <col min="3471" max="3471" width="42.77734375" style="1" customWidth="1"/>
    <col min="3472" max="3472" width="5.77734375" style="1" customWidth="1"/>
    <col min="3473" max="3473" width="31.44140625" style="1" customWidth="1"/>
    <col min="3474" max="3474" width="16.21875" style="1" customWidth="1"/>
    <col min="3475" max="3476" width="9.21875" style="1" customWidth="1"/>
    <col min="3477" max="3477" width="11.21875" style="1" customWidth="1"/>
    <col min="3478" max="3478" width="2.21875" style="1" customWidth="1"/>
    <col min="3479" max="3684" width="10.88671875" style="1"/>
    <col min="3685" max="3685" width="12" style="1" customWidth="1"/>
    <col min="3686" max="3686" width="2.77734375" style="1" customWidth="1"/>
    <col min="3687" max="3688" width="6.44140625" style="1" customWidth="1"/>
    <col min="3689" max="3689" width="5.77734375" style="1" customWidth="1"/>
    <col min="3690" max="3690" width="6.44140625" style="1" customWidth="1"/>
    <col min="3691" max="3691" width="13.77734375" style="1" customWidth="1"/>
    <col min="3692" max="3693" width="9" style="1" customWidth="1"/>
    <col min="3694" max="3694" width="2.44140625" style="1" customWidth="1"/>
    <col min="3695" max="3695" width="8.77734375" style="1" customWidth="1"/>
    <col min="3696" max="3696" width="7.44140625" style="1" customWidth="1"/>
    <col min="3697" max="3699" width="3.77734375" style="1" customWidth="1"/>
    <col min="3700" max="3700" width="3.44140625" style="1" customWidth="1"/>
    <col min="3701" max="3701" width="2.77734375" style="1" customWidth="1"/>
    <col min="3702" max="3702" width="3" style="1" customWidth="1"/>
    <col min="3703" max="3705" width="0" style="1" hidden="1" customWidth="1"/>
    <col min="3706" max="3706" width="4.44140625" style="1" customWidth="1"/>
    <col min="3707" max="3707" width="0" style="1" hidden="1" customWidth="1"/>
    <col min="3708" max="3709" width="14.77734375" style="1" customWidth="1"/>
    <col min="3710" max="3710" width="15.21875" style="1" customWidth="1"/>
    <col min="3711" max="3711" width="6.44140625" style="1" customWidth="1"/>
    <col min="3712" max="3712" width="15.21875" style="1" customWidth="1"/>
    <col min="3713" max="3713" width="4.21875" style="1" customWidth="1"/>
    <col min="3714" max="3714" width="3" style="1" customWidth="1"/>
    <col min="3715" max="3717" width="0" style="1" hidden="1" customWidth="1"/>
    <col min="3718" max="3718" width="3" style="1" customWidth="1"/>
    <col min="3719" max="3719" width="0" style="1" hidden="1" customWidth="1"/>
    <col min="3720" max="3720" width="3" style="1" customWidth="1"/>
    <col min="3721" max="3721" width="0" style="1" hidden="1" customWidth="1"/>
    <col min="3722" max="3722" width="4.44140625" style="1" customWidth="1"/>
    <col min="3723" max="3723" width="34.21875" style="1" customWidth="1"/>
    <col min="3724" max="3724" width="23.44140625" style="1" customWidth="1"/>
    <col min="3725" max="3725" width="9.21875" style="1" customWidth="1"/>
    <col min="3726" max="3726" width="19.44140625" style="1" customWidth="1"/>
    <col min="3727" max="3727" width="42.77734375" style="1" customWidth="1"/>
    <col min="3728" max="3728" width="5.77734375" style="1" customWidth="1"/>
    <col min="3729" max="3729" width="31.44140625" style="1" customWidth="1"/>
    <col min="3730" max="3730" width="16.21875" style="1" customWidth="1"/>
    <col min="3731" max="3732" width="9.21875" style="1" customWidth="1"/>
    <col min="3733" max="3733" width="11.21875" style="1" customWidth="1"/>
    <col min="3734" max="3734" width="2.21875" style="1" customWidth="1"/>
    <col min="3735" max="3940" width="10.88671875" style="1"/>
    <col min="3941" max="3941" width="12" style="1" customWidth="1"/>
    <col min="3942" max="3942" width="2.77734375" style="1" customWidth="1"/>
    <col min="3943" max="3944" width="6.44140625" style="1" customWidth="1"/>
    <col min="3945" max="3945" width="5.77734375" style="1" customWidth="1"/>
    <col min="3946" max="3946" width="6.44140625" style="1" customWidth="1"/>
    <col min="3947" max="3947" width="13.77734375" style="1" customWidth="1"/>
    <col min="3948" max="3949" width="9" style="1" customWidth="1"/>
    <col min="3950" max="3950" width="2.44140625" style="1" customWidth="1"/>
    <col min="3951" max="3951" width="8.77734375" style="1" customWidth="1"/>
    <col min="3952" max="3952" width="7.44140625" style="1" customWidth="1"/>
    <col min="3953" max="3955" width="3.77734375" style="1" customWidth="1"/>
    <col min="3956" max="3956" width="3.44140625" style="1" customWidth="1"/>
    <col min="3957" max="3957" width="2.77734375" style="1" customWidth="1"/>
    <col min="3958" max="3958" width="3" style="1" customWidth="1"/>
    <col min="3959" max="3961" width="0" style="1" hidden="1" customWidth="1"/>
    <col min="3962" max="3962" width="4.44140625" style="1" customWidth="1"/>
    <col min="3963" max="3963" width="0" style="1" hidden="1" customWidth="1"/>
    <col min="3964" max="3965" width="14.77734375" style="1" customWidth="1"/>
    <col min="3966" max="3966" width="15.21875" style="1" customWidth="1"/>
    <col min="3967" max="3967" width="6.44140625" style="1" customWidth="1"/>
    <col min="3968" max="3968" width="15.21875" style="1" customWidth="1"/>
    <col min="3969" max="3969" width="4.21875" style="1" customWidth="1"/>
    <col min="3970" max="3970" width="3" style="1" customWidth="1"/>
    <col min="3971" max="3973" width="0" style="1" hidden="1" customWidth="1"/>
    <col min="3974" max="3974" width="3" style="1" customWidth="1"/>
    <col min="3975" max="3975" width="0" style="1" hidden="1" customWidth="1"/>
    <col min="3976" max="3976" width="3" style="1" customWidth="1"/>
    <col min="3977" max="3977" width="0" style="1" hidden="1" customWidth="1"/>
    <col min="3978" max="3978" width="4.44140625" style="1" customWidth="1"/>
    <col min="3979" max="3979" width="34.21875" style="1" customWidth="1"/>
    <col min="3980" max="3980" width="23.44140625" style="1" customWidth="1"/>
    <col min="3981" max="3981" width="9.21875" style="1" customWidth="1"/>
    <col min="3982" max="3982" width="19.44140625" style="1" customWidth="1"/>
    <col min="3983" max="3983" width="42.77734375" style="1" customWidth="1"/>
    <col min="3984" max="3984" width="5.77734375" style="1" customWidth="1"/>
    <col min="3985" max="3985" width="31.44140625" style="1" customWidth="1"/>
    <col min="3986" max="3986" width="16.21875" style="1" customWidth="1"/>
    <col min="3987" max="3988" width="9.21875" style="1" customWidth="1"/>
    <col min="3989" max="3989" width="11.21875" style="1" customWidth="1"/>
    <col min="3990" max="3990" width="2.21875" style="1" customWidth="1"/>
    <col min="3991" max="4196" width="10.88671875" style="1"/>
    <col min="4197" max="4197" width="12" style="1" customWidth="1"/>
    <col min="4198" max="4198" width="2.77734375" style="1" customWidth="1"/>
    <col min="4199" max="4200" width="6.44140625" style="1" customWidth="1"/>
    <col min="4201" max="4201" width="5.77734375" style="1" customWidth="1"/>
    <col min="4202" max="4202" width="6.44140625" style="1" customWidth="1"/>
    <col min="4203" max="4203" width="13.77734375" style="1" customWidth="1"/>
    <col min="4204" max="4205" width="9" style="1" customWidth="1"/>
    <col min="4206" max="4206" width="2.44140625" style="1" customWidth="1"/>
    <col min="4207" max="4207" width="8.77734375" style="1" customWidth="1"/>
    <col min="4208" max="4208" width="7.44140625" style="1" customWidth="1"/>
    <col min="4209" max="4211" width="3.77734375" style="1" customWidth="1"/>
    <col min="4212" max="4212" width="3.44140625" style="1" customWidth="1"/>
    <col min="4213" max="4213" width="2.77734375" style="1" customWidth="1"/>
    <col min="4214" max="4214" width="3" style="1" customWidth="1"/>
    <col min="4215" max="4217" width="0" style="1" hidden="1" customWidth="1"/>
    <col min="4218" max="4218" width="4.44140625" style="1" customWidth="1"/>
    <col min="4219" max="4219" width="0" style="1" hidden="1" customWidth="1"/>
    <col min="4220" max="4221" width="14.77734375" style="1" customWidth="1"/>
    <col min="4222" max="4222" width="15.21875" style="1" customWidth="1"/>
    <col min="4223" max="4223" width="6.44140625" style="1" customWidth="1"/>
    <col min="4224" max="4224" width="15.21875" style="1" customWidth="1"/>
    <col min="4225" max="4225" width="4.21875" style="1" customWidth="1"/>
    <col min="4226" max="4226" width="3" style="1" customWidth="1"/>
    <col min="4227" max="4229" width="0" style="1" hidden="1" customWidth="1"/>
    <col min="4230" max="4230" width="3" style="1" customWidth="1"/>
    <col min="4231" max="4231" width="0" style="1" hidden="1" customWidth="1"/>
    <col min="4232" max="4232" width="3" style="1" customWidth="1"/>
    <col min="4233" max="4233" width="0" style="1" hidden="1" customWidth="1"/>
    <col min="4234" max="4234" width="4.44140625" style="1" customWidth="1"/>
    <col min="4235" max="4235" width="34.21875" style="1" customWidth="1"/>
    <col min="4236" max="4236" width="23.44140625" style="1" customWidth="1"/>
    <col min="4237" max="4237" width="9.21875" style="1" customWidth="1"/>
    <col min="4238" max="4238" width="19.44140625" style="1" customWidth="1"/>
    <col min="4239" max="4239" width="42.77734375" style="1" customWidth="1"/>
    <col min="4240" max="4240" width="5.77734375" style="1" customWidth="1"/>
    <col min="4241" max="4241" width="31.44140625" style="1" customWidth="1"/>
    <col min="4242" max="4242" width="16.21875" style="1" customWidth="1"/>
    <col min="4243" max="4244" width="9.21875" style="1" customWidth="1"/>
    <col min="4245" max="4245" width="11.21875" style="1" customWidth="1"/>
    <col min="4246" max="4246" width="2.21875" style="1" customWidth="1"/>
    <col min="4247" max="4452" width="10.88671875" style="1"/>
    <col min="4453" max="4453" width="12" style="1" customWidth="1"/>
    <col min="4454" max="4454" width="2.77734375" style="1" customWidth="1"/>
    <col min="4455" max="4456" width="6.44140625" style="1" customWidth="1"/>
    <col min="4457" max="4457" width="5.77734375" style="1" customWidth="1"/>
    <col min="4458" max="4458" width="6.44140625" style="1" customWidth="1"/>
    <col min="4459" max="4459" width="13.77734375" style="1" customWidth="1"/>
    <col min="4460" max="4461" width="9" style="1" customWidth="1"/>
    <col min="4462" max="4462" width="2.44140625" style="1" customWidth="1"/>
    <col min="4463" max="4463" width="8.77734375" style="1" customWidth="1"/>
    <col min="4464" max="4464" width="7.44140625" style="1" customWidth="1"/>
    <col min="4465" max="4467" width="3.77734375" style="1" customWidth="1"/>
    <col min="4468" max="4468" width="3.44140625" style="1" customWidth="1"/>
    <col min="4469" max="4469" width="2.77734375" style="1" customWidth="1"/>
    <col min="4470" max="4470" width="3" style="1" customWidth="1"/>
    <col min="4471" max="4473" width="0" style="1" hidden="1" customWidth="1"/>
    <col min="4474" max="4474" width="4.44140625" style="1" customWidth="1"/>
    <col min="4475" max="4475" width="0" style="1" hidden="1" customWidth="1"/>
    <col min="4476" max="4477" width="14.77734375" style="1" customWidth="1"/>
    <col min="4478" max="4478" width="15.21875" style="1" customWidth="1"/>
    <col min="4479" max="4479" width="6.44140625" style="1" customWidth="1"/>
    <col min="4480" max="4480" width="15.21875" style="1" customWidth="1"/>
    <col min="4481" max="4481" width="4.21875" style="1" customWidth="1"/>
    <col min="4482" max="4482" width="3" style="1" customWidth="1"/>
    <col min="4483" max="4485" width="0" style="1" hidden="1" customWidth="1"/>
    <col min="4486" max="4486" width="3" style="1" customWidth="1"/>
    <col min="4487" max="4487" width="0" style="1" hidden="1" customWidth="1"/>
    <col min="4488" max="4488" width="3" style="1" customWidth="1"/>
    <col min="4489" max="4489" width="0" style="1" hidden="1" customWidth="1"/>
    <col min="4490" max="4490" width="4.44140625" style="1" customWidth="1"/>
    <col min="4491" max="4491" width="34.21875" style="1" customWidth="1"/>
    <col min="4492" max="4492" width="23.44140625" style="1" customWidth="1"/>
    <col min="4493" max="4493" width="9.21875" style="1" customWidth="1"/>
    <col min="4494" max="4494" width="19.44140625" style="1" customWidth="1"/>
    <col min="4495" max="4495" width="42.77734375" style="1" customWidth="1"/>
    <col min="4496" max="4496" width="5.77734375" style="1" customWidth="1"/>
    <col min="4497" max="4497" width="31.44140625" style="1" customWidth="1"/>
    <col min="4498" max="4498" width="16.21875" style="1" customWidth="1"/>
    <col min="4499" max="4500" width="9.21875" style="1" customWidth="1"/>
    <col min="4501" max="4501" width="11.21875" style="1" customWidth="1"/>
    <col min="4502" max="4502" width="2.21875" style="1" customWidth="1"/>
    <col min="4503" max="4708" width="10.88671875" style="1"/>
    <col min="4709" max="4709" width="12" style="1" customWidth="1"/>
    <col min="4710" max="4710" width="2.77734375" style="1" customWidth="1"/>
    <col min="4711" max="4712" width="6.44140625" style="1" customWidth="1"/>
    <col min="4713" max="4713" width="5.77734375" style="1" customWidth="1"/>
    <col min="4714" max="4714" width="6.44140625" style="1" customWidth="1"/>
    <col min="4715" max="4715" width="13.77734375" style="1" customWidth="1"/>
    <col min="4716" max="4717" width="9" style="1" customWidth="1"/>
    <col min="4718" max="4718" width="2.44140625" style="1" customWidth="1"/>
    <col min="4719" max="4719" width="8.77734375" style="1" customWidth="1"/>
    <col min="4720" max="4720" width="7.44140625" style="1" customWidth="1"/>
    <col min="4721" max="4723" width="3.77734375" style="1" customWidth="1"/>
    <col min="4724" max="4724" width="3.44140625" style="1" customWidth="1"/>
    <col min="4725" max="4725" width="2.77734375" style="1" customWidth="1"/>
    <col min="4726" max="4726" width="3" style="1" customWidth="1"/>
    <col min="4727" max="4729" width="0" style="1" hidden="1" customWidth="1"/>
    <col min="4730" max="4730" width="4.44140625" style="1" customWidth="1"/>
    <col min="4731" max="4731" width="0" style="1" hidden="1" customWidth="1"/>
    <col min="4732" max="4733" width="14.77734375" style="1" customWidth="1"/>
    <col min="4734" max="4734" width="15.21875" style="1" customWidth="1"/>
    <col min="4735" max="4735" width="6.44140625" style="1" customWidth="1"/>
    <col min="4736" max="4736" width="15.21875" style="1" customWidth="1"/>
    <col min="4737" max="4737" width="4.21875" style="1" customWidth="1"/>
    <col min="4738" max="4738" width="3" style="1" customWidth="1"/>
    <col min="4739" max="4741" width="0" style="1" hidden="1" customWidth="1"/>
    <col min="4742" max="4742" width="3" style="1" customWidth="1"/>
    <col min="4743" max="4743" width="0" style="1" hidden="1" customWidth="1"/>
    <col min="4744" max="4744" width="3" style="1" customWidth="1"/>
    <col min="4745" max="4745" width="0" style="1" hidden="1" customWidth="1"/>
    <col min="4746" max="4746" width="4.44140625" style="1" customWidth="1"/>
    <col min="4747" max="4747" width="34.21875" style="1" customWidth="1"/>
    <col min="4748" max="4748" width="23.44140625" style="1" customWidth="1"/>
    <col min="4749" max="4749" width="9.21875" style="1" customWidth="1"/>
    <col min="4750" max="4750" width="19.44140625" style="1" customWidth="1"/>
    <col min="4751" max="4751" width="42.77734375" style="1" customWidth="1"/>
    <col min="4752" max="4752" width="5.77734375" style="1" customWidth="1"/>
    <col min="4753" max="4753" width="31.44140625" style="1" customWidth="1"/>
    <col min="4754" max="4754" width="16.21875" style="1" customWidth="1"/>
    <col min="4755" max="4756" width="9.21875" style="1" customWidth="1"/>
    <col min="4757" max="4757" width="11.21875" style="1" customWidth="1"/>
    <col min="4758" max="4758" width="2.21875" style="1" customWidth="1"/>
    <col min="4759" max="4964" width="10.88671875" style="1"/>
    <col min="4965" max="4965" width="12" style="1" customWidth="1"/>
    <col min="4966" max="4966" width="2.77734375" style="1" customWidth="1"/>
    <col min="4967" max="4968" width="6.44140625" style="1" customWidth="1"/>
    <col min="4969" max="4969" width="5.77734375" style="1" customWidth="1"/>
    <col min="4970" max="4970" width="6.44140625" style="1" customWidth="1"/>
    <col min="4971" max="4971" width="13.77734375" style="1" customWidth="1"/>
    <col min="4972" max="4973" width="9" style="1" customWidth="1"/>
    <col min="4974" max="4974" width="2.44140625" style="1" customWidth="1"/>
    <col min="4975" max="4975" width="8.77734375" style="1" customWidth="1"/>
    <col min="4976" max="4976" width="7.44140625" style="1" customWidth="1"/>
    <col min="4977" max="4979" width="3.77734375" style="1" customWidth="1"/>
    <col min="4980" max="4980" width="3.44140625" style="1" customWidth="1"/>
    <col min="4981" max="4981" width="2.77734375" style="1" customWidth="1"/>
    <col min="4982" max="4982" width="3" style="1" customWidth="1"/>
    <col min="4983" max="4985" width="0" style="1" hidden="1" customWidth="1"/>
    <col min="4986" max="4986" width="4.44140625" style="1" customWidth="1"/>
    <col min="4987" max="4987" width="0" style="1" hidden="1" customWidth="1"/>
    <col min="4988" max="4989" width="14.77734375" style="1" customWidth="1"/>
    <col min="4990" max="4990" width="15.21875" style="1" customWidth="1"/>
    <col min="4991" max="4991" width="6.44140625" style="1" customWidth="1"/>
    <col min="4992" max="4992" width="15.21875" style="1" customWidth="1"/>
    <col min="4993" max="4993" width="4.21875" style="1" customWidth="1"/>
    <col min="4994" max="4994" width="3" style="1" customWidth="1"/>
    <col min="4995" max="4997" width="0" style="1" hidden="1" customWidth="1"/>
    <col min="4998" max="4998" width="3" style="1" customWidth="1"/>
    <col min="4999" max="4999" width="0" style="1" hidden="1" customWidth="1"/>
    <col min="5000" max="5000" width="3" style="1" customWidth="1"/>
    <col min="5001" max="5001" width="0" style="1" hidden="1" customWidth="1"/>
    <col min="5002" max="5002" width="4.44140625" style="1" customWidth="1"/>
    <col min="5003" max="5003" width="34.21875" style="1" customWidth="1"/>
    <col min="5004" max="5004" width="23.44140625" style="1" customWidth="1"/>
    <col min="5005" max="5005" width="9.21875" style="1" customWidth="1"/>
    <col min="5006" max="5006" width="19.44140625" style="1" customWidth="1"/>
    <col min="5007" max="5007" width="42.77734375" style="1" customWidth="1"/>
    <col min="5008" max="5008" width="5.77734375" style="1" customWidth="1"/>
    <col min="5009" max="5009" width="31.44140625" style="1" customWidth="1"/>
    <col min="5010" max="5010" width="16.21875" style="1" customWidth="1"/>
    <col min="5011" max="5012" width="9.21875" style="1" customWidth="1"/>
    <col min="5013" max="5013" width="11.21875" style="1" customWidth="1"/>
    <col min="5014" max="5014" width="2.21875" style="1" customWidth="1"/>
    <col min="5015" max="5220" width="10.88671875" style="1"/>
    <col min="5221" max="5221" width="12" style="1" customWidth="1"/>
    <col min="5222" max="5222" width="2.77734375" style="1" customWidth="1"/>
    <col min="5223" max="5224" width="6.44140625" style="1" customWidth="1"/>
    <col min="5225" max="5225" width="5.77734375" style="1" customWidth="1"/>
    <col min="5226" max="5226" width="6.44140625" style="1" customWidth="1"/>
    <col min="5227" max="5227" width="13.77734375" style="1" customWidth="1"/>
    <col min="5228" max="5229" width="9" style="1" customWidth="1"/>
    <col min="5230" max="5230" width="2.44140625" style="1" customWidth="1"/>
    <col min="5231" max="5231" width="8.77734375" style="1" customWidth="1"/>
    <col min="5232" max="5232" width="7.44140625" style="1" customWidth="1"/>
    <col min="5233" max="5235" width="3.77734375" style="1" customWidth="1"/>
    <col min="5236" max="5236" width="3.44140625" style="1" customWidth="1"/>
    <col min="5237" max="5237" width="2.77734375" style="1" customWidth="1"/>
    <col min="5238" max="5238" width="3" style="1" customWidth="1"/>
    <col min="5239" max="5241" width="0" style="1" hidden="1" customWidth="1"/>
    <col min="5242" max="5242" width="4.44140625" style="1" customWidth="1"/>
    <col min="5243" max="5243" width="0" style="1" hidden="1" customWidth="1"/>
    <col min="5244" max="5245" width="14.77734375" style="1" customWidth="1"/>
    <col min="5246" max="5246" width="15.21875" style="1" customWidth="1"/>
    <col min="5247" max="5247" width="6.44140625" style="1" customWidth="1"/>
    <col min="5248" max="5248" width="15.21875" style="1" customWidth="1"/>
    <col min="5249" max="5249" width="4.21875" style="1" customWidth="1"/>
    <col min="5250" max="5250" width="3" style="1" customWidth="1"/>
    <col min="5251" max="5253" width="0" style="1" hidden="1" customWidth="1"/>
    <col min="5254" max="5254" width="3" style="1" customWidth="1"/>
    <col min="5255" max="5255" width="0" style="1" hidden="1" customWidth="1"/>
    <col min="5256" max="5256" width="3" style="1" customWidth="1"/>
    <col min="5257" max="5257" width="0" style="1" hidden="1" customWidth="1"/>
    <col min="5258" max="5258" width="4.44140625" style="1" customWidth="1"/>
    <col min="5259" max="5259" width="34.21875" style="1" customWidth="1"/>
    <col min="5260" max="5260" width="23.44140625" style="1" customWidth="1"/>
    <col min="5261" max="5261" width="9.21875" style="1" customWidth="1"/>
    <col min="5262" max="5262" width="19.44140625" style="1" customWidth="1"/>
    <col min="5263" max="5263" width="42.77734375" style="1" customWidth="1"/>
    <col min="5264" max="5264" width="5.77734375" style="1" customWidth="1"/>
    <col min="5265" max="5265" width="31.44140625" style="1" customWidth="1"/>
    <col min="5266" max="5266" width="16.21875" style="1" customWidth="1"/>
    <col min="5267" max="5268" width="9.21875" style="1" customWidth="1"/>
    <col min="5269" max="5269" width="11.21875" style="1" customWidth="1"/>
    <col min="5270" max="5270" width="2.21875" style="1" customWidth="1"/>
    <col min="5271" max="5476" width="10.88671875" style="1"/>
    <col min="5477" max="5477" width="12" style="1" customWidth="1"/>
    <col min="5478" max="5478" width="2.77734375" style="1" customWidth="1"/>
    <col min="5479" max="5480" width="6.44140625" style="1" customWidth="1"/>
    <col min="5481" max="5481" width="5.77734375" style="1" customWidth="1"/>
    <col min="5482" max="5482" width="6.44140625" style="1" customWidth="1"/>
    <col min="5483" max="5483" width="13.77734375" style="1" customWidth="1"/>
    <col min="5484" max="5485" width="9" style="1" customWidth="1"/>
    <col min="5486" max="5486" width="2.44140625" style="1" customWidth="1"/>
    <col min="5487" max="5487" width="8.77734375" style="1" customWidth="1"/>
    <col min="5488" max="5488" width="7.44140625" style="1" customWidth="1"/>
    <col min="5489" max="5491" width="3.77734375" style="1" customWidth="1"/>
    <col min="5492" max="5492" width="3.44140625" style="1" customWidth="1"/>
    <col min="5493" max="5493" width="2.77734375" style="1" customWidth="1"/>
    <col min="5494" max="5494" width="3" style="1" customWidth="1"/>
    <col min="5495" max="5497" width="0" style="1" hidden="1" customWidth="1"/>
    <col min="5498" max="5498" width="4.44140625" style="1" customWidth="1"/>
    <col min="5499" max="5499" width="0" style="1" hidden="1" customWidth="1"/>
    <col min="5500" max="5501" width="14.77734375" style="1" customWidth="1"/>
    <col min="5502" max="5502" width="15.21875" style="1" customWidth="1"/>
    <col min="5503" max="5503" width="6.44140625" style="1" customWidth="1"/>
    <col min="5504" max="5504" width="15.21875" style="1" customWidth="1"/>
    <col min="5505" max="5505" width="4.21875" style="1" customWidth="1"/>
    <col min="5506" max="5506" width="3" style="1" customWidth="1"/>
    <col min="5507" max="5509" width="0" style="1" hidden="1" customWidth="1"/>
    <col min="5510" max="5510" width="3" style="1" customWidth="1"/>
    <col min="5511" max="5511" width="0" style="1" hidden="1" customWidth="1"/>
    <col min="5512" max="5512" width="3" style="1" customWidth="1"/>
    <col min="5513" max="5513" width="0" style="1" hidden="1" customWidth="1"/>
    <col min="5514" max="5514" width="4.44140625" style="1" customWidth="1"/>
    <col min="5515" max="5515" width="34.21875" style="1" customWidth="1"/>
    <col min="5516" max="5516" width="23.44140625" style="1" customWidth="1"/>
    <col min="5517" max="5517" width="9.21875" style="1" customWidth="1"/>
    <col min="5518" max="5518" width="19.44140625" style="1" customWidth="1"/>
    <col min="5519" max="5519" width="42.77734375" style="1" customWidth="1"/>
    <col min="5520" max="5520" width="5.77734375" style="1" customWidth="1"/>
    <col min="5521" max="5521" width="31.44140625" style="1" customWidth="1"/>
    <col min="5522" max="5522" width="16.21875" style="1" customWidth="1"/>
    <col min="5523" max="5524" width="9.21875" style="1" customWidth="1"/>
    <col min="5525" max="5525" width="11.21875" style="1" customWidth="1"/>
    <col min="5526" max="5526" width="2.21875" style="1" customWidth="1"/>
    <col min="5527" max="5732" width="10.88671875" style="1"/>
    <col min="5733" max="5733" width="12" style="1" customWidth="1"/>
    <col min="5734" max="5734" width="2.77734375" style="1" customWidth="1"/>
    <col min="5735" max="5736" width="6.44140625" style="1" customWidth="1"/>
    <col min="5737" max="5737" width="5.77734375" style="1" customWidth="1"/>
    <col min="5738" max="5738" width="6.44140625" style="1" customWidth="1"/>
    <col min="5739" max="5739" width="13.77734375" style="1" customWidth="1"/>
    <col min="5740" max="5741" width="9" style="1" customWidth="1"/>
    <col min="5742" max="5742" width="2.44140625" style="1" customWidth="1"/>
    <col min="5743" max="5743" width="8.77734375" style="1" customWidth="1"/>
    <col min="5744" max="5744" width="7.44140625" style="1" customWidth="1"/>
    <col min="5745" max="5747" width="3.77734375" style="1" customWidth="1"/>
    <col min="5748" max="5748" width="3.44140625" style="1" customWidth="1"/>
    <col min="5749" max="5749" width="2.77734375" style="1" customWidth="1"/>
    <col min="5750" max="5750" width="3" style="1" customWidth="1"/>
    <col min="5751" max="5753" width="0" style="1" hidden="1" customWidth="1"/>
    <col min="5754" max="5754" width="4.44140625" style="1" customWidth="1"/>
    <col min="5755" max="5755" width="0" style="1" hidden="1" customWidth="1"/>
    <col min="5756" max="5757" width="14.77734375" style="1" customWidth="1"/>
    <col min="5758" max="5758" width="15.21875" style="1" customWidth="1"/>
    <col min="5759" max="5759" width="6.44140625" style="1" customWidth="1"/>
    <col min="5760" max="5760" width="15.21875" style="1" customWidth="1"/>
    <col min="5761" max="5761" width="4.21875" style="1" customWidth="1"/>
    <col min="5762" max="5762" width="3" style="1" customWidth="1"/>
    <col min="5763" max="5765" width="0" style="1" hidden="1" customWidth="1"/>
    <col min="5766" max="5766" width="3" style="1" customWidth="1"/>
    <col min="5767" max="5767" width="0" style="1" hidden="1" customWidth="1"/>
    <col min="5768" max="5768" width="3" style="1" customWidth="1"/>
    <col min="5769" max="5769" width="0" style="1" hidden="1" customWidth="1"/>
    <col min="5770" max="5770" width="4.44140625" style="1" customWidth="1"/>
    <col min="5771" max="5771" width="34.21875" style="1" customWidth="1"/>
    <col min="5772" max="5772" width="23.44140625" style="1" customWidth="1"/>
    <col min="5773" max="5773" width="9.21875" style="1" customWidth="1"/>
    <col min="5774" max="5774" width="19.44140625" style="1" customWidth="1"/>
    <col min="5775" max="5775" width="42.77734375" style="1" customWidth="1"/>
    <col min="5776" max="5776" width="5.77734375" style="1" customWidth="1"/>
    <col min="5777" max="5777" width="31.44140625" style="1" customWidth="1"/>
    <col min="5778" max="5778" width="16.21875" style="1" customWidth="1"/>
    <col min="5779" max="5780" width="9.21875" style="1" customWidth="1"/>
    <col min="5781" max="5781" width="11.21875" style="1" customWidth="1"/>
    <col min="5782" max="5782" width="2.21875" style="1" customWidth="1"/>
    <col min="5783" max="5988" width="10.88671875" style="1"/>
    <col min="5989" max="5989" width="12" style="1" customWidth="1"/>
    <col min="5990" max="5990" width="2.77734375" style="1" customWidth="1"/>
    <col min="5991" max="5992" width="6.44140625" style="1" customWidth="1"/>
    <col min="5993" max="5993" width="5.77734375" style="1" customWidth="1"/>
    <col min="5994" max="5994" width="6.44140625" style="1" customWidth="1"/>
    <col min="5995" max="5995" width="13.77734375" style="1" customWidth="1"/>
    <col min="5996" max="5997" width="9" style="1" customWidth="1"/>
    <col min="5998" max="5998" width="2.44140625" style="1" customWidth="1"/>
    <col min="5999" max="5999" width="8.77734375" style="1" customWidth="1"/>
    <col min="6000" max="6000" width="7.44140625" style="1" customWidth="1"/>
    <col min="6001" max="6003" width="3.77734375" style="1" customWidth="1"/>
    <col min="6004" max="6004" width="3.44140625" style="1" customWidth="1"/>
    <col min="6005" max="6005" width="2.77734375" style="1" customWidth="1"/>
    <col min="6006" max="6006" width="3" style="1" customWidth="1"/>
    <col min="6007" max="6009" width="0" style="1" hidden="1" customWidth="1"/>
    <col min="6010" max="6010" width="4.44140625" style="1" customWidth="1"/>
    <col min="6011" max="6011" width="0" style="1" hidden="1" customWidth="1"/>
    <col min="6012" max="6013" width="14.77734375" style="1" customWidth="1"/>
    <col min="6014" max="6014" width="15.21875" style="1" customWidth="1"/>
    <col min="6015" max="6015" width="6.44140625" style="1" customWidth="1"/>
    <col min="6016" max="6016" width="15.21875" style="1" customWidth="1"/>
    <col min="6017" max="6017" width="4.21875" style="1" customWidth="1"/>
    <col min="6018" max="6018" width="3" style="1" customWidth="1"/>
    <col min="6019" max="6021" width="0" style="1" hidden="1" customWidth="1"/>
    <col min="6022" max="6022" width="3" style="1" customWidth="1"/>
    <col min="6023" max="6023" width="0" style="1" hidden="1" customWidth="1"/>
    <col min="6024" max="6024" width="3" style="1" customWidth="1"/>
    <col min="6025" max="6025" width="0" style="1" hidden="1" customWidth="1"/>
    <col min="6026" max="6026" width="4.44140625" style="1" customWidth="1"/>
    <col min="6027" max="6027" width="34.21875" style="1" customWidth="1"/>
    <col min="6028" max="6028" width="23.44140625" style="1" customWidth="1"/>
    <col min="6029" max="6029" width="9.21875" style="1" customWidth="1"/>
    <col min="6030" max="6030" width="19.44140625" style="1" customWidth="1"/>
    <col min="6031" max="6031" width="42.77734375" style="1" customWidth="1"/>
    <col min="6032" max="6032" width="5.77734375" style="1" customWidth="1"/>
    <col min="6033" max="6033" width="31.44140625" style="1" customWidth="1"/>
    <col min="6034" max="6034" width="16.21875" style="1" customWidth="1"/>
    <col min="6035" max="6036" width="9.21875" style="1" customWidth="1"/>
    <col min="6037" max="6037" width="11.21875" style="1" customWidth="1"/>
    <col min="6038" max="6038" width="2.21875" style="1" customWidth="1"/>
    <col min="6039" max="6244" width="10.88671875" style="1"/>
    <col min="6245" max="6245" width="12" style="1" customWidth="1"/>
    <col min="6246" max="6246" width="2.77734375" style="1" customWidth="1"/>
    <col min="6247" max="6248" width="6.44140625" style="1" customWidth="1"/>
    <col min="6249" max="6249" width="5.77734375" style="1" customWidth="1"/>
    <col min="6250" max="6250" width="6.44140625" style="1" customWidth="1"/>
    <col min="6251" max="6251" width="13.77734375" style="1" customWidth="1"/>
    <col min="6252" max="6253" width="9" style="1" customWidth="1"/>
    <col min="6254" max="6254" width="2.44140625" style="1" customWidth="1"/>
    <col min="6255" max="6255" width="8.77734375" style="1" customWidth="1"/>
    <col min="6256" max="6256" width="7.44140625" style="1" customWidth="1"/>
    <col min="6257" max="6259" width="3.77734375" style="1" customWidth="1"/>
    <col min="6260" max="6260" width="3.44140625" style="1" customWidth="1"/>
    <col min="6261" max="6261" width="2.77734375" style="1" customWidth="1"/>
    <col min="6262" max="6262" width="3" style="1" customWidth="1"/>
    <col min="6263" max="6265" width="0" style="1" hidden="1" customWidth="1"/>
    <col min="6266" max="6266" width="4.44140625" style="1" customWidth="1"/>
    <col min="6267" max="6267" width="0" style="1" hidden="1" customWidth="1"/>
    <col min="6268" max="6269" width="14.77734375" style="1" customWidth="1"/>
    <col min="6270" max="6270" width="15.21875" style="1" customWidth="1"/>
    <col min="6271" max="6271" width="6.44140625" style="1" customWidth="1"/>
    <col min="6272" max="6272" width="15.21875" style="1" customWidth="1"/>
    <col min="6273" max="6273" width="4.21875" style="1" customWidth="1"/>
    <col min="6274" max="6274" width="3" style="1" customWidth="1"/>
    <col min="6275" max="6277" width="0" style="1" hidden="1" customWidth="1"/>
    <col min="6278" max="6278" width="3" style="1" customWidth="1"/>
    <col min="6279" max="6279" width="0" style="1" hidden="1" customWidth="1"/>
    <col min="6280" max="6280" width="3" style="1" customWidth="1"/>
    <col min="6281" max="6281" width="0" style="1" hidden="1" customWidth="1"/>
    <col min="6282" max="6282" width="4.44140625" style="1" customWidth="1"/>
    <col min="6283" max="6283" width="34.21875" style="1" customWidth="1"/>
    <col min="6284" max="6284" width="23.44140625" style="1" customWidth="1"/>
    <col min="6285" max="6285" width="9.21875" style="1" customWidth="1"/>
    <col min="6286" max="6286" width="19.44140625" style="1" customWidth="1"/>
    <col min="6287" max="6287" width="42.77734375" style="1" customWidth="1"/>
    <col min="6288" max="6288" width="5.77734375" style="1" customWidth="1"/>
    <col min="6289" max="6289" width="31.44140625" style="1" customWidth="1"/>
    <col min="6290" max="6290" width="16.21875" style="1" customWidth="1"/>
    <col min="6291" max="6292" width="9.21875" style="1" customWidth="1"/>
    <col min="6293" max="6293" width="11.21875" style="1" customWidth="1"/>
    <col min="6294" max="6294" width="2.21875" style="1" customWidth="1"/>
    <col min="6295" max="6500" width="10.88671875" style="1"/>
    <col min="6501" max="6501" width="12" style="1" customWidth="1"/>
    <col min="6502" max="6502" width="2.77734375" style="1" customWidth="1"/>
    <col min="6503" max="6504" width="6.44140625" style="1" customWidth="1"/>
    <col min="6505" max="6505" width="5.77734375" style="1" customWidth="1"/>
    <col min="6506" max="6506" width="6.44140625" style="1" customWidth="1"/>
    <col min="6507" max="6507" width="13.77734375" style="1" customWidth="1"/>
    <col min="6508" max="6509" width="9" style="1" customWidth="1"/>
    <col min="6510" max="6510" width="2.44140625" style="1" customWidth="1"/>
    <col min="6511" max="6511" width="8.77734375" style="1" customWidth="1"/>
    <col min="6512" max="6512" width="7.44140625" style="1" customWidth="1"/>
    <col min="6513" max="6515" width="3.77734375" style="1" customWidth="1"/>
    <col min="6516" max="6516" width="3.44140625" style="1" customWidth="1"/>
    <col min="6517" max="6517" width="2.77734375" style="1" customWidth="1"/>
    <col min="6518" max="6518" width="3" style="1" customWidth="1"/>
    <col min="6519" max="6521" width="0" style="1" hidden="1" customWidth="1"/>
    <col min="6522" max="6522" width="4.44140625" style="1" customWidth="1"/>
    <col min="6523" max="6523" width="0" style="1" hidden="1" customWidth="1"/>
    <col min="6524" max="6525" width="14.77734375" style="1" customWidth="1"/>
    <col min="6526" max="6526" width="15.21875" style="1" customWidth="1"/>
    <col min="6527" max="6527" width="6.44140625" style="1" customWidth="1"/>
    <col min="6528" max="6528" width="15.21875" style="1" customWidth="1"/>
    <col min="6529" max="6529" width="4.21875" style="1" customWidth="1"/>
    <col min="6530" max="6530" width="3" style="1" customWidth="1"/>
    <col min="6531" max="6533" width="0" style="1" hidden="1" customWidth="1"/>
    <col min="6534" max="6534" width="3" style="1" customWidth="1"/>
    <col min="6535" max="6535" width="0" style="1" hidden="1" customWidth="1"/>
    <col min="6536" max="6536" width="3" style="1" customWidth="1"/>
    <col min="6537" max="6537" width="0" style="1" hidden="1" customWidth="1"/>
    <col min="6538" max="6538" width="4.44140625" style="1" customWidth="1"/>
    <col min="6539" max="6539" width="34.21875" style="1" customWidth="1"/>
    <col min="6540" max="6540" width="23.44140625" style="1" customWidth="1"/>
    <col min="6541" max="6541" width="9.21875" style="1" customWidth="1"/>
    <col min="6542" max="6542" width="19.44140625" style="1" customWidth="1"/>
    <col min="6543" max="6543" width="42.77734375" style="1" customWidth="1"/>
    <col min="6544" max="6544" width="5.77734375" style="1" customWidth="1"/>
    <col min="6545" max="6545" width="31.44140625" style="1" customWidth="1"/>
    <col min="6546" max="6546" width="16.21875" style="1" customWidth="1"/>
    <col min="6547" max="6548" width="9.21875" style="1" customWidth="1"/>
    <col min="6549" max="6549" width="11.21875" style="1" customWidth="1"/>
    <col min="6550" max="6550" width="2.21875" style="1" customWidth="1"/>
    <col min="6551" max="6756" width="10.88671875" style="1"/>
    <col min="6757" max="6757" width="12" style="1" customWidth="1"/>
    <col min="6758" max="6758" width="2.77734375" style="1" customWidth="1"/>
    <col min="6759" max="6760" width="6.44140625" style="1" customWidth="1"/>
    <col min="6761" max="6761" width="5.77734375" style="1" customWidth="1"/>
    <col min="6762" max="6762" width="6.44140625" style="1" customWidth="1"/>
    <col min="6763" max="6763" width="13.77734375" style="1" customWidth="1"/>
    <col min="6764" max="6765" width="9" style="1" customWidth="1"/>
    <col min="6766" max="6766" width="2.44140625" style="1" customWidth="1"/>
    <col min="6767" max="6767" width="8.77734375" style="1" customWidth="1"/>
    <col min="6768" max="6768" width="7.44140625" style="1" customWidth="1"/>
    <col min="6769" max="6771" width="3.77734375" style="1" customWidth="1"/>
    <col min="6772" max="6772" width="3.44140625" style="1" customWidth="1"/>
    <col min="6773" max="6773" width="2.77734375" style="1" customWidth="1"/>
    <col min="6774" max="6774" width="3" style="1" customWidth="1"/>
    <col min="6775" max="6777" width="0" style="1" hidden="1" customWidth="1"/>
    <col min="6778" max="6778" width="4.44140625" style="1" customWidth="1"/>
    <col min="6779" max="6779" width="0" style="1" hidden="1" customWidth="1"/>
    <col min="6780" max="6781" width="14.77734375" style="1" customWidth="1"/>
    <col min="6782" max="6782" width="15.21875" style="1" customWidth="1"/>
    <col min="6783" max="6783" width="6.44140625" style="1" customWidth="1"/>
    <col min="6784" max="6784" width="15.21875" style="1" customWidth="1"/>
    <col min="6785" max="6785" width="4.21875" style="1" customWidth="1"/>
    <col min="6786" max="6786" width="3" style="1" customWidth="1"/>
    <col min="6787" max="6789" width="0" style="1" hidden="1" customWidth="1"/>
    <col min="6790" max="6790" width="3" style="1" customWidth="1"/>
    <col min="6791" max="6791" width="0" style="1" hidden="1" customWidth="1"/>
    <col min="6792" max="6792" width="3" style="1" customWidth="1"/>
    <col min="6793" max="6793" width="0" style="1" hidden="1" customWidth="1"/>
    <col min="6794" max="6794" width="4.44140625" style="1" customWidth="1"/>
    <col min="6795" max="6795" width="34.21875" style="1" customWidth="1"/>
    <col min="6796" max="6796" width="23.44140625" style="1" customWidth="1"/>
    <col min="6797" max="6797" width="9.21875" style="1" customWidth="1"/>
    <col min="6798" max="6798" width="19.44140625" style="1" customWidth="1"/>
    <col min="6799" max="6799" width="42.77734375" style="1" customWidth="1"/>
    <col min="6800" max="6800" width="5.77734375" style="1" customWidth="1"/>
    <col min="6801" max="6801" width="31.44140625" style="1" customWidth="1"/>
    <col min="6802" max="6802" width="16.21875" style="1" customWidth="1"/>
    <col min="6803" max="6804" width="9.21875" style="1" customWidth="1"/>
    <col min="6805" max="6805" width="11.21875" style="1" customWidth="1"/>
    <col min="6806" max="6806" width="2.21875" style="1" customWidth="1"/>
    <col min="6807" max="7012" width="10.88671875" style="1"/>
    <col min="7013" max="7013" width="12" style="1" customWidth="1"/>
    <col min="7014" max="7014" width="2.77734375" style="1" customWidth="1"/>
    <col min="7015" max="7016" width="6.44140625" style="1" customWidth="1"/>
    <col min="7017" max="7017" width="5.77734375" style="1" customWidth="1"/>
    <col min="7018" max="7018" width="6.44140625" style="1" customWidth="1"/>
    <col min="7019" max="7019" width="13.77734375" style="1" customWidth="1"/>
    <col min="7020" max="7021" width="9" style="1" customWidth="1"/>
    <col min="7022" max="7022" width="2.44140625" style="1" customWidth="1"/>
    <col min="7023" max="7023" width="8.77734375" style="1" customWidth="1"/>
    <col min="7024" max="7024" width="7.44140625" style="1" customWidth="1"/>
    <col min="7025" max="7027" width="3.77734375" style="1" customWidth="1"/>
    <col min="7028" max="7028" width="3.44140625" style="1" customWidth="1"/>
    <col min="7029" max="7029" width="2.77734375" style="1" customWidth="1"/>
    <col min="7030" max="7030" width="3" style="1" customWidth="1"/>
    <col min="7031" max="7033" width="0" style="1" hidden="1" customWidth="1"/>
    <col min="7034" max="7034" width="4.44140625" style="1" customWidth="1"/>
    <col min="7035" max="7035" width="0" style="1" hidden="1" customWidth="1"/>
    <col min="7036" max="7037" width="14.77734375" style="1" customWidth="1"/>
    <col min="7038" max="7038" width="15.21875" style="1" customWidth="1"/>
    <col min="7039" max="7039" width="6.44140625" style="1" customWidth="1"/>
    <col min="7040" max="7040" width="15.21875" style="1" customWidth="1"/>
    <col min="7041" max="7041" width="4.21875" style="1" customWidth="1"/>
    <col min="7042" max="7042" width="3" style="1" customWidth="1"/>
    <col min="7043" max="7045" width="0" style="1" hidden="1" customWidth="1"/>
    <col min="7046" max="7046" width="3" style="1" customWidth="1"/>
    <col min="7047" max="7047" width="0" style="1" hidden="1" customWidth="1"/>
    <col min="7048" max="7048" width="3" style="1" customWidth="1"/>
    <col min="7049" max="7049" width="0" style="1" hidden="1" customWidth="1"/>
    <col min="7050" max="7050" width="4.44140625" style="1" customWidth="1"/>
    <col min="7051" max="7051" width="34.21875" style="1" customWidth="1"/>
    <col min="7052" max="7052" width="23.44140625" style="1" customWidth="1"/>
    <col min="7053" max="7053" width="9.21875" style="1" customWidth="1"/>
    <col min="7054" max="7054" width="19.44140625" style="1" customWidth="1"/>
    <col min="7055" max="7055" width="42.77734375" style="1" customWidth="1"/>
    <col min="7056" max="7056" width="5.77734375" style="1" customWidth="1"/>
    <col min="7057" max="7057" width="31.44140625" style="1" customWidth="1"/>
    <col min="7058" max="7058" width="16.21875" style="1" customWidth="1"/>
    <col min="7059" max="7060" width="9.21875" style="1" customWidth="1"/>
    <col min="7061" max="7061" width="11.21875" style="1" customWidth="1"/>
    <col min="7062" max="7062" width="2.21875" style="1" customWidth="1"/>
    <col min="7063" max="7268" width="10.88671875" style="1"/>
    <col min="7269" max="7269" width="12" style="1" customWidth="1"/>
    <col min="7270" max="7270" width="2.77734375" style="1" customWidth="1"/>
    <col min="7271" max="7272" width="6.44140625" style="1" customWidth="1"/>
    <col min="7273" max="7273" width="5.77734375" style="1" customWidth="1"/>
    <col min="7274" max="7274" width="6.44140625" style="1" customWidth="1"/>
    <col min="7275" max="7275" width="13.77734375" style="1" customWidth="1"/>
    <col min="7276" max="7277" width="9" style="1" customWidth="1"/>
    <col min="7278" max="7278" width="2.44140625" style="1" customWidth="1"/>
    <col min="7279" max="7279" width="8.77734375" style="1" customWidth="1"/>
    <col min="7280" max="7280" width="7.44140625" style="1" customWidth="1"/>
    <col min="7281" max="7283" width="3.77734375" style="1" customWidth="1"/>
    <col min="7284" max="7284" width="3.44140625" style="1" customWidth="1"/>
    <col min="7285" max="7285" width="2.77734375" style="1" customWidth="1"/>
    <col min="7286" max="7286" width="3" style="1" customWidth="1"/>
    <col min="7287" max="7289" width="0" style="1" hidden="1" customWidth="1"/>
    <col min="7290" max="7290" width="4.44140625" style="1" customWidth="1"/>
    <col min="7291" max="7291" width="0" style="1" hidden="1" customWidth="1"/>
    <col min="7292" max="7293" width="14.77734375" style="1" customWidth="1"/>
    <col min="7294" max="7294" width="15.21875" style="1" customWidth="1"/>
    <col min="7295" max="7295" width="6.44140625" style="1" customWidth="1"/>
    <col min="7296" max="7296" width="15.21875" style="1" customWidth="1"/>
    <col min="7297" max="7297" width="4.21875" style="1" customWidth="1"/>
    <col min="7298" max="7298" width="3" style="1" customWidth="1"/>
    <col min="7299" max="7301" width="0" style="1" hidden="1" customWidth="1"/>
    <col min="7302" max="7302" width="3" style="1" customWidth="1"/>
    <col min="7303" max="7303" width="0" style="1" hidden="1" customWidth="1"/>
    <col min="7304" max="7304" width="3" style="1" customWidth="1"/>
    <col min="7305" max="7305" width="0" style="1" hidden="1" customWidth="1"/>
    <col min="7306" max="7306" width="4.44140625" style="1" customWidth="1"/>
    <col min="7307" max="7307" width="34.21875" style="1" customWidth="1"/>
    <col min="7308" max="7308" width="23.44140625" style="1" customWidth="1"/>
    <col min="7309" max="7309" width="9.21875" style="1" customWidth="1"/>
    <col min="7310" max="7310" width="19.44140625" style="1" customWidth="1"/>
    <col min="7311" max="7311" width="42.77734375" style="1" customWidth="1"/>
    <col min="7312" max="7312" width="5.77734375" style="1" customWidth="1"/>
    <col min="7313" max="7313" width="31.44140625" style="1" customWidth="1"/>
    <col min="7314" max="7314" width="16.21875" style="1" customWidth="1"/>
    <col min="7315" max="7316" width="9.21875" style="1" customWidth="1"/>
    <col min="7317" max="7317" width="11.21875" style="1" customWidth="1"/>
    <col min="7318" max="7318" width="2.21875" style="1" customWidth="1"/>
    <col min="7319" max="7524" width="10.88671875" style="1"/>
    <col min="7525" max="7525" width="12" style="1" customWidth="1"/>
    <col min="7526" max="7526" width="2.77734375" style="1" customWidth="1"/>
    <col min="7527" max="7528" width="6.44140625" style="1" customWidth="1"/>
    <col min="7529" max="7529" width="5.77734375" style="1" customWidth="1"/>
    <col min="7530" max="7530" width="6.44140625" style="1" customWidth="1"/>
    <col min="7531" max="7531" width="13.77734375" style="1" customWidth="1"/>
    <col min="7532" max="7533" width="9" style="1" customWidth="1"/>
    <col min="7534" max="7534" width="2.44140625" style="1" customWidth="1"/>
    <col min="7535" max="7535" width="8.77734375" style="1" customWidth="1"/>
    <col min="7536" max="7536" width="7.44140625" style="1" customWidth="1"/>
    <col min="7537" max="7539" width="3.77734375" style="1" customWidth="1"/>
    <col min="7540" max="7540" width="3.44140625" style="1" customWidth="1"/>
    <col min="7541" max="7541" width="2.77734375" style="1" customWidth="1"/>
    <col min="7542" max="7542" width="3" style="1" customWidth="1"/>
    <col min="7543" max="7545" width="0" style="1" hidden="1" customWidth="1"/>
    <col min="7546" max="7546" width="4.44140625" style="1" customWidth="1"/>
    <col min="7547" max="7547" width="0" style="1" hidden="1" customWidth="1"/>
    <col min="7548" max="7549" width="14.77734375" style="1" customWidth="1"/>
    <col min="7550" max="7550" width="15.21875" style="1" customWidth="1"/>
    <col min="7551" max="7551" width="6.44140625" style="1" customWidth="1"/>
    <col min="7552" max="7552" width="15.21875" style="1" customWidth="1"/>
    <col min="7553" max="7553" width="4.21875" style="1" customWidth="1"/>
    <col min="7554" max="7554" width="3" style="1" customWidth="1"/>
    <col min="7555" max="7557" width="0" style="1" hidden="1" customWidth="1"/>
    <col min="7558" max="7558" width="3" style="1" customWidth="1"/>
    <col min="7559" max="7559" width="0" style="1" hidden="1" customWidth="1"/>
    <col min="7560" max="7560" width="3" style="1" customWidth="1"/>
    <col min="7561" max="7561" width="0" style="1" hidden="1" customWidth="1"/>
    <col min="7562" max="7562" width="4.44140625" style="1" customWidth="1"/>
    <col min="7563" max="7563" width="34.21875" style="1" customWidth="1"/>
    <col min="7564" max="7564" width="23.44140625" style="1" customWidth="1"/>
    <col min="7565" max="7565" width="9.21875" style="1" customWidth="1"/>
    <col min="7566" max="7566" width="19.44140625" style="1" customWidth="1"/>
    <col min="7567" max="7567" width="42.77734375" style="1" customWidth="1"/>
    <col min="7568" max="7568" width="5.77734375" style="1" customWidth="1"/>
    <col min="7569" max="7569" width="31.44140625" style="1" customWidth="1"/>
    <col min="7570" max="7570" width="16.21875" style="1" customWidth="1"/>
    <col min="7571" max="7572" width="9.21875" style="1" customWidth="1"/>
    <col min="7573" max="7573" width="11.21875" style="1" customWidth="1"/>
    <col min="7574" max="7574" width="2.21875" style="1" customWidth="1"/>
    <col min="7575" max="7780" width="10.88671875" style="1"/>
    <col min="7781" max="7781" width="12" style="1" customWidth="1"/>
    <col min="7782" max="7782" width="2.77734375" style="1" customWidth="1"/>
    <col min="7783" max="7784" width="6.44140625" style="1" customWidth="1"/>
    <col min="7785" max="7785" width="5.77734375" style="1" customWidth="1"/>
    <col min="7786" max="7786" width="6.44140625" style="1" customWidth="1"/>
    <col min="7787" max="7787" width="13.77734375" style="1" customWidth="1"/>
    <col min="7788" max="7789" width="9" style="1" customWidth="1"/>
    <col min="7790" max="7790" width="2.44140625" style="1" customWidth="1"/>
    <col min="7791" max="7791" width="8.77734375" style="1" customWidth="1"/>
    <col min="7792" max="7792" width="7.44140625" style="1" customWidth="1"/>
    <col min="7793" max="7795" width="3.77734375" style="1" customWidth="1"/>
    <col min="7796" max="7796" width="3.44140625" style="1" customWidth="1"/>
    <col min="7797" max="7797" width="2.77734375" style="1" customWidth="1"/>
    <col min="7798" max="7798" width="3" style="1" customWidth="1"/>
    <col min="7799" max="7801" width="0" style="1" hidden="1" customWidth="1"/>
    <col min="7802" max="7802" width="4.44140625" style="1" customWidth="1"/>
    <col min="7803" max="7803" width="0" style="1" hidden="1" customWidth="1"/>
    <col min="7804" max="7805" width="14.77734375" style="1" customWidth="1"/>
    <col min="7806" max="7806" width="15.21875" style="1" customWidth="1"/>
    <col min="7807" max="7807" width="6.44140625" style="1" customWidth="1"/>
    <col min="7808" max="7808" width="15.21875" style="1" customWidth="1"/>
    <col min="7809" max="7809" width="4.21875" style="1" customWidth="1"/>
    <col min="7810" max="7810" width="3" style="1" customWidth="1"/>
    <col min="7811" max="7813" width="0" style="1" hidden="1" customWidth="1"/>
    <col min="7814" max="7814" width="3" style="1" customWidth="1"/>
    <col min="7815" max="7815" width="0" style="1" hidden="1" customWidth="1"/>
    <col min="7816" max="7816" width="3" style="1" customWidth="1"/>
    <col min="7817" max="7817" width="0" style="1" hidden="1" customWidth="1"/>
    <col min="7818" max="7818" width="4.44140625" style="1" customWidth="1"/>
    <col min="7819" max="7819" width="34.21875" style="1" customWidth="1"/>
    <col min="7820" max="7820" width="23.44140625" style="1" customWidth="1"/>
    <col min="7821" max="7821" width="9.21875" style="1" customWidth="1"/>
    <col min="7822" max="7822" width="19.44140625" style="1" customWidth="1"/>
    <col min="7823" max="7823" width="42.77734375" style="1" customWidth="1"/>
    <col min="7824" max="7824" width="5.77734375" style="1" customWidth="1"/>
    <col min="7825" max="7825" width="31.44140625" style="1" customWidth="1"/>
    <col min="7826" max="7826" width="16.21875" style="1" customWidth="1"/>
    <col min="7827" max="7828" width="9.21875" style="1" customWidth="1"/>
    <col min="7829" max="7829" width="11.21875" style="1" customWidth="1"/>
    <col min="7830" max="7830" width="2.21875" style="1" customWidth="1"/>
    <col min="7831" max="8036" width="10.88671875" style="1"/>
    <col min="8037" max="8037" width="12" style="1" customWidth="1"/>
    <col min="8038" max="8038" width="2.77734375" style="1" customWidth="1"/>
    <col min="8039" max="8040" width="6.44140625" style="1" customWidth="1"/>
    <col min="8041" max="8041" width="5.77734375" style="1" customWidth="1"/>
    <col min="8042" max="8042" width="6.44140625" style="1" customWidth="1"/>
    <col min="8043" max="8043" width="13.77734375" style="1" customWidth="1"/>
    <col min="8044" max="8045" width="9" style="1" customWidth="1"/>
    <col min="8046" max="8046" width="2.44140625" style="1" customWidth="1"/>
    <col min="8047" max="8047" width="8.77734375" style="1" customWidth="1"/>
    <col min="8048" max="8048" width="7.44140625" style="1" customWidth="1"/>
    <col min="8049" max="8051" width="3.77734375" style="1" customWidth="1"/>
    <col min="8052" max="8052" width="3.44140625" style="1" customWidth="1"/>
    <col min="8053" max="8053" width="2.77734375" style="1" customWidth="1"/>
    <col min="8054" max="8054" width="3" style="1" customWidth="1"/>
    <col min="8055" max="8057" width="0" style="1" hidden="1" customWidth="1"/>
    <col min="8058" max="8058" width="4.44140625" style="1" customWidth="1"/>
    <col min="8059" max="8059" width="0" style="1" hidden="1" customWidth="1"/>
    <col min="8060" max="8061" width="14.77734375" style="1" customWidth="1"/>
    <col min="8062" max="8062" width="15.21875" style="1" customWidth="1"/>
    <col min="8063" max="8063" width="6.44140625" style="1" customWidth="1"/>
    <col min="8064" max="8064" width="15.21875" style="1" customWidth="1"/>
    <col min="8065" max="8065" width="4.21875" style="1" customWidth="1"/>
    <col min="8066" max="8066" width="3" style="1" customWidth="1"/>
    <col min="8067" max="8069" width="0" style="1" hidden="1" customWidth="1"/>
    <col min="8070" max="8070" width="3" style="1" customWidth="1"/>
    <col min="8071" max="8071" width="0" style="1" hidden="1" customWidth="1"/>
    <col min="8072" max="8072" width="3" style="1" customWidth="1"/>
    <col min="8073" max="8073" width="0" style="1" hidden="1" customWidth="1"/>
    <col min="8074" max="8074" width="4.44140625" style="1" customWidth="1"/>
    <col min="8075" max="8075" width="34.21875" style="1" customWidth="1"/>
    <col min="8076" max="8076" width="23.44140625" style="1" customWidth="1"/>
    <col min="8077" max="8077" width="9.21875" style="1" customWidth="1"/>
    <col min="8078" max="8078" width="19.44140625" style="1" customWidth="1"/>
    <col min="8079" max="8079" width="42.77734375" style="1" customWidth="1"/>
    <col min="8080" max="8080" width="5.77734375" style="1" customWidth="1"/>
    <col min="8081" max="8081" width="31.44140625" style="1" customWidth="1"/>
    <col min="8082" max="8082" width="16.21875" style="1" customWidth="1"/>
    <col min="8083" max="8084" width="9.21875" style="1" customWidth="1"/>
    <col min="8085" max="8085" width="11.21875" style="1" customWidth="1"/>
    <col min="8086" max="8086" width="2.21875" style="1" customWidth="1"/>
    <col min="8087" max="8292" width="10.88671875" style="1"/>
    <col min="8293" max="8293" width="12" style="1" customWidth="1"/>
    <col min="8294" max="8294" width="2.77734375" style="1" customWidth="1"/>
    <col min="8295" max="8296" width="6.44140625" style="1" customWidth="1"/>
    <col min="8297" max="8297" width="5.77734375" style="1" customWidth="1"/>
    <col min="8298" max="8298" width="6.44140625" style="1" customWidth="1"/>
    <col min="8299" max="8299" width="13.77734375" style="1" customWidth="1"/>
    <col min="8300" max="8301" width="9" style="1" customWidth="1"/>
    <col min="8302" max="8302" width="2.44140625" style="1" customWidth="1"/>
    <col min="8303" max="8303" width="8.77734375" style="1" customWidth="1"/>
    <col min="8304" max="8304" width="7.44140625" style="1" customWidth="1"/>
    <col min="8305" max="8307" width="3.77734375" style="1" customWidth="1"/>
    <col min="8308" max="8308" width="3.44140625" style="1" customWidth="1"/>
    <col min="8309" max="8309" width="2.77734375" style="1" customWidth="1"/>
    <col min="8310" max="8310" width="3" style="1" customWidth="1"/>
    <col min="8311" max="8313" width="0" style="1" hidden="1" customWidth="1"/>
    <col min="8314" max="8314" width="4.44140625" style="1" customWidth="1"/>
    <col min="8315" max="8315" width="0" style="1" hidden="1" customWidth="1"/>
    <col min="8316" max="8317" width="14.77734375" style="1" customWidth="1"/>
    <col min="8318" max="8318" width="15.21875" style="1" customWidth="1"/>
    <col min="8319" max="8319" width="6.44140625" style="1" customWidth="1"/>
    <col min="8320" max="8320" width="15.21875" style="1" customWidth="1"/>
    <col min="8321" max="8321" width="4.21875" style="1" customWidth="1"/>
    <col min="8322" max="8322" width="3" style="1" customWidth="1"/>
    <col min="8323" max="8325" width="0" style="1" hidden="1" customWidth="1"/>
    <col min="8326" max="8326" width="3" style="1" customWidth="1"/>
    <col min="8327" max="8327" width="0" style="1" hidden="1" customWidth="1"/>
    <col min="8328" max="8328" width="3" style="1" customWidth="1"/>
    <col min="8329" max="8329" width="0" style="1" hidden="1" customWidth="1"/>
    <col min="8330" max="8330" width="4.44140625" style="1" customWidth="1"/>
    <col min="8331" max="8331" width="34.21875" style="1" customWidth="1"/>
    <col min="8332" max="8332" width="23.44140625" style="1" customWidth="1"/>
    <col min="8333" max="8333" width="9.21875" style="1" customWidth="1"/>
    <col min="8334" max="8334" width="19.44140625" style="1" customWidth="1"/>
    <col min="8335" max="8335" width="42.77734375" style="1" customWidth="1"/>
    <col min="8336" max="8336" width="5.77734375" style="1" customWidth="1"/>
    <col min="8337" max="8337" width="31.44140625" style="1" customWidth="1"/>
    <col min="8338" max="8338" width="16.21875" style="1" customWidth="1"/>
    <col min="8339" max="8340" width="9.21875" style="1" customWidth="1"/>
    <col min="8341" max="8341" width="11.21875" style="1" customWidth="1"/>
    <col min="8342" max="8342" width="2.21875" style="1" customWidth="1"/>
    <col min="8343" max="8548" width="10.88671875" style="1"/>
    <col min="8549" max="8549" width="12" style="1" customWidth="1"/>
    <col min="8550" max="8550" width="2.77734375" style="1" customWidth="1"/>
    <col min="8551" max="8552" width="6.44140625" style="1" customWidth="1"/>
    <col min="8553" max="8553" width="5.77734375" style="1" customWidth="1"/>
    <col min="8554" max="8554" width="6.44140625" style="1" customWidth="1"/>
    <col min="8555" max="8555" width="13.77734375" style="1" customWidth="1"/>
    <col min="8556" max="8557" width="9" style="1" customWidth="1"/>
    <col min="8558" max="8558" width="2.44140625" style="1" customWidth="1"/>
    <col min="8559" max="8559" width="8.77734375" style="1" customWidth="1"/>
    <col min="8560" max="8560" width="7.44140625" style="1" customWidth="1"/>
    <col min="8561" max="8563" width="3.77734375" style="1" customWidth="1"/>
    <col min="8564" max="8564" width="3.44140625" style="1" customWidth="1"/>
    <col min="8565" max="8565" width="2.77734375" style="1" customWidth="1"/>
    <col min="8566" max="8566" width="3" style="1" customWidth="1"/>
    <col min="8567" max="8569" width="0" style="1" hidden="1" customWidth="1"/>
    <col min="8570" max="8570" width="4.44140625" style="1" customWidth="1"/>
    <col min="8571" max="8571" width="0" style="1" hidden="1" customWidth="1"/>
    <col min="8572" max="8573" width="14.77734375" style="1" customWidth="1"/>
    <col min="8574" max="8574" width="15.21875" style="1" customWidth="1"/>
    <col min="8575" max="8575" width="6.44140625" style="1" customWidth="1"/>
    <col min="8576" max="8576" width="15.21875" style="1" customWidth="1"/>
    <col min="8577" max="8577" width="4.21875" style="1" customWidth="1"/>
    <col min="8578" max="8578" width="3" style="1" customWidth="1"/>
    <col min="8579" max="8581" width="0" style="1" hidden="1" customWidth="1"/>
    <col min="8582" max="8582" width="3" style="1" customWidth="1"/>
    <col min="8583" max="8583" width="0" style="1" hidden="1" customWidth="1"/>
    <col min="8584" max="8584" width="3" style="1" customWidth="1"/>
    <col min="8585" max="8585" width="0" style="1" hidden="1" customWidth="1"/>
    <col min="8586" max="8586" width="4.44140625" style="1" customWidth="1"/>
    <col min="8587" max="8587" width="34.21875" style="1" customWidth="1"/>
    <col min="8588" max="8588" width="23.44140625" style="1" customWidth="1"/>
    <col min="8589" max="8589" width="9.21875" style="1" customWidth="1"/>
    <col min="8590" max="8590" width="19.44140625" style="1" customWidth="1"/>
    <col min="8591" max="8591" width="42.77734375" style="1" customWidth="1"/>
    <col min="8592" max="8592" width="5.77734375" style="1" customWidth="1"/>
    <col min="8593" max="8593" width="31.44140625" style="1" customWidth="1"/>
    <col min="8594" max="8594" width="16.21875" style="1" customWidth="1"/>
    <col min="8595" max="8596" width="9.21875" style="1" customWidth="1"/>
    <col min="8597" max="8597" width="11.21875" style="1" customWidth="1"/>
    <col min="8598" max="8598" width="2.21875" style="1" customWidth="1"/>
    <col min="8599" max="8804" width="10.88671875" style="1"/>
    <col min="8805" max="8805" width="12" style="1" customWidth="1"/>
    <col min="8806" max="8806" width="2.77734375" style="1" customWidth="1"/>
    <col min="8807" max="8808" width="6.44140625" style="1" customWidth="1"/>
    <col min="8809" max="8809" width="5.77734375" style="1" customWidth="1"/>
    <col min="8810" max="8810" width="6.44140625" style="1" customWidth="1"/>
    <col min="8811" max="8811" width="13.77734375" style="1" customWidth="1"/>
    <col min="8812" max="8813" width="9" style="1" customWidth="1"/>
    <col min="8814" max="8814" width="2.44140625" style="1" customWidth="1"/>
    <col min="8815" max="8815" width="8.77734375" style="1" customWidth="1"/>
    <col min="8816" max="8816" width="7.44140625" style="1" customWidth="1"/>
    <col min="8817" max="8819" width="3.77734375" style="1" customWidth="1"/>
    <col min="8820" max="8820" width="3.44140625" style="1" customWidth="1"/>
    <col min="8821" max="8821" width="2.77734375" style="1" customWidth="1"/>
    <col min="8822" max="8822" width="3" style="1" customWidth="1"/>
    <col min="8823" max="8825" width="0" style="1" hidden="1" customWidth="1"/>
    <col min="8826" max="8826" width="4.44140625" style="1" customWidth="1"/>
    <col min="8827" max="8827" width="0" style="1" hidden="1" customWidth="1"/>
    <col min="8828" max="8829" width="14.77734375" style="1" customWidth="1"/>
    <col min="8830" max="8830" width="15.21875" style="1" customWidth="1"/>
    <col min="8831" max="8831" width="6.44140625" style="1" customWidth="1"/>
    <col min="8832" max="8832" width="15.21875" style="1" customWidth="1"/>
    <col min="8833" max="8833" width="4.21875" style="1" customWidth="1"/>
    <col min="8834" max="8834" width="3" style="1" customWidth="1"/>
    <col min="8835" max="8837" width="0" style="1" hidden="1" customWidth="1"/>
    <col min="8838" max="8838" width="3" style="1" customWidth="1"/>
    <col min="8839" max="8839" width="0" style="1" hidden="1" customWidth="1"/>
    <col min="8840" max="8840" width="3" style="1" customWidth="1"/>
    <col min="8841" max="8841" width="0" style="1" hidden="1" customWidth="1"/>
    <col min="8842" max="8842" width="4.44140625" style="1" customWidth="1"/>
    <col min="8843" max="8843" width="34.21875" style="1" customWidth="1"/>
    <col min="8844" max="8844" width="23.44140625" style="1" customWidth="1"/>
    <col min="8845" max="8845" width="9.21875" style="1" customWidth="1"/>
    <col min="8846" max="8846" width="19.44140625" style="1" customWidth="1"/>
    <col min="8847" max="8847" width="42.77734375" style="1" customWidth="1"/>
    <col min="8848" max="8848" width="5.77734375" style="1" customWidth="1"/>
    <col min="8849" max="8849" width="31.44140625" style="1" customWidth="1"/>
    <col min="8850" max="8850" width="16.21875" style="1" customWidth="1"/>
    <col min="8851" max="8852" width="9.21875" style="1" customWidth="1"/>
    <col min="8853" max="8853" width="11.21875" style="1" customWidth="1"/>
    <col min="8854" max="8854" width="2.21875" style="1" customWidth="1"/>
    <col min="8855" max="9060" width="10.88671875" style="1"/>
    <col min="9061" max="9061" width="12" style="1" customWidth="1"/>
    <col min="9062" max="9062" width="2.77734375" style="1" customWidth="1"/>
    <col min="9063" max="9064" width="6.44140625" style="1" customWidth="1"/>
    <col min="9065" max="9065" width="5.77734375" style="1" customWidth="1"/>
    <col min="9066" max="9066" width="6.44140625" style="1" customWidth="1"/>
    <col min="9067" max="9067" width="13.77734375" style="1" customWidth="1"/>
    <col min="9068" max="9069" width="9" style="1" customWidth="1"/>
    <col min="9070" max="9070" width="2.44140625" style="1" customWidth="1"/>
    <col min="9071" max="9071" width="8.77734375" style="1" customWidth="1"/>
    <col min="9072" max="9072" width="7.44140625" style="1" customWidth="1"/>
    <col min="9073" max="9075" width="3.77734375" style="1" customWidth="1"/>
    <col min="9076" max="9076" width="3.44140625" style="1" customWidth="1"/>
    <col min="9077" max="9077" width="2.77734375" style="1" customWidth="1"/>
    <col min="9078" max="9078" width="3" style="1" customWidth="1"/>
    <col min="9079" max="9081" width="0" style="1" hidden="1" customWidth="1"/>
    <col min="9082" max="9082" width="4.44140625" style="1" customWidth="1"/>
    <col min="9083" max="9083" width="0" style="1" hidden="1" customWidth="1"/>
    <col min="9084" max="9085" width="14.77734375" style="1" customWidth="1"/>
    <col min="9086" max="9086" width="15.21875" style="1" customWidth="1"/>
    <col min="9087" max="9087" width="6.44140625" style="1" customWidth="1"/>
    <col min="9088" max="9088" width="15.21875" style="1" customWidth="1"/>
    <col min="9089" max="9089" width="4.21875" style="1" customWidth="1"/>
    <col min="9090" max="9090" width="3" style="1" customWidth="1"/>
    <col min="9091" max="9093" width="0" style="1" hidden="1" customWidth="1"/>
    <col min="9094" max="9094" width="3" style="1" customWidth="1"/>
    <col min="9095" max="9095" width="0" style="1" hidden="1" customWidth="1"/>
    <col min="9096" max="9096" width="3" style="1" customWidth="1"/>
    <col min="9097" max="9097" width="0" style="1" hidden="1" customWidth="1"/>
    <col min="9098" max="9098" width="4.44140625" style="1" customWidth="1"/>
    <col min="9099" max="9099" width="34.21875" style="1" customWidth="1"/>
    <col min="9100" max="9100" width="23.44140625" style="1" customWidth="1"/>
    <col min="9101" max="9101" width="9.21875" style="1" customWidth="1"/>
    <col min="9102" max="9102" width="19.44140625" style="1" customWidth="1"/>
    <col min="9103" max="9103" width="42.77734375" style="1" customWidth="1"/>
    <col min="9104" max="9104" width="5.77734375" style="1" customWidth="1"/>
    <col min="9105" max="9105" width="31.44140625" style="1" customWidth="1"/>
    <col min="9106" max="9106" width="16.21875" style="1" customWidth="1"/>
    <col min="9107" max="9108" width="9.21875" style="1" customWidth="1"/>
    <col min="9109" max="9109" width="11.21875" style="1" customWidth="1"/>
    <col min="9110" max="9110" width="2.21875" style="1" customWidth="1"/>
    <col min="9111" max="9316" width="10.88671875" style="1"/>
    <col min="9317" max="9317" width="12" style="1" customWidth="1"/>
    <col min="9318" max="9318" width="2.77734375" style="1" customWidth="1"/>
    <col min="9319" max="9320" width="6.44140625" style="1" customWidth="1"/>
    <col min="9321" max="9321" width="5.77734375" style="1" customWidth="1"/>
    <col min="9322" max="9322" width="6.44140625" style="1" customWidth="1"/>
    <col min="9323" max="9323" width="13.77734375" style="1" customWidth="1"/>
    <col min="9324" max="9325" width="9" style="1" customWidth="1"/>
    <col min="9326" max="9326" width="2.44140625" style="1" customWidth="1"/>
    <col min="9327" max="9327" width="8.77734375" style="1" customWidth="1"/>
    <col min="9328" max="9328" width="7.44140625" style="1" customWidth="1"/>
    <col min="9329" max="9331" width="3.77734375" style="1" customWidth="1"/>
    <col min="9332" max="9332" width="3.44140625" style="1" customWidth="1"/>
    <col min="9333" max="9333" width="2.77734375" style="1" customWidth="1"/>
    <col min="9334" max="9334" width="3" style="1" customWidth="1"/>
    <col min="9335" max="9337" width="0" style="1" hidden="1" customWidth="1"/>
    <col min="9338" max="9338" width="4.44140625" style="1" customWidth="1"/>
    <col min="9339" max="9339" width="0" style="1" hidden="1" customWidth="1"/>
    <col min="9340" max="9341" width="14.77734375" style="1" customWidth="1"/>
    <col min="9342" max="9342" width="15.21875" style="1" customWidth="1"/>
    <col min="9343" max="9343" width="6.44140625" style="1" customWidth="1"/>
    <col min="9344" max="9344" width="15.21875" style="1" customWidth="1"/>
    <col min="9345" max="9345" width="4.21875" style="1" customWidth="1"/>
    <col min="9346" max="9346" width="3" style="1" customWidth="1"/>
    <col min="9347" max="9349" width="0" style="1" hidden="1" customWidth="1"/>
    <col min="9350" max="9350" width="3" style="1" customWidth="1"/>
    <col min="9351" max="9351" width="0" style="1" hidden="1" customWidth="1"/>
    <col min="9352" max="9352" width="3" style="1" customWidth="1"/>
    <col min="9353" max="9353" width="0" style="1" hidden="1" customWidth="1"/>
    <col min="9354" max="9354" width="4.44140625" style="1" customWidth="1"/>
    <col min="9355" max="9355" width="34.21875" style="1" customWidth="1"/>
    <col min="9356" max="9356" width="23.44140625" style="1" customWidth="1"/>
    <col min="9357" max="9357" width="9.21875" style="1" customWidth="1"/>
    <col min="9358" max="9358" width="19.44140625" style="1" customWidth="1"/>
    <col min="9359" max="9359" width="42.77734375" style="1" customWidth="1"/>
    <col min="9360" max="9360" width="5.77734375" style="1" customWidth="1"/>
    <col min="9361" max="9361" width="31.44140625" style="1" customWidth="1"/>
    <col min="9362" max="9362" width="16.21875" style="1" customWidth="1"/>
    <col min="9363" max="9364" width="9.21875" style="1" customWidth="1"/>
    <col min="9365" max="9365" width="11.21875" style="1" customWidth="1"/>
    <col min="9366" max="9366" width="2.21875" style="1" customWidth="1"/>
    <col min="9367" max="9572" width="10.88671875" style="1"/>
    <col min="9573" max="9573" width="12" style="1" customWidth="1"/>
    <col min="9574" max="9574" width="2.77734375" style="1" customWidth="1"/>
    <col min="9575" max="9576" width="6.44140625" style="1" customWidth="1"/>
    <col min="9577" max="9577" width="5.77734375" style="1" customWidth="1"/>
    <col min="9578" max="9578" width="6.44140625" style="1" customWidth="1"/>
    <col min="9579" max="9579" width="13.77734375" style="1" customWidth="1"/>
    <col min="9580" max="9581" width="9" style="1" customWidth="1"/>
    <col min="9582" max="9582" width="2.44140625" style="1" customWidth="1"/>
    <col min="9583" max="9583" width="8.77734375" style="1" customWidth="1"/>
    <col min="9584" max="9584" width="7.44140625" style="1" customWidth="1"/>
    <col min="9585" max="9587" width="3.77734375" style="1" customWidth="1"/>
    <col min="9588" max="9588" width="3.44140625" style="1" customWidth="1"/>
    <col min="9589" max="9589" width="2.77734375" style="1" customWidth="1"/>
    <col min="9590" max="9590" width="3" style="1" customWidth="1"/>
    <col min="9591" max="9593" width="0" style="1" hidden="1" customWidth="1"/>
    <col min="9594" max="9594" width="4.44140625" style="1" customWidth="1"/>
    <col min="9595" max="9595" width="0" style="1" hidden="1" customWidth="1"/>
    <col min="9596" max="9597" width="14.77734375" style="1" customWidth="1"/>
    <col min="9598" max="9598" width="15.21875" style="1" customWidth="1"/>
    <col min="9599" max="9599" width="6.44140625" style="1" customWidth="1"/>
    <col min="9600" max="9600" width="15.21875" style="1" customWidth="1"/>
    <col min="9601" max="9601" width="4.21875" style="1" customWidth="1"/>
    <col min="9602" max="9602" width="3" style="1" customWidth="1"/>
    <col min="9603" max="9605" width="0" style="1" hidden="1" customWidth="1"/>
    <col min="9606" max="9606" width="3" style="1" customWidth="1"/>
    <col min="9607" max="9607" width="0" style="1" hidden="1" customWidth="1"/>
    <col min="9608" max="9608" width="3" style="1" customWidth="1"/>
    <col min="9609" max="9609" width="0" style="1" hidden="1" customWidth="1"/>
    <col min="9610" max="9610" width="4.44140625" style="1" customWidth="1"/>
    <col min="9611" max="9611" width="34.21875" style="1" customWidth="1"/>
    <col min="9612" max="9612" width="23.44140625" style="1" customWidth="1"/>
    <col min="9613" max="9613" width="9.21875" style="1" customWidth="1"/>
    <col min="9614" max="9614" width="19.44140625" style="1" customWidth="1"/>
    <col min="9615" max="9615" width="42.77734375" style="1" customWidth="1"/>
    <col min="9616" max="9616" width="5.77734375" style="1" customWidth="1"/>
    <col min="9617" max="9617" width="31.44140625" style="1" customWidth="1"/>
    <col min="9618" max="9618" width="16.21875" style="1" customWidth="1"/>
    <col min="9619" max="9620" width="9.21875" style="1" customWidth="1"/>
    <col min="9621" max="9621" width="11.21875" style="1" customWidth="1"/>
    <col min="9622" max="9622" width="2.21875" style="1" customWidth="1"/>
    <col min="9623" max="9828" width="10.88671875" style="1"/>
    <col min="9829" max="9829" width="12" style="1" customWidth="1"/>
    <col min="9830" max="9830" width="2.77734375" style="1" customWidth="1"/>
    <col min="9831" max="9832" width="6.44140625" style="1" customWidth="1"/>
    <col min="9833" max="9833" width="5.77734375" style="1" customWidth="1"/>
    <col min="9834" max="9834" width="6.44140625" style="1" customWidth="1"/>
    <col min="9835" max="9835" width="13.77734375" style="1" customWidth="1"/>
    <col min="9836" max="9837" width="9" style="1" customWidth="1"/>
    <col min="9838" max="9838" width="2.44140625" style="1" customWidth="1"/>
    <col min="9839" max="9839" width="8.77734375" style="1" customWidth="1"/>
    <col min="9840" max="9840" width="7.44140625" style="1" customWidth="1"/>
    <col min="9841" max="9843" width="3.77734375" style="1" customWidth="1"/>
    <col min="9844" max="9844" width="3.44140625" style="1" customWidth="1"/>
    <col min="9845" max="9845" width="2.77734375" style="1" customWidth="1"/>
    <col min="9846" max="9846" width="3" style="1" customWidth="1"/>
    <col min="9847" max="9849" width="0" style="1" hidden="1" customWidth="1"/>
    <col min="9850" max="9850" width="4.44140625" style="1" customWidth="1"/>
    <col min="9851" max="9851" width="0" style="1" hidden="1" customWidth="1"/>
    <col min="9852" max="9853" width="14.77734375" style="1" customWidth="1"/>
    <col min="9854" max="9854" width="15.21875" style="1" customWidth="1"/>
    <col min="9855" max="9855" width="6.44140625" style="1" customWidth="1"/>
    <col min="9856" max="9856" width="15.21875" style="1" customWidth="1"/>
    <col min="9857" max="9857" width="4.21875" style="1" customWidth="1"/>
    <col min="9858" max="9858" width="3" style="1" customWidth="1"/>
    <col min="9859" max="9861" width="0" style="1" hidden="1" customWidth="1"/>
    <col min="9862" max="9862" width="3" style="1" customWidth="1"/>
    <col min="9863" max="9863" width="0" style="1" hidden="1" customWidth="1"/>
    <col min="9864" max="9864" width="3" style="1" customWidth="1"/>
    <col min="9865" max="9865" width="0" style="1" hidden="1" customWidth="1"/>
    <col min="9866" max="9866" width="4.44140625" style="1" customWidth="1"/>
    <col min="9867" max="9867" width="34.21875" style="1" customWidth="1"/>
    <col min="9868" max="9868" width="23.44140625" style="1" customWidth="1"/>
    <col min="9869" max="9869" width="9.21875" style="1" customWidth="1"/>
    <col min="9870" max="9870" width="19.44140625" style="1" customWidth="1"/>
    <col min="9871" max="9871" width="42.77734375" style="1" customWidth="1"/>
    <col min="9872" max="9872" width="5.77734375" style="1" customWidth="1"/>
    <col min="9873" max="9873" width="31.44140625" style="1" customWidth="1"/>
    <col min="9874" max="9874" width="16.21875" style="1" customWidth="1"/>
    <col min="9875" max="9876" width="9.21875" style="1" customWidth="1"/>
    <col min="9877" max="9877" width="11.21875" style="1" customWidth="1"/>
    <col min="9878" max="9878" width="2.21875" style="1" customWidth="1"/>
    <col min="9879" max="10084" width="10.88671875" style="1"/>
    <col min="10085" max="10085" width="12" style="1" customWidth="1"/>
    <col min="10086" max="10086" width="2.77734375" style="1" customWidth="1"/>
    <col min="10087" max="10088" width="6.44140625" style="1" customWidth="1"/>
    <col min="10089" max="10089" width="5.77734375" style="1" customWidth="1"/>
    <col min="10090" max="10090" width="6.44140625" style="1" customWidth="1"/>
    <col min="10091" max="10091" width="13.77734375" style="1" customWidth="1"/>
    <col min="10092" max="10093" width="9" style="1" customWidth="1"/>
    <col min="10094" max="10094" width="2.44140625" style="1" customWidth="1"/>
    <col min="10095" max="10095" width="8.77734375" style="1" customWidth="1"/>
    <col min="10096" max="10096" width="7.44140625" style="1" customWidth="1"/>
    <col min="10097" max="10099" width="3.77734375" style="1" customWidth="1"/>
    <col min="10100" max="10100" width="3.44140625" style="1" customWidth="1"/>
    <col min="10101" max="10101" width="2.77734375" style="1" customWidth="1"/>
    <col min="10102" max="10102" width="3" style="1" customWidth="1"/>
    <col min="10103" max="10105" width="0" style="1" hidden="1" customWidth="1"/>
    <col min="10106" max="10106" width="4.44140625" style="1" customWidth="1"/>
    <col min="10107" max="10107" width="0" style="1" hidden="1" customWidth="1"/>
    <col min="10108" max="10109" width="14.77734375" style="1" customWidth="1"/>
    <col min="10110" max="10110" width="15.21875" style="1" customWidth="1"/>
    <col min="10111" max="10111" width="6.44140625" style="1" customWidth="1"/>
    <col min="10112" max="10112" width="15.21875" style="1" customWidth="1"/>
    <col min="10113" max="10113" width="4.21875" style="1" customWidth="1"/>
    <col min="10114" max="10114" width="3" style="1" customWidth="1"/>
    <col min="10115" max="10117" width="0" style="1" hidden="1" customWidth="1"/>
    <col min="10118" max="10118" width="3" style="1" customWidth="1"/>
    <col min="10119" max="10119" width="0" style="1" hidden="1" customWidth="1"/>
    <col min="10120" max="10120" width="3" style="1" customWidth="1"/>
    <col min="10121" max="10121" width="0" style="1" hidden="1" customWidth="1"/>
    <col min="10122" max="10122" width="4.44140625" style="1" customWidth="1"/>
    <col min="10123" max="10123" width="34.21875" style="1" customWidth="1"/>
    <col min="10124" max="10124" width="23.44140625" style="1" customWidth="1"/>
    <col min="10125" max="10125" width="9.21875" style="1" customWidth="1"/>
    <col min="10126" max="10126" width="19.44140625" style="1" customWidth="1"/>
    <col min="10127" max="10127" width="42.77734375" style="1" customWidth="1"/>
    <col min="10128" max="10128" width="5.77734375" style="1" customWidth="1"/>
    <col min="10129" max="10129" width="31.44140625" style="1" customWidth="1"/>
    <col min="10130" max="10130" width="16.21875" style="1" customWidth="1"/>
    <col min="10131" max="10132" width="9.21875" style="1" customWidth="1"/>
    <col min="10133" max="10133" width="11.21875" style="1" customWidth="1"/>
    <col min="10134" max="10134" width="2.21875" style="1" customWidth="1"/>
    <col min="10135" max="10340" width="10.88671875" style="1"/>
    <col min="10341" max="10341" width="12" style="1" customWidth="1"/>
    <col min="10342" max="10342" width="2.77734375" style="1" customWidth="1"/>
    <col min="10343" max="10344" width="6.44140625" style="1" customWidth="1"/>
    <col min="10345" max="10345" width="5.77734375" style="1" customWidth="1"/>
    <col min="10346" max="10346" width="6.44140625" style="1" customWidth="1"/>
    <col min="10347" max="10347" width="13.77734375" style="1" customWidth="1"/>
    <col min="10348" max="10349" width="9" style="1" customWidth="1"/>
    <col min="10350" max="10350" width="2.44140625" style="1" customWidth="1"/>
    <col min="10351" max="10351" width="8.77734375" style="1" customWidth="1"/>
    <col min="10352" max="10352" width="7.44140625" style="1" customWidth="1"/>
    <col min="10353" max="10355" width="3.77734375" style="1" customWidth="1"/>
    <col min="10356" max="10356" width="3.44140625" style="1" customWidth="1"/>
    <col min="10357" max="10357" width="2.77734375" style="1" customWidth="1"/>
    <col min="10358" max="10358" width="3" style="1" customWidth="1"/>
    <col min="10359" max="10361" width="0" style="1" hidden="1" customWidth="1"/>
    <col min="10362" max="10362" width="4.44140625" style="1" customWidth="1"/>
    <col min="10363" max="10363" width="0" style="1" hidden="1" customWidth="1"/>
    <col min="10364" max="10365" width="14.77734375" style="1" customWidth="1"/>
    <col min="10366" max="10366" width="15.21875" style="1" customWidth="1"/>
    <col min="10367" max="10367" width="6.44140625" style="1" customWidth="1"/>
    <col min="10368" max="10368" width="15.21875" style="1" customWidth="1"/>
    <col min="10369" max="10369" width="4.21875" style="1" customWidth="1"/>
    <col min="10370" max="10370" width="3" style="1" customWidth="1"/>
    <col min="10371" max="10373" width="0" style="1" hidden="1" customWidth="1"/>
    <col min="10374" max="10374" width="3" style="1" customWidth="1"/>
    <col min="10375" max="10375" width="0" style="1" hidden="1" customWidth="1"/>
    <col min="10376" max="10376" width="3" style="1" customWidth="1"/>
    <col min="10377" max="10377" width="0" style="1" hidden="1" customWidth="1"/>
    <col min="10378" max="10378" width="4.44140625" style="1" customWidth="1"/>
    <col min="10379" max="10379" width="34.21875" style="1" customWidth="1"/>
    <col min="10380" max="10380" width="23.44140625" style="1" customWidth="1"/>
    <col min="10381" max="10381" width="9.21875" style="1" customWidth="1"/>
    <col min="10382" max="10382" width="19.44140625" style="1" customWidth="1"/>
    <col min="10383" max="10383" width="42.77734375" style="1" customWidth="1"/>
    <col min="10384" max="10384" width="5.77734375" style="1" customWidth="1"/>
    <col min="10385" max="10385" width="31.44140625" style="1" customWidth="1"/>
    <col min="10386" max="10386" width="16.21875" style="1" customWidth="1"/>
    <col min="10387" max="10388" width="9.21875" style="1" customWidth="1"/>
    <col min="10389" max="10389" width="11.21875" style="1" customWidth="1"/>
    <col min="10390" max="10390" width="2.21875" style="1" customWidth="1"/>
    <col min="10391" max="10596" width="10.88671875" style="1"/>
    <col min="10597" max="10597" width="12" style="1" customWidth="1"/>
    <col min="10598" max="10598" width="2.77734375" style="1" customWidth="1"/>
    <col min="10599" max="10600" width="6.44140625" style="1" customWidth="1"/>
    <col min="10601" max="10601" width="5.77734375" style="1" customWidth="1"/>
    <col min="10602" max="10602" width="6.44140625" style="1" customWidth="1"/>
    <col min="10603" max="10603" width="13.77734375" style="1" customWidth="1"/>
    <col min="10604" max="10605" width="9" style="1" customWidth="1"/>
    <col min="10606" max="10606" width="2.44140625" style="1" customWidth="1"/>
    <col min="10607" max="10607" width="8.77734375" style="1" customWidth="1"/>
    <col min="10608" max="10608" width="7.44140625" style="1" customWidth="1"/>
    <col min="10609" max="10611" width="3.77734375" style="1" customWidth="1"/>
    <col min="10612" max="10612" width="3.44140625" style="1" customWidth="1"/>
    <col min="10613" max="10613" width="2.77734375" style="1" customWidth="1"/>
    <col min="10614" max="10614" width="3" style="1" customWidth="1"/>
    <col min="10615" max="10617" width="0" style="1" hidden="1" customWidth="1"/>
    <col min="10618" max="10618" width="4.44140625" style="1" customWidth="1"/>
    <col min="10619" max="10619" width="0" style="1" hidden="1" customWidth="1"/>
    <col min="10620" max="10621" width="14.77734375" style="1" customWidth="1"/>
    <col min="10622" max="10622" width="15.21875" style="1" customWidth="1"/>
    <col min="10623" max="10623" width="6.44140625" style="1" customWidth="1"/>
    <col min="10624" max="10624" width="15.21875" style="1" customWidth="1"/>
    <col min="10625" max="10625" width="4.21875" style="1" customWidth="1"/>
    <col min="10626" max="10626" width="3" style="1" customWidth="1"/>
    <col min="10627" max="10629" width="0" style="1" hidden="1" customWidth="1"/>
    <col min="10630" max="10630" width="3" style="1" customWidth="1"/>
    <col min="10631" max="10631" width="0" style="1" hidden="1" customWidth="1"/>
    <col min="10632" max="10632" width="3" style="1" customWidth="1"/>
    <col min="10633" max="10633" width="0" style="1" hidden="1" customWidth="1"/>
    <col min="10634" max="10634" width="4.44140625" style="1" customWidth="1"/>
    <col min="10635" max="10635" width="34.21875" style="1" customWidth="1"/>
    <col min="10636" max="10636" width="23.44140625" style="1" customWidth="1"/>
    <col min="10637" max="10637" width="9.21875" style="1" customWidth="1"/>
    <col min="10638" max="10638" width="19.44140625" style="1" customWidth="1"/>
    <col min="10639" max="10639" width="42.77734375" style="1" customWidth="1"/>
    <col min="10640" max="10640" width="5.77734375" style="1" customWidth="1"/>
    <col min="10641" max="10641" width="31.44140625" style="1" customWidth="1"/>
    <col min="10642" max="10642" width="16.21875" style="1" customWidth="1"/>
    <col min="10643" max="10644" width="9.21875" style="1" customWidth="1"/>
    <col min="10645" max="10645" width="11.21875" style="1" customWidth="1"/>
    <col min="10646" max="10646" width="2.21875" style="1" customWidth="1"/>
    <col min="10647" max="10852" width="10.88671875" style="1"/>
    <col min="10853" max="10853" width="12" style="1" customWidth="1"/>
    <col min="10854" max="10854" width="2.77734375" style="1" customWidth="1"/>
    <col min="10855" max="10856" width="6.44140625" style="1" customWidth="1"/>
    <col min="10857" max="10857" width="5.77734375" style="1" customWidth="1"/>
    <col min="10858" max="10858" width="6.44140625" style="1" customWidth="1"/>
    <col min="10859" max="10859" width="13.77734375" style="1" customWidth="1"/>
    <col min="10860" max="10861" width="9" style="1" customWidth="1"/>
    <col min="10862" max="10862" width="2.44140625" style="1" customWidth="1"/>
    <col min="10863" max="10863" width="8.77734375" style="1" customWidth="1"/>
    <col min="10864" max="10864" width="7.44140625" style="1" customWidth="1"/>
    <col min="10865" max="10867" width="3.77734375" style="1" customWidth="1"/>
    <col min="10868" max="10868" width="3.44140625" style="1" customWidth="1"/>
    <col min="10869" max="10869" width="2.77734375" style="1" customWidth="1"/>
    <col min="10870" max="10870" width="3" style="1" customWidth="1"/>
    <col min="10871" max="10873" width="0" style="1" hidden="1" customWidth="1"/>
    <col min="10874" max="10874" width="4.44140625" style="1" customWidth="1"/>
    <col min="10875" max="10875" width="0" style="1" hidden="1" customWidth="1"/>
    <col min="10876" max="10877" width="14.77734375" style="1" customWidth="1"/>
    <col min="10878" max="10878" width="15.21875" style="1" customWidth="1"/>
    <col min="10879" max="10879" width="6.44140625" style="1" customWidth="1"/>
    <col min="10880" max="10880" width="15.21875" style="1" customWidth="1"/>
    <col min="10881" max="10881" width="4.21875" style="1" customWidth="1"/>
    <col min="10882" max="10882" width="3" style="1" customWidth="1"/>
    <col min="10883" max="10885" width="0" style="1" hidden="1" customWidth="1"/>
    <col min="10886" max="10886" width="3" style="1" customWidth="1"/>
    <col min="10887" max="10887" width="0" style="1" hidden="1" customWidth="1"/>
    <col min="10888" max="10888" width="3" style="1" customWidth="1"/>
    <col min="10889" max="10889" width="0" style="1" hidden="1" customWidth="1"/>
    <col min="10890" max="10890" width="4.44140625" style="1" customWidth="1"/>
    <col min="10891" max="10891" width="34.21875" style="1" customWidth="1"/>
    <col min="10892" max="10892" width="23.44140625" style="1" customWidth="1"/>
    <col min="10893" max="10893" width="9.21875" style="1" customWidth="1"/>
    <col min="10894" max="10894" width="19.44140625" style="1" customWidth="1"/>
    <col min="10895" max="10895" width="42.77734375" style="1" customWidth="1"/>
    <col min="10896" max="10896" width="5.77734375" style="1" customWidth="1"/>
    <col min="10897" max="10897" width="31.44140625" style="1" customWidth="1"/>
    <col min="10898" max="10898" width="16.21875" style="1" customWidth="1"/>
    <col min="10899" max="10900" width="9.21875" style="1" customWidth="1"/>
    <col min="10901" max="10901" width="11.21875" style="1" customWidth="1"/>
    <col min="10902" max="10902" width="2.21875" style="1" customWidth="1"/>
    <col min="10903" max="11108" width="10.88671875" style="1"/>
    <col min="11109" max="11109" width="12" style="1" customWidth="1"/>
    <col min="11110" max="11110" width="2.77734375" style="1" customWidth="1"/>
    <col min="11111" max="11112" width="6.44140625" style="1" customWidth="1"/>
    <col min="11113" max="11113" width="5.77734375" style="1" customWidth="1"/>
    <col min="11114" max="11114" width="6.44140625" style="1" customWidth="1"/>
    <col min="11115" max="11115" width="13.77734375" style="1" customWidth="1"/>
    <col min="11116" max="11117" width="9" style="1" customWidth="1"/>
    <col min="11118" max="11118" width="2.44140625" style="1" customWidth="1"/>
    <col min="11119" max="11119" width="8.77734375" style="1" customWidth="1"/>
    <col min="11120" max="11120" width="7.44140625" style="1" customWidth="1"/>
    <col min="11121" max="11123" width="3.77734375" style="1" customWidth="1"/>
    <col min="11124" max="11124" width="3.44140625" style="1" customWidth="1"/>
    <col min="11125" max="11125" width="2.77734375" style="1" customWidth="1"/>
    <col min="11126" max="11126" width="3" style="1" customWidth="1"/>
    <col min="11127" max="11129" width="0" style="1" hidden="1" customWidth="1"/>
    <col min="11130" max="11130" width="4.44140625" style="1" customWidth="1"/>
    <col min="11131" max="11131" width="0" style="1" hidden="1" customWidth="1"/>
    <col min="11132" max="11133" width="14.77734375" style="1" customWidth="1"/>
    <col min="11134" max="11134" width="15.21875" style="1" customWidth="1"/>
    <col min="11135" max="11135" width="6.44140625" style="1" customWidth="1"/>
    <col min="11136" max="11136" width="15.21875" style="1" customWidth="1"/>
    <col min="11137" max="11137" width="4.21875" style="1" customWidth="1"/>
    <col min="11138" max="11138" width="3" style="1" customWidth="1"/>
    <col min="11139" max="11141" width="0" style="1" hidden="1" customWidth="1"/>
    <col min="11142" max="11142" width="3" style="1" customWidth="1"/>
    <col min="11143" max="11143" width="0" style="1" hidden="1" customWidth="1"/>
    <col min="11144" max="11144" width="3" style="1" customWidth="1"/>
    <col min="11145" max="11145" width="0" style="1" hidden="1" customWidth="1"/>
    <col min="11146" max="11146" width="4.44140625" style="1" customWidth="1"/>
    <col min="11147" max="11147" width="34.21875" style="1" customWidth="1"/>
    <col min="11148" max="11148" width="23.44140625" style="1" customWidth="1"/>
    <col min="11149" max="11149" width="9.21875" style="1" customWidth="1"/>
    <col min="11150" max="11150" width="19.44140625" style="1" customWidth="1"/>
    <col min="11151" max="11151" width="42.77734375" style="1" customWidth="1"/>
    <col min="11152" max="11152" width="5.77734375" style="1" customWidth="1"/>
    <col min="11153" max="11153" width="31.44140625" style="1" customWidth="1"/>
    <col min="11154" max="11154" width="16.21875" style="1" customWidth="1"/>
    <col min="11155" max="11156" width="9.21875" style="1" customWidth="1"/>
    <col min="11157" max="11157" width="11.21875" style="1" customWidth="1"/>
    <col min="11158" max="11158" width="2.21875" style="1" customWidth="1"/>
    <col min="11159" max="11364" width="10.88671875" style="1"/>
    <col min="11365" max="11365" width="12" style="1" customWidth="1"/>
    <col min="11366" max="11366" width="2.77734375" style="1" customWidth="1"/>
    <col min="11367" max="11368" width="6.44140625" style="1" customWidth="1"/>
    <col min="11369" max="11369" width="5.77734375" style="1" customWidth="1"/>
    <col min="11370" max="11370" width="6.44140625" style="1" customWidth="1"/>
    <col min="11371" max="11371" width="13.77734375" style="1" customWidth="1"/>
    <col min="11372" max="11373" width="9" style="1" customWidth="1"/>
    <col min="11374" max="11374" width="2.44140625" style="1" customWidth="1"/>
    <col min="11375" max="11375" width="8.77734375" style="1" customWidth="1"/>
    <col min="11376" max="11376" width="7.44140625" style="1" customWidth="1"/>
    <col min="11377" max="11379" width="3.77734375" style="1" customWidth="1"/>
    <col min="11380" max="11380" width="3.44140625" style="1" customWidth="1"/>
    <col min="11381" max="11381" width="2.77734375" style="1" customWidth="1"/>
    <col min="11382" max="11382" width="3" style="1" customWidth="1"/>
    <col min="11383" max="11385" width="0" style="1" hidden="1" customWidth="1"/>
    <col min="11386" max="11386" width="4.44140625" style="1" customWidth="1"/>
    <col min="11387" max="11387" width="0" style="1" hidden="1" customWidth="1"/>
    <col min="11388" max="11389" width="14.77734375" style="1" customWidth="1"/>
    <col min="11390" max="11390" width="15.21875" style="1" customWidth="1"/>
    <col min="11391" max="11391" width="6.44140625" style="1" customWidth="1"/>
    <col min="11392" max="11392" width="15.21875" style="1" customWidth="1"/>
    <col min="11393" max="11393" width="4.21875" style="1" customWidth="1"/>
    <col min="11394" max="11394" width="3" style="1" customWidth="1"/>
    <col min="11395" max="11397" width="0" style="1" hidden="1" customWidth="1"/>
    <col min="11398" max="11398" width="3" style="1" customWidth="1"/>
    <col min="11399" max="11399" width="0" style="1" hidden="1" customWidth="1"/>
    <col min="11400" max="11400" width="3" style="1" customWidth="1"/>
    <col min="11401" max="11401" width="0" style="1" hidden="1" customWidth="1"/>
    <col min="11402" max="11402" width="4.44140625" style="1" customWidth="1"/>
    <col min="11403" max="11403" width="34.21875" style="1" customWidth="1"/>
    <col min="11404" max="11404" width="23.44140625" style="1" customWidth="1"/>
    <col min="11405" max="11405" width="9.21875" style="1" customWidth="1"/>
    <col min="11406" max="11406" width="19.44140625" style="1" customWidth="1"/>
    <col min="11407" max="11407" width="42.77734375" style="1" customWidth="1"/>
    <col min="11408" max="11408" width="5.77734375" style="1" customWidth="1"/>
    <col min="11409" max="11409" width="31.44140625" style="1" customWidth="1"/>
    <col min="11410" max="11410" width="16.21875" style="1" customWidth="1"/>
    <col min="11411" max="11412" width="9.21875" style="1" customWidth="1"/>
    <col min="11413" max="11413" width="11.21875" style="1" customWidth="1"/>
    <col min="11414" max="11414" width="2.21875" style="1" customWidth="1"/>
    <col min="11415" max="11620" width="10.88671875" style="1"/>
    <col min="11621" max="11621" width="12" style="1" customWidth="1"/>
    <col min="11622" max="11622" width="2.77734375" style="1" customWidth="1"/>
    <col min="11623" max="11624" width="6.44140625" style="1" customWidth="1"/>
    <col min="11625" max="11625" width="5.77734375" style="1" customWidth="1"/>
    <col min="11626" max="11626" width="6.44140625" style="1" customWidth="1"/>
    <col min="11627" max="11627" width="13.77734375" style="1" customWidth="1"/>
    <col min="11628" max="11629" width="9" style="1" customWidth="1"/>
    <col min="11630" max="11630" width="2.44140625" style="1" customWidth="1"/>
    <col min="11631" max="11631" width="8.77734375" style="1" customWidth="1"/>
    <col min="11632" max="11632" width="7.44140625" style="1" customWidth="1"/>
    <col min="11633" max="11635" width="3.77734375" style="1" customWidth="1"/>
    <col min="11636" max="11636" width="3.44140625" style="1" customWidth="1"/>
    <col min="11637" max="11637" width="2.77734375" style="1" customWidth="1"/>
    <col min="11638" max="11638" width="3" style="1" customWidth="1"/>
    <col min="11639" max="11641" width="0" style="1" hidden="1" customWidth="1"/>
    <col min="11642" max="11642" width="4.44140625" style="1" customWidth="1"/>
    <col min="11643" max="11643" width="0" style="1" hidden="1" customWidth="1"/>
    <col min="11644" max="11645" width="14.77734375" style="1" customWidth="1"/>
    <col min="11646" max="11646" width="15.21875" style="1" customWidth="1"/>
    <col min="11647" max="11647" width="6.44140625" style="1" customWidth="1"/>
    <col min="11648" max="11648" width="15.21875" style="1" customWidth="1"/>
    <col min="11649" max="11649" width="4.21875" style="1" customWidth="1"/>
    <col min="11650" max="11650" width="3" style="1" customWidth="1"/>
    <col min="11651" max="11653" width="0" style="1" hidden="1" customWidth="1"/>
    <col min="11654" max="11654" width="3" style="1" customWidth="1"/>
    <col min="11655" max="11655" width="0" style="1" hidden="1" customWidth="1"/>
    <col min="11656" max="11656" width="3" style="1" customWidth="1"/>
    <col min="11657" max="11657" width="0" style="1" hidden="1" customWidth="1"/>
    <col min="11658" max="11658" width="4.44140625" style="1" customWidth="1"/>
    <col min="11659" max="11659" width="34.21875" style="1" customWidth="1"/>
    <col min="11660" max="11660" width="23.44140625" style="1" customWidth="1"/>
    <col min="11661" max="11661" width="9.21875" style="1" customWidth="1"/>
    <col min="11662" max="11662" width="19.44140625" style="1" customWidth="1"/>
    <col min="11663" max="11663" width="42.77734375" style="1" customWidth="1"/>
    <col min="11664" max="11664" width="5.77734375" style="1" customWidth="1"/>
    <col min="11665" max="11665" width="31.44140625" style="1" customWidth="1"/>
    <col min="11666" max="11666" width="16.21875" style="1" customWidth="1"/>
    <col min="11667" max="11668" width="9.21875" style="1" customWidth="1"/>
    <col min="11669" max="11669" width="11.21875" style="1" customWidth="1"/>
    <col min="11670" max="11670" width="2.21875" style="1" customWidth="1"/>
    <col min="11671" max="11876" width="10.88671875" style="1"/>
    <col min="11877" max="11877" width="12" style="1" customWidth="1"/>
    <col min="11878" max="11878" width="2.77734375" style="1" customWidth="1"/>
    <col min="11879" max="11880" width="6.44140625" style="1" customWidth="1"/>
    <col min="11881" max="11881" width="5.77734375" style="1" customWidth="1"/>
    <col min="11882" max="11882" width="6.44140625" style="1" customWidth="1"/>
    <col min="11883" max="11883" width="13.77734375" style="1" customWidth="1"/>
    <col min="11884" max="11885" width="9" style="1" customWidth="1"/>
    <col min="11886" max="11886" width="2.44140625" style="1" customWidth="1"/>
    <col min="11887" max="11887" width="8.77734375" style="1" customWidth="1"/>
    <col min="11888" max="11888" width="7.44140625" style="1" customWidth="1"/>
    <col min="11889" max="11891" width="3.77734375" style="1" customWidth="1"/>
    <col min="11892" max="11892" width="3.44140625" style="1" customWidth="1"/>
    <col min="11893" max="11893" width="2.77734375" style="1" customWidth="1"/>
    <col min="11894" max="11894" width="3" style="1" customWidth="1"/>
    <col min="11895" max="11897" width="0" style="1" hidden="1" customWidth="1"/>
    <col min="11898" max="11898" width="4.44140625" style="1" customWidth="1"/>
    <col min="11899" max="11899" width="0" style="1" hidden="1" customWidth="1"/>
    <col min="11900" max="11901" width="14.77734375" style="1" customWidth="1"/>
    <col min="11902" max="11902" width="15.21875" style="1" customWidth="1"/>
    <col min="11903" max="11903" width="6.44140625" style="1" customWidth="1"/>
    <col min="11904" max="11904" width="15.21875" style="1" customWidth="1"/>
    <col min="11905" max="11905" width="4.21875" style="1" customWidth="1"/>
    <col min="11906" max="11906" width="3" style="1" customWidth="1"/>
    <col min="11907" max="11909" width="0" style="1" hidden="1" customWidth="1"/>
    <col min="11910" max="11910" width="3" style="1" customWidth="1"/>
    <col min="11911" max="11911" width="0" style="1" hidden="1" customWidth="1"/>
    <col min="11912" max="11912" width="3" style="1" customWidth="1"/>
    <col min="11913" max="11913" width="0" style="1" hidden="1" customWidth="1"/>
    <col min="11914" max="11914" width="4.44140625" style="1" customWidth="1"/>
    <col min="11915" max="11915" width="34.21875" style="1" customWidth="1"/>
    <col min="11916" max="11916" width="23.44140625" style="1" customWidth="1"/>
    <col min="11917" max="11917" width="9.21875" style="1" customWidth="1"/>
    <col min="11918" max="11918" width="19.44140625" style="1" customWidth="1"/>
    <col min="11919" max="11919" width="42.77734375" style="1" customWidth="1"/>
    <col min="11920" max="11920" width="5.77734375" style="1" customWidth="1"/>
    <col min="11921" max="11921" width="31.44140625" style="1" customWidth="1"/>
    <col min="11922" max="11922" width="16.21875" style="1" customWidth="1"/>
    <col min="11923" max="11924" width="9.21875" style="1" customWidth="1"/>
    <col min="11925" max="11925" width="11.21875" style="1" customWidth="1"/>
    <col min="11926" max="11926" width="2.21875" style="1" customWidth="1"/>
    <col min="11927" max="12132" width="10.88671875" style="1"/>
    <col min="12133" max="12133" width="12" style="1" customWidth="1"/>
    <col min="12134" max="12134" width="2.77734375" style="1" customWidth="1"/>
    <col min="12135" max="12136" width="6.44140625" style="1" customWidth="1"/>
    <col min="12137" max="12137" width="5.77734375" style="1" customWidth="1"/>
    <col min="12138" max="12138" width="6.44140625" style="1" customWidth="1"/>
    <col min="12139" max="12139" width="13.77734375" style="1" customWidth="1"/>
    <col min="12140" max="12141" width="9" style="1" customWidth="1"/>
    <col min="12142" max="12142" width="2.44140625" style="1" customWidth="1"/>
    <col min="12143" max="12143" width="8.77734375" style="1" customWidth="1"/>
    <col min="12144" max="12144" width="7.44140625" style="1" customWidth="1"/>
    <col min="12145" max="12147" width="3.77734375" style="1" customWidth="1"/>
    <col min="12148" max="12148" width="3.44140625" style="1" customWidth="1"/>
    <col min="12149" max="12149" width="2.77734375" style="1" customWidth="1"/>
    <col min="12150" max="12150" width="3" style="1" customWidth="1"/>
    <col min="12151" max="12153" width="0" style="1" hidden="1" customWidth="1"/>
    <col min="12154" max="12154" width="4.44140625" style="1" customWidth="1"/>
    <col min="12155" max="12155" width="0" style="1" hidden="1" customWidth="1"/>
    <col min="12156" max="12157" width="14.77734375" style="1" customWidth="1"/>
    <col min="12158" max="12158" width="15.21875" style="1" customWidth="1"/>
    <col min="12159" max="12159" width="6.44140625" style="1" customWidth="1"/>
    <col min="12160" max="12160" width="15.21875" style="1" customWidth="1"/>
    <col min="12161" max="12161" width="4.21875" style="1" customWidth="1"/>
    <col min="12162" max="12162" width="3" style="1" customWidth="1"/>
    <col min="12163" max="12165" width="0" style="1" hidden="1" customWidth="1"/>
    <col min="12166" max="12166" width="3" style="1" customWidth="1"/>
    <col min="12167" max="12167" width="0" style="1" hidden="1" customWidth="1"/>
    <col min="12168" max="12168" width="3" style="1" customWidth="1"/>
    <col min="12169" max="12169" width="0" style="1" hidden="1" customWidth="1"/>
    <col min="12170" max="12170" width="4.44140625" style="1" customWidth="1"/>
    <col min="12171" max="12171" width="34.21875" style="1" customWidth="1"/>
    <col min="12172" max="12172" width="23.44140625" style="1" customWidth="1"/>
    <col min="12173" max="12173" width="9.21875" style="1" customWidth="1"/>
    <col min="12174" max="12174" width="19.44140625" style="1" customWidth="1"/>
    <col min="12175" max="12175" width="42.77734375" style="1" customWidth="1"/>
    <col min="12176" max="12176" width="5.77734375" style="1" customWidth="1"/>
    <col min="12177" max="12177" width="31.44140625" style="1" customWidth="1"/>
    <col min="12178" max="12178" width="16.21875" style="1" customWidth="1"/>
    <col min="12179" max="12180" width="9.21875" style="1" customWidth="1"/>
    <col min="12181" max="12181" width="11.21875" style="1" customWidth="1"/>
    <col min="12182" max="12182" width="2.21875" style="1" customWidth="1"/>
    <col min="12183" max="12388" width="10.88671875" style="1"/>
    <col min="12389" max="12389" width="12" style="1" customWidth="1"/>
    <col min="12390" max="12390" width="2.77734375" style="1" customWidth="1"/>
    <col min="12391" max="12392" width="6.44140625" style="1" customWidth="1"/>
    <col min="12393" max="12393" width="5.77734375" style="1" customWidth="1"/>
    <col min="12394" max="12394" width="6.44140625" style="1" customWidth="1"/>
    <col min="12395" max="12395" width="13.77734375" style="1" customWidth="1"/>
    <col min="12396" max="12397" width="9" style="1" customWidth="1"/>
    <col min="12398" max="12398" width="2.44140625" style="1" customWidth="1"/>
    <col min="12399" max="12399" width="8.77734375" style="1" customWidth="1"/>
    <col min="12400" max="12400" width="7.44140625" style="1" customWidth="1"/>
    <col min="12401" max="12403" width="3.77734375" style="1" customWidth="1"/>
    <col min="12404" max="12404" width="3.44140625" style="1" customWidth="1"/>
    <col min="12405" max="12405" width="2.77734375" style="1" customWidth="1"/>
    <col min="12406" max="12406" width="3" style="1" customWidth="1"/>
    <col min="12407" max="12409" width="0" style="1" hidden="1" customWidth="1"/>
    <col min="12410" max="12410" width="4.44140625" style="1" customWidth="1"/>
    <col min="12411" max="12411" width="0" style="1" hidden="1" customWidth="1"/>
    <col min="12412" max="12413" width="14.77734375" style="1" customWidth="1"/>
    <col min="12414" max="12414" width="15.21875" style="1" customWidth="1"/>
    <col min="12415" max="12415" width="6.44140625" style="1" customWidth="1"/>
    <col min="12416" max="12416" width="15.21875" style="1" customWidth="1"/>
    <col min="12417" max="12417" width="4.21875" style="1" customWidth="1"/>
    <col min="12418" max="12418" width="3" style="1" customWidth="1"/>
    <col min="12419" max="12421" width="0" style="1" hidden="1" customWidth="1"/>
    <col min="12422" max="12422" width="3" style="1" customWidth="1"/>
    <col min="12423" max="12423" width="0" style="1" hidden="1" customWidth="1"/>
    <col min="12424" max="12424" width="3" style="1" customWidth="1"/>
    <col min="12425" max="12425" width="0" style="1" hidden="1" customWidth="1"/>
    <col min="12426" max="12426" width="4.44140625" style="1" customWidth="1"/>
    <col min="12427" max="12427" width="34.21875" style="1" customWidth="1"/>
    <col min="12428" max="12428" width="23.44140625" style="1" customWidth="1"/>
    <col min="12429" max="12429" width="9.21875" style="1" customWidth="1"/>
    <col min="12430" max="12430" width="19.44140625" style="1" customWidth="1"/>
    <col min="12431" max="12431" width="42.77734375" style="1" customWidth="1"/>
    <col min="12432" max="12432" width="5.77734375" style="1" customWidth="1"/>
    <col min="12433" max="12433" width="31.44140625" style="1" customWidth="1"/>
    <col min="12434" max="12434" width="16.21875" style="1" customWidth="1"/>
    <col min="12435" max="12436" width="9.21875" style="1" customWidth="1"/>
    <col min="12437" max="12437" width="11.21875" style="1" customWidth="1"/>
    <col min="12438" max="12438" width="2.21875" style="1" customWidth="1"/>
    <col min="12439" max="12644" width="10.88671875" style="1"/>
    <col min="12645" max="12645" width="12" style="1" customWidth="1"/>
    <col min="12646" max="12646" width="2.77734375" style="1" customWidth="1"/>
    <col min="12647" max="12648" width="6.44140625" style="1" customWidth="1"/>
    <col min="12649" max="12649" width="5.77734375" style="1" customWidth="1"/>
    <col min="12650" max="12650" width="6.44140625" style="1" customWidth="1"/>
    <col min="12651" max="12651" width="13.77734375" style="1" customWidth="1"/>
    <col min="12652" max="12653" width="9" style="1" customWidth="1"/>
    <col min="12654" max="12654" width="2.44140625" style="1" customWidth="1"/>
    <col min="12655" max="12655" width="8.77734375" style="1" customWidth="1"/>
    <col min="12656" max="12656" width="7.44140625" style="1" customWidth="1"/>
    <col min="12657" max="12659" width="3.77734375" style="1" customWidth="1"/>
    <col min="12660" max="12660" width="3.44140625" style="1" customWidth="1"/>
    <col min="12661" max="12661" width="2.77734375" style="1" customWidth="1"/>
    <col min="12662" max="12662" width="3" style="1" customWidth="1"/>
    <col min="12663" max="12665" width="0" style="1" hidden="1" customWidth="1"/>
    <col min="12666" max="12666" width="4.44140625" style="1" customWidth="1"/>
    <col min="12667" max="12667" width="0" style="1" hidden="1" customWidth="1"/>
    <col min="12668" max="12669" width="14.77734375" style="1" customWidth="1"/>
    <col min="12670" max="12670" width="15.21875" style="1" customWidth="1"/>
    <col min="12671" max="12671" width="6.44140625" style="1" customWidth="1"/>
    <col min="12672" max="12672" width="15.21875" style="1" customWidth="1"/>
    <col min="12673" max="12673" width="4.21875" style="1" customWidth="1"/>
    <col min="12674" max="12674" width="3" style="1" customWidth="1"/>
    <col min="12675" max="12677" width="0" style="1" hidden="1" customWidth="1"/>
    <col min="12678" max="12678" width="3" style="1" customWidth="1"/>
    <col min="12679" max="12679" width="0" style="1" hidden="1" customWidth="1"/>
    <col min="12680" max="12680" width="3" style="1" customWidth="1"/>
    <col min="12681" max="12681" width="0" style="1" hidden="1" customWidth="1"/>
    <col min="12682" max="12682" width="4.44140625" style="1" customWidth="1"/>
    <col min="12683" max="12683" width="34.21875" style="1" customWidth="1"/>
    <col min="12684" max="12684" width="23.44140625" style="1" customWidth="1"/>
    <col min="12685" max="12685" width="9.21875" style="1" customWidth="1"/>
    <col min="12686" max="12686" width="19.44140625" style="1" customWidth="1"/>
    <col min="12687" max="12687" width="42.77734375" style="1" customWidth="1"/>
    <col min="12688" max="12688" width="5.77734375" style="1" customWidth="1"/>
    <col min="12689" max="12689" width="31.44140625" style="1" customWidth="1"/>
    <col min="12690" max="12690" width="16.21875" style="1" customWidth="1"/>
    <col min="12691" max="12692" width="9.21875" style="1" customWidth="1"/>
    <col min="12693" max="12693" width="11.21875" style="1" customWidth="1"/>
    <col min="12694" max="12694" width="2.21875" style="1" customWidth="1"/>
    <col min="12695" max="12900" width="10.88671875" style="1"/>
    <col min="12901" max="12901" width="12" style="1" customWidth="1"/>
    <col min="12902" max="12902" width="2.77734375" style="1" customWidth="1"/>
    <col min="12903" max="12904" width="6.44140625" style="1" customWidth="1"/>
    <col min="12905" max="12905" width="5.77734375" style="1" customWidth="1"/>
    <col min="12906" max="12906" width="6.44140625" style="1" customWidth="1"/>
    <col min="12907" max="12907" width="13.77734375" style="1" customWidth="1"/>
    <col min="12908" max="12909" width="9" style="1" customWidth="1"/>
    <col min="12910" max="12910" width="2.44140625" style="1" customWidth="1"/>
    <col min="12911" max="12911" width="8.77734375" style="1" customWidth="1"/>
    <col min="12912" max="12912" width="7.44140625" style="1" customWidth="1"/>
    <col min="12913" max="12915" width="3.77734375" style="1" customWidth="1"/>
    <col min="12916" max="12916" width="3.44140625" style="1" customWidth="1"/>
    <col min="12917" max="12917" width="2.77734375" style="1" customWidth="1"/>
    <col min="12918" max="12918" width="3" style="1" customWidth="1"/>
    <col min="12919" max="12921" width="0" style="1" hidden="1" customWidth="1"/>
    <col min="12922" max="12922" width="4.44140625" style="1" customWidth="1"/>
    <col min="12923" max="12923" width="0" style="1" hidden="1" customWidth="1"/>
    <col min="12924" max="12925" width="14.77734375" style="1" customWidth="1"/>
    <col min="12926" max="12926" width="15.21875" style="1" customWidth="1"/>
    <col min="12927" max="12927" width="6.44140625" style="1" customWidth="1"/>
    <col min="12928" max="12928" width="15.21875" style="1" customWidth="1"/>
    <col min="12929" max="12929" width="4.21875" style="1" customWidth="1"/>
    <col min="12930" max="12930" width="3" style="1" customWidth="1"/>
    <col min="12931" max="12933" width="0" style="1" hidden="1" customWidth="1"/>
    <col min="12934" max="12934" width="3" style="1" customWidth="1"/>
    <col min="12935" max="12935" width="0" style="1" hidden="1" customWidth="1"/>
    <col min="12936" max="12936" width="3" style="1" customWidth="1"/>
    <col min="12937" max="12937" width="0" style="1" hidden="1" customWidth="1"/>
    <col min="12938" max="12938" width="4.44140625" style="1" customWidth="1"/>
    <col min="12939" max="12939" width="34.21875" style="1" customWidth="1"/>
    <col min="12940" max="12940" width="23.44140625" style="1" customWidth="1"/>
    <col min="12941" max="12941" width="9.21875" style="1" customWidth="1"/>
    <col min="12942" max="12942" width="19.44140625" style="1" customWidth="1"/>
    <col min="12943" max="12943" width="42.77734375" style="1" customWidth="1"/>
    <col min="12944" max="12944" width="5.77734375" style="1" customWidth="1"/>
    <col min="12945" max="12945" width="31.44140625" style="1" customWidth="1"/>
    <col min="12946" max="12946" width="16.21875" style="1" customWidth="1"/>
    <col min="12947" max="12948" width="9.21875" style="1" customWidth="1"/>
    <col min="12949" max="12949" width="11.21875" style="1" customWidth="1"/>
    <col min="12950" max="12950" width="2.21875" style="1" customWidth="1"/>
    <col min="12951" max="13156" width="10.88671875" style="1"/>
    <col min="13157" max="13157" width="12" style="1" customWidth="1"/>
    <col min="13158" max="13158" width="2.77734375" style="1" customWidth="1"/>
    <col min="13159" max="13160" width="6.44140625" style="1" customWidth="1"/>
    <col min="13161" max="13161" width="5.77734375" style="1" customWidth="1"/>
    <col min="13162" max="13162" width="6.44140625" style="1" customWidth="1"/>
    <col min="13163" max="13163" width="13.77734375" style="1" customWidth="1"/>
    <col min="13164" max="13165" width="9" style="1" customWidth="1"/>
    <col min="13166" max="13166" width="2.44140625" style="1" customWidth="1"/>
    <col min="13167" max="13167" width="8.77734375" style="1" customWidth="1"/>
    <col min="13168" max="13168" width="7.44140625" style="1" customWidth="1"/>
    <col min="13169" max="13171" width="3.77734375" style="1" customWidth="1"/>
    <col min="13172" max="13172" width="3.44140625" style="1" customWidth="1"/>
    <col min="13173" max="13173" width="2.77734375" style="1" customWidth="1"/>
    <col min="13174" max="13174" width="3" style="1" customWidth="1"/>
    <col min="13175" max="13177" width="0" style="1" hidden="1" customWidth="1"/>
    <col min="13178" max="13178" width="4.44140625" style="1" customWidth="1"/>
    <col min="13179" max="13179" width="0" style="1" hidden="1" customWidth="1"/>
    <col min="13180" max="13181" width="14.77734375" style="1" customWidth="1"/>
    <col min="13182" max="13182" width="15.21875" style="1" customWidth="1"/>
    <col min="13183" max="13183" width="6.44140625" style="1" customWidth="1"/>
    <col min="13184" max="13184" width="15.21875" style="1" customWidth="1"/>
    <col min="13185" max="13185" width="4.21875" style="1" customWidth="1"/>
    <col min="13186" max="13186" width="3" style="1" customWidth="1"/>
    <col min="13187" max="13189" width="0" style="1" hidden="1" customWidth="1"/>
    <col min="13190" max="13190" width="3" style="1" customWidth="1"/>
    <col min="13191" max="13191" width="0" style="1" hidden="1" customWidth="1"/>
    <col min="13192" max="13192" width="3" style="1" customWidth="1"/>
    <col min="13193" max="13193" width="0" style="1" hidden="1" customWidth="1"/>
    <col min="13194" max="13194" width="4.44140625" style="1" customWidth="1"/>
    <col min="13195" max="13195" width="34.21875" style="1" customWidth="1"/>
    <col min="13196" max="13196" width="23.44140625" style="1" customWidth="1"/>
    <col min="13197" max="13197" width="9.21875" style="1" customWidth="1"/>
    <col min="13198" max="13198" width="19.44140625" style="1" customWidth="1"/>
    <col min="13199" max="13199" width="42.77734375" style="1" customWidth="1"/>
    <col min="13200" max="13200" width="5.77734375" style="1" customWidth="1"/>
    <col min="13201" max="13201" width="31.44140625" style="1" customWidth="1"/>
    <col min="13202" max="13202" width="16.21875" style="1" customWidth="1"/>
    <col min="13203" max="13204" width="9.21875" style="1" customWidth="1"/>
    <col min="13205" max="13205" width="11.21875" style="1" customWidth="1"/>
    <col min="13206" max="13206" width="2.21875" style="1" customWidth="1"/>
    <col min="13207" max="13412" width="10.88671875" style="1"/>
    <col min="13413" max="13413" width="12" style="1" customWidth="1"/>
    <col min="13414" max="13414" width="2.77734375" style="1" customWidth="1"/>
    <col min="13415" max="13416" width="6.44140625" style="1" customWidth="1"/>
    <col min="13417" max="13417" width="5.77734375" style="1" customWidth="1"/>
    <col min="13418" max="13418" width="6.44140625" style="1" customWidth="1"/>
    <col min="13419" max="13419" width="13.77734375" style="1" customWidth="1"/>
    <col min="13420" max="13421" width="9" style="1" customWidth="1"/>
    <col min="13422" max="13422" width="2.44140625" style="1" customWidth="1"/>
    <col min="13423" max="13423" width="8.77734375" style="1" customWidth="1"/>
    <col min="13424" max="13424" width="7.44140625" style="1" customWidth="1"/>
    <col min="13425" max="13427" width="3.77734375" style="1" customWidth="1"/>
    <col min="13428" max="13428" width="3.44140625" style="1" customWidth="1"/>
    <col min="13429" max="13429" width="2.77734375" style="1" customWidth="1"/>
    <col min="13430" max="13430" width="3" style="1" customWidth="1"/>
    <col min="13431" max="13433" width="0" style="1" hidden="1" customWidth="1"/>
    <col min="13434" max="13434" width="4.44140625" style="1" customWidth="1"/>
    <col min="13435" max="13435" width="0" style="1" hidden="1" customWidth="1"/>
    <col min="13436" max="13437" width="14.77734375" style="1" customWidth="1"/>
    <col min="13438" max="13438" width="15.21875" style="1" customWidth="1"/>
    <col min="13439" max="13439" width="6.44140625" style="1" customWidth="1"/>
    <col min="13440" max="13440" width="15.21875" style="1" customWidth="1"/>
    <col min="13441" max="13441" width="4.21875" style="1" customWidth="1"/>
    <col min="13442" max="13442" width="3" style="1" customWidth="1"/>
    <col min="13443" max="13445" width="0" style="1" hidden="1" customWidth="1"/>
    <col min="13446" max="13446" width="3" style="1" customWidth="1"/>
    <col min="13447" max="13447" width="0" style="1" hidden="1" customWidth="1"/>
    <col min="13448" max="13448" width="3" style="1" customWidth="1"/>
    <col min="13449" max="13449" width="0" style="1" hidden="1" customWidth="1"/>
    <col min="13450" max="13450" width="4.44140625" style="1" customWidth="1"/>
    <col min="13451" max="13451" width="34.21875" style="1" customWidth="1"/>
    <col min="13452" max="13452" width="23.44140625" style="1" customWidth="1"/>
    <col min="13453" max="13453" width="9.21875" style="1" customWidth="1"/>
    <col min="13454" max="13454" width="19.44140625" style="1" customWidth="1"/>
    <col min="13455" max="13455" width="42.77734375" style="1" customWidth="1"/>
    <col min="13456" max="13456" width="5.77734375" style="1" customWidth="1"/>
    <col min="13457" max="13457" width="31.44140625" style="1" customWidth="1"/>
    <col min="13458" max="13458" width="16.21875" style="1" customWidth="1"/>
    <col min="13459" max="13460" width="9.21875" style="1" customWidth="1"/>
    <col min="13461" max="13461" width="11.21875" style="1" customWidth="1"/>
    <col min="13462" max="13462" width="2.21875" style="1" customWidth="1"/>
    <col min="13463" max="13668" width="10.88671875" style="1"/>
    <col min="13669" max="13669" width="12" style="1" customWidth="1"/>
    <col min="13670" max="13670" width="2.77734375" style="1" customWidth="1"/>
    <col min="13671" max="13672" width="6.44140625" style="1" customWidth="1"/>
    <col min="13673" max="13673" width="5.77734375" style="1" customWidth="1"/>
    <col min="13674" max="13674" width="6.44140625" style="1" customWidth="1"/>
    <col min="13675" max="13675" width="13.77734375" style="1" customWidth="1"/>
    <col min="13676" max="13677" width="9" style="1" customWidth="1"/>
    <col min="13678" max="13678" width="2.44140625" style="1" customWidth="1"/>
    <col min="13679" max="13679" width="8.77734375" style="1" customWidth="1"/>
    <col min="13680" max="13680" width="7.44140625" style="1" customWidth="1"/>
    <col min="13681" max="13683" width="3.77734375" style="1" customWidth="1"/>
    <col min="13684" max="13684" width="3.44140625" style="1" customWidth="1"/>
    <col min="13685" max="13685" width="2.77734375" style="1" customWidth="1"/>
    <col min="13686" max="13686" width="3" style="1" customWidth="1"/>
    <col min="13687" max="13689" width="0" style="1" hidden="1" customWidth="1"/>
    <col min="13690" max="13690" width="4.44140625" style="1" customWidth="1"/>
    <col min="13691" max="13691" width="0" style="1" hidden="1" customWidth="1"/>
    <col min="13692" max="13693" width="14.77734375" style="1" customWidth="1"/>
    <col min="13694" max="13694" width="15.21875" style="1" customWidth="1"/>
    <col min="13695" max="13695" width="6.44140625" style="1" customWidth="1"/>
    <col min="13696" max="13696" width="15.21875" style="1" customWidth="1"/>
    <col min="13697" max="13697" width="4.21875" style="1" customWidth="1"/>
    <col min="13698" max="13698" width="3" style="1" customWidth="1"/>
    <col min="13699" max="13701" width="0" style="1" hidden="1" customWidth="1"/>
    <col min="13702" max="13702" width="3" style="1" customWidth="1"/>
    <col min="13703" max="13703" width="0" style="1" hidden="1" customWidth="1"/>
    <col min="13704" max="13704" width="3" style="1" customWidth="1"/>
    <col min="13705" max="13705" width="0" style="1" hidden="1" customWidth="1"/>
    <col min="13706" max="13706" width="4.44140625" style="1" customWidth="1"/>
    <col min="13707" max="13707" width="34.21875" style="1" customWidth="1"/>
    <col min="13708" max="13708" width="23.44140625" style="1" customWidth="1"/>
    <col min="13709" max="13709" width="9.21875" style="1" customWidth="1"/>
    <col min="13710" max="13710" width="19.44140625" style="1" customWidth="1"/>
    <col min="13711" max="13711" width="42.77734375" style="1" customWidth="1"/>
    <col min="13712" max="13712" width="5.77734375" style="1" customWidth="1"/>
    <col min="13713" max="13713" width="31.44140625" style="1" customWidth="1"/>
    <col min="13714" max="13714" width="16.21875" style="1" customWidth="1"/>
    <col min="13715" max="13716" width="9.21875" style="1" customWidth="1"/>
    <col min="13717" max="13717" width="11.21875" style="1" customWidth="1"/>
    <col min="13718" max="13718" width="2.21875" style="1" customWidth="1"/>
    <col min="13719" max="13924" width="10.88671875" style="1"/>
    <col min="13925" max="13925" width="12" style="1" customWidth="1"/>
    <col min="13926" max="13926" width="2.77734375" style="1" customWidth="1"/>
    <col min="13927" max="13928" width="6.44140625" style="1" customWidth="1"/>
    <col min="13929" max="13929" width="5.77734375" style="1" customWidth="1"/>
    <col min="13930" max="13930" width="6.44140625" style="1" customWidth="1"/>
    <col min="13931" max="13931" width="13.77734375" style="1" customWidth="1"/>
    <col min="13932" max="13933" width="9" style="1" customWidth="1"/>
    <col min="13934" max="13934" width="2.44140625" style="1" customWidth="1"/>
    <col min="13935" max="13935" width="8.77734375" style="1" customWidth="1"/>
    <col min="13936" max="13936" width="7.44140625" style="1" customWidth="1"/>
    <col min="13937" max="13939" width="3.77734375" style="1" customWidth="1"/>
    <col min="13940" max="13940" width="3.44140625" style="1" customWidth="1"/>
    <col min="13941" max="13941" width="2.77734375" style="1" customWidth="1"/>
    <col min="13942" max="13942" width="3" style="1" customWidth="1"/>
    <col min="13943" max="13945" width="0" style="1" hidden="1" customWidth="1"/>
    <col min="13946" max="13946" width="4.44140625" style="1" customWidth="1"/>
    <col min="13947" max="13947" width="0" style="1" hidden="1" customWidth="1"/>
    <col min="13948" max="13949" width="14.77734375" style="1" customWidth="1"/>
    <col min="13950" max="13950" width="15.21875" style="1" customWidth="1"/>
    <col min="13951" max="13951" width="6.44140625" style="1" customWidth="1"/>
    <col min="13952" max="13952" width="15.21875" style="1" customWidth="1"/>
    <col min="13953" max="13953" width="4.21875" style="1" customWidth="1"/>
    <col min="13954" max="13954" width="3" style="1" customWidth="1"/>
    <col min="13955" max="13957" width="0" style="1" hidden="1" customWidth="1"/>
    <col min="13958" max="13958" width="3" style="1" customWidth="1"/>
    <col min="13959" max="13959" width="0" style="1" hidden="1" customWidth="1"/>
    <col min="13960" max="13960" width="3" style="1" customWidth="1"/>
    <col min="13961" max="13961" width="0" style="1" hidden="1" customWidth="1"/>
    <col min="13962" max="13962" width="4.44140625" style="1" customWidth="1"/>
    <col min="13963" max="13963" width="34.21875" style="1" customWidth="1"/>
    <col min="13964" max="13964" width="23.44140625" style="1" customWidth="1"/>
    <col min="13965" max="13965" width="9.21875" style="1" customWidth="1"/>
    <col min="13966" max="13966" width="19.44140625" style="1" customWidth="1"/>
    <col min="13967" max="13967" width="42.77734375" style="1" customWidth="1"/>
    <col min="13968" max="13968" width="5.77734375" style="1" customWidth="1"/>
    <col min="13969" max="13969" width="31.44140625" style="1" customWidth="1"/>
    <col min="13970" max="13970" width="16.21875" style="1" customWidth="1"/>
    <col min="13971" max="13972" width="9.21875" style="1" customWidth="1"/>
    <col min="13973" max="13973" width="11.21875" style="1" customWidth="1"/>
    <col min="13974" max="13974" width="2.21875" style="1" customWidth="1"/>
    <col min="13975" max="14180" width="10.88671875" style="1"/>
    <col min="14181" max="14181" width="12" style="1" customWidth="1"/>
    <col min="14182" max="14182" width="2.77734375" style="1" customWidth="1"/>
    <col min="14183" max="14184" width="6.44140625" style="1" customWidth="1"/>
    <col min="14185" max="14185" width="5.77734375" style="1" customWidth="1"/>
    <col min="14186" max="14186" width="6.44140625" style="1" customWidth="1"/>
    <col min="14187" max="14187" width="13.77734375" style="1" customWidth="1"/>
    <col min="14188" max="14189" width="9" style="1" customWidth="1"/>
    <col min="14190" max="14190" width="2.44140625" style="1" customWidth="1"/>
    <col min="14191" max="14191" width="8.77734375" style="1" customWidth="1"/>
    <col min="14192" max="14192" width="7.44140625" style="1" customWidth="1"/>
    <col min="14193" max="14195" width="3.77734375" style="1" customWidth="1"/>
    <col min="14196" max="14196" width="3.44140625" style="1" customWidth="1"/>
    <col min="14197" max="14197" width="2.77734375" style="1" customWidth="1"/>
    <col min="14198" max="14198" width="3" style="1" customWidth="1"/>
    <col min="14199" max="14201" width="0" style="1" hidden="1" customWidth="1"/>
    <col min="14202" max="14202" width="4.44140625" style="1" customWidth="1"/>
    <col min="14203" max="14203" width="0" style="1" hidden="1" customWidth="1"/>
    <col min="14204" max="14205" width="14.77734375" style="1" customWidth="1"/>
    <col min="14206" max="14206" width="15.21875" style="1" customWidth="1"/>
    <col min="14207" max="14207" width="6.44140625" style="1" customWidth="1"/>
    <col min="14208" max="14208" width="15.21875" style="1" customWidth="1"/>
    <col min="14209" max="14209" width="4.21875" style="1" customWidth="1"/>
    <col min="14210" max="14210" width="3" style="1" customWidth="1"/>
    <col min="14211" max="14213" width="0" style="1" hidden="1" customWidth="1"/>
    <col min="14214" max="14214" width="3" style="1" customWidth="1"/>
    <col min="14215" max="14215" width="0" style="1" hidden="1" customWidth="1"/>
    <col min="14216" max="14216" width="3" style="1" customWidth="1"/>
    <col min="14217" max="14217" width="0" style="1" hidden="1" customWidth="1"/>
    <col min="14218" max="14218" width="4.44140625" style="1" customWidth="1"/>
    <col min="14219" max="14219" width="34.21875" style="1" customWidth="1"/>
    <col min="14220" max="14220" width="23.44140625" style="1" customWidth="1"/>
    <col min="14221" max="14221" width="9.21875" style="1" customWidth="1"/>
    <col min="14222" max="14222" width="19.44140625" style="1" customWidth="1"/>
    <col min="14223" max="14223" width="42.77734375" style="1" customWidth="1"/>
    <col min="14224" max="14224" width="5.77734375" style="1" customWidth="1"/>
    <col min="14225" max="14225" width="31.44140625" style="1" customWidth="1"/>
    <col min="14226" max="14226" width="16.21875" style="1" customWidth="1"/>
    <col min="14227" max="14228" width="9.21875" style="1" customWidth="1"/>
    <col min="14229" max="14229" width="11.21875" style="1" customWidth="1"/>
    <col min="14230" max="14230" width="2.21875" style="1" customWidth="1"/>
    <col min="14231" max="14436" width="10.88671875" style="1"/>
    <col min="14437" max="14437" width="12" style="1" customWidth="1"/>
    <col min="14438" max="14438" width="2.77734375" style="1" customWidth="1"/>
    <col min="14439" max="14440" width="6.44140625" style="1" customWidth="1"/>
    <col min="14441" max="14441" width="5.77734375" style="1" customWidth="1"/>
    <col min="14442" max="14442" width="6.44140625" style="1" customWidth="1"/>
    <col min="14443" max="14443" width="13.77734375" style="1" customWidth="1"/>
    <col min="14444" max="14445" width="9" style="1" customWidth="1"/>
    <col min="14446" max="14446" width="2.44140625" style="1" customWidth="1"/>
    <col min="14447" max="14447" width="8.77734375" style="1" customWidth="1"/>
    <col min="14448" max="14448" width="7.44140625" style="1" customWidth="1"/>
    <col min="14449" max="14451" width="3.77734375" style="1" customWidth="1"/>
    <col min="14452" max="14452" width="3.44140625" style="1" customWidth="1"/>
    <col min="14453" max="14453" width="2.77734375" style="1" customWidth="1"/>
    <col min="14454" max="14454" width="3" style="1" customWidth="1"/>
    <col min="14455" max="14457" width="0" style="1" hidden="1" customWidth="1"/>
    <col min="14458" max="14458" width="4.44140625" style="1" customWidth="1"/>
    <col min="14459" max="14459" width="0" style="1" hidden="1" customWidth="1"/>
    <col min="14460" max="14461" width="14.77734375" style="1" customWidth="1"/>
    <col min="14462" max="14462" width="15.21875" style="1" customWidth="1"/>
    <col min="14463" max="14463" width="6.44140625" style="1" customWidth="1"/>
    <col min="14464" max="14464" width="15.21875" style="1" customWidth="1"/>
    <col min="14465" max="14465" width="4.21875" style="1" customWidth="1"/>
    <col min="14466" max="14466" width="3" style="1" customWidth="1"/>
    <col min="14467" max="14469" width="0" style="1" hidden="1" customWidth="1"/>
    <col min="14470" max="14470" width="3" style="1" customWidth="1"/>
    <col min="14471" max="14471" width="0" style="1" hidden="1" customWidth="1"/>
    <col min="14472" max="14472" width="3" style="1" customWidth="1"/>
    <col min="14473" max="14473" width="0" style="1" hidden="1" customWidth="1"/>
    <col min="14474" max="14474" width="4.44140625" style="1" customWidth="1"/>
    <col min="14475" max="14475" width="34.21875" style="1" customWidth="1"/>
    <col min="14476" max="14476" width="23.44140625" style="1" customWidth="1"/>
    <col min="14477" max="14477" width="9.21875" style="1" customWidth="1"/>
    <col min="14478" max="14478" width="19.44140625" style="1" customWidth="1"/>
    <col min="14479" max="14479" width="42.77734375" style="1" customWidth="1"/>
    <col min="14480" max="14480" width="5.77734375" style="1" customWidth="1"/>
    <col min="14481" max="14481" width="31.44140625" style="1" customWidth="1"/>
    <col min="14482" max="14482" width="16.21875" style="1" customWidth="1"/>
    <col min="14483" max="14484" width="9.21875" style="1" customWidth="1"/>
    <col min="14485" max="14485" width="11.21875" style="1" customWidth="1"/>
    <col min="14486" max="14486" width="2.21875" style="1" customWidth="1"/>
    <col min="14487" max="14692" width="10.88671875" style="1"/>
    <col min="14693" max="14693" width="12" style="1" customWidth="1"/>
    <col min="14694" max="14694" width="2.77734375" style="1" customWidth="1"/>
    <col min="14695" max="14696" width="6.44140625" style="1" customWidth="1"/>
    <col min="14697" max="14697" width="5.77734375" style="1" customWidth="1"/>
    <col min="14698" max="14698" width="6.44140625" style="1" customWidth="1"/>
    <col min="14699" max="14699" width="13.77734375" style="1" customWidth="1"/>
    <col min="14700" max="14701" width="9" style="1" customWidth="1"/>
    <col min="14702" max="14702" width="2.44140625" style="1" customWidth="1"/>
    <col min="14703" max="14703" width="8.77734375" style="1" customWidth="1"/>
    <col min="14704" max="14704" width="7.44140625" style="1" customWidth="1"/>
    <col min="14705" max="14707" width="3.77734375" style="1" customWidth="1"/>
    <col min="14708" max="14708" width="3.44140625" style="1" customWidth="1"/>
    <col min="14709" max="14709" width="2.77734375" style="1" customWidth="1"/>
    <col min="14710" max="14710" width="3" style="1" customWidth="1"/>
    <col min="14711" max="14713" width="0" style="1" hidden="1" customWidth="1"/>
    <col min="14714" max="14714" width="4.44140625" style="1" customWidth="1"/>
    <col min="14715" max="14715" width="0" style="1" hidden="1" customWidth="1"/>
    <col min="14716" max="14717" width="14.77734375" style="1" customWidth="1"/>
    <col min="14718" max="14718" width="15.21875" style="1" customWidth="1"/>
    <col min="14719" max="14719" width="6.44140625" style="1" customWidth="1"/>
    <col min="14720" max="14720" width="15.21875" style="1" customWidth="1"/>
    <col min="14721" max="14721" width="4.21875" style="1" customWidth="1"/>
    <col min="14722" max="14722" width="3" style="1" customWidth="1"/>
    <col min="14723" max="14725" width="0" style="1" hidden="1" customWidth="1"/>
    <col min="14726" max="14726" width="3" style="1" customWidth="1"/>
    <col min="14727" max="14727" width="0" style="1" hidden="1" customWidth="1"/>
    <col min="14728" max="14728" width="3" style="1" customWidth="1"/>
    <col min="14729" max="14729" width="0" style="1" hidden="1" customWidth="1"/>
    <col min="14730" max="14730" width="4.44140625" style="1" customWidth="1"/>
    <col min="14731" max="14731" width="34.21875" style="1" customWidth="1"/>
    <col min="14732" max="14732" width="23.44140625" style="1" customWidth="1"/>
    <col min="14733" max="14733" width="9.21875" style="1" customWidth="1"/>
    <col min="14734" max="14734" width="19.44140625" style="1" customWidth="1"/>
    <col min="14735" max="14735" width="42.77734375" style="1" customWidth="1"/>
    <col min="14736" max="14736" width="5.77734375" style="1" customWidth="1"/>
    <col min="14737" max="14737" width="31.44140625" style="1" customWidth="1"/>
    <col min="14738" max="14738" width="16.21875" style="1" customWidth="1"/>
    <col min="14739" max="14740" width="9.21875" style="1" customWidth="1"/>
    <col min="14741" max="14741" width="11.21875" style="1" customWidth="1"/>
    <col min="14742" max="14742" width="2.21875" style="1" customWidth="1"/>
    <col min="14743" max="14948" width="10.88671875" style="1"/>
    <col min="14949" max="14949" width="12" style="1" customWidth="1"/>
    <col min="14950" max="14950" width="2.77734375" style="1" customWidth="1"/>
    <col min="14951" max="14952" width="6.44140625" style="1" customWidth="1"/>
    <col min="14953" max="14953" width="5.77734375" style="1" customWidth="1"/>
    <col min="14954" max="14954" width="6.44140625" style="1" customWidth="1"/>
    <col min="14955" max="14955" width="13.77734375" style="1" customWidth="1"/>
    <col min="14956" max="14957" width="9" style="1" customWidth="1"/>
    <col min="14958" max="14958" width="2.44140625" style="1" customWidth="1"/>
    <col min="14959" max="14959" width="8.77734375" style="1" customWidth="1"/>
    <col min="14960" max="14960" width="7.44140625" style="1" customWidth="1"/>
    <col min="14961" max="14963" width="3.77734375" style="1" customWidth="1"/>
    <col min="14964" max="14964" width="3.44140625" style="1" customWidth="1"/>
    <col min="14965" max="14965" width="2.77734375" style="1" customWidth="1"/>
    <col min="14966" max="14966" width="3" style="1" customWidth="1"/>
    <col min="14967" max="14969" width="0" style="1" hidden="1" customWidth="1"/>
    <col min="14970" max="14970" width="4.44140625" style="1" customWidth="1"/>
    <col min="14971" max="14971" width="0" style="1" hidden="1" customWidth="1"/>
    <col min="14972" max="14973" width="14.77734375" style="1" customWidth="1"/>
    <col min="14974" max="14974" width="15.21875" style="1" customWidth="1"/>
    <col min="14975" max="14975" width="6.44140625" style="1" customWidth="1"/>
    <col min="14976" max="14976" width="15.21875" style="1" customWidth="1"/>
    <col min="14977" max="14977" width="4.21875" style="1" customWidth="1"/>
    <col min="14978" max="14978" width="3" style="1" customWidth="1"/>
    <col min="14979" max="14981" width="0" style="1" hidden="1" customWidth="1"/>
    <col min="14982" max="14982" width="3" style="1" customWidth="1"/>
    <col min="14983" max="14983" width="0" style="1" hidden="1" customWidth="1"/>
    <col min="14984" max="14984" width="3" style="1" customWidth="1"/>
    <col min="14985" max="14985" width="0" style="1" hidden="1" customWidth="1"/>
    <col min="14986" max="14986" width="4.44140625" style="1" customWidth="1"/>
    <col min="14987" max="14987" width="34.21875" style="1" customWidth="1"/>
    <col min="14988" max="14988" width="23.44140625" style="1" customWidth="1"/>
    <col min="14989" max="14989" width="9.21875" style="1" customWidth="1"/>
    <col min="14990" max="14990" width="19.44140625" style="1" customWidth="1"/>
    <col min="14991" max="14991" width="42.77734375" style="1" customWidth="1"/>
    <col min="14992" max="14992" width="5.77734375" style="1" customWidth="1"/>
    <col min="14993" max="14993" width="31.44140625" style="1" customWidth="1"/>
    <col min="14994" max="14994" width="16.21875" style="1" customWidth="1"/>
    <col min="14995" max="14996" width="9.21875" style="1" customWidth="1"/>
    <col min="14997" max="14997" width="11.21875" style="1" customWidth="1"/>
    <col min="14998" max="14998" width="2.21875" style="1" customWidth="1"/>
    <col min="14999" max="15204" width="10.88671875" style="1"/>
    <col min="15205" max="15205" width="12" style="1" customWidth="1"/>
    <col min="15206" max="15206" width="2.77734375" style="1" customWidth="1"/>
    <col min="15207" max="15208" width="6.44140625" style="1" customWidth="1"/>
    <col min="15209" max="15209" width="5.77734375" style="1" customWidth="1"/>
    <col min="15210" max="15210" width="6.44140625" style="1" customWidth="1"/>
    <col min="15211" max="15211" width="13.77734375" style="1" customWidth="1"/>
    <col min="15212" max="15213" width="9" style="1" customWidth="1"/>
    <col min="15214" max="15214" width="2.44140625" style="1" customWidth="1"/>
    <col min="15215" max="15215" width="8.77734375" style="1" customWidth="1"/>
    <col min="15216" max="15216" width="7.44140625" style="1" customWidth="1"/>
    <col min="15217" max="15219" width="3.77734375" style="1" customWidth="1"/>
    <col min="15220" max="15220" width="3.44140625" style="1" customWidth="1"/>
    <col min="15221" max="15221" width="2.77734375" style="1" customWidth="1"/>
    <col min="15222" max="15222" width="3" style="1" customWidth="1"/>
    <col min="15223" max="15225" width="0" style="1" hidden="1" customWidth="1"/>
    <col min="15226" max="15226" width="4.44140625" style="1" customWidth="1"/>
    <col min="15227" max="15227" width="0" style="1" hidden="1" customWidth="1"/>
    <col min="15228" max="15229" width="14.77734375" style="1" customWidth="1"/>
    <col min="15230" max="15230" width="15.21875" style="1" customWidth="1"/>
    <col min="15231" max="15231" width="6.44140625" style="1" customWidth="1"/>
    <col min="15232" max="15232" width="15.21875" style="1" customWidth="1"/>
    <col min="15233" max="15233" width="4.21875" style="1" customWidth="1"/>
    <col min="15234" max="15234" width="3" style="1" customWidth="1"/>
    <col min="15235" max="15237" width="0" style="1" hidden="1" customWidth="1"/>
    <col min="15238" max="15238" width="3" style="1" customWidth="1"/>
    <col min="15239" max="15239" width="0" style="1" hidden="1" customWidth="1"/>
    <col min="15240" max="15240" width="3" style="1" customWidth="1"/>
    <col min="15241" max="15241" width="0" style="1" hidden="1" customWidth="1"/>
    <col min="15242" max="15242" width="4.44140625" style="1" customWidth="1"/>
    <col min="15243" max="15243" width="34.21875" style="1" customWidth="1"/>
    <col min="15244" max="15244" width="23.44140625" style="1" customWidth="1"/>
    <col min="15245" max="15245" width="9.21875" style="1" customWidth="1"/>
    <col min="15246" max="15246" width="19.44140625" style="1" customWidth="1"/>
    <col min="15247" max="15247" width="42.77734375" style="1" customWidth="1"/>
    <col min="15248" max="15248" width="5.77734375" style="1" customWidth="1"/>
    <col min="15249" max="15249" width="31.44140625" style="1" customWidth="1"/>
    <col min="15250" max="15250" width="16.21875" style="1" customWidth="1"/>
    <col min="15251" max="15252" width="9.21875" style="1" customWidth="1"/>
    <col min="15253" max="15253" width="11.21875" style="1" customWidth="1"/>
    <col min="15254" max="15254" width="2.21875" style="1" customWidth="1"/>
    <col min="15255" max="15460" width="10.88671875" style="1"/>
    <col min="15461" max="15461" width="12" style="1" customWidth="1"/>
    <col min="15462" max="15462" width="2.77734375" style="1" customWidth="1"/>
    <col min="15463" max="15464" width="6.44140625" style="1" customWidth="1"/>
    <col min="15465" max="15465" width="5.77734375" style="1" customWidth="1"/>
    <col min="15466" max="15466" width="6.44140625" style="1" customWidth="1"/>
    <col min="15467" max="15467" width="13.77734375" style="1" customWidth="1"/>
    <col min="15468" max="15469" width="9" style="1" customWidth="1"/>
    <col min="15470" max="15470" width="2.44140625" style="1" customWidth="1"/>
    <col min="15471" max="15471" width="8.77734375" style="1" customWidth="1"/>
    <col min="15472" max="15472" width="7.44140625" style="1" customWidth="1"/>
    <col min="15473" max="15475" width="3.77734375" style="1" customWidth="1"/>
    <col min="15476" max="15476" width="3.44140625" style="1" customWidth="1"/>
    <col min="15477" max="15477" width="2.77734375" style="1" customWidth="1"/>
    <col min="15478" max="15478" width="3" style="1" customWidth="1"/>
    <col min="15479" max="15481" width="0" style="1" hidden="1" customWidth="1"/>
    <col min="15482" max="15482" width="4.44140625" style="1" customWidth="1"/>
    <col min="15483" max="15483" width="0" style="1" hidden="1" customWidth="1"/>
    <col min="15484" max="15485" width="14.77734375" style="1" customWidth="1"/>
    <col min="15486" max="15486" width="15.21875" style="1" customWidth="1"/>
    <col min="15487" max="15487" width="6.44140625" style="1" customWidth="1"/>
    <col min="15488" max="15488" width="15.21875" style="1" customWidth="1"/>
    <col min="15489" max="15489" width="4.21875" style="1" customWidth="1"/>
    <col min="15490" max="15490" width="3" style="1" customWidth="1"/>
    <col min="15491" max="15493" width="0" style="1" hidden="1" customWidth="1"/>
    <col min="15494" max="15494" width="3" style="1" customWidth="1"/>
    <col min="15495" max="15495" width="0" style="1" hidden="1" customWidth="1"/>
    <col min="15496" max="15496" width="3" style="1" customWidth="1"/>
    <col min="15497" max="15497" width="0" style="1" hidden="1" customWidth="1"/>
    <col min="15498" max="15498" width="4.44140625" style="1" customWidth="1"/>
    <col min="15499" max="15499" width="34.21875" style="1" customWidth="1"/>
    <col min="15500" max="15500" width="23.44140625" style="1" customWidth="1"/>
    <col min="15501" max="15501" width="9.21875" style="1" customWidth="1"/>
    <col min="15502" max="15502" width="19.44140625" style="1" customWidth="1"/>
    <col min="15503" max="15503" width="42.77734375" style="1" customWidth="1"/>
    <col min="15504" max="15504" width="5.77734375" style="1" customWidth="1"/>
    <col min="15505" max="15505" width="31.44140625" style="1" customWidth="1"/>
    <col min="15506" max="15506" width="16.21875" style="1" customWidth="1"/>
    <col min="15507" max="15508" width="9.21875" style="1" customWidth="1"/>
    <col min="15509" max="15509" width="11.21875" style="1" customWidth="1"/>
    <col min="15510" max="15510" width="2.21875" style="1" customWidth="1"/>
    <col min="15511" max="15716" width="10.88671875" style="1"/>
    <col min="15717" max="15717" width="12" style="1" customWidth="1"/>
    <col min="15718" max="15718" width="2.77734375" style="1" customWidth="1"/>
    <col min="15719" max="15720" width="6.44140625" style="1" customWidth="1"/>
    <col min="15721" max="15721" width="5.77734375" style="1" customWidth="1"/>
    <col min="15722" max="15722" width="6.44140625" style="1" customWidth="1"/>
    <col min="15723" max="15723" width="13.77734375" style="1" customWidth="1"/>
    <col min="15724" max="15725" width="9" style="1" customWidth="1"/>
    <col min="15726" max="15726" width="2.44140625" style="1" customWidth="1"/>
    <col min="15727" max="15727" width="8.77734375" style="1" customWidth="1"/>
    <col min="15728" max="15728" width="7.44140625" style="1" customWidth="1"/>
    <col min="15729" max="15731" width="3.77734375" style="1" customWidth="1"/>
    <col min="15732" max="15732" width="3.44140625" style="1" customWidth="1"/>
    <col min="15733" max="15733" width="2.77734375" style="1" customWidth="1"/>
    <col min="15734" max="15734" width="3" style="1" customWidth="1"/>
    <col min="15735" max="15737" width="0" style="1" hidden="1" customWidth="1"/>
    <col min="15738" max="15738" width="4.44140625" style="1" customWidth="1"/>
    <col min="15739" max="15739" width="0" style="1" hidden="1" customWidth="1"/>
    <col min="15740" max="15741" width="14.77734375" style="1" customWidth="1"/>
    <col min="15742" max="15742" width="15.21875" style="1" customWidth="1"/>
    <col min="15743" max="15743" width="6.44140625" style="1" customWidth="1"/>
    <col min="15744" max="15744" width="15.21875" style="1" customWidth="1"/>
    <col min="15745" max="15745" width="4.21875" style="1" customWidth="1"/>
    <col min="15746" max="15746" width="3" style="1" customWidth="1"/>
    <col min="15747" max="15749" width="0" style="1" hidden="1" customWidth="1"/>
    <col min="15750" max="15750" width="3" style="1" customWidth="1"/>
    <col min="15751" max="15751" width="0" style="1" hidden="1" customWidth="1"/>
    <col min="15752" max="15752" width="3" style="1" customWidth="1"/>
    <col min="15753" max="15753" width="0" style="1" hidden="1" customWidth="1"/>
    <col min="15754" max="15754" width="4.44140625" style="1" customWidth="1"/>
    <col min="15755" max="15755" width="34.21875" style="1" customWidth="1"/>
    <col min="15756" max="15756" width="23.44140625" style="1" customWidth="1"/>
    <col min="15757" max="15757" width="9.21875" style="1" customWidth="1"/>
    <col min="15758" max="15758" width="19.44140625" style="1" customWidth="1"/>
    <col min="15759" max="15759" width="42.77734375" style="1" customWidth="1"/>
    <col min="15760" max="15760" width="5.77734375" style="1" customWidth="1"/>
    <col min="15761" max="15761" width="31.44140625" style="1" customWidth="1"/>
    <col min="15762" max="15762" width="16.21875" style="1" customWidth="1"/>
    <col min="15763" max="15764" width="9.21875" style="1" customWidth="1"/>
    <col min="15765" max="15765" width="11.21875" style="1" customWidth="1"/>
    <col min="15766" max="15766" width="2.21875" style="1" customWidth="1"/>
    <col min="15767" max="15972" width="10.88671875" style="1"/>
    <col min="15973" max="15973" width="12" style="1" customWidth="1"/>
    <col min="15974" max="15974" width="2.77734375" style="1" customWidth="1"/>
    <col min="15975" max="15976" width="6.44140625" style="1" customWidth="1"/>
    <col min="15977" max="15977" width="5.77734375" style="1" customWidth="1"/>
    <col min="15978" max="15978" width="6.44140625" style="1" customWidth="1"/>
    <col min="15979" max="15979" width="13.77734375" style="1" customWidth="1"/>
    <col min="15980" max="15981" width="9" style="1" customWidth="1"/>
    <col min="15982" max="15982" width="2.44140625" style="1" customWidth="1"/>
    <col min="15983" max="15983" width="8.77734375" style="1" customWidth="1"/>
    <col min="15984" max="15984" width="7.44140625" style="1" customWidth="1"/>
    <col min="15985" max="15987" width="3.77734375" style="1" customWidth="1"/>
    <col min="15988" max="15988" width="3.44140625" style="1" customWidth="1"/>
    <col min="15989" max="15989" width="2.77734375" style="1" customWidth="1"/>
    <col min="15990" max="15990" width="3" style="1" customWidth="1"/>
    <col min="15991" max="15993" width="0" style="1" hidden="1" customWidth="1"/>
    <col min="15994" max="15994" width="4.44140625" style="1" customWidth="1"/>
    <col min="15995" max="15995" width="0" style="1" hidden="1" customWidth="1"/>
    <col min="15996" max="15997" width="14.77734375" style="1" customWidth="1"/>
    <col min="15998" max="15998" width="15.21875" style="1" customWidth="1"/>
    <col min="15999" max="15999" width="6.44140625" style="1" customWidth="1"/>
    <col min="16000" max="16000" width="15.21875" style="1" customWidth="1"/>
    <col min="16001" max="16001" width="4.21875" style="1" customWidth="1"/>
    <col min="16002" max="16002" width="3" style="1" customWidth="1"/>
    <col min="16003" max="16005" width="0" style="1" hidden="1" customWidth="1"/>
    <col min="16006" max="16006" width="3" style="1" customWidth="1"/>
    <col min="16007" max="16007" width="0" style="1" hidden="1" customWidth="1"/>
    <col min="16008" max="16008" width="3" style="1" customWidth="1"/>
    <col min="16009" max="16009" width="0" style="1" hidden="1" customWidth="1"/>
    <col min="16010" max="16010" width="4.44140625" style="1" customWidth="1"/>
    <col min="16011" max="16011" width="34.21875" style="1" customWidth="1"/>
    <col min="16012" max="16012" width="23.44140625" style="1" customWidth="1"/>
    <col min="16013" max="16013" width="9.21875" style="1" customWidth="1"/>
    <col min="16014" max="16014" width="19.44140625" style="1" customWidth="1"/>
    <col min="16015" max="16015" width="42.77734375" style="1" customWidth="1"/>
    <col min="16016" max="16016" width="5.77734375" style="1" customWidth="1"/>
    <col min="16017" max="16017" width="31.44140625" style="1" customWidth="1"/>
    <col min="16018" max="16018" width="16.21875" style="1" customWidth="1"/>
    <col min="16019" max="16020" width="9.21875" style="1" customWidth="1"/>
    <col min="16021" max="16021" width="11.21875" style="1" customWidth="1"/>
    <col min="16022" max="16022" width="2.21875" style="1" customWidth="1"/>
    <col min="16023" max="16228" width="10.88671875" style="1"/>
    <col min="16229" max="16229" width="12" style="1" customWidth="1"/>
    <col min="16230" max="16230" width="2.77734375" style="1" customWidth="1"/>
    <col min="16231" max="16232" width="6.44140625" style="1" customWidth="1"/>
    <col min="16233" max="16233" width="5.77734375" style="1" customWidth="1"/>
    <col min="16234" max="16234" width="6.44140625" style="1" customWidth="1"/>
    <col min="16235" max="16235" width="13.77734375" style="1" customWidth="1"/>
    <col min="16236" max="16237" width="9" style="1" customWidth="1"/>
    <col min="16238" max="16238" width="2.44140625" style="1" customWidth="1"/>
    <col min="16239" max="16239" width="8.77734375" style="1" customWidth="1"/>
    <col min="16240" max="16240" width="7.44140625" style="1" customWidth="1"/>
    <col min="16241" max="16243" width="3.77734375" style="1" customWidth="1"/>
    <col min="16244" max="16244" width="3.44140625" style="1" customWidth="1"/>
    <col min="16245" max="16245" width="2.77734375" style="1" customWidth="1"/>
    <col min="16246" max="16246" width="3" style="1" customWidth="1"/>
    <col min="16247" max="16249" width="0" style="1" hidden="1" customWidth="1"/>
    <col min="16250" max="16250" width="4.44140625" style="1" customWidth="1"/>
    <col min="16251" max="16251" width="0" style="1" hidden="1" customWidth="1"/>
    <col min="16252" max="16253" width="14.77734375" style="1" customWidth="1"/>
    <col min="16254" max="16254" width="15.21875" style="1" customWidth="1"/>
    <col min="16255" max="16255" width="6.44140625" style="1" customWidth="1"/>
    <col min="16256" max="16256" width="15.21875" style="1" customWidth="1"/>
    <col min="16257" max="16257" width="4.21875" style="1" customWidth="1"/>
    <col min="16258" max="16258" width="3" style="1" customWidth="1"/>
    <col min="16259" max="16261" width="0" style="1" hidden="1" customWidth="1"/>
    <col min="16262" max="16262" width="3" style="1" customWidth="1"/>
    <col min="16263" max="16263" width="0" style="1" hidden="1" customWidth="1"/>
    <col min="16264" max="16264" width="3" style="1" customWidth="1"/>
    <col min="16265" max="16265" width="0" style="1" hidden="1" customWidth="1"/>
    <col min="16266" max="16266" width="4.44140625" style="1" customWidth="1"/>
    <col min="16267" max="16267" width="34.21875" style="1" customWidth="1"/>
    <col min="16268" max="16268" width="23.44140625" style="1" customWidth="1"/>
    <col min="16269" max="16269" width="9.21875" style="1" customWidth="1"/>
    <col min="16270" max="16270" width="19.44140625" style="1" customWidth="1"/>
    <col min="16271" max="16271" width="42.77734375" style="1" customWidth="1"/>
    <col min="16272" max="16272" width="5.77734375" style="1" customWidth="1"/>
    <col min="16273" max="16273" width="31.44140625" style="1" customWidth="1"/>
    <col min="16274" max="16274" width="16.21875" style="1" customWidth="1"/>
    <col min="16275" max="16276" width="9.21875" style="1" customWidth="1"/>
    <col min="16277" max="16277" width="11.21875" style="1" customWidth="1"/>
    <col min="16278" max="16278" width="2.21875" style="1" customWidth="1"/>
    <col min="16279" max="16383" width="10.88671875" style="1"/>
    <col min="16384" max="16384" width="11.44140625" style="1" customWidth="1"/>
  </cols>
  <sheetData>
    <row r="1" spans="1:193 1680:1680" x14ac:dyDescent="0.2">
      <c r="A1" s="5"/>
      <c r="B1" s="546" t="s">
        <v>465</v>
      </c>
      <c r="C1" s="547"/>
      <c r="D1" s="547"/>
      <c r="E1" s="547"/>
      <c r="F1" s="547"/>
      <c r="G1" s="547"/>
      <c r="H1" s="547"/>
      <c r="I1" s="548"/>
      <c r="J1" s="549"/>
      <c r="K1" s="550"/>
      <c r="L1" s="106"/>
      <c r="M1" s="105"/>
      <c r="N1" s="105"/>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5"/>
      <c r="AN1" s="106"/>
      <c r="AO1" s="106"/>
      <c r="AP1" s="106"/>
      <c r="AQ1" s="105"/>
      <c r="AR1" s="106"/>
      <c r="AS1" s="106"/>
      <c r="AT1" s="106"/>
      <c r="AU1" s="105"/>
      <c r="AV1" s="106"/>
      <c r="AW1" s="106"/>
      <c r="AX1" s="106"/>
      <c r="AY1" s="105"/>
      <c r="AZ1" s="106"/>
      <c r="BA1" s="106"/>
      <c r="BB1" s="106"/>
      <c r="BC1" s="105"/>
      <c r="BD1" s="106"/>
      <c r="BE1" s="106"/>
      <c r="BF1" s="106"/>
      <c r="BG1" s="105"/>
      <c r="BH1" s="106"/>
      <c r="BI1" s="106"/>
      <c r="BJ1" s="106"/>
      <c r="BK1" s="105"/>
      <c r="BL1" s="106"/>
      <c r="BM1" s="106"/>
      <c r="BN1" s="106"/>
      <c r="BO1" s="105"/>
      <c r="BP1" s="106"/>
      <c r="BQ1" s="106"/>
      <c r="BR1" s="106"/>
      <c r="BS1" s="105"/>
      <c r="BT1" s="106"/>
      <c r="BU1" s="106"/>
      <c r="BV1" s="106"/>
      <c r="BW1" s="105"/>
      <c r="BX1" s="106"/>
      <c r="BY1" s="106"/>
      <c r="BZ1" s="106"/>
      <c r="CA1" s="105"/>
      <c r="CB1" s="106"/>
      <c r="CC1" s="106"/>
      <c r="CD1" s="106"/>
      <c r="CE1" s="105"/>
      <c r="CF1" s="106"/>
      <c r="CG1" s="106"/>
      <c r="CH1" s="106"/>
      <c r="CI1" s="106"/>
      <c r="CJ1" s="106"/>
      <c r="CK1" s="106"/>
      <c r="CL1" s="106"/>
      <c r="CM1" s="106"/>
      <c r="CN1" s="106"/>
      <c r="CO1" s="106"/>
      <c r="CP1" s="106"/>
      <c r="CQ1" s="106"/>
      <c r="CR1" s="106"/>
      <c r="CS1" s="106"/>
      <c r="CT1" s="106"/>
      <c r="CU1" s="106"/>
      <c r="CV1" s="106"/>
      <c r="CW1" s="106"/>
      <c r="CX1" s="106"/>
      <c r="CY1" s="106"/>
      <c r="CZ1" s="106"/>
      <c r="DA1" s="106"/>
      <c r="DB1" s="106"/>
      <c r="DC1" s="106"/>
      <c r="DD1" s="106"/>
      <c r="DE1" s="105"/>
      <c r="DF1" s="106"/>
      <c r="DG1" s="105"/>
      <c r="DH1" s="105"/>
      <c r="DI1" s="106"/>
      <c r="DJ1" s="106"/>
      <c r="DK1" s="106"/>
      <c r="DL1" s="106"/>
      <c r="DM1" s="105"/>
      <c r="DN1" s="106"/>
      <c r="DO1" s="105"/>
      <c r="DP1" s="106"/>
      <c r="DQ1" s="106"/>
      <c r="DR1" s="106"/>
      <c r="DS1" s="106"/>
      <c r="DT1" s="106"/>
      <c r="DU1" s="106"/>
      <c r="DV1" s="106"/>
      <c r="DW1" s="106"/>
      <c r="DX1" s="106"/>
      <c r="DY1" s="106"/>
      <c r="DZ1" s="106"/>
      <c r="EA1" s="106"/>
      <c r="EB1" s="106"/>
      <c r="EC1" s="106"/>
      <c r="ED1" s="106"/>
      <c r="EE1" s="106"/>
      <c r="EF1" s="106"/>
      <c r="EG1" s="106"/>
      <c r="EH1" s="106"/>
      <c r="EI1" s="106"/>
      <c r="EJ1" s="106"/>
      <c r="EK1" s="106"/>
      <c r="EL1" s="106"/>
      <c r="EM1" s="106"/>
      <c r="EN1" s="106"/>
      <c r="EO1" s="106"/>
      <c r="EP1" s="106"/>
      <c r="EQ1" s="106"/>
      <c r="ER1" s="106"/>
      <c r="ES1" s="106"/>
      <c r="ET1" s="106"/>
      <c r="EU1" s="106"/>
      <c r="EV1" s="106"/>
      <c r="EW1" s="106"/>
      <c r="EX1" s="106"/>
      <c r="EY1" s="106"/>
      <c r="EZ1" s="106"/>
      <c r="FA1" s="106"/>
      <c r="FB1" s="106"/>
      <c r="FC1" s="106"/>
      <c r="FD1" s="106"/>
      <c r="FE1" s="106"/>
      <c r="FF1" s="106"/>
      <c r="FG1" s="106"/>
      <c r="FH1" s="106"/>
      <c r="FI1" s="106"/>
      <c r="FJ1" s="106"/>
      <c r="FK1" s="106"/>
      <c r="FL1" s="106"/>
      <c r="FM1" s="106"/>
      <c r="FN1" s="106"/>
      <c r="FO1" s="106"/>
      <c r="FP1" s="106"/>
      <c r="FQ1" s="106"/>
      <c r="FR1" s="106"/>
      <c r="FS1" s="106"/>
      <c r="FT1" s="106"/>
      <c r="FU1" s="106"/>
      <c r="FV1" s="106"/>
      <c r="FW1" s="106"/>
      <c r="FX1" s="106"/>
      <c r="FY1" s="106"/>
      <c r="FZ1" s="106"/>
      <c r="GA1" s="106"/>
      <c r="GB1" s="106"/>
      <c r="GC1" s="106"/>
      <c r="GD1" s="106"/>
      <c r="GE1" s="106"/>
      <c r="GF1" s="106"/>
      <c r="GG1" s="106"/>
      <c r="GH1" s="106"/>
      <c r="GI1" s="106"/>
      <c r="GJ1" s="106"/>
      <c r="GK1" s="153" t="s">
        <v>464</v>
      </c>
      <c r="BLP1" s="152" t="s">
        <v>227</v>
      </c>
    </row>
    <row r="2" spans="1:193 1680:1680" x14ac:dyDescent="0.2">
      <c r="A2" s="5"/>
      <c r="B2" s="553" t="s">
        <v>463</v>
      </c>
      <c r="C2" s="554"/>
      <c r="D2" s="554"/>
      <c r="E2" s="554"/>
      <c r="F2" s="554"/>
      <c r="G2" s="554"/>
      <c r="H2" s="554"/>
      <c r="I2" s="555"/>
      <c r="J2" s="551"/>
      <c r="K2" s="552"/>
      <c r="L2" s="106"/>
      <c r="M2" s="105"/>
      <c r="N2" s="105"/>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5"/>
      <c r="AN2" s="106"/>
      <c r="AO2" s="106"/>
      <c r="AP2" s="106"/>
      <c r="AQ2" s="105"/>
      <c r="AR2" s="106"/>
      <c r="AS2" s="106"/>
      <c r="AT2" s="106"/>
      <c r="AU2" s="105"/>
      <c r="AV2" s="106"/>
      <c r="AW2" s="106"/>
      <c r="AX2" s="106"/>
      <c r="AY2" s="105"/>
      <c r="AZ2" s="106"/>
      <c r="BA2" s="106"/>
      <c r="BB2" s="106"/>
      <c r="BC2" s="105"/>
      <c r="BD2" s="106"/>
      <c r="BE2" s="106"/>
      <c r="BF2" s="106"/>
      <c r="BG2" s="105"/>
      <c r="BH2" s="106"/>
      <c r="BI2" s="106"/>
      <c r="BJ2" s="106"/>
      <c r="BK2" s="105"/>
      <c r="BL2" s="106"/>
      <c r="BM2" s="106"/>
      <c r="BN2" s="106"/>
      <c r="BO2" s="105"/>
      <c r="BP2" s="106"/>
      <c r="BQ2" s="106"/>
      <c r="BR2" s="106"/>
      <c r="BS2" s="105"/>
      <c r="BT2" s="106"/>
      <c r="BU2" s="106"/>
      <c r="BV2" s="106"/>
      <c r="BW2" s="105"/>
      <c r="BX2" s="106"/>
      <c r="BY2" s="106"/>
      <c r="BZ2" s="106"/>
      <c r="CA2" s="105"/>
      <c r="CB2" s="106"/>
      <c r="CC2" s="106"/>
      <c r="CD2" s="106"/>
      <c r="CE2" s="105"/>
      <c r="CF2" s="106"/>
      <c r="CG2" s="106"/>
      <c r="CH2" s="106"/>
      <c r="CI2" s="106"/>
      <c r="CJ2" s="106"/>
      <c r="CK2" s="106"/>
      <c r="CL2" s="106"/>
      <c r="CM2" s="106"/>
      <c r="CN2" s="106"/>
      <c r="CO2" s="106"/>
      <c r="CP2" s="106"/>
      <c r="CQ2" s="106"/>
      <c r="CR2" s="106"/>
      <c r="CS2" s="106"/>
      <c r="CT2" s="106"/>
      <c r="CU2" s="106"/>
      <c r="CV2" s="106"/>
      <c r="CW2" s="106"/>
      <c r="CX2" s="106"/>
      <c r="CY2" s="106"/>
      <c r="CZ2" s="106"/>
      <c r="DA2" s="106"/>
      <c r="DB2" s="106"/>
      <c r="DC2" s="106"/>
      <c r="DD2" s="106"/>
      <c r="DE2" s="105"/>
      <c r="DF2" s="106"/>
      <c r="DG2" s="105"/>
      <c r="DH2" s="105"/>
      <c r="DI2" s="106"/>
      <c r="DJ2" s="106"/>
      <c r="DK2" s="106"/>
      <c r="DL2" s="106"/>
      <c r="DM2" s="105"/>
      <c r="DN2" s="106"/>
      <c r="DO2" s="105"/>
      <c r="DP2" s="106"/>
      <c r="DQ2" s="106"/>
      <c r="DR2" s="106"/>
      <c r="DS2" s="106"/>
      <c r="DT2" s="106"/>
      <c r="DU2" s="106"/>
      <c r="DV2" s="106"/>
      <c r="DW2" s="106"/>
      <c r="DX2" s="106"/>
      <c r="DY2" s="106"/>
      <c r="DZ2" s="106"/>
      <c r="EA2" s="106"/>
      <c r="EB2" s="106"/>
      <c r="EC2" s="106"/>
      <c r="ED2" s="106"/>
      <c r="EE2" s="106"/>
      <c r="EF2" s="106"/>
      <c r="EG2" s="106"/>
      <c r="EH2" s="106"/>
      <c r="EI2" s="106"/>
      <c r="EJ2" s="106"/>
      <c r="EK2" s="106"/>
      <c r="EL2" s="106"/>
      <c r="EM2" s="106"/>
      <c r="EN2" s="106"/>
      <c r="EO2" s="106"/>
      <c r="EP2" s="106"/>
      <c r="EQ2" s="106"/>
      <c r="ER2" s="106"/>
      <c r="ES2" s="106"/>
      <c r="ET2" s="106"/>
      <c r="EU2" s="106"/>
      <c r="EV2" s="106"/>
      <c r="EW2" s="106"/>
      <c r="EX2" s="106"/>
      <c r="EY2" s="106"/>
      <c r="EZ2" s="106"/>
      <c r="FA2" s="106"/>
      <c r="FB2" s="106"/>
      <c r="FC2" s="106"/>
      <c r="FD2" s="106"/>
      <c r="FE2" s="106"/>
      <c r="FF2" s="106"/>
      <c r="FG2" s="106"/>
      <c r="FH2" s="106"/>
      <c r="FI2" s="106"/>
      <c r="FJ2" s="106"/>
      <c r="FK2" s="106"/>
      <c r="FL2" s="106"/>
      <c r="FM2" s="106"/>
      <c r="FN2" s="106"/>
      <c r="FO2" s="106"/>
      <c r="FP2" s="106"/>
      <c r="FQ2" s="106"/>
      <c r="FR2" s="106"/>
      <c r="FS2" s="106"/>
      <c r="FT2" s="106"/>
      <c r="FU2" s="106"/>
      <c r="FV2" s="106"/>
      <c r="FW2" s="106"/>
      <c r="FX2" s="106"/>
      <c r="FY2" s="106"/>
      <c r="FZ2" s="106"/>
      <c r="GA2" s="106"/>
      <c r="GB2" s="106"/>
      <c r="GC2" s="106"/>
      <c r="GD2" s="106"/>
      <c r="GE2" s="106"/>
      <c r="GF2" s="106"/>
      <c r="GG2" s="106"/>
      <c r="GH2" s="106"/>
      <c r="GI2" s="106"/>
      <c r="GJ2" s="106"/>
      <c r="GK2" s="106"/>
      <c r="BLP2" s="136"/>
    </row>
    <row r="3" spans="1:193 1680:1680" x14ac:dyDescent="0.2">
      <c r="A3" s="5"/>
      <c r="B3" s="148" t="s">
        <v>462</v>
      </c>
      <c r="C3" s="556" t="s">
        <v>461</v>
      </c>
      <c r="D3" s="557"/>
      <c r="E3" s="557"/>
      <c r="F3" s="557"/>
      <c r="G3" s="557"/>
      <c r="H3" s="558"/>
      <c r="I3" s="144" t="s">
        <v>460</v>
      </c>
      <c r="J3" s="551"/>
      <c r="K3" s="552"/>
      <c r="L3" s="106"/>
      <c r="M3" s="105"/>
      <c r="N3" s="105"/>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5"/>
      <c r="AN3" s="106"/>
      <c r="AO3" s="106"/>
      <c r="AP3" s="106"/>
      <c r="AQ3" s="105"/>
      <c r="AR3" s="106"/>
      <c r="AS3" s="106"/>
      <c r="AT3" s="106"/>
      <c r="AU3" s="105"/>
      <c r="AV3" s="106"/>
      <c r="AW3" s="106"/>
      <c r="AX3" s="106"/>
      <c r="AY3" s="105"/>
      <c r="AZ3" s="106"/>
      <c r="BA3" s="106"/>
      <c r="BB3" s="106"/>
      <c r="BC3" s="105"/>
      <c r="BD3" s="106"/>
      <c r="BE3" s="106"/>
      <c r="BF3" s="106"/>
      <c r="BG3" s="105"/>
      <c r="BH3" s="106"/>
      <c r="BI3" s="106"/>
      <c r="BJ3" s="106"/>
      <c r="BK3" s="105"/>
      <c r="BL3" s="106"/>
      <c r="BM3" s="106"/>
      <c r="BN3" s="106"/>
      <c r="BO3" s="105"/>
      <c r="BP3" s="106"/>
      <c r="BQ3" s="106"/>
      <c r="BR3" s="106"/>
      <c r="BS3" s="105"/>
      <c r="BT3" s="106"/>
      <c r="BU3" s="106"/>
      <c r="BV3" s="106"/>
      <c r="BW3" s="105"/>
      <c r="BX3" s="106"/>
      <c r="BY3" s="106"/>
      <c r="BZ3" s="106"/>
      <c r="CA3" s="105"/>
      <c r="CB3" s="106"/>
      <c r="CC3" s="106"/>
      <c r="CD3" s="106"/>
      <c r="CE3" s="105"/>
      <c r="CF3" s="106"/>
      <c r="CG3" s="106"/>
      <c r="CH3" s="106"/>
      <c r="CI3" s="106"/>
      <c r="CJ3" s="106"/>
      <c r="CK3" s="106"/>
      <c r="CL3" s="106"/>
      <c r="CM3" s="106"/>
      <c r="CN3" s="106"/>
      <c r="CO3" s="106"/>
      <c r="CP3" s="106"/>
      <c r="CQ3" s="106"/>
      <c r="CR3" s="106"/>
      <c r="CS3" s="106"/>
      <c r="CT3" s="106"/>
      <c r="CU3" s="106"/>
      <c r="CV3" s="106"/>
      <c r="CW3" s="106"/>
      <c r="CX3" s="106"/>
      <c r="CY3" s="106"/>
      <c r="CZ3" s="106"/>
      <c r="DA3" s="106"/>
      <c r="DB3" s="106"/>
      <c r="DC3" s="106"/>
      <c r="DD3" s="106"/>
      <c r="DE3" s="105"/>
      <c r="DF3" s="106"/>
      <c r="DG3" s="105"/>
      <c r="DH3" s="105"/>
      <c r="DI3" s="106"/>
      <c r="DJ3" s="106"/>
      <c r="DK3" s="106"/>
      <c r="DL3" s="106"/>
      <c r="DM3" s="105"/>
      <c r="DN3" s="106"/>
      <c r="DO3" s="105"/>
      <c r="DP3" s="106"/>
      <c r="DQ3" s="106"/>
      <c r="DR3" s="106"/>
      <c r="DS3" s="106"/>
      <c r="DT3" s="106"/>
      <c r="DU3" s="106"/>
      <c r="DV3" s="106"/>
      <c r="DW3" s="106"/>
      <c r="DX3" s="106"/>
      <c r="DY3" s="106"/>
      <c r="DZ3" s="106"/>
      <c r="EA3" s="106"/>
      <c r="EB3" s="106"/>
      <c r="EC3" s="106"/>
      <c r="ED3" s="106"/>
      <c r="EE3" s="106"/>
      <c r="EF3" s="106"/>
      <c r="EG3" s="106"/>
      <c r="EH3" s="106"/>
      <c r="EI3" s="106"/>
      <c r="EJ3" s="106"/>
      <c r="EK3" s="106"/>
      <c r="EL3" s="106"/>
      <c r="EM3" s="106"/>
      <c r="EN3" s="106"/>
      <c r="EO3" s="106"/>
      <c r="EP3" s="106"/>
      <c r="EQ3" s="106"/>
      <c r="ER3" s="106"/>
      <c r="ES3" s="106"/>
      <c r="ET3" s="106"/>
      <c r="EU3" s="106"/>
      <c r="EV3" s="106"/>
      <c r="EW3" s="106"/>
      <c r="EX3" s="106"/>
      <c r="EY3" s="106"/>
      <c r="EZ3" s="106"/>
      <c r="FA3" s="106"/>
      <c r="FB3" s="106"/>
      <c r="FC3" s="106"/>
      <c r="FD3" s="106"/>
      <c r="FE3" s="106"/>
      <c r="FF3" s="106"/>
      <c r="FG3" s="106"/>
      <c r="FH3" s="106"/>
      <c r="FI3" s="106"/>
      <c r="FJ3" s="106"/>
      <c r="FK3" s="106"/>
      <c r="FL3" s="106"/>
      <c r="FM3" s="106"/>
      <c r="FN3" s="106"/>
      <c r="FO3" s="106"/>
      <c r="FP3" s="106"/>
      <c r="FQ3" s="106"/>
      <c r="FR3" s="106"/>
      <c r="FS3" s="106"/>
      <c r="FT3" s="106"/>
      <c r="FU3" s="106"/>
      <c r="FV3" s="106"/>
      <c r="FW3" s="106"/>
      <c r="FX3" s="106"/>
      <c r="FY3" s="106"/>
      <c r="FZ3" s="106"/>
      <c r="GA3" s="106"/>
      <c r="GB3" s="106"/>
      <c r="GC3" s="106"/>
      <c r="GD3" s="106"/>
      <c r="GE3" s="106"/>
      <c r="GF3" s="106"/>
      <c r="GG3" s="106"/>
      <c r="GH3" s="106"/>
      <c r="GI3" s="106"/>
      <c r="GJ3" s="106"/>
      <c r="GK3" s="106"/>
      <c r="BLP3" s="136"/>
    </row>
    <row r="4" spans="1:193 1680:1680" x14ac:dyDescent="0.2">
      <c r="A4" s="5"/>
      <c r="B4" s="143" t="s">
        <v>459</v>
      </c>
      <c r="C4" s="559" t="s">
        <v>458</v>
      </c>
      <c r="D4" s="560"/>
      <c r="E4" s="560"/>
      <c r="F4" s="560"/>
      <c r="G4" s="560"/>
      <c r="H4" s="561"/>
      <c r="I4" s="139" t="s">
        <v>457</v>
      </c>
      <c r="J4" s="551"/>
      <c r="K4" s="552"/>
      <c r="L4" s="106"/>
      <c r="M4" s="105"/>
      <c r="N4" s="105"/>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5"/>
      <c r="AN4" s="106"/>
      <c r="AO4" s="106"/>
      <c r="AP4" s="106"/>
      <c r="AQ4" s="105"/>
      <c r="AR4" s="106"/>
      <c r="AS4" s="106"/>
      <c r="AT4" s="106"/>
      <c r="AU4" s="105"/>
      <c r="AV4" s="106"/>
      <c r="AW4" s="106"/>
      <c r="AX4" s="106"/>
      <c r="AY4" s="105"/>
      <c r="AZ4" s="106"/>
      <c r="BA4" s="106"/>
      <c r="BB4" s="106"/>
      <c r="BC4" s="105"/>
      <c r="BD4" s="106"/>
      <c r="BE4" s="106"/>
      <c r="BF4" s="106"/>
      <c r="BG4" s="105"/>
      <c r="BH4" s="106"/>
      <c r="BI4" s="106"/>
      <c r="BJ4" s="106"/>
      <c r="BK4" s="105"/>
      <c r="BL4" s="106"/>
      <c r="BM4" s="106"/>
      <c r="BN4" s="106"/>
      <c r="BO4" s="105"/>
      <c r="BP4" s="106"/>
      <c r="BQ4" s="106"/>
      <c r="BR4" s="106"/>
      <c r="BS4" s="105"/>
      <c r="BT4" s="106"/>
      <c r="BU4" s="106"/>
      <c r="BV4" s="106"/>
      <c r="BW4" s="105"/>
      <c r="BX4" s="106"/>
      <c r="BY4" s="106"/>
      <c r="BZ4" s="106"/>
      <c r="CA4" s="105"/>
      <c r="CB4" s="106"/>
      <c r="CC4" s="106"/>
      <c r="CD4" s="106"/>
      <c r="CE4" s="105"/>
      <c r="CF4" s="106"/>
      <c r="CG4" s="106"/>
      <c r="CH4" s="106"/>
      <c r="CI4" s="106"/>
      <c r="CJ4" s="106"/>
      <c r="CK4" s="106"/>
      <c r="CL4" s="106"/>
      <c r="CM4" s="106"/>
      <c r="CN4" s="106"/>
      <c r="CO4" s="106"/>
      <c r="CP4" s="106"/>
      <c r="CQ4" s="106"/>
      <c r="CR4" s="106"/>
      <c r="CS4" s="106"/>
      <c r="CT4" s="106"/>
      <c r="CU4" s="106"/>
      <c r="CV4" s="106"/>
      <c r="CW4" s="106"/>
      <c r="CX4" s="106"/>
      <c r="CY4" s="106"/>
      <c r="CZ4" s="106"/>
      <c r="DA4" s="106"/>
      <c r="DB4" s="106"/>
      <c r="DC4" s="106"/>
      <c r="DD4" s="106"/>
      <c r="DE4" s="105"/>
      <c r="DF4" s="106"/>
      <c r="DG4" s="105"/>
      <c r="DH4" s="105"/>
      <c r="DI4" s="106"/>
      <c r="DJ4" s="109"/>
      <c r="DK4" s="106"/>
      <c r="DL4" s="106"/>
      <c r="DM4" s="105"/>
      <c r="DN4" s="106"/>
      <c r="DO4" s="105"/>
      <c r="DP4" s="106"/>
      <c r="DQ4" s="106"/>
      <c r="DR4" s="106"/>
      <c r="DS4" s="106"/>
      <c r="DT4" s="106"/>
      <c r="DU4" s="106"/>
      <c r="DV4" s="106"/>
      <c r="DW4" s="106"/>
      <c r="DX4" s="106"/>
      <c r="DY4" s="106"/>
      <c r="DZ4" s="106"/>
      <c r="EA4" s="106"/>
      <c r="EB4" s="106"/>
      <c r="EC4" s="106"/>
      <c r="ED4" s="106"/>
      <c r="EE4" s="106"/>
      <c r="EF4" s="106"/>
      <c r="EG4" s="106"/>
      <c r="EH4" s="106"/>
      <c r="EI4" s="106"/>
      <c r="EJ4" s="106"/>
      <c r="EK4" s="106"/>
      <c r="EL4" s="106"/>
      <c r="EM4" s="106"/>
      <c r="EN4" s="106"/>
      <c r="EO4" s="106"/>
      <c r="EP4" s="106"/>
      <c r="EQ4" s="106"/>
      <c r="ER4" s="106"/>
      <c r="ES4" s="106"/>
      <c r="ET4" s="106"/>
      <c r="EU4" s="106"/>
      <c r="EV4" s="106"/>
      <c r="EW4" s="106"/>
      <c r="EX4" s="106"/>
      <c r="EY4" s="106"/>
      <c r="EZ4" s="106"/>
      <c r="FA4" s="106"/>
      <c r="FB4" s="106"/>
      <c r="FC4" s="106"/>
      <c r="FD4" s="106"/>
      <c r="FE4" s="106"/>
      <c r="FF4" s="106"/>
      <c r="FG4" s="106"/>
      <c r="FH4" s="106"/>
      <c r="FI4" s="106"/>
      <c r="FJ4" s="106"/>
      <c r="FK4" s="106"/>
      <c r="FL4" s="106"/>
      <c r="FM4" s="106"/>
      <c r="FN4" s="106"/>
      <c r="FO4" s="106"/>
      <c r="FP4" s="106"/>
      <c r="FQ4" s="106"/>
      <c r="FR4" s="106"/>
      <c r="FS4" s="106"/>
      <c r="FT4" s="106"/>
      <c r="FU4" s="106"/>
      <c r="FV4" s="106"/>
      <c r="FW4" s="106"/>
      <c r="FX4" s="106"/>
      <c r="FY4" s="106"/>
      <c r="FZ4" s="106"/>
      <c r="GA4" s="106"/>
      <c r="GB4" s="106"/>
      <c r="GC4" s="106"/>
      <c r="GD4" s="106"/>
      <c r="GE4" s="106"/>
      <c r="GF4" s="106"/>
      <c r="GG4" s="106"/>
      <c r="GH4" s="106"/>
      <c r="GI4" s="106"/>
      <c r="GJ4" s="106"/>
      <c r="GK4" s="106"/>
      <c r="BLP4" s="136"/>
    </row>
    <row r="5" spans="1:193 1680:1680" ht="27.6" x14ac:dyDescent="0.2">
      <c r="A5" s="5"/>
      <c r="B5" s="135" t="s">
        <v>456</v>
      </c>
      <c r="C5" s="207" t="s">
        <v>455</v>
      </c>
      <c r="D5" s="135" t="s">
        <v>454</v>
      </c>
      <c r="E5" s="570" t="s">
        <v>622</v>
      </c>
      <c r="F5" s="571"/>
      <c r="G5" s="572"/>
      <c r="H5" s="131" t="s">
        <v>452</v>
      </c>
      <c r="I5" s="573" t="s">
        <v>621</v>
      </c>
      <c r="J5" s="574"/>
      <c r="K5" s="574"/>
      <c r="L5" s="574"/>
      <c r="M5" s="574"/>
      <c r="N5" s="575"/>
      <c r="O5" s="530" t="s">
        <v>450</v>
      </c>
      <c r="P5" s="531"/>
      <c r="Q5" s="576">
        <v>45534</v>
      </c>
      <c r="R5" s="577"/>
      <c r="S5" s="125"/>
      <c r="T5" s="125"/>
      <c r="U5" s="534"/>
      <c r="V5" s="534"/>
      <c r="W5" s="535"/>
      <c r="X5" s="536"/>
      <c r="Y5" s="120"/>
      <c r="Z5" s="120"/>
      <c r="AA5" s="120"/>
      <c r="AB5" s="120"/>
      <c r="AC5" s="120"/>
      <c r="AD5" s="120"/>
      <c r="AE5" s="120"/>
      <c r="AF5" s="120"/>
      <c r="AG5" s="120"/>
      <c r="AH5" s="120"/>
      <c r="AI5" s="121"/>
      <c r="AJ5" s="121"/>
      <c r="AK5" s="120"/>
      <c r="AL5" s="120"/>
      <c r="AM5" s="120"/>
      <c r="AN5" s="121"/>
      <c r="AO5" s="121"/>
      <c r="AP5" s="120"/>
      <c r="AQ5" s="120"/>
      <c r="AR5" s="121"/>
      <c r="AS5" s="121"/>
      <c r="AT5" s="120"/>
      <c r="AU5" s="120"/>
      <c r="AV5" s="121"/>
      <c r="AW5" s="121"/>
      <c r="AX5" s="120"/>
      <c r="AY5" s="120"/>
      <c r="AZ5" s="121"/>
      <c r="BA5" s="121"/>
      <c r="BB5" s="120"/>
      <c r="BC5" s="120"/>
      <c r="BD5" s="121"/>
      <c r="BE5" s="121"/>
      <c r="BF5" s="120"/>
      <c r="BG5" s="120"/>
      <c r="BH5" s="121"/>
      <c r="BI5" s="121"/>
      <c r="BJ5" s="120"/>
      <c r="BK5" s="120"/>
      <c r="BL5" s="121"/>
      <c r="BM5" s="121"/>
      <c r="BN5" s="120"/>
      <c r="BO5" s="120"/>
      <c r="BP5" s="121"/>
      <c r="BQ5" s="121"/>
      <c r="BR5" s="120"/>
      <c r="BS5" s="120"/>
      <c r="BT5" s="121"/>
      <c r="BU5" s="121"/>
      <c r="BV5" s="120"/>
      <c r="BW5" s="120"/>
      <c r="BX5" s="121"/>
      <c r="BY5" s="121"/>
      <c r="BZ5" s="120"/>
      <c r="CA5" s="120"/>
      <c r="CB5" s="121"/>
      <c r="CC5" s="121"/>
      <c r="CD5" s="120"/>
      <c r="CE5" s="120"/>
      <c r="CF5" s="121"/>
      <c r="CG5" s="121"/>
      <c r="CH5" s="120"/>
      <c r="CI5" s="120"/>
      <c r="CJ5" s="120"/>
      <c r="CK5" s="120"/>
      <c r="CL5" s="120"/>
      <c r="CM5" s="120"/>
      <c r="CN5" s="120"/>
      <c r="CO5" s="120"/>
      <c r="CP5" s="120"/>
      <c r="CQ5" s="120"/>
      <c r="CR5" s="120"/>
      <c r="CS5" s="120"/>
      <c r="CT5" s="120"/>
      <c r="CU5" s="120"/>
      <c r="CV5" s="120"/>
      <c r="CW5" s="120"/>
      <c r="CX5" s="120"/>
      <c r="CY5" s="120"/>
      <c r="CZ5" s="120"/>
      <c r="DA5" s="120"/>
      <c r="DB5" s="83"/>
      <c r="DC5" s="83"/>
      <c r="DD5" s="83"/>
      <c r="DE5" s="83"/>
      <c r="DF5" s="120"/>
      <c r="DG5" s="120"/>
      <c r="DH5" s="120"/>
      <c r="DI5" s="120"/>
      <c r="DJ5" s="120"/>
      <c r="DK5" s="120"/>
      <c r="DL5" s="120"/>
      <c r="DM5" s="83"/>
      <c r="DN5" s="120"/>
      <c r="DO5" s="120"/>
      <c r="DP5" s="120"/>
      <c r="DQ5" s="120"/>
      <c r="DR5" s="120"/>
      <c r="DS5" s="120"/>
      <c r="DT5" s="120"/>
      <c r="DU5" s="120"/>
      <c r="DV5" s="120"/>
      <c r="DW5" s="120"/>
      <c r="DX5" s="120"/>
      <c r="DY5" s="120"/>
      <c r="DZ5" s="120"/>
      <c r="EA5" s="120"/>
      <c r="EB5" s="120"/>
      <c r="EC5" s="120"/>
      <c r="ED5" s="120"/>
      <c r="EE5" s="120"/>
      <c r="EF5" s="120"/>
      <c r="EG5" s="120"/>
      <c r="EH5" s="120"/>
      <c r="EI5" s="120"/>
      <c r="EJ5" s="120"/>
      <c r="EK5" s="120"/>
      <c r="EL5" s="120"/>
      <c r="EM5" s="120"/>
      <c r="EN5" s="120"/>
      <c r="EO5" s="120"/>
      <c r="EP5" s="120"/>
      <c r="EQ5" s="120"/>
      <c r="ER5" s="120"/>
      <c r="ES5" s="120"/>
      <c r="ET5" s="120"/>
      <c r="EU5" s="120"/>
      <c r="EV5" s="120"/>
      <c r="EW5" s="120"/>
      <c r="EX5" s="120"/>
      <c r="EY5" s="120"/>
      <c r="EZ5" s="120"/>
      <c r="FA5" s="120"/>
      <c r="FB5" s="120"/>
      <c r="FC5" s="120"/>
      <c r="FD5" s="120"/>
      <c r="FE5" s="120"/>
      <c r="FF5" s="120"/>
      <c r="FG5" s="120"/>
      <c r="FH5" s="120"/>
      <c r="FI5" s="120"/>
      <c r="FJ5" s="120"/>
      <c r="FK5" s="120"/>
      <c r="FL5" s="120"/>
      <c r="FM5" s="120"/>
      <c r="FN5" s="120"/>
      <c r="FO5" s="120"/>
      <c r="FP5" s="120"/>
      <c r="FQ5" s="120"/>
      <c r="FR5" s="120"/>
      <c r="FS5" s="120"/>
      <c r="FT5" s="120"/>
      <c r="FU5" s="120"/>
      <c r="FV5" s="120"/>
      <c r="FW5" s="120"/>
      <c r="FX5" s="120"/>
      <c r="FY5" s="120"/>
      <c r="FZ5" s="120"/>
      <c r="GA5" s="120"/>
      <c r="GB5" s="120"/>
      <c r="GC5" s="120"/>
      <c r="GD5" s="120"/>
      <c r="GE5" s="120"/>
      <c r="GF5" s="120"/>
      <c r="GG5" s="120"/>
      <c r="GH5" s="120"/>
      <c r="GI5" s="120"/>
      <c r="GJ5" s="5"/>
      <c r="GK5" s="5"/>
    </row>
    <row r="6" spans="1:193 1680:1680" x14ac:dyDescent="0.2">
      <c r="A6" s="5"/>
      <c r="B6" s="83"/>
      <c r="C6" s="120"/>
      <c r="D6" s="83"/>
      <c r="E6" s="83"/>
      <c r="F6" s="83"/>
      <c r="G6" s="121"/>
      <c r="H6" s="121"/>
      <c r="I6" s="120"/>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1"/>
      <c r="AJ6" s="121"/>
      <c r="AK6" s="120"/>
      <c r="AL6" s="120"/>
      <c r="AM6" s="120"/>
      <c r="AN6" s="121"/>
      <c r="AO6" s="121"/>
      <c r="AP6" s="120"/>
      <c r="AQ6" s="120"/>
      <c r="AR6" s="121"/>
      <c r="AS6" s="121"/>
      <c r="AT6" s="120"/>
      <c r="AU6" s="120"/>
      <c r="AV6" s="121"/>
      <c r="AW6" s="121"/>
      <c r="AX6" s="120"/>
      <c r="AY6" s="120"/>
      <c r="AZ6" s="121"/>
      <c r="BA6" s="121"/>
      <c r="BB6" s="120"/>
      <c r="BC6" s="120"/>
      <c r="BD6" s="121"/>
      <c r="BE6" s="121"/>
      <c r="BF6" s="120"/>
      <c r="BG6" s="120"/>
      <c r="BH6" s="121"/>
      <c r="BI6" s="121"/>
      <c r="BJ6" s="120"/>
      <c r="BK6" s="120"/>
      <c r="BL6" s="121"/>
      <c r="BM6" s="121"/>
      <c r="BN6" s="120"/>
      <c r="BO6" s="120"/>
      <c r="BP6" s="121"/>
      <c r="BQ6" s="121"/>
      <c r="BR6" s="120"/>
      <c r="BS6" s="120"/>
      <c r="BT6" s="121"/>
      <c r="BU6" s="121"/>
      <c r="BV6" s="120"/>
      <c r="BW6" s="120"/>
      <c r="BX6" s="121"/>
      <c r="BY6" s="121"/>
      <c r="BZ6" s="120"/>
      <c r="CA6" s="120"/>
      <c r="CB6" s="121"/>
      <c r="CC6" s="121"/>
      <c r="CD6" s="120"/>
      <c r="CE6" s="120"/>
      <c r="CF6" s="121"/>
      <c r="CG6" s="121"/>
      <c r="CH6" s="120"/>
      <c r="CI6" s="120"/>
      <c r="CJ6" s="120"/>
      <c r="CK6" s="120"/>
      <c r="CL6" s="120"/>
      <c r="CM6" s="120"/>
      <c r="CN6" s="120"/>
      <c r="CO6" s="120"/>
      <c r="CP6" s="120"/>
      <c r="CQ6" s="120"/>
      <c r="CR6" s="120"/>
      <c r="CS6" s="120"/>
      <c r="CT6" s="120"/>
      <c r="CU6" s="120"/>
      <c r="CV6" s="120"/>
      <c r="CW6" s="120"/>
      <c r="CX6" s="120"/>
      <c r="CY6" s="120"/>
      <c r="CZ6" s="120"/>
      <c r="DA6" s="120"/>
      <c r="DB6" s="83"/>
      <c r="DC6" s="83"/>
      <c r="DD6" s="83"/>
      <c r="DE6" s="83"/>
      <c r="DF6" s="120"/>
      <c r="DG6" s="120"/>
      <c r="DH6" s="120"/>
      <c r="DI6" s="120"/>
      <c r="DJ6" s="120"/>
      <c r="DK6" s="120"/>
      <c r="DL6" s="120"/>
      <c r="DM6" s="83"/>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0"/>
      <c r="FO6" s="120"/>
      <c r="FP6" s="120"/>
      <c r="FQ6" s="120"/>
      <c r="FR6" s="120"/>
      <c r="FS6" s="120"/>
      <c r="FT6" s="120"/>
      <c r="FU6" s="120"/>
      <c r="FV6" s="120"/>
      <c r="FW6" s="120"/>
      <c r="FX6" s="120"/>
      <c r="FY6" s="120"/>
      <c r="FZ6" s="120"/>
      <c r="GA6" s="120"/>
      <c r="GB6" s="120"/>
      <c r="GC6" s="120"/>
      <c r="GD6" s="120"/>
      <c r="GE6" s="120"/>
      <c r="GF6" s="120"/>
      <c r="GG6" s="120"/>
      <c r="GH6" s="120"/>
      <c r="GI6" s="120"/>
      <c r="GJ6" s="5"/>
      <c r="GK6" s="5"/>
    </row>
    <row r="7" spans="1:193 1680:1680" s="5" customFormat="1" ht="13.2" x14ac:dyDescent="0.2">
      <c r="A7" s="105"/>
      <c r="B7" s="543" t="s">
        <v>449</v>
      </c>
      <c r="C7" s="544"/>
      <c r="D7" s="544"/>
      <c r="E7" s="544"/>
      <c r="F7" s="544"/>
      <c r="G7" s="544"/>
      <c r="H7" s="544"/>
      <c r="I7" s="118"/>
      <c r="J7" s="545" t="s">
        <v>448</v>
      </c>
      <c r="K7" s="545"/>
      <c r="L7" s="545"/>
      <c r="M7" s="545"/>
      <c r="N7" s="545"/>
      <c r="O7" s="545"/>
      <c r="P7" s="545"/>
      <c r="Q7" s="545"/>
      <c r="R7" s="545"/>
      <c r="S7" s="545"/>
      <c r="T7" s="545"/>
      <c r="U7" s="545"/>
      <c r="V7" s="545"/>
      <c r="W7" s="545"/>
      <c r="X7" s="545"/>
      <c r="Y7" s="545"/>
      <c r="Z7" s="545"/>
      <c r="AA7" s="545"/>
      <c r="AB7" s="545"/>
      <c r="AC7" s="538" t="s">
        <v>447</v>
      </c>
      <c r="AD7" s="538"/>
      <c r="AE7" s="538"/>
      <c r="AF7" s="538"/>
      <c r="AG7" s="538"/>
      <c r="AH7" s="538"/>
      <c r="AI7" s="539" t="s">
        <v>446</v>
      </c>
      <c r="AJ7" s="539"/>
      <c r="AK7" s="539"/>
      <c r="AL7" s="539"/>
      <c r="AM7" s="112"/>
      <c r="AN7" s="114" t="s">
        <v>445</v>
      </c>
      <c r="AO7" s="113"/>
      <c r="AP7" s="113"/>
      <c r="AQ7" s="112"/>
      <c r="AR7" s="113"/>
      <c r="AS7" s="113"/>
      <c r="AT7" s="113"/>
      <c r="AU7" s="112"/>
      <c r="AV7" s="113"/>
      <c r="AW7" s="113"/>
      <c r="AX7" s="113"/>
      <c r="AY7" s="112"/>
      <c r="AZ7" s="113"/>
      <c r="BA7" s="113"/>
      <c r="BB7" s="113"/>
      <c r="BC7" s="112"/>
      <c r="BD7" s="113"/>
      <c r="BE7" s="113"/>
      <c r="BF7" s="113"/>
      <c r="BG7" s="112"/>
      <c r="BH7" s="111"/>
      <c r="BI7" s="111"/>
      <c r="BJ7" s="111"/>
      <c r="BK7" s="112"/>
      <c r="BL7" s="111"/>
      <c r="BM7" s="111"/>
      <c r="BN7" s="111"/>
      <c r="BO7" s="112"/>
      <c r="BP7" s="111"/>
      <c r="BQ7" s="111"/>
      <c r="BR7" s="111"/>
      <c r="BS7" s="112"/>
      <c r="BT7" s="111"/>
      <c r="BU7" s="111"/>
      <c r="BV7" s="111"/>
      <c r="BW7" s="112"/>
      <c r="BX7" s="111"/>
      <c r="BY7" s="111"/>
      <c r="BZ7" s="111"/>
      <c r="CA7" s="112"/>
      <c r="CB7" s="111"/>
      <c r="CC7" s="111"/>
      <c r="CD7" s="111"/>
      <c r="CE7" s="112"/>
      <c r="CF7" s="111"/>
      <c r="CG7" s="111"/>
      <c r="CH7" s="111"/>
      <c r="CI7" s="111"/>
      <c r="CJ7" s="111"/>
      <c r="CK7" s="111"/>
      <c r="CL7" s="111"/>
      <c r="CM7" s="111"/>
      <c r="CN7" s="111"/>
      <c r="CO7" s="111"/>
      <c r="CP7" s="111"/>
      <c r="CQ7" s="111"/>
      <c r="CR7" s="111"/>
      <c r="CS7" s="111"/>
      <c r="CT7" s="111"/>
      <c r="CU7" s="111"/>
      <c r="CV7" s="111"/>
      <c r="CW7" s="111"/>
      <c r="CX7" s="110"/>
      <c r="CY7" s="110"/>
      <c r="CZ7" s="110"/>
      <c r="DA7" s="110"/>
      <c r="DB7" s="108"/>
      <c r="DC7" s="108"/>
      <c r="DD7" s="108"/>
      <c r="DE7" s="108"/>
      <c r="DF7" s="108"/>
      <c r="DG7" s="108"/>
      <c r="DH7" s="107"/>
      <c r="DI7" s="109">
        <f>IF(DA9&lt;0.6,1,4)</f>
        <v>4</v>
      </c>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c r="GD7" s="108"/>
      <c r="GE7" s="108"/>
      <c r="GF7" s="108"/>
      <c r="GG7" s="108"/>
      <c r="GH7" s="108"/>
      <c r="GI7" s="107"/>
    </row>
    <row r="8" spans="1:193 1680:1680" s="82" customFormat="1" ht="61.2" x14ac:dyDescent="0.3">
      <c r="A8" s="104" t="s">
        <v>444</v>
      </c>
      <c r="B8" s="88" t="s">
        <v>443</v>
      </c>
      <c r="C8" s="88" t="s">
        <v>442</v>
      </c>
      <c r="D8" s="88" t="s">
        <v>441</v>
      </c>
      <c r="E8" s="88" t="s">
        <v>440</v>
      </c>
      <c r="F8" s="88" t="s">
        <v>439</v>
      </c>
      <c r="G8" s="88" t="s">
        <v>438</v>
      </c>
      <c r="H8" s="88" t="s">
        <v>437</v>
      </c>
      <c r="I8" s="88" t="s">
        <v>436</v>
      </c>
      <c r="J8" s="103" t="s">
        <v>435</v>
      </c>
      <c r="K8" s="103" t="s">
        <v>434</v>
      </c>
      <c r="L8" s="103" t="s">
        <v>433</v>
      </c>
      <c r="M8" s="103" t="s">
        <v>432</v>
      </c>
      <c r="N8" s="103" t="s">
        <v>431</v>
      </c>
      <c r="O8" s="103" t="s">
        <v>430</v>
      </c>
      <c r="P8" s="103" t="s">
        <v>429</v>
      </c>
      <c r="Q8" s="103" t="s">
        <v>428</v>
      </c>
      <c r="R8" s="103" t="s">
        <v>427</v>
      </c>
      <c r="S8" s="103" t="s">
        <v>426</v>
      </c>
      <c r="T8" s="103" t="s">
        <v>425</v>
      </c>
      <c r="U8" s="103" t="s">
        <v>424</v>
      </c>
      <c r="V8" s="103" t="s">
        <v>423</v>
      </c>
      <c r="W8" s="103" t="s">
        <v>422</v>
      </c>
      <c r="X8" s="103" t="s">
        <v>421</v>
      </c>
      <c r="Y8" s="103" t="s">
        <v>420</v>
      </c>
      <c r="Z8" s="103" t="s">
        <v>419</v>
      </c>
      <c r="AA8" s="103" t="s">
        <v>418</v>
      </c>
      <c r="AB8" s="103" t="s">
        <v>417</v>
      </c>
      <c r="AC8" s="88" t="s">
        <v>27</v>
      </c>
      <c r="AD8" s="88" t="s">
        <v>416</v>
      </c>
      <c r="AE8" s="88" t="s">
        <v>33</v>
      </c>
      <c r="AF8" s="88" t="s">
        <v>415</v>
      </c>
      <c r="AG8" s="88" t="s">
        <v>414</v>
      </c>
      <c r="AH8" s="88" t="s">
        <v>413</v>
      </c>
      <c r="AI8" s="88" t="s">
        <v>412</v>
      </c>
      <c r="AJ8" s="88" t="s">
        <v>411</v>
      </c>
      <c r="AK8" s="88" t="s">
        <v>410</v>
      </c>
      <c r="AL8" s="88" t="s">
        <v>409</v>
      </c>
      <c r="AM8" s="102" t="s">
        <v>408</v>
      </c>
      <c r="AN8" s="102" t="s">
        <v>407</v>
      </c>
      <c r="AO8" s="101" t="s">
        <v>406</v>
      </c>
      <c r="AP8" s="101" t="s">
        <v>405</v>
      </c>
      <c r="AQ8" s="100" t="s">
        <v>404</v>
      </c>
      <c r="AR8" s="100" t="s">
        <v>403</v>
      </c>
      <c r="AS8" s="88" t="s">
        <v>402</v>
      </c>
      <c r="AT8" s="88" t="s">
        <v>401</v>
      </c>
      <c r="AU8" s="99" t="s">
        <v>400</v>
      </c>
      <c r="AV8" s="98" t="s">
        <v>399</v>
      </c>
      <c r="AW8" s="98" t="s">
        <v>398</v>
      </c>
      <c r="AX8" s="98" t="s">
        <v>397</v>
      </c>
      <c r="AY8" s="97" t="s">
        <v>396</v>
      </c>
      <c r="AZ8" s="97" t="s">
        <v>395</v>
      </c>
      <c r="BA8" s="96" t="s">
        <v>394</v>
      </c>
      <c r="BB8" s="96" t="s">
        <v>393</v>
      </c>
      <c r="BC8" s="95" t="s">
        <v>392</v>
      </c>
      <c r="BD8" s="95" t="s">
        <v>391</v>
      </c>
      <c r="BE8" s="94" t="s">
        <v>390</v>
      </c>
      <c r="BF8" s="94" t="s">
        <v>389</v>
      </c>
      <c r="BG8" s="93" t="s">
        <v>388</v>
      </c>
      <c r="BH8" s="93" t="s">
        <v>387</v>
      </c>
      <c r="BI8" s="92" t="s">
        <v>386</v>
      </c>
      <c r="BJ8" s="92" t="s">
        <v>385</v>
      </c>
      <c r="BK8" s="91" t="s">
        <v>384</v>
      </c>
      <c r="BL8" s="91" t="s">
        <v>383</v>
      </c>
      <c r="BM8" s="90" t="s">
        <v>382</v>
      </c>
      <c r="BN8" s="90" t="s">
        <v>381</v>
      </c>
      <c r="BO8" s="99" t="s">
        <v>377</v>
      </c>
      <c r="BP8" s="99" t="s">
        <v>380</v>
      </c>
      <c r="BQ8" s="98" t="s">
        <v>379</v>
      </c>
      <c r="BR8" s="98" t="s">
        <v>378</v>
      </c>
      <c r="BS8" s="97" t="s">
        <v>377</v>
      </c>
      <c r="BT8" s="97" t="s">
        <v>376</v>
      </c>
      <c r="BU8" s="96" t="s">
        <v>375</v>
      </c>
      <c r="BV8" s="96" t="s">
        <v>374</v>
      </c>
      <c r="BW8" s="95" t="s">
        <v>373</v>
      </c>
      <c r="BX8" s="95" t="s">
        <v>372</v>
      </c>
      <c r="BY8" s="94" t="s">
        <v>371</v>
      </c>
      <c r="BZ8" s="94" t="s">
        <v>370</v>
      </c>
      <c r="CA8" s="93" t="s">
        <v>369</v>
      </c>
      <c r="CB8" s="93" t="s">
        <v>368</v>
      </c>
      <c r="CC8" s="92" t="s">
        <v>367</v>
      </c>
      <c r="CD8" s="92" t="s">
        <v>366</v>
      </c>
      <c r="CE8" s="91" t="s">
        <v>365</v>
      </c>
      <c r="CF8" s="91" t="s">
        <v>364</v>
      </c>
      <c r="CG8" s="90" t="s">
        <v>363</v>
      </c>
      <c r="CH8" s="90" t="s">
        <v>362</v>
      </c>
      <c r="CI8" s="90"/>
      <c r="CJ8" s="90"/>
      <c r="CK8" s="90"/>
      <c r="CL8" s="88" t="s">
        <v>361</v>
      </c>
      <c r="CM8" s="88" t="s">
        <v>360</v>
      </c>
      <c r="CN8" s="88" t="s">
        <v>359</v>
      </c>
      <c r="CO8" s="88" t="s">
        <v>358</v>
      </c>
      <c r="CP8" s="88" t="s">
        <v>357</v>
      </c>
      <c r="CQ8" s="88" t="s">
        <v>356</v>
      </c>
      <c r="CR8" s="89" t="s">
        <v>355</v>
      </c>
      <c r="CS8" s="89" t="s">
        <v>354</v>
      </c>
      <c r="CT8" s="89"/>
      <c r="CU8" s="88" t="s">
        <v>353</v>
      </c>
      <c r="CV8" s="88" t="s">
        <v>352</v>
      </c>
      <c r="CW8" s="87"/>
      <c r="CX8" s="87" t="s">
        <v>351</v>
      </c>
      <c r="CY8" s="87" t="s">
        <v>350</v>
      </c>
      <c r="CZ8" s="87" t="s">
        <v>349</v>
      </c>
      <c r="DA8" s="87" t="s">
        <v>348</v>
      </c>
      <c r="DB8" s="87" t="s">
        <v>347</v>
      </c>
      <c r="DC8" s="87" t="s">
        <v>346</v>
      </c>
      <c r="DD8" s="87" t="s">
        <v>345</v>
      </c>
      <c r="DE8" s="87" t="s">
        <v>344</v>
      </c>
      <c r="DF8" s="87" t="s">
        <v>343</v>
      </c>
      <c r="DG8" s="87" t="s">
        <v>342</v>
      </c>
      <c r="DH8" s="87"/>
      <c r="DI8" s="87" t="s">
        <v>341</v>
      </c>
      <c r="DJ8" s="87" t="s">
        <v>340</v>
      </c>
      <c r="DK8" s="87" t="s">
        <v>339</v>
      </c>
      <c r="DL8" s="87" t="s">
        <v>338</v>
      </c>
      <c r="DM8" s="87" t="s">
        <v>337</v>
      </c>
      <c r="DN8" s="87" t="s">
        <v>336</v>
      </c>
      <c r="DO8" s="87" t="s">
        <v>335</v>
      </c>
      <c r="DP8" s="87" t="s">
        <v>334</v>
      </c>
      <c r="DQ8" s="87" t="s">
        <v>333</v>
      </c>
      <c r="DR8" s="87" t="s">
        <v>332</v>
      </c>
      <c r="DS8" s="87" t="s">
        <v>331</v>
      </c>
      <c r="DT8" s="87" t="s">
        <v>330</v>
      </c>
      <c r="DU8" s="87" t="s">
        <v>329</v>
      </c>
      <c r="DV8" s="87" t="s">
        <v>328</v>
      </c>
      <c r="DW8" s="87" t="s">
        <v>327</v>
      </c>
      <c r="DX8" s="87" t="s">
        <v>326</v>
      </c>
      <c r="DY8" s="87" t="s">
        <v>325</v>
      </c>
      <c r="DZ8" s="87" t="s">
        <v>324</v>
      </c>
      <c r="EA8" s="87" t="s">
        <v>323</v>
      </c>
      <c r="EB8" s="87" t="s">
        <v>322</v>
      </c>
      <c r="EC8" s="87" t="s">
        <v>321</v>
      </c>
      <c r="ED8" s="87" t="s">
        <v>320</v>
      </c>
      <c r="EE8" s="87" t="s">
        <v>319</v>
      </c>
      <c r="EF8" s="87" t="s">
        <v>318</v>
      </c>
      <c r="EG8" s="87" t="s">
        <v>317</v>
      </c>
      <c r="EH8" s="87" t="s">
        <v>316</v>
      </c>
      <c r="EI8" s="87" t="s">
        <v>315</v>
      </c>
      <c r="EJ8" s="87" t="s">
        <v>314</v>
      </c>
      <c r="EK8" s="87" t="s">
        <v>313</v>
      </c>
      <c r="EL8" s="87" t="s">
        <v>312</v>
      </c>
      <c r="EM8" s="87" t="s">
        <v>311</v>
      </c>
      <c r="EN8" s="87" t="s">
        <v>310</v>
      </c>
      <c r="EO8" s="87" t="s">
        <v>309</v>
      </c>
      <c r="EP8" s="87" t="s">
        <v>308</v>
      </c>
      <c r="EQ8" s="87" t="s">
        <v>307</v>
      </c>
      <c r="ER8" s="87" t="s">
        <v>306</v>
      </c>
      <c r="ES8" s="87" t="s">
        <v>305</v>
      </c>
      <c r="ET8" s="87" t="s">
        <v>304</v>
      </c>
      <c r="EU8" s="87" t="s">
        <v>303</v>
      </c>
      <c r="EV8" s="87" t="s">
        <v>302</v>
      </c>
      <c r="EW8" s="87" t="s">
        <v>301</v>
      </c>
      <c r="EX8" s="87" t="s">
        <v>300</v>
      </c>
      <c r="EY8" s="87" t="s">
        <v>299</v>
      </c>
      <c r="EZ8" s="87" t="s">
        <v>298</v>
      </c>
      <c r="FA8" s="87" t="s">
        <v>297</v>
      </c>
      <c r="FB8" s="87" t="s">
        <v>296</v>
      </c>
      <c r="FC8" s="87" t="s">
        <v>295</v>
      </c>
      <c r="FD8" s="87" t="s">
        <v>294</v>
      </c>
      <c r="FE8" s="87" t="s">
        <v>293</v>
      </c>
      <c r="FF8" s="87" t="s">
        <v>292</v>
      </c>
      <c r="FG8" s="87" t="s">
        <v>291</v>
      </c>
      <c r="FH8" s="87" t="s">
        <v>290</v>
      </c>
      <c r="FI8" s="87" t="s">
        <v>289</v>
      </c>
      <c r="FJ8" s="87" t="s">
        <v>288</v>
      </c>
      <c r="FK8" s="87" t="s">
        <v>287</v>
      </c>
      <c r="FL8" s="87" t="s">
        <v>286</v>
      </c>
      <c r="FM8" s="87" t="s">
        <v>285</v>
      </c>
      <c r="FN8" s="87" t="s">
        <v>284</v>
      </c>
      <c r="FO8" s="87" t="s">
        <v>283</v>
      </c>
      <c r="FP8" s="87" t="s">
        <v>282</v>
      </c>
      <c r="FQ8" s="87" t="s">
        <v>281</v>
      </c>
      <c r="FR8" s="87" t="s">
        <v>280</v>
      </c>
      <c r="FS8" s="87" t="s">
        <v>279</v>
      </c>
      <c r="FT8" s="87" t="s">
        <v>278</v>
      </c>
      <c r="FU8" s="87" t="s">
        <v>277</v>
      </c>
      <c r="FV8" s="87" t="s">
        <v>276</v>
      </c>
      <c r="FW8" s="87" t="s">
        <v>275</v>
      </c>
      <c r="FX8" s="87" t="s">
        <v>274</v>
      </c>
      <c r="FY8" s="87" t="s">
        <v>273</v>
      </c>
      <c r="FZ8" s="87" t="s">
        <v>272</v>
      </c>
      <c r="GA8" s="87" t="s">
        <v>271</v>
      </c>
      <c r="GB8" s="87" t="s">
        <v>270</v>
      </c>
      <c r="GC8" s="87" t="s">
        <v>269</v>
      </c>
      <c r="GD8" s="87" t="s">
        <v>268</v>
      </c>
      <c r="GE8" s="87" t="s">
        <v>267</v>
      </c>
      <c r="GF8" s="87" t="s">
        <v>266</v>
      </c>
      <c r="GG8" s="87" t="s">
        <v>265</v>
      </c>
      <c r="GH8" s="87" t="s">
        <v>264</v>
      </c>
      <c r="GI8" s="86" t="s">
        <v>263</v>
      </c>
      <c r="GJ8" s="85"/>
      <c r="GK8" s="84"/>
    </row>
    <row r="9" spans="1:193 1680:1680" ht="122.4" x14ac:dyDescent="0.2">
      <c r="A9" s="196">
        <v>1</v>
      </c>
      <c r="B9" s="195" t="s">
        <v>615</v>
      </c>
      <c r="C9" s="198" t="s">
        <v>620</v>
      </c>
      <c r="D9" s="193" t="s">
        <v>205</v>
      </c>
      <c r="E9" s="190" t="s">
        <v>196</v>
      </c>
      <c r="F9" s="188" t="s">
        <v>225</v>
      </c>
      <c r="G9" s="190" t="s">
        <v>607</v>
      </c>
      <c r="H9" s="190" t="s">
        <v>177</v>
      </c>
      <c r="I9" s="192" t="s">
        <v>18</v>
      </c>
      <c r="J9" s="192" t="s">
        <v>53</v>
      </c>
      <c r="K9" s="192" t="s">
        <v>53</v>
      </c>
      <c r="L9" s="192" t="s">
        <v>53</v>
      </c>
      <c r="M9" s="192" t="s">
        <v>53</v>
      </c>
      <c r="N9" s="192" t="s">
        <v>53</v>
      </c>
      <c r="O9" s="192" t="s">
        <v>53</v>
      </c>
      <c r="P9" s="192" t="s">
        <v>53</v>
      </c>
      <c r="Q9" s="192" t="s">
        <v>53</v>
      </c>
      <c r="R9" s="192" t="s">
        <v>53</v>
      </c>
      <c r="S9" s="192" t="s">
        <v>53</v>
      </c>
      <c r="T9" s="192" t="s">
        <v>53</v>
      </c>
      <c r="U9" s="192" t="s">
        <v>54</v>
      </c>
      <c r="V9" s="192" t="s">
        <v>53</v>
      </c>
      <c r="W9" s="192" t="s">
        <v>53</v>
      </c>
      <c r="X9" s="192" t="s">
        <v>53</v>
      </c>
      <c r="Y9" s="192" t="s">
        <v>53</v>
      </c>
      <c r="Z9" s="192" t="s">
        <v>53</v>
      </c>
      <c r="AA9" s="192" t="s">
        <v>53</v>
      </c>
      <c r="AB9" s="192" t="s">
        <v>53</v>
      </c>
      <c r="AC9" s="204" t="str">
        <f t="shared" ref="AC9:AC38" si="0">I9</f>
        <v>1 - Muy Baja</v>
      </c>
      <c r="AD9" s="201">
        <f t="shared" ref="AD9:AD38" si="1">IFERROR(IF(I9="1 - Muy Baja",0.2,IF(I9="2 - Baja",0.4,IF(I9="3 - Media",0.6,IF(I9="4 - Alta",0.8,1)))),"")</f>
        <v>0.2</v>
      </c>
      <c r="AE9" s="204" t="str">
        <f t="shared" ref="AE9:AE38" si="2">CONCATENATE(CY9," - ",CZ9)</f>
        <v>3 - Moderado</v>
      </c>
      <c r="AF9" s="201">
        <f t="shared" ref="AF9:AF38" si="3">IFERROR(IF(CY9=1,0.2,IF(CY9=2,0.4,IF(CY9=3,0.6,IF(CY9=4,0.8,1)))),"")</f>
        <v>0.6</v>
      </c>
      <c r="AG9" s="196" t="str">
        <f>IFERROR(INDEX('CONSERVAC INFR'!$BLU$689:$BLY$693,MATCH(I9,'CONSERVAC INFR'!$BLS$689:$BLS$693,0),MATCH(AE9,'CONSERVAC INFR'!$BLU$687:$BLY$687,0)),"")</f>
        <v>MODERADO</v>
      </c>
      <c r="AH9" s="201">
        <f t="shared" ref="AH9:AH38" si="4">AD9*AF9</f>
        <v>0.12</v>
      </c>
      <c r="AI9" s="190" t="s">
        <v>617</v>
      </c>
      <c r="AJ9" s="190" t="s">
        <v>612</v>
      </c>
      <c r="AK9" s="190" t="s">
        <v>587</v>
      </c>
      <c r="AL9" s="190" t="s">
        <v>586</v>
      </c>
      <c r="AM9" s="188" t="s">
        <v>35</v>
      </c>
      <c r="AN9" s="189" t="s">
        <v>46</v>
      </c>
      <c r="AO9" s="189" t="s">
        <v>50</v>
      </c>
      <c r="AP9" s="188" t="s">
        <v>52</v>
      </c>
      <c r="AQ9" s="188" t="s">
        <v>35</v>
      </c>
      <c r="AR9" s="189" t="s">
        <v>45</v>
      </c>
      <c r="AS9" s="189" t="s">
        <v>50</v>
      </c>
      <c r="AT9" s="188" t="s">
        <v>52</v>
      </c>
      <c r="AU9" s="188" t="s">
        <v>35</v>
      </c>
      <c r="AV9" s="189" t="s">
        <v>45</v>
      </c>
      <c r="AW9" s="189" t="s">
        <v>50</v>
      </c>
      <c r="AX9" s="188" t="s">
        <v>52</v>
      </c>
      <c r="AY9" s="188" t="s">
        <v>35</v>
      </c>
      <c r="AZ9" s="189" t="s">
        <v>45</v>
      </c>
      <c r="BA9" s="189" t="s">
        <v>50</v>
      </c>
      <c r="BB9" s="188" t="s">
        <v>52</v>
      </c>
      <c r="BC9" s="188"/>
      <c r="BD9" s="188"/>
      <c r="BE9" s="188"/>
      <c r="BF9" s="188"/>
      <c r="BG9" s="188"/>
      <c r="BH9" s="188"/>
      <c r="BI9" s="188"/>
      <c r="BJ9" s="188"/>
      <c r="BK9" s="188"/>
      <c r="BL9" s="189"/>
      <c r="BM9" s="189"/>
      <c r="BN9" s="188"/>
      <c r="BO9" s="188"/>
      <c r="BP9" s="189"/>
      <c r="BQ9" s="189"/>
      <c r="BR9" s="188"/>
      <c r="BS9" s="188"/>
      <c r="BT9" s="189"/>
      <c r="BU9" s="189"/>
      <c r="BV9" s="188"/>
      <c r="BW9" s="188"/>
      <c r="BX9" s="189"/>
      <c r="BY9" s="189"/>
      <c r="BZ9" s="188"/>
      <c r="CA9" s="188"/>
      <c r="CB9" s="189"/>
      <c r="CC9" s="189"/>
      <c r="CD9" s="188"/>
      <c r="CE9" s="188"/>
      <c r="CF9" s="189"/>
      <c r="CG9" s="189"/>
      <c r="CH9" s="188"/>
      <c r="CI9" s="67"/>
      <c r="CJ9" s="67"/>
      <c r="CK9" s="62"/>
      <c r="CL9" s="203" t="str">
        <f>IFERROR(IF(GE9&lt;=1,"1 - Muy Baja",VLOOKUP(GE9,'CONSERVAC INFR'!$BLR$689:$BLS$693,2,0)),"")</f>
        <v>1 - Muy Baja</v>
      </c>
      <c r="CM9" s="202">
        <f t="shared" ref="CM9:CM38" si="5">GF9</f>
        <v>2.1599999999999998E-2</v>
      </c>
      <c r="CN9" s="203" t="str">
        <f>IFERROR(IF(GG9&lt;=1,"1 - Leve",HLOOKUP(GG9,'CONSERVAC INFR'!$BLU$686:$BLY$687,2,0)),"")</f>
        <v>3 - Moderado</v>
      </c>
      <c r="CO9" s="202">
        <f t="shared" ref="CO9:CO38" si="6">GI9</f>
        <v>0.6</v>
      </c>
      <c r="CP9" s="200" t="str">
        <f t="shared" ref="CP9:CP38" si="7">IFERROR(INDEX($BLU$689:$BLY$693,MATCH(GE9,$BLR$689:$BLR$693,0),MATCH(GG9,$BLU$686:$BLY$686,0)),"")</f>
        <v>MODERADO</v>
      </c>
      <c r="CQ9" s="201">
        <f t="shared" ref="CQ9:CQ38" si="8">CM9*CO9</f>
        <v>1.2959999999999998E-2</v>
      </c>
      <c r="CR9" s="199" t="s">
        <v>475</v>
      </c>
      <c r="CS9" s="200">
        <f t="shared" ref="CS9:CS38" si="9">IF(CP9="BAJO",0.1,IF(CP9="MODERADO",3,5))</f>
        <v>3</v>
      </c>
      <c r="CT9" s="188"/>
      <c r="CU9" s="199" t="s">
        <v>585</v>
      </c>
      <c r="CV9" s="79" t="s">
        <v>619</v>
      </c>
      <c r="CW9" s="60"/>
      <c r="CX9" s="56">
        <f t="shared" ref="CX9:CX50" si="10">COUNTIF(J9:AB9,"SI")</f>
        <v>1</v>
      </c>
      <c r="CY9" s="59">
        <f t="shared" ref="CY9:CY50" si="11">IF(CX9&lt;6,3,IF(CX9&gt;11,5,4))</f>
        <v>3</v>
      </c>
      <c r="CZ9" s="56" t="str">
        <f t="shared" ref="CZ9:CZ50" si="12">IF(CX9&lt;6,"Moderado",IF(CX9&gt;11,"Catastrófico","Mayor"))</f>
        <v>Moderado</v>
      </c>
      <c r="DA9" s="58">
        <f t="shared" ref="DA9:DA50" si="13">IF(CY9=3,0.6,IF(CY9=4,0.8,1))</f>
        <v>0.6</v>
      </c>
      <c r="DB9" s="57">
        <f t="shared" ref="DB9:DB50" si="14">IF(AN9="",0,IF(AN9="Automático",0.25,IF(AN9="Manual",0.15,0)))</f>
        <v>0.25</v>
      </c>
      <c r="DC9" s="57">
        <f t="shared" ref="DC9:DC50" si="15">IF(AI9="",0,IF(AO9="Preventivo",0.25,IF(AO9="Detectivo",0.15,IF(AO9="Correctivo",0.1,0))))</f>
        <v>0.25</v>
      </c>
      <c r="DD9" s="56">
        <f t="shared" ref="DD9:DD50" si="16">IF(OR(AN9=0,AO9=0),0,DB9+DC9)</f>
        <v>0.5</v>
      </c>
      <c r="DE9" s="55">
        <f t="shared" ref="DE9:DE50" si="17">IF(DF9&gt;0.8,5,IF(DF9&gt;0.6,4,IF(DF9&gt;0.4,3,IF(DF9&gt;0.2,2,1))))</f>
        <v>1</v>
      </c>
      <c r="DF9" s="54">
        <f t="shared" ref="DF9:DF50" si="18">IF(OR(AP9="Ambos",AP9="Probabilidad"),$AD9-($AD9*$DD9),$AD9)</f>
        <v>0.1</v>
      </c>
      <c r="DG9" s="55">
        <f t="shared" ref="DG9:DG50" si="19">IF(DI9&gt;0.8,5,IF(DI9&gt;0.6,4,3))</f>
        <v>3</v>
      </c>
      <c r="DH9" s="55"/>
      <c r="DI9" s="54">
        <f t="shared" ref="DI9:DI50" si="20">IF(OR(AP9="Ambos",AP9="Impacto"),$DA9-($DA9*$DD9),$DA9)</f>
        <v>0.6</v>
      </c>
      <c r="DJ9" s="57">
        <f t="shared" ref="DJ9:DJ50" si="21">IF(AR9="",0,IF(AR9="Automático",0.25,IF(AR9="Manual",0.15,0)))</f>
        <v>0.15</v>
      </c>
      <c r="DK9" s="57">
        <f t="shared" ref="DK9:DK50" si="22">IF(AS9="",0,IF(AS9="Preventivo",0.25,IF(AS9="Detectivo",0.15,IF(AS9="Correctivo",0.1,0))))</f>
        <v>0.25</v>
      </c>
      <c r="DL9" s="56">
        <f t="shared" ref="DL9:DL50" si="23">IF(OR(AR9=0,AS9=0),0,DJ9+DK9)</f>
        <v>0.4</v>
      </c>
      <c r="DM9" s="55">
        <f t="shared" ref="DM9:DM50" si="24">IF(DN9&gt;0.8,5,IF(DN9&gt;0.6,4,IF(DN9&gt;0.4,3,IF(DN9&gt;0.2,2,1))))</f>
        <v>1</v>
      </c>
      <c r="DN9" s="54">
        <f t="shared" ref="DN9:DN50" si="25">IF(OR(AT9="Ambos",AT9="Probabilidad"),DF9-(DF9*$DL9),DF9)</f>
        <v>0.06</v>
      </c>
      <c r="DO9" s="55">
        <f t="shared" ref="DO9:DO50" si="26">IF(DP9&gt;0.8,5,IF(DP9&gt;0.6,4,3))</f>
        <v>3</v>
      </c>
      <c r="DP9" s="54">
        <f t="shared" ref="DP9:DP50" si="27">IF(OR(AT9="Ambos",AT9="Impacto"),$DI9-($DI9*$DL9),$DI9)</f>
        <v>0.6</v>
      </c>
      <c r="DQ9" s="57">
        <f t="shared" ref="DQ9:DQ50" si="28">IF(AV9="",0,IF(AV9="Automático",0.25,IF(AV9="Manual",0.15,0)))</f>
        <v>0.15</v>
      </c>
      <c r="DR9" s="57">
        <f t="shared" ref="DR9:DR50" si="29">IF(AW9="",0,IF(AW9="Preventivo",0.25,IF(AW9="Detectivo",0.15,IF(AW9="Correctivo",0.1,0))))</f>
        <v>0.25</v>
      </c>
      <c r="DS9" s="56">
        <f t="shared" ref="DS9:DS50" si="30">IF(OR(AV9=0,AW9=0),0,DQ9+DR9)</f>
        <v>0.4</v>
      </c>
      <c r="DT9" s="55">
        <f t="shared" ref="DT9:DT50" si="31">IF(DU9&gt;0.8,5,IF(DU9&gt;0.6,4,IF(DU9&gt;0.4,3,IF(DU9&gt;0.2,2,1))))</f>
        <v>1</v>
      </c>
      <c r="DU9" s="54">
        <f t="shared" ref="DU9:DU50" si="32">IF(OR(AX9="Ambos",AX9="Probabilidad"),DN9-(DN9*$DS9),DN9)</f>
        <v>3.5999999999999997E-2</v>
      </c>
      <c r="DV9" s="55">
        <f t="shared" ref="DV9:DV50" si="33">IF(DW9&gt;0.8,5,IF(DW9&gt;0.6,4,3))</f>
        <v>3</v>
      </c>
      <c r="DW9" s="54">
        <f t="shared" ref="DW9:DW50" si="34">IF(OR(AX9="Ambos",AX9="Impacto"),$DP9-($DP9*$DS9),$DP9)</f>
        <v>0.6</v>
      </c>
      <c r="DX9" s="57">
        <f t="shared" ref="DX9:DX50" si="35">IF(AZ9="",0,IF(AZ9="Automático",0.25,IF(AZ9="Manual",0.15,0)))</f>
        <v>0.15</v>
      </c>
      <c r="DY9" s="57">
        <f t="shared" ref="DY9:DY50" si="36">IF(BA9="",0,IF(BA9="Preventivo",0.25,IF(BA9="Detectivo",0.15,IF(BA10="Correctivo",0.1,0))))</f>
        <v>0.25</v>
      </c>
      <c r="DZ9" s="56">
        <f t="shared" ref="DZ9:DZ50" si="37">IF(OR(AZ9=0,BA9=0),0,DX9+DY9)</f>
        <v>0.4</v>
      </c>
      <c r="EA9" s="55">
        <f t="shared" ref="EA9:EA50" si="38">IF(EB9&gt;0.8,5,IF(EB9&gt;0.6,4,IF(EB9&gt;0.4,3,IF(EB9&gt;0.2,2,1))))</f>
        <v>1</v>
      </c>
      <c r="EB9" s="54">
        <f t="shared" ref="EB9:EB50" si="39">IF(OR(BB9="Ambos",BB9="Probabilidad"),DU9-(DU9*$DZ9),DU9)</f>
        <v>2.1599999999999998E-2</v>
      </c>
      <c r="EC9" s="55">
        <f t="shared" ref="EC9:EC50" si="40">IF(ED9&gt;0.8,5,IF(ED9&gt;0.6,4,3))</f>
        <v>3</v>
      </c>
      <c r="ED9" s="54">
        <f t="shared" ref="ED9:ED50" si="41">IF(OR(BB9="Ambos",BB9="Impacto"),$DW9-($DW9*$DZ9),$DW9)</f>
        <v>0.6</v>
      </c>
      <c r="EE9" s="57">
        <f t="shared" ref="EE9:EE50" si="42">IF(BD9="",0,IF(BD9="Automático",0.25,IF(BD9="Manual",0.15,0)))</f>
        <v>0</v>
      </c>
      <c r="EF9" s="57">
        <f t="shared" ref="EF9:EF50" si="43">IF(BE9="",0,IF(BE9="Preventivo",0.25,IF(BE9="Detectivo",0.15,IF(BE9="Correctivo",0.1,0))))</f>
        <v>0</v>
      </c>
      <c r="EG9" s="56">
        <f t="shared" ref="EG9:EG50" si="44">IF(OR(BD9=0,BE9=0),0,EE9+EF9)</f>
        <v>0</v>
      </c>
      <c r="EH9" s="55">
        <f t="shared" ref="EH9:EH50" si="45">IF(EI9&gt;0.8,5,IF(EI9&gt;0.6,4,IF(EI9&gt;0.4,3,IF(EI9&gt;0.2,2,1))))</f>
        <v>1</v>
      </c>
      <c r="EI9" s="54">
        <f t="shared" ref="EI9:EI50" si="46">IF(OR(BF9="Ambos",BF9="Probabilidad"),EB9-(EB9*$EG9),EB9)</f>
        <v>2.1599999999999998E-2</v>
      </c>
      <c r="EJ9" s="55">
        <f t="shared" ref="EJ9:EJ50" si="47">IF(EK9&gt;0.8,5,IF(EK9&gt;0.6,4,3))</f>
        <v>3</v>
      </c>
      <c r="EK9" s="54">
        <f t="shared" ref="EK9:EK50" si="48">IF(OR(BF9="Ambos",BF9="Impacto"),$ED9-($ED9*$EG9),$ED9)</f>
        <v>0.6</v>
      </c>
      <c r="EL9" s="57">
        <f t="shared" ref="EL9:EL50" si="49">IF(BH9="",0,IF(BH9="Automático",0.25,IF(BH9="Manual",0.15,0)))</f>
        <v>0</v>
      </c>
      <c r="EM9" s="57">
        <f t="shared" ref="EM9:EM50" si="50">IF(BI9="",0,IF(BI9="Preventivo",0.25,IF(BI9="Detectivo",0.15,IF(BI9="Correctivo",0.1,0))))</f>
        <v>0</v>
      </c>
      <c r="EN9" s="56">
        <f t="shared" ref="EN9:EN50" si="51">IF(OR(BH9=0,BI9=0),0,EL9+EM9)</f>
        <v>0</v>
      </c>
      <c r="EO9" s="55">
        <f t="shared" ref="EO9:EO50" si="52">IF(EP9&gt;0.8,5,IF(EP9&gt;0.6,4,IF(EP9&gt;0.4,3,IF(EP9&gt;0.2,2,1))))</f>
        <v>1</v>
      </c>
      <c r="EP9" s="54">
        <f t="shared" ref="EP9:EP50" si="53">IF(OR(BF9="Ambos",BF9="Probabilidad"),EI9-(EI9*$EN9),EI9)</f>
        <v>2.1599999999999998E-2</v>
      </c>
      <c r="EQ9" s="55">
        <f t="shared" ref="EQ9:EQ50" si="54">IF(ER9&gt;0.8,5,IF(ER9&gt;0.6,4,3))</f>
        <v>3</v>
      </c>
      <c r="ER9" s="54">
        <f t="shared" ref="ER9:ER50" si="55">IF(OR(BJ9="Ambos",BJ9="Impacto"),$EK9-($EK9*$EN9),$EK9)</f>
        <v>0.6</v>
      </c>
      <c r="ES9" s="57">
        <f t="shared" ref="ES9:ES50" si="56">IF(BL9="",0,IF(BL9="Automático",0.25,IF(BL9="Manual",0.15,0)))</f>
        <v>0</v>
      </c>
      <c r="ET9" s="57">
        <f t="shared" ref="ET9:ET50" si="57">IF(BM9="",0,IF(BM9="Preventivo",0.25,IF(BM9="Detectivo",0.15,IF(BM9="Correctivo",0.1,0))))</f>
        <v>0</v>
      </c>
      <c r="EU9" s="56">
        <f t="shared" ref="EU9:EU50" si="58">IF(OR(BL9=0,BM9=0),0,ES9+ET9)</f>
        <v>0</v>
      </c>
      <c r="EV9" s="55">
        <f t="shared" ref="EV9:EV50" si="59">IF(EW9&gt;0.8,5,IF(EW9&gt;0.6,4,IF(EW9&gt;0.4,3,IF(EW9&gt;0.2,2,1))))</f>
        <v>1</v>
      </c>
      <c r="EW9" s="54">
        <f t="shared" ref="EW9:EW50" si="60">IF(OR(BP9="Ambos",BP9="Probabilidad"),EP9-(EP9*$EU9),EP9)</f>
        <v>2.1599999999999998E-2</v>
      </c>
      <c r="EX9" s="55">
        <f t="shared" ref="EX9:EX50" si="61">IF(EY9&gt;0.8,5,IF(EY9&gt;0.6,4,3))</f>
        <v>3</v>
      </c>
      <c r="EY9" s="54">
        <f t="shared" ref="EY9:EY50" si="62">IF(OR(BN9="Ambos",BN9="Impacto"),$ER9-($ER9*$EU9),$ER9)</f>
        <v>0.6</v>
      </c>
      <c r="EZ9" s="57">
        <f t="shared" ref="EZ9:EZ50" si="63">IF(BP9="",0,IF(BP9="Automático",0.25,IF(BP9="Manual",0.15,0)))</f>
        <v>0</v>
      </c>
      <c r="FA9" s="57">
        <f t="shared" ref="FA9:FA50" si="64">IF(BQ9="",0,IF(BQ9="Preventivo",0.25,IF(BQ9="Detectivo",0.15,IF(BQ9="Correctivo",0.1,0))))</f>
        <v>0</v>
      </c>
      <c r="FB9" s="56">
        <f t="shared" ref="FB9:FB50" si="65">IF(OR(BP9=0,BQ9=0),0,EZ9+FA9)</f>
        <v>0</v>
      </c>
      <c r="FC9" s="55">
        <f t="shared" ref="FC9:FC50" si="66">IF(FD9&gt;0.8,5,IF(FD9&gt;0.6,4,IF(FD9&gt;0.4,3,IF(FD9&gt;0.2,2,1))))</f>
        <v>1</v>
      </c>
      <c r="FD9" s="54">
        <f t="shared" ref="FD9:FD50" si="67">IF(OR(BR9="Ambos",BR9="Probabilidad"),EW9-(EW9*$FB9),EW9)</f>
        <v>2.1599999999999998E-2</v>
      </c>
      <c r="FE9" s="55">
        <f t="shared" ref="FE9:FE50" si="68">IF(FF9&gt;0.8,5,IF(FF9&gt;0.6,4,3))</f>
        <v>3</v>
      </c>
      <c r="FF9" s="54">
        <f t="shared" ref="FF9:FF50" si="69">IF(OR(BR9="Ambos",BR9="Impacto"),$EY9-($EY9*$FB9),$EY9)</f>
        <v>0.6</v>
      </c>
      <c r="FG9" s="57">
        <f t="shared" ref="FG9:FG50" si="70">IF(BT9="",0,IF(BT9="Automático",0.25,IF(BT9="Manual",0.15,0)))</f>
        <v>0</v>
      </c>
      <c r="FH9" s="57">
        <f t="shared" ref="FH9:FH50" si="71">IF(BU9="",0,IF(BU9="Preventivo",0.25,IF(BU9="Detectivo",0.15,IF(BU9="Correctivo",0.1,0))))</f>
        <v>0</v>
      </c>
      <c r="FI9" s="56">
        <f t="shared" ref="FI9:FI50" si="72">IF(OR(BT9=0,BU9=0),0,FG9+FH9)</f>
        <v>0</v>
      </c>
      <c r="FJ9" s="55">
        <f t="shared" ref="FJ9:FJ50" si="73">IF(FK9&gt;0.8,5,IF(FK9&gt;0.6,4,IF(FK9&gt;0.4,3,IF(FK9&gt;0.2,2,1))))</f>
        <v>1</v>
      </c>
      <c r="FK9" s="54">
        <f t="shared" ref="FK9:FK50" si="74">IF(OR(BV9="Ambos",BV9="Probabilidad"),FD9-(FD9*$FI9),FD9)</f>
        <v>2.1599999999999998E-2</v>
      </c>
      <c r="FL9" s="55">
        <f t="shared" ref="FL9:FL50" si="75">IF(FM9&gt;0.8,5,IF(FM9&gt;0.6,4,3))</f>
        <v>3</v>
      </c>
      <c r="FM9" s="54">
        <f t="shared" ref="FM9:FM50" si="76">IF(OR(BV9="Ambos",BV9="Impacto"),$FF9-($FF9*$FI9),$FF9)</f>
        <v>0.6</v>
      </c>
      <c r="FN9" s="57">
        <f t="shared" ref="FN9:FN50" si="77">IF(BX9="",0,IF(BX9="Automático",0.25,IF(BX9="Manual",0.15,0)))</f>
        <v>0</v>
      </c>
      <c r="FO9" s="57">
        <f t="shared" ref="FO9:FO50" si="78">IF(BY9="",0,IF(BY9="Preventivo",0.25,IF(BY9="Detectivo",0.15,IF(BY9="Correctivo",0.1,0))))</f>
        <v>0</v>
      </c>
      <c r="FP9" s="56">
        <f t="shared" ref="FP9:FP50" si="79">IF(OR(BX9=0,BY9=0),0,FN9+FO9)</f>
        <v>0</v>
      </c>
      <c r="FQ9" s="55">
        <f t="shared" ref="FQ9:FQ50" si="80">IF(FR9&gt;0.8,5,IF(FR9&gt;0.6,4,IF(FR9&gt;0.4,3,IF(FR9&gt;0.2,2,1))))</f>
        <v>1</v>
      </c>
      <c r="FR9" s="54">
        <f t="shared" ref="FR9:FR50" si="81">IF(OR(BZ9="Ambos",BZ9="Probabilidad"),FK9-(FK9*$FP9),FK9)</f>
        <v>2.1599999999999998E-2</v>
      </c>
      <c r="FS9" s="55">
        <f t="shared" ref="FS9:FS50" si="82">IF(FT9&gt;0.8,5,IF(FT9&gt;0.6,4,3))</f>
        <v>3</v>
      </c>
      <c r="FT9" s="54">
        <f t="shared" ref="FT9:FT50" si="83">IF(OR(BZ9="Ambos",BZ9="Impacto"),$FM9-($FM9*$FP9),$FM9)</f>
        <v>0.6</v>
      </c>
      <c r="FU9" s="57">
        <f t="shared" ref="FU9:FU50" si="84">IF(CB9="",0,IF(CB9="Automático",0.25,IF(CB9="Manual",0.15,0)))</f>
        <v>0</v>
      </c>
      <c r="FV9" s="57">
        <f t="shared" ref="FV9:FV50" si="85">IF(CC9="",0,IF(CC9="Preventivo",0.25,IF(CC9="Detectivo",0.15,IF(CC9="Correctivo",0.1,0))))</f>
        <v>0</v>
      </c>
      <c r="FW9" s="56">
        <f t="shared" ref="FW9:FW50" si="86">IF(OR(CB9=0,CC9=0),0,FU9+FV9)</f>
        <v>0</v>
      </c>
      <c r="FX9" s="55">
        <f t="shared" ref="FX9:FX50" si="87">IF(FY9&gt;0.8,5,IF(FY9&gt;0.6,4,IF(FY9&gt;0.4,3,IF(FY9&gt;0.2,2,1))))</f>
        <v>1</v>
      </c>
      <c r="FY9" s="54">
        <f t="shared" ref="FY9:FY50" si="88">IF(OR(CD9="Ambos",CD9="Probabilidad"),FR9-(FR9*$FW9),FR9)</f>
        <v>2.1599999999999998E-2</v>
      </c>
      <c r="FZ9" s="55">
        <f t="shared" ref="FZ9:FZ50" si="89">IF(GA9&gt;0.8,5,IF(GA9&gt;0.6,4,3))</f>
        <v>3</v>
      </c>
      <c r="GA9" s="54">
        <f t="shared" ref="GA9:GA50" si="90">IF(OR(CD9="Ambos",CD9="Impacto"),$FT9-($FT9*$FW9),$FT9)</f>
        <v>0.6</v>
      </c>
      <c r="GB9" s="57">
        <f t="shared" ref="GB9:GB50" si="91">IF(CF9="",0,IF(CF9="Automático",0.25,IF(CF9="Manual",0.15,0)))</f>
        <v>0</v>
      </c>
      <c r="GC9" s="57">
        <f t="shared" ref="GC9:GC50" si="92">IF(CG9="",0,IF(CG9="Preventivo",0.25,IF(CG9="Detectivo",0.15,IF(CG9="Correctivo",0.1,0))))</f>
        <v>0</v>
      </c>
      <c r="GD9" s="56">
        <f t="shared" ref="GD9:GD50" si="93">IF(OR(CF9=0,CG9=0),0,GB9+GC9)</f>
        <v>0</v>
      </c>
      <c r="GE9" s="55">
        <f t="shared" ref="GE9:GE50" si="94">IF(GF9&gt;0.8,5,IF(GF9&gt;0.6,4,IF(GF9&gt;0.4,3,IF(GF9&gt;0.2,2,1))))</f>
        <v>1</v>
      </c>
      <c r="GF9" s="54">
        <f t="shared" ref="GF9:GF50" si="95">IF(OR(CH9="Ambos",CH9="Probabilidad"),FY9-(FY9*$GD9),FY9)</f>
        <v>2.1599999999999998E-2</v>
      </c>
      <c r="GG9" s="55">
        <f t="shared" ref="GG9:GG50" si="96">IF(GH9&gt;0.8,5,IF(GH9&gt;0.6,4,3))</f>
        <v>3</v>
      </c>
      <c r="GH9" s="54">
        <f t="shared" ref="GH9:GH50" si="97">IF(OR(CH9="Ambos",CH9="Impacto"),$GA9-($GA9*$GD9),$GA9)</f>
        <v>0.6</v>
      </c>
      <c r="GI9" s="54">
        <f t="shared" ref="GI9:GI50" si="98">IF(GH9&lt;0.6,0.6,GH9)</f>
        <v>0.6</v>
      </c>
      <c r="GJ9" s="53"/>
      <c r="GK9" s="5"/>
    </row>
    <row r="10" spans="1:193 1680:1680" ht="173.4" x14ac:dyDescent="0.2">
      <c r="A10" s="196">
        <v>2</v>
      </c>
      <c r="B10" s="195" t="s">
        <v>615</v>
      </c>
      <c r="C10" s="198" t="s">
        <v>618</v>
      </c>
      <c r="D10" s="193" t="s">
        <v>206</v>
      </c>
      <c r="E10" s="190" t="s">
        <v>204</v>
      </c>
      <c r="F10" s="188" t="s">
        <v>225</v>
      </c>
      <c r="G10" s="190" t="s">
        <v>607</v>
      </c>
      <c r="H10" s="190" t="s">
        <v>177</v>
      </c>
      <c r="I10" s="192" t="s">
        <v>18</v>
      </c>
      <c r="J10" s="192" t="s">
        <v>53</v>
      </c>
      <c r="K10" s="192" t="s">
        <v>53</v>
      </c>
      <c r="L10" s="192" t="s">
        <v>53</v>
      </c>
      <c r="M10" s="192" t="s">
        <v>53</v>
      </c>
      <c r="N10" s="192" t="s">
        <v>53</v>
      </c>
      <c r="O10" s="192" t="s">
        <v>53</v>
      </c>
      <c r="P10" s="192" t="s">
        <v>53</v>
      </c>
      <c r="Q10" s="192" t="s">
        <v>53</v>
      </c>
      <c r="R10" s="192" t="s">
        <v>53</v>
      </c>
      <c r="S10" s="192" t="s">
        <v>53</v>
      </c>
      <c r="T10" s="192" t="s">
        <v>53</v>
      </c>
      <c r="U10" s="192" t="s">
        <v>54</v>
      </c>
      <c r="V10" s="192" t="s">
        <v>53</v>
      </c>
      <c r="W10" s="192" t="s">
        <v>53</v>
      </c>
      <c r="X10" s="192" t="s">
        <v>53</v>
      </c>
      <c r="Y10" s="192" t="s">
        <v>53</v>
      </c>
      <c r="Z10" s="192" t="s">
        <v>53</v>
      </c>
      <c r="AA10" s="192" t="s">
        <v>53</v>
      </c>
      <c r="AB10" s="192" t="s">
        <v>53</v>
      </c>
      <c r="AC10" s="204" t="str">
        <f t="shared" si="0"/>
        <v>1 - Muy Baja</v>
      </c>
      <c r="AD10" s="201">
        <f t="shared" si="1"/>
        <v>0.2</v>
      </c>
      <c r="AE10" s="204" t="str">
        <f t="shared" si="2"/>
        <v>3 - Moderado</v>
      </c>
      <c r="AF10" s="201">
        <f t="shared" si="3"/>
        <v>0.6</v>
      </c>
      <c r="AG10" s="196" t="str">
        <f>IFERROR(INDEX('CONSERVAC INFR'!$BLU$689:$BLY$693,MATCH(I10,'CONSERVAC INFR'!$BLS$689:$BLS$693,0),MATCH(AE10,'CONSERVAC INFR'!$BLU$687:$BLY$687,0)),"")</f>
        <v>MODERADO</v>
      </c>
      <c r="AH10" s="201">
        <f t="shared" si="4"/>
        <v>0.12</v>
      </c>
      <c r="AI10" s="190" t="s">
        <v>617</v>
      </c>
      <c r="AJ10" s="190" t="s">
        <v>612</v>
      </c>
      <c r="AK10" s="190" t="s">
        <v>587</v>
      </c>
      <c r="AL10" s="190" t="s">
        <v>586</v>
      </c>
      <c r="AM10" s="188" t="s">
        <v>35</v>
      </c>
      <c r="AN10" s="189" t="s">
        <v>46</v>
      </c>
      <c r="AO10" s="189" t="s">
        <v>50</v>
      </c>
      <c r="AP10" s="188" t="s">
        <v>52</v>
      </c>
      <c r="AQ10" s="188" t="s">
        <v>35</v>
      </c>
      <c r="AR10" s="189" t="s">
        <v>45</v>
      </c>
      <c r="AS10" s="189" t="s">
        <v>50</v>
      </c>
      <c r="AT10" s="188" t="s">
        <v>52</v>
      </c>
      <c r="AU10" s="188" t="s">
        <v>35</v>
      </c>
      <c r="AV10" s="189" t="s">
        <v>45</v>
      </c>
      <c r="AW10" s="189" t="s">
        <v>50</v>
      </c>
      <c r="AX10" s="188" t="s">
        <v>52</v>
      </c>
      <c r="AY10" s="188" t="s">
        <v>35</v>
      </c>
      <c r="AZ10" s="189" t="s">
        <v>45</v>
      </c>
      <c r="BA10" s="189" t="s">
        <v>50</v>
      </c>
      <c r="BB10" s="188" t="s">
        <v>52</v>
      </c>
      <c r="BC10" s="188"/>
      <c r="BD10" s="189"/>
      <c r="BE10" s="189"/>
      <c r="BF10" s="188"/>
      <c r="BG10" s="188"/>
      <c r="BH10" s="189"/>
      <c r="BI10" s="189"/>
      <c r="BJ10" s="188"/>
      <c r="BK10" s="188"/>
      <c r="BL10" s="189"/>
      <c r="BM10" s="189"/>
      <c r="BN10" s="188"/>
      <c r="BO10" s="188"/>
      <c r="BP10" s="189"/>
      <c r="BQ10" s="189"/>
      <c r="BR10" s="188"/>
      <c r="BS10" s="188"/>
      <c r="BT10" s="189"/>
      <c r="BU10" s="189"/>
      <c r="BV10" s="188"/>
      <c r="BW10" s="188"/>
      <c r="BX10" s="189"/>
      <c r="BY10" s="189"/>
      <c r="BZ10" s="188"/>
      <c r="CA10" s="188"/>
      <c r="CB10" s="189"/>
      <c r="CC10" s="189"/>
      <c r="CD10" s="188"/>
      <c r="CE10" s="188"/>
      <c r="CF10" s="189"/>
      <c r="CG10" s="189"/>
      <c r="CH10" s="188"/>
      <c r="CI10" s="67"/>
      <c r="CJ10" s="67"/>
      <c r="CK10" s="62"/>
      <c r="CL10" s="203" t="str">
        <f>IFERROR(IF(GE10&lt;=1,"1 - Muy Baja",VLOOKUP(GE10,'CONSERVAC INFR'!$BLR$689:$BLS$693,2,0)),"")</f>
        <v>1 - Muy Baja</v>
      </c>
      <c r="CM10" s="202">
        <f t="shared" si="5"/>
        <v>2.1599999999999998E-2</v>
      </c>
      <c r="CN10" s="203" t="str">
        <f>IFERROR(IF(GG10&lt;=1,"1 - Leve",HLOOKUP(GG10,'CONSERVAC INFR'!$BLU$686:$BLY$687,2,0)),"")</f>
        <v>3 - Moderado</v>
      </c>
      <c r="CO10" s="202">
        <f t="shared" si="6"/>
        <v>0.6</v>
      </c>
      <c r="CP10" s="200" t="str">
        <f t="shared" si="7"/>
        <v>MODERADO</v>
      </c>
      <c r="CQ10" s="201">
        <f t="shared" si="8"/>
        <v>1.2959999999999998E-2</v>
      </c>
      <c r="CR10" s="199" t="s">
        <v>238</v>
      </c>
      <c r="CS10" s="200">
        <f t="shared" si="9"/>
        <v>3</v>
      </c>
      <c r="CT10" s="188"/>
      <c r="CU10" s="199" t="s">
        <v>585</v>
      </c>
      <c r="CV10" s="79" t="s">
        <v>576</v>
      </c>
      <c r="CW10" s="60"/>
      <c r="CX10" s="56">
        <f t="shared" si="10"/>
        <v>1</v>
      </c>
      <c r="CY10" s="59">
        <f t="shared" si="11"/>
        <v>3</v>
      </c>
      <c r="CZ10" s="56" t="str">
        <f t="shared" si="12"/>
        <v>Moderado</v>
      </c>
      <c r="DA10" s="58">
        <f t="shared" si="13"/>
        <v>0.6</v>
      </c>
      <c r="DB10" s="57">
        <f t="shared" si="14"/>
        <v>0.25</v>
      </c>
      <c r="DC10" s="57">
        <f t="shared" si="15"/>
        <v>0.25</v>
      </c>
      <c r="DD10" s="56">
        <f t="shared" si="16"/>
        <v>0.5</v>
      </c>
      <c r="DE10" s="55">
        <f t="shared" si="17"/>
        <v>1</v>
      </c>
      <c r="DF10" s="54">
        <f t="shared" si="18"/>
        <v>0.1</v>
      </c>
      <c r="DG10" s="55">
        <f t="shared" si="19"/>
        <v>3</v>
      </c>
      <c r="DH10" s="55"/>
      <c r="DI10" s="54">
        <f t="shared" si="20"/>
        <v>0.6</v>
      </c>
      <c r="DJ10" s="57">
        <f t="shared" si="21"/>
        <v>0.15</v>
      </c>
      <c r="DK10" s="57">
        <f t="shared" si="22"/>
        <v>0.25</v>
      </c>
      <c r="DL10" s="56">
        <f t="shared" si="23"/>
        <v>0.4</v>
      </c>
      <c r="DM10" s="55">
        <f t="shared" si="24"/>
        <v>1</v>
      </c>
      <c r="DN10" s="54">
        <f t="shared" si="25"/>
        <v>0.06</v>
      </c>
      <c r="DO10" s="55">
        <f t="shared" si="26"/>
        <v>3</v>
      </c>
      <c r="DP10" s="54">
        <f t="shared" si="27"/>
        <v>0.6</v>
      </c>
      <c r="DQ10" s="57">
        <f t="shared" si="28"/>
        <v>0.15</v>
      </c>
      <c r="DR10" s="57">
        <f t="shared" si="29"/>
        <v>0.25</v>
      </c>
      <c r="DS10" s="56">
        <f t="shared" si="30"/>
        <v>0.4</v>
      </c>
      <c r="DT10" s="55">
        <f t="shared" si="31"/>
        <v>1</v>
      </c>
      <c r="DU10" s="54">
        <f t="shared" si="32"/>
        <v>3.5999999999999997E-2</v>
      </c>
      <c r="DV10" s="55">
        <f t="shared" si="33"/>
        <v>3</v>
      </c>
      <c r="DW10" s="54">
        <f t="shared" si="34"/>
        <v>0.6</v>
      </c>
      <c r="DX10" s="57">
        <f t="shared" si="35"/>
        <v>0.15</v>
      </c>
      <c r="DY10" s="57">
        <f t="shared" si="36"/>
        <v>0.25</v>
      </c>
      <c r="DZ10" s="56">
        <f t="shared" si="37"/>
        <v>0.4</v>
      </c>
      <c r="EA10" s="55">
        <f t="shared" si="38"/>
        <v>1</v>
      </c>
      <c r="EB10" s="54">
        <f t="shared" si="39"/>
        <v>2.1599999999999998E-2</v>
      </c>
      <c r="EC10" s="55">
        <f t="shared" si="40"/>
        <v>3</v>
      </c>
      <c r="ED10" s="54">
        <f t="shared" si="41"/>
        <v>0.6</v>
      </c>
      <c r="EE10" s="57">
        <f t="shared" si="42"/>
        <v>0</v>
      </c>
      <c r="EF10" s="57">
        <f t="shared" si="43"/>
        <v>0</v>
      </c>
      <c r="EG10" s="56">
        <f t="shared" si="44"/>
        <v>0</v>
      </c>
      <c r="EH10" s="55">
        <f t="shared" si="45"/>
        <v>1</v>
      </c>
      <c r="EI10" s="54">
        <f t="shared" si="46"/>
        <v>2.1599999999999998E-2</v>
      </c>
      <c r="EJ10" s="55">
        <f t="shared" si="47"/>
        <v>3</v>
      </c>
      <c r="EK10" s="54">
        <f t="shared" si="48"/>
        <v>0.6</v>
      </c>
      <c r="EL10" s="57">
        <f t="shared" si="49"/>
        <v>0</v>
      </c>
      <c r="EM10" s="57">
        <f t="shared" si="50"/>
        <v>0</v>
      </c>
      <c r="EN10" s="56">
        <f t="shared" si="51"/>
        <v>0</v>
      </c>
      <c r="EO10" s="55">
        <f t="shared" si="52"/>
        <v>1</v>
      </c>
      <c r="EP10" s="54">
        <f t="shared" si="53"/>
        <v>2.1599999999999998E-2</v>
      </c>
      <c r="EQ10" s="55">
        <f t="shared" si="54"/>
        <v>3</v>
      </c>
      <c r="ER10" s="54">
        <f t="shared" si="55"/>
        <v>0.6</v>
      </c>
      <c r="ES10" s="57">
        <f t="shared" si="56"/>
        <v>0</v>
      </c>
      <c r="ET10" s="57">
        <f t="shared" si="57"/>
        <v>0</v>
      </c>
      <c r="EU10" s="56">
        <f t="shared" si="58"/>
        <v>0</v>
      </c>
      <c r="EV10" s="55">
        <f t="shared" si="59"/>
        <v>1</v>
      </c>
      <c r="EW10" s="54">
        <f t="shared" si="60"/>
        <v>2.1599999999999998E-2</v>
      </c>
      <c r="EX10" s="55">
        <f t="shared" si="61"/>
        <v>3</v>
      </c>
      <c r="EY10" s="54">
        <f t="shared" si="62"/>
        <v>0.6</v>
      </c>
      <c r="EZ10" s="57">
        <f t="shared" si="63"/>
        <v>0</v>
      </c>
      <c r="FA10" s="57">
        <f t="shared" si="64"/>
        <v>0</v>
      </c>
      <c r="FB10" s="56">
        <f t="shared" si="65"/>
        <v>0</v>
      </c>
      <c r="FC10" s="55">
        <f t="shared" si="66"/>
        <v>1</v>
      </c>
      <c r="FD10" s="54">
        <f t="shared" si="67"/>
        <v>2.1599999999999998E-2</v>
      </c>
      <c r="FE10" s="55">
        <f t="shared" si="68"/>
        <v>3</v>
      </c>
      <c r="FF10" s="54">
        <f t="shared" si="69"/>
        <v>0.6</v>
      </c>
      <c r="FG10" s="57">
        <f t="shared" si="70"/>
        <v>0</v>
      </c>
      <c r="FH10" s="57">
        <f t="shared" si="71"/>
        <v>0</v>
      </c>
      <c r="FI10" s="56">
        <f t="shared" si="72"/>
        <v>0</v>
      </c>
      <c r="FJ10" s="55">
        <f t="shared" si="73"/>
        <v>1</v>
      </c>
      <c r="FK10" s="54">
        <f t="shared" si="74"/>
        <v>2.1599999999999998E-2</v>
      </c>
      <c r="FL10" s="55">
        <f t="shared" si="75"/>
        <v>3</v>
      </c>
      <c r="FM10" s="54">
        <f t="shared" si="76"/>
        <v>0.6</v>
      </c>
      <c r="FN10" s="57">
        <f t="shared" si="77"/>
        <v>0</v>
      </c>
      <c r="FO10" s="57">
        <f t="shared" si="78"/>
        <v>0</v>
      </c>
      <c r="FP10" s="56">
        <f t="shared" si="79"/>
        <v>0</v>
      </c>
      <c r="FQ10" s="55">
        <f t="shared" si="80"/>
        <v>1</v>
      </c>
      <c r="FR10" s="54">
        <f t="shared" si="81"/>
        <v>2.1599999999999998E-2</v>
      </c>
      <c r="FS10" s="55">
        <f t="shared" si="82"/>
        <v>3</v>
      </c>
      <c r="FT10" s="54">
        <f t="shared" si="83"/>
        <v>0.6</v>
      </c>
      <c r="FU10" s="57">
        <f t="shared" si="84"/>
        <v>0</v>
      </c>
      <c r="FV10" s="57">
        <f t="shared" si="85"/>
        <v>0</v>
      </c>
      <c r="FW10" s="56">
        <f t="shared" si="86"/>
        <v>0</v>
      </c>
      <c r="FX10" s="55">
        <f t="shared" si="87"/>
        <v>1</v>
      </c>
      <c r="FY10" s="54">
        <f t="shared" si="88"/>
        <v>2.1599999999999998E-2</v>
      </c>
      <c r="FZ10" s="55">
        <f t="shared" si="89"/>
        <v>3</v>
      </c>
      <c r="GA10" s="54">
        <f t="shared" si="90"/>
        <v>0.6</v>
      </c>
      <c r="GB10" s="57">
        <f t="shared" si="91"/>
        <v>0</v>
      </c>
      <c r="GC10" s="57">
        <f t="shared" si="92"/>
        <v>0</v>
      </c>
      <c r="GD10" s="56">
        <f t="shared" si="93"/>
        <v>0</v>
      </c>
      <c r="GE10" s="55">
        <f t="shared" si="94"/>
        <v>1</v>
      </c>
      <c r="GF10" s="54">
        <f t="shared" si="95"/>
        <v>2.1599999999999998E-2</v>
      </c>
      <c r="GG10" s="55">
        <f t="shared" si="96"/>
        <v>3</v>
      </c>
      <c r="GH10" s="54">
        <f t="shared" si="97"/>
        <v>0.6</v>
      </c>
      <c r="GI10" s="54">
        <f t="shared" si="98"/>
        <v>0.6</v>
      </c>
      <c r="GJ10" s="53"/>
    </row>
    <row r="11" spans="1:193 1680:1680" ht="173.4" x14ac:dyDescent="0.2">
      <c r="A11" s="196">
        <v>3</v>
      </c>
      <c r="B11" s="195" t="s">
        <v>615</v>
      </c>
      <c r="C11" s="198" t="s">
        <v>616</v>
      </c>
      <c r="D11" s="193" t="s">
        <v>205</v>
      </c>
      <c r="E11" s="190" t="s">
        <v>196</v>
      </c>
      <c r="F11" s="188" t="s">
        <v>225</v>
      </c>
      <c r="G11" s="190" t="s">
        <v>607</v>
      </c>
      <c r="H11" s="190" t="s">
        <v>177</v>
      </c>
      <c r="I11" s="192" t="s">
        <v>18</v>
      </c>
      <c r="J11" s="192" t="s">
        <v>53</v>
      </c>
      <c r="K11" s="192" t="s">
        <v>53</v>
      </c>
      <c r="L11" s="192" t="s">
        <v>53</v>
      </c>
      <c r="M11" s="192" t="s">
        <v>53</v>
      </c>
      <c r="N11" s="192" t="s">
        <v>53</v>
      </c>
      <c r="O11" s="192" t="s">
        <v>53</v>
      </c>
      <c r="P11" s="192" t="s">
        <v>53</v>
      </c>
      <c r="Q11" s="192" t="s">
        <v>53</v>
      </c>
      <c r="R11" s="192" t="s">
        <v>53</v>
      </c>
      <c r="S11" s="192" t="s">
        <v>54</v>
      </c>
      <c r="T11" s="192" t="s">
        <v>54</v>
      </c>
      <c r="U11" s="192" t="s">
        <v>54</v>
      </c>
      <c r="V11" s="192" t="s">
        <v>53</v>
      </c>
      <c r="W11" s="192" t="s">
        <v>53</v>
      </c>
      <c r="X11" s="192" t="s">
        <v>53</v>
      </c>
      <c r="Y11" s="192" t="s">
        <v>53</v>
      </c>
      <c r="Z11" s="192" t="s">
        <v>53</v>
      </c>
      <c r="AA11" s="192" t="s">
        <v>53</v>
      </c>
      <c r="AB11" s="192" t="s">
        <v>53</v>
      </c>
      <c r="AC11" s="204" t="str">
        <f t="shared" si="0"/>
        <v>1 - Muy Baja</v>
      </c>
      <c r="AD11" s="201">
        <f t="shared" si="1"/>
        <v>0.2</v>
      </c>
      <c r="AE11" s="204" t="str">
        <f t="shared" si="2"/>
        <v>3 - Moderado</v>
      </c>
      <c r="AF11" s="201">
        <f t="shared" si="3"/>
        <v>0.6</v>
      </c>
      <c r="AG11" s="196" t="str">
        <f>IFERROR(INDEX('CONSERVAC INFR'!$BLU$689:$BLY$693,MATCH(I11,'CONSERVAC INFR'!$BLS$689:$BLS$693,0),MATCH(AE11,'CONSERVAC INFR'!$BLU$687:$BLY$687,0)),"")</f>
        <v>MODERADO</v>
      </c>
      <c r="AH11" s="201">
        <f t="shared" si="4"/>
        <v>0.12</v>
      </c>
      <c r="AI11" s="190" t="s">
        <v>613</v>
      </c>
      <c r="AJ11" s="190" t="s">
        <v>612</v>
      </c>
      <c r="AK11" s="190" t="s">
        <v>587</v>
      </c>
      <c r="AL11" s="190" t="s">
        <v>586</v>
      </c>
      <c r="AM11" s="188" t="s">
        <v>35</v>
      </c>
      <c r="AN11" s="189" t="s">
        <v>45</v>
      </c>
      <c r="AO11" s="189" t="s">
        <v>50</v>
      </c>
      <c r="AP11" s="188" t="s">
        <v>52</v>
      </c>
      <c r="AQ11" s="188" t="s">
        <v>35</v>
      </c>
      <c r="AR11" s="189" t="s">
        <v>45</v>
      </c>
      <c r="AS11" s="189" t="s">
        <v>50</v>
      </c>
      <c r="AT11" s="188" t="s">
        <v>52</v>
      </c>
      <c r="AU11" s="188" t="s">
        <v>35</v>
      </c>
      <c r="AV11" s="189" t="s">
        <v>45</v>
      </c>
      <c r="AW11" s="189" t="s">
        <v>50</v>
      </c>
      <c r="AX11" s="188" t="s">
        <v>52</v>
      </c>
      <c r="AY11" s="188" t="s">
        <v>35</v>
      </c>
      <c r="AZ11" s="189" t="s">
        <v>45</v>
      </c>
      <c r="BA11" s="189" t="s">
        <v>50</v>
      </c>
      <c r="BB11" s="188" t="s">
        <v>52</v>
      </c>
      <c r="BC11" s="188"/>
      <c r="BD11" s="189"/>
      <c r="BE11" s="189"/>
      <c r="BF11" s="188"/>
      <c r="BG11" s="188"/>
      <c r="BH11" s="189"/>
      <c r="BI11" s="189"/>
      <c r="BJ11" s="188"/>
      <c r="BK11" s="188"/>
      <c r="BL11" s="189"/>
      <c r="BM11" s="189"/>
      <c r="BN11" s="188"/>
      <c r="BO11" s="188"/>
      <c r="BP11" s="189"/>
      <c r="BQ11" s="189"/>
      <c r="BR11" s="188"/>
      <c r="BS11" s="188"/>
      <c r="BT11" s="189"/>
      <c r="BU11" s="189"/>
      <c r="BV11" s="188"/>
      <c r="BW11" s="188"/>
      <c r="BX11" s="189"/>
      <c r="BY11" s="189"/>
      <c r="BZ11" s="188"/>
      <c r="CA11" s="188"/>
      <c r="CB11" s="189"/>
      <c r="CC11" s="189"/>
      <c r="CD11" s="188"/>
      <c r="CE11" s="188"/>
      <c r="CF11" s="189"/>
      <c r="CG11" s="189"/>
      <c r="CH11" s="188"/>
      <c r="CI11" s="67"/>
      <c r="CJ11" s="67"/>
      <c r="CK11" s="62"/>
      <c r="CL11" s="203" t="str">
        <f>IFERROR(IF(GE11&lt;=1,"1 - Muy Baja",VLOOKUP(GE11,'CONSERVAC INFR'!$BLR$689:$BLS$693,2,0)),"")</f>
        <v>1 - Muy Baja</v>
      </c>
      <c r="CM11" s="202">
        <f t="shared" si="5"/>
        <v>2.5919999999999995E-2</v>
      </c>
      <c r="CN11" s="203" t="str">
        <f>IFERROR(IF(GG11&lt;=1,"1 - Leve",HLOOKUP(GG11,'CONSERVAC INFR'!$BLU$686:$BLY$687,2,0)),"")</f>
        <v>3 - Moderado</v>
      </c>
      <c r="CO11" s="202">
        <f t="shared" si="6"/>
        <v>0.6</v>
      </c>
      <c r="CP11" s="200" t="str">
        <f t="shared" si="7"/>
        <v>MODERADO</v>
      </c>
      <c r="CQ11" s="201">
        <f t="shared" si="8"/>
        <v>1.5551999999999996E-2</v>
      </c>
      <c r="CR11" s="199" t="s">
        <v>475</v>
      </c>
      <c r="CS11" s="200">
        <f t="shared" si="9"/>
        <v>3</v>
      </c>
      <c r="CT11" s="188"/>
      <c r="CU11" s="199" t="s">
        <v>585</v>
      </c>
      <c r="CV11" s="79" t="s">
        <v>576</v>
      </c>
      <c r="CW11" s="60"/>
      <c r="CX11" s="56">
        <f t="shared" si="10"/>
        <v>3</v>
      </c>
      <c r="CY11" s="59">
        <f t="shared" si="11"/>
        <v>3</v>
      </c>
      <c r="CZ11" s="56" t="str">
        <f t="shared" si="12"/>
        <v>Moderado</v>
      </c>
      <c r="DA11" s="58">
        <f t="shared" si="13"/>
        <v>0.6</v>
      </c>
      <c r="DB11" s="57">
        <f t="shared" si="14"/>
        <v>0.15</v>
      </c>
      <c r="DC11" s="57">
        <f t="shared" si="15"/>
        <v>0.25</v>
      </c>
      <c r="DD11" s="56">
        <f t="shared" si="16"/>
        <v>0.4</v>
      </c>
      <c r="DE11" s="55">
        <f t="shared" si="17"/>
        <v>1</v>
      </c>
      <c r="DF11" s="54">
        <f t="shared" si="18"/>
        <v>0.12</v>
      </c>
      <c r="DG11" s="55">
        <f t="shared" si="19"/>
        <v>3</v>
      </c>
      <c r="DH11" s="55"/>
      <c r="DI11" s="54">
        <f t="shared" si="20"/>
        <v>0.6</v>
      </c>
      <c r="DJ11" s="57">
        <f t="shared" si="21"/>
        <v>0.15</v>
      </c>
      <c r="DK11" s="57">
        <f t="shared" si="22"/>
        <v>0.25</v>
      </c>
      <c r="DL11" s="56">
        <f t="shared" si="23"/>
        <v>0.4</v>
      </c>
      <c r="DM11" s="55">
        <f t="shared" si="24"/>
        <v>1</v>
      </c>
      <c r="DN11" s="54">
        <f t="shared" si="25"/>
        <v>7.1999999999999995E-2</v>
      </c>
      <c r="DO11" s="55">
        <f t="shared" si="26"/>
        <v>3</v>
      </c>
      <c r="DP11" s="54">
        <f t="shared" si="27"/>
        <v>0.6</v>
      </c>
      <c r="DQ11" s="57">
        <f t="shared" si="28"/>
        <v>0.15</v>
      </c>
      <c r="DR11" s="57">
        <f t="shared" si="29"/>
        <v>0.25</v>
      </c>
      <c r="DS11" s="56">
        <f t="shared" si="30"/>
        <v>0.4</v>
      </c>
      <c r="DT11" s="55">
        <f t="shared" si="31"/>
        <v>1</v>
      </c>
      <c r="DU11" s="54">
        <f t="shared" si="32"/>
        <v>4.3199999999999995E-2</v>
      </c>
      <c r="DV11" s="55">
        <f t="shared" si="33"/>
        <v>3</v>
      </c>
      <c r="DW11" s="54">
        <f t="shared" si="34"/>
        <v>0.6</v>
      </c>
      <c r="DX11" s="57">
        <f t="shared" si="35"/>
        <v>0.15</v>
      </c>
      <c r="DY11" s="57">
        <f t="shared" si="36"/>
        <v>0.25</v>
      </c>
      <c r="DZ11" s="56">
        <f t="shared" si="37"/>
        <v>0.4</v>
      </c>
      <c r="EA11" s="55">
        <f t="shared" si="38"/>
        <v>1</v>
      </c>
      <c r="EB11" s="54">
        <f t="shared" si="39"/>
        <v>2.5919999999999995E-2</v>
      </c>
      <c r="EC11" s="55">
        <f t="shared" si="40"/>
        <v>3</v>
      </c>
      <c r="ED11" s="54">
        <f t="shared" si="41"/>
        <v>0.6</v>
      </c>
      <c r="EE11" s="57">
        <f t="shared" si="42"/>
        <v>0</v>
      </c>
      <c r="EF11" s="57">
        <f t="shared" si="43"/>
        <v>0</v>
      </c>
      <c r="EG11" s="56">
        <f t="shared" si="44"/>
        <v>0</v>
      </c>
      <c r="EH11" s="55">
        <f t="shared" si="45"/>
        <v>1</v>
      </c>
      <c r="EI11" s="54">
        <f t="shared" si="46"/>
        <v>2.5919999999999995E-2</v>
      </c>
      <c r="EJ11" s="55">
        <f t="shared" si="47"/>
        <v>3</v>
      </c>
      <c r="EK11" s="54">
        <f t="shared" si="48"/>
        <v>0.6</v>
      </c>
      <c r="EL11" s="57">
        <f t="shared" si="49"/>
        <v>0</v>
      </c>
      <c r="EM11" s="57">
        <f t="shared" si="50"/>
        <v>0</v>
      </c>
      <c r="EN11" s="56">
        <f t="shared" si="51"/>
        <v>0</v>
      </c>
      <c r="EO11" s="55">
        <f t="shared" si="52"/>
        <v>1</v>
      </c>
      <c r="EP11" s="54">
        <f t="shared" si="53"/>
        <v>2.5919999999999995E-2</v>
      </c>
      <c r="EQ11" s="55">
        <f t="shared" si="54"/>
        <v>3</v>
      </c>
      <c r="ER11" s="54">
        <f t="shared" si="55"/>
        <v>0.6</v>
      </c>
      <c r="ES11" s="57">
        <f t="shared" si="56"/>
        <v>0</v>
      </c>
      <c r="ET11" s="57">
        <f t="shared" si="57"/>
        <v>0</v>
      </c>
      <c r="EU11" s="56">
        <f t="shared" si="58"/>
        <v>0</v>
      </c>
      <c r="EV11" s="55">
        <f t="shared" si="59"/>
        <v>1</v>
      </c>
      <c r="EW11" s="54">
        <f t="shared" si="60"/>
        <v>2.5919999999999995E-2</v>
      </c>
      <c r="EX11" s="55">
        <f t="shared" si="61"/>
        <v>3</v>
      </c>
      <c r="EY11" s="54">
        <f t="shared" si="62"/>
        <v>0.6</v>
      </c>
      <c r="EZ11" s="57">
        <f t="shared" si="63"/>
        <v>0</v>
      </c>
      <c r="FA11" s="57">
        <f t="shared" si="64"/>
        <v>0</v>
      </c>
      <c r="FB11" s="56">
        <f t="shared" si="65"/>
        <v>0</v>
      </c>
      <c r="FC11" s="55">
        <f t="shared" si="66"/>
        <v>1</v>
      </c>
      <c r="FD11" s="54">
        <f t="shared" si="67"/>
        <v>2.5919999999999995E-2</v>
      </c>
      <c r="FE11" s="55">
        <f t="shared" si="68"/>
        <v>3</v>
      </c>
      <c r="FF11" s="54">
        <f t="shared" si="69"/>
        <v>0.6</v>
      </c>
      <c r="FG11" s="57">
        <f t="shared" si="70"/>
        <v>0</v>
      </c>
      <c r="FH11" s="57">
        <f t="shared" si="71"/>
        <v>0</v>
      </c>
      <c r="FI11" s="56">
        <f t="shared" si="72"/>
        <v>0</v>
      </c>
      <c r="FJ11" s="55">
        <f t="shared" si="73"/>
        <v>1</v>
      </c>
      <c r="FK11" s="54">
        <f t="shared" si="74"/>
        <v>2.5919999999999995E-2</v>
      </c>
      <c r="FL11" s="55">
        <f t="shared" si="75"/>
        <v>3</v>
      </c>
      <c r="FM11" s="54">
        <f t="shared" si="76"/>
        <v>0.6</v>
      </c>
      <c r="FN11" s="57">
        <f t="shared" si="77"/>
        <v>0</v>
      </c>
      <c r="FO11" s="57">
        <f t="shared" si="78"/>
        <v>0</v>
      </c>
      <c r="FP11" s="56">
        <f t="shared" si="79"/>
        <v>0</v>
      </c>
      <c r="FQ11" s="55">
        <f t="shared" si="80"/>
        <v>1</v>
      </c>
      <c r="FR11" s="54">
        <f t="shared" si="81"/>
        <v>2.5919999999999995E-2</v>
      </c>
      <c r="FS11" s="55">
        <f t="shared" si="82"/>
        <v>3</v>
      </c>
      <c r="FT11" s="54">
        <f t="shared" si="83"/>
        <v>0.6</v>
      </c>
      <c r="FU11" s="57">
        <f t="shared" si="84"/>
        <v>0</v>
      </c>
      <c r="FV11" s="57">
        <f t="shared" si="85"/>
        <v>0</v>
      </c>
      <c r="FW11" s="56">
        <f t="shared" si="86"/>
        <v>0</v>
      </c>
      <c r="FX11" s="55">
        <f t="shared" si="87"/>
        <v>1</v>
      </c>
      <c r="FY11" s="54">
        <f t="shared" si="88"/>
        <v>2.5919999999999995E-2</v>
      </c>
      <c r="FZ11" s="55">
        <f t="shared" si="89"/>
        <v>3</v>
      </c>
      <c r="GA11" s="54">
        <f t="shared" si="90"/>
        <v>0.6</v>
      </c>
      <c r="GB11" s="57">
        <f t="shared" si="91"/>
        <v>0</v>
      </c>
      <c r="GC11" s="57">
        <f t="shared" si="92"/>
        <v>0</v>
      </c>
      <c r="GD11" s="56">
        <f t="shared" si="93"/>
        <v>0</v>
      </c>
      <c r="GE11" s="55">
        <f t="shared" si="94"/>
        <v>1</v>
      </c>
      <c r="GF11" s="54">
        <f t="shared" si="95"/>
        <v>2.5919999999999995E-2</v>
      </c>
      <c r="GG11" s="55">
        <f t="shared" si="96"/>
        <v>3</v>
      </c>
      <c r="GH11" s="54">
        <f t="shared" si="97"/>
        <v>0.6</v>
      </c>
      <c r="GI11" s="54">
        <f t="shared" si="98"/>
        <v>0.6</v>
      </c>
      <c r="GJ11" s="53"/>
    </row>
    <row r="12" spans="1:193 1680:1680" ht="173.4" x14ac:dyDescent="0.2">
      <c r="A12" s="196">
        <v>4</v>
      </c>
      <c r="B12" s="195" t="s">
        <v>615</v>
      </c>
      <c r="C12" s="198" t="s">
        <v>614</v>
      </c>
      <c r="D12" s="193" t="s">
        <v>206</v>
      </c>
      <c r="E12" s="190" t="s">
        <v>204</v>
      </c>
      <c r="F12" s="188" t="s">
        <v>225</v>
      </c>
      <c r="G12" s="190" t="s">
        <v>607</v>
      </c>
      <c r="H12" s="190" t="s">
        <v>177</v>
      </c>
      <c r="I12" s="192" t="s">
        <v>18</v>
      </c>
      <c r="J12" s="192" t="s">
        <v>53</v>
      </c>
      <c r="K12" s="192" t="s">
        <v>53</v>
      </c>
      <c r="L12" s="192" t="s">
        <v>53</v>
      </c>
      <c r="M12" s="192" t="s">
        <v>53</v>
      </c>
      <c r="N12" s="192" t="s">
        <v>53</v>
      </c>
      <c r="O12" s="192" t="s">
        <v>53</v>
      </c>
      <c r="P12" s="192" t="s">
        <v>53</v>
      </c>
      <c r="Q12" s="192" t="s">
        <v>53</v>
      </c>
      <c r="R12" s="192" t="s">
        <v>53</v>
      </c>
      <c r="S12" s="192" t="s">
        <v>54</v>
      </c>
      <c r="T12" s="192" t="s">
        <v>54</v>
      </c>
      <c r="U12" s="192" t="s">
        <v>54</v>
      </c>
      <c r="V12" s="192" t="s">
        <v>53</v>
      </c>
      <c r="W12" s="192" t="s">
        <v>53</v>
      </c>
      <c r="X12" s="192" t="s">
        <v>53</v>
      </c>
      <c r="Y12" s="192" t="s">
        <v>53</v>
      </c>
      <c r="Z12" s="192" t="s">
        <v>53</v>
      </c>
      <c r="AA12" s="192" t="s">
        <v>53</v>
      </c>
      <c r="AB12" s="192" t="s">
        <v>53</v>
      </c>
      <c r="AC12" s="204" t="str">
        <f t="shared" si="0"/>
        <v>1 - Muy Baja</v>
      </c>
      <c r="AD12" s="201">
        <f t="shared" si="1"/>
        <v>0.2</v>
      </c>
      <c r="AE12" s="204" t="str">
        <f t="shared" si="2"/>
        <v>3 - Moderado</v>
      </c>
      <c r="AF12" s="201">
        <f t="shared" si="3"/>
        <v>0.6</v>
      </c>
      <c r="AG12" s="196" t="str">
        <f>IFERROR(INDEX('CONSERVAC INFR'!$BLU$689:$BLY$693,MATCH(I12,'CONSERVAC INFR'!$BLS$689:$BLS$693,0),MATCH(AE12,'CONSERVAC INFR'!$BLU$687:$BLY$687,0)),"")</f>
        <v>MODERADO</v>
      </c>
      <c r="AH12" s="201">
        <f t="shared" si="4"/>
        <v>0.12</v>
      </c>
      <c r="AI12" s="191" t="s">
        <v>613</v>
      </c>
      <c r="AJ12" s="190" t="s">
        <v>612</v>
      </c>
      <c r="AK12" s="190" t="s">
        <v>587</v>
      </c>
      <c r="AL12" s="190" t="s">
        <v>586</v>
      </c>
      <c r="AM12" s="188" t="s">
        <v>35</v>
      </c>
      <c r="AN12" s="189" t="s">
        <v>45</v>
      </c>
      <c r="AO12" s="189" t="s">
        <v>50</v>
      </c>
      <c r="AP12" s="188" t="s">
        <v>52</v>
      </c>
      <c r="AQ12" s="188" t="s">
        <v>35</v>
      </c>
      <c r="AR12" s="189" t="s">
        <v>45</v>
      </c>
      <c r="AS12" s="189" t="s">
        <v>50</v>
      </c>
      <c r="AT12" s="188" t="s">
        <v>52</v>
      </c>
      <c r="AU12" s="188" t="s">
        <v>35</v>
      </c>
      <c r="AV12" s="189" t="s">
        <v>45</v>
      </c>
      <c r="AW12" s="189" t="s">
        <v>50</v>
      </c>
      <c r="AX12" s="188" t="s">
        <v>52</v>
      </c>
      <c r="AY12" s="188" t="s">
        <v>35</v>
      </c>
      <c r="AZ12" s="189" t="s">
        <v>45</v>
      </c>
      <c r="BA12" s="189" t="s">
        <v>50</v>
      </c>
      <c r="BB12" s="188" t="s">
        <v>52</v>
      </c>
      <c r="BC12" s="188"/>
      <c r="BD12" s="189"/>
      <c r="BE12" s="189"/>
      <c r="BF12" s="188"/>
      <c r="BG12" s="188"/>
      <c r="BH12" s="189"/>
      <c r="BI12" s="189"/>
      <c r="BJ12" s="188"/>
      <c r="BK12" s="188"/>
      <c r="BL12" s="189"/>
      <c r="BM12" s="189"/>
      <c r="BN12" s="188"/>
      <c r="BO12" s="188"/>
      <c r="BP12" s="189"/>
      <c r="BQ12" s="189"/>
      <c r="BR12" s="188"/>
      <c r="BS12" s="188"/>
      <c r="BT12" s="189"/>
      <c r="BU12" s="189"/>
      <c r="BV12" s="188"/>
      <c r="BW12" s="188"/>
      <c r="BX12" s="189"/>
      <c r="BY12" s="189"/>
      <c r="BZ12" s="188"/>
      <c r="CA12" s="188"/>
      <c r="CB12" s="189"/>
      <c r="CC12" s="189"/>
      <c r="CD12" s="188"/>
      <c r="CE12" s="188"/>
      <c r="CF12" s="189"/>
      <c r="CG12" s="189"/>
      <c r="CH12" s="188"/>
      <c r="CI12" s="67"/>
      <c r="CJ12" s="67"/>
      <c r="CK12" s="62"/>
      <c r="CL12" s="203" t="str">
        <f>IFERROR(IF(GE12&lt;=1,"1 - Muy Baja",VLOOKUP(GE12,'CONSERVAC INFR'!$BLR$689:$BLS$693,2,0)),"")</f>
        <v>1 - Muy Baja</v>
      </c>
      <c r="CM12" s="202">
        <f t="shared" si="5"/>
        <v>2.5919999999999995E-2</v>
      </c>
      <c r="CN12" s="203" t="str">
        <f>IFERROR(IF(GG12&lt;=1,"1 - Leve",HLOOKUP(GG12,'CONSERVAC INFR'!$BLU$686:$BLY$687,2,0)),"")</f>
        <v>3 - Moderado</v>
      </c>
      <c r="CO12" s="202">
        <f t="shared" si="6"/>
        <v>0.6</v>
      </c>
      <c r="CP12" s="200" t="str">
        <f t="shared" si="7"/>
        <v>MODERADO</v>
      </c>
      <c r="CQ12" s="201">
        <f t="shared" si="8"/>
        <v>1.5551999999999996E-2</v>
      </c>
      <c r="CR12" s="199" t="s">
        <v>238</v>
      </c>
      <c r="CS12" s="200">
        <f t="shared" si="9"/>
        <v>3</v>
      </c>
      <c r="CT12" s="188"/>
      <c r="CU12" s="199" t="s">
        <v>585</v>
      </c>
      <c r="CV12" s="79" t="s">
        <v>576</v>
      </c>
      <c r="CW12" s="60"/>
      <c r="CX12" s="56">
        <f t="shared" si="10"/>
        <v>3</v>
      </c>
      <c r="CY12" s="59">
        <f t="shared" si="11"/>
        <v>3</v>
      </c>
      <c r="CZ12" s="56" t="str">
        <f t="shared" si="12"/>
        <v>Moderado</v>
      </c>
      <c r="DA12" s="58">
        <f t="shared" si="13"/>
        <v>0.6</v>
      </c>
      <c r="DB12" s="57">
        <f t="shared" si="14"/>
        <v>0.15</v>
      </c>
      <c r="DC12" s="57">
        <f t="shared" si="15"/>
        <v>0.25</v>
      </c>
      <c r="DD12" s="56">
        <f t="shared" si="16"/>
        <v>0.4</v>
      </c>
      <c r="DE12" s="55">
        <f t="shared" si="17"/>
        <v>1</v>
      </c>
      <c r="DF12" s="54">
        <f t="shared" si="18"/>
        <v>0.12</v>
      </c>
      <c r="DG12" s="55">
        <f t="shared" si="19"/>
        <v>3</v>
      </c>
      <c r="DH12" s="55"/>
      <c r="DI12" s="54">
        <f t="shared" si="20"/>
        <v>0.6</v>
      </c>
      <c r="DJ12" s="57">
        <f t="shared" si="21"/>
        <v>0.15</v>
      </c>
      <c r="DK12" s="57">
        <f t="shared" si="22"/>
        <v>0.25</v>
      </c>
      <c r="DL12" s="56">
        <f t="shared" si="23"/>
        <v>0.4</v>
      </c>
      <c r="DM12" s="55">
        <f t="shared" si="24"/>
        <v>1</v>
      </c>
      <c r="DN12" s="54">
        <f t="shared" si="25"/>
        <v>7.1999999999999995E-2</v>
      </c>
      <c r="DO12" s="55">
        <f t="shared" si="26"/>
        <v>3</v>
      </c>
      <c r="DP12" s="54">
        <f t="shared" si="27"/>
        <v>0.6</v>
      </c>
      <c r="DQ12" s="57">
        <f t="shared" si="28"/>
        <v>0.15</v>
      </c>
      <c r="DR12" s="57">
        <f t="shared" si="29"/>
        <v>0.25</v>
      </c>
      <c r="DS12" s="56">
        <f t="shared" si="30"/>
        <v>0.4</v>
      </c>
      <c r="DT12" s="55">
        <f t="shared" si="31"/>
        <v>1</v>
      </c>
      <c r="DU12" s="54">
        <f t="shared" si="32"/>
        <v>4.3199999999999995E-2</v>
      </c>
      <c r="DV12" s="55">
        <f t="shared" si="33"/>
        <v>3</v>
      </c>
      <c r="DW12" s="54">
        <f t="shared" si="34"/>
        <v>0.6</v>
      </c>
      <c r="DX12" s="57">
        <f t="shared" si="35"/>
        <v>0.15</v>
      </c>
      <c r="DY12" s="57">
        <f t="shared" si="36"/>
        <v>0.25</v>
      </c>
      <c r="DZ12" s="56">
        <f t="shared" si="37"/>
        <v>0.4</v>
      </c>
      <c r="EA12" s="55">
        <f t="shared" si="38"/>
        <v>1</v>
      </c>
      <c r="EB12" s="54">
        <f t="shared" si="39"/>
        <v>2.5919999999999995E-2</v>
      </c>
      <c r="EC12" s="55">
        <f t="shared" si="40"/>
        <v>3</v>
      </c>
      <c r="ED12" s="54">
        <f t="shared" si="41"/>
        <v>0.6</v>
      </c>
      <c r="EE12" s="57">
        <f t="shared" si="42"/>
        <v>0</v>
      </c>
      <c r="EF12" s="57">
        <f t="shared" si="43"/>
        <v>0</v>
      </c>
      <c r="EG12" s="56">
        <f t="shared" si="44"/>
        <v>0</v>
      </c>
      <c r="EH12" s="55">
        <f t="shared" si="45"/>
        <v>1</v>
      </c>
      <c r="EI12" s="54">
        <f t="shared" si="46"/>
        <v>2.5919999999999995E-2</v>
      </c>
      <c r="EJ12" s="55">
        <f t="shared" si="47"/>
        <v>3</v>
      </c>
      <c r="EK12" s="54">
        <f t="shared" si="48"/>
        <v>0.6</v>
      </c>
      <c r="EL12" s="57">
        <f t="shared" si="49"/>
        <v>0</v>
      </c>
      <c r="EM12" s="57">
        <f t="shared" si="50"/>
        <v>0</v>
      </c>
      <c r="EN12" s="56">
        <f t="shared" si="51"/>
        <v>0</v>
      </c>
      <c r="EO12" s="55">
        <f t="shared" si="52"/>
        <v>1</v>
      </c>
      <c r="EP12" s="54">
        <f t="shared" si="53"/>
        <v>2.5919999999999995E-2</v>
      </c>
      <c r="EQ12" s="55">
        <f t="shared" si="54"/>
        <v>3</v>
      </c>
      <c r="ER12" s="54">
        <f t="shared" si="55"/>
        <v>0.6</v>
      </c>
      <c r="ES12" s="57">
        <f t="shared" si="56"/>
        <v>0</v>
      </c>
      <c r="ET12" s="57">
        <f t="shared" si="57"/>
        <v>0</v>
      </c>
      <c r="EU12" s="56">
        <f t="shared" si="58"/>
        <v>0</v>
      </c>
      <c r="EV12" s="55">
        <f t="shared" si="59"/>
        <v>1</v>
      </c>
      <c r="EW12" s="54">
        <f t="shared" si="60"/>
        <v>2.5919999999999995E-2</v>
      </c>
      <c r="EX12" s="55">
        <f t="shared" si="61"/>
        <v>3</v>
      </c>
      <c r="EY12" s="54">
        <f t="shared" si="62"/>
        <v>0.6</v>
      </c>
      <c r="EZ12" s="57">
        <f t="shared" si="63"/>
        <v>0</v>
      </c>
      <c r="FA12" s="57">
        <f t="shared" si="64"/>
        <v>0</v>
      </c>
      <c r="FB12" s="56">
        <f t="shared" si="65"/>
        <v>0</v>
      </c>
      <c r="FC12" s="55">
        <f t="shared" si="66"/>
        <v>1</v>
      </c>
      <c r="FD12" s="54">
        <f t="shared" si="67"/>
        <v>2.5919999999999995E-2</v>
      </c>
      <c r="FE12" s="55">
        <f t="shared" si="68"/>
        <v>3</v>
      </c>
      <c r="FF12" s="54">
        <f t="shared" si="69"/>
        <v>0.6</v>
      </c>
      <c r="FG12" s="57">
        <f t="shared" si="70"/>
        <v>0</v>
      </c>
      <c r="FH12" s="57">
        <f t="shared" si="71"/>
        <v>0</v>
      </c>
      <c r="FI12" s="56">
        <f t="shared" si="72"/>
        <v>0</v>
      </c>
      <c r="FJ12" s="55">
        <f t="shared" si="73"/>
        <v>1</v>
      </c>
      <c r="FK12" s="54">
        <f t="shared" si="74"/>
        <v>2.5919999999999995E-2</v>
      </c>
      <c r="FL12" s="55">
        <f t="shared" si="75"/>
        <v>3</v>
      </c>
      <c r="FM12" s="54">
        <f t="shared" si="76"/>
        <v>0.6</v>
      </c>
      <c r="FN12" s="57">
        <f t="shared" si="77"/>
        <v>0</v>
      </c>
      <c r="FO12" s="57">
        <f t="shared" si="78"/>
        <v>0</v>
      </c>
      <c r="FP12" s="56">
        <f t="shared" si="79"/>
        <v>0</v>
      </c>
      <c r="FQ12" s="55">
        <f t="shared" si="80"/>
        <v>1</v>
      </c>
      <c r="FR12" s="54">
        <f t="shared" si="81"/>
        <v>2.5919999999999995E-2</v>
      </c>
      <c r="FS12" s="55">
        <f t="shared" si="82"/>
        <v>3</v>
      </c>
      <c r="FT12" s="54">
        <f t="shared" si="83"/>
        <v>0.6</v>
      </c>
      <c r="FU12" s="57">
        <f t="shared" si="84"/>
        <v>0</v>
      </c>
      <c r="FV12" s="57">
        <f t="shared" si="85"/>
        <v>0</v>
      </c>
      <c r="FW12" s="56">
        <f t="shared" si="86"/>
        <v>0</v>
      </c>
      <c r="FX12" s="55">
        <f t="shared" si="87"/>
        <v>1</v>
      </c>
      <c r="FY12" s="54">
        <f t="shared" si="88"/>
        <v>2.5919999999999995E-2</v>
      </c>
      <c r="FZ12" s="55">
        <f t="shared" si="89"/>
        <v>3</v>
      </c>
      <c r="GA12" s="54">
        <f t="shared" si="90"/>
        <v>0.6</v>
      </c>
      <c r="GB12" s="57">
        <f t="shared" si="91"/>
        <v>0</v>
      </c>
      <c r="GC12" s="57">
        <f t="shared" si="92"/>
        <v>0</v>
      </c>
      <c r="GD12" s="56">
        <f t="shared" si="93"/>
        <v>0</v>
      </c>
      <c r="GE12" s="55">
        <f t="shared" si="94"/>
        <v>1</v>
      </c>
      <c r="GF12" s="54">
        <f t="shared" si="95"/>
        <v>2.5919999999999995E-2</v>
      </c>
      <c r="GG12" s="55">
        <f t="shared" si="96"/>
        <v>3</v>
      </c>
      <c r="GH12" s="54">
        <f t="shared" si="97"/>
        <v>0.6</v>
      </c>
      <c r="GI12" s="54">
        <f t="shared" si="98"/>
        <v>0.6</v>
      </c>
      <c r="GJ12" s="53"/>
    </row>
    <row r="13" spans="1:193 1680:1680" ht="173.4" x14ac:dyDescent="0.2">
      <c r="A13" s="196">
        <v>5</v>
      </c>
      <c r="B13" s="206" t="s">
        <v>600</v>
      </c>
      <c r="C13" s="198" t="s">
        <v>611</v>
      </c>
      <c r="D13" s="193" t="s">
        <v>205</v>
      </c>
      <c r="E13" s="190" t="s">
        <v>196</v>
      </c>
      <c r="F13" s="188" t="s">
        <v>225</v>
      </c>
      <c r="G13" s="190" t="s">
        <v>607</v>
      </c>
      <c r="H13" s="190" t="s">
        <v>180</v>
      </c>
      <c r="I13" s="192" t="s">
        <v>18</v>
      </c>
      <c r="J13" s="192" t="s">
        <v>53</v>
      </c>
      <c r="K13" s="192" t="s">
        <v>53</v>
      </c>
      <c r="L13" s="192" t="s">
        <v>53</v>
      </c>
      <c r="M13" s="192" t="s">
        <v>53</v>
      </c>
      <c r="N13" s="192" t="s">
        <v>54</v>
      </c>
      <c r="O13" s="192" t="s">
        <v>53</v>
      </c>
      <c r="P13" s="192" t="s">
        <v>53</v>
      </c>
      <c r="Q13" s="192" t="s">
        <v>53</v>
      </c>
      <c r="R13" s="192" t="s">
        <v>53</v>
      </c>
      <c r="S13" s="192" t="s">
        <v>53</v>
      </c>
      <c r="T13" s="192" t="s">
        <v>53</v>
      </c>
      <c r="U13" s="192" t="s">
        <v>54</v>
      </c>
      <c r="V13" s="192" t="s">
        <v>53</v>
      </c>
      <c r="W13" s="192" t="s">
        <v>53</v>
      </c>
      <c r="X13" s="192" t="s">
        <v>53</v>
      </c>
      <c r="Y13" s="192" t="s">
        <v>53</v>
      </c>
      <c r="Z13" s="192" t="s">
        <v>53</v>
      </c>
      <c r="AA13" s="192" t="s">
        <v>53</v>
      </c>
      <c r="AB13" s="192" t="s">
        <v>53</v>
      </c>
      <c r="AC13" s="204" t="str">
        <f t="shared" si="0"/>
        <v>1 - Muy Baja</v>
      </c>
      <c r="AD13" s="201">
        <f t="shared" si="1"/>
        <v>0.2</v>
      </c>
      <c r="AE13" s="204" t="str">
        <f t="shared" si="2"/>
        <v>3 - Moderado</v>
      </c>
      <c r="AF13" s="201">
        <f t="shared" si="3"/>
        <v>0.6</v>
      </c>
      <c r="AG13" s="196" t="str">
        <f>IFERROR(INDEX('CONSERVAC INFR'!$BLU$689:$BLY$693,MATCH(I13,'CONSERVAC INFR'!$BLS$689:$BLS$693,0),MATCH(AE13,'CONSERVAC INFR'!$BLU$687:$BLY$687,0)),"")</f>
        <v>MODERADO</v>
      </c>
      <c r="AH13" s="201">
        <f t="shared" si="4"/>
        <v>0.12</v>
      </c>
      <c r="AI13" s="191" t="s">
        <v>609</v>
      </c>
      <c r="AJ13" s="190" t="s">
        <v>597</v>
      </c>
      <c r="AK13" s="190" t="s">
        <v>604</v>
      </c>
      <c r="AL13" s="190" t="s">
        <v>603</v>
      </c>
      <c r="AM13" s="188" t="s">
        <v>35</v>
      </c>
      <c r="AN13" s="189" t="s">
        <v>46</v>
      </c>
      <c r="AO13" s="189" t="s">
        <v>50</v>
      </c>
      <c r="AP13" s="188" t="s">
        <v>52</v>
      </c>
      <c r="AQ13" s="188" t="s">
        <v>34</v>
      </c>
      <c r="AR13" s="189" t="s">
        <v>46</v>
      </c>
      <c r="AS13" s="189" t="s">
        <v>50</v>
      </c>
      <c r="AT13" s="188" t="s">
        <v>52</v>
      </c>
      <c r="AU13" s="188" t="s">
        <v>35</v>
      </c>
      <c r="AV13" s="189" t="s">
        <v>46</v>
      </c>
      <c r="AW13" s="189" t="s">
        <v>50</v>
      </c>
      <c r="AX13" s="188" t="s">
        <v>52</v>
      </c>
      <c r="AY13" s="188"/>
      <c r="AZ13" s="189"/>
      <c r="BA13" s="189"/>
      <c r="BB13" s="188"/>
      <c r="BC13" s="188"/>
      <c r="BD13" s="189"/>
      <c r="BE13" s="189"/>
      <c r="BF13" s="188"/>
      <c r="BG13" s="188"/>
      <c r="BH13" s="189"/>
      <c r="BI13" s="189"/>
      <c r="BJ13" s="188"/>
      <c r="BK13" s="188"/>
      <c r="BL13" s="189"/>
      <c r="BM13" s="189"/>
      <c r="BN13" s="188"/>
      <c r="BO13" s="188"/>
      <c r="BP13" s="189"/>
      <c r="BQ13" s="189"/>
      <c r="BR13" s="188"/>
      <c r="BS13" s="188"/>
      <c r="BT13" s="189"/>
      <c r="BU13" s="189"/>
      <c r="BV13" s="188"/>
      <c r="BW13" s="188"/>
      <c r="BX13" s="189"/>
      <c r="BY13" s="189"/>
      <c r="BZ13" s="188"/>
      <c r="CA13" s="188"/>
      <c r="CB13" s="189"/>
      <c r="CC13" s="189"/>
      <c r="CD13" s="188"/>
      <c r="CE13" s="188"/>
      <c r="CF13" s="189"/>
      <c r="CG13" s="189"/>
      <c r="CH13" s="188"/>
      <c r="CI13" s="67"/>
      <c r="CJ13" s="67"/>
      <c r="CK13" s="62"/>
      <c r="CL13" s="203" t="str">
        <f>IFERROR(IF(GE13&lt;=1,"1 - Muy Baja",VLOOKUP(GE13,'CONSERVAC INFR'!$BLR$689:$BLS$693,2,0)),"")</f>
        <v>1 - Muy Baja</v>
      </c>
      <c r="CM13" s="202">
        <f t="shared" si="5"/>
        <v>2.5000000000000001E-2</v>
      </c>
      <c r="CN13" s="203" t="str">
        <f>IFERROR(IF(GG13&lt;=1,"1 - Leve",HLOOKUP(GG13,'CONSERVAC INFR'!$BLU$686:$BLY$687,2,0)),"")</f>
        <v>3 - Moderado</v>
      </c>
      <c r="CO13" s="202">
        <f t="shared" si="6"/>
        <v>0.6</v>
      </c>
      <c r="CP13" s="200" t="str">
        <f t="shared" si="7"/>
        <v>MODERADO</v>
      </c>
      <c r="CQ13" s="201">
        <f t="shared" si="8"/>
        <v>1.4999999999999999E-2</v>
      </c>
      <c r="CR13" s="199" t="s">
        <v>475</v>
      </c>
      <c r="CS13" s="200">
        <f t="shared" si="9"/>
        <v>3</v>
      </c>
      <c r="CT13" s="188"/>
      <c r="CU13" s="199" t="s">
        <v>602</v>
      </c>
      <c r="CV13" s="79" t="s">
        <v>576</v>
      </c>
      <c r="CW13" s="60"/>
      <c r="CX13" s="56">
        <f t="shared" si="10"/>
        <v>2</v>
      </c>
      <c r="CY13" s="59">
        <f t="shared" si="11"/>
        <v>3</v>
      </c>
      <c r="CZ13" s="56" t="str">
        <f t="shared" si="12"/>
        <v>Moderado</v>
      </c>
      <c r="DA13" s="58">
        <f t="shared" si="13"/>
        <v>0.6</v>
      </c>
      <c r="DB13" s="57">
        <f t="shared" si="14"/>
        <v>0.25</v>
      </c>
      <c r="DC13" s="57">
        <f t="shared" si="15"/>
        <v>0.25</v>
      </c>
      <c r="DD13" s="56">
        <f t="shared" si="16"/>
        <v>0.5</v>
      </c>
      <c r="DE13" s="55">
        <f t="shared" si="17"/>
        <v>1</v>
      </c>
      <c r="DF13" s="54">
        <f t="shared" si="18"/>
        <v>0.1</v>
      </c>
      <c r="DG13" s="55">
        <f t="shared" si="19"/>
        <v>3</v>
      </c>
      <c r="DH13" s="55"/>
      <c r="DI13" s="54">
        <f t="shared" si="20"/>
        <v>0.6</v>
      </c>
      <c r="DJ13" s="57">
        <f t="shared" si="21"/>
        <v>0.25</v>
      </c>
      <c r="DK13" s="57">
        <f t="shared" si="22"/>
        <v>0.25</v>
      </c>
      <c r="DL13" s="56">
        <f t="shared" si="23"/>
        <v>0.5</v>
      </c>
      <c r="DM13" s="55">
        <f t="shared" si="24"/>
        <v>1</v>
      </c>
      <c r="DN13" s="54">
        <f t="shared" si="25"/>
        <v>0.05</v>
      </c>
      <c r="DO13" s="55">
        <f t="shared" si="26"/>
        <v>3</v>
      </c>
      <c r="DP13" s="54">
        <f t="shared" si="27"/>
        <v>0.6</v>
      </c>
      <c r="DQ13" s="57">
        <f t="shared" si="28"/>
        <v>0.25</v>
      </c>
      <c r="DR13" s="57">
        <f t="shared" si="29"/>
        <v>0.25</v>
      </c>
      <c r="DS13" s="56">
        <f t="shared" si="30"/>
        <v>0.5</v>
      </c>
      <c r="DT13" s="55">
        <f t="shared" si="31"/>
        <v>1</v>
      </c>
      <c r="DU13" s="54">
        <f t="shared" si="32"/>
        <v>2.5000000000000001E-2</v>
      </c>
      <c r="DV13" s="55">
        <f t="shared" si="33"/>
        <v>3</v>
      </c>
      <c r="DW13" s="54">
        <f t="shared" si="34"/>
        <v>0.6</v>
      </c>
      <c r="DX13" s="57">
        <f t="shared" si="35"/>
        <v>0</v>
      </c>
      <c r="DY13" s="57">
        <f t="shared" si="36"/>
        <v>0</v>
      </c>
      <c r="DZ13" s="56">
        <f t="shared" si="37"/>
        <v>0</v>
      </c>
      <c r="EA13" s="55">
        <f t="shared" si="38"/>
        <v>1</v>
      </c>
      <c r="EB13" s="54">
        <f t="shared" si="39"/>
        <v>2.5000000000000001E-2</v>
      </c>
      <c r="EC13" s="55">
        <f t="shared" si="40"/>
        <v>3</v>
      </c>
      <c r="ED13" s="54">
        <f t="shared" si="41"/>
        <v>0.6</v>
      </c>
      <c r="EE13" s="57">
        <f t="shared" si="42"/>
        <v>0</v>
      </c>
      <c r="EF13" s="57">
        <f t="shared" si="43"/>
        <v>0</v>
      </c>
      <c r="EG13" s="56">
        <f t="shared" si="44"/>
        <v>0</v>
      </c>
      <c r="EH13" s="55">
        <f t="shared" si="45"/>
        <v>1</v>
      </c>
      <c r="EI13" s="54">
        <f t="shared" si="46"/>
        <v>2.5000000000000001E-2</v>
      </c>
      <c r="EJ13" s="55">
        <f t="shared" si="47"/>
        <v>3</v>
      </c>
      <c r="EK13" s="54">
        <f t="shared" si="48"/>
        <v>0.6</v>
      </c>
      <c r="EL13" s="57">
        <f t="shared" si="49"/>
        <v>0</v>
      </c>
      <c r="EM13" s="57">
        <f t="shared" si="50"/>
        <v>0</v>
      </c>
      <c r="EN13" s="56">
        <f t="shared" si="51"/>
        <v>0</v>
      </c>
      <c r="EO13" s="55">
        <f t="shared" si="52"/>
        <v>1</v>
      </c>
      <c r="EP13" s="54">
        <f t="shared" si="53"/>
        <v>2.5000000000000001E-2</v>
      </c>
      <c r="EQ13" s="55">
        <f t="shared" si="54"/>
        <v>3</v>
      </c>
      <c r="ER13" s="54">
        <f t="shared" si="55"/>
        <v>0.6</v>
      </c>
      <c r="ES13" s="57">
        <f t="shared" si="56"/>
        <v>0</v>
      </c>
      <c r="ET13" s="57">
        <f t="shared" si="57"/>
        <v>0</v>
      </c>
      <c r="EU13" s="56">
        <f t="shared" si="58"/>
        <v>0</v>
      </c>
      <c r="EV13" s="55">
        <f t="shared" si="59"/>
        <v>1</v>
      </c>
      <c r="EW13" s="54">
        <f t="shared" si="60"/>
        <v>2.5000000000000001E-2</v>
      </c>
      <c r="EX13" s="55">
        <f t="shared" si="61"/>
        <v>3</v>
      </c>
      <c r="EY13" s="54">
        <f t="shared" si="62"/>
        <v>0.6</v>
      </c>
      <c r="EZ13" s="57">
        <f t="shared" si="63"/>
        <v>0</v>
      </c>
      <c r="FA13" s="57">
        <f t="shared" si="64"/>
        <v>0</v>
      </c>
      <c r="FB13" s="56">
        <f t="shared" si="65"/>
        <v>0</v>
      </c>
      <c r="FC13" s="55">
        <f t="shared" si="66"/>
        <v>1</v>
      </c>
      <c r="FD13" s="54">
        <f t="shared" si="67"/>
        <v>2.5000000000000001E-2</v>
      </c>
      <c r="FE13" s="55">
        <f t="shared" si="68"/>
        <v>3</v>
      </c>
      <c r="FF13" s="54">
        <f t="shared" si="69"/>
        <v>0.6</v>
      </c>
      <c r="FG13" s="57">
        <f t="shared" si="70"/>
        <v>0</v>
      </c>
      <c r="FH13" s="57">
        <f t="shared" si="71"/>
        <v>0</v>
      </c>
      <c r="FI13" s="56">
        <f t="shared" si="72"/>
        <v>0</v>
      </c>
      <c r="FJ13" s="55">
        <f t="shared" si="73"/>
        <v>1</v>
      </c>
      <c r="FK13" s="54">
        <f t="shared" si="74"/>
        <v>2.5000000000000001E-2</v>
      </c>
      <c r="FL13" s="55">
        <f t="shared" si="75"/>
        <v>3</v>
      </c>
      <c r="FM13" s="54">
        <f t="shared" si="76"/>
        <v>0.6</v>
      </c>
      <c r="FN13" s="57">
        <f t="shared" si="77"/>
        <v>0</v>
      </c>
      <c r="FO13" s="57">
        <f t="shared" si="78"/>
        <v>0</v>
      </c>
      <c r="FP13" s="56">
        <f t="shared" si="79"/>
        <v>0</v>
      </c>
      <c r="FQ13" s="55">
        <f t="shared" si="80"/>
        <v>1</v>
      </c>
      <c r="FR13" s="54">
        <f t="shared" si="81"/>
        <v>2.5000000000000001E-2</v>
      </c>
      <c r="FS13" s="55">
        <f t="shared" si="82"/>
        <v>3</v>
      </c>
      <c r="FT13" s="54">
        <f t="shared" si="83"/>
        <v>0.6</v>
      </c>
      <c r="FU13" s="57">
        <f t="shared" si="84"/>
        <v>0</v>
      </c>
      <c r="FV13" s="57">
        <f t="shared" si="85"/>
        <v>0</v>
      </c>
      <c r="FW13" s="56">
        <f t="shared" si="86"/>
        <v>0</v>
      </c>
      <c r="FX13" s="55">
        <f t="shared" si="87"/>
        <v>1</v>
      </c>
      <c r="FY13" s="54">
        <f t="shared" si="88"/>
        <v>2.5000000000000001E-2</v>
      </c>
      <c r="FZ13" s="55">
        <f t="shared" si="89"/>
        <v>3</v>
      </c>
      <c r="GA13" s="54">
        <f t="shared" si="90"/>
        <v>0.6</v>
      </c>
      <c r="GB13" s="57">
        <f t="shared" si="91"/>
        <v>0</v>
      </c>
      <c r="GC13" s="57">
        <f t="shared" si="92"/>
        <v>0</v>
      </c>
      <c r="GD13" s="56">
        <f t="shared" si="93"/>
        <v>0</v>
      </c>
      <c r="GE13" s="55">
        <f t="shared" si="94"/>
        <v>1</v>
      </c>
      <c r="GF13" s="54">
        <f t="shared" si="95"/>
        <v>2.5000000000000001E-2</v>
      </c>
      <c r="GG13" s="55">
        <f t="shared" si="96"/>
        <v>3</v>
      </c>
      <c r="GH13" s="54">
        <f t="shared" si="97"/>
        <v>0.6</v>
      </c>
      <c r="GI13" s="54">
        <f t="shared" si="98"/>
        <v>0.6</v>
      </c>
      <c r="GJ13" s="53"/>
    </row>
    <row r="14" spans="1:193 1680:1680" ht="173.4" x14ac:dyDescent="0.2">
      <c r="A14" s="196">
        <v>6</v>
      </c>
      <c r="B14" s="205" t="s">
        <v>600</v>
      </c>
      <c r="C14" s="199" t="s">
        <v>610</v>
      </c>
      <c r="D14" s="193" t="s">
        <v>206</v>
      </c>
      <c r="E14" s="190" t="s">
        <v>204</v>
      </c>
      <c r="F14" s="188" t="s">
        <v>225</v>
      </c>
      <c r="G14" s="190" t="s">
        <v>607</v>
      </c>
      <c r="H14" s="190" t="s">
        <v>180</v>
      </c>
      <c r="I14" s="192" t="s">
        <v>18</v>
      </c>
      <c r="J14" s="192" t="s">
        <v>53</v>
      </c>
      <c r="K14" s="192" t="s">
        <v>53</v>
      </c>
      <c r="L14" s="192" t="s">
        <v>53</v>
      </c>
      <c r="M14" s="192" t="s">
        <v>53</v>
      </c>
      <c r="N14" s="192" t="s">
        <v>54</v>
      </c>
      <c r="O14" s="192" t="s">
        <v>53</v>
      </c>
      <c r="P14" s="192" t="s">
        <v>53</v>
      </c>
      <c r="Q14" s="192" t="s">
        <v>53</v>
      </c>
      <c r="R14" s="192" t="s">
        <v>53</v>
      </c>
      <c r="S14" s="192" t="s">
        <v>53</v>
      </c>
      <c r="T14" s="192" t="s">
        <v>53</v>
      </c>
      <c r="U14" s="192" t="s">
        <v>54</v>
      </c>
      <c r="V14" s="192" t="s">
        <v>53</v>
      </c>
      <c r="W14" s="192" t="s">
        <v>53</v>
      </c>
      <c r="X14" s="192" t="s">
        <v>53</v>
      </c>
      <c r="Y14" s="192" t="s">
        <v>53</v>
      </c>
      <c r="Z14" s="192" t="s">
        <v>53</v>
      </c>
      <c r="AA14" s="192" t="s">
        <v>53</v>
      </c>
      <c r="AB14" s="192" t="s">
        <v>53</v>
      </c>
      <c r="AC14" s="204" t="str">
        <f t="shared" si="0"/>
        <v>1 - Muy Baja</v>
      </c>
      <c r="AD14" s="201">
        <f t="shared" si="1"/>
        <v>0.2</v>
      </c>
      <c r="AE14" s="204" t="str">
        <f t="shared" si="2"/>
        <v>3 - Moderado</v>
      </c>
      <c r="AF14" s="201">
        <f t="shared" si="3"/>
        <v>0.6</v>
      </c>
      <c r="AG14" s="196" t="str">
        <f>IFERROR(INDEX('CONSERVAC INFR'!$BLU$689:$BLY$693,MATCH(I14,'CONSERVAC INFR'!$BLS$689:$BLS$693,0),MATCH(AE14,'CONSERVAC INFR'!$BLU$687:$BLY$687,0)),"")</f>
        <v>MODERADO</v>
      </c>
      <c r="AH14" s="201">
        <f t="shared" si="4"/>
        <v>0.12</v>
      </c>
      <c r="AI14" s="191" t="s">
        <v>609</v>
      </c>
      <c r="AJ14" s="190" t="s">
        <v>597</v>
      </c>
      <c r="AK14" s="190" t="s">
        <v>604</v>
      </c>
      <c r="AL14" s="190" t="s">
        <v>603</v>
      </c>
      <c r="AM14" s="188" t="s">
        <v>35</v>
      </c>
      <c r="AN14" s="189" t="s">
        <v>46</v>
      </c>
      <c r="AO14" s="189" t="s">
        <v>50</v>
      </c>
      <c r="AP14" s="188" t="s">
        <v>52</v>
      </c>
      <c r="AQ14" s="188" t="s">
        <v>34</v>
      </c>
      <c r="AR14" s="189" t="s">
        <v>46</v>
      </c>
      <c r="AS14" s="189" t="s">
        <v>50</v>
      </c>
      <c r="AT14" s="188" t="s">
        <v>52</v>
      </c>
      <c r="AU14" s="188" t="s">
        <v>35</v>
      </c>
      <c r="AV14" s="189" t="s">
        <v>46</v>
      </c>
      <c r="AW14" s="189" t="s">
        <v>50</v>
      </c>
      <c r="AX14" s="188" t="s">
        <v>52</v>
      </c>
      <c r="AY14" s="188"/>
      <c r="AZ14" s="189"/>
      <c r="BA14" s="189"/>
      <c r="BB14" s="188"/>
      <c r="BC14" s="188"/>
      <c r="BD14" s="189"/>
      <c r="BE14" s="189"/>
      <c r="BF14" s="188"/>
      <c r="BG14" s="188"/>
      <c r="BH14" s="189"/>
      <c r="BI14" s="189"/>
      <c r="BJ14" s="188"/>
      <c r="BK14" s="188"/>
      <c r="BL14" s="189"/>
      <c r="BM14" s="189"/>
      <c r="BN14" s="188"/>
      <c r="BO14" s="188"/>
      <c r="BP14" s="189"/>
      <c r="BQ14" s="189"/>
      <c r="BR14" s="188"/>
      <c r="BS14" s="188"/>
      <c r="BT14" s="189"/>
      <c r="BU14" s="189"/>
      <c r="BV14" s="188"/>
      <c r="BW14" s="188"/>
      <c r="BX14" s="189"/>
      <c r="BY14" s="189"/>
      <c r="BZ14" s="188"/>
      <c r="CA14" s="188"/>
      <c r="CB14" s="189"/>
      <c r="CC14" s="189"/>
      <c r="CD14" s="188"/>
      <c r="CE14" s="188"/>
      <c r="CF14" s="189"/>
      <c r="CG14" s="189"/>
      <c r="CH14" s="188"/>
      <c r="CI14" s="67"/>
      <c r="CJ14" s="67"/>
      <c r="CK14" s="62"/>
      <c r="CL14" s="203" t="str">
        <f>IFERROR(IF(GE14&lt;=1,"1 - Muy Baja",VLOOKUP(GE14,'CONSERVAC INFR'!$BLR$689:$BLS$693,2,0)),"")</f>
        <v>1 - Muy Baja</v>
      </c>
      <c r="CM14" s="202">
        <f t="shared" si="5"/>
        <v>2.5000000000000001E-2</v>
      </c>
      <c r="CN14" s="203" t="str">
        <f>IFERROR(IF(GG14&lt;=1,"1 - Leve",HLOOKUP(GG14,'CONSERVAC INFR'!$BLU$686:$BLY$687,2,0)),"")</f>
        <v>3 - Moderado</v>
      </c>
      <c r="CO14" s="202">
        <f t="shared" si="6"/>
        <v>0.6</v>
      </c>
      <c r="CP14" s="200" t="str">
        <f t="shared" si="7"/>
        <v>MODERADO</v>
      </c>
      <c r="CQ14" s="201">
        <f t="shared" si="8"/>
        <v>1.4999999999999999E-2</v>
      </c>
      <c r="CR14" s="199" t="s">
        <v>238</v>
      </c>
      <c r="CS14" s="200">
        <f t="shared" si="9"/>
        <v>3</v>
      </c>
      <c r="CT14" s="188"/>
      <c r="CU14" s="199" t="s">
        <v>602</v>
      </c>
      <c r="CV14" s="79" t="s">
        <v>576</v>
      </c>
      <c r="CW14" s="60"/>
      <c r="CX14" s="56">
        <f t="shared" si="10"/>
        <v>2</v>
      </c>
      <c r="CY14" s="59">
        <f t="shared" si="11"/>
        <v>3</v>
      </c>
      <c r="CZ14" s="56" t="str">
        <f t="shared" si="12"/>
        <v>Moderado</v>
      </c>
      <c r="DA14" s="58">
        <f t="shared" si="13"/>
        <v>0.6</v>
      </c>
      <c r="DB14" s="57">
        <f t="shared" si="14"/>
        <v>0.25</v>
      </c>
      <c r="DC14" s="57">
        <f t="shared" si="15"/>
        <v>0.25</v>
      </c>
      <c r="DD14" s="56">
        <f t="shared" si="16"/>
        <v>0.5</v>
      </c>
      <c r="DE14" s="55">
        <f t="shared" si="17"/>
        <v>1</v>
      </c>
      <c r="DF14" s="54">
        <f t="shared" si="18"/>
        <v>0.1</v>
      </c>
      <c r="DG14" s="55">
        <f t="shared" si="19"/>
        <v>3</v>
      </c>
      <c r="DH14" s="55"/>
      <c r="DI14" s="54">
        <f t="shared" si="20"/>
        <v>0.6</v>
      </c>
      <c r="DJ14" s="57">
        <f t="shared" si="21"/>
        <v>0.25</v>
      </c>
      <c r="DK14" s="57">
        <f t="shared" si="22"/>
        <v>0.25</v>
      </c>
      <c r="DL14" s="56">
        <f t="shared" si="23"/>
        <v>0.5</v>
      </c>
      <c r="DM14" s="55">
        <f t="shared" si="24"/>
        <v>1</v>
      </c>
      <c r="DN14" s="54">
        <f t="shared" si="25"/>
        <v>0.05</v>
      </c>
      <c r="DO14" s="55">
        <f t="shared" si="26"/>
        <v>3</v>
      </c>
      <c r="DP14" s="54">
        <f t="shared" si="27"/>
        <v>0.6</v>
      </c>
      <c r="DQ14" s="57">
        <f t="shared" si="28"/>
        <v>0.25</v>
      </c>
      <c r="DR14" s="57">
        <f t="shared" si="29"/>
        <v>0.25</v>
      </c>
      <c r="DS14" s="56">
        <f t="shared" si="30"/>
        <v>0.5</v>
      </c>
      <c r="DT14" s="55">
        <f t="shared" si="31"/>
        <v>1</v>
      </c>
      <c r="DU14" s="54">
        <f t="shared" si="32"/>
        <v>2.5000000000000001E-2</v>
      </c>
      <c r="DV14" s="55">
        <f t="shared" si="33"/>
        <v>3</v>
      </c>
      <c r="DW14" s="54">
        <f t="shared" si="34"/>
        <v>0.6</v>
      </c>
      <c r="DX14" s="57">
        <f t="shared" si="35"/>
        <v>0</v>
      </c>
      <c r="DY14" s="57">
        <f t="shared" si="36"/>
        <v>0</v>
      </c>
      <c r="DZ14" s="56">
        <f t="shared" si="37"/>
        <v>0</v>
      </c>
      <c r="EA14" s="55">
        <f t="shared" si="38"/>
        <v>1</v>
      </c>
      <c r="EB14" s="54">
        <f t="shared" si="39"/>
        <v>2.5000000000000001E-2</v>
      </c>
      <c r="EC14" s="55">
        <f t="shared" si="40"/>
        <v>3</v>
      </c>
      <c r="ED14" s="54">
        <f t="shared" si="41"/>
        <v>0.6</v>
      </c>
      <c r="EE14" s="57">
        <f t="shared" si="42"/>
        <v>0</v>
      </c>
      <c r="EF14" s="57">
        <f t="shared" si="43"/>
        <v>0</v>
      </c>
      <c r="EG14" s="56">
        <f t="shared" si="44"/>
        <v>0</v>
      </c>
      <c r="EH14" s="55">
        <f t="shared" si="45"/>
        <v>1</v>
      </c>
      <c r="EI14" s="54">
        <f t="shared" si="46"/>
        <v>2.5000000000000001E-2</v>
      </c>
      <c r="EJ14" s="55">
        <f t="shared" si="47"/>
        <v>3</v>
      </c>
      <c r="EK14" s="54">
        <f t="shared" si="48"/>
        <v>0.6</v>
      </c>
      <c r="EL14" s="57">
        <f t="shared" si="49"/>
        <v>0</v>
      </c>
      <c r="EM14" s="57">
        <f t="shared" si="50"/>
        <v>0</v>
      </c>
      <c r="EN14" s="56">
        <f t="shared" si="51"/>
        <v>0</v>
      </c>
      <c r="EO14" s="55">
        <f t="shared" si="52"/>
        <v>1</v>
      </c>
      <c r="EP14" s="54">
        <f t="shared" si="53"/>
        <v>2.5000000000000001E-2</v>
      </c>
      <c r="EQ14" s="55">
        <f t="shared" si="54"/>
        <v>3</v>
      </c>
      <c r="ER14" s="54">
        <f t="shared" si="55"/>
        <v>0.6</v>
      </c>
      <c r="ES14" s="57">
        <f t="shared" si="56"/>
        <v>0</v>
      </c>
      <c r="ET14" s="57">
        <f t="shared" si="57"/>
        <v>0</v>
      </c>
      <c r="EU14" s="56">
        <f t="shared" si="58"/>
        <v>0</v>
      </c>
      <c r="EV14" s="55">
        <f t="shared" si="59"/>
        <v>1</v>
      </c>
      <c r="EW14" s="54">
        <f t="shared" si="60"/>
        <v>2.5000000000000001E-2</v>
      </c>
      <c r="EX14" s="55">
        <f t="shared" si="61"/>
        <v>3</v>
      </c>
      <c r="EY14" s="54">
        <f t="shared" si="62"/>
        <v>0.6</v>
      </c>
      <c r="EZ14" s="57">
        <f t="shared" si="63"/>
        <v>0</v>
      </c>
      <c r="FA14" s="57">
        <f t="shared" si="64"/>
        <v>0</v>
      </c>
      <c r="FB14" s="56">
        <f t="shared" si="65"/>
        <v>0</v>
      </c>
      <c r="FC14" s="55">
        <f t="shared" si="66"/>
        <v>1</v>
      </c>
      <c r="FD14" s="54">
        <f t="shared" si="67"/>
        <v>2.5000000000000001E-2</v>
      </c>
      <c r="FE14" s="55">
        <f t="shared" si="68"/>
        <v>3</v>
      </c>
      <c r="FF14" s="54">
        <f t="shared" si="69"/>
        <v>0.6</v>
      </c>
      <c r="FG14" s="57">
        <f t="shared" si="70"/>
        <v>0</v>
      </c>
      <c r="FH14" s="57">
        <f t="shared" si="71"/>
        <v>0</v>
      </c>
      <c r="FI14" s="56">
        <f t="shared" si="72"/>
        <v>0</v>
      </c>
      <c r="FJ14" s="55">
        <f t="shared" si="73"/>
        <v>1</v>
      </c>
      <c r="FK14" s="54">
        <f t="shared" si="74"/>
        <v>2.5000000000000001E-2</v>
      </c>
      <c r="FL14" s="55">
        <f t="shared" si="75"/>
        <v>3</v>
      </c>
      <c r="FM14" s="54">
        <f t="shared" si="76"/>
        <v>0.6</v>
      </c>
      <c r="FN14" s="57">
        <f t="shared" si="77"/>
        <v>0</v>
      </c>
      <c r="FO14" s="57">
        <f t="shared" si="78"/>
        <v>0</v>
      </c>
      <c r="FP14" s="56">
        <f t="shared" si="79"/>
        <v>0</v>
      </c>
      <c r="FQ14" s="55">
        <f t="shared" si="80"/>
        <v>1</v>
      </c>
      <c r="FR14" s="54">
        <f t="shared" si="81"/>
        <v>2.5000000000000001E-2</v>
      </c>
      <c r="FS14" s="55">
        <f t="shared" si="82"/>
        <v>3</v>
      </c>
      <c r="FT14" s="54">
        <f t="shared" si="83"/>
        <v>0.6</v>
      </c>
      <c r="FU14" s="57">
        <f t="shared" si="84"/>
        <v>0</v>
      </c>
      <c r="FV14" s="57">
        <f t="shared" si="85"/>
        <v>0</v>
      </c>
      <c r="FW14" s="56">
        <f t="shared" si="86"/>
        <v>0</v>
      </c>
      <c r="FX14" s="55">
        <f t="shared" si="87"/>
        <v>1</v>
      </c>
      <c r="FY14" s="54">
        <f t="shared" si="88"/>
        <v>2.5000000000000001E-2</v>
      </c>
      <c r="FZ14" s="55">
        <f t="shared" si="89"/>
        <v>3</v>
      </c>
      <c r="GA14" s="54">
        <f t="shared" si="90"/>
        <v>0.6</v>
      </c>
      <c r="GB14" s="57">
        <f t="shared" si="91"/>
        <v>0</v>
      </c>
      <c r="GC14" s="57">
        <f t="shared" si="92"/>
        <v>0</v>
      </c>
      <c r="GD14" s="56">
        <f t="shared" si="93"/>
        <v>0</v>
      </c>
      <c r="GE14" s="55">
        <f t="shared" si="94"/>
        <v>1</v>
      </c>
      <c r="GF14" s="54">
        <f t="shared" si="95"/>
        <v>2.5000000000000001E-2</v>
      </c>
      <c r="GG14" s="55">
        <f t="shared" si="96"/>
        <v>3</v>
      </c>
      <c r="GH14" s="54">
        <f t="shared" si="97"/>
        <v>0.6</v>
      </c>
      <c r="GI14" s="54">
        <f t="shared" si="98"/>
        <v>0.6</v>
      </c>
      <c r="GJ14" s="53"/>
    </row>
    <row r="15" spans="1:193 1680:1680" ht="173.4" x14ac:dyDescent="0.2">
      <c r="A15" s="196">
        <v>7</v>
      </c>
      <c r="B15" s="206" t="s">
        <v>600</v>
      </c>
      <c r="C15" s="199" t="s">
        <v>608</v>
      </c>
      <c r="D15" s="193" t="s">
        <v>205</v>
      </c>
      <c r="E15" s="190" t="s">
        <v>196</v>
      </c>
      <c r="F15" s="188" t="s">
        <v>225</v>
      </c>
      <c r="G15" s="190" t="s">
        <v>607</v>
      </c>
      <c r="H15" s="190" t="s">
        <v>180</v>
      </c>
      <c r="I15" s="192" t="s">
        <v>18</v>
      </c>
      <c r="J15" s="192" t="s">
        <v>53</v>
      </c>
      <c r="K15" s="192" t="s">
        <v>54</v>
      </c>
      <c r="L15" s="192" t="s">
        <v>53</v>
      </c>
      <c r="M15" s="192" t="s">
        <v>53</v>
      </c>
      <c r="N15" s="192" t="s">
        <v>54</v>
      </c>
      <c r="O15" s="192" t="s">
        <v>53</v>
      </c>
      <c r="P15" s="192" t="s">
        <v>53</v>
      </c>
      <c r="Q15" s="192" t="s">
        <v>54</v>
      </c>
      <c r="R15" s="192" t="s">
        <v>53</v>
      </c>
      <c r="S15" s="192" t="s">
        <v>54</v>
      </c>
      <c r="T15" s="192" t="s">
        <v>53</v>
      </c>
      <c r="U15" s="192" t="s">
        <v>54</v>
      </c>
      <c r="V15" s="192" t="s">
        <v>53</v>
      </c>
      <c r="W15" s="192" t="s">
        <v>53</v>
      </c>
      <c r="X15" s="192" t="s">
        <v>53</v>
      </c>
      <c r="Y15" s="192" t="s">
        <v>53</v>
      </c>
      <c r="Z15" s="192" t="s">
        <v>53</v>
      </c>
      <c r="AA15" s="192" t="s">
        <v>53</v>
      </c>
      <c r="AB15" s="192" t="s">
        <v>53</v>
      </c>
      <c r="AC15" s="204" t="str">
        <f t="shared" si="0"/>
        <v>1 - Muy Baja</v>
      </c>
      <c r="AD15" s="201">
        <f t="shared" si="1"/>
        <v>0.2</v>
      </c>
      <c r="AE15" s="204" t="str">
        <f t="shared" si="2"/>
        <v>3 - Moderado</v>
      </c>
      <c r="AF15" s="201">
        <f t="shared" si="3"/>
        <v>0.6</v>
      </c>
      <c r="AG15" s="196" t="str">
        <f>IFERROR(INDEX('CONSERVAC INFR'!$BLU$689:$BLY$693,MATCH(I15,'CONSERVAC INFR'!$BLS$689:$BLS$693,0),MATCH(AE15,'CONSERVAC INFR'!$BLU$687:$BLY$687,0)),"")</f>
        <v>MODERADO</v>
      </c>
      <c r="AH15" s="201">
        <f t="shared" si="4"/>
        <v>0.12</v>
      </c>
      <c r="AI15" s="191" t="s">
        <v>605</v>
      </c>
      <c r="AJ15" s="190" t="s">
        <v>597</v>
      </c>
      <c r="AK15" s="190" t="s">
        <v>604</v>
      </c>
      <c r="AL15" s="190" t="s">
        <v>603</v>
      </c>
      <c r="AM15" s="188" t="s">
        <v>34</v>
      </c>
      <c r="AN15" s="189" t="s">
        <v>45</v>
      </c>
      <c r="AO15" s="189" t="s">
        <v>50</v>
      </c>
      <c r="AP15" s="188" t="s">
        <v>52</v>
      </c>
      <c r="AQ15" s="188" t="s">
        <v>35</v>
      </c>
      <c r="AR15" s="189" t="s">
        <v>46</v>
      </c>
      <c r="AS15" s="189" t="s">
        <v>50</v>
      </c>
      <c r="AT15" s="188" t="s">
        <v>52</v>
      </c>
      <c r="AU15" s="188" t="s">
        <v>35</v>
      </c>
      <c r="AV15" s="189" t="s">
        <v>46</v>
      </c>
      <c r="AW15" s="189" t="s">
        <v>50</v>
      </c>
      <c r="AX15" s="188" t="s">
        <v>52</v>
      </c>
      <c r="AY15" s="188"/>
      <c r="AZ15" s="189"/>
      <c r="BA15" s="189"/>
      <c r="BB15" s="188"/>
      <c r="BC15" s="188"/>
      <c r="BD15" s="189"/>
      <c r="BE15" s="189"/>
      <c r="BF15" s="188"/>
      <c r="BG15" s="188"/>
      <c r="BH15" s="189"/>
      <c r="BI15" s="189"/>
      <c r="BJ15" s="188"/>
      <c r="BK15" s="188"/>
      <c r="BL15" s="189"/>
      <c r="BM15" s="189"/>
      <c r="BN15" s="188"/>
      <c r="BO15" s="188"/>
      <c r="BP15" s="189"/>
      <c r="BQ15" s="189"/>
      <c r="BR15" s="188"/>
      <c r="BS15" s="188"/>
      <c r="BT15" s="189"/>
      <c r="BU15" s="189"/>
      <c r="BV15" s="188"/>
      <c r="BW15" s="188"/>
      <c r="BX15" s="189"/>
      <c r="BY15" s="189"/>
      <c r="BZ15" s="188"/>
      <c r="CA15" s="188"/>
      <c r="CB15" s="189"/>
      <c r="CC15" s="189"/>
      <c r="CD15" s="188"/>
      <c r="CE15" s="188"/>
      <c r="CF15" s="189"/>
      <c r="CG15" s="189"/>
      <c r="CH15" s="188"/>
      <c r="CI15" s="67"/>
      <c r="CJ15" s="67"/>
      <c r="CK15" s="62"/>
      <c r="CL15" s="203" t="str">
        <f>IFERROR(IF(GE15&lt;=1,"1 - Muy Baja",VLOOKUP(GE15,'CONSERVAC INFR'!$BLR$689:$BLS$693,2,0)),"")</f>
        <v>1 - Muy Baja</v>
      </c>
      <c r="CM15" s="202">
        <f t="shared" si="5"/>
        <v>0.03</v>
      </c>
      <c r="CN15" s="203" t="str">
        <f>IFERROR(IF(GG15&lt;=1,"1 - Leve",HLOOKUP(GG15,'CONSERVAC INFR'!$BLU$686:$BLY$687,2,0)),"")</f>
        <v>3 - Moderado</v>
      </c>
      <c r="CO15" s="202">
        <f t="shared" si="6"/>
        <v>0.6</v>
      </c>
      <c r="CP15" s="200" t="str">
        <f t="shared" si="7"/>
        <v>MODERADO</v>
      </c>
      <c r="CQ15" s="201">
        <f t="shared" si="8"/>
        <v>1.7999999999999999E-2</v>
      </c>
      <c r="CR15" s="199" t="s">
        <v>475</v>
      </c>
      <c r="CS15" s="200">
        <f t="shared" si="9"/>
        <v>3</v>
      </c>
      <c r="CT15" s="188"/>
      <c r="CU15" s="199" t="s">
        <v>602</v>
      </c>
      <c r="CV15" s="79" t="s">
        <v>576</v>
      </c>
      <c r="CW15" s="60"/>
      <c r="CX15" s="56">
        <f t="shared" si="10"/>
        <v>5</v>
      </c>
      <c r="CY15" s="59">
        <f t="shared" si="11"/>
        <v>3</v>
      </c>
      <c r="CZ15" s="56" t="str">
        <f t="shared" si="12"/>
        <v>Moderado</v>
      </c>
      <c r="DA15" s="58">
        <f t="shared" si="13"/>
        <v>0.6</v>
      </c>
      <c r="DB15" s="57">
        <f t="shared" si="14"/>
        <v>0.15</v>
      </c>
      <c r="DC15" s="57">
        <f t="shared" si="15"/>
        <v>0.25</v>
      </c>
      <c r="DD15" s="56">
        <f t="shared" si="16"/>
        <v>0.4</v>
      </c>
      <c r="DE15" s="55">
        <f t="shared" si="17"/>
        <v>1</v>
      </c>
      <c r="DF15" s="54">
        <f t="shared" si="18"/>
        <v>0.12</v>
      </c>
      <c r="DG15" s="55">
        <f t="shared" si="19"/>
        <v>3</v>
      </c>
      <c r="DH15" s="55"/>
      <c r="DI15" s="54">
        <f t="shared" si="20"/>
        <v>0.6</v>
      </c>
      <c r="DJ15" s="57">
        <f t="shared" si="21"/>
        <v>0.25</v>
      </c>
      <c r="DK15" s="57">
        <f t="shared" si="22"/>
        <v>0.25</v>
      </c>
      <c r="DL15" s="56">
        <f t="shared" si="23"/>
        <v>0.5</v>
      </c>
      <c r="DM15" s="55">
        <f t="shared" si="24"/>
        <v>1</v>
      </c>
      <c r="DN15" s="54">
        <f t="shared" si="25"/>
        <v>0.06</v>
      </c>
      <c r="DO15" s="55">
        <f t="shared" si="26"/>
        <v>3</v>
      </c>
      <c r="DP15" s="54">
        <f t="shared" si="27"/>
        <v>0.6</v>
      </c>
      <c r="DQ15" s="57">
        <f t="shared" si="28"/>
        <v>0.25</v>
      </c>
      <c r="DR15" s="57">
        <f t="shared" si="29"/>
        <v>0.25</v>
      </c>
      <c r="DS15" s="56">
        <f t="shared" si="30"/>
        <v>0.5</v>
      </c>
      <c r="DT15" s="55">
        <f t="shared" si="31"/>
        <v>1</v>
      </c>
      <c r="DU15" s="54">
        <f t="shared" si="32"/>
        <v>0.03</v>
      </c>
      <c r="DV15" s="55">
        <f t="shared" si="33"/>
        <v>3</v>
      </c>
      <c r="DW15" s="54">
        <f t="shared" si="34"/>
        <v>0.6</v>
      </c>
      <c r="DX15" s="57">
        <f t="shared" si="35"/>
        <v>0</v>
      </c>
      <c r="DY15" s="57">
        <f t="shared" si="36"/>
        <v>0</v>
      </c>
      <c r="DZ15" s="56">
        <f t="shared" si="37"/>
        <v>0</v>
      </c>
      <c r="EA15" s="55">
        <f t="shared" si="38"/>
        <v>1</v>
      </c>
      <c r="EB15" s="54">
        <f t="shared" si="39"/>
        <v>0.03</v>
      </c>
      <c r="EC15" s="55">
        <f t="shared" si="40"/>
        <v>3</v>
      </c>
      <c r="ED15" s="54">
        <f t="shared" si="41"/>
        <v>0.6</v>
      </c>
      <c r="EE15" s="57">
        <f t="shared" si="42"/>
        <v>0</v>
      </c>
      <c r="EF15" s="57">
        <f t="shared" si="43"/>
        <v>0</v>
      </c>
      <c r="EG15" s="56">
        <f t="shared" si="44"/>
        <v>0</v>
      </c>
      <c r="EH15" s="55">
        <f t="shared" si="45"/>
        <v>1</v>
      </c>
      <c r="EI15" s="54">
        <f t="shared" si="46"/>
        <v>0.03</v>
      </c>
      <c r="EJ15" s="55">
        <f t="shared" si="47"/>
        <v>3</v>
      </c>
      <c r="EK15" s="54">
        <f t="shared" si="48"/>
        <v>0.6</v>
      </c>
      <c r="EL15" s="57">
        <f t="shared" si="49"/>
        <v>0</v>
      </c>
      <c r="EM15" s="57">
        <f t="shared" si="50"/>
        <v>0</v>
      </c>
      <c r="EN15" s="56">
        <f t="shared" si="51"/>
        <v>0</v>
      </c>
      <c r="EO15" s="55">
        <f t="shared" si="52"/>
        <v>1</v>
      </c>
      <c r="EP15" s="54">
        <f t="shared" si="53"/>
        <v>0.03</v>
      </c>
      <c r="EQ15" s="55">
        <f t="shared" si="54"/>
        <v>3</v>
      </c>
      <c r="ER15" s="54">
        <f t="shared" si="55"/>
        <v>0.6</v>
      </c>
      <c r="ES15" s="57">
        <f t="shared" si="56"/>
        <v>0</v>
      </c>
      <c r="ET15" s="57">
        <f t="shared" si="57"/>
        <v>0</v>
      </c>
      <c r="EU15" s="56">
        <f t="shared" si="58"/>
        <v>0</v>
      </c>
      <c r="EV15" s="55">
        <f t="shared" si="59"/>
        <v>1</v>
      </c>
      <c r="EW15" s="54">
        <f t="shared" si="60"/>
        <v>0.03</v>
      </c>
      <c r="EX15" s="55">
        <f t="shared" si="61"/>
        <v>3</v>
      </c>
      <c r="EY15" s="54">
        <f t="shared" si="62"/>
        <v>0.6</v>
      </c>
      <c r="EZ15" s="57">
        <f t="shared" si="63"/>
        <v>0</v>
      </c>
      <c r="FA15" s="57">
        <f t="shared" si="64"/>
        <v>0</v>
      </c>
      <c r="FB15" s="56">
        <f t="shared" si="65"/>
        <v>0</v>
      </c>
      <c r="FC15" s="55">
        <f t="shared" si="66"/>
        <v>1</v>
      </c>
      <c r="FD15" s="54">
        <f t="shared" si="67"/>
        <v>0.03</v>
      </c>
      <c r="FE15" s="55">
        <f t="shared" si="68"/>
        <v>3</v>
      </c>
      <c r="FF15" s="54">
        <f t="shared" si="69"/>
        <v>0.6</v>
      </c>
      <c r="FG15" s="57">
        <f t="shared" si="70"/>
        <v>0</v>
      </c>
      <c r="FH15" s="57">
        <f t="shared" si="71"/>
        <v>0</v>
      </c>
      <c r="FI15" s="56">
        <f t="shared" si="72"/>
        <v>0</v>
      </c>
      <c r="FJ15" s="55">
        <f t="shared" si="73"/>
        <v>1</v>
      </c>
      <c r="FK15" s="54">
        <f t="shared" si="74"/>
        <v>0.03</v>
      </c>
      <c r="FL15" s="55">
        <f t="shared" si="75"/>
        <v>3</v>
      </c>
      <c r="FM15" s="54">
        <f t="shared" si="76"/>
        <v>0.6</v>
      </c>
      <c r="FN15" s="57">
        <f t="shared" si="77"/>
        <v>0</v>
      </c>
      <c r="FO15" s="57">
        <f t="shared" si="78"/>
        <v>0</v>
      </c>
      <c r="FP15" s="56">
        <f t="shared" si="79"/>
        <v>0</v>
      </c>
      <c r="FQ15" s="55">
        <f t="shared" si="80"/>
        <v>1</v>
      </c>
      <c r="FR15" s="54">
        <f t="shared" si="81"/>
        <v>0.03</v>
      </c>
      <c r="FS15" s="55">
        <f t="shared" si="82"/>
        <v>3</v>
      </c>
      <c r="FT15" s="54">
        <f t="shared" si="83"/>
        <v>0.6</v>
      </c>
      <c r="FU15" s="57">
        <f t="shared" si="84"/>
        <v>0</v>
      </c>
      <c r="FV15" s="57">
        <f t="shared" si="85"/>
        <v>0</v>
      </c>
      <c r="FW15" s="56">
        <f t="shared" si="86"/>
        <v>0</v>
      </c>
      <c r="FX15" s="55">
        <f t="shared" si="87"/>
        <v>1</v>
      </c>
      <c r="FY15" s="54">
        <f t="shared" si="88"/>
        <v>0.03</v>
      </c>
      <c r="FZ15" s="55">
        <f t="shared" si="89"/>
        <v>3</v>
      </c>
      <c r="GA15" s="54">
        <f t="shared" si="90"/>
        <v>0.6</v>
      </c>
      <c r="GB15" s="57">
        <f t="shared" si="91"/>
        <v>0</v>
      </c>
      <c r="GC15" s="57">
        <f t="shared" si="92"/>
        <v>0</v>
      </c>
      <c r="GD15" s="56">
        <f t="shared" si="93"/>
        <v>0</v>
      </c>
      <c r="GE15" s="55">
        <f t="shared" si="94"/>
        <v>1</v>
      </c>
      <c r="GF15" s="54">
        <f t="shared" si="95"/>
        <v>0.03</v>
      </c>
      <c r="GG15" s="55">
        <f t="shared" si="96"/>
        <v>3</v>
      </c>
      <c r="GH15" s="54">
        <f t="shared" si="97"/>
        <v>0.6</v>
      </c>
      <c r="GI15" s="54">
        <f t="shared" si="98"/>
        <v>0.6</v>
      </c>
      <c r="GJ15" s="53"/>
    </row>
    <row r="16" spans="1:193 1680:1680" ht="173.4" x14ac:dyDescent="0.2">
      <c r="A16" s="196">
        <v>8</v>
      </c>
      <c r="B16" s="206" t="s">
        <v>600</v>
      </c>
      <c r="C16" s="199" t="s">
        <v>606</v>
      </c>
      <c r="D16" s="193" t="s">
        <v>206</v>
      </c>
      <c r="E16" s="190" t="s">
        <v>204</v>
      </c>
      <c r="F16" s="188" t="s">
        <v>225</v>
      </c>
      <c r="G16" s="190" t="s">
        <v>220</v>
      </c>
      <c r="H16" s="190" t="s">
        <v>180</v>
      </c>
      <c r="I16" s="192" t="s">
        <v>18</v>
      </c>
      <c r="J16" s="192" t="s">
        <v>53</v>
      </c>
      <c r="K16" s="192" t="s">
        <v>54</v>
      </c>
      <c r="L16" s="192" t="s">
        <v>53</v>
      </c>
      <c r="M16" s="192" t="s">
        <v>53</v>
      </c>
      <c r="N16" s="192" t="s">
        <v>54</v>
      </c>
      <c r="O16" s="192" t="s">
        <v>53</v>
      </c>
      <c r="P16" s="192" t="s">
        <v>53</v>
      </c>
      <c r="Q16" s="192" t="s">
        <v>54</v>
      </c>
      <c r="R16" s="192" t="s">
        <v>53</v>
      </c>
      <c r="S16" s="192" t="s">
        <v>54</v>
      </c>
      <c r="T16" s="192" t="s">
        <v>53</v>
      </c>
      <c r="U16" s="192" t="s">
        <v>54</v>
      </c>
      <c r="V16" s="192" t="s">
        <v>53</v>
      </c>
      <c r="W16" s="192" t="s">
        <v>53</v>
      </c>
      <c r="X16" s="192" t="s">
        <v>53</v>
      </c>
      <c r="Y16" s="192" t="s">
        <v>53</v>
      </c>
      <c r="Z16" s="192" t="s">
        <v>53</v>
      </c>
      <c r="AA16" s="192" t="s">
        <v>53</v>
      </c>
      <c r="AB16" s="192" t="s">
        <v>53</v>
      </c>
      <c r="AC16" s="204" t="str">
        <f t="shared" si="0"/>
        <v>1 - Muy Baja</v>
      </c>
      <c r="AD16" s="201">
        <f t="shared" si="1"/>
        <v>0.2</v>
      </c>
      <c r="AE16" s="204" t="str">
        <f t="shared" si="2"/>
        <v>3 - Moderado</v>
      </c>
      <c r="AF16" s="201">
        <f t="shared" si="3"/>
        <v>0.6</v>
      </c>
      <c r="AG16" s="196" t="str">
        <f>IFERROR(INDEX('CONSERVAC INFR'!$BLU$689:$BLY$693,MATCH(I16,'CONSERVAC INFR'!$BLS$689:$BLS$693,0),MATCH(AE16,'CONSERVAC INFR'!$BLU$687:$BLY$687,0)),"")</f>
        <v>MODERADO</v>
      </c>
      <c r="AH16" s="201">
        <f t="shared" si="4"/>
        <v>0.12</v>
      </c>
      <c r="AI16" s="191" t="s">
        <v>605</v>
      </c>
      <c r="AJ16" s="190" t="s">
        <v>597</v>
      </c>
      <c r="AK16" s="190" t="s">
        <v>604</v>
      </c>
      <c r="AL16" s="190" t="s">
        <v>603</v>
      </c>
      <c r="AM16" s="188" t="s">
        <v>34</v>
      </c>
      <c r="AN16" s="189" t="s">
        <v>45</v>
      </c>
      <c r="AO16" s="189" t="s">
        <v>50</v>
      </c>
      <c r="AP16" s="188" t="s">
        <v>52</v>
      </c>
      <c r="AQ16" s="188" t="s">
        <v>35</v>
      </c>
      <c r="AR16" s="189" t="s">
        <v>46</v>
      </c>
      <c r="AS16" s="189" t="s">
        <v>50</v>
      </c>
      <c r="AT16" s="188" t="s">
        <v>52</v>
      </c>
      <c r="AU16" s="188" t="s">
        <v>35</v>
      </c>
      <c r="AV16" s="189" t="s">
        <v>46</v>
      </c>
      <c r="AW16" s="189" t="s">
        <v>50</v>
      </c>
      <c r="AX16" s="188" t="s">
        <v>52</v>
      </c>
      <c r="AY16" s="188"/>
      <c r="AZ16" s="189"/>
      <c r="BA16" s="189"/>
      <c r="BB16" s="188"/>
      <c r="BC16" s="188"/>
      <c r="BD16" s="189"/>
      <c r="BE16" s="189"/>
      <c r="BF16" s="188"/>
      <c r="BG16" s="188"/>
      <c r="BH16" s="189"/>
      <c r="BI16" s="189"/>
      <c r="BJ16" s="188"/>
      <c r="BK16" s="188"/>
      <c r="BL16" s="189"/>
      <c r="BM16" s="189"/>
      <c r="BN16" s="188"/>
      <c r="BO16" s="188"/>
      <c r="BP16" s="189"/>
      <c r="BQ16" s="189"/>
      <c r="BR16" s="188"/>
      <c r="BS16" s="188"/>
      <c r="BT16" s="189"/>
      <c r="BU16" s="189"/>
      <c r="BV16" s="188"/>
      <c r="BW16" s="188"/>
      <c r="BX16" s="189"/>
      <c r="BY16" s="189"/>
      <c r="BZ16" s="188"/>
      <c r="CA16" s="188"/>
      <c r="CB16" s="189"/>
      <c r="CC16" s="189"/>
      <c r="CD16" s="188"/>
      <c r="CE16" s="188"/>
      <c r="CF16" s="189"/>
      <c r="CG16" s="189"/>
      <c r="CH16" s="188"/>
      <c r="CI16" s="67"/>
      <c r="CJ16" s="67"/>
      <c r="CK16" s="62"/>
      <c r="CL16" s="203" t="str">
        <f>IFERROR(IF(GE16&lt;=1,"1 - Muy Baja",VLOOKUP(GE16,'CONSERVAC INFR'!$BLR$689:$BLS$693,2,0)),"")</f>
        <v>1 - Muy Baja</v>
      </c>
      <c r="CM16" s="202">
        <f t="shared" si="5"/>
        <v>0.03</v>
      </c>
      <c r="CN16" s="203" t="str">
        <f>IFERROR(IF(GG16&lt;=1,"1 - Leve",HLOOKUP(GG16,'CONSERVAC INFR'!$BLU$686:$BLY$687,2,0)),"")</f>
        <v>3 - Moderado</v>
      </c>
      <c r="CO16" s="202">
        <f t="shared" si="6"/>
        <v>0.6</v>
      </c>
      <c r="CP16" s="200" t="str">
        <f t="shared" si="7"/>
        <v>MODERADO</v>
      </c>
      <c r="CQ16" s="201">
        <f t="shared" si="8"/>
        <v>1.7999999999999999E-2</v>
      </c>
      <c r="CR16" s="199" t="s">
        <v>238</v>
      </c>
      <c r="CS16" s="200">
        <f t="shared" si="9"/>
        <v>3</v>
      </c>
      <c r="CT16" s="188"/>
      <c r="CU16" s="199" t="s">
        <v>602</v>
      </c>
      <c r="CV16" s="79" t="s">
        <v>576</v>
      </c>
      <c r="CW16" s="60"/>
      <c r="CX16" s="56">
        <f t="shared" si="10"/>
        <v>5</v>
      </c>
      <c r="CY16" s="59">
        <f t="shared" si="11"/>
        <v>3</v>
      </c>
      <c r="CZ16" s="56" t="str">
        <f t="shared" si="12"/>
        <v>Moderado</v>
      </c>
      <c r="DA16" s="58">
        <f t="shared" si="13"/>
        <v>0.6</v>
      </c>
      <c r="DB16" s="57">
        <f t="shared" si="14"/>
        <v>0.15</v>
      </c>
      <c r="DC16" s="57">
        <f t="shared" si="15"/>
        <v>0.25</v>
      </c>
      <c r="DD16" s="56">
        <f t="shared" si="16"/>
        <v>0.4</v>
      </c>
      <c r="DE16" s="55">
        <f t="shared" si="17"/>
        <v>1</v>
      </c>
      <c r="DF16" s="54">
        <f t="shared" si="18"/>
        <v>0.12</v>
      </c>
      <c r="DG16" s="55">
        <f t="shared" si="19"/>
        <v>3</v>
      </c>
      <c r="DH16" s="55"/>
      <c r="DI16" s="54">
        <f t="shared" si="20"/>
        <v>0.6</v>
      </c>
      <c r="DJ16" s="57">
        <f t="shared" si="21"/>
        <v>0.25</v>
      </c>
      <c r="DK16" s="57">
        <f t="shared" si="22"/>
        <v>0.25</v>
      </c>
      <c r="DL16" s="56">
        <f t="shared" si="23"/>
        <v>0.5</v>
      </c>
      <c r="DM16" s="55">
        <f t="shared" si="24"/>
        <v>1</v>
      </c>
      <c r="DN16" s="54">
        <f t="shared" si="25"/>
        <v>0.06</v>
      </c>
      <c r="DO16" s="55">
        <f t="shared" si="26"/>
        <v>3</v>
      </c>
      <c r="DP16" s="54">
        <f t="shared" si="27"/>
        <v>0.6</v>
      </c>
      <c r="DQ16" s="57">
        <f t="shared" si="28"/>
        <v>0.25</v>
      </c>
      <c r="DR16" s="57">
        <f t="shared" si="29"/>
        <v>0.25</v>
      </c>
      <c r="DS16" s="56">
        <f t="shared" si="30"/>
        <v>0.5</v>
      </c>
      <c r="DT16" s="55">
        <f t="shared" si="31"/>
        <v>1</v>
      </c>
      <c r="DU16" s="54">
        <f t="shared" si="32"/>
        <v>0.03</v>
      </c>
      <c r="DV16" s="55">
        <f t="shared" si="33"/>
        <v>3</v>
      </c>
      <c r="DW16" s="54">
        <f t="shared" si="34"/>
        <v>0.6</v>
      </c>
      <c r="DX16" s="57">
        <f t="shared" si="35"/>
        <v>0</v>
      </c>
      <c r="DY16" s="57">
        <f t="shared" si="36"/>
        <v>0</v>
      </c>
      <c r="DZ16" s="56">
        <f t="shared" si="37"/>
        <v>0</v>
      </c>
      <c r="EA16" s="55">
        <f t="shared" si="38"/>
        <v>1</v>
      </c>
      <c r="EB16" s="54">
        <f t="shared" si="39"/>
        <v>0.03</v>
      </c>
      <c r="EC16" s="55">
        <f t="shared" si="40"/>
        <v>3</v>
      </c>
      <c r="ED16" s="54">
        <f t="shared" si="41"/>
        <v>0.6</v>
      </c>
      <c r="EE16" s="57">
        <f t="shared" si="42"/>
        <v>0</v>
      </c>
      <c r="EF16" s="57">
        <f t="shared" si="43"/>
        <v>0</v>
      </c>
      <c r="EG16" s="56">
        <f t="shared" si="44"/>
        <v>0</v>
      </c>
      <c r="EH16" s="55">
        <f t="shared" si="45"/>
        <v>1</v>
      </c>
      <c r="EI16" s="54">
        <f t="shared" si="46"/>
        <v>0.03</v>
      </c>
      <c r="EJ16" s="55">
        <f t="shared" si="47"/>
        <v>3</v>
      </c>
      <c r="EK16" s="54">
        <f t="shared" si="48"/>
        <v>0.6</v>
      </c>
      <c r="EL16" s="57">
        <f t="shared" si="49"/>
        <v>0</v>
      </c>
      <c r="EM16" s="57">
        <f t="shared" si="50"/>
        <v>0</v>
      </c>
      <c r="EN16" s="56">
        <f t="shared" si="51"/>
        <v>0</v>
      </c>
      <c r="EO16" s="55">
        <f t="shared" si="52"/>
        <v>1</v>
      </c>
      <c r="EP16" s="54">
        <f t="shared" si="53"/>
        <v>0.03</v>
      </c>
      <c r="EQ16" s="55">
        <f t="shared" si="54"/>
        <v>3</v>
      </c>
      <c r="ER16" s="54">
        <f t="shared" si="55"/>
        <v>0.6</v>
      </c>
      <c r="ES16" s="57">
        <f t="shared" si="56"/>
        <v>0</v>
      </c>
      <c r="ET16" s="57">
        <f t="shared" si="57"/>
        <v>0</v>
      </c>
      <c r="EU16" s="56">
        <f t="shared" si="58"/>
        <v>0</v>
      </c>
      <c r="EV16" s="55">
        <f t="shared" si="59"/>
        <v>1</v>
      </c>
      <c r="EW16" s="54">
        <f t="shared" si="60"/>
        <v>0.03</v>
      </c>
      <c r="EX16" s="55">
        <f t="shared" si="61"/>
        <v>3</v>
      </c>
      <c r="EY16" s="54">
        <f t="shared" si="62"/>
        <v>0.6</v>
      </c>
      <c r="EZ16" s="57">
        <f t="shared" si="63"/>
        <v>0</v>
      </c>
      <c r="FA16" s="57">
        <f t="shared" si="64"/>
        <v>0</v>
      </c>
      <c r="FB16" s="56">
        <f t="shared" si="65"/>
        <v>0</v>
      </c>
      <c r="FC16" s="55">
        <f t="shared" si="66"/>
        <v>1</v>
      </c>
      <c r="FD16" s="54">
        <f t="shared" si="67"/>
        <v>0.03</v>
      </c>
      <c r="FE16" s="55">
        <f t="shared" si="68"/>
        <v>3</v>
      </c>
      <c r="FF16" s="54">
        <f t="shared" si="69"/>
        <v>0.6</v>
      </c>
      <c r="FG16" s="57">
        <f t="shared" si="70"/>
        <v>0</v>
      </c>
      <c r="FH16" s="57">
        <f t="shared" si="71"/>
        <v>0</v>
      </c>
      <c r="FI16" s="56">
        <f t="shared" si="72"/>
        <v>0</v>
      </c>
      <c r="FJ16" s="55">
        <f t="shared" si="73"/>
        <v>1</v>
      </c>
      <c r="FK16" s="54">
        <f t="shared" si="74"/>
        <v>0.03</v>
      </c>
      <c r="FL16" s="55">
        <f t="shared" si="75"/>
        <v>3</v>
      </c>
      <c r="FM16" s="54">
        <f t="shared" si="76"/>
        <v>0.6</v>
      </c>
      <c r="FN16" s="57">
        <f t="shared" si="77"/>
        <v>0</v>
      </c>
      <c r="FO16" s="57">
        <f t="shared" si="78"/>
        <v>0</v>
      </c>
      <c r="FP16" s="56">
        <f t="shared" si="79"/>
        <v>0</v>
      </c>
      <c r="FQ16" s="55">
        <f t="shared" si="80"/>
        <v>1</v>
      </c>
      <c r="FR16" s="54">
        <f t="shared" si="81"/>
        <v>0.03</v>
      </c>
      <c r="FS16" s="55">
        <f t="shared" si="82"/>
        <v>3</v>
      </c>
      <c r="FT16" s="54">
        <f t="shared" si="83"/>
        <v>0.6</v>
      </c>
      <c r="FU16" s="57">
        <f t="shared" si="84"/>
        <v>0</v>
      </c>
      <c r="FV16" s="57">
        <f t="shared" si="85"/>
        <v>0</v>
      </c>
      <c r="FW16" s="56">
        <f t="shared" si="86"/>
        <v>0</v>
      </c>
      <c r="FX16" s="55">
        <f t="shared" si="87"/>
        <v>1</v>
      </c>
      <c r="FY16" s="54">
        <f t="shared" si="88"/>
        <v>0.03</v>
      </c>
      <c r="FZ16" s="55">
        <f t="shared" si="89"/>
        <v>3</v>
      </c>
      <c r="GA16" s="54">
        <f t="shared" si="90"/>
        <v>0.6</v>
      </c>
      <c r="GB16" s="57">
        <f t="shared" si="91"/>
        <v>0</v>
      </c>
      <c r="GC16" s="57">
        <f t="shared" si="92"/>
        <v>0</v>
      </c>
      <c r="GD16" s="56">
        <f t="shared" si="93"/>
        <v>0</v>
      </c>
      <c r="GE16" s="55">
        <f t="shared" si="94"/>
        <v>1</v>
      </c>
      <c r="GF16" s="54">
        <f t="shared" si="95"/>
        <v>0.03</v>
      </c>
      <c r="GG16" s="55">
        <f t="shared" si="96"/>
        <v>3</v>
      </c>
      <c r="GH16" s="54">
        <f t="shared" si="97"/>
        <v>0.6</v>
      </c>
      <c r="GI16" s="54">
        <f t="shared" si="98"/>
        <v>0.6</v>
      </c>
      <c r="GJ16" s="53"/>
    </row>
    <row r="17" spans="1:191" ht="173.4" x14ac:dyDescent="0.2">
      <c r="A17" s="196">
        <v>9</v>
      </c>
      <c r="B17" s="206" t="s">
        <v>600</v>
      </c>
      <c r="C17" s="199" t="s">
        <v>601</v>
      </c>
      <c r="D17" s="193" t="s">
        <v>205</v>
      </c>
      <c r="E17" s="190" t="s">
        <v>196</v>
      </c>
      <c r="F17" s="188" t="s">
        <v>225</v>
      </c>
      <c r="G17" s="190" t="s">
        <v>220</v>
      </c>
      <c r="H17" s="190" t="s">
        <v>180</v>
      </c>
      <c r="I17" s="192" t="s">
        <v>18</v>
      </c>
      <c r="J17" s="192" t="s">
        <v>53</v>
      </c>
      <c r="K17" s="192" t="s">
        <v>54</v>
      </c>
      <c r="L17" s="192" t="s">
        <v>53</v>
      </c>
      <c r="M17" s="192" t="s">
        <v>53</v>
      </c>
      <c r="N17" s="192" t="s">
        <v>54</v>
      </c>
      <c r="O17" s="192" t="s">
        <v>53</v>
      </c>
      <c r="P17" s="192" t="s">
        <v>53</v>
      </c>
      <c r="Q17" s="192" t="s">
        <v>54</v>
      </c>
      <c r="R17" s="192" t="s">
        <v>53</v>
      </c>
      <c r="S17" s="192" t="s">
        <v>54</v>
      </c>
      <c r="T17" s="192" t="s">
        <v>53</v>
      </c>
      <c r="U17" s="192" t="s">
        <v>54</v>
      </c>
      <c r="V17" s="192" t="s">
        <v>53</v>
      </c>
      <c r="W17" s="192" t="s">
        <v>53</v>
      </c>
      <c r="X17" s="192" t="s">
        <v>53</v>
      </c>
      <c r="Y17" s="192" t="s">
        <v>53</v>
      </c>
      <c r="Z17" s="192" t="s">
        <v>53</v>
      </c>
      <c r="AA17" s="192" t="s">
        <v>53</v>
      </c>
      <c r="AB17" s="192" t="s">
        <v>53</v>
      </c>
      <c r="AC17" s="204" t="str">
        <f t="shared" si="0"/>
        <v>1 - Muy Baja</v>
      </c>
      <c r="AD17" s="201">
        <f t="shared" si="1"/>
        <v>0.2</v>
      </c>
      <c r="AE17" s="204" t="str">
        <f t="shared" si="2"/>
        <v>3 - Moderado</v>
      </c>
      <c r="AF17" s="201">
        <f t="shared" si="3"/>
        <v>0.6</v>
      </c>
      <c r="AG17" s="196" t="str">
        <f>IFERROR(INDEX('CONSERVAC INFR'!$BLU$689:$BLY$693,MATCH(I17,'CONSERVAC INFR'!$BLS$689:$BLS$693,0),MATCH(AE17,'CONSERVAC INFR'!$BLU$687:$BLY$687,0)),"")</f>
        <v>MODERADO</v>
      </c>
      <c r="AH17" s="201">
        <f t="shared" si="4"/>
        <v>0.12</v>
      </c>
      <c r="AI17" s="191" t="s">
        <v>598</v>
      </c>
      <c r="AJ17" s="190" t="s">
        <v>597</v>
      </c>
      <c r="AK17" s="190" t="s">
        <v>587</v>
      </c>
      <c r="AL17" s="190" t="s">
        <v>586</v>
      </c>
      <c r="AM17" s="188" t="s">
        <v>34</v>
      </c>
      <c r="AN17" s="189" t="s">
        <v>46</v>
      </c>
      <c r="AO17" s="189" t="s">
        <v>50</v>
      </c>
      <c r="AP17" s="188" t="s">
        <v>52</v>
      </c>
      <c r="AQ17" s="188" t="s">
        <v>35</v>
      </c>
      <c r="AR17" s="189" t="s">
        <v>45</v>
      </c>
      <c r="AS17" s="189" t="s">
        <v>50</v>
      </c>
      <c r="AT17" s="188" t="s">
        <v>52</v>
      </c>
      <c r="AU17" s="188" t="s">
        <v>35</v>
      </c>
      <c r="AV17" s="189" t="s">
        <v>46</v>
      </c>
      <c r="AW17" s="189" t="s">
        <v>50</v>
      </c>
      <c r="AX17" s="188" t="s">
        <v>52</v>
      </c>
      <c r="AY17" s="188" t="s">
        <v>35</v>
      </c>
      <c r="AZ17" s="189" t="s">
        <v>46</v>
      </c>
      <c r="BA17" s="189" t="s">
        <v>50</v>
      </c>
      <c r="BB17" s="188" t="s">
        <v>52</v>
      </c>
      <c r="BC17" s="188"/>
      <c r="BD17" s="189"/>
      <c r="BE17" s="189"/>
      <c r="BF17" s="188"/>
      <c r="BG17" s="188"/>
      <c r="BH17" s="189"/>
      <c r="BI17" s="189"/>
      <c r="BJ17" s="188"/>
      <c r="BK17" s="188"/>
      <c r="BL17" s="189"/>
      <c r="BM17" s="189"/>
      <c r="BN17" s="188"/>
      <c r="BO17" s="188"/>
      <c r="BP17" s="189"/>
      <c r="BQ17" s="189"/>
      <c r="BR17" s="188"/>
      <c r="BS17" s="188"/>
      <c r="BT17" s="189"/>
      <c r="BU17" s="189"/>
      <c r="BV17" s="188"/>
      <c r="BW17" s="188"/>
      <c r="BX17" s="189"/>
      <c r="BY17" s="189"/>
      <c r="BZ17" s="188"/>
      <c r="CA17" s="188"/>
      <c r="CB17" s="189"/>
      <c r="CC17" s="189"/>
      <c r="CD17" s="188"/>
      <c r="CE17" s="188"/>
      <c r="CF17" s="189"/>
      <c r="CG17" s="189"/>
      <c r="CH17" s="188"/>
      <c r="CI17" s="67"/>
      <c r="CJ17" s="67"/>
      <c r="CK17" s="62"/>
      <c r="CL17" s="203" t="str">
        <f>IFERROR(IF(GE17&lt;=1,"1 - Muy Baja",VLOOKUP(GE17,'CONSERVAC INFR'!$BLR$689:$BLS$693,2,0)),"")</f>
        <v>1 - Muy Baja</v>
      </c>
      <c r="CM17" s="202">
        <f t="shared" si="5"/>
        <v>1.4999999999999999E-2</v>
      </c>
      <c r="CN17" s="203" t="str">
        <f>IFERROR(IF(GG17&lt;=1,"1 - Leve",HLOOKUP(GG17,'CONSERVAC INFR'!$BLU$686:$BLY$687,2,0)),"")</f>
        <v>3 - Moderado</v>
      </c>
      <c r="CO17" s="202">
        <f t="shared" si="6"/>
        <v>0.6</v>
      </c>
      <c r="CP17" s="200" t="str">
        <f t="shared" si="7"/>
        <v>MODERADO</v>
      </c>
      <c r="CQ17" s="201">
        <f t="shared" si="8"/>
        <v>8.9999999999999993E-3</v>
      </c>
      <c r="CR17" s="199" t="s">
        <v>475</v>
      </c>
      <c r="CS17" s="200">
        <f t="shared" si="9"/>
        <v>3</v>
      </c>
      <c r="CT17" s="188"/>
      <c r="CU17" s="199" t="s">
        <v>585</v>
      </c>
      <c r="CV17" s="79" t="s">
        <v>576</v>
      </c>
      <c r="CW17" s="60"/>
      <c r="CX17" s="56">
        <f t="shared" si="10"/>
        <v>5</v>
      </c>
      <c r="CY17" s="59">
        <f t="shared" si="11"/>
        <v>3</v>
      </c>
      <c r="CZ17" s="56" t="str">
        <f t="shared" si="12"/>
        <v>Moderado</v>
      </c>
      <c r="DA17" s="58">
        <f t="shared" si="13"/>
        <v>0.6</v>
      </c>
      <c r="DB17" s="57">
        <f t="shared" si="14"/>
        <v>0.25</v>
      </c>
      <c r="DC17" s="57">
        <f t="shared" si="15"/>
        <v>0.25</v>
      </c>
      <c r="DD17" s="56">
        <f t="shared" si="16"/>
        <v>0.5</v>
      </c>
      <c r="DE17" s="55">
        <f t="shared" si="17"/>
        <v>1</v>
      </c>
      <c r="DF17" s="54">
        <f t="shared" si="18"/>
        <v>0.1</v>
      </c>
      <c r="DG17" s="55">
        <f t="shared" si="19"/>
        <v>3</v>
      </c>
      <c r="DH17" s="55"/>
      <c r="DI17" s="54">
        <f t="shared" si="20"/>
        <v>0.6</v>
      </c>
      <c r="DJ17" s="57">
        <f t="shared" si="21"/>
        <v>0.15</v>
      </c>
      <c r="DK17" s="57">
        <f t="shared" si="22"/>
        <v>0.25</v>
      </c>
      <c r="DL17" s="56">
        <f t="shared" si="23"/>
        <v>0.4</v>
      </c>
      <c r="DM17" s="55">
        <f t="shared" si="24"/>
        <v>1</v>
      </c>
      <c r="DN17" s="54">
        <f t="shared" si="25"/>
        <v>0.06</v>
      </c>
      <c r="DO17" s="55">
        <f t="shared" si="26"/>
        <v>3</v>
      </c>
      <c r="DP17" s="54">
        <f t="shared" si="27"/>
        <v>0.6</v>
      </c>
      <c r="DQ17" s="57">
        <f t="shared" si="28"/>
        <v>0.25</v>
      </c>
      <c r="DR17" s="57">
        <f t="shared" si="29"/>
        <v>0.25</v>
      </c>
      <c r="DS17" s="56">
        <f t="shared" si="30"/>
        <v>0.5</v>
      </c>
      <c r="DT17" s="55">
        <f t="shared" si="31"/>
        <v>1</v>
      </c>
      <c r="DU17" s="54">
        <f t="shared" si="32"/>
        <v>0.03</v>
      </c>
      <c r="DV17" s="55">
        <f t="shared" si="33"/>
        <v>3</v>
      </c>
      <c r="DW17" s="54">
        <f t="shared" si="34"/>
        <v>0.6</v>
      </c>
      <c r="DX17" s="57">
        <f t="shared" si="35"/>
        <v>0.25</v>
      </c>
      <c r="DY17" s="57">
        <f t="shared" si="36"/>
        <v>0.25</v>
      </c>
      <c r="DZ17" s="56">
        <f t="shared" si="37"/>
        <v>0.5</v>
      </c>
      <c r="EA17" s="55">
        <f t="shared" si="38"/>
        <v>1</v>
      </c>
      <c r="EB17" s="54">
        <f t="shared" si="39"/>
        <v>1.4999999999999999E-2</v>
      </c>
      <c r="EC17" s="55">
        <f t="shared" si="40"/>
        <v>3</v>
      </c>
      <c r="ED17" s="54">
        <f t="shared" si="41"/>
        <v>0.6</v>
      </c>
      <c r="EE17" s="57">
        <f t="shared" si="42"/>
        <v>0</v>
      </c>
      <c r="EF17" s="57">
        <f t="shared" si="43"/>
        <v>0</v>
      </c>
      <c r="EG17" s="56">
        <f t="shared" si="44"/>
        <v>0</v>
      </c>
      <c r="EH17" s="55">
        <f t="shared" si="45"/>
        <v>1</v>
      </c>
      <c r="EI17" s="54">
        <f t="shared" si="46"/>
        <v>1.4999999999999999E-2</v>
      </c>
      <c r="EJ17" s="55">
        <f t="shared" si="47"/>
        <v>3</v>
      </c>
      <c r="EK17" s="54">
        <f t="shared" si="48"/>
        <v>0.6</v>
      </c>
      <c r="EL17" s="57">
        <f t="shared" si="49"/>
        <v>0</v>
      </c>
      <c r="EM17" s="57">
        <f t="shared" si="50"/>
        <v>0</v>
      </c>
      <c r="EN17" s="56">
        <f t="shared" si="51"/>
        <v>0</v>
      </c>
      <c r="EO17" s="55">
        <f t="shared" si="52"/>
        <v>1</v>
      </c>
      <c r="EP17" s="54">
        <f t="shared" si="53"/>
        <v>1.4999999999999999E-2</v>
      </c>
      <c r="EQ17" s="55">
        <f t="shared" si="54"/>
        <v>3</v>
      </c>
      <c r="ER17" s="54">
        <f t="shared" si="55"/>
        <v>0.6</v>
      </c>
      <c r="ES17" s="57">
        <f t="shared" si="56"/>
        <v>0</v>
      </c>
      <c r="ET17" s="57">
        <f t="shared" si="57"/>
        <v>0</v>
      </c>
      <c r="EU17" s="56">
        <f t="shared" si="58"/>
        <v>0</v>
      </c>
      <c r="EV17" s="55">
        <f t="shared" si="59"/>
        <v>1</v>
      </c>
      <c r="EW17" s="54">
        <f t="shared" si="60"/>
        <v>1.4999999999999999E-2</v>
      </c>
      <c r="EX17" s="55">
        <f t="shared" si="61"/>
        <v>3</v>
      </c>
      <c r="EY17" s="54">
        <f t="shared" si="62"/>
        <v>0.6</v>
      </c>
      <c r="EZ17" s="57">
        <f t="shared" si="63"/>
        <v>0</v>
      </c>
      <c r="FA17" s="57">
        <f t="shared" si="64"/>
        <v>0</v>
      </c>
      <c r="FB17" s="56">
        <f t="shared" si="65"/>
        <v>0</v>
      </c>
      <c r="FC17" s="55">
        <f t="shared" si="66"/>
        <v>1</v>
      </c>
      <c r="FD17" s="54">
        <f t="shared" si="67"/>
        <v>1.4999999999999999E-2</v>
      </c>
      <c r="FE17" s="55">
        <f t="shared" si="68"/>
        <v>3</v>
      </c>
      <c r="FF17" s="54">
        <f t="shared" si="69"/>
        <v>0.6</v>
      </c>
      <c r="FG17" s="57">
        <f t="shared" si="70"/>
        <v>0</v>
      </c>
      <c r="FH17" s="57">
        <f t="shared" si="71"/>
        <v>0</v>
      </c>
      <c r="FI17" s="56">
        <f t="shared" si="72"/>
        <v>0</v>
      </c>
      <c r="FJ17" s="55">
        <f t="shared" si="73"/>
        <v>1</v>
      </c>
      <c r="FK17" s="54">
        <f t="shared" si="74"/>
        <v>1.4999999999999999E-2</v>
      </c>
      <c r="FL17" s="55">
        <f t="shared" si="75"/>
        <v>3</v>
      </c>
      <c r="FM17" s="54">
        <f t="shared" si="76"/>
        <v>0.6</v>
      </c>
      <c r="FN17" s="57">
        <f t="shared" si="77"/>
        <v>0</v>
      </c>
      <c r="FO17" s="57">
        <f t="shared" si="78"/>
        <v>0</v>
      </c>
      <c r="FP17" s="56">
        <f t="shared" si="79"/>
        <v>0</v>
      </c>
      <c r="FQ17" s="55">
        <f t="shared" si="80"/>
        <v>1</v>
      </c>
      <c r="FR17" s="54">
        <f t="shared" si="81"/>
        <v>1.4999999999999999E-2</v>
      </c>
      <c r="FS17" s="55">
        <f t="shared" si="82"/>
        <v>3</v>
      </c>
      <c r="FT17" s="54">
        <f t="shared" si="83"/>
        <v>0.6</v>
      </c>
      <c r="FU17" s="57">
        <f t="shared" si="84"/>
        <v>0</v>
      </c>
      <c r="FV17" s="57">
        <f t="shared" si="85"/>
        <v>0</v>
      </c>
      <c r="FW17" s="56">
        <f t="shared" si="86"/>
        <v>0</v>
      </c>
      <c r="FX17" s="55">
        <f t="shared" si="87"/>
        <v>1</v>
      </c>
      <c r="FY17" s="54">
        <f t="shared" si="88"/>
        <v>1.4999999999999999E-2</v>
      </c>
      <c r="FZ17" s="55">
        <f t="shared" si="89"/>
        <v>3</v>
      </c>
      <c r="GA17" s="54">
        <f t="shared" si="90"/>
        <v>0.6</v>
      </c>
      <c r="GB17" s="57">
        <f t="shared" si="91"/>
        <v>0</v>
      </c>
      <c r="GC17" s="57">
        <f t="shared" si="92"/>
        <v>0</v>
      </c>
      <c r="GD17" s="56">
        <f t="shared" si="93"/>
        <v>0</v>
      </c>
      <c r="GE17" s="55">
        <f t="shared" si="94"/>
        <v>1</v>
      </c>
      <c r="GF17" s="54">
        <f t="shared" si="95"/>
        <v>1.4999999999999999E-2</v>
      </c>
      <c r="GG17" s="55">
        <f t="shared" si="96"/>
        <v>3</v>
      </c>
      <c r="GH17" s="54">
        <f t="shared" si="97"/>
        <v>0.6</v>
      </c>
      <c r="GI17" s="54">
        <f t="shared" si="98"/>
        <v>0.6</v>
      </c>
    </row>
    <row r="18" spans="1:191" ht="173.4" x14ac:dyDescent="0.2">
      <c r="A18" s="196">
        <v>10</v>
      </c>
      <c r="B18" s="206" t="s">
        <v>600</v>
      </c>
      <c r="C18" s="199" t="s">
        <v>599</v>
      </c>
      <c r="D18" s="193" t="s">
        <v>206</v>
      </c>
      <c r="E18" s="190" t="s">
        <v>204</v>
      </c>
      <c r="F18" s="188" t="s">
        <v>225</v>
      </c>
      <c r="G18" s="190" t="s">
        <v>220</v>
      </c>
      <c r="H18" s="190" t="s">
        <v>180</v>
      </c>
      <c r="I18" s="192" t="s">
        <v>18</v>
      </c>
      <c r="J18" s="192" t="s">
        <v>53</v>
      </c>
      <c r="K18" s="192" t="s">
        <v>54</v>
      </c>
      <c r="L18" s="192" t="s">
        <v>53</v>
      </c>
      <c r="M18" s="192" t="s">
        <v>53</v>
      </c>
      <c r="N18" s="192" t="s">
        <v>54</v>
      </c>
      <c r="O18" s="192" t="s">
        <v>53</v>
      </c>
      <c r="P18" s="192" t="s">
        <v>53</v>
      </c>
      <c r="Q18" s="192" t="s">
        <v>54</v>
      </c>
      <c r="R18" s="192" t="s">
        <v>53</v>
      </c>
      <c r="S18" s="192" t="s">
        <v>54</v>
      </c>
      <c r="T18" s="192" t="s">
        <v>53</v>
      </c>
      <c r="U18" s="192" t="s">
        <v>54</v>
      </c>
      <c r="V18" s="192" t="s">
        <v>53</v>
      </c>
      <c r="W18" s="192" t="s">
        <v>53</v>
      </c>
      <c r="X18" s="192" t="s">
        <v>53</v>
      </c>
      <c r="Y18" s="192" t="s">
        <v>53</v>
      </c>
      <c r="Z18" s="192" t="s">
        <v>53</v>
      </c>
      <c r="AA18" s="192" t="s">
        <v>53</v>
      </c>
      <c r="AB18" s="192" t="s">
        <v>53</v>
      </c>
      <c r="AC18" s="204" t="str">
        <f t="shared" si="0"/>
        <v>1 - Muy Baja</v>
      </c>
      <c r="AD18" s="201">
        <f t="shared" si="1"/>
        <v>0.2</v>
      </c>
      <c r="AE18" s="204" t="str">
        <f t="shared" si="2"/>
        <v>3 - Moderado</v>
      </c>
      <c r="AF18" s="201">
        <f t="shared" si="3"/>
        <v>0.6</v>
      </c>
      <c r="AG18" s="196" t="str">
        <f>IFERROR(INDEX('CONSERVAC INFR'!$BLU$689:$BLY$693,MATCH(I18,'CONSERVAC INFR'!$BLS$689:$BLS$693,0),MATCH(AE18,'CONSERVAC INFR'!$BLU$687:$BLY$687,0)),"")</f>
        <v>MODERADO</v>
      </c>
      <c r="AH18" s="201">
        <f t="shared" si="4"/>
        <v>0.12</v>
      </c>
      <c r="AI18" s="191" t="s">
        <v>598</v>
      </c>
      <c r="AJ18" s="190" t="s">
        <v>597</v>
      </c>
      <c r="AK18" s="190" t="s">
        <v>587</v>
      </c>
      <c r="AL18" s="190" t="s">
        <v>586</v>
      </c>
      <c r="AM18" s="188" t="s">
        <v>34</v>
      </c>
      <c r="AN18" s="189" t="s">
        <v>46</v>
      </c>
      <c r="AO18" s="189" t="s">
        <v>50</v>
      </c>
      <c r="AP18" s="188" t="s">
        <v>52</v>
      </c>
      <c r="AQ18" s="188" t="s">
        <v>35</v>
      </c>
      <c r="AR18" s="189" t="s">
        <v>45</v>
      </c>
      <c r="AS18" s="189" t="s">
        <v>50</v>
      </c>
      <c r="AT18" s="188" t="s">
        <v>52</v>
      </c>
      <c r="AU18" s="188" t="s">
        <v>35</v>
      </c>
      <c r="AV18" s="189" t="s">
        <v>46</v>
      </c>
      <c r="AW18" s="189" t="s">
        <v>50</v>
      </c>
      <c r="AX18" s="188" t="s">
        <v>52</v>
      </c>
      <c r="AY18" s="188" t="s">
        <v>35</v>
      </c>
      <c r="AZ18" s="189" t="s">
        <v>46</v>
      </c>
      <c r="BA18" s="189" t="s">
        <v>50</v>
      </c>
      <c r="BB18" s="188" t="s">
        <v>52</v>
      </c>
      <c r="BC18" s="188"/>
      <c r="BD18" s="189"/>
      <c r="BE18" s="189"/>
      <c r="BF18" s="188"/>
      <c r="BG18" s="188"/>
      <c r="BH18" s="189"/>
      <c r="BI18" s="189"/>
      <c r="BJ18" s="188"/>
      <c r="BK18" s="188"/>
      <c r="BL18" s="189"/>
      <c r="BM18" s="189"/>
      <c r="BN18" s="188"/>
      <c r="BO18" s="188"/>
      <c r="BP18" s="189"/>
      <c r="BQ18" s="189"/>
      <c r="BR18" s="188"/>
      <c r="BS18" s="188"/>
      <c r="BT18" s="189"/>
      <c r="BU18" s="189"/>
      <c r="BV18" s="188"/>
      <c r="BW18" s="188"/>
      <c r="BX18" s="189"/>
      <c r="BY18" s="189"/>
      <c r="BZ18" s="188"/>
      <c r="CA18" s="188"/>
      <c r="CB18" s="189"/>
      <c r="CC18" s="189"/>
      <c r="CD18" s="188"/>
      <c r="CE18" s="188"/>
      <c r="CF18" s="189"/>
      <c r="CG18" s="189"/>
      <c r="CH18" s="188"/>
      <c r="CI18" s="67"/>
      <c r="CJ18" s="67"/>
      <c r="CK18" s="62"/>
      <c r="CL18" s="203" t="str">
        <f>IFERROR(IF(GE18&lt;=1,"1 - Muy Baja",VLOOKUP(GE18,'CONSERVAC INFR'!$BLR$689:$BLS$693,2,0)),"")</f>
        <v>1 - Muy Baja</v>
      </c>
      <c r="CM18" s="202">
        <f t="shared" si="5"/>
        <v>1.4999999999999999E-2</v>
      </c>
      <c r="CN18" s="203" t="str">
        <f>IFERROR(IF(GG18&lt;=1,"1 - Leve",HLOOKUP(GG18,'CONSERVAC INFR'!$BLU$686:$BLY$687,2,0)),"")</f>
        <v>3 - Moderado</v>
      </c>
      <c r="CO18" s="202">
        <f t="shared" si="6"/>
        <v>0.6</v>
      </c>
      <c r="CP18" s="200" t="str">
        <f t="shared" si="7"/>
        <v>MODERADO</v>
      </c>
      <c r="CQ18" s="201">
        <f t="shared" si="8"/>
        <v>8.9999999999999993E-3</v>
      </c>
      <c r="CR18" s="199" t="s">
        <v>238</v>
      </c>
      <c r="CS18" s="200">
        <f t="shared" si="9"/>
        <v>3</v>
      </c>
      <c r="CT18" s="188"/>
      <c r="CU18" s="199" t="s">
        <v>585</v>
      </c>
      <c r="CV18" s="79" t="s">
        <v>576</v>
      </c>
      <c r="CW18" s="60"/>
      <c r="CX18" s="56">
        <f t="shared" si="10"/>
        <v>5</v>
      </c>
      <c r="CY18" s="59">
        <f t="shared" si="11"/>
        <v>3</v>
      </c>
      <c r="CZ18" s="56" t="str">
        <f t="shared" si="12"/>
        <v>Moderado</v>
      </c>
      <c r="DA18" s="58">
        <f t="shared" si="13"/>
        <v>0.6</v>
      </c>
      <c r="DB18" s="57">
        <f t="shared" si="14"/>
        <v>0.25</v>
      </c>
      <c r="DC18" s="57">
        <f t="shared" si="15"/>
        <v>0.25</v>
      </c>
      <c r="DD18" s="56">
        <f t="shared" si="16"/>
        <v>0.5</v>
      </c>
      <c r="DE18" s="55">
        <f t="shared" si="17"/>
        <v>1</v>
      </c>
      <c r="DF18" s="54">
        <f t="shared" si="18"/>
        <v>0.1</v>
      </c>
      <c r="DG18" s="55">
        <f t="shared" si="19"/>
        <v>3</v>
      </c>
      <c r="DH18" s="55"/>
      <c r="DI18" s="54">
        <f t="shared" si="20"/>
        <v>0.6</v>
      </c>
      <c r="DJ18" s="57">
        <f t="shared" si="21"/>
        <v>0.15</v>
      </c>
      <c r="DK18" s="57">
        <f t="shared" si="22"/>
        <v>0.25</v>
      </c>
      <c r="DL18" s="56">
        <f t="shared" si="23"/>
        <v>0.4</v>
      </c>
      <c r="DM18" s="55">
        <f t="shared" si="24"/>
        <v>1</v>
      </c>
      <c r="DN18" s="54">
        <f t="shared" si="25"/>
        <v>0.06</v>
      </c>
      <c r="DO18" s="55">
        <f t="shared" si="26"/>
        <v>3</v>
      </c>
      <c r="DP18" s="54">
        <f t="shared" si="27"/>
        <v>0.6</v>
      </c>
      <c r="DQ18" s="57">
        <f t="shared" si="28"/>
        <v>0.25</v>
      </c>
      <c r="DR18" s="57">
        <f t="shared" si="29"/>
        <v>0.25</v>
      </c>
      <c r="DS18" s="56">
        <f t="shared" si="30"/>
        <v>0.5</v>
      </c>
      <c r="DT18" s="55">
        <f t="shared" si="31"/>
        <v>1</v>
      </c>
      <c r="DU18" s="54">
        <f t="shared" si="32"/>
        <v>0.03</v>
      </c>
      <c r="DV18" s="55">
        <f t="shared" si="33"/>
        <v>3</v>
      </c>
      <c r="DW18" s="54">
        <f t="shared" si="34"/>
        <v>0.6</v>
      </c>
      <c r="DX18" s="57">
        <f t="shared" si="35"/>
        <v>0.25</v>
      </c>
      <c r="DY18" s="57">
        <f t="shared" si="36"/>
        <v>0.25</v>
      </c>
      <c r="DZ18" s="56">
        <f t="shared" si="37"/>
        <v>0.5</v>
      </c>
      <c r="EA18" s="55">
        <f t="shared" si="38"/>
        <v>1</v>
      </c>
      <c r="EB18" s="54">
        <f t="shared" si="39"/>
        <v>1.4999999999999999E-2</v>
      </c>
      <c r="EC18" s="55">
        <f t="shared" si="40"/>
        <v>3</v>
      </c>
      <c r="ED18" s="54">
        <f t="shared" si="41"/>
        <v>0.6</v>
      </c>
      <c r="EE18" s="57">
        <f t="shared" si="42"/>
        <v>0</v>
      </c>
      <c r="EF18" s="57">
        <f t="shared" si="43"/>
        <v>0</v>
      </c>
      <c r="EG18" s="56">
        <f t="shared" si="44"/>
        <v>0</v>
      </c>
      <c r="EH18" s="55">
        <f t="shared" si="45"/>
        <v>1</v>
      </c>
      <c r="EI18" s="54">
        <f t="shared" si="46"/>
        <v>1.4999999999999999E-2</v>
      </c>
      <c r="EJ18" s="55">
        <f t="shared" si="47"/>
        <v>3</v>
      </c>
      <c r="EK18" s="54">
        <f t="shared" si="48"/>
        <v>0.6</v>
      </c>
      <c r="EL18" s="57">
        <f t="shared" si="49"/>
        <v>0</v>
      </c>
      <c r="EM18" s="57">
        <f t="shared" si="50"/>
        <v>0</v>
      </c>
      <c r="EN18" s="56">
        <f t="shared" si="51"/>
        <v>0</v>
      </c>
      <c r="EO18" s="55">
        <f t="shared" si="52"/>
        <v>1</v>
      </c>
      <c r="EP18" s="54">
        <f t="shared" si="53"/>
        <v>1.4999999999999999E-2</v>
      </c>
      <c r="EQ18" s="55">
        <f t="shared" si="54"/>
        <v>3</v>
      </c>
      <c r="ER18" s="54">
        <f t="shared" si="55"/>
        <v>0.6</v>
      </c>
      <c r="ES18" s="57">
        <f t="shared" si="56"/>
        <v>0</v>
      </c>
      <c r="ET18" s="57">
        <f t="shared" si="57"/>
        <v>0</v>
      </c>
      <c r="EU18" s="56">
        <f t="shared" si="58"/>
        <v>0</v>
      </c>
      <c r="EV18" s="55">
        <f t="shared" si="59"/>
        <v>1</v>
      </c>
      <c r="EW18" s="54">
        <f t="shared" si="60"/>
        <v>1.4999999999999999E-2</v>
      </c>
      <c r="EX18" s="55">
        <f t="shared" si="61"/>
        <v>3</v>
      </c>
      <c r="EY18" s="54">
        <f t="shared" si="62"/>
        <v>0.6</v>
      </c>
      <c r="EZ18" s="57">
        <f t="shared" si="63"/>
        <v>0</v>
      </c>
      <c r="FA18" s="57">
        <f t="shared" si="64"/>
        <v>0</v>
      </c>
      <c r="FB18" s="56">
        <f t="shared" si="65"/>
        <v>0</v>
      </c>
      <c r="FC18" s="55">
        <f t="shared" si="66"/>
        <v>1</v>
      </c>
      <c r="FD18" s="54">
        <f t="shared" si="67"/>
        <v>1.4999999999999999E-2</v>
      </c>
      <c r="FE18" s="55">
        <f t="shared" si="68"/>
        <v>3</v>
      </c>
      <c r="FF18" s="54">
        <f t="shared" si="69"/>
        <v>0.6</v>
      </c>
      <c r="FG18" s="57">
        <f t="shared" si="70"/>
        <v>0</v>
      </c>
      <c r="FH18" s="57">
        <f t="shared" si="71"/>
        <v>0</v>
      </c>
      <c r="FI18" s="56">
        <f t="shared" si="72"/>
        <v>0</v>
      </c>
      <c r="FJ18" s="55">
        <f t="shared" si="73"/>
        <v>1</v>
      </c>
      <c r="FK18" s="54">
        <f t="shared" si="74"/>
        <v>1.4999999999999999E-2</v>
      </c>
      <c r="FL18" s="55">
        <f t="shared" si="75"/>
        <v>3</v>
      </c>
      <c r="FM18" s="54">
        <f t="shared" si="76"/>
        <v>0.6</v>
      </c>
      <c r="FN18" s="57">
        <f t="shared" si="77"/>
        <v>0</v>
      </c>
      <c r="FO18" s="57">
        <f t="shared" si="78"/>
        <v>0</v>
      </c>
      <c r="FP18" s="56">
        <f t="shared" si="79"/>
        <v>0</v>
      </c>
      <c r="FQ18" s="55">
        <f t="shared" si="80"/>
        <v>1</v>
      </c>
      <c r="FR18" s="54">
        <f t="shared" si="81"/>
        <v>1.4999999999999999E-2</v>
      </c>
      <c r="FS18" s="55">
        <f t="shared" si="82"/>
        <v>3</v>
      </c>
      <c r="FT18" s="54">
        <f t="shared" si="83"/>
        <v>0.6</v>
      </c>
      <c r="FU18" s="57">
        <f t="shared" si="84"/>
        <v>0</v>
      </c>
      <c r="FV18" s="57">
        <f t="shared" si="85"/>
        <v>0</v>
      </c>
      <c r="FW18" s="56">
        <f t="shared" si="86"/>
        <v>0</v>
      </c>
      <c r="FX18" s="55">
        <f t="shared" si="87"/>
        <v>1</v>
      </c>
      <c r="FY18" s="54">
        <f t="shared" si="88"/>
        <v>1.4999999999999999E-2</v>
      </c>
      <c r="FZ18" s="55">
        <f t="shared" si="89"/>
        <v>3</v>
      </c>
      <c r="GA18" s="54">
        <f t="shared" si="90"/>
        <v>0.6</v>
      </c>
      <c r="GB18" s="57">
        <f t="shared" si="91"/>
        <v>0</v>
      </c>
      <c r="GC18" s="57">
        <f t="shared" si="92"/>
        <v>0</v>
      </c>
      <c r="GD18" s="56">
        <f t="shared" si="93"/>
        <v>0</v>
      </c>
      <c r="GE18" s="55">
        <f t="shared" si="94"/>
        <v>1</v>
      </c>
      <c r="GF18" s="54">
        <f t="shared" si="95"/>
        <v>1.4999999999999999E-2</v>
      </c>
      <c r="GG18" s="55">
        <f t="shared" si="96"/>
        <v>3</v>
      </c>
      <c r="GH18" s="54">
        <f t="shared" si="97"/>
        <v>0.6</v>
      </c>
      <c r="GI18" s="54">
        <f t="shared" si="98"/>
        <v>0.6</v>
      </c>
    </row>
    <row r="19" spans="1:191" ht="173.4" x14ac:dyDescent="0.2">
      <c r="A19" s="196">
        <v>11</v>
      </c>
      <c r="B19" s="195" t="s">
        <v>590</v>
      </c>
      <c r="C19" s="199" t="s">
        <v>596</v>
      </c>
      <c r="D19" s="193" t="s">
        <v>205</v>
      </c>
      <c r="E19" s="190" t="s">
        <v>539</v>
      </c>
      <c r="F19" s="188" t="s">
        <v>225</v>
      </c>
      <c r="G19" s="190" t="s">
        <v>533</v>
      </c>
      <c r="H19" s="190" t="s">
        <v>173</v>
      </c>
      <c r="I19" s="192" t="s">
        <v>18</v>
      </c>
      <c r="J19" s="192" t="s">
        <v>53</v>
      </c>
      <c r="K19" s="192" t="s">
        <v>53</v>
      </c>
      <c r="L19" s="192" t="s">
        <v>53</v>
      </c>
      <c r="M19" s="192" t="s">
        <v>53</v>
      </c>
      <c r="N19" s="192" t="s">
        <v>53</v>
      </c>
      <c r="O19" s="192" t="s">
        <v>54</v>
      </c>
      <c r="P19" s="192" t="s">
        <v>53</v>
      </c>
      <c r="Q19" s="192" t="s">
        <v>53</v>
      </c>
      <c r="R19" s="192" t="s">
        <v>53</v>
      </c>
      <c r="S19" s="192" t="s">
        <v>54</v>
      </c>
      <c r="T19" s="192" t="s">
        <v>53</v>
      </c>
      <c r="U19" s="192" t="s">
        <v>54</v>
      </c>
      <c r="V19" s="192" t="s">
        <v>53</v>
      </c>
      <c r="W19" s="192" t="s">
        <v>53</v>
      </c>
      <c r="X19" s="192" t="s">
        <v>53</v>
      </c>
      <c r="Y19" s="192" t="s">
        <v>53</v>
      </c>
      <c r="Z19" s="192" t="s">
        <v>53</v>
      </c>
      <c r="AA19" s="192" t="s">
        <v>53</v>
      </c>
      <c r="AB19" s="192" t="s">
        <v>53</v>
      </c>
      <c r="AC19" s="204" t="str">
        <f t="shared" si="0"/>
        <v>1 - Muy Baja</v>
      </c>
      <c r="AD19" s="201">
        <f t="shared" si="1"/>
        <v>0.2</v>
      </c>
      <c r="AE19" s="204" t="str">
        <f t="shared" si="2"/>
        <v>3 - Moderado</v>
      </c>
      <c r="AF19" s="201">
        <f t="shared" si="3"/>
        <v>0.6</v>
      </c>
      <c r="AG19" s="196" t="str">
        <f>IFERROR(INDEX('CONSERVAC INFR'!$BLU$689:$BLY$693,MATCH(I19,'CONSERVAC INFR'!$BLS$689:$BLS$693,0),MATCH(AE19,'CONSERVAC INFR'!$BLU$687:$BLY$687,0)),"")</f>
        <v>MODERADO</v>
      </c>
      <c r="AH19" s="201">
        <f t="shared" si="4"/>
        <v>0.12</v>
      </c>
      <c r="AI19" s="191" t="s">
        <v>595</v>
      </c>
      <c r="AJ19" s="190" t="s">
        <v>584</v>
      </c>
      <c r="AK19" s="190" t="s">
        <v>587</v>
      </c>
      <c r="AL19" s="190" t="s">
        <v>586</v>
      </c>
      <c r="AM19" s="188" t="s">
        <v>35</v>
      </c>
      <c r="AN19" s="189" t="s">
        <v>45</v>
      </c>
      <c r="AO19" s="189" t="s">
        <v>50</v>
      </c>
      <c r="AP19" s="188" t="s">
        <v>52</v>
      </c>
      <c r="AQ19" s="188" t="s">
        <v>34</v>
      </c>
      <c r="AR19" s="189" t="s">
        <v>45</v>
      </c>
      <c r="AS19" s="189" t="s">
        <v>50</v>
      </c>
      <c r="AT19" s="188" t="s">
        <v>52</v>
      </c>
      <c r="AU19" s="188" t="s">
        <v>35</v>
      </c>
      <c r="AV19" s="189" t="s">
        <v>46</v>
      </c>
      <c r="AW19" s="189" t="s">
        <v>50</v>
      </c>
      <c r="AX19" s="188" t="s">
        <v>52</v>
      </c>
      <c r="AY19" s="188" t="s">
        <v>34</v>
      </c>
      <c r="AZ19" s="189" t="s">
        <v>46</v>
      </c>
      <c r="BA19" s="189" t="s">
        <v>50</v>
      </c>
      <c r="BB19" s="188" t="s">
        <v>52</v>
      </c>
      <c r="BC19" s="188"/>
      <c r="BD19" s="189"/>
      <c r="BE19" s="189"/>
      <c r="BF19" s="188"/>
      <c r="BG19" s="188"/>
      <c r="BH19" s="189"/>
      <c r="BI19" s="189"/>
      <c r="BJ19" s="188"/>
      <c r="BK19" s="188"/>
      <c r="BL19" s="189"/>
      <c r="BM19" s="189"/>
      <c r="BN19" s="188"/>
      <c r="BO19" s="188"/>
      <c r="BP19" s="189"/>
      <c r="BQ19" s="189"/>
      <c r="BR19" s="188"/>
      <c r="BS19" s="188"/>
      <c r="BT19" s="189"/>
      <c r="BU19" s="189"/>
      <c r="BV19" s="188"/>
      <c r="BW19" s="188"/>
      <c r="BX19" s="189"/>
      <c r="BY19" s="189"/>
      <c r="BZ19" s="188"/>
      <c r="CA19" s="188"/>
      <c r="CB19" s="189"/>
      <c r="CC19" s="189"/>
      <c r="CD19" s="188"/>
      <c r="CE19" s="188"/>
      <c r="CF19" s="189"/>
      <c r="CG19" s="189"/>
      <c r="CH19" s="188"/>
      <c r="CI19" s="67"/>
      <c r="CJ19" s="67"/>
      <c r="CK19" s="62"/>
      <c r="CL19" s="203" t="str">
        <f>IFERROR(IF(GE19&lt;=1,"1 - Muy Baja",VLOOKUP(GE19,'CONSERVAC INFR'!$BLR$689:$BLS$693,2,0)),"")</f>
        <v>1 - Muy Baja</v>
      </c>
      <c r="CM19" s="202">
        <f t="shared" si="5"/>
        <v>1.7999999999999999E-2</v>
      </c>
      <c r="CN19" s="203" t="str">
        <f>IFERROR(IF(GG19&lt;=1,"1 - Leve",HLOOKUP(GG19,'CONSERVAC INFR'!$BLU$686:$BLY$687,2,0)),"")</f>
        <v>3 - Moderado</v>
      </c>
      <c r="CO19" s="202">
        <f t="shared" si="6"/>
        <v>0.6</v>
      </c>
      <c r="CP19" s="200" t="str">
        <f t="shared" si="7"/>
        <v>MODERADO</v>
      </c>
      <c r="CQ19" s="201">
        <f t="shared" si="8"/>
        <v>1.0799999999999999E-2</v>
      </c>
      <c r="CR19" s="199" t="s">
        <v>475</v>
      </c>
      <c r="CS19" s="200">
        <f t="shared" si="9"/>
        <v>3</v>
      </c>
      <c r="CT19" s="188"/>
      <c r="CU19" s="199" t="s">
        <v>585</v>
      </c>
      <c r="CV19" s="79" t="s">
        <v>594</v>
      </c>
      <c r="CW19" s="60"/>
      <c r="CX19" s="56">
        <f t="shared" si="10"/>
        <v>3</v>
      </c>
      <c r="CY19" s="59">
        <f t="shared" si="11"/>
        <v>3</v>
      </c>
      <c r="CZ19" s="56" t="str">
        <f t="shared" si="12"/>
        <v>Moderado</v>
      </c>
      <c r="DA19" s="58">
        <f t="shared" si="13"/>
        <v>0.6</v>
      </c>
      <c r="DB19" s="57">
        <f t="shared" si="14"/>
        <v>0.15</v>
      </c>
      <c r="DC19" s="57">
        <f t="shared" si="15"/>
        <v>0.25</v>
      </c>
      <c r="DD19" s="56">
        <f t="shared" si="16"/>
        <v>0.4</v>
      </c>
      <c r="DE19" s="55">
        <f t="shared" si="17"/>
        <v>1</v>
      </c>
      <c r="DF19" s="54">
        <f t="shared" si="18"/>
        <v>0.12</v>
      </c>
      <c r="DG19" s="55">
        <f t="shared" si="19"/>
        <v>3</v>
      </c>
      <c r="DH19" s="55"/>
      <c r="DI19" s="54">
        <f t="shared" si="20"/>
        <v>0.6</v>
      </c>
      <c r="DJ19" s="57">
        <f t="shared" si="21"/>
        <v>0.15</v>
      </c>
      <c r="DK19" s="57">
        <f t="shared" si="22"/>
        <v>0.25</v>
      </c>
      <c r="DL19" s="56">
        <f t="shared" si="23"/>
        <v>0.4</v>
      </c>
      <c r="DM19" s="55">
        <f t="shared" si="24"/>
        <v>1</v>
      </c>
      <c r="DN19" s="54">
        <f t="shared" si="25"/>
        <v>7.1999999999999995E-2</v>
      </c>
      <c r="DO19" s="55">
        <f t="shared" si="26"/>
        <v>3</v>
      </c>
      <c r="DP19" s="54">
        <f t="shared" si="27"/>
        <v>0.6</v>
      </c>
      <c r="DQ19" s="57">
        <f t="shared" si="28"/>
        <v>0.25</v>
      </c>
      <c r="DR19" s="57">
        <f t="shared" si="29"/>
        <v>0.25</v>
      </c>
      <c r="DS19" s="56">
        <f t="shared" si="30"/>
        <v>0.5</v>
      </c>
      <c r="DT19" s="55">
        <f t="shared" si="31"/>
        <v>1</v>
      </c>
      <c r="DU19" s="54">
        <f t="shared" si="32"/>
        <v>3.5999999999999997E-2</v>
      </c>
      <c r="DV19" s="55">
        <f t="shared" si="33"/>
        <v>3</v>
      </c>
      <c r="DW19" s="54">
        <f t="shared" si="34"/>
        <v>0.6</v>
      </c>
      <c r="DX19" s="57">
        <f t="shared" si="35"/>
        <v>0.25</v>
      </c>
      <c r="DY19" s="57">
        <f t="shared" si="36"/>
        <v>0.25</v>
      </c>
      <c r="DZ19" s="56">
        <f t="shared" si="37"/>
        <v>0.5</v>
      </c>
      <c r="EA19" s="55">
        <f t="shared" si="38"/>
        <v>1</v>
      </c>
      <c r="EB19" s="54">
        <f t="shared" si="39"/>
        <v>1.7999999999999999E-2</v>
      </c>
      <c r="EC19" s="55">
        <f t="shared" si="40"/>
        <v>3</v>
      </c>
      <c r="ED19" s="54">
        <f t="shared" si="41"/>
        <v>0.6</v>
      </c>
      <c r="EE19" s="57">
        <f t="shared" si="42"/>
        <v>0</v>
      </c>
      <c r="EF19" s="57">
        <f t="shared" si="43"/>
        <v>0</v>
      </c>
      <c r="EG19" s="56">
        <f t="shared" si="44"/>
        <v>0</v>
      </c>
      <c r="EH19" s="55">
        <f t="shared" si="45"/>
        <v>1</v>
      </c>
      <c r="EI19" s="54">
        <f t="shared" si="46"/>
        <v>1.7999999999999999E-2</v>
      </c>
      <c r="EJ19" s="55">
        <f t="shared" si="47"/>
        <v>3</v>
      </c>
      <c r="EK19" s="54">
        <f t="shared" si="48"/>
        <v>0.6</v>
      </c>
      <c r="EL19" s="57">
        <f t="shared" si="49"/>
        <v>0</v>
      </c>
      <c r="EM19" s="57">
        <f t="shared" si="50"/>
        <v>0</v>
      </c>
      <c r="EN19" s="56">
        <f t="shared" si="51"/>
        <v>0</v>
      </c>
      <c r="EO19" s="55">
        <f t="shared" si="52"/>
        <v>1</v>
      </c>
      <c r="EP19" s="54">
        <f t="shared" si="53"/>
        <v>1.7999999999999999E-2</v>
      </c>
      <c r="EQ19" s="55">
        <f t="shared" si="54"/>
        <v>3</v>
      </c>
      <c r="ER19" s="54">
        <f t="shared" si="55"/>
        <v>0.6</v>
      </c>
      <c r="ES19" s="57">
        <f t="shared" si="56"/>
        <v>0</v>
      </c>
      <c r="ET19" s="57">
        <f t="shared" si="57"/>
        <v>0</v>
      </c>
      <c r="EU19" s="56">
        <f t="shared" si="58"/>
        <v>0</v>
      </c>
      <c r="EV19" s="55">
        <f t="shared" si="59"/>
        <v>1</v>
      </c>
      <c r="EW19" s="54">
        <f t="shared" si="60"/>
        <v>1.7999999999999999E-2</v>
      </c>
      <c r="EX19" s="55">
        <f t="shared" si="61"/>
        <v>3</v>
      </c>
      <c r="EY19" s="54">
        <f t="shared" si="62"/>
        <v>0.6</v>
      </c>
      <c r="EZ19" s="57">
        <f t="shared" si="63"/>
        <v>0</v>
      </c>
      <c r="FA19" s="57">
        <f t="shared" si="64"/>
        <v>0</v>
      </c>
      <c r="FB19" s="56">
        <f t="shared" si="65"/>
        <v>0</v>
      </c>
      <c r="FC19" s="55">
        <f t="shared" si="66"/>
        <v>1</v>
      </c>
      <c r="FD19" s="54">
        <f t="shared" si="67"/>
        <v>1.7999999999999999E-2</v>
      </c>
      <c r="FE19" s="55">
        <f t="shared" si="68"/>
        <v>3</v>
      </c>
      <c r="FF19" s="54">
        <f t="shared" si="69"/>
        <v>0.6</v>
      </c>
      <c r="FG19" s="57">
        <f t="shared" si="70"/>
        <v>0</v>
      </c>
      <c r="FH19" s="57">
        <f t="shared" si="71"/>
        <v>0</v>
      </c>
      <c r="FI19" s="56">
        <f t="shared" si="72"/>
        <v>0</v>
      </c>
      <c r="FJ19" s="55">
        <f t="shared" si="73"/>
        <v>1</v>
      </c>
      <c r="FK19" s="54">
        <f t="shared" si="74"/>
        <v>1.7999999999999999E-2</v>
      </c>
      <c r="FL19" s="55">
        <f t="shared" si="75"/>
        <v>3</v>
      </c>
      <c r="FM19" s="54">
        <f t="shared" si="76"/>
        <v>0.6</v>
      </c>
      <c r="FN19" s="57">
        <f t="shared" si="77"/>
        <v>0</v>
      </c>
      <c r="FO19" s="57">
        <f t="shared" si="78"/>
        <v>0</v>
      </c>
      <c r="FP19" s="56">
        <f t="shared" si="79"/>
        <v>0</v>
      </c>
      <c r="FQ19" s="55">
        <f t="shared" si="80"/>
        <v>1</v>
      </c>
      <c r="FR19" s="54">
        <f t="shared" si="81"/>
        <v>1.7999999999999999E-2</v>
      </c>
      <c r="FS19" s="55">
        <f t="shared" si="82"/>
        <v>3</v>
      </c>
      <c r="FT19" s="54">
        <f t="shared" si="83"/>
        <v>0.6</v>
      </c>
      <c r="FU19" s="57">
        <f t="shared" si="84"/>
        <v>0</v>
      </c>
      <c r="FV19" s="57">
        <f t="shared" si="85"/>
        <v>0</v>
      </c>
      <c r="FW19" s="56">
        <f t="shared" si="86"/>
        <v>0</v>
      </c>
      <c r="FX19" s="55">
        <f t="shared" si="87"/>
        <v>1</v>
      </c>
      <c r="FY19" s="54">
        <f t="shared" si="88"/>
        <v>1.7999999999999999E-2</v>
      </c>
      <c r="FZ19" s="55">
        <f t="shared" si="89"/>
        <v>3</v>
      </c>
      <c r="GA19" s="54">
        <f t="shared" si="90"/>
        <v>0.6</v>
      </c>
      <c r="GB19" s="57">
        <f t="shared" si="91"/>
        <v>0</v>
      </c>
      <c r="GC19" s="57">
        <f t="shared" si="92"/>
        <v>0</v>
      </c>
      <c r="GD19" s="56">
        <f t="shared" si="93"/>
        <v>0</v>
      </c>
      <c r="GE19" s="55">
        <f t="shared" si="94"/>
        <v>1</v>
      </c>
      <c r="GF19" s="54">
        <f t="shared" si="95"/>
        <v>1.7999999999999999E-2</v>
      </c>
      <c r="GG19" s="55">
        <f t="shared" si="96"/>
        <v>3</v>
      </c>
      <c r="GH19" s="54">
        <f t="shared" si="97"/>
        <v>0.6</v>
      </c>
      <c r="GI19" s="54">
        <f t="shared" si="98"/>
        <v>0.6</v>
      </c>
    </row>
    <row r="20" spans="1:191" ht="173.4" x14ac:dyDescent="0.2">
      <c r="A20" s="196">
        <v>12</v>
      </c>
      <c r="B20" s="195" t="s">
        <v>590</v>
      </c>
      <c r="C20" s="199" t="s">
        <v>593</v>
      </c>
      <c r="D20" s="193" t="s">
        <v>206</v>
      </c>
      <c r="E20" s="190" t="s">
        <v>204</v>
      </c>
      <c r="F20" s="188" t="s">
        <v>225</v>
      </c>
      <c r="G20" s="190" t="s">
        <v>533</v>
      </c>
      <c r="H20" s="190" t="s">
        <v>173</v>
      </c>
      <c r="I20" s="192" t="s">
        <v>18</v>
      </c>
      <c r="J20" s="192" t="s">
        <v>53</v>
      </c>
      <c r="K20" s="192" t="s">
        <v>53</v>
      </c>
      <c r="L20" s="192" t="s">
        <v>53</v>
      </c>
      <c r="M20" s="192" t="s">
        <v>53</v>
      </c>
      <c r="N20" s="192" t="s">
        <v>53</v>
      </c>
      <c r="O20" s="192" t="s">
        <v>54</v>
      </c>
      <c r="P20" s="192" t="s">
        <v>53</v>
      </c>
      <c r="Q20" s="192" t="s">
        <v>53</v>
      </c>
      <c r="R20" s="192" t="s">
        <v>53</v>
      </c>
      <c r="S20" s="192" t="s">
        <v>54</v>
      </c>
      <c r="T20" s="192" t="s">
        <v>53</v>
      </c>
      <c r="U20" s="192" t="s">
        <v>54</v>
      </c>
      <c r="V20" s="192" t="s">
        <v>53</v>
      </c>
      <c r="W20" s="192" t="s">
        <v>53</v>
      </c>
      <c r="X20" s="192" t="s">
        <v>53</v>
      </c>
      <c r="Y20" s="192" t="s">
        <v>53</v>
      </c>
      <c r="Z20" s="192" t="s">
        <v>53</v>
      </c>
      <c r="AA20" s="192" t="s">
        <v>53</v>
      </c>
      <c r="AB20" s="192" t="s">
        <v>53</v>
      </c>
      <c r="AC20" s="204" t="str">
        <f t="shared" si="0"/>
        <v>1 - Muy Baja</v>
      </c>
      <c r="AD20" s="201">
        <f t="shared" si="1"/>
        <v>0.2</v>
      </c>
      <c r="AE20" s="204" t="str">
        <f t="shared" si="2"/>
        <v>3 - Moderado</v>
      </c>
      <c r="AF20" s="201">
        <f t="shared" si="3"/>
        <v>0.6</v>
      </c>
      <c r="AG20" s="196" t="str">
        <f>IFERROR(INDEX('CONSERVAC INFR'!$BLU$689:$BLY$693,MATCH(I20,'CONSERVAC INFR'!$BLS$689:$BLS$693,0),MATCH(AE20,'CONSERVAC INFR'!$BLU$687:$BLY$687,0)),"")</f>
        <v>MODERADO</v>
      </c>
      <c r="AH20" s="201">
        <f t="shared" si="4"/>
        <v>0.12</v>
      </c>
      <c r="AI20" s="191" t="s">
        <v>592</v>
      </c>
      <c r="AJ20" s="190" t="s">
        <v>584</v>
      </c>
      <c r="AK20" s="190" t="s">
        <v>587</v>
      </c>
      <c r="AL20" s="190" t="s">
        <v>586</v>
      </c>
      <c r="AM20" s="188" t="s">
        <v>35</v>
      </c>
      <c r="AN20" s="189" t="s">
        <v>45</v>
      </c>
      <c r="AO20" s="189" t="s">
        <v>50</v>
      </c>
      <c r="AP20" s="188" t="s">
        <v>52</v>
      </c>
      <c r="AQ20" s="188" t="s">
        <v>34</v>
      </c>
      <c r="AR20" s="189" t="s">
        <v>45</v>
      </c>
      <c r="AS20" s="189" t="s">
        <v>50</v>
      </c>
      <c r="AT20" s="188" t="s">
        <v>52</v>
      </c>
      <c r="AU20" s="188" t="s">
        <v>35</v>
      </c>
      <c r="AV20" s="189" t="s">
        <v>46</v>
      </c>
      <c r="AW20" s="189" t="s">
        <v>50</v>
      </c>
      <c r="AX20" s="188" t="s">
        <v>52</v>
      </c>
      <c r="AY20" s="188" t="s">
        <v>34</v>
      </c>
      <c r="AZ20" s="189" t="s">
        <v>46</v>
      </c>
      <c r="BA20" s="189" t="s">
        <v>50</v>
      </c>
      <c r="BB20" s="188" t="s">
        <v>52</v>
      </c>
      <c r="BC20" s="188"/>
      <c r="BD20" s="189"/>
      <c r="BE20" s="189"/>
      <c r="BF20" s="188"/>
      <c r="BG20" s="188"/>
      <c r="BH20" s="189"/>
      <c r="BI20" s="189"/>
      <c r="BJ20" s="188"/>
      <c r="BK20" s="188"/>
      <c r="BL20" s="189"/>
      <c r="BM20" s="189"/>
      <c r="BN20" s="188"/>
      <c r="BO20" s="188"/>
      <c r="BP20" s="189"/>
      <c r="BQ20" s="189"/>
      <c r="BR20" s="188"/>
      <c r="BS20" s="188"/>
      <c r="BT20" s="189"/>
      <c r="BU20" s="189"/>
      <c r="BV20" s="188"/>
      <c r="BW20" s="188"/>
      <c r="BX20" s="189"/>
      <c r="BY20" s="189"/>
      <c r="BZ20" s="188"/>
      <c r="CA20" s="188"/>
      <c r="CB20" s="189"/>
      <c r="CC20" s="189"/>
      <c r="CD20" s="188"/>
      <c r="CE20" s="188"/>
      <c r="CF20" s="189"/>
      <c r="CG20" s="189"/>
      <c r="CH20" s="188"/>
      <c r="CI20" s="67"/>
      <c r="CJ20" s="67"/>
      <c r="CK20" s="62"/>
      <c r="CL20" s="203" t="str">
        <f>IFERROR(IF(GE20&lt;=1,"1 - Muy Baja",VLOOKUP(GE20,'CONSERVAC INFR'!$BLR$689:$BLS$693,2,0)),"")</f>
        <v>1 - Muy Baja</v>
      </c>
      <c r="CM20" s="202">
        <f t="shared" si="5"/>
        <v>1.7999999999999999E-2</v>
      </c>
      <c r="CN20" s="203" t="str">
        <f>IFERROR(IF(GG20&lt;=1,"1 - Leve",HLOOKUP(GG20,'CONSERVAC INFR'!$BLU$686:$BLY$687,2,0)),"")</f>
        <v>3 - Moderado</v>
      </c>
      <c r="CO20" s="202">
        <f t="shared" si="6"/>
        <v>0.6</v>
      </c>
      <c r="CP20" s="200" t="str">
        <f t="shared" si="7"/>
        <v>MODERADO</v>
      </c>
      <c r="CQ20" s="201">
        <f t="shared" si="8"/>
        <v>1.0799999999999999E-2</v>
      </c>
      <c r="CR20" s="199" t="s">
        <v>238</v>
      </c>
      <c r="CS20" s="200">
        <f t="shared" si="9"/>
        <v>3</v>
      </c>
      <c r="CT20" s="188"/>
      <c r="CU20" s="199" t="s">
        <v>585</v>
      </c>
      <c r="CV20" s="79" t="s">
        <v>576</v>
      </c>
      <c r="CW20" s="60"/>
      <c r="CX20" s="56">
        <f t="shared" si="10"/>
        <v>3</v>
      </c>
      <c r="CY20" s="59">
        <f t="shared" si="11"/>
        <v>3</v>
      </c>
      <c r="CZ20" s="56" t="str">
        <f t="shared" si="12"/>
        <v>Moderado</v>
      </c>
      <c r="DA20" s="58">
        <f t="shared" si="13"/>
        <v>0.6</v>
      </c>
      <c r="DB20" s="57">
        <f t="shared" si="14"/>
        <v>0.15</v>
      </c>
      <c r="DC20" s="57">
        <f t="shared" si="15"/>
        <v>0.25</v>
      </c>
      <c r="DD20" s="56">
        <f t="shared" si="16"/>
        <v>0.4</v>
      </c>
      <c r="DE20" s="55">
        <f t="shared" si="17"/>
        <v>1</v>
      </c>
      <c r="DF20" s="54">
        <f t="shared" si="18"/>
        <v>0.12</v>
      </c>
      <c r="DG20" s="55">
        <f t="shared" si="19"/>
        <v>3</v>
      </c>
      <c r="DH20" s="55"/>
      <c r="DI20" s="54">
        <f t="shared" si="20"/>
        <v>0.6</v>
      </c>
      <c r="DJ20" s="57">
        <f t="shared" si="21"/>
        <v>0.15</v>
      </c>
      <c r="DK20" s="57">
        <f t="shared" si="22"/>
        <v>0.25</v>
      </c>
      <c r="DL20" s="56">
        <f t="shared" si="23"/>
        <v>0.4</v>
      </c>
      <c r="DM20" s="55">
        <f t="shared" si="24"/>
        <v>1</v>
      </c>
      <c r="DN20" s="54">
        <f t="shared" si="25"/>
        <v>7.1999999999999995E-2</v>
      </c>
      <c r="DO20" s="55">
        <f t="shared" si="26"/>
        <v>3</v>
      </c>
      <c r="DP20" s="54">
        <f t="shared" si="27"/>
        <v>0.6</v>
      </c>
      <c r="DQ20" s="57">
        <f t="shared" si="28"/>
        <v>0.25</v>
      </c>
      <c r="DR20" s="57">
        <f t="shared" si="29"/>
        <v>0.25</v>
      </c>
      <c r="DS20" s="56">
        <f t="shared" si="30"/>
        <v>0.5</v>
      </c>
      <c r="DT20" s="55">
        <f t="shared" si="31"/>
        <v>1</v>
      </c>
      <c r="DU20" s="54">
        <f t="shared" si="32"/>
        <v>3.5999999999999997E-2</v>
      </c>
      <c r="DV20" s="55">
        <f t="shared" si="33"/>
        <v>3</v>
      </c>
      <c r="DW20" s="54">
        <f t="shared" si="34"/>
        <v>0.6</v>
      </c>
      <c r="DX20" s="57">
        <f t="shared" si="35"/>
        <v>0.25</v>
      </c>
      <c r="DY20" s="57">
        <f t="shared" si="36"/>
        <v>0.25</v>
      </c>
      <c r="DZ20" s="56">
        <f t="shared" si="37"/>
        <v>0.5</v>
      </c>
      <c r="EA20" s="55">
        <f t="shared" si="38"/>
        <v>1</v>
      </c>
      <c r="EB20" s="54">
        <f t="shared" si="39"/>
        <v>1.7999999999999999E-2</v>
      </c>
      <c r="EC20" s="55">
        <f t="shared" si="40"/>
        <v>3</v>
      </c>
      <c r="ED20" s="54">
        <f t="shared" si="41"/>
        <v>0.6</v>
      </c>
      <c r="EE20" s="57">
        <f t="shared" si="42"/>
        <v>0</v>
      </c>
      <c r="EF20" s="57">
        <f t="shared" si="43"/>
        <v>0</v>
      </c>
      <c r="EG20" s="56">
        <f t="shared" si="44"/>
        <v>0</v>
      </c>
      <c r="EH20" s="55">
        <f t="shared" si="45"/>
        <v>1</v>
      </c>
      <c r="EI20" s="54">
        <f t="shared" si="46"/>
        <v>1.7999999999999999E-2</v>
      </c>
      <c r="EJ20" s="55">
        <f t="shared" si="47"/>
        <v>3</v>
      </c>
      <c r="EK20" s="54">
        <f t="shared" si="48"/>
        <v>0.6</v>
      </c>
      <c r="EL20" s="57">
        <f t="shared" si="49"/>
        <v>0</v>
      </c>
      <c r="EM20" s="57">
        <f t="shared" si="50"/>
        <v>0</v>
      </c>
      <c r="EN20" s="56">
        <f t="shared" si="51"/>
        <v>0</v>
      </c>
      <c r="EO20" s="55">
        <f t="shared" si="52"/>
        <v>1</v>
      </c>
      <c r="EP20" s="54">
        <f t="shared" si="53"/>
        <v>1.7999999999999999E-2</v>
      </c>
      <c r="EQ20" s="55">
        <f t="shared" si="54"/>
        <v>3</v>
      </c>
      <c r="ER20" s="54">
        <f t="shared" si="55"/>
        <v>0.6</v>
      </c>
      <c r="ES20" s="57">
        <f t="shared" si="56"/>
        <v>0</v>
      </c>
      <c r="ET20" s="57">
        <f t="shared" si="57"/>
        <v>0</v>
      </c>
      <c r="EU20" s="56">
        <f t="shared" si="58"/>
        <v>0</v>
      </c>
      <c r="EV20" s="55">
        <f t="shared" si="59"/>
        <v>1</v>
      </c>
      <c r="EW20" s="54">
        <f t="shared" si="60"/>
        <v>1.7999999999999999E-2</v>
      </c>
      <c r="EX20" s="55">
        <f t="shared" si="61"/>
        <v>3</v>
      </c>
      <c r="EY20" s="54">
        <f t="shared" si="62"/>
        <v>0.6</v>
      </c>
      <c r="EZ20" s="57">
        <f t="shared" si="63"/>
        <v>0</v>
      </c>
      <c r="FA20" s="57">
        <f t="shared" si="64"/>
        <v>0</v>
      </c>
      <c r="FB20" s="56">
        <f t="shared" si="65"/>
        <v>0</v>
      </c>
      <c r="FC20" s="55">
        <f t="shared" si="66"/>
        <v>1</v>
      </c>
      <c r="FD20" s="54">
        <f t="shared" si="67"/>
        <v>1.7999999999999999E-2</v>
      </c>
      <c r="FE20" s="55">
        <f t="shared" si="68"/>
        <v>3</v>
      </c>
      <c r="FF20" s="54">
        <f t="shared" si="69"/>
        <v>0.6</v>
      </c>
      <c r="FG20" s="57">
        <f t="shared" si="70"/>
        <v>0</v>
      </c>
      <c r="FH20" s="57">
        <f t="shared" si="71"/>
        <v>0</v>
      </c>
      <c r="FI20" s="56">
        <f t="shared" si="72"/>
        <v>0</v>
      </c>
      <c r="FJ20" s="55">
        <f t="shared" si="73"/>
        <v>1</v>
      </c>
      <c r="FK20" s="54">
        <f t="shared" si="74"/>
        <v>1.7999999999999999E-2</v>
      </c>
      <c r="FL20" s="55">
        <f t="shared" si="75"/>
        <v>3</v>
      </c>
      <c r="FM20" s="54">
        <f t="shared" si="76"/>
        <v>0.6</v>
      </c>
      <c r="FN20" s="57">
        <f t="shared" si="77"/>
        <v>0</v>
      </c>
      <c r="FO20" s="57">
        <f t="shared" si="78"/>
        <v>0</v>
      </c>
      <c r="FP20" s="56">
        <f t="shared" si="79"/>
        <v>0</v>
      </c>
      <c r="FQ20" s="55">
        <f t="shared" si="80"/>
        <v>1</v>
      </c>
      <c r="FR20" s="54">
        <f t="shared" si="81"/>
        <v>1.7999999999999999E-2</v>
      </c>
      <c r="FS20" s="55">
        <f t="shared" si="82"/>
        <v>3</v>
      </c>
      <c r="FT20" s="54">
        <f t="shared" si="83"/>
        <v>0.6</v>
      </c>
      <c r="FU20" s="57">
        <f t="shared" si="84"/>
        <v>0</v>
      </c>
      <c r="FV20" s="57">
        <f t="shared" si="85"/>
        <v>0</v>
      </c>
      <c r="FW20" s="56">
        <f t="shared" si="86"/>
        <v>0</v>
      </c>
      <c r="FX20" s="55">
        <f t="shared" si="87"/>
        <v>1</v>
      </c>
      <c r="FY20" s="54">
        <f t="shared" si="88"/>
        <v>1.7999999999999999E-2</v>
      </c>
      <c r="FZ20" s="55">
        <f t="shared" si="89"/>
        <v>3</v>
      </c>
      <c r="GA20" s="54">
        <f t="shared" si="90"/>
        <v>0.6</v>
      </c>
      <c r="GB20" s="57">
        <f t="shared" si="91"/>
        <v>0</v>
      </c>
      <c r="GC20" s="57">
        <f t="shared" si="92"/>
        <v>0</v>
      </c>
      <c r="GD20" s="56">
        <f t="shared" si="93"/>
        <v>0</v>
      </c>
      <c r="GE20" s="55">
        <f t="shared" si="94"/>
        <v>1</v>
      </c>
      <c r="GF20" s="54">
        <f t="shared" si="95"/>
        <v>1.7999999999999999E-2</v>
      </c>
      <c r="GG20" s="55">
        <f t="shared" si="96"/>
        <v>3</v>
      </c>
      <c r="GH20" s="54">
        <f t="shared" si="97"/>
        <v>0.6</v>
      </c>
      <c r="GI20" s="54">
        <f t="shared" si="98"/>
        <v>0.6</v>
      </c>
    </row>
    <row r="21" spans="1:191" ht="173.4" x14ac:dyDescent="0.2">
      <c r="A21" s="196">
        <v>13</v>
      </c>
      <c r="B21" s="195" t="s">
        <v>590</v>
      </c>
      <c r="C21" s="199" t="s">
        <v>591</v>
      </c>
      <c r="D21" s="193" t="s">
        <v>205</v>
      </c>
      <c r="E21" s="190" t="s">
        <v>539</v>
      </c>
      <c r="F21" s="188" t="s">
        <v>225</v>
      </c>
      <c r="G21" s="190" t="s">
        <v>533</v>
      </c>
      <c r="H21" s="190" t="s">
        <v>173</v>
      </c>
      <c r="I21" s="192" t="s">
        <v>18</v>
      </c>
      <c r="J21" s="192" t="s">
        <v>53</v>
      </c>
      <c r="K21" s="192" t="s">
        <v>53</v>
      </c>
      <c r="L21" s="192" t="s">
        <v>53</v>
      </c>
      <c r="M21" s="192" t="s">
        <v>53</v>
      </c>
      <c r="N21" s="192" t="s">
        <v>53</v>
      </c>
      <c r="O21" s="192" t="s">
        <v>54</v>
      </c>
      <c r="P21" s="192" t="s">
        <v>53</v>
      </c>
      <c r="Q21" s="192" t="s">
        <v>53</v>
      </c>
      <c r="R21" s="192" t="s">
        <v>53</v>
      </c>
      <c r="S21" s="192" t="s">
        <v>54</v>
      </c>
      <c r="T21" s="192" t="s">
        <v>53</v>
      </c>
      <c r="U21" s="192" t="s">
        <v>54</v>
      </c>
      <c r="V21" s="192" t="s">
        <v>53</v>
      </c>
      <c r="W21" s="192" t="s">
        <v>53</v>
      </c>
      <c r="X21" s="192" t="s">
        <v>53</v>
      </c>
      <c r="Y21" s="192" t="s">
        <v>53</v>
      </c>
      <c r="Z21" s="192" t="s">
        <v>53</v>
      </c>
      <c r="AA21" s="192" t="s">
        <v>53</v>
      </c>
      <c r="AB21" s="192" t="s">
        <v>53</v>
      </c>
      <c r="AC21" s="204" t="str">
        <f t="shared" si="0"/>
        <v>1 - Muy Baja</v>
      </c>
      <c r="AD21" s="201">
        <f t="shared" si="1"/>
        <v>0.2</v>
      </c>
      <c r="AE21" s="204" t="str">
        <f t="shared" si="2"/>
        <v>3 - Moderado</v>
      </c>
      <c r="AF21" s="201">
        <f t="shared" si="3"/>
        <v>0.6</v>
      </c>
      <c r="AG21" s="196" t="str">
        <f>IFERROR(INDEX('CONSERVAC INFR'!$BLU$689:$BLY$693,MATCH(I21,'CONSERVAC INFR'!$BLS$689:$BLS$693,0),MATCH(AE21,'CONSERVAC INFR'!$BLU$687:$BLY$687,0)),"")</f>
        <v>MODERADO</v>
      </c>
      <c r="AH21" s="201">
        <f t="shared" si="4"/>
        <v>0.12</v>
      </c>
      <c r="AI21" s="191" t="s">
        <v>588</v>
      </c>
      <c r="AJ21" s="190" t="s">
        <v>584</v>
      </c>
      <c r="AK21" s="190" t="s">
        <v>587</v>
      </c>
      <c r="AL21" s="190" t="s">
        <v>586</v>
      </c>
      <c r="AM21" s="188" t="s">
        <v>34</v>
      </c>
      <c r="AN21" s="189" t="s">
        <v>46</v>
      </c>
      <c r="AO21" s="189" t="s">
        <v>50</v>
      </c>
      <c r="AP21" s="188" t="s">
        <v>52</v>
      </c>
      <c r="AQ21" s="188" t="s">
        <v>34</v>
      </c>
      <c r="AR21" s="189" t="s">
        <v>45</v>
      </c>
      <c r="AS21" s="189" t="s">
        <v>50</v>
      </c>
      <c r="AT21" s="188" t="s">
        <v>52</v>
      </c>
      <c r="AU21" s="188" t="s">
        <v>34</v>
      </c>
      <c r="AV21" s="189" t="s">
        <v>45</v>
      </c>
      <c r="AW21" s="189" t="s">
        <v>50</v>
      </c>
      <c r="AX21" s="188" t="s">
        <v>52</v>
      </c>
      <c r="AY21" s="188" t="s">
        <v>34</v>
      </c>
      <c r="AZ21" s="189" t="s">
        <v>46</v>
      </c>
      <c r="BA21" s="189" t="s">
        <v>50</v>
      </c>
      <c r="BB21" s="188" t="s">
        <v>52</v>
      </c>
      <c r="BC21" s="188"/>
      <c r="BD21" s="189"/>
      <c r="BE21" s="189"/>
      <c r="BF21" s="188"/>
      <c r="BG21" s="188"/>
      <c r="BH21" s="189"/>
      <c r="BI21" s="189"/>
      <c r="BJ21" s="188"/>
      <c r="BK21" s="188"/>
      <c r="BL21" s="189"/>
      <c r="BM21" s="189"/>
      <c r="BN21" s="188"/>
      <c r="BO21" s="188"/>
      <c r="BP21" s="189"/>
      <c r="BQ21" s="189"/>
      <c r="BR21" s="188"/>
      <c r="BS21" s="188"/>
      <c r="BT21" s="189"/>
      <c r="BU21" s="189"/>
      <c r="BV21" s="188"/>
      <c r="BW21" s="188"/>
      <c r="BX21" s="189"/>
      <c r="BY21" s="189"/>
      <c r="BZ21" s="188"/>
      <c r="CA21" s="188"/>
      <c r="CB21" s="189"/>
      <c r="CC21" s="189"/>
      <c r="CD21" s="188"/>
      <c r="CE21" s="188"/>
      <c r="CF21" s="189"/>
      <c r="CG21" s="189"/>
      <c r="CH21" s="188"/>
      <c r="CI21" s="67"/>
      <c r="CJ21" s="67"/>
      <c r="CK21" s="62"/>
      <c r="CL21" s="203" t="str">
        <f>IFERROR(IF(GE21&lt;=1,"1 - Muy Baja",VLOOKUP(GE21,'CONSERVAC INFR'!$BLR$689:$BLS$693,2,0)),"")</f>
        <v>1 - Muy Baja</v>
      </c>
      <c r="CM21" s="202">
        <f t="shared" si="5"/>
        <v>1.7999999999999999E-2</v>
      </c>
      <c r="CN21" s="203" t="str">
        <f>IFERROR(IF(GG21&lt;=1,"1 - Leve",HLOOKUP(GG21,'CONSERVAC INFR'!$BLU$686:$BLY$687,2,0)),"")</f>
        <v>3 - Moderado</v>
      </c>
      <c r="CO21" s="202">
        <f t="shared" si="6"/>
        <v>0.6</v>
      </c>
      <c r="CP21" s="200" t="str">
        <f t="shared" si="7"/>
        <v>MODERADO</v>
      </c>
      <c r="CQ21" s="201">
        <f t="shared" si="8"/>
        <v>1.0799999999999999E-2</v>
      </c>
      <c r="CR21" s="199" t="s">
        <v>475</v>
      </c>
      <c r="CS21" s="200">
        <f t="shared" si="9"/>
        <v>3</v>
      </c>
      <c r="CT21" s="188"/>
      <c r="CU21" s="199" t="s">
        <v>585</v>
      </c>
      <c r="CV21" s="79" t="s">
        <v>576</v>
      </c>
      <c r="CW21" s="60"/>
      <c r="CX21" s="56">
        <f t="shared" si="10"/>
        <v>3</v>
      </c>
      <c r="CY21" s="59">
        <f t="shared" si="11"/>
        <v>3</v>
      </c>
      <c r="CZ21" s="56" t="str">
        <f t="shared" si="12"/>
        <v>Moderado</v>
      </c>
      <c r="DA21" s="58">
        <f t="shared" si="13"/>
        <v>0.6</v>
      </c>
      <c r="DB21" s="57">
        <f t="shared" si="14"/>
        <v>0.25</v>
      </c>
      <c r="DC21" s="57">
        <f t="shared" si="15"/>
        <v>0.25</v>
      </c>
      <c r="DD21" s="56">
        <f t="shared" si="16"/>
        <v>0.5</v>
      </c>
      <c r="DE21" s="55">
        <f t="shared" si="17"/>
        <v>1</v>
      </c>
      <c r="DF21" s="54">
        <f t="shared" si="18"/>
        <v>0.1</v>
      </c>
      <c r="DG21" s="55">
        <f t="shared" si="19"/>
        <v>3</v>
      </c>
      <c r="DH21" s="55"/>
      <c r="DI21" s="54">
        <f t="shared" si="20"/>
        <v>0.6</v>
      </c>
      <c r="DJ21" s="57">
        <f t="shared" si="21"/>
        <v>0.15</v>
      </c>
      <c r="DK21" s="57">
        <f t="shared" si="22"/>
        <v>0.25</v>
      </c>
      <c r="DL21" s="56">
        <f t="shared" si="23"/>
        <v>0.4</v>
      </c>
      <c r="DM21" s="55">
        <f t="shared" si="24"/>
        <v>1</v>
      </c>
      <c r="DN21" s="54">
        <f t="shared" si="25"/>
        <v>0.06</v>
      </c>
      <c r="DO21" s="55">
        <f t="shared" si="26"/>
        <v>3</v>
      </c>
      <c r="DP21" s="54">
        <f t="shared" si="27"/>
        <v>0.6</v>
      </c>
      <c r="DQ21" s="57">
        <f t="shared" si="28"/>
        <v>0.15</v>
      </c>
      <c r="DR21" s="57">
        <f t="shared" si="29"/>
        <v>0.25</v>
      </c>
      <c r="DS21" s="56">
        <f t="shared" si="30"/>
        <v>0.4</v>
      </c>
      <c r="DT21" s="55">
        <f t="shared" si="31"/>
        <v>1</v>
      </c>
      <c r="DU21" s="54">
        <f t="shared" si="32"/>
        <v>3.5999999999999997E-2</v>
      </c>
      <c r="DV21" s="55">
        <f t="shared" si="33"/>
        <v>3</v>
      </c>
      <c r="DW21" s="54">
        <f t="shared" si="34"/>
        <v>0.6</v>
      </c>
      <c r="DX21" s="57">
        <f t="shared" si="35"/>
        <v>0.25</v>
      </c>
      <c r="DY21" s="57">
        <f t="shared" si="36"/>
        <v>0.25</v>
      </c>
      <c r="DZ21" s="56">
        <f t="shared" si="37"/>
        <v>0.5</v>
      </c>
      <c r="EA21" s="55">
        <f t="shared" si="38"/>
        <v>1</v>
      </c>
      <c r="EB21" s="54">
        <f t="shared" si="39"/>
        <v>1.7999999999999999E-2</v>
      </c>
      <c r="EC21" s="55">
        <f t="shared" si="40"/>
        <v>3</v>
      </c>
      <c r="ED21" s="54">
        <f t="shared" si="41"/>
        <v>0.6</v>
      </c>
      <c r="EE21" s="57">
        <f t="shared" si="42"/>
        <v>0</v>
      </c>
      <c r="EF21" s="57">
        <f t="shared" si="43"/>
        <v>0</v>
      </c>
      <c r="EG21" s="56">
        <f t="shared" si="44"/>
        <v>0</v>
      </c>
      <c r="EH21" s="55">
        <f t="shared" si="45"/>
        <v>1</v>
      </c>
      <c r="EI21" s="54">
        <f t="shared" si="46"/>
        <v>1.7999999999999999E-2</v>
      </c>
      <c r="EJ21" s="55">
        <f t="shared" si="47"/>
        <v>3</v>
      </c>
      <c r="EK21" s="54">
        <f t="shared" si="48"/>
        <v>0.6</v>
      </c>
      <c r="EL21" s="57">
        <f t="shared" si="49"/>
        <v>0</v>
      </c>
      <c r="EM21" s="57">
        <f t="shared" si="50"/>
        <v>0</v>
      </c>
      <c r="EN21" s="56">
        <f t="shared" si="51"/>
        <v>0</v>
      </c>
      <c r="EO21" s="55">
        <f t="shared" si="52"/>
        <v>1</v>
      </c>
      <c r="EP21" s="54">
        <f t="shared" si="53"/>
        <v>1.7999999999999999E-2</v>
      </c>
      <c r="EQ21" s="55">
        <f t="shared" si="54"/>
        <v>3</v>
      </c>
      <c r="ER21" s="54">
        <f t="shared" si="55"/>
        <v>0.6</v>
      </c>
      <c r="ES21" s="57">
        <f t="shared" si="56"/>
        <v>0</v>
      </c>
      <c r="ET21" s="57">
        <f t="shared" si="57"/>
        <v>0</v>
      </c>
      <c r="EU21" s="56">
        <f t="shared" si="58"/>
        <v>0</v>
      </c>
      <c r="EV21" s="55">
        <f t="shared" si="59"/>
        <v>1</v>
      </c>
      <c r="EW21" s="54">
        <f t="shared" si="60"/>
        <v>1.7999999999999999E-2</v>
      </c>
      <c r="EX21" s="55">
        <f t="shared" si="61"/>
        <v>3</v>
      </c>
      <c r="EY21" s="54">
        <f t="shared" si="62"/>
        <v>0.6</v>
      </c>
      <c r="EZ21" s="57">
        <f t="shared" si="63"/>
        <v>0</v>
      </c>
      <c r="FA21" s="57">
        <f t="shared" si="64"/>
        <v>0</v>
      </c>
      <c r="FB21" s="56">
        <f t="shared" si="65"/>
        <v>0</v>
      </c>
      <c r="FC21" s="55">
        <f t="shared" si="66"/>
        <v>1</v>
      </c>
      <c r="FD21" s="54">
        <f t="shared" si="67"/>
        <v>1.7999999999999999E-2</v>
      </c>
      <c r="FE21" s="55">
        <f t="shared" si="68"/>
        <v>3</v>
      </c>
      <c r="FF21" s="54">
        <f t="shared" si="69"/>
        <v>0.6</v>
      </c>
      <c r="FG21" s="57">
        <f t="shared" si="70"/>
        <v>0</v>
      </c>
      <c r="FH21" s="57">
        <f t="shared" si="71"/>
        <v>0</v>
      </c>
      <c r="FI21" s="56">
        <f t="shared" si="72"/>
        <v>0</v>
      </c>
      <c r="FJ21" s="55">
        <f t="shared" si="73"/>
        <v>1</v>
      </c>
      <c r="FK21" s="54">
        <f t="shared" si="74"/>
        <v>1.7999999999999999E-2</v>
      </c>
      <c r="FL21" s="55">
        <f t="shared" si="75"/>
        <v>3</v>
      </c>
      <c r="FM21" s="54">
        <f t="shared" si="76"/>
        <v>0.6</v>
      </c>
      <c r="FN21" s="57">
        <f t="shared" si="77"/>
        <v>0</v>
      </c>
      <c r="FO21" s="57">
        <f t="shared" si="78"/>
        <v>0</v>
      </c>
      <c r="FP21" s="56">
        <f t="shared" si="79"/>
        <v>0</v>
      </c>
      <c r="FQ21" s="55">
        <f t="shared" si="80"/>
        <v>1</v>
      </c>
      <c r="FR21" s="54">
        <f t="shared" si="81"/>
        <v>1.7999999999999999E-2</v>
      </c>
      <c r="FS21" s="55">
        <f t="shared" si="82"/>
        <v>3</v>
      </c>
      <c r="FT21" s="54">
        <f t="shared" si="83"/>
        <v>0.6</v>
      </c>
      <c r="FU21" s="57">
        <f t="shared" si="84"/>
        <v>0</v>
      </c>
      <c r="FV21" s="57">
        <f t="shared" si="85"/>
        <v>0</v>
      </c>
      <c r="FW21" s="56">
        <f t="shared" si="86"/>
        <v>0</v>
      </c>
      <c r="FX21" s="55">
        <f t="shared" si="87"/>
        <v>1</v>
      </c>
      <c r="FY21" s="54">
        <f t="shared" si="88"/>
        <v>1.7999999999999999E-2</v>
      </c>
      <c r="FZ21" s="55">
        <f t="shared" si="89"/>
        <v>3</v>
      </c>
      <c r="GA21" s="54">
        <f t="shared" si="90"/>
        <v>0.6</v>
      </c>
      <c r="GB21" s="57">
        <f t="shared" si="91"/>
        <v>0</v>
      </c>
      <c r="GC21" s="57">
        <f t="shared" si="92"/>
        <v>0</v>
      </c>
      <c r="GD21" s="56">
        <f t="shared" si="93"/>
        <v>0</v>
      </c>
      <c r="GE21" s="55">
        <f t="shared" si="94"/>
        <v>1</v>
      </c>
      <c r="GF21" s="54">
        <f t="shared" si="95"/>
        <v>1.7999999999999999E-2</v>
      </c>
      <c r="GG21" s="55">
        <f t="shared" si="96"/>
        <v>3</v>
      </c>
      <c r="GH21" s="54">
        <f t="shared" si="97"/>
        <v>0.6</v>
      </c>
      <c r="GI21" s="54">
        <f t="shared" si="98"/>
        <v>0.6</v>
      </c>
    </row>
    <row r="22" spans="1:191" ht="173.4" x14ac:dyDescent="0.2">
      <c r="A22" s="196">
        <v>14</v>
      </c>
      <c r="B22" s="195" t="s">
        <v>590</v>
      </c>
      <c r="C22" s="199" t="s">
        <v>589</v>
      </c>
      <c r="D22" s="193" t="s">
        <v>206</v>
      </c>
      <c r="E22" s="190" t="s">
        <v>204</v>
      </c>
      <c r="F22" s="188" t="s">
        <v>225</v>
      </c>
      <c r="G22" s="190" t="s">
        <v>533</v>
      </c>
      <c r="H22" s="190" t="s">
        <v>173</v>
      </c>
      <c r="I22" s="192" t="s">
        <v>18</v>
      </c>
      <c r="J22" s="192" t="s">
        <v>53</v>
      </c>
      <c r="K22" s="192" t="s">
        <v>53</v>
      </c>
      <c r="L22" s="192" t="s">
        <v>53</v>
      </c>
      <c r="M22" s="192" t="s">
        <v>53</v>
      </c>
      <c r="N22" s="192" t="s">
        <v>53</v>
      </c>
      <c r="O22" s="192" t="s">
        <v>54</v>
      </c>
      <c r="P22" s="192" t="s">
        <v>53</v>
      </c>
      <c r="Q22" s="192" t="s">
        <v>53</v>
      </c>
      <c r="R22" s="192" t="s">
        <v>53</v>
      </c>
      <c r="S22" s="192" t="s">
        <v>54</v>
      </c>
      <c r="T22" s="192" t="s">
        <v>53</v>
      </c>
      <c r="U22" s="192" t="s">
        <v>54</v>
      </c>
      <c r="V22" s="192" t="s">
        <v>53</v>
      </c>
      <c r="W22" s="192" t="s">
        <v>53</v>
      </c>
      <c r="X22" s="192" t="s">
        <v>53</v>
      </c>
      <c r="Y22" s="192" t="s">
        <v>53</v>
      </c>
      <c r="Z22" s="192" t="s">
        <v>53</v>
      </c>
      <c r="AA22" s="192" t="s">
        <v>53</v>
      </c>
      <c r="AB22" s="192" t="s">
        <v>53</v>
      </c>
      <c r="AC22" s="204" t="str">
        <f t="shared" si="0"/>
        <v>1 - Muy Baja</v>
      </c>
      <c r="AD22" s="201">
        <f t="shared" si="1"/>
        <v>0.2</v>
      </c>
      <c r="AE22" s="204" t="str">
        <f t="shared" si="2"/>
        <v>3 - Moderado</v>
      </c>
      <c r="AF22" s="201">
        <f t="shared" si="3"/>
        <v>0.6</v>
      </c>
      <c r="AG22" s="196" t="str">
        <f>IFERROR(INDEX('CONSERVAC INFR'!$BLU$689:$BLY$693,MATCH(I22,'CONSERVAC INFR'!$BLS$689:$BLS$693,0),MATCH(AE22,'CONSERVAC INFR'!$BLU$687:$BLY$687,0)),"")</f>
        <v>MODERADO</v>
      </c>
      <c r="AH22" s="201">
        <f t="shared" si="4"/>
        <v>0.12</v>
      </c>
      <c r="AI22" s="191" t="s">
        <v>588</v>
      </c>
      <c r="AJ22" s="190" t="s">
        <v>584</v>
      </c>
      <c r="AK22" s="190" t="s">
        <v>587</v>
      </c>
      <c r="AL22" s="190" t="s">
        <v>586</v>
      </c>
      <c r="AM22" s="188" t="s">
        <v>34</v>
      </c>
      <c r="AN22" s="189" t="s">
        <v>46</v>
      </c>
      <c r="AO22" s="189" t="s">
        <v>50</v>
      </c>
      <c r="AP22" s="188" t="s">
        <v>52</v>
      </c>
      <c r="AQ22" s="188" t="s">
        <v>34</v>
      </c>
      <c r="AR22" s="189" t="s">
        <v>45</v>
      </c>
      <c r="AS22" s="189" t="s">
        <v>50</v>
      </c>
      <c r="AT22" s="188" t="s">
        <v>52</v>
      </c>
      <c r="AU22" s="188" t="s">
        <v>34</v>
      </c>
      <c r="AV22" s="189" t="s">
        <v>45</v>
      </c>
      <c r="AW22" s="189" t="s">
        <v>50</v>
      </c>
      <c r="AX22" s="188" t="s">
        <v>52</v>
      </c>
      <c r="AY22" s="188" t="s">
        <v>34</v>
      </c>
      <c r="AZ22" s="189" t="s">
        <v>46</v>
      </c>
      <c r="BA22" s="189" t="s">
        <v>50</v>
      </c>
      <c r="BB22" s="188" t="s">
        <v>52</v>
      </c>
      <c r="BC22" s="188"/>
      <c r="BD22" s="189"/>
      <c r="BE22" s="189"/>
      <c r="BF22" s="188"/>
      <c r="BG22" s="188"/>
      <c r="BH22" s="189"/>
      <c r="BI22" s="189"/>
      <c r="BJ22" s="188"/>
      <c r="BK22" s="188"/>
      <c r="BL22" s="189"/>
      <c r="BM22" s="189"/>
      <c r="BN22" s="188"/>
      <c r="BO22" s="188"/>
      <c r="BP22" s="189"/>
      <c r="BQ22" s="189"/>
      <c r="BR22" s="188"/>
      <c r="BS22" s="188"/>
      <c r="BT22" s="189"/>
      <c r="BU22" s="189"/>
      <c r="BV22" s="188"/>
      <c r="BW22" s="188"/>
      <c r="BX22" s="189"/>
      <c r="BY22" s="189"/>
      <c r="BZ22" s="188"/>
      <c r="CA22" s="188"/>
      <c r="CB22" s="189"/>
      <c r="CC22" s="189"/>
      <c r="CD22" s="188"/>
      <c r="CE22" s="188"/>
      <c r="CF22" s="189"/>
      <c r="CG22" s="189"/>
      <c r="CH22" s="188"/>
      <c r="CI22" s="67"/>
      <c r="CJ22" s="67"/>
      <c r="CK22" s="62"/>
      <c r="CL22" s="203" t="str">
        <f>IFERROR(IF(GE22&lt;=1,"1 - Muy Baja",VLOOKUP(GE22,'CONSERVAC INFR'!$BLR$689:$BLS$693,2,0)),"")</f>
        <v>1 - Muy Baja</v>
      </c>
      <c r="CM22" s="202">
        <f t="shared" si="5"/>
        <v>1.7999999999999999E-2</v>
      </c>
      <c r="CN22" s="203" t="str">
        <f>IFERROR(IF(GG22&lt;=1,"1 - Leve",HLOOKUP(GG22,'CONSERVAC INFR'!$BLU$686:$BLY$687,2,0)),"")</f>
        <v>3 - Moderado</v>
      </c>
      <c r="CO22" s="202">
        <f t="shared" si="6"/>
        <v>0.6</v>
      </c>
      <c r="CP22" s="200" t="str">
        <f t="shared" si="7"/>
        <v>MODERADO</v>
      </c>
      <c r="CQ22" s="201">
        <f t="shared" si="8"/>
        <v>1.0799999999999999E-2</v>
      </c>
      <c r="CR22" s="199" t="s">
        <v>238</v>
      </c>
      <c r="CS22" s="200">
        <f t="shared" si="9"/>
        <v>3</v>
      </c>
      <c r="CT22" s="188"/>
      <c r="CU22" s="199" t="s">
        <v>585</v>
      </c>
      <c r="CV22" s="79" t="s">
        <v>576</v>
      </c>
      <c r="CW22" s="60"/>
      <c r="CX22" s="56">
        <f t="shared" si="10"/>
        <v>3</v>
      </c>
      <c r="CY22" s="59">
        <f t="shared" si="11"/>
        <v>3</v>
      </c>
      <c r="CZ22" s="56" t="str">
        <f t="shared" si="12"/>
        <v>Moderado</v>
      </c>
      <c r="DA22" s="58">
        <f t="shared" si="13"/>
        <v>0.6</v>
      </c>
      <c r="DB22" s="57">
        <f t="shared" si="14"/>
        <v>0.25</v>
      </c>
      <c r="DC22" s="57">
        <f t="shared" si="15"/>
        <v>0.25</v>
      </c>
      <c r="DD22" s="56">
        <f t="shared" si="16"/>
        <v>0.5</v>
      </c>
      <c r="DE22" s="55">
        <f t="shared" si="17"/>
        <v>1</v>
      </c>
      <c r="DF22" s="54">
        <f t="shared" si="18"/>
        <v>0.1</v>
      </c>
      <c r="DG22" s="55">
        <f t="shared" si="19"/>
        <v>3</v>
      </c>
      <c r="DH22" s="55"/>
      <c r="DI22" s="54">
        <f t="shared" si="20"/>
        <v>0.6</v>
      </c>
      <c r="DJ22" s="57">
        <f t="shared" si="21"/>
        <v>0.15</v>
      </c>
      <c r="DK22" s="57">
        <f t="shared" si="22"/>
        <v>0.25</v>
      </c>
      <c r="DL22" s="56">
        <f t="shared" si="23"/>
        <v>0.4</v>
      </c>
      <c r="DM22" s="55">
        <f t="shared" si="24"/>
        <v>1</v>
      </c>
      <c r="DN22" s="54">
        <f t="shared" si="25"/>
        <v>0.06</v>
      </c>
      <c r="DO22" s="55">
        <f t="shared" si="26"/>
        <v>3</v>
      </c>
      <c r="DP22" s="54">
        <f t="shared" si="27"/>
        <v>0.6</v>
      </c>
      <c r="DQ22" s="57">
        <f t="shared" si="28"/>
        <v>0.15</v>
      </c>
      <c r="DR22" s="57">
        <f t="shared" si="29"/>
        <v>0.25</v>
      </c>
      <c r="DS22" s="56">
        <f t="shared" si="30"/>
        <v>0.4</v>
      </c>
      <c r="DT22" s="55">
        <f t="shared" si="31"/>
        <v>1</v>
      </c>
      <c r="DU22" s="54">
        <f t="shared" si="32"/>
        <v>3.5999999999999997E-2</v>
      </c>
      <c r="DV22" s="55">
        <f t="shared" si="33"/>
        <v>3</v>
      </c>
      <c r="DW22" s="54">
        <f t="shared" si="34"/>
        <v>0.6</v>
      </c>
      <c r="DX22" s="57">
        <f t="shared" si="35"/>
        <v>0.25</v>
      </c>
      <c r="DY22" s="57">
        <f t="shared" si="36"/>
        <v>0.25</v>
      </c>
      <c r="DZ22" s="56">
        <f t="shared" si="37"/>
        <v>0.5</v>
      </c>
      <c r="EA22" s="55">
        <f t="shared" si="38"/>
        <v>1</v>
      </c>
      <c r="EB22" s="54">
        <f t="shared" si="39"/>
        <v>1.7999999999999999E-2</v>
      </c>
      <c r="EC22" s="55">
        <f t="shared" si="40"/>
        <v>3</v>
      </c>
      <c r="ED22" s="54">
        <f t="shared" si="41"/>
        <v>0.6</v>
      </c>
      <c r="EE22" s="57">
        <f t="shared" si="42"/>
        <v>0</v>
      </c>
      <c r="EF22" s="57">
        <f t="shared" si="43"/>
        <v>0</v>
      </c>
      <c r="EG22" s="56">
        <f t="shared" si="44"/>
        <v>0</v>
      </c>
      <c r="EH22" s="55">
        <f t="shared" si="45"/>
        <v>1</v>
      </c>
      <c r="EI22" s="54">
        <f t="shared" si="46"/>
        <v>1.7999999999999999E-2</v>
      </c>
      <c r="EJ22" s="55">
        <f t="shared" si="47"/>
        <v>3</v>
      </c>
      <c r="EK22" s="54">
        <f t="shared" si="48"/>
        <v>0.6</v>
      </c>
      <c r="EL22" s="57">
        <f t="shared" si="49"/>
        <v>0</v>
      </c>
      <c r="EM22" s="57">
        <f t="shared" si="50"/>
        <v>0</v>
      </c>
      <c r="EN22" s="56">
        <f t="shared" si="51"/>
        <v>0</v>
      </c>
      <c r="EO22" s="55">
        <f t="shared" si="52"/>
        <v>1</v>
      </c>
      <c r="EP22" s="54">
        <f t="shared" si="53"/>
        <v>1.7999999999999999E-2</v>
      </c>
      <c r="EQ22" s="55">
        <f t="shared" si="54"/>
        <v>3</v>
      </c>
      <c r="ER22" s="54">
        <f t="shared" si="55"/>
        <v>0.6</v>
      </c>
      <c r="ES22" s="57">
        <f t="shared" si="56"/>
        <v>0</v>
      </c>
      <c r="ET22" s="57">
        <f t="shared" si="57"/>
        <v>0</v>
      </c>
      <c r="EU22" s="56">
        <f t="shared" si="58"/>
        <v>0</v>
      </c>
      <c r="EV22" s="55">
        <f t="shared" si="59"/>
        <v>1</v>
      </c>
      <c r="EW22" s="54">
        <f t="shared" si="60"/>
        <v>1.7999999999999999E-2</v>
      </c>
      <c r="EX22" s="55">
        <f t="shared" si="61"/>
        <v>3</v>
      </c>
      <c r="EY22" s="54">
        <f t="shared" si="62"/>
        <v>0.6</v>
      </c>
      <c r="EZ22" s="57">
        <f t="shared" si="63"/>
        <v>0</v>
      </c>
      <c r="FA22" s="57">
        <f t="shared" si="64"/>
        <v>0</v>
      </c>
      <c r="FB22" s="56">
        <f t="shared" si="65"/>
        <v>0</v>
      </c>
      <c r="FC22" s="55">
        <f t="shared" si="66"/>
        <v>1</v>
      </c>
      <c r="FD22" s="54">
        <f t="shared" si="67"/>
        <v>1.7999999999999999E-2</v>
      </c>
      <c r="FE22" s="55">
        <f t="shared" si="68"/>
        <v>3</v>
      </c>
      <c r="FF22" s="54">
        <f t="shared" si="69"/>
        <v>0.6</v>
      </c>
      <c r="FG22" s="57">
        <f t="shared" si="70"/>
        <v>0</v>
      </c>
      <c r="FH22" s="57">
        <f t="shared" si="71"/>
        <v>0</v>
      </c>
      <c r="FI22" s="56">
        <f t="shared" si="72"/>
        <v>0</v>
      </c>
      <c r="FJ22" s="55">
        <f t="shared" si="73"/>
        <v>1</v>
      </c>
      <c r="FK22" s="54">
        <f t="shared" si="74"/>
        <v>1.7999999999999999E-2</v>
      </c>
      <c r="FL22" s="55">
        <f t="shared" si="75"/>
        <v>3</v>
      </c>
      <c r="FM22" s="54">
        <f t="shared" si="76"/>
        <v>0.6</v>
      </c>
      <c r="FN22" s="57">
        <f t="shared" si="77"/>
        <v>0</v>
      </c>
      <c r="FO22" s="57">
        <f t="shared" si="78"/>
        <v>0</v>
      </c>
      <c r="FP22" s="56">
        <f t="shared" si="79"/>
        <v>0</v>
      </c>
      <c r="FQ22" s="55">
        <f t="shared" si="80"/>
        <v>1</v>
      </c>
      <c r="FR22" s="54">
        <f t="shared" si="81"/>
        <v>1.7999999999999999E-2</v>
      </c>
      <c r="FS22" s="55">
        <f t="shared" si="82"/>
        <v>3</v>
      </c>
      <c r="FT22" s="54">
        <f t="shared" si="83"/>
        <v>0.6</v>
      </c>
      <c r="FU22" s="57">
        <f t="shared" si="84"/>
        <v>0</v>
      </c>
      <c r="FV22" s="57">
        <f t="shared" si="85"/>
        <v>0</v>
      </c>
      <c r="FW22" s="56">
        <f t="shared" si="86"/>
        <v>0</v>
      </c>
      <c r="FX22" s="55">
        <f t="shared" si="87"/>
        <v>1</v>
      </c>
      <c r="FY22" s="54">
        <f t="shared" si="88"/>
        <v>1.7999999999999999E-2</v>
      </c>
      <c r="FZ22" s="55">
        <f t="shared" si="89"/>
        <v>3</v>
      </c>
      <c r="GA22" s="54">
        <f t="shared" si="90"/>
        <v>0.6</v>
      </c>
      <c r="GB22" s="57">
        <f t="shared" si="91"/>
        <v>0</v>
      </c>
      <c r="GC22" s="57">
        <f t="shared" si="92"/>
        <v>0</v>
      </c>
      <c r="GD22" s="56">
        <f t="shared" si="93"/>
        <v>0</v>
      </c>
      <c r="GE22" s="55">
        <f t="shared" si="94"/>
        <v>1</v>
      </c>
      <c r="GF22" s="54">
        <f t="shared" si="95"/>
        <v>1.7999999999999999E-2</v>
      </c>
      <c r="GG22" s="55">
        <f t="shared" si="96"/>
        <v>3</v>
      </c>
      <c r="GH22" s="54">
        <f t="shared" si="97"/>
        <v>0.6</v>
      </c>
      <c r="GI22" s="54">
        <f t="shared" si="98"/>
        <v>0.6</v>
      </c>
    </row>
    <row r="23" spans="1:191" ht="173.4" x14ac:dyDescent="0.2">
      <c r="A23" s="196">
        <v>15</v>
      </c>
      <c r="B23" s="206" t="s">
        <v>583</v>
      </c>
      <c r="C23" s="199" t="s">
        <v>582</v>
      </c>
      <c r="D23" s="193" t="s">
        <v>205</v>
      </c>
      <c r="E23" s="190" t="s">
        <v>539</v>
      </c>
      <c r="F23" s="188" t="s">
        <v>225</v>
      </c>
      <c r="G23" s="190" t="s">
        <v>533</v>
      </c>
      <c r="H23" s="190" t="s">
        <v>173</v>
      </c>
      <c r="I23" s="192" t="s">
        <v>18</v>
      </c>
      <c r="J23" s="192" t="s">
        <v>53</v>
      </c>
      <c r="K23" s="192" t="s">
        <v>53</v>
      </c>
      <c r="L23" s="192" t="s">
        <v>53</v>
      </c>
      <c r="M23" s="192" t="s">
        <v>53</v>
      </c>
      <c r="N23" s="192" t="s">
        <v>53</v>
      </c>
      <c r="O23" s="192" t="s">
        <v>54</v>
      </c>
      <c r="P23" s="192" t="s">
        <v>53</v>
      </c>
      <c r="Q23" s="192" t="s">
        <v>53</v>
      </c>
      <c r="R23" s="192" t="s">
        <v>53</v>
      </c>
      <c r="S23" s="192" t="s">
        <v>54</v>
      </c>
      <c r="T23" s="192" t="s">
        <v>53</v>
      </c>
      <c r="U23" s="192" t="s">
        <v>54</v>
      </c>
      <c r="V23" s="192" t="s">
        <v>53</v>
      </c>
      <c r="W23" s="192" t="s">
        <v>53</v>
      </c>
      <c r="X23" s="192" t="s">
        <v>53</v>
      </c>
      <c r="Y23" s="192" t="s">
        <v>53</v>
      </c>
      <c r="Z23" s="192" t="s">
        <v>53</v>
      </c>
      <c r="AA23" s="192" t="s">
        <v>53</v>
      </c>
      <c r="AB23" s="192" t="s">
        <v>53</v>
      </c>
      <c r="AC23" s="204" t="str">
        <f t="shared" si="0"/>
        <v>1 - Muy Baja</v>
      </c>
      <c r="AD23" s="201">
        <f t="shared" si="1"/>
        <v>0.2</v>
      </c>
      <c r="AE23" s="204" t="str">
        <f t="shared" si="2"/>
        <v>3 - Moderado</v>
      </c>
      <c r="AF23" s="201">
        <f t="shared" si="3"/>
        <v>0.6</v>
      </c>
      <c r="AG23" s="196" t="str">
        <f>IFERROR(INDEX('CONSERVAC INFR'!$BLU$689:$BLY$693,MATCH(I23,'CONSERVAC INFR'!$BLS$689:$BLS$693,0),MATCH(AE23,'CONSERVAC INFR'!$BLU$687:$BLY$687,0)),"")</f>
        <v>MODERADO</v>
      </c>
      <c r="AH23" s="201">
        <f t="shared" si="4"/>
        <v>0.12</v>
      </c>
      <c r="AI23" s="191" t="s">
        <v>581</v>
      </c>
      <c r="AJ23" s="190" t="s">
        <v>584</v>
      </c>
      <c r="AK23" s="190" t="s">
        <v>579</v>
      </c>
      <c r="AL23" s="190" t="s">
        <v>578</v>
      </c>
      <c r="AM23" s="188" t="s">
        <v>34</v>
      </c>
      <c r="AN23" s="189" t="s">
        <v>45</v>
      </c>
      <c r="AO23" s="189" t="s">
        <v>50</v>
      </c>
      <c r="AP23" s="188" t="s">
        <v>52</v>
      </c>
      <c r="AQ23" s="188" t="s">
        <v>34</v>
      </c>
      <c r="AR23" s="189" t="s">
        <v>46</v>
      </c>
      <c r="AS23" s="189" t="s">
        <v>50</v>
      </c>
      <c r="AT23" s="188" t="s">
        <v>52</v>
      </c>
      <c r="AU23" s="188" t="s">
        <v>34</v>
      </c>
      <c r="AV23" s="189" t="s">
        <v>45</v>
      </c>
      <c r="AW23" s="189" t="s">
        <v>50</v>
      </c>
      <c r="AX23" s="188" t="s">
        <v>52</v>
      </c>
      <c r="AY23" s="188" t="s">
        <v>34</v>
      </c>
      <c r="AZ23" s="189" t="s">
        <v>46</v>
      </c>
      <c r="BA23" s="189" t="s">
        <v>50</v>
      </c>
      <c r="BB23" s="188" t="s">
        <v>52</v>
      </c>
      <c r="BC23" s="188" t="s">
        <v>34</v>
      </c>
      <c r="BD23" s="189" t="s">
        <v>46</v>
      </c>
      <c r="BE23" s="189" t="s">
        <v>50</v>
      </c>
      <c r="BF23" s="188" t="s">
        <v>52</v>
      </c>
      <c r="BG23" s="188" t="s">
        <v>34</v>
      </c>
      <c r="BH23" s="189" t="s">
        <v>45</v>
      </c>
      <c r="BI23" s="189" t="s">
        <v>50</v>
      </c>
      <c r="BJ23" s="188" t="s">
        <v>52</v>
      </c>
      <c r="BK23" s="188"/>
      <c r="BL23" s="189"/>
      <c r="BM23" s="189"/>
      <c r="BN23" s="188"/>
      <c r="BO23" s="188"/>
      <c r="BP23" s="189"/>
      <c r="BQ23" s="189"/>
      <c r="BR23" s="188"/>
      <c r="BS23" s="188"/>
      <c r="BT23" s="189"/>
      <c r="BU23" s="189"/>
      <c r="BV23" s="188"/>
      <c r="BW23" s="188"/>
      <c r="BX23" s="189"/>
      <c r="BY23" s="189"/>
      <c r="BZ23" s="188"/>
      <c r="CA23" s="188"/>
      <c r="CB23" s="189"/>
      <c r="CC23" s="189"/>
      <c r="CD23" s="188"/>
      <c r="CE23" s="188"/>
      <c r="CF23" s="189"/>
      <c r="CG23" s="189"/>
      <c r="CH23" s="188"/>
      <c r="CI23" s="67"/>
      <c r="CJ23" s="67"/>
      <c r="CK23" s="62"/>
      <c r="CL23" s="203" t="str">
        <f>IFERROR(IF(GE23&lt;=1,"1 - Muy Baja",VLOOKUP(GE23,'CONSERVAC INFR'!$BLR$689:$BLS$693,2,0)),"")</f>
        <v>1 - Muy Baja</v>
      </c>
      <c r="CM23" s="202">
        <f t="shared" si="5"/>
        <v>5.3999999999999994E-3</v>
      </c>
      <c r="CN23" s="203" t="str">
        <f>IFERROR(IF(GG23&lt;=1,"1 - Leve",HLOOKUP(GG23,'CONSERVAC INFR'!$BLU$686:$BLY$687,2,0)),"")</f>
        <v>3 - Moderado</v>
      </c>
      <c r="CO23" s="202">
        <f t="shared" si="6"/>
        <v>0.6</v>
      </c>
      <c r="CP23" s="200" t="str">
        <f t="shared" si="7"/>
        <v>MODERADO</v>
      </c>
      <c r="CQ23" s="201">
        <f t="shared" si="8"/>
        <v>3.2399999999999994E-3</v>
      </c>
      <c r="CR23" s="199" t="s">
        <v>475</v>
      </c>
      <c r="CS23" s="200">
        <f t="shared" si="9"/>
        <v>3</v>
      </c>
      <c r="CT23" s="188"/>
      <c r="CU23" s="199" t="s">
        <v>577</v>
      </c>
      <c r="CV23" s="79" t="s">
        <v>576</v>
      </c>
      <c r="CW23" s="60"/>
      <c r="CX23" s="56">
        <f t="shared" si="10"/>
        <v>3</v>
      </c>
      <c r="CY23" s="59">
        <f t="shared" si="11"/>
        <v>3</v>
      </c>
      <c r="CZ23" s="56" t="str">
        <f t="shared" si="12"/>
        <v>Moderado</v>
      </c>
      <c r="DA23" s="58">
        <f t="shared" si="13"/>
        <v>0.6</v>
      </c>
      <c r="DB23" s="57">
        <f t="shared" si="14"/>
        <v>0.15</v>
      </c>
      <c r="DC23" s="57">
        <f t="shared" si="15"/>
        <v>0.25</v>
      </c>
      <c r="DD23" s="56">
        <f t="shared" si="16"/>
        <v>0.4</v>
      </c>
      <c r="DE23" s="55">
        <f t="shared" si="17"/>
        <v>1</v>
      </c>
      <c r="DF23" s="54">
        <f t="shared" si="18"/>
        <v>0.12</v>
      </c>
      <c r="DG23" s="55">
        <f t="shared" si="19"/>
        <v>3</v>
      </c>
      <c r="DH23" s="55"/>
      <c r="DI23" s="54">
        <f t="shared" si="20"/>
        <v>0.6</v>
      </c>
      <c r="DJ23" s="57">
        <f t="shared" si="21"/>
        <v>0.25</v>
      </c>
      <c r="DK23" s="57">
        <f t="shared" si="22"/>
        <v>0.25</v>
      </c>
      <c r="DL23" s="56">
        <f t="shared" si="23"/>
        <v>0.5</v>
      </c>
      <c r="DM23" s="55">
        <f t="shared" si="24"/>
        <v>1</v>
      </c>
      <c r="DN23" s="54">
        <f t="shared" si="25"/>
        <v>0.06</v>
      </c>
      <c r="DO23" s="55">
        <f t="shared" si="26"/>
        <v>3</v>
      </c>
      <c r="DP23" s="54">
        <f t="shared" si="27"/>
        <v>0.6</v>
      </c>
      <c r="DQ23" s="57">
        <f t="shared" si="28"/>
        <v>0.15</v>
      </c>
      <c r="DR23" s="57">
        <f t="shared" si="29"/>
        <v>0.25</v>
      </c>
      <c r="DS23" s="56">
        <f t="shared" si="30"/>
        <v>0.4</v>
      </c>
      <c r="DT23" s="55">
        <f t="shared" si="31"/>
        <v>1</v>
      </c>
      <c r="DU23" s="54">
        <f t="shared" si="32"/>
        <v>3.5999999999999997E-2</v>
      </c>
      <c r="DV23" s="55">
        <f t="shared" si="33"/>
        <v>3</v>
      </c>
      <c r="DW23" s="54">
        <f t="shared" si="34"/>
        <v>0.6</v>
      </c>
      <c r="DX23" s="57">
        <f t="shared" si="35"/>
        <v>0.25</v>
      </c>
      <c r="DY23" s="57">
        <f t="shared" si="36"/>
        <v>0.25</v>
      </c>
      <c r="DZ23" s="56">
        <f t="shared" si="37"/>
        <v>0.5</v>
      </c>
      <c r="EA23" s="55">
        <f t="shared" si="38"/>
        <v>1</v>
      </c>
      <c r="EB23" s="54">
        <f t="shared" si="39"/>
        <v>1.7999999999999999E-2</v>
      </c>
      <c r="EC23" s="55">
        <f t="shared" si="40"/>
        <v>3</v>
      </c>
      <c r="ED23" s="54">
        <f t="shared" si="41"/>
        <v>0.6</v>
      </c>
      <c r="EE23" s="57">
        <f t="shared" si="42"/>
        <v>0.25</v>
      </c>
      <c r="EF23" s="57">
        <f t="shared" si="43"/>
        <v>0.25</v>
      </c>
      <c r="EG23" s="56">
        <f t="shared" si="44"/>
        <v>0.5</v>
      </c>
      <c r="EH23" s="55">
        <f t="shared" si="45"/>
        <v>1</v>
      </c>
      <c r="EI23" s="54">
        <f t="shared" si="46"/>
        <v>8.9999999999999993E-3</v>
      </c>
      <c r="EJ23" s="55">
        <f t="shared" si="47"/>
        <v>3</v>
      </c>
      <c r="EK23" s="54">
        <f t="shared" si="48"/>
        <v>0.6</v>
      </c>
      <c r="EL23" s="57">
        <f t="shared" si="49"/>
        <v>0.15</v>
      </c>
      <c r="EM23" s="57">
        <f t="shared" si="50"/>
        <v>0.25</v>
      </c>
      <c r="EN23" s="56">
        <f t="shared" si="51"/>
        <v>0.4</v>
      </c>
      <c r="EO23" s="55">
        <f t="shared" si="52"/>
        <v>1</v>
      </c>
      <c r="EP23" s="54">
        <f t="shared" si="53"/>
        <v>5.3999999999999994E-3</v>
      </c>
      <c r="EQ23" s="55">
        <f t="shared" si="54"/>
        <v>3</v>
      </c>
      <c r="ER23" s="54">
        <f t="shared" si="55"/>
        <v>0.6</v>
      </c>
      <c r="ES23" s="57">
        <f t="shared" si="56"/>
        <v>0</v>
      </c>
      <c r="ET23" s="57">
        <f t="shared" si="57"/>
        <v>0</v>
      </c>
      <c r="EU23" s="56">
        <f t="shared" si="58"/>
        <v>0</v>
      </c>
      <c r="EV23" s="55">
        <f t="shared" si="59"/>
        <v>1</v>
      </c>
      <c r="EW23" s="54">
        <f t="shared" si="60"/>
        <v>5.3999999999999994E-3</v>
      </c>
      <c r="EX23" s="55">
        <f t="shared" si="61"/>
        <v>3</v>
      </c>
      <c r="EY23" s="54">
        <f t="shared" si="62"/>
        <v>0.6</v>
      </c>
      <c r="EZ23" s="57">
        <f t="shared" si="63"/>
        <v>0</v>
      </c>
      <c r="FA23" s="57">
        <f t="shared" si="64"/>
        <v>0</v>
      </c>
      <c r="FB23" s="56">
        <f t="shared" si="65"/>
        <v>0</v>
      </c>
      <c r="FC23" s="55">
        <f t="shared" si="66"/>
        <v>1</v>
      </c>
      <c r="FD23" s="54">
        <f t="shared" si="67"/>
        <v>5.3999999999999994E-3</v>
      </c>
      <c r="FE23" s="55">
        <f t="shared" si="68"/>
        <v>3</v>
      </c>
      <c r="FF23" s="54">
        <f t="shared" si="69"/>
        <v>0.6</v>
      </c>
      <c r="FG23" s="57">
        <f t="shared" si="70"/>
        <v>0</v>
      </c>
      <c r="FH23" s="57">
        <f t="shared" si="71"/>
        <v>0</v>
      </c>
      <c r="FI23" s="56">
        <f t="shared" si="72"/>
        <v>0</v>
      </c>
      <c r="FJ23" s="55">
        <f t="shared" si="73"/>
        <v>1</v>
      </c>
      <c r="FK23" s="54">
        <f t="shared" si="74"/>
        <v>5.3999999999999994E-3</v>
      </c>
      <c r="FL23" s="55">
        <f t="shared" si="75"/>
        <v>3</v>
      </c>
      <c r="FM23" s="54">
        <f t="shared" si="76"/>
        <v>0.6</v>
      </c>
      <c r="FN23" s="57">
        <f t="shared" si="77"/>
        <v>0</v>
      </c>
      <c r="FO23" s="57">
        <f t="shared" si="78"/>
        <v>0</v>
      </c>
      <c r="FP23" s="56">
        <f t="shared" si="79"/>
        <v>0</v>
      </c>
      <c r="FQ23" s="55">
        <f t="shared" si="80"/>
        <v>1</v>
      </c>
      <c r="FR23" s="54">
        <f t="shared" si="81"/>
        <v>5.3999999999999994E-3</v>
      </c>
      <c r="FS23" s="55">
        <f t="shared" si="82"/>
        <v>3</v>
      </c>
      <c r="FT23" s="54">
        <f t="shared" si="83"/>
        <v>0.6</v>
      </c>
      <c r="FU23" s="57">
        <f t="shared" si="84"/>
        <v>0</v>
      </c>
      <c r="FV23" s="57">
        <f t="shared" si="85"/>
        <v>0</v>
      </c>
      <c r="FW23" s="56">
        <f t="shared" si="86"/>
        <v>0</v>
      </c>
      <c r="FX23" s="55">
        <f t="shared" si="87"/>
        <v>1</v>
      </c>
      <c r="FY23" s="54">
        <f t="shared" si="88"/>
        <v>5.3999999999999994E-3</v>
      </c>
      <c r="FZ23" s="55">
        <f t="shared" si="89"/>
        <v>3</v>
      </c>
      <c r="GA23" s="54">
        <f t="shared" si="90"/>
        <v>0.6</v>
      </c>
      <c r="GB23" s="57">
        <f t="shared" si="91"/>
        <v>0</v>
      </c>
      <c r="GC23" s="57">
        <f t="shared" si="92"/>
        <v>0</v>
      </c>
      <c r="GD23" s="56">
        <f t="shared" si="93"/>
        <v>0</v>
      </c>
      <c r="GE23" s="55">
        <f t="shared" si="94"/>
        <v>1</v>
      </c>
      <c r="GF23" s="54">
        <f t="shared" si="95"/>
        <v>5.3999999999999994E-3</v>
      </c>
      <c r="GG23" s="55">
        <f t="shared" si="96"/>
        <v>3</v>
      </c>
      <c r="GH23" s="54">
        <f t="shared" si="97"/>
        <v>0.6</v>
      </c>
      <c r="GI23" s="54">
        <f t="shared" si="98"/>
        <v>0.6</v>
      </c>
    </row>
    <row r="24" spans="1:191" ht="173.4" x14ac:dyDescent="0.2">
      <c r="A24" s="196">
        <v>16</v>
      </c>
      <c r="B24" s="205" t="s">
        <v>583</v>
      </c>
      <c r="C24" s="199" t="s">
        <v>582</v>
      </c>
      <c r="D24" s="193" t="s">
        <v>206</v>
      </c>
      <c r="E24" s="190" t="s">
        <v>204</v>
      </c>
      <c r="F24" s="188" t="s">
        <v>225</v>
      </c>
      <c r="G24" s="190" t="s">
        <v>533</v>
      </c>
      <c r="H24" s="190" t="s">
        <v>173</v>
      </c>
      <c r="I24" s="192" t="s">
        <v>18</v>
      </c>
      <c r="J24" s="192" t="s">
        <v>53</v>
      </c>
      <c r="K24" s="192" t="s">
        <v>53</v>
      </c>
      <c r="L24" s="192" t="s">
        <v>53</v>
      </c>
      <c r="M24" s="192" t="s">
        <v>53</v>
      </c>
      <c r="N24" s="192" t="s">
        <v>53</v>
      </c>
      <c r="O24" s="192" t="s">
        <v>54</v>
      </c>
      <c r="P24" s="192" t="s">
        <v>53</v>
      </c>
      <c r="Q24" s="192" t="s">
        <v>53</v>
      </c>
      <c r="R24" s="192" t="s">
        <v>53</v>
      </c>
      <c r="S24" s="192" t="s">
        <v>54</v>
      </c>
      <c r="T24" s="192" t="s">
        <v>53</v>
      </c>
      <c r="U24" s="192" t="s">
        <v>54</v>
      </c>
      <c r="V24" s="192" t="s">
        <v>53</v>
      </c>
      <c r="W24" s="192" t="s">
        <v>53</v>
      </c>
      <c r="X24" s="192" t="s">
        <v>53</v>
      </c>
      <c r="Y24" s="192" t="s">
        <v>53</v>
      </c>
      <c r="Z24" s="192" t="s">
        <v>53</v>
      </c>
      <c r="AA24" s="192" t="s">
        <v>53</v>
      </c>
      <c r="AB24" s="192" t="s">
        <v>53</v>
      </c>
      <c r="AC24" s="204" t="str">
        <f t="shared" si="0"/>
        <v>1 - Muy Baja</v>
      </c>
      <c r="AD24" s="201">
        <f t="shared" si="1"/>
        <v>0.2</v>
      </c>
      <c r="AE24" s="204" t="str">
        <f t="shared" si="2"/>
        <v>3 - Moderado</v>
      </c>
      <c r="AF24" s="201">
        <f t="shared" si="3"/>
        <v>0.6</v>
      </c>
      <c r="AG24" s="196" t="str">
        <f>IFERROR(INDEX('CONSERVAC INFR'!$BLU$689:$BLY$693,MATCH(I24,'CONSERVAC INFR'!$BLS$689:$BLS$693,0),MATCH(AE24,'CONSERVAC INFR'!$BLU$687:$BLY$687,0)),"")</f>
        <v>MODERADO</v>
      </c>
      <c r="AH24" s="201">
        <f t="shared" si="4"/>
        <v>0.12</v>
      </c>
      <c r="AI24" s="191" t="s">
        <v>581</v>
      </c>
      <c r="AJ24" s="190" t="s">
        <v>580</v>
      </c>
      <c r="AK24" s="190" t="s">
        <v>579</v>
      </c>
      <c r="AL24" s="190" t="s">
        <v>578</v>
      </c>
      <c r="AM24" s="188" t="s">
        <v>34</v>
      </c>
      <c r="AN24" s="189" t="s">
        <v>45</v>
      </c>
      <c r="AO24" s="189" t="s">
        <v>50</v>
      </c>
      <c r="AP24" s="188" t="s">
        <v>52</v>
      </c>
      <c r="AQ24" s="188" t="s">
        <v>34</v>
      </c>
      <c r="AR24" s="189" t="s">
        <v>46</v>
      </c>
      <c r="AS24" s="189" t="s">
        <v>50</v>
      </c>
      <c r="AT24" s="188" t="s">
        <v>52</v>
      </c>
      <c r="AU24" s="188" t="s">
        <v>34</v>
      </c>
      <c r="AV24" s="189" t="s">
        <v>45</v>
      </c>
      <c r="AW24" s="189" t="s">
        <v>50</v>
      </c>
      <c r="AX24" s="188" t="s">
        <v>52</v>
      </c>
      <c r="AY24" s="188" t="s">
        <v>34</v>
      </c>
      <c r="AZ24" s="189" t="s">
        <v>46</v>
      </c>
      <c r="BA24" s="189" t="s">
        <v>50</v>
      </c>
      <c r="BB24" s="188" t="s">
        <v>52</v>
      </c>
      <c r="BC24" s="188" t="s">
        <v>34</v>
      </c>
      <c r="BD24" s="189" t="s">
        <v>46</v>
      </c>
      <c r="BE24" s="189" t="s">
        <v>50</v>
      </c>
      <c r="BF24" s="188" t="s">
        <v>52</v>
      </c>
      <c r="BG24" s="188" t="s">
        <v>34</v>
      </c>
      <c r="BH24" s="189" t="s">
        <v>45</v>
      </c>
      <c r="BI24" s="189" t="s">
        <v>50</v>
      </c>
      <c r="BJ24" s="188" t="s">
        <v>52</v>
      </c>
      <c r="BK24" s="188"/>
      <c r="BL24" s="189"/>
      <c r="BM24" s="189"/>
      <c r="BN24" s="188"/>
      <c r="BO24" s="188"/>
      <c r="BP24" s="189"/>
      <c r="BQ24" s="189"/>
      <c r="BR24" s="188"/>
      <c r="BS24" s="188"/>
      <c r="BT24" s="189"/>
      <c r="BU24" s="189"/>
      <c r="BV24" s="188"/>
      <c r="BW24" s="188"/>
      <c r="BX24" s="189"/>
      <c r="BY24" s="189"/>
      <c r="BZ24" s="188"/>
      <c r="CA24" s="188"/>
      <c r="CB24" s="189"/>
      <c r="CC24" s="189"/>
      <c r="CD24" s="188"/>
      <c r="CE24" s="188"/>
      <c r="CF24" s="189"/>
      <c r="CG24" s="189"/>
      <c r="CH24" s="188"/>
      <c r="CI24" s="67"/>
      <c r="CJ24" s="67"/>
      <c r="CK24" s="62"/>
      <c r="CL24" s="203" t="str">
        <f>IFERROR(IF(GE24&lt;=1,"1 - Muy Baja",VLOOKUP(GE24,'CONSERVAC INFR'!$BLR$689:$BLS$693,2,0)),"")</f>
        <v>1 - Muy Baja</v>
      </c>
      <c r="CM24" s="202">
        <f t="shared" si="5"/>
        <v>5.3999999999999994E-3</v>
      </c>
      <c r="CN24" s="203" t="str">
        <f>IFERROR(IF(GG24&lt;=1,"1 - Leve",HLOOKUP(GG24,'CONSERVAC INFR'!$BLU$686:$BLY$687,2,0)),"")</f>
        <v>3 - Moderado</v>
      </c>
      <c r="CO24" s="202">
        <f t="shared" si="6"/>
        <v>0.6</v>
      </c>
      <c r="CP24" s="200" t="str">
        <f t="shared" si="7"/>
        <v>MODERADO</v>
      </c>
      <c r="CQ24" s="201">
        <f t="shared" si="8"/>
        <v>3.2399999999999994E-3</v>
      </c>
      <c r="CR24" s="199" t="s">
        <v>238</v>
      </c>
      <c r="CS24" s="200">
        <f t="shared" si="9"/>
        <v>3</v>
      </c>
      <c r="CT24" s="188"/>
      <c r="CU24" s="199" t="s">
        <v>577</v>
      </c>
      <c r="CV24" s="79" t="s">
        <v>576</v>
      </c>
      <c r="CW24" s="60"/>
      <c r="CX24" s="56">
        <f t="shared" si="10"/>
        <v>3</v>
      </c>
      <c r="CY24" s="59">
        <f t="shared" si="11"/>
        <v>3</v>
      </c>
      <c r="CZ24" s="56" t="str">
        <f t="shared" si="12"/>
        <v>Moderado</v>
      </c>
      <c r="DA24" s="58">
        <f t="shared" si="13"/>
        <v>0.6</v>
      </c>
      <c r="DB24" s="57">
        <f t="shared" si="14"/>
        <v>0.15</v>
      </c>
      <c r="DC24" s="57">
        <f t="shared" si="15"/>
        <v>0.25</v>
      </c>
      <c r="DD24" s="56">
        <f t="shared" si="16"/>
        <v>0.4</v>
      </c>
      <c r="DE24" s="55">
        <f t="shared" si="17"/>
        <v>1</v>
      </c>
      <c r="DF24" s="54">
        <f t="shared" si="18"/>
        <v>0.12</v>
      </c>
      <c r="DG24" s="55">
        <f t="shared" si="19"/>
        <v>3</v>
      </c>
      <c r="DH24" s="55"/>
      <c r="DI24" s="54">
        <f t="shared" si="20"/>
        <v>0.6</v>
      </c>
      <c r="DJ24" s="57">
        <f t="shared" si="21"/>
        <v>0.25</v>
      </c>
      <c r="DK24" s="57">
        <f t="shared" si="22"/>
        <v>0.25</v>
      </c>
      <c r="DL24" s="56">
        <f t="shared" si="23"/>
        <v>0.5</v>
      </c>
      <c r="DM24" s="55">
        <f t="shared" si="24"/>
        <v>1</v>
      </c>
      <c r="DN24" s="54">
        <f t="shared" si="25"/>
        <v>0.06</v>
      </c>
      <c r="DO24" s="55">
        <f t="shared" si="26"/>
        <v>3</v>
      </c>
      <c r="DP24" s="54">
        <f t="shared" si="27"/>
        <v>0.6</v>
      </c>
      <c r="DQ24" s="57">
        <f t="shared" si="28"/>
        <v>0.15</v>
      </c>
      <c r="DR24" s="57">
        <f t="shared" si="29"/>
        <v>0.25</v>
      </c>
      <c r="DS24" s="56">
        <f t="shared" si="30"/>
        <v>0.4</v>
      </c>
      <c r="DT24" s="55">
        <f t="shared" si="31"/>
        <v>1</v>
      </c>
      <c r="DU24" s="54">
        <f t="shared" si="32"/>
        <v>3.5999999999999997E-2</v>
      </c>
      <c r="DV24" s="55">
        <f t="shared" si="33"/>
        <v>3</v>
      </c>
      <c r="DW24" s="54">
        <f t="shared" si="34"/>
        <v>0.6</v>
      </c>
      <c r="DX24" s="57">
        <f t="shared" si="35"/>
        <v>0.25</v>
      </c>
      <c r="DY24" s="57">
        <f t="shared" si="36"/>
        <v>0.25</v>
      </c>
      <c r="DZ24" s="56">
        <f t="shared" si="37"/>
        <v>0.5</v>
      </c>
      <c r="EA24" s="55">
        <f t="shared" si="38"/>
        <v>1</v>
      </c>
      <c r="EB24" s="54">
        <f t="shared" si="39"/>
        <v>1.7999999999999999E-2</v>
      </c>
      <c r="EC24" s="55">
        <f t="shared" si="40"/>
        <v>3</v>
      </c>
      <c r="ED24" s="54">
        <f t="shared" si="41"/>
        <v>0.6</v>
      </c>
      <c r="EE24" s="57">
        <f t="shared" si="42"/>
        <v>0.25</v>
      </c>
      <c r="EF24" s="57">
        <f t="shared" si="43"/>
        <v>0.25</v>
      </c>
      <c r="EG24" s="56">
        <f t="shared" si="44"/>
        <v>0.5</v>
      </c>
      <c r="EH24" s="55">
        <f t="shared" si="45"/>
        <v>1</v>
      </c>
      <c r="EI24" s="54">
        <f t="shared" si="46"/>
        <v>8.9999999999999993E-3</v>
      </c>
      <c r="EJ24" s="55">
        <f t="shared" si="47"/>
        <v>3</v>
      </c>
      <c r="EK24" s="54">
        <f t="shared" si="48"/>
        <v>0.6</v>
      </c>
      <c r="EL24" s="57">
        <f t="shared" si="49"/>
        <v>0.15</v>
      </c>
      <c r="EM24" s="57">
        <f t="shared" si="50"/>
        <v>0.25</v>
      </c>
      <c r="EN24" s="56">
        <f t="shared" si="51"/>
        <v>0.4</v>
      </c>
      <c r="EO24" s="55">
        <f t="shared" si="52"/>
        <v>1</v>
      </c>
      <c r="EP24" s="54">
        <f t="shared" si="53"/>
        <v>5.3999999999999994E-3</v>
      </c>
      <c r="EQ24" s="55">
        <f t="shared" si="54"/>
        <v>3</v>
      </c>
      <c r="ER24" s="54">
        <f t="shared" si="55"/>
        <v>0.6</v>
      </c>
      <c r="ES24" s="57">
        <f t="shared" si="56"/>
        <v>0</v>
      </c>
      <c r="ET24" s="57">
        <f t="shared" si="57"/>
        <v>0</v>
      </c>
      <c r="EU24" s="56">
        <f t="shared" si="58"/>
        <v>0</v>
      </c>
      <c r="EV24" s="55">
        <f t="shared" si="59"/>
        <v>1</v>
      </c>
      <c r="EW24" s="54">
        <f t="shared" si="60"/>
        <v>5.3999999999999994E-3</v>
      </c>
      <c r="EX24" s="55">
        <f t="shared" si="61"/>
        <v>3</v>
      </c>
      <c r="EY24" s="54">
        <f t="shared" si="62"/>
        <v>0.6</v>
      </c>
      <c r="EZ24" s="57">
        <f t="shared" si="63"/>
        <v>0</v>
      </c>
      <c r="FA24" s="57">
        <f t="shared" si="64"/>
        <v>0</v>
      </c>
      <c r="FB24" s="56">
        <f t="shared" si="65"/>
        <v>0</v>
      </c>
      <c r="FC24" s="55">
        <f t="shared" si="66"/>
        <v>1</v>
      </c>
      <c r="FD24" s="54">
        <f t="shared" si="67"/>
        <v>5.3999999999999994E-3</v>
      </c>
      <c r="FE24" s="55">
        <f t="shared" si="68"/>
        <v>3</v>
      </c>
      <c r="FF24" s="54">
        <f t="shared" si="69"/>
        <v>0.6</v>
      </c>
      <c r="FG24" s="57">
        <f t="shared" si="70"/>
        <v>0</v>
      </c>
      <c r="FH24" s="57">
        <f t="shared" si="71"/>
        <v>0</v>
      </c>
      <c r="FI24" s="56">
        <f t="shared" si="72"/>
        <v>0</v>
      </c>
      <c r="FJ24" s="55">
        <f t="shared" si="73"/>
        <v>1</v>
      </c>
      <c r="FK24" s="54">
        <f t="shared" si="74"/>
        <v>5.3999999999999994E-3</v>
      </c>
      <c r="FL24" s="55">
        <f t="shared" si="75"/>
        <v>3</v>
      </c>
      <c r="FM24" s="54">
        <f t="shared" si="76"/>
        <v>0.6</v>
      </c>
      <c r="FN24" s="57">
        <f t="shared" si="77"/>
        <v>0</v>
      </c>
      <c r="FO24" s="57">
        <f t="shared" si="78"/>
        <v>0</v>
      </c>
      <c r="FP24" s="56">
        <f t="shared" si="79"/>
        <v>0</v>
      </c>
      <c r="FQ24" s="55">
        <f t="shared" si="80"/>
        <v>1</v>
      </c>
      <c r="FR24" s="54">
        <f t="shared" si="81"/>
        <v>5.3999999999999994E-3</v>
      </c>
      <c r="FS24" s="55">
        <f t="shared" si="82"/>
        <v>3</v>
      </c>
      <c r="FT24" s="54">
        <f t="shared" si="83"/>
        <v>0.6</v>
      </c>
      <c r="FU24" s="57">
        <f t="shared" si="84"/>
        <v>0</v>
      </c>
      <c r="FV24" s="57">
        <f t="shared" si="85"/>
        <v>0</v>
      </c>
      <c r="FW24" s="56">
        <f t="shared" si="86"/>
        <v>0</v>
      </c>
      <c r="FX24" s="55">
        <f t="shared" si="87"/>
        <v>1</v>
      </c>
      <c r="FY24" s="54">
        <f t="shared" si="88"/>
        <v>5.3999999999999994E-3</v>
      </c>
      <c r="FZ24" s="55">
        <f t="shared" si="89"/>
        <v>3</v>
      </c>
      <c r="GA24" s="54">
        <f t="shared" si="90"/>
        <v>0.6</v>
      </c>
      <c r="GB24" s="57">
        <f t="shared" si="91"/>
        <v>0</v>
      </c>
      <c r="GC24" s="57">
        <f t="shared" si="92"/>
        <v>0</v>
      </c>
      <c r="GD24" s="56">
        <f t="shared" si="93"/>
        <v>0</v>
      </c>
      <c r="GE24" s="55">
        <f t="shared" si="94"/>
        <v>1</v>
      </c>
      <c r="GF24" s="54">
        <f t="shared" si="95"/>
        <v>5.3999999999999994E-3</v>
      </c>
      <c r="GG24" s="55">
        <f t="shared" si="96"/>
        <v>3</v>
      </c>
      <c r="GH24" s="54">
        <f t="shared" si="97"/>
        <v>0.6</v>
      </c>
      <c r="GI24" s="54">
        <f t="shared" si="98"/>
        <v>0.6</v>
      </c>
    </row>
    <row r="25" spans="1:191" ht="285.60000000000002" x14ac:dyDescent="0.2">
      <c r="A25" s="196">
        <v>17</v>
      </c>
      <c r="B25" s="195" t="s">
        <v>535</v>
      </c>
      <c r="C25" s="198" t="s">
        <v>575</v>
      </c>
      <c r="D25" s="193" t="s">
        <v>205</v>
      </c>
      <c r="E25" s="190" t="s">
        <v>539</v>
      </c>
      <c r="F25" s="188" t="s">
        <v>224</v>
      </c>
      <c r="G25" s="190" t="s">
        <v>533</v>
      </c>
      <c r="H25" s="190" t="s">
        <v>173</v>
      </c>
      <c r="I25" s="192" t="s">
        <v>18</v>
      </c>
      <c r="J25" s="192" t="s">
        <v>54</v>
      </c>
      <c r="K25" s="192" t="s">
        <v>54</v>
      </c>
      <c r="L25" s="192" t="s">
        <v>54</v>
      </c>
      <c r="M25" s="192" t="s">
        <v>53</v>
      </c>
      <c r="N25" s="192" t="s">
        <v>54</v>
      </c>
      <c r="O25" s="192" t="s">
        <v>54</v>
      </c>
      <c r="P25" s="192" t="s">
        <v>54</v>
      </c>
      <c r="Q25" s="192" t="s">
        <v>53</v>
      </c>
      <c r="R25" s="192" t="s">
        <v>53</v>
      </c>
      <c r="S25" s="192" t="s">
        <v>54</v>
      </c>
      <c r="T25" s="192" t="s">
        <v>53</v>
      </c>
      <c r="U25" s="192" t="s">
        <v>54</v>
      </c>
      <c r="V25" s="192" t="s">
        <v>54</v>
      </c>
      <c r="W25" s="192" t="s">
        <v>54</v>
      </c>
      <c r="X25" s="192" t="s">
        <v>53</v>
      </c>
      <c r="Y25" s="192" t="s">
        <v>54</v>
      </c>
      <c r="Z25" s="192" t="s">
        <v>53</v>
      </c>
      <c r="AA25" s="192" t="s">
        <v>53</v>
      </c>
      <c r="AB25" s="192" t="s">
        <v>53</v>
      </c>
      <c r="AC25" s="70" t="str">
        <f t="shared" si="0"/>
        <v>1 - Muy Baja</v>
      </c>
      <c r="AD25" s="64">
        <f t="shared" si="1"/>
        <v>0.2</v>
      </c>
      <c r="AE25" s="70" t="str">
        <f t="shared" si="2"/>
        <v>4 - Mayor</v>
      </c>
      <c r="AF25" s="64">
        <f t="shared" si="3"/>
        <v>0.8</v>
      </c>
      <c r="AG25" s="69" t="str">
        <f>IFERROR(INDEX('CONSERVAC INFR'!$BLU$689:$BLY$693,MATCH(I25,'CONSERVAC INFR'!$BLS$689:$BLS$693,0),MATCH(AE25,'CONSERVAC INFR'!$BLU$687:$BLY$687,0)),"")</f>
        <v>MODERADO</v>
      </c>
      <c r="AH25" s="64">
        <f t="shared" si="4"/>
        <v>0.16000000000000003</v>
      </c>
      <c r="AI25" s="191" t="s">
        <v>574</v>
      </c>
      <c r="AJ25" s="190" t="s">
        <v>114</v>
      </c>
      <c r="AK25" s="190" t="s">
        <v>531</v>
      </c>
      <c r="AL25" s="190" t="s">
        <v>530</v>
      </c>
      <c r="AM25" s="188" t="s">
        <v>34</v>
      </c>
      <c r="AN25" s="189" t="s">
        <v>45</v>
      </c>
      <c r="AO25" s="189" t="s">
        <v>50</v>
      </c>
      <c r="AP25" s="188" t="s">
        <v>52</v>
      </c>
      <c r="AQ25" s="188" t="s">
        <v>34</v>
      </c>
      <c r="AR25" s="189" t="s">
        <v>45</v>
      </c>
      <c r="AS25" s="189" t="s">
        <v>50</v>
      </c>
      <c r="AT25" s="188" t="s">
        <v>52</v>
      </c>
      <c r="AU25" s="188" t="s">
        <v>34</v>
      </c>
      <c r="AV25" s="189" t="s">
        <v>45</v>
      </c>
      <c r="AW25" s="189" t="s">
        <v>50</v>
      </c>
      <c r="AX25" s="188" t="s">
        <v>52</v>
      </c>
      <c r="AY25" s="188"/>
      <c r="AZ25" s="189"/>
      <c r="BA25" s="189"/>
      <c r="BB25" s="188"/>
      <c r="BC25" s="188"/>
      <c r="BD25" s="189"/>
      <c r="BE25" s="189"/>
      <c r="BF25" s="188"/>
      <c r="BG25" s="188"/>
      <c r="BH25" s="189"/>
      <c r="BI25" s="189"/>
      <c r="BJ25" s="188"/>
      <c r="BK25" s="188"/>
      <c r="BL25" s="189"/>
      <c r="BM25" s="189"/>
      <c r="BN25" s="188"/>
      <c r="BO25" s="188"/>
      <c r="BP25" s="189"/>
      <c r="BQ25" s="189"/>
      <c r="BR25" s="188"/>
      <c r="BS25" s="188"/>
      <c r="BT25" s="189"/>
      <c r="BU25" s="189"/>
      <c r="BV25" s="188"/>
      <c r="BW25" s="188"/>
      <c r="BX25" s="189"/>
      <c r="BY25" s="189"/>
      <c r="BZ25" s="188"/>
      <c r="CA25" s="188"/>
      <c r="CB25" s="189"/>
      <c r="CC25" s="189"/>
      <c r="CD25" s="188"/>
      <c r="CE25" s="188"/>
      <c r="CF25" s="189"/>
      <c r="CG25" s="189"/>
      <c r="CH25" s="188"/>
      <c r="CI25" s="67"/>
      <c r="CJ25" s="67"/>
      <c r="CK25" s="62"/>
      <c r="CL25" s="66" t="str">
        <f>IFERROR(IF(GE25&lt;=1,"1 - Muy Baja",VLOOKUP(GE25,'CONSERVAC INFR'!$BLR$689:$BLS$693,2,0)),"")</f>
        <v>1 - Muy Baja</v>
      </c>
      <c r="CM25" s="65">
        <f t="shared" si="5"/>
        <v>4.3199999999999995E-2</v>
      </c>
      <c r="CN25" s="66" t="str">
        <f>IFERROR(IF(GG25&lt;=1,"1 - Leve",HLOOKUP(GG25,'CONSERVAC INFR'!$BLU$686:$BLY$687,2,0)),"")</f>
        <v>4 - Mayor</v>
      </c>
      <c r="CO25" s="65">
        <f t="shared" si="6"/>
        <v>0.8</v>
      </c>
      <c r="CP25" s="63" t="str">
        <f t="shared" si="7"/>
        <v>MODERADO</v>
      </c>
      <c r="CQ25" s="64">
        <f t="shared" si="8"/>
        <v>3.456E-2</v>
      </c>
      <c r="CR25" s="77" t="s">
        <v>475</v>
      </c>
      <c r="CS25" s="63">
        <f t="shared" si="9"/>
        <v>3</v>
      </c>
      <c r="CT25" s="62"/>
      <c r="CU25" s="172" t="s">
        <v>573</v>
      </c>
      <c r="CV25" s="79" t="s">
        <v>570</v>
      </c>
      <c r="CW25" s="60"/>
      <c r="CX25" s="56">
        <f t="shared" si="10"/>
        <v>11</v>
      </c>
      <c r="CY25" s="59">
        <f t="shared" si="11"/>
        <v>4</v>
      </c>
      <c r="CZ25" s="56" t="str">
        <f t="shared" si="12"/>
        <v>Mayor</v>
      </c>
      <c r="DA25" s="58">
        <f t="shared" si="13"/>
        <v>0.8</v>
      </c>
      <c r="DB25" s="57">
        <f t="shared" si="14"/>
        <v>0.15</v>
      </c>
      <c r="DC25" s="57">
        <f t="shared" si="15"/>
        <v>0.25</v>
      </c>
      <c r="DD25" s="56">
        <f t="shared" si="16"/>
        <v>0.4</v>
      </c>
      <c r="DE25" s="55">
        <f t="shared" si="17"/>
        <v>1</v>
      </c>
      <c r="DF25" s="54">
        <f t="shared" si="18"/>
        <v>0.12</v>
      </c>
      <c r="DG25" s="55">
        <f t="shared" si="19"/>
        <v>4</v>
      </c>
      <c r="DH25" s="55"/>
      <c r="DI25" s="54">
        <f t="shared" si="20"/>
        <v>0.8</v>
      </c>
      <c r="DJ25" s="57">
        <f t="shared" si="21"/>
        <v>0.15</v>
      </c>
      <c r="DK25" s="57">
        <f t="shared" si="22"/>
        <v>0.25</v>
      </c>
      <c r="DL25" s="56">
        <f t="shared" si="23"/>
        <v>0.4</v>
      </c>
      <c r="DM25" s="55">
        <f t="shared" si="24"/>
        <v>1</v>
      </c>
      <c r="DN25" s="54">
        <f t="shared" si="25"/>
        <v>7.1999999999999995E-2</v>
      </c>
      <c r="DO25" s="55">
        <f t="shared" si="26"/>
        <v>4</v>
      </c>
      <c r="DP25" s="54">
        <f t="shared" si="27"/>
        <v>0.8</v>
      </c>
      <c r="DQ25" s="57">
        <f t="shared" si="28"/>
        <v>0.15</v>
      </c>
      <c r="DR25" s="57">
        <f t="shared" si="29"/>
        <v>0.25</v>
      </c>
      <c r="DS25" s="56">
        <f t="shared" si="30"/>
        <v>0.4</v>
      </c>
      <c r="DT25" s="55">
        <f t="shared" si="31"/>
        <v>1</v>
      </c>
      <c r="DU25" s="54">
        <f t="shared" si="32"/>
        <v>4.3199999999999995E-2</v>
      </c>
      <c r="DV25" s="55">
        <f t="shared" si="33"/>
        <v>4</v>
      </c>
      <c r="DW25" s="54">
        <f t="shared" si="34"/>
        <v>0.8</v>
      </c>
      <c r="DX25" s="57">
        <f t="shared" si="35"/>
        <v>0</v>
      </c>
      <c r="DY25" s="57">
        <f t="shared" si="36"/>
        <v>0</v>
      </c>
      <c r="DZ25" s="56">
        <f t="shared" si="37"/>
        <v>0</v>
      </c>
      <c r="EA25" s="55">
        <f t="shared" si="38"/>
        <v>1</v>
      </c>
      <c r="EB25" s="54">
        <f t="shared" si="39"/>
        <v>4.3199999999999995E-2</v>
      </c>
      <c r="EC25" s="55">
        <f t="shared" si="40"/>
        <v>4</v>
      </c>
      <c r="ED25" s="54">
        <f t="shared" si="41"/>
        <v>0.8</v>
      </c>
      <c r="EE25" s="57">
        <f t="shared" si="42"/>
        <v>0</v>
      </c>
      <c r="EF25" s="57">
        <f t="shared" si="43"/>
        <v>0</v>
      </c>
      <c r="EG25" s="56">
        <f t="shared" si="44"/>
        <v>0</v>
      </c>
      <c r="EH25" s="55">
        <f t="shared" si="45"/>
        <v>1</v>
      </c>
      <c r="EI25" s="54">
        <f t="shared" si="46"/>
        <v>4.3199999999999995E-2</v>
      </c>
      <c r="EJ25" s="55">
        <f t="shared" si="47"/>
        <v>4</v>
      </c>
      <c r="EK25" s="54">
        <f t="shared" si="48"/>
        <v>0.8</v>
      </c>
      <c r="EL25" s="57">
        <f t="shared" si="49"/>
        <v>0</v>
      </c>
      <c r="EM25" s="57">
        <f t="shared" si="50"/>
        <v>0</v>
      </c>
      <c r="EN25" s="56">
        <f t="shared" si="51"/>
        <v>0</v>
      </c>
      <c r="EO25" s="55">
        <f t="shared" si="52"/>
        <v>1</v>
      </c>
      <c r="EP25" s="54">
        <f t="shared" si="53"/>
        <v>4.3199999999999995E-2</v>
      </c>
      <c r="EQ25" s="55">
        <f t="shared" si="54"/>
        <v>4</v>
      </c>
      <c r="ER25" s="54">
        <f t="shared" si="55"/>
        <v>0.8</v>
      </c>
      <c r="ES25" s="57">
        <f t="shared" si="56"/>
        <v>0</v>
      </c>
      <c r="ET25" s="57">
        <f t="shared" si="57"/>
        <v>0</v>
      </c>
      <c r="EU25" s="56">
        <f t="shared" si="58"/>
        <v>0</v>
      </c>
      <c r="EV25" s="55">
        <f t="shared" si="59"/>
        <v>1</v>
      </c>
      <c r="EW25" s="54">
        <f t="shared" si="60"/>
        <v>4.3199999999999995E-2</v>
      </c>
      <c r="EX25" s="55">
        <f t="shared" si="61"/>
        <v>4</v>
      </c>
      <c r="EY25" s="54">
        <f t="shared" si="62"/>
        <v>0.8</v>
      </c>
      <c r="EZ25" s="57">
        <f t="shared" si="63"/>
        <v>0</v>
      </c>
      <c r="FA25" s="57">
        <f t="shared" si="64"/>
        <v>0</v>
      </c>
      <c r="FB25" s="56">
        <f t="shared" si="65"/>
        <v>0</v>
      </c>
      <c r="FC25" s="55">
        <f t="shared" si="66"/>
        <v>1</v>
      </c>
      <c r="FD25" s="54">
        <f t="shared" si="67"/>
        <v>4.3199999999999995E-2</v>
      </c>
      <c r="FE25" s="55">
        <f t="shared" si="68"/>
        <v>4</v>
      </c>
      <c r="FF25" s="54">
        <f t="shared" si="69"/>
        <v>0.8</v>
      </c>
      <c r="FG25" s="57">
        <f t="shared" si="70"/>
        <v>0</v>
      </c>
      <c r="FH25" s="57">
        <f t="shared" si="71"/>
        <v>0</v>
      </c>
      <c r="FI25" s="56">
        <f t="shared" si="72"/>
        <v>0</v>
      </c>
      <c r="FJ25" s="55">
        <f t="shared" si="73"/>
        <v>1</v>
      </c>
      <c r="FK25" s="54">
        <f t="shared" si="74"/>
        <v>4.3199999999999995E-2</v>
      </c>
      <c r="FL25" s="55">
        <f t="shared" si="75"/>
        <v>4</v>
      </c>
      <c r="FM25" s="54">
        <f t="shared" si="76"/>
        <v>0.8</v>
      </c>
      <c r="FN25" s="57">
        <f t="shared" si="77"/>
        <v>0</v>
      </c>
      <c r="FO25" s="57">
        <f t="shared" si="78"/>
        <v>0</v>
      </c>
      <c r="FP25" s="56">
        <f t="shared" si="79"/>
        <v>0</v>
      </c>
      <c r="FQ25" s="55">
        <f t="shared" si="80"/>
        <v>1</v>
      </c>
      <c r="FR25" s="54">
        <f t="shared" si="81"/>
        <v>4.3199999999999995E-2</v>
      </c>
      <c r="FS25" s="55">
        <f t="shared" si="82"/>
        <v>4</v>
      </c>
      <c r="FT25" s="54">
        <f t="shared" si="83"/>
        <v>0.8</v>
      </c>
      <c r="FU25" s="57">
        <f t="shared" si="84"/>
        <v>0</v>
      </c>
      <c r="FV25" s="57">
        <f t="shared" si="85"/>
        <v>0</v>
      </c>
      <c r="FW25" s="56">
        <f t="shared" si="86"/>
        <v>0</v>
      </c>
      <c r="FX25" s="55">
        <f t="shared" si="87"/>
        <v>1</v>
      </c>
      <c r="FY25" s="54">
        <f t="shared" si="88"/>
        <v>4.3199999999999995E-2</v>
      </c>
      <c r="FZ25" s="55">
        <f t="shared" si="89"/>
        <v>4</v>
      </c>
      <c r="GA25" s="54">
        <f t="shared" si="90"/>
        <v>0.8</v>
      </c>
      <c r="GB25" s="57">
        <f t="shared" si="91"/>
        <v>0</v>
      </c>
      <c r="GC25" s="57">
        <f t="shared" si="92"/>
        <v>0</v>
      </c>
      <c r="GD25" s="56">
        <f t="shared" si="93"/>
        <v>0</v>
      </c>
      <c r="GE25" s="55">
        <f t="shared" si="94"/>
        <v>1</v>
      </c>
      <c r="GF25" s="54">
        <f t="shared" si="95"/>
        <v>4.3199999999999995E-2</v>
      </c>
      <c r="GG25" s="55">
        <f t="shared" si="96"/>
        <v>4</v>
      </c>
      <c r="GH25" s="54">
        <f t="shared" si="97"/>
        <v>0.8</v>
      </c>
      <c r="GI25" s="54">
        <f t="shared" si="98"/>
        <v>0.8</v>
      </c>
    </row>
    <row r="26" spans="1:191" ht="102" x14ac:dyDescent="0.2">
      <c r="A26" s="196">
        <v>18</v>
      </c>
      <c r="B26" s="195" t="s">
        <v>535</v>
      </c>
      <c r="C26" s="198" t="s">
        <v>572</v>
      </c>
      <c r="D26" s="193" t="s">
        <v>206</v>
      </c>
      <c r="E26" s="190" t="s">
        <v>204</v>
      </c>
      <c r="F26" s="188" t="s">
        <v>225</v>
      </c>
      <c r="G26" s="190" t="s">
        <v>533</v>
      </c>
      <c r="H26" s="190" t="s">
        <v>173</v>
      </c>
      <c r="I26" s="192" t="s">
        <v>18</v>
      </c>
      <c r="J26" s="192" t="s">
        <v>54</v>
      </c>
      <c r="K26" s="192" t="s">
        <v>54</v>
      </c>
      <c r="L26" s="192" t="s">
        <v>54</v>
      </c>
      <c r="M26" s="192" t="s">
        <v>53</v>
      </c>
      <c r="N26" s="192" t="s">
        <v>54</v>
      </c>
      <c r="O26" s="192" t="s">
        <v>54</v>
      </c>
      <c r="P26" s="192" t="s">
        <v>54</v>
      </c>
      <c r="Q26" s="192" t="s">
        <v>53</v>
      </c>
      <c r="R26" s="192" t="s">
        <v>53</v>
      </c>
      <c r="S26" s="192" t="s">
        <v>54</v>
      </c>
      <c r="T26" s="192" t="s">
        <v>53</v>
      </c>
      <c r="U26" s="192" t="s">
        <v>54</v>
      </c>
      <c r="V26" s="192" t="s">
        <v>54</v>
      </c>
      <c r="W26" s="192" t="s">
        <v>54</v>
      </c>
      <c r="X26" s="192" t="s">
        <v>53</v>
      </c>
      <c r="Y26" s="192" t="s">
        <v>54</v>
      </c>
      <c r="Z26" s="192" t="s">
        <v>53</v>
      </c>
      <c r="AA26" s="192" t="s">
        <v>53</v>
      </c>
      <c r="AB26" s="192" t="s">
        <v>53</v>
      </c>
      <c r="AC26" s="70" t="str">
        <f t="shared" si="0"/>
        <v>1 - Muy Baja</v>
      </c>
      <c r="AD26" s="64">
        <f t="shared" si="1"/>
        <v>0.2</v>
      </c>
      <c r="AE26" s="70" t="str">
        <f t="shared" si="2"/>
        <v>4 - Mayor</v>
      </c>
      <c r="AF26" s="64">
        <f t="shared" si="3"/>
        <v>0.8</v>
      </c>
      <c r="AG26" s="69" t="str">
        <f>IFERROR(INDEX('CONSERVAC INFR'!$BLU$689:$BLY$693,MATCH(I26,'CONSERVAC INFR'!$BLS$689:$BLS$693,0),MATCH(AE26,'CONSERVAC INFR'!$BLU$687:$BLY$687,0)),"")</f>
        <v>MODERADO</v>
      </c>
      <c r="AH26" s="64">
        <f t="shared" si="4"/>
        <v>0.16000000000000003</v>
      </c>
      <c r="AI26" s="191" t="s">
        <v>571</v>
      </c>
      <c r="AJ26" s="190" t="s">
        <v>114</v>
      </c>
      <c r="AK26" s="190" t="s">
        <v>531</v>
      </c>
      <c r="AL26" s="190" t="s">
        <v>530</v>
      </c>
      <c r="AM26" s="188" t="s">
        <v>34</v>
      </c>
      <c r="AN26" s="189" t="s">
        <v>45</v>
      </c>
      <c r="AO26" s="189" t="s">
        <v>50</v>
      </c>
      <c r="AP26" s="188" t="s">
        <v>52</v>
      </c>
      <c r="AQ26" s="188" t="s">
        <v>34</v>
      </c>
      <c r="AR26" s="189" t="s">
        <v>45</v>
      </c>
      <c r="AS26" s="189" t="s">
        <v>50</v>
      </c>
      <c r="AT26" s="188" t="s">
        <v>52</v>
      </c>
      <c r="AU26" s="188" t="s">
        <v>34</v>
      </c>
      <c r="AV26" s="189" t="s">
        <v>45</v>
      </c>
      <c r="AW26" s="189" t="s">
        <v>50</v>
      </c>
      <c r="AX26" s="188" t="s">
        <v>52</v>
      </c>
      <c r="AY26" s="188"/>
      <c r="AZ26" s="189"/>
      <c r="BA26" s="189"/>
      <c r="BB26" s="188"/>
      <c r="BC26" s="188"/>
      <c r="BD26" s="189"/>
      <c r="BE26" s="189"/>
      <c r="BF26" s="188"/>
      <c r="BG26" s="188"/>
      <c r="BH26" s="189"/>
      <c r="BI26" s="189"/>
      <c r="BJ26" s="188"/>
      <c r="BK26" s="188"/>
      <c r="BL26" s="189"/>
      <c r="BM26" s="189"/>
      <c r="BN26" s="188"/>
      <c r="BO26" s="188"/>
      <c r="BP26" s="189"/>
      <c r="BQ26" s="189"/>
      <c r="BR26" s="188"/>
      <c r="BS26" s="188"/>
      <c r="BT26" s="189"/>
      <c r="BU26" s="189"/>
      <c r="BV26" s="188"/>
      <c r="BW26" s="188"/>
      <c r="BX26" s="189"/>
      <c r="BY26" s="189"/>
      <c r="BZ26" s="188"/>
      <c r="CA26" s="188"/>
      <c r="CB26" s="189"/>
      <c r="CC26" s="189"/>
      <c r="CD26" s="188"/>
      <c r="CE26" s="188"/>
      <c r="CF26" s="189"/>
      <c r="CG26" s="189"/>
      <c r="CH26" s="188"/>
      <c r="CI26" s="67"/>
      <c r="CJ26" s="67"/>
      <c r="CK26" s="62"/>
      <c r="CL26" s="66" t="str">
        <f>IFERROR(IF(GE26&lt;=1,"1 - Muy Baja",VLOOKUP(GE26,'CONSERVAC INFR'!$BLR$689:$BLS$693,2,0)),"")</f>
        <v>1 - Muy Baja</v>
      </c>
      <c r="CM26" s="65">
        <f t="shared" si="5"/>
        <v>4.3199999999999995E-2</v>
      </c>
      <c r="CN26" s="66" t="str">
        <f>IFERROR(IF(GG26&lt;=1,"1 - Leve",HLOOKUP(GG26,'CONSERVAC INFR'!$BLU$686:$BLY$687,2,0)),"")</f>
        <v>4 - Mayor</v>
      </c>
      <c r="CO26" s="65">
        <f t="shared" si="6"/>
        <v>0.8</v>
      </c>
      <c r="CP26" s="63" t="str">
        <f t="shared" si="7"/>
        <v>MODERADO</v>
      </c>
      <c r="CQ26" s="64">
        <f t="shared" si="8"/>
        <v>3.456E-2</v>
      </c>
      <c r="CR26" s="77" t="s">
        <v>238</v>
      </c>
      <c r="CS26" s="63">
        <f t="shared" si="9"/>
        <v>3</v>
      </c>
      <c r="CT26" s="62"/>
      <c r="CU26" s="172" t="s">
        <v>542</v>
      </c>
      <c r="CV26" s="79" t="s">
        <v>570</v>
      </c>
      <c r="CW26" s="60"/>
      <c r="CX26" s="56">
        <f t="shared" si="10"/>
        <v>11</v>
      </c>
      <c r="CY26" s="59">
        <f t="shared" si="11"/>
        <v>4</v>
      </c>
      <c r="CZ26" s="56" t="str">
        <f t="shared" si="12"/>
        <v>Mayor</v>
      </c>
      <c r="DA26" s="58">
        <f t="shared" si="13"/>
        <v>0.8</v>
      </c>
      <c r="DB26" s="57">
        <f t="shared" si="14"/>
        <v>0.15</v>
      </c>
      <c r="DC26" s="57">
        <f t="shared" si="15"/>
        <v>0.25</v>
      </c>
      <c r="DD26" s="56">
        <f t="shared" si="16"/>
        <v>0.4</v>
      </c>
      <c r="DE26" s="55">
        <f t="shared" si="17"/>
        <v>1</v>
      </c>
      <c r="DF26" s="54">
        <f t="shared" si="18"/>
        <v>0.12</v>
      </c>
      <c r="DG26" s="55">
        <f t="shared" si="19"/>
        <v>4</v>
      </c>
      <c r="DH26" s="55"/>
      <c r="DI26" s="54">
        <f t="shared" si="20"/>
        <v>0.8</v>
      </c>
      <c r="DJ26" s="57">
        <f t="shared" si="21"/>
        <v>0.15</v>
      </c>
      <c r="DK26" s="57">
        <f t="shared" si="22"/>
        <v>0.25</v>
      </c>
      <c r="DL26" s="56">
        <f t="shared" si="23"/>
        <v>0.4</v>
      </c>
      <c r="DM26" s="55">
        <f t="shared" si="24"/>
        <v>1</v>
      </c>
      <c r="DN26" s="54">
        <f t="shared" si="25"/>
        <v>7.1999999999999995E-2</v>
      </c>
      <c r="DO26" s="55">
        <f t="shared" si="26"/>
        <v>4</v>
      </c>
      <c r="DP26" s="54">
        <f t="shared" si="27"/>
        <v>0.8</v>
      </c>
      <c r="DQ26" s="57">
        <f t="shared" si="28"/>
        <v>0.15</v>
      </c>
      <c r="DR26" s="57">
        <f t="shared" si="29"/>
        <v>0.25</v>
      </c>
      <c r="DS26" s="56">
        <f t="shared" si="30"/>
        <v>0.4</v>
      </c>
      <c r="DT26" s="55">
        <f t="shared" si="31"/>
        <v>1</v>
      </c>
      <c r="DU26" s="54">
        <f t="shared" si="32"/>
        <v>4.3199999999999995E-2</v>
      </c>
      <c r="DV26" s="55">
        <f t="shared" si="33"/>
        <v>4</v>
      </c>
      <c r="DW26" s="54">
        <f t="shared" si="34"/>
        <v>0.8</v>
      </c>
      <c r="DX26" s="57">
        <f t="shared" si="35"/>
        <v>0</v>
      </c>
      <c r="DY26" s="57">
        <f t="shared" si="36"/>
        <v>0</v>
      </c>
      <c r="DZ26" s="56">
        <f t="shared" si="37"/>
        <v>0</v>
      </c>
      <c r="EA26" s="55">
        <f t="shared" si="38"/>
        <v>1</v>
      </c>
      <c r="EB26" s="54">
        <f t="shared" si="39"/>
        <v>4.3199999999999995E-2</v>
      </c>
      <c r="EC26" s="55">
        <f t="shared" si="40"/>
        <v>4</v>
      </c>
      <c r="ED26" s="54">
        <f t="shared" si="41"/>
        <v>0.8</v>
      </c>
      <c r="EE26" s="57">
        <f t="shared" si="42"/>
        <v>0</v>
      </c>
      <c r="EF26" s="57">
        <f t="shared" si="43"/>
        <v>0</v>
      </c>
      <c r="EG26" s="56">
        <f t="shared" si="44"/>
        <v>0</v>
      </c>
      <c r="EH26" s="55">
        <f t="shared" si="45"/>
        <v>1</v>
      </c>
      <c r="EI26" s="54">
        <f t="shared" si="46"/>
        <v>4.3199999999999995E-2</v>
      </c>
      <c r="EJ26" s="55">
        <f t="shared" si="47"/>
        <v>4</v>
      </c>
      <c r="EK26" s="54">
        <f t="shared" si="48"/>
        <v>0.8</v>
      </c>
      <c r="EL26" s="57">
        <f t="shared" si="49"/>
        <v>0</v>
      </c>
      <c r="EM26" s="57">
        <f t="shared" si="50"/>
        <v>0</v>
      </c>
      <c r="EN26" s="56">
        <f t="shared" si="51"/>
        <v>0</v>
      </c>
      <c r="EO26" s="55">
        <f t="shared" si="52"/>
        <v>1</v>
      </c>
      <c r="EP26" s="54">
        <f t="shared" si="53"/>
        <v>4.3199999999999995E-2</v>
      </c>
      <c r="EQ26" s="55">
        <f t="shared" si="54"/>
        <v>4</v>
      </c>
      <c r="ER26" s="54">
        <f t="shared" si="55"/>
        <v>0.8</v>
      </c>
      <c r="ES26" s="57">
        <f t="shared" si="56"/>
        <v>0</v>
      </c>
      <c r="ET26" s="57">
        <f t="shared" si="57"/>
        <v>0</v>
      </c>
      <c r="EU26" s="56">
        <f t="shared" si="58"/>
        <v>0</v>
      </c>
      <c r="EV26" s="55">
        <f t="shared" si="59"/>
        <v>1</v>
      </c>
      <c r="EW26" s="54">
        <f t="shared" si="60"/>
        <v>4.3199999999999995E-2</v>
      </c>
      <c r="EX26" s="55">
        <f t="shared" si="61"/>
        <v>4</v>
      </c>
      <c r="EY26" s="54">
        <f t="shared" si="62"/>
        <v>0.8</v>
      </c>
      <c r="EZ26" s="57">
        <f t="shared" si="63"/>
        <v>0</v>
      </c>
      <c r="FA26" s="57">
        <f t="shared" si="64"/>
        <v>0</v>
      </c>
      <c r="FB26" s="56">
        <f t="shared" si="65"/>
        <v>0</v>
      </c>
      <c r="FC26" s="55">
        <f t="shared" si="66"/>
        <v>1</v>
      </c>
      <c r="FD26" s="54">
        <f t="shared" si="67"/>
        <v>4.3199999999999995E-2</v>
      </c>
      <c r="FE26" s="55">
        <f t="shared" si="68"/>
        <v>4</v>
      </c>
      <c r="FF26" s="54">
        <f t="shared" si="69"/>
        <v>0.8</v>
      </c>
      <c r="FG26" s="57">
        <f t="shared" si="70"/>
        <v>0</v>
      </c>
      <c r="FH26" s="57">
        <f t="shared" si="71"/>
        <v>0</v>
      </c>
      <c r="FI26" s="56">
        <f t="shared" si="72"/>
        <v>0</v>
      </c>
      <c r="FJ26" s="55">
        <f t="shared" si="73"/>
        <v>1</v>
      </c>
      <c r="FK26" s="54">
        <f t="shared" si="74"/>
        <v>4.3199999999999995E-2</v>
      </c>
      <c r="FL26" s="55">
        <f t="shared" si="75"/>
        <v>4</v>
      </c>
      <c r="FM26" s="54">
        <f t="shared" si="76"/>
        <v>0.8</v>
      </c>
      <c r="FN26" s="57">
        <f t="shared" si="77"/>
        <v>0</v>
      </c>
      <c r="FO26" s="57">
        <f t="shared" si="78"/>
        <v>0</v>
      </c>
      <c r="FP26" s="56">
        <f t="shared" si="79"/>
        <v>0</v>
      </c>
      <c r="FQ26" s="55">
        <f t="shared" si="80"/>
        <v>1</v>
      </c>
      <c r="FR26" s="54">
        <f t="shared" si="81"/>
        <v>4.3199999999999995E-2</v>
      </c>
      <c r="FS26" s="55">
        <f t="shared" si="82"/>
        <v>4</v>
      </c>
      <c r="FT26" s="54">
        <f t="shared" si="83"/>
        <v>0.8</v>
      </c>
      <c r="FU26" s="57">
        <f t="shared" si="84"/>
        <v>0</v>
      </c>
      <c r="FV26" s="57">
        <f t="shared" si="85"/>
        <v>0</v>
      </c>
      <c r="FW26" s="56">
        <f t="shared" si="86"/>
        <v>0</v>
      </c>
      <c r="FX26" s="55">
        <f t="shared" si="87"/>
        <v>1</v>
      </c>
      <c r="FY26" s="54">
        <f t="shared" si="88"/>
        <v>4.3199999999999995E-2</v>
      </c>
      <c r="FZ26" s="55">
        <f t="shared" si="89"/>
        <v>4</v>
      </c>
      <c r="GA26" s="54">
        <f t="shared" si="90"/>
        <v>0.8</v>
      </c>
      <c r="GB26" s="57">
        <f t="shared" si="91"/>
        <v>0</v>
      </c>
      <c r="GC26" s="57">
        <f t="shared" si="92"/>
        <v>0</v>
      </c>
      <c r="GD26" s="56">
        <f t="shared" si="93"/>
        <v>0</v>
      </c>
      <c r="GE26" s="55">
        <f t="shared" si="94"/>
        <v>1</v>
      </c>
      <c r="GF26" s="54">
        <f t="shared" si="95"/>
        <v>4.3199999999999995E-2</v>
      </c>
      <c r="GG26" s="55">
        <f t="shared" si="96"/>
        <v>4</v>
      </c>
      <c r="GH26" s="54">
        <f t="shared" si="97"/>
        <v>0.8</v>
      </c>
      <c r="GI26" s="54">
        <f t="shared" si="98"/>
        <v>0.8</v>
      </c>
    </row>
    <row r="27" spans="1:191" ht="295.8" x14ac:dyDescent="0.2">
      <c r="A27" s="196">
        <v>19</v>
      </c>
      <c r="B27" s="195" t="s">
        <v>535</v>
      </c>
      <c r="C27" s="194" t="s">
        <v>569</v>
      </c>
      <c r="D27" s="193" t="s">
        <v>205</v>
      </c>
      <c r="E27" s="190" t="s">
        <v>539</v>
      </c>
      <c r="F27" s="197" t="s">
        <v>224</v>
      </c>
      <c r="G27" s="190" t="s">
        <v>566</v>
      </c>
      <c r="H27" s="190" t="s">
        <v>173</v>
      </c>
      <c r="I27" s="192" t="s">
        <v>18</v>
      </c>
      <c r="J27" s="192" t="s">
        <v>54</v>
      </c>
      <c r="K27" s="192" t="s">
        <v>54</v>
      </c>
      <c r="L27" s="192" t="s">
        <v>54</v>
      </c>
      <c r="M27" s="192" t="s">
        <v>53</v>
      </c>
      <c r="N27" s="192" t="s">
        <v>54</v>
      </c>
      <c r="O27" s="192" t="s">
        <v>54</v>
      </c>
      <c r="P27" s="192" t="s">
        <v>54</v>
      </c>
      <c r="Q27" s="192" t="s">
        <v>53</v>
      </c>
      <c r="R27" s="192" t="s">
        <v>53</v>
      </c>
      <c r="S27" s="192" t="s">
        <v>54</v>
      </c>
      <c r="T27" s="192" t="s">
        <v>53</v>
      </c>
      <c r="U27" s="192" t="s">
        <v>54</v>
      </c>
      <c r="V27" s="192" t="s">
        <v>54</v>
      </c>
      <c r="W27" s="192" t="s">
        <v>54</v>
      </c>
      <c r="X27" s="192" t="s">
        <v>53</v>
      </c>
      <c r="Y27" s="192" t="s">
        <v>54</v>
      </c>
      <c r="Z27" s="192" t="s">
        <v>53</v>
      </c>
      <c r="AA27" s="192" t="s">
        <v>53</v>
      </c>
      <c r="AB27" s="192" t="s">
        <v>53</v>
      </c>
      <c r="AC27" s="70" t="str">
        <f t="shared" si="0"/>
        <v>1 - Muy Baja</v>
      </c>
      <c r="AD27" s="64">
        <f t="shared" si="1"/>
        <v>0.2</v>
      </c>
      <c r="AE27" s="70" t="str">
        <f t="shared" si="2"/>
        <v>4 - Mayor</v>
      </c>
      <c r="AF27" s="64">
        <f t="shared" si="3"/>
        <v>0.8</v>
      </c>
      <c r="AG27" s="69" t="str">
        <f>IFERROR(INDEX('CONSERVAC INFR'!$BLU$689:$BLY$693,MATCH(I27,'CONSERVAC INFR'!$BLS$689:$BLS$693,0),MATCH(AE27,'CONSERVAC INFR'!$BLU$687:$BLY$687,0)),"")</f>
        <v>MODERADO</v>
      </c>
      <c r="AH27" s="64">
        <f t="shared" si="4"/>
        <v>0.16000000000000003</v>
      </c>
      <c r="AI27" s="191" t="s">
        <v>565</v>
      </c>
      <c r="AJ27" s="190" t="s">
        <v>114</v>
      </c>
      <c r="AK27" s="190" t="s">
        <v>531</v>
      </c>
      <c r="AL27" s="190" t="s">
        <v>530</v>
      </c>
      <c r="AM27" s="188" t="s">
        <v>34</v>
      </c>
      <c r="AN27" s="189" t="s">
        <v>45</v>
      </c>
      <c r="AO27" s="189" t="s">
        <v>50</v>
      </c>
      <c r="AP27" s="188" t="s">
        <v>52</v>
      </c>
      <c r="AQ27" s="188" t="s">
        <v>34</v>
      </c>
      <c r="AR27" s="189" t="s">
        <v>45</v>
      </c>
      <c r="AS27" s="189" t="s">
        <v>50</v>
      </c>
      <c r="AT27" s="188" t="s">
        <v>52</v>
      </c>
      <c r="AU27" s="188"/>
      <c r="AV27" s="189"/>
      <c r="AW27" s="189"/>
      <c r="AX27" s="188"/>
      <c r="AY27" s="188"/>
      <c r="AZ27" s="189"/>
      <c r="BA27" s="189"/>
      <c r="BB27" s="188"/>
      <c r="BC27" s="188"/>
      <c r="BD27" s="189"/>
      <c r="BE27" s="189"/>
      <c r="BF27" s="188"/>
      <c r="BG27" s="188"/>
      <c r="BH27" s="189"/>
      <c r="BI27" s="189"/>
      <c r="BJ27" s="188"/>
      <c r="BK27" s="188"/>
      <c r="BL27" s="189"/>
      <c r="BM27" s="189"/>
      <c r="BN27" s="188"/>
      <c r="BO27" s="188"/>
      <c r="BP27" s="189"/>
      <c r="BQ27" s="189"/>
      <c r="BR27" s="188"/>
      <c r="BS27" s="188"/>
      <c r="BT27" s="189"/>
      <c r="BU27" s="189"/>
      <c r="BV27" s="188"/>
      <c r="BW27" s="188"/>
      <c r="BX27" s="189"/>
      <c r="BY27" s="189"/>
      <c r="BZ27" s="188"/>
      <c r="CA27" s="188"/>
      <c r="CB27" s="189"/>
      <c r="CC27" s="189"/>
      <c r="CD27" s="188"/>
      <c r="CE27" s="188"/>
      <c r="CF27" s="189"/>
      <c r="CG27" s="189"/>
      <c r="CH27" s="188"/>
      <c r="CI27" s="67"/>
      <c r="CJ27" s="67"/>
      <c r="CK27" s="62"/>
      <c r="CL27" s="66" t="str">
        <f>IFERROR(IF(GE27&lt;=1,"1 - Muy Baja",VLOOKUP(GE27,'CONSERVAC INFR'!$BLR$689:$BLS$693,2,0)),"")</f>
        <v>1 - Muy Baja</v>
      </c>
      <c r="CM27" s="65">
        <f t="shared" si="5"/>
        <v>7.1999999999999995E-2</v>
      </c>
      <c r="CN27" s="66" t="str">
        <f>IFERROR(IF(GG27&lt;=1,"1 - Leve",HLOOKUP(GG27,'CONSERVAC INFR'!$BLU$686:$BLY$687,2,0)),"")</f>
        <v>4 - Mayor</v>
      </c>
      <c r="CO27" s="65">
        <f t="shared" si="6"/>
        <v>0.8</v>
      </c>
      <c r="CP27" s="63" t="str">
        <f t="shared" si="7"/>
        <v>MODERADO</v>
      </c>
      <c r="CQ27" s="64">
        <f t="shared" si="8"/>
        <v>5.7599999999999998E-2</v>
      </c>
      <c r="CR27" s="77" t="s">
        <v>475</v>
      </c>
      <c r="CS27" s="63">
        <f t="shared" si="9"/>
        <v>3</v>
      </c>
      <c r="CT27" s="62"/>
      <c r="CU27" s="172" t="s">
        <v>568</v>
      </c>
      <c r="CV27" s="79" t="s">
        <v>564</v>
      </c>
      <c r="CW27" s="60"/>
      <c r="CX27" s="56">
        <f t="shared" si="10"/>
        <v>11</v>
      </c>
      <c r="CY27" s="59">
        <f t="shared" si="11"/>
        <v>4</v>
      </c>
      <c r="CZ27" s="56" t="str">
        <f t="shared" si="12"/>
        <v>Mayor</v>
      </c>
      <c r="DA27" s="58">
        <f t="shared" si="13"/>
        <v>0.8</v>
      </c>
      <c r="DB27" s="57">
        <f t="shared" si="14"/>
        <v>0.15</v>
      </c>
      <c r="DC27" s="57">
        <f t="shared" si="15"/>
        <v>0.25</v>
      </c>
      <c r="DD27" s="56">
        <f t="shared" si="16"/>
        <v>0.4</v>
      </c>
      <c r="DE27" s="55">
        <f t="shared" si="17"/>
        <v>1</v>
      </c>
      <c r="DF27" s="54">
        <f t="shared" si="18"/>
        <v>0.12</v>
      </c>
      <c r="DG27" s="55">
        <f t="shared" si="19"/>
        <v>4</v>
      </c>
      <c r="DH27" s="55"/>
      <c r="DI27" s="54">
        <f t="shared" si="20"/>
        <v>0.8</v>
      </c>
      <c r="DJ27" s="57">
        <f t="shared" si="21"/>
        <v>0.15</v>
      </c>
      <c r="DK27" s="57">
        <f t="shared" si="22"/>
        <v>0.25</v>
      </c>
      <c r="DL27" s="56">
        <f t="shared" si="23"/>
        <v>0.4</v>
      </c>
      <c r="DM27" s="55">
        <f t="shared" si="24"/>
        <v>1</v>
      </c>
      <c r="DN27" s="54">
        <f t="shared" si="25"/>
        <v>7.1999999999999995E-2</v>
      </c>
      <c r="DO27" s="55">
        <f t="shared" si="26"/>
        <v>4</v>
      </c>
      <c r="DP27" s="54">
        <f t="shared" si="27"/>
        <v>0.8</v>
      </c>
      <c r="DQ27" s="57">
        <f t="shared" si="28"/>
        <v>0</v>
      </c>
      <c r="DR27" s="57">
        <f t="shared" si="29"/>
        <v>0</v>
      </c>
      <c r="DS27" s="56">
        <f t="shared" si="30"/>
        <v>0</v>
      </c>
      <c r="DT27" s="55">
        <f t="shared" si="31"/>
        <v>1</v>
      </c>
      <c r="DU27" s="54">
        <f t="shared" si="32"/>
        <v>7.1999999999999995E-2</v>
      </c>
      <c r="DV27" s="55">
        <f t="shared" si="33"/>
        <v>4</v>
      </c>
      <c r="DW27" s="54">
        <f t="shared" si="34"/>
        <v>0.8</v>
      </c>
      <c r="DX27" s="57">
        <f t="shared" si="35"/>
        <v>0</v>
      </c>
      <c r="DY27" s="57">
        <f t="shared" si="36"/>
        <v>0</v>
      </c>
      <c r="DZ27" s="56">
        <f t="shared" si="37"/>
        <v>0</v>
      </c>
      <c r="EA27" s="55">
        <f t="shared" si="38"/>
        <v>1</v>
      </c>
      <c r="EB27" s="54">
        <f t="shared" si="39"/>
        <v>7.1999999999999995E-2</v>
      </c>
      <c r="EC27" s="55">
        <f t="shared" si="40"/>
        <v>4</v>
      </c>
      <c r="ED27" s="54">
        <f t="shared" si="41"/>
        <v>0.8</v>
      </c>
      <c r="EE27" s="57">
        <f t="shared" si="42"/>
        <v>0</v>
      </c>
      <c r="EF27" s="57">
        <f t="shared" si="43"/>
        <v>0</v>
      </c>
      <c r="EG27" s="56">
        <f t="shared" si="44"/>
        <v>0</v>
      </c>
      <c r="EH27" s="55">
        <f t="shared" si="45"/>
        <v>1</v>
      </c>
      <c r="EI27" s="54">
        <f t="shared" si="46"/>
        <v>7.1999999999999995E-2</v>
      </c>
      <c r="EJ27" s="55">
        <f t="shared" si="47"/>
        <v>4</v>
      </c>
      <c r="EK27" s="54">
        <f t="shared" si="48"/>
        <v>0.8</v>
      </c>
      <c r="EL27" s="57">
        <f t="shared" si="49"/>
        <v>0</v>
      </c>
      <c r="EM27" s="57">
        <f t="shared" si="50"/>
        <v>0</v>
      </c>
      <c r="EN27" s="56">
        <f t="shared" si="51"/>
        <v>0</v>
      </c>
      <c r="EO27" s="55">
        <f t="shared" si="52"/>
        <v>1</v>
      </c>
      <c r="EP27" s="54">
        <f t="shared" si="53"/>
        <v>7.1999999999999995E-2</v>
      </c>
      <c r="EQ27" s="55">
        <f t="shared" si="54"/>
        <v>4</v>
      </c>
      <c r="ER27" s="54">
        <f t="shared" si="55"/>
        <v>0.8</v>
      </c>
      <c r="ES27" s="57">
        <f t="shared" si="56"/>
        <v>0</v>
      </c>
      <c r="ET27" s="57">
        <f t="shared" si="57"/>
        <v>0</v>
      </c>
      <c r="EU27" s="56">
        <f t="shared" si="58"/>
        <v>0</v>
      </c>
      <c r="EV27" s="55">
        <f t="shared" si="59"/>
        <v>1</v>
      </c>
      <c r="EW27" s="54">
        <f t="shared" si="60"/>
        <v>7.1999999999999995E-2</v>
      </c>
      <c r="EX27" s="55">
        <f t="shared" si="61"/>
        <v>4</v>
      </c>
      <c r="EY27" s="54">
        <f t="shared" si="62"/>
        <v>0.8</v>
      </c>
      <c r="EZ27" s="57">
        <f t="shared" si="63"/>
        <v>0</v>
      </c>
      <c r="FA27" s="57">
        <f t="shared" si="64"/>
        <v>0</v>
      </c>
      <c r="FB27" s="56">
        <f t="shared" si="65"/>
        <v>0</v>
      </c>
      <c r="FC27" s="55">
        <f t="shared" si="66"/>
        <v>1</v>
      </c>
      <c r="FD27" s="54">
        <f t="shared" si="67"/>
        <v>7.1999999999999995E-2</v>
      </c>
      <c r="FE27" s="55">
        <f t="shared" si="68"/>
        <v>4</v>
      </c>
      <c r="FF27" s="54">
        <f t="shared" si="69"/>
        <v>0.8</v>
      </c>
      <c r="FG27" s="57">
        <f t="shared" si="70"/>
        <v>0</v>
      </c>
      <c r="FH27" s="57">
        <f t="shared" si="71"/>
        <v>0</v>
      </c>
      <c r="FI27" s="56">
        <f t="shared" si="72"/>
        <v>0</v>
      </c>
      <c r="FJ27" s="55">
        <f t="shared" si="73"/>
        <v>1</v>
      </c>
      <c r="FK27" s="54">
        <f t="shared" si="74"/>
        <v>7.1999999999999995E-2</v>
      </c>
      <c r="FL27" s="55">
        <f t="shared" si="75"/>
        <v>4</v>
      </c>
      <c r="FM27" s="54">
        <f t="shared" si="76"/>
        <v>0.8</v>
      </c>
      <c r="FN27" s="57">
        <f t="shared" si="77"/>
        <v>0</v>
      </c>
      <c r="FO27" s="57">
        <f t="shared" si="78"/>
        <v>0</v>
      </c>
      <c r="FP27" s="56">
        <f t="shared" si="79"/>
        <v>0</v>
      </c>
      <c r="FQ27" s="55">
        <f t="shared" si="80"/>
        <v>1</v>
      </c>
      <c r="FR27" s="54">
        <f t="shared" si="81"/>
        <v>7.1999999999999995E-2</v>
      </c>
      <c r="FS27" s="55">
        <f t="shared" si="82"/>
        <v>4</v>
      </c>
      <c r="FT27" s="54">
        <f t="shared" si="83"/>
        <v>0.8</v>
      </c>
      <c r="FU27" s="57">
        <f t="shared" si="84"/>
        <v>0</v>
      </c>
      <c r="FV27" s="57">
        <f t="shared" si="85"/>
        <v>0</v>
      </c>
      <c r="FW27" s="56">
        <f t="shared" si="86"/>
        <v>0</v>
      </c>
      <c r="FX27" s="55">
        <f t="shared" si="87"/>
        <v>1</v>
      </c>
      <c r="FY27" s="54">
        <f t="shared" si="88"/>
        <v>7.1999999999999995E-2</v>
      </c>
      <c r="FZ27" s="55">
        <f t="shared" si="89"/>
        <v>4</v>
      </c>
      <c r="GA27" s="54">
        <f t="shared" si="90"/>
        <v>0.8</v>
      </c>
      <c r="GB27" s="57">
        <f t="shared" si="91"/>
        <v>0</v>
      </c>
      <c r="GC27" s="57">
        <f t="shared" si="92"/>
        <v>0</v>
      </c>
      <c r="GD27" s="56">
        <f t="shared" si="93"/>
        <v>0</v>
      </c>
      <c r="GE27" s="55">
        <f t="shared" si="94"/>
        <v>1</v>
      </c>
      <c r="GF27" s="54">
        <f t="shared" si="95"/>
        <v>7.1999999999999995E-2</v>
      </c>
      <c r="GG27" s="55">
        <f t="shared" si="96"/>
        <v>4</v>
      </c>
      <c r="GH27" s="54">
        <f t="shared" si="97"/>
        <v>0.8</v>
      </c>
      <c r="GI27" s="54">
        <f t="shared" si="98"/>
        <v>0.8</v>
      </c>
    </row>
    <row r="28" spans="1:191" ht="91.8" x14ac:dyDescent="0.2">
      <c r="A28" s="196">
        <v>20</v>
      </c>
      <c r="B28" s="195" t="s">
        <v>535</v>
      </c>
      <c r="C28" s="194" t="s">
        <v>567</v>
      </c>
      <c r="D28" s="193" t="s">
        <v>206</v>
      </c>
      <c r="E28" s="190" t="s">
        <v>204</v>
      </c>
      <c r="F28" s="188" t="s">
        <v>225</v>
      </c>
      <c r="G28" s="190" t="s">
        <v>566</v>
      </c>
      <c r="H28" s="190" t="s">
        <v>173</v>
      </c>
      <c r="I28" s="192" t="s">
        <v>18</v>
      </c>
      <c r="J28" s="192" t="s">
        <v>54</v>
      </c>
      <c r="K28" s="192" t="s">
        <v>54</v>
      </c>
      <c r="L28" s="192" t="s">
        <v>54</v>
      </c>
      <c r="M28" s="192" t="s">
        <v>53</v>
      </c>
      <c r="N28" s="192" t="s">
        <v>54</v>
      </c>
      <c r="O28" s="192" t="s">
        <v>54</v>
      </c>
      <c r="P28" s="192" t="s">
        <v>54</v>
      </c>
      <c r="Q28" s="192" t="s">
        <v>53</v>
      </c>
      <c r="R28" s="192" t="s">
        <v>53</v>
      </c>
      <c r="S28" s="192" t="s">
        <v>54</v>
      </c>
      <c r="T28" s="192" t="s">
        <v>53</v>
      </c>
      <c r="U28" s="192" t="s">
        <v>54</v>
      </c>
      <c r="V28" s="192" t="s">
        <v>54</v>
      </c>
      <c r="W28" s="192" t="s">
        <v>54</v>
      </c>
      <c r="X28" s="192" t="s">
        <v>53</v>
      </c>
      <c r="Y28" s="192" t="s">
        <v>54</v>
      </c>
      <c r="Z28" s="192" t="s">
        <v>53</v>
      </c>
      <c r="AA28" s="192" t="s">
        <v>53</v>
      </c>
      <c r="AB28" s="192" t="s">
        <v>53</v>
      </c>
      <c r="AC28" s="70" t="str">
        <f t="shared" si="0"/>
        <v>1 - Muy Baja</v>
      </c>
      <c r="AD28" s="64">
        <f t="shared" si="1"/>
        <v>0.2</v>
      </c>
      <c r="AE28" s="70" t="str">
        <f t="shared" si="2"/>
        <v>4 - Mayor</v>
      </c>
      <c r="AF28" s="64">
        <f t="shared" si="3"/>
        <v>0.8</v>
      </c>
      <c r="AG28" s="69" t="str">
        <f>IFERROR(INDEX('CONSERVAC INFR'!$BLU$689:$BLY$693,MATCH(I28,'CONSERVAC INFR'!$BLS$689:$BLS$693,0),MATCH(AE28,'CONSERVAC INFR'!$BLU$687:$BLY$687,0)),"")</f>
        <v>MODERADO</v>
      </c>
      <c r="AH28" s="64">
        <f t="shared" si="4"/>
        <v>0.16000000000000003</v>
      </c>
      <c r="AI28" s="191" t="s">
        <v>565</v>
      </c>
      <c r="AJ28" s="190" t="s">
        <v>114</v>
      </c>
      <c r="AK28" s="190" t="s">
        <v>531</v>
      </c>
      <c r="AL28" s="190" t="s">
        <v>530</v>
      </c>
      <c r="AM28" s="188" t="s">
        <v>34</v>
      </c>
      <c r="AN28" s="189" t="s">
        <v>45</v>
      </c>
      <c r="AO28" s="189" t="s">
        <v>50</v>
      </c>
      <c r="AP28" s="188" t="s">
        <v>52</v>
      </c>
      <c r="AQ28" s="188" t="s">
        <v>34</v>
      </c>
      <c r="AR28" s="189" t="s">
        <v>45</v>
      </c>
      <c r="AS28" s="189" t="s">
        <v>50</v>
      </c>
      <c r="AT28" s="188" t="s">
        <v>52</v>
      </c>
      <c r="AU28" s="188"/>
      <c r="AV28" s="189"/>
      <c r="AW28" s="189"/>
      <c r="AX28" s="188"/>
      <c r="AY28" s="188"/>
      <c r="AZ28" s="189"/>
      <c r="BA28" s="189"/>
      <c r="BB28" s="188"/>
      <c r="BC28" s="188"/>
      <c r="BD28" s="189"/>
      <c r="BE28" s="189"/>
      <c r="BF28" s="188"/>
      <c r="BG28" s="188"/>
      <c r="BH28" s="189"/>
      <c r="BI28" s="189"/>
      <c r="BJ28" s="188"/>
      <c r="BK28" s="188"/>
      <c r="BL28" s="189"/>
      <c r="BM28" s="189"/>
      <c r="BN28" s="188"/>
      <c r="BO28" s="188"/>
      <c r="BP28" s="189"/>
      <c r="BQ28" s="189"/>
      <c r="BR28" s="188"/>
      <c r="BS28" s="188"/>
      <c r="BT28" s="189"/>
      <c r="BU28" s="189"/>
      <c r="BV28" s="188"/>
      <c r="BW28" s="188"/>
      <c r="BX28" s="189"/>
      <c r="BY28" s="189"/>
      <c r="BZ28" s="188"/>
      <c r="CA28" s="188"/>
      <c r="CB28" s="189"/>
      <c r="CC28" s="189"/>
      <c r="CD28" s="188"/>
      <c r="CE28" s="188"/>
      <c r="CF28" s="189"/>
      <c r="CG28" s="189"/>
      <c r="CH28" s="188"/>
      <c r="CI28" s="67"/>
      <c r="CJ28" s="67"/>
      <c r="CK28" s="62"/>
      <c r="CL28" s="66" t="str">
        <f>IFERROR(IF(GE28&lt;=1,"1 - Muy Baja",VLOOKUP(GE28,'CONSERVAC INFR'!$BLR$689:$BLS$693,2,0)),"")</f>
        <v>1 - Muy Baja</v>
      </c>
      <c r="CM28" s="65">
        <f t="shared" si="5"/>
        <v>7.1999999999999995E-2</v>
      </c>
      <c r="CN28" s="66" t="str">
        <f>IFERROR(IF(GG28&lt;=1,"1 - Leve",HLOOKUP(GG28,'CONSERVAC INFR'!$BLU$686:$BLY$687,2,0)),"")</f>
        <v>4 - Mayor</v>
      </c>
      <c r="CO28" s="65">
        <f t="shared" si="6"/>
        <v>0.8</v>
      </c>
      <c r="CP28" s="63" t="str">
        <f t="shared" si="7"/>
        <v>MODERADO</v>
      </c>
      <c r="CQ28" s="64">
        <f t="shared" si="8"/>
        <v>5.7599999999999998E-2</v>
      </c>
      <c r="CR28" s="77" t="s">
        <v>238</v>
      </c>
      <c r="CS28" s="63">
        <f t="shared" si="9"/>
        <v>3</v>
      </c>
      <c r="CT28" s="62"/>
      <c r="CU28" s="172" t="s">
        <v>542</v>
      </c>
      <c r="CV28" s="79" t="s">
        <v>564</v>
      </c>
      <c r="CW28" s="60"/>
      <c r="CX28" s="56">
        <f t="shared" si="10"/>
        <v>11</v>
      </c>
      <c r="CY28" s="59">
        <f t="shared" si="11"/>
        <v>4</v>
      </c>
      <c r="CZ28" s="56" t="str">
        <f t="shared" si="12"/>
        <v>Mayor</v>
      </c>
      <c r="DA28" s="58">
        <f t="shared" si="13"/>
        <v>0.8</v>
      </c>
      <c r="DB28" s="57">
        <f t="shared" si="14"/>
        <v>0.15</v>
      </c>
      <c r="DC28" s="57">
        <f t="shared" si="15"/>
        <v>0.25</v>
      </c>
      <c r="DD28" s="56">
        <f t="shared" si="16"/>
        <v>0.4</v>
      </c>
      <c r="DE28" s="55">
        <f t="shared" si="17"/>
        <v>1</v>
      </c>
      <c r="DF28" s="54">
        <f t="shared" si="18"/>
        <v>0.12</v>
      </c>
      <c r="DG28" s="55">
        <f t="shared" si="19"/>
        <v>4</v>
      </c>
      <c r="DH28" s="55"/>
      <c r="DI28" s="54">
        <f t="shared" si="20"/>
        <v>0.8</v>
      </c>
      <c r="DJ28" s="57">
        <f t="shared" si="21"/>
        <v>0.15</v>
      </c>
      <c r="DK28" s="57">
        <f t="shared" si="22"/>
        <v>0.25</v>
      </c>
      <c r="DL28" s="56">
        <f t="shared" si="23"/>
        <v>0.4</v>
      </c>
      <c r="DM28" s="55">
        <f t="shared" si="24"/>
        <v>1</v>
      </c>
      <c r="DN28" s="54">
        <f t="shared" si="25"/>
        <v>7.1999999999999995E-2</v>
      </c>
      <c r="DO28" s="55">
        <f t="shared" si="26"/>
        <v>4</v>
      </c>
      <c r="DP28" s="54">
        <f t="shared" si="27"/>
        <v>0.8</v>
      </c>
      <c r="DQ28" s="57">
        <f t="shared" si="28"/>
        <v>0</v>
      </c>
      <c r="DR28" s="57">
        <f t="shared" si="29"/>
        <v>0</v>
      </c>
      <c r="DS28" s="56">
        <f t="shared" si="30"/>
        <v>0</v>
      </c>
      <c r="DT28" s="55">
        <f t="shared" si="31"/>
        <v>1</v>
      </c>
      <c r="DU28" s="54">
        <f t="shared" si="32"/>
        <v>7.1999999999999995E-2</v>
      </c>
      <c r="DV28" s="55">
        <f t="shared" si="33"/>
        <v>4</v>
      </c>
      <c r="DW28" s="54">
        <f t="shared" si="34"/>
        <v>0.8</v>
      </c>
      <c r="DX28" s="57">
        <f t="shared" si="35"/>
        <v>0</v>
      </c>
      <c r="DY28" s="57">
        <f t="shared" si="36"/>
        <v>0</v>
      </c>
      <c r="DZ28" s="56">
        <f t="shared" si="37"/>
        <v>0</v>
      </c>
      <c r="EA28" s="55">
        <f t="shared" si="38"/>
        <v>1</v>
      </c>
      <c r="EB28" s="54">
        <f t="shared" si="39"/>
        <v>7.1999999999999995E-2</v>
      </c>
      <c r="EC28" s="55">
        <f t="shared" si="40"/>
        <v>4</v>
      </c>
      <c r="ED28" s="54">
        <f t="shared" si="41"/>
        <v>0.8</v>
      </c>
      <c r="EE28" s="57">
        <f t="shared" si="42"/>
        <v>0</v>
      </c>
      <c r="EF28" s="57">
        <f t="shared" si="43"/>
        <v>0</v>
      </c>
      <c r="EG28" s="56">
        <f t="shared" si="44"/>
        <v>0</v>
      </c>
      <c r="EH28" s="55">
        <f t="shared" si="45"/>
        <v>1</v>
      </c>
      <c r="EI28" s="54">
        <f t="shared" si="46"/>
        <v>7.1999999999999995E-2</v>
      </c>
      <c r="EJ28" s="55">
        <f t="shared" si="47"/>
        <v>4</v>
      </c>
      <c r="EK28" s="54">
        <f t="shared" si="48"/>
        <v>0.8</v>
      </c>
      <c r="EL28" s="57">
        <f t="shared" si="49"/>
        <v>0</v>
      </c>
      <c r="EM28" s="57">
        <f t="shared" si="50"/>
        <v>0</v>
      </c>
      <c r="EN28" s="56">
        <f t="shared" si="51"/>
        <v>0</v>
      </c>
      <c r="EO28" s="55">
        <f t="shared" si="52"/>
        <v>1</v>
      </c>
      <c r="EP28" s="54">
        <f t="shared" si="53"/>
        <v>7.1999999999999995E-2</v>
      </c>
      <c r="EQ28" s="55">
        <f t="shared" si="54"/>
        <v>4</v>
      </c>
      <c r="ER28" s="54">
        <f t="shared" si="55"/>
        <v>0.8</v>
      </c>
      <c r="ES28" s="57">
        <f t="shared" si="56"/>
        <v>0</v>
      </c>
      <c r="ET28" s="57">
        <f t="shared" si="57"/>
        <v>0</v>
      </c>
      <c r="EU28" s="56">
        <f t="shared" si="58"/>
        <v>0</v>
      </c>
      <c r="EV28" s="55">
        <f t="shared" si="59"/>
        <v>1</v>
      </c>
      <c r="EW28" s="54">
        <f t="shared" si="60"/>
        <v>7.1999999999999995E-2</v>
      </c>
      <c r="EX28" s="55">
        <f t="shared" si="61"/>
        <v>4</v>
      </c>
      <c r="EY28" s="54">
        <f t="shared" si="62"/>
        <v>0.8</v>
      </c>
      <c r="EZ28" s="57">
        <f t="shared" si="63"/>
        <v>0</v>
      </c>
      <c r="FA28" s="57">
        <f t="shared" si="64"/>
        <v>0</v>
      </c>
      <c r="FB28" s="56">
        <f t="shared" si="65"/>
        <v>0</v>
      </c>
      <c r="FC28" s="55">
        <f t="shared" si="66"/>
        <v>1</v>
      </c>
      <c r="FD28" s="54">
        <f t="shared" si="67"/>
        <v>7.1999999999999995E-2</v>
      </c>
      <c r="FE28" s="55">
        <f t="shared" si="68"/>
        <v>4</v>
      </c>
      <c r="FF28" s="54">
        <f t="shared" si="69"/>
        <v>0.8</v>
      </c>
      <c r="FG28" s="57">
        <f t="shared" si="70"/>
        <v>0</v>
      </c>
      <c r="FH28" s="57">
        <f t="shared" si="71"/>
        <v>0</v>
      </c>
      <c r="FI28" s="56">
        <f t="shared" si="72"/>
        <v>0</v>
      </c>
      <c r="FJ28" s="55">
        <f t="shared" si="73"/>
        <v>1</v>
      </c>
      <c r="FK28" s="54">
        <f t="shared" si="74"/>
        <v>7.1999999999999995E-2</v>
      </c>
      <c r="FL28" s="55">
        <f t="shared" si="75"/>
        <v>4</v>
      </c>
      <c r="FM28" s="54">
        <f t="shared" si="76"/>
        <v>0.8</v>
      </c>
      <c r="FN28" s="57">
        <f t="shared" si="77"/>
        <v>0</v>
      </c>
      <c r="FO28" s="57">
        <f t="shared" si="78"/>
        <v>0</v>
      </c>
      <c r="FP28" s="56">
        <f t="shared" si="79"/>
        <v>0</v>
      </c>
      <c r="FQ28" s="55">
        <f t="shared" si="80"/>
        <v>1</v>
      </c>
      <c r="FR28" s="54">
        <f t="shared" si="81"/>
        <v>7.1999999999999995E-2</v>
      </c>
      <c r="FS28" s="55">
        <f t="shared" si="82"/>
        <v>4</v>
      </c>
      <c r="FT28" s="54">
        <f t="shared" si="83"/>
        <v>0.8</v>
      </c>
      <c r="FU28" s="57">
        <f t="shared" si="84"/>
        <v>0</v>
      </c>
      <c r="FV28" s="57">
        <f t="shared" si="85"/>
        <v>0</v>
      </c>
      <c r="FW28" s="56">
        <f t="shared" si="86"/>
        <v>0</v>
      </c>
      <c r="FX28" s="55">
        <f t="shared" si="87"/>
        <v>1</v>
      </c>
      <c r="FY28" s="54">
        <f t="shared" si="88"/>
        <v>7.1999999999999995E-2</v>
      </c>
      <c r="FZ28" s="55">
        <f t="shared" si="89"/>
        <v>4</v>
      </c>
      <c r="GA28" s="54">
        <f t="shared" si="90"/>
        <v>0.8</v>
      </c>
      <c r="GB28" s="57">
        <f t="shared" si="91"/>
        <v>0</v>
      </c>
      <c r="GC28" s="57">
        <f t="shared" si="92"/>
        <v>0</v>
      </c>
      <c r="GD28" s="56">
        <f t="shared" si="93"/>
        <v>0</v>
      </c>
      <c r="GE28" s="55">
        <f t="shared" si="94"/>
        <v>1</v>
      </c>
      <c r="GF28" s="54">
        <f t="shared" si="95"/>
        <v>7.1999999999999995E-2</v>
      </c>
      <c r="GG28" s="55">
        <f t="shared" si="96"/>
        <v>4</v>
      </c>
      <c r="GH28" s="54">
        <f t="shared" si="97"/>
        <v>0.8</v>
      </c>
      <c r="GI28" s="54">
        <f t="shared" si="98"/>
        <v>0.8</v>
      </c>
    </row>
    <row r="29" spans="1:191" ht="192" x14ac:dyDescent="0.2">
      <c r="A29" s="196">
        <v>21</v>
      </c>
      <c r="B29" s="195" t="s">
        <v>535</v>
      </c>
      <c r="C29" s="194" t="s">
        <v>563</v>
      </c>
      <c r="D29" s="193" t="s">
        <v>205</v>
      </c>
      <c r="E29" s="190" t="s">
        <v>539</v>
      </c>
      <c r="F29" s="188" t="s">
        <v>224</v>
      </c>
      <c r="G29" s="190" t="s">
        <v>533</v>
      </c>
      <c r="H29" s="190" t="s">
        <v>173</v>
      </c>
      <c r="I29" s="192" t="s">
        <v>20</v>
      </c>
      <c r="J29" s="192" t="s">
        <v>54</v>
      </c>
      <c r="K29" s="192" t="s">
        <v>54</v>
      </c>
      <c r="L29" s="192" t="s">
        <v>54</v>
      </c>
      <c r="M29" s="192" t="s">
        <v>53</v>
      </c>
      <c r="N29" s="192" t="s">
        <v>54</v>
      </c>
      <c r="O29" s="192" t="s">
        <v>54</v>
      </c>
      <c r="P29" s="192" t="s">
        <v>54</v>
      </c>
      <c r="Q29" s="192" t="s">
        <v>53</v>
      </c>
      <c r="R29" s="192" t="s">
        <v>54</v>
      </c>
      <c r="S29" s="192" t="s">
        <v>54</v>
      </c>
      <c r="T29" s="192" t="s">
        <v>53</v>
      </c>
      <c r="U29" s="192" t="s">
        <v>54</v>
      </c>
      <c r="V29" s="192" t="s">
        <v>54</v>
      </c>
      <c r="W29" s="192" t="s">
        <v>54</v>
      </c>
      <c r="X29" s="192" t="s">
        <v>53</v>
      </c>
      <c r="Y29" s="192" t="s">
        <v>54</v>
      </c>
      <c r="Z29" s="192" t="s">
        <v>53</v>
      </c>
      <c r="AA29" s="192" t="s">
        <v>53</v>
      </c>
      <c r="AB29" s="192" t="s">
        <v>53</v>
      </c>
      <c r="AC29" s="70" t="str">
        <f t="shared" si="0"/>
        <v>2 - Baja</v>
      </c>
      <c r="AD29" s="64">
        <f t="shared" si="1"/>
        <v>0.4</v>
      </c>
      <c r="AE29" s="70" t="str">
        <f t="shared" si="2"/>
        <v>5 - Catastrófico</v>
      </c>
      <c r="AF29" s="64">
        <f t="shared" si="3"/>
        <v>1</v>
      </c>
      <c r="AG29" s="69" t="str">
        <f>IFERROR(INDEX('CONSERVAC INFR'!$BLU$689:$BLY$693,MATCH(I29,'CONSERVAC INFR'!$BLS$689:$BLS$693,0),MATCH(AE29,'CONSERVAC INFR'!$BLU$687:$BLY$687,0)),"")</f>
        <v>ALTO</v>
      </c>
      <c r="AH29" s="64">
        <f t="shared" si="4"/>
        <v>0.4</v>
      </c>
      <c r="AI29" s="191" t="s">
        <v>562</v>
      </c>
      <c r="AJ29" s="190" t="s">
        <v>114</v>
      </c>
      <c r="AK29" s="190" t="s">
        <v>531</v>
      </c>
      <c r="AL29" s="190" t="s">
        <v>530</v>
      </c>
      <c r="AM29" s="188" t="s">
        <v>34</v>
      </c>
      <c r="AN29" s="189" t="s">
        <v>45</v>
      </c>
      <c r="AO29" s="189" t="s">
        <v>50</v>
      </c>
      <c r="AP29" s="188" t="s">
        <v>52</v>
      </c>
      <c r="AQ29" s="188" t="s">
        <v>34</v>
      </c>
      <c r="AR29" s="189" t="s">
        <v>45</v>
      </c>
      <c r="AS29" s="189" t="s">
        <v>50</v>
      </c>
      <c r="AT29" s="188" t="s">
        <v>52</v>
      </c>
      <c r="AU29" s="188" t="s">
        <v>34</v>
      </c>
      <c r="AV29" s="189" t="s">
        <v>45</v>
      </c>
      <c r="AW29" s="189" t="s">
        <v>50</v>
      </c>
      <c r="AX29" s="188" t="s">
        <v>52</v>
      </c>
      <c r="AY29" s="188" t="s">
        <v>34</v>
      </c>
      <c r="AZ29" s="189" t="s">
        <v>45</v>
      </c>
      <c r="BA29" s="189" t="s">
        <v>50</v>
      </c>
      <c r="BB29" s="188" t="s">
        <v>52</v>
      </c>
      <c r="BC29" s="188" t="s">
        <v>34</v>
      </c>
      <c r="BD29" s="189" t="s">
        <v>45</v>
      </c>
      <c r="BE29" s="189" t="s">
        <v>50</v>
      </c>
      <c r="BF29" s="188" t="s">
        <v>52</v>
      </c>
      <c r="BG29" s="188" t="s">
        <v>34</v>
      </c>
      <c r="BH29" s="189" t="s">
        <v>45</v>
      </c>
      <c r="BI29" s="189" t="s">
        <v>50</v>
      </c>
      <c r="BJ29" s="188" t="s">
        <v>52</v>
      </c>
      <c r="BK29" s="188" t="s">
        <v>34</v>
      </c>
      <c r="BL29" s="189" t="s">
        <v>34</v>
      </c>
      <c r="BM29" s="189" t="s">
        <v>45</v>
      </c>
      <c r="BN29" s="188" t="s">
        <v>50</v>
      </c>
      <c r="BO29" s="188" t="s">
        <v>52</v>
      </c>
      <c r="BP29" s="189" t="s">
        <v>34</v>
      </c>
      <c r="BQ29" s="189" t="s">
        <v>45</v>
      </c>
      <c r="BR29" s="188" t="s">
        <v>50</v>
      </c>
      <c r="BS29" s="188"/>
      <c r="BT29" s="189"/>
      <c r="BU29" s="189"/>
      <c r="BV29" s="188"/>
      <c r="BW29" s="188"/>
      <c r="BX29" s="189"/>
      <c r="BY29" s="189"/>
      <c r="BZ29" s="188"/>
      <c r="CA29" s="188"/>
      <c r="CB29" s="189"/>
      <c r="CC29" s="189"/>
      <c r="CD29" s="188"/>
      <c r="CE29" s="188"/>
      <c r="CF29" s="189"/>
      <c r="CG29" s="189"/>
      <c r="CH29" s="188"/>
      <c r="CI29" s="67"/>
      <c r="CJ29" s="67"/>
      <c r="CK29" s="62"/>
      <c r="CL29" s="66" t="str">
        <f>IFERROR(IF(GE29&lt;=1,"1 - Muy Baja",VLOOKUP(GE29,'CONSERVAC INFR'!$BLR$689:$BLS$693,2,0)),"")</f>
        <v>1 - Muy Baja</v>
      </c>
      <c r="CM29" s="65">
        <f t="shared" si="5"/>
        <v>1.8662399999999996E-2</v>
      </c>
      <c r="CN29" s="66" t="str">
        <f>IFERROR(IF(GG29&lt;=1,"1 - Leve",HLOOKUP(GG29,'CONSERVAC INFR'!$BLU$686:$BLY$687,2,0)),"")</f>
        <v>5 - Catastrófico</v>
      </c>
      <c r="CO29" s="65">
        <f t="shared" si="6"/>
        <v>1</v>
      </c>
      <c r="CP29" s="63" t="str">
        <f t="shared" si="7"/>
        <v>MODERADO</v>
      </c>
      <c r="CQ29" s="64">
        <f t="shared" si="8"/>
        <v>1.8662399999999996E-2</v>
      </c>
      <c r="CR29" s="77" t="s">
        <v>475</v>
      </c>
      <c r="CS29" s="63">
        <f t="shared" si="9"/>
        <v>3</v>
      </c>
      <c r="CT29" s="62"/>
      <c r="CU29" s="172" t="s">
        <v>537</v>
      </c>
      <c r="CV29" s="79" t="s">
        <v>559</v>
      </c>
      <c r="CW29" s="60"/>
      <c r="CX29" s="56">
        <f t="shared" si="10"/>
        <v>12</v>
      </c>
      <c r="CY29" s="59">
        <f t="shared" si="11"/>
        <v>5</v>
      </c>
      <c r="CZ29" s="56" t="str">
        <f t="shared" si="12"/>
        <v>Catastrófico</v>
      </c>
      <c r="DA29" s="58">
        <f t="shared" si="13"/>
        <v>1</v>
      </c>
      <c r="DB29" s="57">
        <f t="shared" si="14"/>
        <v>0.15</v>
      </c>
      <c r="DC29" s="57">
        <f t="shared" si="15"/>
        <v>0.25</v>
      </c>
      <c r="DD29" s="56">
        <f t="shared" si="16"/>
        <v>0.4</v>
      </c>
      <c r="DE29" s="55">
        <f t="shared" si="17"/>
        <v>2</v>
      </c>
      <c r="DF29" s="54">
        <f t="shared" si="18"/>
        <v>0.24</v>
      </c>
      <c r="DG29" s="55">
        <f t="shared" si="19"/>
        <v>5</v>
      </c>
      <c r="DH29" s="55"/>
      <c r="DI29" s="54">
        <f t="shared" si="20"/>
        <v>1</v>
      </c>
      <c r="DJ29" s="57">
        <f t="shared" si="21"/>
        <v>0.15</v>
      </c>
      <c r="DK29" s="57">
        <f t="shared" si="22"/>
        <v>0.25</v>
      </c>
      <c r="DL29" s="56">
        <f t="shared" si="23"/>
        <v>0.4</v>
      </c>
      <c r="DM29" s="55">
        <f t="shared" si="24"/>
        <v>1</v>
      </c>
      <c r="DN29" s="54">
        <f t="shared" si="25"/>
        <v>0.14399999999999999</v>
      </c>
      <c r="DO29" s="55">
        <f t="shared" si="26"/>
        <v>5</v>
      </c>
      <c r="DP29" s="54">
        <f t="shared" si="27"/>
        <v>1</v>
      </c>
      <c r="DQ29" s="57">
        <f t="shared" si="28"/>
        <v>0.15</v>
      </c>
      <c r="DR29" s="57">
        <f t="shared" si="29"/>
        <v>0.25</v>
      </c>
      <c r="DS29" s="56">
        <f t="shared" si="30"/>
        <v>0.4</v>
      </c>
      <c r="DT29" s="55">
        <f t="shared" si="31"/>
        <v>1</v>
      </c>
      <c r="DU29" s="54">
        <f t="shared" si="32"/>
        <v>8.6399999999999991E-2</v>
      </c>
      <c r="DV29" s="55">
        <f t="shared" si="33"/>
        <v>5</v>
      </c>
      <c r="DW29" s="54">
        <f t="shared" si="34"/>
        <v>1</v>
      </c>
      <c r="DX29" s="57">
        <f t="shared" si="35"/>
        <v>0.15</v>
      </c>
      <c r="DY29" s="57">
        <f t="shared" si="36"/>
        <v>0.25</v>
      </c>
      <c r="DZ29" s="56">
        <f t="shared" si="37"/>
        <v>0.4</v>
      </c>
      <c r="EA29" s="55">
        <f t="shared" si="38"/>
        <v>1</v>
      </c>
      <c r="EB29" s="54">
        <f t="shared" si="39"/>
        <v>5.183999999999999E-2</v>
      </c>
      <c r="EC29" s="55">
        <f t="shared" si="40"/>
        <v>5</v>
      </c>
      <c r="ED29" s="54">
        <f t="shared" si="41"/>
        <v>1</v>
      </c>
      <c r="EE29" s="57">
        <f t="shared" si="42"/>
        <v>0.15</v>
      </c>
      <c r="EF29" s="57">
        <f t="shared" si="43"/>
        <v>0.25</v>
      </c>
      <c r="EG29" s="56">
        <f t="shared" si="44"/>
        <v>0.4</v>
      </c>
      <c r="EH29" s="55">
        <f t="shared" si="45"/>
        <v>1</v>
      </c>
      <c r="EI29" s="54">
        <f t="shared" si="46"/>
        <v>3.1103999999999993E-2</v>
      </c>
      <c r="EJ29" s="55">
        <f t="shared" si="47"/>
        <v>5</v>
      </c>
      <c r="EK29" s="54">
        <f t="shared" si="48"/>
        <v>1</v>
      </c>
      <c r="EL29" s="57">
        <f t="shared" si="49"/>
        <v>0.15</v>
      </c>
      <c r="EM29" s="57">
        <f t="shared" si="50"/>
        <v>0.25</v>
      </c>
      <c r="EN29" s="56">
        <f t="shared" si="51"/>
        <v>0.4</v>
      </c>
      <c r="EO29" s="55">
        <f t="shared" si="52"/>
        <v>1</v>
      </c>
      <c r="EP29" s="54">
        <f t="shared" si="53"/>
        <v>1.8662399999999996E-2</v>
      </c>
      <c r="EQ29" s="55">
        <f t="shared" si="54"/>
        <v>5</v>
      </c>
      <c r="ER29" s="54">
        <f t="shared" si="55"/>
        <v>1</v>
      </c>
      <c r="ES29" s="57">
        <f t="shared" si="56"/>
        <v>0</v>
      </c>
      <c r="ET29" s="57">
        <f t="shared" si="57"/>
        <v>0</v>
      </c>
      <c r="EU29" s="56">
        <f t="shared" si="58"/>
        <v>0</v>
      </c>
      <c r="EV29" s="55">
        <f t="shared" si="59"/>
        <v>1</v>
      </c>
      <c r="EW29" s="54">
        <f t="shared" si="60"/>
        <v>1.8662399999999996E-2</v>
      </c>
      <c r="EX29" s="55">
        <f t="shared" si="61"/>
        <v>5</v>
      </c>
      <c r="EY29" s="54">
        <f t="shared" si="62"/>
        <v>1</v>
      </c>
      <c r="EZ29" s="57">
        <f t="shared" si="63"/>
        <v>0</v>
      </c>
      <c r="FA29" s="57">
        <f t="shared" si="64"/>
        <v>0</v>
      </c>
      <c r="FB29" s="56">
        <f t="shared" si="65"/>
        <v>0</v>
      </c>
      <c r="FC29" s="55">
        <f t="shared" si="66"/>
        <v>1</v>
      </c>
      <c r="FD29" s="54">
        <f t="shared" si="67"/>
        <v>1.8662399999999996E-2</v>
      </c>
      <c r="FE29" s="55">
        <f t="shared" si="68"/>
        <v>5</v>
      </c>
      <c r="FF29" s="54">
        <f t="shared" si="69"/>
        <v>1</v>
      </c>
      <c r="FG29" s="57">
        <f t="shared" si="70"/>
        <v>0</v>
      </c>
      <c r="FH29" s="57">
        <f t="shared" si="71"/>
        <v>0</v>
      </c>
      <c r="FI29" s="56">
        <f t="shared" si="72"/>
        <v>0</v>
      </c>
      <c r="FJ29" s="55">
        <f t="shared" si="73"/>
        <v>1</v>
      </c>
      <c r="FK29" s="54">
        <f t="shared" si="74"/>
        <v>1.8662399999999996E-2</v>
      </c>
      <c r="FL29" s="55">
        <f t="shared" si="75"/>
        <v>5</v>
      </c>
      <c r="FM29" s="54">
        <f t="shared" si="76"/>
        <v>1</v>
      </c>
      <c r="FN29" s="57">
        <f t="shared" si="77"/>
        <v>0</v>
      </c>
      <c r="FO29" s="57">
        <f t="shared" si="78"/>
        <v>0</v>
      </c>
      <c r="FP29" s="56">
        <f t="shared" si="79"/>
        <v>0</v>
      </c>
      <c r="FQ29" s="55">
        <f t="shared" si="80"/>
        <v>1</v>
      </c>
      <c r="FR29" s="54">
        <f t="shared" si="81"/>
        <v>1.8662399999999996E-2</v>
      </c>
      <c r="FS29" s="55">
        <f t="shared" si="82"/>
        <v>5</v>
      </c>
      <c r="FT29" s="54">
        <f t="shared" si="83"/>
        <v>1</v>
      </c>
      <c r="FU29" s="57">
        <f t="shared" si="84"/>
        <v>0</v>
      </c>
      <c r="FV29" s="57">
        <f t="shared" si="85"/>
        <v>0</v>
      </c>
      <c r="FW29" s="56">
        <f t="shared" si="86"/>
        <v>0</v>
      </c>
      <c r="FX29" s="55">
        <f t="shared" si="87"/>
        <v>1</v>
      </c>
      <c r="FY29" s="54">
        <f t="shared" si="88"/>
        <v>1.8662399999999996E-2</v>
      </c>
      <c r="FZ29" s="55">
        <f t="shared" si="89"/>
        <v>5</v>
      </c>
      <c r="GA29" s="54">
        <f t="shared" si="90"/>
        <v>1</v>
      </c>
      <c r="GB29" s="57">
        <f t="shared" si="91"/>
        <v>0</v>
      </c>
      <c r="GC29" s="57">
        <f t="shared" si="92"/>
        <v>0</v>
      </c>
      <c r="GD29" s="56">
        <f t="shared" si="93"/>
        <v>0</v>
      </c>
      <c r="GE29" s="55">
        <f t="shared" si="94"/>
        <v>1</v>
      </c>
      <c r="GF29" s="54">
        <f t="shared" si="95"/>
        <v>1.8662399999999996E-2</v>
      </c>
      <c r="GG29" s="55">
        <f t="shared" si="96"/>
        <v>5</v>
      </c>
      <c r="GH29" s="54">
        <f t="shared" si="97"/>
        <v>1</v>
      </c>
      <c r="GI29" s="54">
        <f t="shared" si="98"/>
        <v>1</v>
      </c>
    </row>
    <row r="30" spans="1:191" ht="180" x14ac:dyDescent="0.2">
      <c r="A30" s="196">
        <v>22</v>
      </c>
      <c r="B30" s="195" t="s">
        <v>535</v>
      </c>
      <c r="C30" s="194" t="s">
        <v>561</v>
      </c>
      <c r="D30" s="193" t="s">
        <v>206</v>
      </c>
      <c r="E30" s="190" t="s">
        <v>204</v>
      </c>
      <c r="F30" s="188" t="s">
        <v>225</v>
      </c>
      <c r="G30" s="190" t="s">
        <v>533</v>
      </c>
      <c r="H30" s="190" t="s">
        <v>173</v>
      </c>
      <c r="I30" s="192" t="s">
        <v>18</v>
      </c>
      <c r="J30" s="192" t="s">
        <v>54</v>
      </c>
      <c r="K30" s="192" t="s">
        <v>54</v>
      </c>
      <c r="L30" s="192" t="s">
        <v>54</v>
      </c>
      <c r="M30" s="192" t="s">
        <v>53</v>
      </c>
      <c r="N30" s="192" t="s">
        <v>54</v>
      </c>
      <c r="O30" s="192" t="s">
        <v>54</v>
      </c>
      <c r="P30" s="192" t="s">
        <v>54</v>
      </c>
      <c r="Q30" s="192" t="s">
        <v>53</v>
      </c>
      <c r="R30" s="192" t="s">
        <v>54</v>
      </c>
      <c r="S30" s="192" t="s">
        <v>54</v>
      </c>
      <c r="T30" s="192" t="s">
        <v>53</v>
      </c>
      <c r="U30" s="192" t="s">
        <v>54</v>
      </c>
      <c r="V30" s="192" t="s">
        <v>54</v>
      </c>
      <c r="W30" s="192" t="s">
        <v>54</v>
      </c>
      <c r="X30" s="192" t="s">
        <v>53</v>
      </c>
      <c r="Y30" s="192" t="s">
        <v>54</v>
      </c>
      <c r="Z30" s="192" t="s">
        <v>53</v>
      </c>
      <c r="AA30" s="192" t="s">
        <v>53</v>
      </c>
      <c r="AB30" s="192" t="s">
        <v>53</v>
      </c>
      <c r="AC30" s="70" t="str">
        <f t="shared" si="0"/>
        <v>1 - Muy Baja</v>
      </c>
      <c r="AD30" s="64">
        <f t="shared" si="1"/>
        <v>0.2</v>
      </c>
      <c r="AE30" s="70" t="str">
        <f t="shared" si="2"/>
        <v>5 - Catastrófico</v>
      </c>
      <c r="AF30" s="64">
        <f t="shared" si="3"/>
        <v>1</v>
      </c>
      <c r="AG30" s="69" t="str">
        <f>IFERROR(INDEX('CONSERVAC INFR'!$BLU$689:$BLY$693,MATCH(I30,'CONSERVAC INFR'!$BLS$689:$BLS$693,0),MATCH(AE30,'CONSERVAC INFR'!$BLU$687:$BLY$687,0)),"")</f>
        <v>MODERADO</v>
      </c>
      <c r="AH30" s="64">
        <f t="shared" si="4"/>
        <v>0.2</v>
      </c>
      <c r="AI30" s="191" t="s">
        <v>560</v>
      </c>
      <c r="AJ30" s="190" t="s">
        <v>114</v>
      </c>
      <c r="AK30" s="190" t="s">
        <v>531</v>
      </c>
      <c r="AL30" s="190" t="s">
        <v>530</v>
      </c>
      <c r="AM30" s="188" t="s">
        <v>34</v>
      </c>
      <c r="AN30" s="189" t="s">
        <v>45</v>
      </c>
      <c r="AO30" s="189" t="s">
        <v>50</v>
      </c>
      <c r="AP30" s="188" t="s">
        <v>52</v>
      </c>
      <c r="AQ30" s="188" t="s">
        <v>34</v>
      </c>
      <c r="AR30" s="189" t="s">
        <v>45</v>
      </c>
      <c r="AS30" s="189" t="s">
        <v>50</v>
      </c>
      <c r="AT30" s="188" t="s">
        <v>52</v>
      </c>
      <c r="AU30" s="188" t="s">
        <v>34</v>
      </c>
      <c r="AV30" s="189" t="s">
        <v>45</v>
      </c>
      <c r="AW30" s="189" t="s">
        <v>50</v>
      </c>
      <c r="AX30" s="188" t="s">
        <v>52</v>
      </c>
      <c r="AY30" s="188" t="s">
        <v>34</v>
      </c>
      <c r="AZ30" s="189" t="s">
        <v>45</v>
      </c>
      <c r="BA30" s="189" t="s">
        <v>50</v>
      </c>
      <c r="BB30" s="188" t="s">
        <v>52</v>
      </c>
      <c r="BC30" s="188" t="s">
        <v>34</v>
      </c>
      <c r="BD30" s="189" t="s">
        <v>45</v>
      </c>
      <c r="BE30" s="189" t="s">
        <v>50</v>
      </c>
      <c r="BF30" s="188" t="s">
        <v>52</v>
      </c>
      <c r="BG30" s="188" t="s">
        <v>34</v>
      </c>
      <c r="BH30" s="189" t="s">
        <v>45</v>
      </c>
      <c r="BI30" s="189" t="s">
        <v>50</v>
      </c>
      <c r="BJ30" s="188" t="s">
        <v>52</v>
      </c>
      <c r="BK30" s="188" t="s">
        <v>34</v>
      </c>
      <c r="BL30" s="189" t="s">
        <v>34</v>
      </c>
      <c r="BM30" s="189" t="s">
        <v>45</v>
      </c>
      <c r="BN30" s="188" t="s">
        <v>50</v>
      </c>
      <c r="BO30" s="188" t="s">
        <v>52</v>
      </c>
      <c r="BP30" s="189" t="s">
        <v>34</v>
      </c>
      <c r="BQ30" s="189" t="s">
        <v>45</v>
      </c>
      <c r="BR30" s="188" t="s">
        <v>50</v>
      </c>
      <c r="BS30" s="188"/>
      <c r="BT30" s="189"/>
      <c r="BU30" s="189"/>
      <c r="BV30" s="188"/>
      <c r="BW30" s="188"/>
      <c r="BX30" s="189"/>
      <c r="BY30" s="189"/>
      <c r="BZ30" s="188"/>
      <c r="CA30" s="188"/>
      <c r="CB30" s="189"/>
      <c r="CC30" s="189"/>
      <c r="CD30" s="188"/>
      <c r="CE30" s="188"/>
      <c r="CF30" s="189"/>
      <c r="CG30" s="189"/>
      <c r="CH30" s="188"/>
      <c r="CI30" s="67"/>
      <c r="CJ30" s="67"/>
      <c r="CK30" s="62"/>
      <c r="CL30" s="66" t="str">
        <f>IFERROR(IF(GE30&lt;=1,"1 - Muy Baja",VLOOKUP(GE30,'CONSERVAC INFR'!$BLR$689:$BLS$693,2,0)),"")</f>
        <v>1 - Muy Baja</v>
      </c>
      <c r="CM30" s="65">
        <f t="shared" si="5"/>
        <v>9.3311999999999978E-3</v>
      </c>
      <c r="CN30" s="66" t="str">
        <f>IFERROR(IF(GG30&lt;=1,"1 - Leve",HLOOKUP(GG30,'CONSERVAC INFR'!$BLU$686:$BLY$687,2,0)),"")</f>
        <v>5 - Catastrófico</v>
      </c>
      <c r="CO30" s="65">
        <f t="shared" si="6"/>
        <v>1</v>
      </c>
      <c r="CP30" s="63" t="str">
        <f t="shared" si="7"/>
        <v>MODERADO</v>
      </c>
      <c r="CQ30" s="64">
        <f t="shared" si="8"/>
        <v>9.3311999999999978E-3</v>
      </c>
      <c r="CR30" s="77" t="s">
        <v>238</v>
      </c>
      <c r="CS30" s="63">
        <f t="shared" si="9"/>
        <v>3</v>
      </c>
      <c r="CT30" s="62"/>
      <c r="CU30" s="172" t="s">
        <v>542</v>
      </c>
      <c r="CV30" s="79" t="s">
        <v>559</v>
      </c>
      <c r="CW30" s="60"/>
      <c r="CX30" s="56">
        <f t="shared" si="10"/>
        <v>12</v>
      </c>
      <c r="CY30" s="59">
        <f t="shared" si="11"/>
        <v>5</v>
      </c>
      <c r="CZ30" s="56" t="str">
        <f t="shared" si="12"/>
        <v>Catastrófico</v>
      </c>
      <c r="DA30" s="58">
        <f t="shared" si="13"/>
        <v>1</v>
      </c>
      <c r="DB30" s="57">
        <f t="shared" si="14"/>
        <v>0.15</v>
      </c>
      <c r="DC30" s="57">
        <f t="shared" si="15"/>
        <v>0.25</v>
      </c>
      <c r="DD30" s="56">
        <f t="shared" si="16"/>
        <v>0.4</v>
      </c>
      <c r="DE30" s="55">
        <f t="shared" si="17"/>
        <v>1</v>
      </c>
      <c r="DF30" s="54">
        <f t="shared" si="18"/>
        <v>0.12</v>
      </c>
      <c r="DG30" s="55">
        <f t="shared" si="19"/>
        <v>5</v>
      </c>
      <c r="DH30" s="55"/>
      <c r="DI30" s="54">
        <f t="shared" si="20"/>
        <v>1</v>
      </c>
      <c r="DJ30" s="57">
        <f t="shared" si="21"/>
        <v>0.15</v>
      </c>
      <c r="DK30" s="57">
        <f t="shared" si="22"/>
        <v>0.25</v>
      </c>
      <c r="DL30" s="56">
        <f t="shared" si="23"/>
        <v>0.4</v>
      </c>
      <c r="DM30" s="55">
        <f t="shared" si="24"/>
        <v>1</v>
      </c>
      <c r="DN30" s="54">
        <f t="shared" si="25"/>
        <v>7.1999999999999995E-2</v>
      </c>
      <c r="DO30" s="55">
        <f t="shared" si="26"/>
        <v>5</v>
      </c>
      <c r="DP30" s="54">
        <f t="shared" si="27"/>
        <v>1</v>
      </c>
      <c r="DQ30" s="57">
        <f t="shared" si="28"/>
        <v>0.15</v>
      </c>
      <c r="DR30" s="57">
        <f t="shared" si="29"/>
        <v>0.25</v>
      </c>
      <c r="DS30" s="56">
        <f t="shared" si="30"/>
        <v>0.4</v>
      </c>
      <c r="DT30" s="55">
        <f t="shared" si="31"/>
        <v>1</v>
      </c>
      <c r="DU30" s="54">
        <f t="shared" si="32"/>
        <v>4.3199999999999995E-2</v>
      </c>
      <c r="DV30" s="55">
        <f t="shared" si="33"/>
        <v>5</v>
      </c>
      <c r="DW30" s="54">
        <f t="shared" si="34"/>
        <v>1</v>
      </c>
      <c r="DX30" s="57">
        <f t="shared" si="35"/>
        <v>0.15</v>
      </c>
      <c r="DY30" s="57">
        <f t="shared" si="36"/>
        <v>0.25</v>
      </c>
      <c r="DZ30" s="56">
        <f t="shared" si="37"/>
        <v>0.4</v>
      </c>
      <c r="EA30" s="55">
        <f t="shared" si="38"/>
        <v>1</v>
      </c>
      <c r="EB30" s="54">
        <f t="shared" si="39"/>
        <v>2.5919999999999995E-2</v>
      </c>
      <c r="EC30" s="55">
        <f t="shared" si="40"/>
        <v>5</v>
      </c>
      <c r="ED30" s="54">
        <f t="shared" si="41"/>
        <v>1</v>
      </c>
      <c r="EE30" s="57">
        <f t="shared" si="42"/>
        <v>0.15</v>
      </c>
      <c r="EF30" s="57">
        <f t="shared" si="43"/>
        <v>0.25</v>
      </c>
      <c r="EG30" s="56">
        <f t="shared" si="44"/>
        <v>0.4</v>
      </c>
      <c r="EH30" s="55">
        <f t="shared" si="45"/>
        <v>1</v>
      </c>
      <c r="EI30" s="54">
        <f t="shared" si="46"/>
        <v>1.5551999999999996E-2</v>
      </c>
      <c r="EJ30" s="55">
        <f t="shared" si="47"/>
        <v>5</v>
      </c>
      <c r="EK30" s="54">
        <f t="shared" si="48"/>
        <v>1</v>
      </c>
      <c r="EL30" s="57">
        <f t="shared" si="49"/>
        <v>0.15</v>
      </c>
      <c r="EM30" s="57">
        <f t="shared" si="50"/>
        <v>0.25</v>
      </c>
      <c r="EN30" s="56">
        <f t="shared" si="51"/>
        <v>0.4</v>
      </c>
      <c r="EO30" s="55">
        <f t="shared" si="52"/>
        <v>1</v>
      </c>
      <c r="EP30" s="54">
        <f t="shared" si="53"/>
        <v>9.3311999999999978E-3</v>
      </c>
      <c r="EQ30" s="55">
        <f t="shared" si="54"/>
        <v>5</v>
      </c>
      <c r="ER30" s="54">
        <f t="shared" si="55"/>
        <v>1</v>
      </c>
      <c r="ES30" s="57">
        <f t="shared" si="56"/>
        <v>0</v>
      </c>
      <c r="ET30" s="57">
        <f t="shared" si="57"/>
        <v>0</v>
      </c>
      <c r="EU30" s="56">
        <f t="shared" si="58"/>
        <v>0</v>
      </c>
      <c r="EV30" s="55">
        <f t="shared" si="59"/>
        <v>1</v>
      </c>
      <c r="EW30" s="54">
        <f t="shared" si="60"/>
        <v>9.3311999999999978E-3</v>
      </c>
      <c r="EX30" s="55">
        <f t="shared" si="61"/>
        <v>5</v>
      </c>
      <c r="EY30" s="54">
        <f t="shared" si="62"/>
        <v>1</v>
      </c>
      <c r="EZ30" s="57">
        <f t="shared" si="63"/>
        <v>0</v>
      </c>
      <c r="FA30" s="57">
        <f t="shared" si="64"/>
        <v>0</v>
      </c>
      <c r="FB30" s="56">
        <f t="shared" si="65"/>
        <v>0</v>
      </c>
      <c r="FC30" s="55">
        <f t="shared" si="66"/>
        <v>1</v>
      </c>
      <c r="FD30" s="54">
        <f t="shared" si="67"/>
        <v>9.3311999999999978E-3</v>
      </c>
      <c r="FE30" s="55">
        <f t="shared" si="68"/>
        <v>5</v>
      </c>
      <c r="FF30" s="54">
        <f t="shared" si="69"/>
        <v>1</v>
      </c>
      <c r="FG30" s="57">
        <f t="shared" si="70"/>
        <v>0</v>
      </c>
      <c r="FH30" s="57">
        <f t="shared" si="71"/>
        <v>0</v>
      </c>
      <c r="FI30" s="56">
        <f t="shared" si="72"/>
        <v>0</v>
      </c>
      <c r="FJ30" s="55">
        <f t="shared" si="73"/>
        <v>1</v>
      </c>
      <c r="FK30" s="54">
        <f t="shared" si="74"/>
        <v>9.3311999999999978E-3</v>
      </c>
      <c r="FL30" s="55">
        <f t="shared" si="75"/>
        <v>5</v>
      </c>
      <c r="FM30" s="54">
        <f t="shared" si="76"/>
        <v>1</v>
      </c>
      <c r="FN30" s="57">
        <f t="shared" si="77"/>
        <v>0</v>
      </c>
      <c r="FO30" s="57">
        <f t="shared" si="78"/>
        <v>0</v>
      </c>
      <c r="FP30" s="56">
        <f t="shared" si="79"/>
        <v>0</v>
      </c>
      <c r="FQ30" s="55">
        <f t="shared" si="80"/>
        <v>1</v>
      </c>
      <c r="FR30" s="54">
        <f t="shared" si="81"/>
        <v>9.3311999999999978E-3</v>
      </c>
      <c r="FS30" s="55">
        <f t="shared" si="82"/>
        <v>5</v>
      </c>
      <c r="FT30" s="54">
        <f t="shared" si="83"/>
        <v>1</v>
      </c>
      <c r="FU30" s="57">
        <f t="shared" si="84"/>
        <v>0</v>
      </c>
      <c r="FV30" s="57">
        <f t="shared" si="85"/>
        <v>0</v>
      </c>
      <c r="FW30" s="56">
        <f t="shared" si="86"/>
        <v>0</v>
      </c>
      <c r="FX30" s="55">
        <f t="shared" si="87"/>
        <v>1</v>
      </c>
      <c r="FY30" s="54">
        <f t="shared" si="88"/>
        <v>9.3311999999999978E-3</v>
      </c>
      <c r="FZ30" s="55">
        <f t="shared" si="89"/>
        <v>5</v>
      </c>
      <c r="GA30" s="54">
        <f t="shared" si="90"/>
        <v>1</v>
      </c>
      <c r="GB30" s="57">
        <f t="shared" si="91"/>
        <v>0</v>
      </c>
      <c r="GC30" s="57">
        <f t="shared" si="92"/>
        <v>0</v>
      </c>
      <c r="GD30" s="56">
        <f t="shared" si="93"/>
        <v>0</v>
      </c>
      <c r="GE30" s="55">
        <f t="shared" si="94"/>
        <v>1</v>
      </c>
      <c r="GF30" s="54">
        <f t="shared" si="95"/>
        <v>9.3311999999999978E-3</v>
      </c>
      <c r="GG30" s="55">
        <f t="shared" si="96"/>
        <v>5</v>
      </c>
      <c r="GH30" s="54">
        <f t="shared" si="97"/>
        <v>1</v>
      </c>
      <c r="GI30" s="54">
        <f t="shared" si="98"/>
        <v>1</v>
      </c>
    </row>
    <row r="31" spans="1:191" ht="228" x14ac:dyDescent="0.2">
      <c r="A31" s="196">
        <v>23</v>
      </c>
      <c r="B31" s="195" t="s">
        <v>535</v>
      </c>
      <c r="C31" s="194" t="s">
        <v>558</v>
      </c>
      <c r="D31" s="193" t="s">
        <v>205</v>
      </c>
      <c r="E31" s="190" t="s">
        <v>539</v>
      </c>
      <c r="F31" s="188" t="s">
        <v>224</v>
      </c>
      <c r="G31" s="190" t="s">
        <v>533</v>
      </c>
      <c r="H31" s="190" t="s">
        <v>173</v>
      </c>
      <c r="I31" s="192" t="s">
        <v>20</v>
      </c>
      <c r="J31" s="192" t="s">
        <v>54</v>
      </c>
      <c r="K31" s="192" t="s">
        <v>54</v>
      </c>
      <c r="L31" s="192" t="s">
        <v>54</v>
      </c>
      <c r="M31" s="192" t="s">
        <v>53</v>
      </c>
      <c r="N31" s="192" t="s">
        <v>54</v>
      </c>
      <c r="O31" s="192" t="s">
        <v>54</v>
      </c>
      <c r="P31" s="192" t="s">
        <v>54</v>
      </c>
      <c r="Q31" s="192" t="s">
        <v>53</v>
      </c>
      <c r="R31" s="192" t="s">
        <v>54</v>
      </c>
      <c r="S31" s="192" t="s">
        <v>54</v>
      </c>
      <c r="T31" s="192" t="s">
        <v>53</v>
      </c>
      <c r="U31" s="192" t="s">
        <v>54</v>
      </c>
      <c r="V31" s="192" t="s">
        <v>54</v>
      </c>
      <c r="W31" s="192" t="s">
        <v>54</v>
      </c>
      <c r="X31" s="192" t="s">
        <v>53</v>
      </c>
      <c r="Y31" s="192" t="s">
        <v>53</v>
      </c>
      <c r="Z31" s="192" t="s">
        <v>53</v>
      </c>
      <c r="AA31" s="192" t="s">
        <v>53</v>
      </c>
      <c r="AB31" s="192" t="s">
        <v>53</v>
      </c>
      <c r="AC31" s="70" t="str">
        <f t="shared" si="0"/>
        <v>2 - Baja</v>
      </c>
      <c r="AD31" s="64">
        <f t="shared" si="1"/>
        <v>0.4</v>
      </c>
      <c r="AE31" s="70" t="str">
        <f t="shared" si="2"/>
        <v>4 - Mayor</v>
      </c>
      <c r="AF31" s="64">
        <f t="shared" si="3"/>
        <v>0.8</v>
      </c>
      <c r="AG31" s="69" t="str">
        <f>IFERROR(INDEX('CONSERVAC INFR'!$BLU$689:$BLY$693,MATCH(I31,'CONSERVAC INFR'!$BLS$689:$BLS$693,0),MATCH(AE31,'CONSERVAC INFR'!$BLU$687:$BLY$687,0)),"")</f>
        <v>MODERADO</v>
      </c>
      <c r="AH31" s="64">
        <f t="shared" si="4"/>
        <v>0.32000000000000006</v>
      </c>
      <c r="AI31" s="191" t="s">
        <v>557</v>
      </c>
      <c r="AJ31" s="190" t="s">
        <v>114</v>
      </c>
      <c r="AK31" s="190" t="s">
        <v>531</v>
      </c>
      <c r="AL31" s="190" t="s">
        <v>530</v>
      </c>
      <c r="AM31" s="188" t="s">
        <v>34</v>
      </c>
      <c r="AN31" s="189" t="s">
        <v>45</v>
      </c>
      <c r="AO31" s="189" t="s">
        <v>50</v>
      </c>
      <c r="AP31" s="188" t="s">
        <v>52</v>
      </c>
      <c r="AQ31" s="188" t="s">
        <v>34</v>
      </c>
      <c r="AR31" s="189" t="s">
        <v>45</v>
      </c>
      <c r="AS31" s="189" t="s">
        <v>50</v>
      </c>
      <c r="AT31" s="188" t="s">
        <v>52</v>
      </c>
      <c r="AU31" s="188" t="s">
        <v>34</v>
      </c>
      <c r="AV31" s="189" t="s">
        <v>45</v>
      </c>
      <c r="AW31" s="189" t="s">
        <v>50</v>
      </c>
      <c r="AX31" s="188" t="s">
        <v>52</v>
      </c>
      <c r="AY31" s="188" t="s">
        <v>34</v>
      </c>
      <c r="AZ31" s="189" t="s">
        <v>45</v>
      </c>
      <c r="BA31" s="189" t="s">
        <v>50</v>
      </c>
      <c r="BB31" s="188" t="s">
        <v>52</v>
      </c>
      <c r="BC31" s="188" t="s">
        <v>34</v>
      </c>
      <c r="BD31" s="189" t="s">
        <v>45</v>
      </c>
      <c r="BE31" s="189" t="s">
        <v>50</v>
      </c>
      <c r="BF31" s="188" t="s">
        <v>52</v>
      </c>
      <c r="BG31" s="188" t="s">
        <v>34</v>
      </c>
      <c r="BH31" s="189" t="s">
        <v>45</v>
      </c>
      <c r="BI31" s="189" t="s">
        <v>50</v>
      </c>
      <c r="BJ31" s="188" t="s">
        <v>52</v>
      </c>
      <c r="BK31" s="188" t="s">
        <v>34</v>
      </c>
      <c r="BL31" s="189" t="s">
        <v>34</v>
      </c>
      <c r="BM31" s="189" t="s">
        <v>45</v>
      </c>
      <c r="BN31" s="188" t="s">
        <v>50</v>
      </c>
      <c r="BO31" s="188" t="s">
        <v>52</v>
      </c>
      <c r="BP31" s="189" t="s">
        <v>34</v>
      </c>
      <c r="BQ31" s="189" t="s">
        <v>45</v>
      </c>
      <c r="BR31" s="188" t="s">
        <v>50</v>
      </c>
      <c r="BS31" s="188"/>
      <c r="BT31" s="189"/>
      <c r="BU31" s="189"/>
      <c r="BV31" s="188"/>
      <c r="BW31" s="188"/>
      <c r="BX31" s="189"/>
      <c r="BY31" s="189"/>
      <c r="BZ31" s="188"/>
      <c r="CA31" s="188"/>
      <c r="CB31" s="189"/>
      <c r="CC31" s="189"/>
      <c r="CD31" s="188"/>
      <c r="CE31" s="188"/>
      <c r="CF31" s="189"/>
      <c r="CG31" s="189"/>
      <c r="CH31" s="188"/>
      <c r="CI31" s="67"/>
      <c r="CJ31" s="67"/>
      <c r="CK31" s="62"/>
      <c r="CL31" s="66" t="str">
        <f>IFERROR(IF(GE31&lt;=1,"1 - Muy Baja",VLOOKUP(GE31,'CONSERVAC INFR'!$BLR$689:$BLS$693,2,0)),"")</f>
        <v>1 - Muy Baja</v>
      </c>
      <c r="CM31" s="65">
        <f t="shared" si="5"/>
        <v>1.8662399999999996E-2</v>
      </c>
      <c r="CN31" s="66" t="str">
        <f>IFERROR(IF(GG31&lt;=1,"1 - Leve",HLOOKUP(GG31,'CONSERVAC INFR'!$BLU$686:$BLY$687,2,0)),"")</f>
        <v>4 - Mayor</v>
      </c>
      <c r="CO31" s="65">
        <f t="shared" si="6"/>
        <v>0.8</v>
      </c>
      <c r="CP31" s="63" t="str">
        <f t="shared" si="7"/>
        <v>MODERADO</v>
      </c>
      <c r="CQ31" s="64">
        <f t="shared" si="8"/>
        <v>1.4929919999999998E-2</v>
      </c>
      <c r="CR31" s="77" t="s">
        <v>475</v>
      </c>
      <c r="CS31" s="63">
        <f t="shared" si="9"/>
        <v>3</v>
      </c>
      <c r="CT31" s="62"/>
      <c r="CU31" s="172" t="s">
        <v>537</v>
      </c>
      <c r="CV31" s="79" t="s">
        <v>554</v>
      </c>
      <c r="CW31" s="60"/>
      <c r="CX31" s="56">
        <f t="shared" si="10"/>
        <v>11</v>
      </c>
      <c r="CY31" s="59">
        <f t="shared" si="11"/>
        <v>4</v>
      </c>
      <c r="CZ31" s="56" t="str">
        <f t="shared" si="12"/>
        <v>Mayor</v>
      </c>
      <c r="DA31" s="58">
        <f t="shared" si="13"/>
        <v>0.8</v>
      </c>
      <c r="DB31" s="57">
        <f t="shared" si="14"/>
        <v>0.15</v>
      </c>
      <c r="DC31" s="57">
        <f t="shared" si="15"/>
        <v>0.25</v>
      </c>
      <c r="DD31" s="56">
        <f t="shared" si="16"/>
        <v>0.4</v>
      </c>
      <c r="DE31" s="55">
        <f t="shared" si="17"/>
        <v>2</v>
      </c>
      <c r="DF31" s="54">
        <f t="shared" si="18"/>
        <v>0.24</v>
      </c>
      <c r="DG31" s="55">
        <f t="shared" si="19"/>
        <v>4</v>
      </c>
      <c r="DH31" s="55"/>
      <c r="DI31" s="54">
        <f t="shared" si="20"/>
        <v>0.8</v>
      </c>
      <c r="DJ31" s="57">
        <f t="shared" si="21"/>
        <v>0.15</v>
      </c>
      <c r="DK31" s="57">
        <f t="shared" si="22"/>
        <v>0.25</v>
      </c>
      <c r="DL31" s="56">
        <f t="shared" si="23"/>
        <v>0.4</v>
      </c>
      <c r="DM31" s="55">
        <f t="shared" si="24"/>
        <v>1</v>
      </c>
      <c r="DN31" s="54">
        <f t="shared" si="25"/>
        <v>0.14399999999999999</v>
      </c>
      <c r="DO31" s="55">
        <f t="shared" si="26"/>
        <v>4</v>
      </c>
      <c r="DP31" s="54">
        <f t="shared" si="27"/>
        <v>0.8</v>
      </c>
      <c r="DQ31" s="57">
        <f t="shared" si="28"/>
        <v>0.15</v>
      </c>
      <c r="DR31" s="57">
        <f t="shared" si="29"/>
        <v>0.25</v>
      </c>
      <c r="DS31" s="56">
        <f t="shared" si="30"/>
        <v>0.4</v>
      </c>
      <c r="DT31" s="55">
        <f t="shared" si="31"/>
        <v>1</v>
      </c>
      <c r="DU31" s="54">
        <f t="shared" si="32"/>
        <v>8.6399999999999991E-2</v>
      </c>
      <c r="DV31" s="55">
        <f t="shared" si="33"/>
        <v>4</v>
      </c>
      <c r="DW31" s="54">
        <f t="shared" si="34"/>
        <v>0.8</v>
      </c>
      <c r="DX31" s="57">
        <f t="shared" si="35"/>
        <v>0.15</v>
      </c>
      <c r="DY31" s="57">
        <f t="shared" si="36"/>
        <v>0.25</v>
      </c>
      <c r="DZ31" s="56">
        <f t="shared" si="37"/>
        <v>0.4</v>
      </c>
      <c r="EA31" s="55">
        <f t="shared" si="38"/>
        <v>1</v>
      </c>
      <c r="EB31" s="54">
        <f t="shared" si="39"/>
        <v>5.183999999999999E-2</v>
      </c>
      <c r="EC31" s="55">
        <f t="shared" si="40"/>
        <v>4</v>
      </c>
      <c r="ED31" s="54">
        <f t="shared" si="41"/>
        <v>0.8</v>
      </c>
      <c r="EE31" s="57">
        <f t="shared" si="42"/>
        <v>0.15</v>
      </c>
      <c r="EF31" s="57">
        <f t="shared" si="43"/>
        <v>0.25</v>
      </c>
      <c r="EG31" s="56">
        <f t="shared" si="44"/>
        <v>0.4</v>
      </c>
      <c r="EH31" s="55">
        <f t="shared" si="45"/>
        <v>1</v>
      </c>
      <c r="EI31" s="54">
        <f t="shared" si="46"/>
        <v>3.1103999999999993E-2</v>
      </c>
      <c r="EJ31" s="55">
        <f t="shared" si="47"/>
        <v>4</v>
      </c>
      <c r="EK31" s="54">
        <f t="shared" si="48"/>
        <v>0.8</v>
      </c>
      <c r="EL31" s="57">
        <f t="shared" si="49"/>
        <v>0.15</v>
      </c>
      <c r="EM31" s="57">
        <f t="shared" si="50"/>
        <v>0.25</v>
      </c>
      <c r="EN31" s="56">
        <f t="shared" si="51"/>
        <v>0.4</v>
      </c>
      <c r="EO31" s="55">
        <f t="shared" si="52"/>
        <v>1</v>
      </c>
      <c r="EP31" s="54">
        <f t="shared" si="53"/>
        <v>1.8662399999999996E-2</v>
      </c>
      <c r="EQ31" s="55">
        <f t="shared" si="54"/>
        <v>4</v>
      </c>
      <c r="ER31" s="54">
        <f t="shared" si="55"/>
        <v>0.8</v>
      </c>
      <c r="ES31" s="57">
        <f t="shared" si="56"/>
        <v>0</v>
      </c>
      <c r="ET31" s="57">
        <f t="shared" si="57"/>
        <v>0</v>
      </c>
      <c r="EU31" s="56">
        <f t="shared" si="58"/>
        <v>0</v>
      </c>
      <c r="EV31" s="55">
        <f t="shared" si="59"/>
        <v>1</v>
      </c>
      <c r="EW31" s="54">
        <f t="shared" si="60"/>
        <v>1.8662399999999996E-2</v>
      </c>
      <c r="EX31" s="55">
        <f t="shared" si="61"/>
        <v>4</v>
      </c>
      <c r="EY31" s="54">
        <f t="shared" si="62"/>
        <v>0.8</v>
      </c>
      <c r="EZ31" s="57">
        <f t="shared" si="63"/>
        <v>0</v>
      </c>
      <c r="FA31" s="57">
        <f t="shared" si="64"/>
        <v>0</v>
      </c>
      <c r="FB31" s="56">
        <f t="shared" si="65"/>
        <v>0</v>
      </c>
      <c r="FC31" s="55">
        <f t="shared" si="66"/>
        <v>1</v>
      </c>
      <c r="FD31" s="54">
        <f t="shared" si="67"/>
        <v>1.8662399999999996E-2</v>
      </c>
      <c r="FE31" s="55">
        <f t="shared" si="68"/>
        <v>4</v>
      </c>
      <c r="FF31" s="54">
        <f t="shared" si="69"/>
        <v>0.8</v>
      </c>
      <c r="FG31" s="57">
        <f t="shared" si="70"/>
        <v>0</v>
      </c>
      <c r="FH31" s="57">
        <f t="shared" si="71"/>
        <v>0</v>
      </c>
      <c r="FI31" s="56">
        <f t="shared" si="72"/>
        <v>0</v>
      </c>
      <c r="FJ31" s="55">
        <f t="shared" si="73"/>
        <v>1</v>
      </c>
      <c r="FK31" s="54">
        <f t="shared" si="74"/>
        <v>1.8662399999999996E-2</v>
      </c>
      <c r="FL31" s="55">
        <f t="shared" si="75"/>
        <v>4</v>
      </c>
      <c r="FM31" s="54">
        <f t="shared" si="76"/>
        <v>0.8</v>
      </c>
      <c r="FN31" s="57">
        <f t="shared" si="77"/>
        <v>0</v>
      </c>
      <c r="FO31" s="57">
        <f t="shared" si="78"/>
        <v>0</v>
      </c>
      <c r="FP31" s="56">
        <f t="shared" si="79"/>
        <v>0</v>
      </c>
      <c r="FQ31" s="55">
        <f t="shared" si="80"/>
        <v>1</v>
      </c>
      <c r="FR31" s="54">
        <f t="shared" si="81"/>
        <v>1.8662399999999996E-2</v>
      </c>
      <c r="FS31" s="55">
        <f t="shared" si="82"/>
        <v>4</v>
      </c>
      <c r="FT31" s="54">
        <f t="shared" si="83"/>
        <v>0.8</v>
      </c>
      <c r="FU31" s="57">
        <f t="shared" si="84"/>
        <v>0</v>
      </c>
      <c r="FV31" s="57">
        <f t="shared" si="85"/>
        <v>0</v>
      </c>
      <c r="FW31" s="56">
        <f t="shared" si="86"/>
        <v>0</v>
      </c>
      <c r="FX31" s="55">
        <f t="shared" si="87"/>
        <v>1</v>
      </c>
      <c r="FY31" s="54">
        <f t="shared" si="88"/>
        <v>1.8662399999999996E-2</v>
      </c>
      <c r="FZ31" s="55">
        <f t="shared" si="89"/>
        <v>4</v>
      </c>
      <c r="GA31" s="54">
        <f t="shared" si="90"/>
        <v>0.8</v>
      </c>
      <c r="GB31" s="57">
        <f t="shared" si="91"/>
        <v>0</v>
      </c>
      <c r="GC31" s="57">
        <f t="shared" si="92"/>
        <v>0</v>
      </c>
      <c r="GD31" s="56">
        <f t="shared" si="93"/>
        <v>0</v>
      </c>
      <c r="GE31" s="55">
        <f t="shared" si="94"/>
        <v>1</v>
      </c>
      <c r="GF31" s="54">
        <f t="shared" si="95"/>
        <v>1.8662399999999996E-2</v>
      </c>
      <c r="GG31" s="55">
        <f t="shared" si="96"/>
        <v>4</v>
      </c>
      <c r="GH31" s="54">
        <f t="shared" si="97"/>
        <v>0.8</v>
      </c>
      <c r="GI31" s="54">
        <f t="shared" si="98"/>
        <v>0.8</v>
      </c>
    </row>
    <row r="32" spans="1:191" ht="216" x14ac:dyDescent="0.2">
      <c r="A32" s="196">
        <v>24</v>
      </c>
      <c r="B32" s="195" t="s">
        <v>535</v>
      </c>
      <c r="C32" s="194" t="s">
        <v>556</v>
      </c>
      <c r="D32" s="193" t="s">
        <v>206</v>
      </c>
      <c r="E32" s="190" t="s">
        <v>204</v>
      </c>
      <c r="F32" s="188" t="s">
        <v>225</v>
      </c>
      <c r="G32" s="190" t="s">
        <v>533</v>
      </c>
      <c r="H32" s="190" t="s">
        <v>173</v>
      </c>
      <c r="I32" s="192" t="s">
        <v>18</v>
      </c>
      <c r="J32" s="192" t="s">
        <v>54</v>
      </c>
      <c r="K32" s="192" t="s">
        <v>54</v>
      </c>
      <c r="L32" s="192" t="s">
        <v>54</v>
      </c>
      <c r="M32" s="192" t="s">
        <v>53</v>
      </c>
      <c r="N32" s="192" t="s">
        <v>54</v>
      </c>
      <c r="O32" s="192" t="s">
        <v>54</v>
      </c>
      <c r="P32" s="192" t="s">
        <v>54</v>
      </c>
      <c r="Q32" s="192" t="s">
        <v>53</v>
      </c>
      <c r="R32" s="192" t="s">
        <v>54</v>
      </c>
      <c r="S32" s="192" t="s">
        <v>54</v>
      </c>
      <c r="T32" s="192" t="s">
        <v>53</v>
      </c>
      <c r="U32" s="192" t="s">
        <v>54</v>
      </c>
      <c r="V32" s="192" t="s">
        <v>54</v>
      </c>
      <c r="W32" s="192" t="s">
        <v>54</v>
      </c>
      <c r="X32" s="192" t="s">
        <v>53</v>
      </c>
      <c r="Y32" s="192" t="s">
        <v>53</v>
      </c>
      <c r="Z32" s="192" t="s">
        <v>53</v>
      </c>
      <c r="AA32" s="192" t="s">
        <v>53</v>
      </c>
      <c r="AB32" s="192" t="s">
        <v>53</v>
      </c>
      <c r="AC32" s="70" t="str">
        <f t="shared" si="0"/>
        <v>1 - Muy Baja</v>
      </c>
      <c r="AD32" s="64">
        <f t="shared" si="1"/>
        <v>0.2</v>
      </c>
      <c r="AE32" s="70" t="str">
        <f t="shared" si="2"/>
        <v>4 - Mayor</v>
      </c>
      <c r="AF32" s="64">
        <f t="shared" si="3"/>
        <v>0.8</v>
      </c>
      <c r="AG32" s="69" t="str">
        <f>IFERROR(INDEX('CONSERVAC INFR'!$BLU$689:$BLY$693,MATCH(I32,'CONSERVAC INFR'!$BLS$689:$BLS$693,0),MATCH(AE32,'CONSERVAC INFR'!$BLU$687:$BLY$687,0)),"")</f>
        <v>MODERADO</v>
      </c>
      <c r="AH32" s="64">
        <f t="shared" si="4"/>
        <v>0.16000000000000003</v>
      </c>
      <c r="AI32" s="191" t="s">
        <v>555</v>
      </c>
      <c r="AJ32" s="190" t="s">
        <v>114</v>
      </c>
      <c r="AK32" s="190" t="s">
        <v>531</v>
      </c>
      <c r="AL32" s="190" t="s">
        <v>530</v>
      </c>
      <c r="AM32" s="188" t="s">
        <v>34</v>
      </c>
      <c r="AN32" s="189" t="s">
        <v>45</v>
      </c>
      <c r="AO32" s="189" t="s">
        <v>50</v>
      </c>
      <c r="AP32" s="188" t="s">
        <v>52</v>
      </c>
      <c r="AQ32" s="188" t="s">
        <v>34</v>
      </c>
      <c r="AR32" s="189" t="s">
        <v>45</v>
      </c>
      <c r="AS32" s="189" t="s">
        <v>50</v>
      </c>
      <c r="AT32" s="188" t="s">
        <v>52</v>
      </c>
      <c r="AU32" s="188" t="s">
        <v>34</v>
      </c>
      <c r="AV32" s="189" t="s">
        <v>45</v>
      </c>
      <c r="AW32" s="189" t="s">
        <v>50</v>
      </c>
      <c r="AX32" s="188" t="s">
        <v>52</v>
      </c>
      <c r="AY32" s="188" t="s">
        <v>34</v>
      </c>
      <c r="AZ32" s="189" t="s">
        <v>45</v>
      </c>
      <c r="BA32" s="189" t="s">
        <v>50</v>
      </c>
      <c r="BB32" s="188" t="s">
        <v>52</v>
      </c>
      <c r="BC32" s="188" t="s">
        <v>34</v>
      </c>
      <c r="BD32" s="189" t="s">
        <v>45</v>
      </c>
      <c r="BE32" s="189" t="s">
        <v>50</v>
      </c>
      <c r="BF32" s="188" t="s">
        <v>52</v>
      </c>
      <c r="BG32" s="188" t="s">
        <v>34</v>
      </c>
      <c r="BH32" s="189" t="s">
        <v>45</v>
      </c>
      <c r="BI32" s="189" t="s">
        <v>50</v>
      </c>
      <c r="BJ32" s="188" t="s">
        <v>52</v>
      </c>
      <c r="BK32" s="188" t="s">
        <v>34</v>
      </c>
      <c r="BL32" s="189" t="s">
        <v>34</v>
      </c>
      <c r="BM32" s="189" t="s">
        <v>45</v>
      </c>
      <c r="BN32" s="188" t="s">
        <v>50</v>
      </c>
      <c r="BO32" s="188" t="s">
        <v>52</v>
      </c>
      <c r="BP32" s="189" t="s">
        <v>34</v>
      </c>
      <c r="BQ32" s="189" t="s">
        <v>45</v>
      </c>
      <c r="BR32" s="188" t="s">
        <v>50</v>
      </c>
      <c r="BS32" s="188"/>
      <c r="BT32" s="189"/>
      <c r="BU32" s="189"/>
      <c r="BV32" s="188"/>
      <c r="BW32" s="188"/>
      <c r="BX32" s="189"/>
      <c r="BY32" s="189"/>
      <c r="BZ32" s="188"/>
      <c r="CA32" s="188"/>
      <c r="CB32" s="189"/>
      <c r="CC32" s="189"/>
      <c r="CD32" s="188"/>
      <c r="CE32" s="188"/>
      <c r="CF32" s="189"/>
      <c r="CG32" s="189"/>
      <c r="CH32" s="188"/>
      <c r="CI32" s="67"/>
      <c r="CJ32" s="67"/>
      <c r="CK32" s="62"/>
      <c r="CL32" s="66" t="str">
        <f>IFERROR(IF(GE32&lt;=1,"1 - Muy Baja",VLOOKUP(GE32,'CONSERVAC INFR'!$BLR$689:$BLS$693,2,0)),"")</f>
        <v>1 - Muy Baja</v>
      </c>
      <c r="CM32" s="65">
        <f t="shared" si="5"/>
        <v>9.3311999999999978E-3</v>
      </c>
      <c r="CN32" s="66" t="str">
        <f>IFERROR(IF(GG32&lt;=1,"1 - Leve",HLOOKUP(GG32,'CONSERVAC INFR'!$BLU$686:$BLY$687,2,0)),"")</f>
        <v>4 - Mayor</v>
      </c>
      <c r="CO32" s="65">
        <f t="shared" si="6"/>
        <v>0.8</v>
      </c>
      <c r="CP32" s="63" t="str">
        <f t="shared" si="7"/>
        <v>MODERADO</v>
      </c>
      <c r="CQ32" s="64">
        <f t="shared" si="8"/>
        <v>7.4649599999999988E-3</v>
      </c>
      <c r="CR32" s="77" t="s">
        <v>238</v>
      </c>
      <c r="CS32" s="63">
        <f t="shared" si="9"/>
        <v>3</v>
      </c>
      <c r="CT32" s="62"/>
      <c r="CU32" s="172" t="s">
        <v>542</v>
      </c>
      <c r="CV32" s="79" t="s">
        <v>554</v>
      </c>
      <c r="CW32" s="60"/>
      <c r="CX32" s="56">
        <f t="shared" si="10"/>
        <v>11</v>
      </c>
      <c r="CY32" s="59">
        <f t="shared" si="11"/>
        <v>4</v>
      </c>
      <c r="CZ32" s="56" t="str">
        <f t="shared" si="12"/>
        <v>Mayor</v>
      </c>
      <c r="DA32" s="58">
        <f t="shared" si="13"/>
        <v>0.8</v>
      </c>
      <c r="DB32" s="57">
        <f t="shared" si="14"/>
        <v>0.15</v>
      </c>
      <c r="DC32" s="57">
        <f t="shared" si="15"/>
        <v>0.25</v>
      </c>
      <c r="DD32" s="56">
        <f t="shared" si="16"/>
        <v>0.4</v>
      </c>
      <c r="DE32" s="55">
        <f t="shared" si="17"/>
        <v>1</v>
      </c>
      <c r="DF32" s="54">
        <f t="shared" si="18"/>
        <v>0.12</v>
      </c>
      <c r="DG32" s="55">
        <f t="shared" si="19"/>
        <v>4</v>
      </c>
      <c r="DH32" s="55"/>
      <c r="DI32" s="54">
        <f t="shared" si="20"/>
        <v>0.8</v>
      </c>
      <c r="DJ32" s="57">
        <f t="shared" si="21"/>
        <v>0.15</v>
      </c>
      <c r="DK32" s="57">
        <f t="shared" si="22"/>
        <v>0.25</v>
      </c>
      <c r="DL32" s="56">
        <f t="shared" si="23"/>
        <v>0.4</v>
      </c>
      <c r="DM32" s="55">
        <f t="shared" si="24"/>
        <v>1</v>
      </c>
      <c r="DN32" s="54">
        <f t="shared" si="25"/>
        <v>7.1999999999999995E-2</v>
      </c>
      <c r="DO32" s="55">
        <f t="shared" si="26"/>
        <v>4</v>
      </c>
      <c r="DP32" s="54">
        <f t="shared" si="27"/>
        <v>0.8</v>
      </c>
      <c r="DQ32" s="57">
        <f t="shared" si="28"/>
        <v>0.15</v>
      </c>
      <c r="DR32" s="57">
        <f t="shared" si="29"/>
        <v>0.25</v>
      </c>
      <c r="DS32" s="56">
        <f t="shared" si="30"/>
        <v>0.4</v>
      </c>
      <c r="DT32" s="55">
        <f t="shared" si="31"/>
        <v>1</v>
      </c>
      <c r="DU32" s="54">
        <f t="shared" si="32"/>
        <v>4.3199999999999995E-2</v>
      </c>
      <c r="DV32" s="55">
        <f t="shared" si="33"/>
        <v>4</v>
      </c>
      <c r="DW32" s="54">
        <f t="shared" si="34"/>
        <v>0.8</v>
      </c>
      <c r="DX32" s="57">
        <f t="shared" si="35"/>
        <v>0.15</v>
      </c>
      <c r="DY32" s="57">
        <f t="shared" si="36"/>
        <v>0.25</v>
      </c>
      <c r="DZ32" s="56">
        <f t="shared" si="37"/>
        <v>0.4</v>
      </c>
      <c r="EA32" s="55">
        <f t="shared" si="38"/>
        <v>1</v>
      </c>
      <c r="EB32" s="54">
        <f t="shared" si="39"/>
        <v>2.5919999999999995E-2</v>
      </c>
      <c r="EC32" s="55">
        <f t="shared" si="40"/>
        <v>4</v>
      </c>
      <c r="ED32" s="54">
        <f t="shared" si="41"/>
        <v>0.8</v>
      </c>
      <c r="EE32" s="57">
        <f t="shared" si="42"/>
        <v>0.15</v>
      </c>
      <c r="EF32" s="57">
        <f t="shared" si="43"/>
        <v>0.25</v>
      </c>
      <c r="EG32" s="56">
        <f t="shared" si="44"/>
        <v>0.4</v>
      </c>
      <c r="EH32" s="55">
        <f t="shared" si="45"/>
        <v>1</v>
      </c>
      <c r="EI32" s="54">
        <f t="shared" si="46"/>
        <v>1.5551999999999996E-2</v>
      </c>
      <c r="EJ32" s="55">
        <f t="shared" si="47"/>
        <v>4</v>
      </c>
      <c r="EK32" s="54">
        <f t="shared" si="48"/>
        <v>0.8</v>
      </c>
      <c r="EL32" s="57">
        <f t="shared" si="49"/>
        <v>0.15</v>
      </c>
      <c r="EM32" s="57">
        <f t="shared" si="50"/>
        <v>0.25</v>
      </c>
      <c r="EN32" s="56">
        <f t="shared" si="51"/>
        <v>0.4</v>
      </c>
      <c r="EO32" s="55">
        <f t="shared" si="52"/>
        <v>1</v>
      </c>
      <c r="EP32" s="54">
        <f t="shared" si="53"/>
        <v>9.3311999999999978E-3</v>
      </c>
      <c r="EQ32" s="55">
        <f t="shared" si="54"/>
        <v>4</v>
      </c>
      <c r="ER32" s="54">
        <f t="shared" si="55"/>
        <v>0.8</v>
      </c>
      <c r="ES32" s="57">
        <f t="shared" si="56"/>
        <v>0</v>
      </c>
      <c r="ET32" s="57">
        <f t="shared" si="57"/>
        <v>0</v>
      </c>
      <c r="EU32" s="56">
        <f t="shared" si="58"/>
        <v>0</v>
      </c>
      <c r="EV32" s="55">
        <f t="shared" si="59"/>
        <v>1</v>
      </c>
      <c r="EW32" s="54">
        <f t="shared" si="60"/>
        <v>9.3311999999999978E-3</v>
      </c>
      <c r="EX32" s="55">
        <f t="shared" si="61"/>
        <v>4</v>
      </c>
      <c r="EY32" s="54">
        <f t="shared" si="62"/>
        <v>0.8</v>
      </c>
      <c r="EZ32" s="57">
        <f t="shared" si="63"/>
        <v>0</v>
      </c>
      <c r="FA32" s="57">
        <f t="shared" si="64"/>
        <v>0</v>
      </c>
      <c r="FB32" s="56">
        <f t="shared" si="65"/>
        <v>0</v>
      </c>
      <c r="FC32" s="55">
        <f t="shared" si="66"/>
        <v>1</v>
      </c>
      <c r="FD32" s="54">
        <f t="shared" si="67"/>
        <v>9.3311999999999978E-3</v>
      </c>
      <c r="FE32" s="55">
        <f t="shared" si="68"/>
        <v>4</v>
      </c>
      <c r="FF32" s="54">
        <f t="shared" si="69"/>
        <v>0.8</v>
      </c>
      <c r="FG32" s="57">
        <f t="shared" si="70"/>
        <v>0</v>
      </c>
      <c r="FH32" s="57">
        <f t="shared" si="71"/>
        <v>0</v>
      </c>
      <c r="FI32" s="56">
        <f t="shared" si="72"/>
        <v>0</v>
      </c>
      <c r="FJ32" s="55">
        <f t="shared" si="73"/>
        <v>1</v>
      </c>
      <c r="FK32" s="54">
        <f t="shared" si="74"/>
        <v>9.3311999999999978E-3</v>
      </c>
      <c r="FL32" s="55">
        <f t="shared" si="75"/>
        <v>4</v>
      </c>
      <c r="FM32" s="54">
        <f t="shared" si="76"/>
        <v>0.8</v>
      </c>
      <c r="FN32" s="57">
        <f t="shared" si="77"/>
        <v>0</v>
      </c>
      <c r="FO32" s="57">
        <f t="shared" si="78"/>
        <v>0</v>
      </c>
      <c r="FP32" s="56">
        <f t="shared" si="79"/>
        <v>0</v>
      </c>
      <c r="FQ32" s="55">
        <f t="shared" si="80"/>
        <v>1</v>
      </c>
      <c r="FR32" s="54">
        <f t="shared" si="81"/>
        <v>9.3311999999999978E-3</v>
      </c>
      <c r="FS32" s="55">
        <f t="shared" si="82"/>
        <v>4</v>
      </c>
      <c r="FT32" s="54">
        <f t="shared" si="83"/>
        <v>0.8</v>
      </c>
      <c r="FU32" s="57">
        <f t="shared" si="84"/>
        <v>0</v>
      </c>
      <c r="FV32" s="57">
        <f t="shared" si="85"/>
        <v>0</v>
      </c>
      <c r="FW32" s="56">
        <f t="shared" si="86"/>
        <v>0</v>
      </c>
      <c r="FX32" s="55">
        <f t="shared" si="87"/>
        <v>1</v>
      </c>
      <c r="FY32" s="54">
        <f t="shared" si="88"/>
        <v>9.3311999999999978E-3</v>
      </c>
      <c r="FZ32" s="55">
        <f t="shared" si="89"/>
        <v>4</v>
      </c>
      <c r="GA32" s="54">
        <f t="shared" si="90"/>
        <v>0.8</v>
      </c>
      <c r="GB32" s="57">
        <f t="shared" si="91"/>
        <v>0</v>
      </c>
      <c r="GC32" s="57">
        <f t="shared" si="92"/>
        <v>0</v>
      </c>
      <c r="GD32" s="56">
        <f t="shared" si="93"/>
        <v>0</v>
      </c>
      <c r="GE32" s="55">
        <f t="shared" si="94"/>
        <v>1</v>
      </c>
      <c r="GF32" s="54">
        <f t="shared" si="95"/>
        <v>9.3311999999999978E-3</v>
      </c>
      <c r="GG32" s="55">
        <f t="shared" si="96"/>
        <v>4</v>
      </c>
      <c r="GH32" s="54">
        <f t="shared" si="97"/>
        <v>0.8</v>
      </c>
      <c r="GI32" s="54">
        <f t="shared" si="98"/>
        <v>0.8</v>
      </c>
    </row>
    <row r="33" spans="1:191" ht="228" x14ac:dyDescent="0.2">
      <c r="A33" s="196">
        <v>25</v>
      </c>
      <c r="B33" s="195" t="s">
        <v>535</v>
      </c>
      <c r="C33" s="194" t="s">
        <v>553</v>
      </c>
      <c r="D33" s="193" t="s">
        <v>205</v>
      </c>
      <c r="E33" s="190" t="s">
        <v>539</v>
      </c>
      <c r="F33" s="197" t="s">
        <v>224</v>
      </c>
      <c r="G33" s="190" t="s">
        <v>533</v>
      </c>
      <c r="H33" s="190" t="s">
        <v>173</v>
      </c>
      <c r="I33" s="192" t="s">
        <v>20</v>
      </c>
      <c r="J33" s="192" t="s">
        <v>54</v>
      </c>
      <c r="K33" s="192" t="s">
        <v>54</v>
      </c>
      <c r="L33" s="192" t="s">
        <v>54</v>
      </c>
      <c r="M33" s="192" t="s">
        <v>53</v>
      </c>
      <c r="N33" s="192" t="s">
        <v>54</v>
      </c>
      <c r="O33" s="192" t="s">
        <v>54</v>
      </c>
      <c r="P33" s="192" t="s">
        <v>54</v>
      </c>
      <c r="Q33" s="192" t="s">
        <v>53</v>
      </c>
      <c r="R33" s="192" t="s">
        <v>54</v>
      </c>
      <c r="S33" s="192" t="s">
        <v>54</v>
      </c>
      <c r="T33" s="192" t="s">
        <v>53</v>
      </c>
      <c r="U33" s="192" t="s">
        <v>54</v>
      </c>
      <c r="V33" s="192" t="s">
        <v>54</v>
      </c>
      <c r="W33" s="192" t="s">
        <v>54</v>
      </c>
      <c r="X33" s="192" t="s">
        <v>53</v>
      </c>
      <c r="Y33" s="192" t="s">
        <v>53</v>
      </c>
      <c r="Z33" s="192" t="s">
        <v>53</v>
      </c>
      <c r="AA33" s="192" t="s">
        <v>53</v>
      </c>
      <c r="AB33" s="192" t="s">
        <v>53</v>
      </c>
      <c r="AC33" s="70" t="str">
        <f t="shared" si="0"/>
        <v>2 - Baja</v>
      </c>
      <c r="AD33" s="64">
        <f t="shared" si="1"/>
        <v>0.4</v>
      </c>
      <c r="AE33" s="70" t="str">
        <f t="shared" si="2"/>
        <v>4 - Mayor</v>
      </c>
      <c r="AF33" s="64">
        <f t="shared" si="3"/>
        <v>0.8</v>
      </c>
      <c r="AG33" s="69" t="str">
        <f>IFERROR(INDEX('CONSERVAC INFR'!$BLU$689:$BLY$693,MATCH(I33,'CONSERVAC INFR'!$BLS$689:$BLS$693,0),MATCH(AE33,'CONSERVAC INFR'!$BLU$687:$BLY$687,0)),"")</f>
        <v>MODERADO</v>
      </c>
      <c r="AH33" s="64">
        <f t="shared" si="4"/>
        <v>0.32000000000000006</v>
      </c>
      <c r="AI33" s="191" t="s">
        <v>552</v>
      </c>
      <c r="AJ33" s="190" t="s">
        <v>114</v>
      </c>
      <c r="AK33" s="190" t="s">
        <v>531</v>
      </c>
      <c r="AL33" s="190" t="s">
        <v>530</v>
      </c>
      <c r="AM33" s="188" t="s">
        <v>34</v>
      </c>
      <c r="AN33" s="189" t="s">
        <v>45</v>
      </c>
      <c r="AO33" s="189" t="s">
        <v>50</v>
      </c>
      <c r="AP33" s="188" t="s">
        <v>52</v>
      </c>
      <c r="AQ33" s="188" t="s">
        <v>34</v>
      </c>
      <c r="AR33" s="189" t="s">
        <v>45</v>
      </c>
      <c r="AS33" s="189" t="s">
        <v>50</v>
      </c>
      <c r="AT33" s="188" t="s">
        <v>52</v>
      </c>
      <c r="AU33" s="188" t="s">
        <v>34</v>
      </c>
      <c r="AV33" s="189" t="s">
        <v>45</v>
      </c>
      <c r="AW33" s="189" t="s">
        <v>50</v>
      </c>
      <c r="AX33" s="188" t="s">
        <v>52</v>
      </c>
      <c r="AY33" s="188" t="s">
        <v>34</v>
      </c>
      <c r="AZ33" s="189" t="s">
        <v>45</v>
      </c>
      <c r="BA33" s="189" t="s">
        <v>50</v>
      </c>
      <c r="BB33" s="188" t="s">
        <v>52</v>
      </c>
      <c r="BC33" s="188" t="s">
        <v>34</v>
      </c>
      <c r="BD33" s="189" t="s">
        <v>45</v>
      </c>
      <c r="BE33" s="189" t="s">
        <v>50</v>
      </c>
      <c r="BF33" s="188" t="s">
        <v>52</v>
      </c>
      <c r="BG33" s="188" t="s">
        <v>34</v>
      </c>
      <c r="BH33" s="189" t="s">
        <v>45</v>
      </c>
      <c r="BI33" s="189" t="s">
        <v>50</v>
      </c>
      <c r="BJ33" s="188" t="s">
        <v>52</v>
      </c>
      <c r="BK33" s="188" t="s">
        <v>34</v>
      </c>
      <c r="BL33" s="189" t="s">
        <v>34</v>
      </c>
      <c r="BM33" s="189" t="s">
        <v>45</v>
      </c>
      <c r="BN33" s="188" t="s">
        <v>50</v>
      </c>
      <c r="BO33" s="188" t="s">
        <v>52</v>
      </c>
      <c r="BP33" s="189" t="s">
        <v>34</v>
      </c>
      <c r="BQ33" s="189" t="s">
        <v>45</v>
      </c>
      <c r="BR33" s="188" t="s">
        <v>50</v>
      </c>
      <c r="BS33" s="188" t="s">
        <v>52</v>
      </c>
      <c r="BT33" s="189" t="s">
        <v>34</v>
      </c>
      <c r="BU33" s="189" t="s">
        <v>45</v>
      </c>
      <c r="BV33" s="188" t="s">
        <v>50</v>
      </c>
      <c r="BW33" s="188" t="s">
        <v>52</v>
      </c>
      <c r="BX33" s="189" t="s">
        <v>34</v>
      </c>
      <c r="BY33" s="189" t="s">
        <v>45</v>
      </c>
      <c r="BZ33" s="188" t="s">
        <v>50</v>
      </c>
      <c r="CA33" s="188" t="s">
        <v>52</v>
      </c>
      <c r="CB33" s="189" t="s">
        <v>34</v>
      </c>
      <c r="CC33" s="189" t="s">
        <v>45</v>
      </c>
      <c r="CD33" s="188" t="s">
        <v>50</v>
      </c>
      <c r="CE33" s="188"/>
      <c r="CF33" s="189"/>
      <c r="CG33" s="189"/>
      <c r="CH33" s="188"/>
      <c r="CI33" s="67"/>
      <c r="CJ33" s="67"/>
      <c r="CK33" s="62"/>
      <c r="CL33" s="66" t="str">
        <f>IFERROR(IF(GE33&lt;=1,"1 - Muy Baja",VLOOKUP(GE33,'CONSERVAC INFR'!$BLR$689:$BLS$693,2,0)),"")</f>
        <v>1 - Muy Baja</v>
      </c>
      <c r="CM33" s="65">
        <f t="shared" si="5"/>
        <v>1.8662399999999996E-2</v>
      </c>
      <c r="CN33" s="66" t="str">
        <f>IFERROR(IF(GG33&lt;=1,"1 - Leve",HLOOKUP(GG33,'CONSERVAC INFR'!$BLU$686:$BLY$687,2,0)),"")</f>
        <v>4 - Mayor</v>
      </c>
      <c r="CO33" s="65">
        <f t="shared" si="6"/>
        <v>0.8</v>
      </c>
      <c r="CP33" s="63" t="str">
        <f t="shared" si="7"/>
        <v>MODERADO</v>
      </c>
      <c r="CQ33" s="64">
        <f t="shared" si="8"/>
        <v>1.4929919999999998E-2</v>
      </c>
      <c r="CR33" s="77" t="s">
        <v>475</v>
      </c>
      <c r="CS33" s="63">
        <f t="shared" si="9"/>
        <v>3</v>
      </c>
      <c r="CT33" s="62"/>
      <c r="CU33" s="172" t="s">
        <v>537</v>
      </c>
      <c r="CV33" s="79" t="s">
        <v>551</v>
      </c>
      <c r="CW33" s="60"/>
      <c r="CX33" s="56">
        <f t="shared" si="10"/>
        <v>11</v>
      </c>
      <c r="CY33" s="59">
        <f t="shared" si="11"/>
        <v>4</v>
      </c>
      <c r="CZ33" s="56" t="str">
        <f t="shared" si="12"/>
        <v>Mayor</v>
      </c>
      <c r="DA33" s="58">
        <f t="shared" si="13"/>
        <v>0.8</v>
      </c>
      <c r="DB33" s="57">
        <f t="shared" si="14"/>
        <v>0.15</v>
      </c>
      <c r="DC33" s="57">
        <f t="shared" si="15"/>
        <v>0.25</v>
      </c>
      <c r="DD33" s="56">
        <f t="shared" si="16"/>
        <v>0.4</v>
      </c>
      <c r="DE33" s="55">
        <f t="shared" si="17"/>
        <v>2</v>
      </c>
      <c r="DF33" s="54">
        <f t="shared" si="18"/>
        <v>0.24</v>
      </c>
      <c r="DG33" s="55">
        <f t="shared" si="19"/>
        <v>4</v>
      </c>
      <c r="DH33" s="55"/>
      <c r="DI33" s="54">
        <f t="shared" si="20"/>
        <v>0.8</v>
      </c>
      <c r="DJ33" s="57">
        <f t="shared" si="21"/>
        <v>0.15</v>
      </c>
      <c r="DK33" s="57">
        <f t="shared" si="22"/>
        <v>0.25</v>
      </c>
      <c r="DL33" s="56">
        <f t="shared" si="23"/>
        <v>0.4</v>
      </c>
      <c r="DM33" s="55">
        <f t="shared" si="24"/>
        <v>1</v>
      </c>
      <c r="DN33" s="54">
        <f t="shared" si="25"/>
        <v>0.14399999999999999</v>
      </c>
      <c r="DO33" s="55">
        <f t="shared" si="26"/>
        <v>4</v>
      </c>
      <c r="DP33" s="54">
        <f t="shared" si="27"/>
        <v>0.8</v>
      </c>
      <c r="DQ33" s="57">
        <f t="shared" si="28"/>
        <v>0.15</v>
      </c>
      <c r="DR33" s="57">
        <f t="shared" si="29"/>
        <v>0.25</v>
      </c>
      <c r="DS33" s="56">
        <f t="shared" si="30"/>
        <v>0.4</v>
      </c>
      <c r="DT33" s="55">
        <f t="shared" si="31"/>
        <v>1</v>
      </c>
      <c r="DU33" s="54">
        <f t="shared" si="32"/>
        <v>8.6399999999999991E-2</v>
      </c>
      <c r="DV33" s="55">
        <f t="shared" si="33"/>
        <v>4</v>
      </c>
      <c r="DW33" s="54">
        <f t="shared" si="34"/>
        <v>0.8</v>
      </c>
      <c r="DX33" s="57">
        <f t="shared" si="35"/>
        <v>0.15</v>
      </c>
      <c r="DY33" s="57">
        <f t="shared" si="36"/>
        <v>0.25</v>
      </c>
      <c r="DZ33" s="56">
        <f t="shared" si="37"/>
        <v>0.4</v>
      </c>
      <c r="EA33" s="55">
        <f t="shared" si="38"/>
        <v>1</v>
      </c>
      <c r="EB33" s="54">
        <f t="shared" si="39"/>
        <v>5.183999999999999E-2</v>
      </c>
      <c r="EC33" s="55">
        <f t="shared" si="40"/>
        <v>4</v>
      </c>
      <c r="ED33" s="54">
        <f t="shared" si="41"/>
        <v>0.8</v>
      </c>
      <c r="EE33" s="57">
        <f t="shared" si="42"/>
        <v>0.15</v>
      </c>
      <c r="EF33" s="57">
        <f t="shared" si="43"/>
        <v>0.25</v>
      </c>
      <c r="EG33" s="56">
        <f t="shared" si="44"/>
        <v>0.4</v>
      </c>
      <c r="EH33" s="55">
        <f t="shared" si="45"/>
        <v>1</v>
      </c>
      <c r="EI33" s="54">
        <f t="shared" si="46"/>
        <v>3.1103999999999993E-2</v>
      </c>
      <c r="EJ33" s="55">
        <f t="shared" si="47"/>
        <v>4</v>
      </c>
      <c r="EK33" s="54">
        <f t="shared" si="48"/>
        <v>0.8</v>
      </c>
      <c r="EL33" s="57">
        <f t="shared" si="49"/>
        <v>0.15</v>
      </c>
      <c r="EM33" s="57">
        <f t="shared" si="50"/>
        <v>0.25</v>
      </c>
      <c r="EN33" s="56">
        <f t="shared" si="51"/>
        <v>0.4</v>
      </c>
      <c r="EO33" s="55">
        <f t="shared" si="52"/>
        <v>1</v>
      </c>
      <c r="EP33" s="54">
        <f t="shared" si="53"/>
        <v>1.8662399999999996E-2</v>
      </c>
      <c r="EQ33" s="55">
        <f t="shared" si="54"/>
        <v>4</v>
      </c>
      <c r="ER33" s="54">
        <f t="shared" si="55"/>
        <v>0.8</v>
      </c>
      <c r="ES33" s="57">
        <f t="shared" si="56"/>
        <v>0</v>
      </c>
      <c r="ET33" s="57">
        <f t="shared" si="57"/>
        <v>0</v>
      </c>
      <c r="EU33" s="56">
        <f t="shared" si="58"/>
        <v>0</v>
      </c>
      <c r="EV33" s="55">
        <f t="shared" si="59"/>
        <v>1</v>
      </c>
      <c r="EW33" s="54">
        <f t="shared" si="60"/>
        <v>1.8662399999999996E-2</v>
      </c>
      <c r="EX33" s="55">
        <f t="shared" si="61"/>
        <v>4</v>
      </c>
      <c r="EY33" s="54">
        <f t="shared" si="62"/>
        <v>0.8</v>
      </c>
      <c r="EZ33" s="57">
        <f t="shared" si="63"/>
        <v>0</v>
      </c>
      <c r="FA33" s="57">
        <f t="shared" si="64"/>
        <v>0</v>
      </c>
      <c r="FB33" s="56">
        <f t="shared" si="65"/>
        <v>0</v>
      </c>
      <c r="FC33" s="55">
        <f t="shared" si="66"/>
        <v>1</v>
      </c>
      <c r="FD33" s="54">
        <f t="shared" si="67"/>
        <v>1.8662399999999996E-2</v>
      </c>
      <c r="FE33" s="55">
        <f t="shared" si="68"/>
        <v>4</v>
      </c>
      <c r="FF33" s="54">
        <f t="shared" si="69"/>
        <v>0.8</v>
      </c>
      <c r="FG33" s="57">
        <f t="shared" si="70"/>
        <v>0</v>
      </c>
      <c r="FH33" s="57">
        <f t="shared" si="71"/>
        <v>0</v>
      </c>
      <c r="FI33" s="56">
        <f t="shared" si="72"/>
        <v>0</v>
      </c>
      <c r="FJ33" s="55">
        <f t="shared" si="73"/>
        <v>1</v>
      </c>
      <c r="FK33" s="54">
        <f t="shared" si="74"/>
        <v>1.8662399999999996E-2</v>
      </c>
      <c r="FL33" s="55">
        <f t="shared" si="75"/>
        <v>4</v>
      </c>
      <c r="FM33" s="54">
        <f t="shared" si="76"/>
        <v>0.8</v>
      </c>
      <c r="FN33" s="57">
        <f t="shared" si="77"/>
        <v>0</v>
      </c>
      <c r="FO33" s="57">
        <f t="shared" si="78"/>
        <v>0</v>
      </c>
      <c r="FP33" s="56">
        <f t="shared" si="79"/>
        <v>0</v>
      </c>
      <c r="FQ33" s="55">
        <f t="shared" si="80"/>
        <v>1</v>
      </c>
      <c r="FR33" s="54">
        <f t="shared" si="81"/>
        <v>1.8662399999999996E-2</v>
      </c>
      <c r="FS33" s="55">
        <f t="shared" si="82"/>
        <v>4</v>
      </c>
      <c r="FT33" s="54">
        <f t="shared" si="83"/>
        <v>0.8</v>
      </c>
      <c r="FU33" s="57">
        <f t="shared" si="84"/>
        <v>0</v>
      </c>
      <c r="FV33" s="57">
        <f t="shared" si="85"/>
        <v>0</v>
      </c>
      <c r="FW33" s="56">
        <f t="shared" si="86"/>
        <v>0</v>
      </c>
      <c r="FX33" s="55">
        <f t="shared" si="87"/>
        <v>1</v>
      </c>
      <c r="FY33" s="54">
        <f t="shared" si="88"/>
        <v>1.8662399999999996E-2</v>
      </c>
      <c r="FZ33" s="55">
        <f t="shared" si="89"/>
        <v>4</v>
      </c>
      <c r="GA33" s="54">
        <f t="shared" si="90"/>
        <v>0.8</v>
      </c>
      <c r="GB33" s="57">
        <f t="shared" si="91"/>
        <v>0</v>
      </c>
      <c r="GC33" s="57">
        <f t="shared" si="92"/>
        <v>0</v>
      </c>
      <c r="GD33" s="56">
        <f t="shared" si="93"/>
        <v>0</v>
      </c>
      <c r="GE33" s="55">
        <f t="shared" si="94"/>
        <v>1</v>
      </c>
      <c r="GF33" s="54">
        <f t="shared" si="95"/>
        <v>1.8662399999999996E-2</v>
      </c>
      <c r="GG33" s="55">
        <f t="shared" si="96"/>
        <v>4</v>
      </c>
      <c r="GH33" s="54">
        <f t="shared" si="97"/>
        <v>0.8</v>
      </c>
      <c r="GI33" s="54">
        <f t="shared" si="98"/>
        <v>0.8</v>
      </c>
    </row>
    <row r="34" spans="1:191" ht="216" x14ac:dyDescent="0.2">
      <c r="A34" s="196">
        <v>26</v>
      </c>
      <c r="B34" s="195" t="s">
        <v>535</v>
      </c>
      <c r="C34" s="194" t="s">
        <v>550</v>
      </c>
      <c r="D34" s="193" t="s">
        <v>206</v>
      </c>
      <c r="E34" s="190" t="s">
        <v>204</v>
      </c>
      <c r="F34" s="188" t="s">
        <v>225</v>
      </c>
      <c r="G34" s="190" t="s">
        <v>533</v>
      </c>
      <c r="H34" s="190" t="s">
        <v>173</v>
      </c>
      <c r="I34" s="192" t="s">
        <v>18</v>
      </c>
      <c r="J34" s="192" t="s">
        <v>54</v>
      </c>
      <c r="K34" s="192" t="s">
        <v>54</v>
      </c>
      <c r="L34" s="192" t="s">
        <v>54</v>
      </c>
      <c r="M34" s="192" t="s">
        <v>53</v>
      </c>
      <c r="N34" s="192" t="s">
        <v>54</v>
      </c>
      <c r="O34" s="192" t="s">
        <v>54</v>
      </c>
      <c r="P34" s="192" t="s">
        <v>54</v>
      </c>
      <c r="Q34" s="192" t="s">
        <v>53</v>
      </c>
      <c r="R34" s="192" t="s">
        <v>54</v>
      </c>
      <c r="S34" s="192" t="s">
        <v>54</v>
      </c>
      <c r="T34" s="192" t="s">
        <v>53</v>
      </c>
      <c r="U34" s="192" t="s">
        <v>54</v>
      </c>
      <c r="V34" s="192" t="s">
        <v>54</v>
      </c>
      <c r="W34" s="192" t="s">
        <v>54</v>
      </c>
      <c r="X34" s="192" t="s">
        <v>53</v>
      </c>
      <c r="Y34" s="192" t="s">
        <v>53</v>
      </c>
      <c r="Z34" s="192" t="s">
        <v>53</v>
      </c>
      <c r="AA34" s="192" t="s">
        <v>53</v>
      </c>
      <c r="AB34" s="192" t="s">
        <v>53</v>
      </c>
      <c r="AC34" s="70" t="str">
        <f t="shared" si="0"/>
        <v>1 - Muy Baja</v>
      </c>
      <c r="AD34" s="64">
        <f t="shared" si="1"/>
        <v>0.2</v>
      </c>
      <c r="AE34" s="70" t="str">
        <f t="shared" si="2"/>
        <v>4 - Mayor</v>
      </c>
      <c r="AF34" s="64">
        <f t="shared" si="3"/>
        <v>0.8</v>
      </c>
      <c r="AG34" s="69" t="str">
        <f>IFERROR(INDEX('CONSERVAC INFR'!$BLU$689:$BLY$693,MATCH(I34,'CONSERVAC INFR'!$BLS$689:$BLS$693,0),MATCH(AE34,'CONSERVAC INFR'!$BLU$687:$BLY$687,0)),"")</f>
        <v>MODERADO</v>
      </c>
      <c r="AH34" s="64">
        <f t="shared" si="4"/>
        <v>0.16000000000000003</v>
      </c>
      <c r="AI34" s="191" t="s">
        <v>549</v>
      </c>
      <c r="AJ34" s="190" t="s">
        <v>114</v>
      </c>
      <c r="AK34" s="190" t="s">
        <v>531</v>
      </c>
      <c r="AL34" s="190" t="s">
        <v>530</v>
      </c>
      <c r="AM34" s="188" t="s">
        <v>34</v>
      </c>
      <c r="AN34" s="189" t="s">
        <v>45</v>
      </c>
      <c r="AO34" s="189" t="s">
        <v>50</v>
      </c>
      <c r="AP34" s="188" t="s">
        <v>52</v>
      </c>
      <c r="AQ34" s="188" t="s">
        <v>34</v>
      </c>
      <c r="AR34" s="189" t="s">
        <v>45</v>
      </c>
      <c r="AS34" s="189" t="s">
        <v>50</v>
      </c>
      <c r="AT34" s="188" t="s">
        <v>52</v>
      </c>
      <c r="AU34" s="188" t="s">
        <v>34</v>
      </c>
      <c r="AV34" s="189" t="s">
        <v>45</v>
      </c>
      <c r="AW34" s="189" t="s">
        <v>50</v>
      </c>
      <c r="AX34" s="188" t="s">
        <v>52</v>
      </c>
      <c r="AY34" s="188" t="s">
        <v>34</v>
      </c>
      <c r="AZ34" s="189" t="s">
        <v>45</v>
      </c>
      <c r="BA34" s="189" t="s">
        <v>50</v>
      </c>
      <c r="BB34" s="188" t="s">
        <v>52</v>
      </c>
      <c r="BC34" s="188" t="s">
        <v>34</v>
      </c>
      <c r="BD34" s="189" t="s">
        <v>45</v>
      </c>
      <c r="BE34" s="189" t="s">
        <v>50</v>
      </c>
      <c r="BF34" s="188" t="s">
        <v>52</v>
      </c>
      <c r="BG34" s="188" t="s">
        <v>34</v>
      </c>
      <c r="BH34" s="189" t="s">
        <v>45</v>
      </c>
      <c r="BI34" s="189" t="s">
        <v>50</v>
      </c>
      <c r="BJ34" s="188" t="s">
        <v>52</v>
      </c>
      <c r="BK34" s="188" t="s">
        <v>34</v>
      </c>
      <c r="BL34" s="189" t="s">
        <v>34</v>
      </c>
      <c r="BM34" s="189" t="s">
        <v>45</v>
      </c>
      <c r="BN34" s="188" t="s">
        <v>50</v>
      </c>
      <c r="BO34" s="188" t="s">
        <v>52</v>
      </c>
      <c r="BP34" s="189" t="s">
        <v>34</v>
      </c>
      <c r="BQ34" s="189" t="s">
        <v>45</v>
      </c>
      <c r="BR34" s="188" t="s">
        <v>50</v>
      </c>
      <c r="BS34" s="188" t="s">
        <v>52</v>
      </c>
      <c r="BT34" s="189" t="s">
        <v>34</v>
      </c>
      <c r="BU34" s="189" t="s">
        <v>45</v>
      </c>
      <c r="BV34" s="188" t="s">
        <v>50</v>
      </c>
      <c r="BW34" s="188"/>
      <c r="BX34" s="189"/>
      <c r="BY34" s="189"/>
      <c r="BZ34" s="188"/>
      <c r="CA34" s="188"/>
      <c r="CB34" s="189"/>
      <c r="CC34" s="189"/>
      <c r="CD34" s="188"/>
      <c r="CE34" s="188"/>
      <c r="CF34" s="189"/>
      <c r="CG34" s="189"/>
      <c r="CH34" s="188"/>
      <c r="CI34" s="67"/>
      <c r="CJ34" s="67"/>
      <c r="CK34" s="62"/>
      <c r="CL34" s="66" t="str">
        <f>IFERROR(IF(GE34&lt;=1,"1 - Muy Baja",VLOOKUP(GE34,'CONSERVAC INFR'!$BLR$689:$BLS$693,2,0)),"")</f>
        <v>1 - Muy Baja</v>
      </c>
      <c r="CM34" s="65">
        <f t="shared" si="5"/>
        <v>9.3311999999999978E-3</v>
      </c>
      <c r="CN34" s="66" t="str">
        <f>IFERROR(IF(GG34&lt;=1,"1 - Leve",HLOOKUP(GG34,'CONSERVAC INFR'!$BLU$686:$BLY$687,2,0)),"")</f>
        <v>4 - Mayor</v>
      </c>
      <c r="CO34" s="65">
        <f t="shared" si="6"/>
        <v>0.8</v>
      </c>
      <c r="CP34" s="63" t="str">
        <f t="shared" si="7"/>
        <v>MODERADO</v>
      </c>
      <c r="CQ34" s="64">
        <f t="shared" si="8"/>
        <v>7.4649599999999988E-3</v>
      </c>
      <c r="CR34" s="77" t="s">
        <v>238</v>
      </c>
      <c r="CS34" s="63">
        <f t="shared" si="9"/>
        <v>3</v>
      </c>
      <c r="CT34" s="62"/>
      <c r="CU34" s="172" t="s">
        <v>542</v>
      </c>
      <c r="CV34" s="79" t="s">
        <v>548</v>
      </c>
      <c r="CW34" s="60"/>
      <c r="CX34" s="56">
        <f t="shared" si="10"/>
        <v>11</v>
      </c>
      <c r="CY34" s="59">
        <f t="shared" si="11"/>
        <v>4</v>
      </c>
      <c r="CZ34" s="56" t="str">
        <f t="shared" si="12"/>
        <v>Mayor</v>
      </c>
      <c r="DA34" s="58">
        <f t="shared" si="13"/>
        <v>0.8</v>
      </c>
      <c r="DB34" s="57">
        <f t="shared" si="14"/>
        <v>0.15</v>
      </c>
      <c r="DC34" s="57">
        <f t="shared" si="15"/>
        <v>0.25</v>
      </c>
      <c r="DD34" s="56">
        <f t="shared" si="16"/>
        <v>0.4</v>
      </c>
      <c r="DE34" s="55">
        <f t="shared" si="17"/>
        <v>1</v>
      </c>
      <c r="DF34" s="54">
        <f t="shared" si="18"/>
        <v>0.12</v>
      </c>
      <c r="DG34" s="55">
        <f t="shared" si="19"/>
        <v>4</v>
      </c>
      <c r="DH34" s="55"/>
      <c r="DI34" s="54">
        <f t="shared" si="20"/>
        <v>0.8</v>
      </c>
      <c r="DJ34" s="57">
        <f t="shared" si="21"/>
        <v>0.15</v>
      </c>
      <c r="DK34" s="57">
        <f t="shared" si="22"/>
        <v>0.25</v>
      </c>
      <c r="DL34" s="56">
        <f t="shared" si="23"/>
        <v>0.4</v>
      </c>
      <c r="DM34" s="55">
        <f t="shared" si="24"/>
        <v>1</v>
      </c>
      <c r="DN34" s="54">
        <f t="shared" si="25"/>
        <v>7.1999999999999995E-2</v>
      </c>
      <c r="DO34" s="55">
        <f t="shared" si="26"/>
        <v>4</v>
      </c>
      <c r="DP34" s="54">
        <f t="shared" si="27"/>
        <v>0.8</v>
      </c>
      <c r="DQ34" s="57">
        <f t="shared" si="28"/>
        <v>0.15</v>
      </c>
      <c r="DR34" s="57">
        <f t="shared" si="29"/>
        <v>0.25</v>
      </c>
      <c r="DS34" s="56">
        <f t="shared" si="30"/>
        <v>0.4</v>
      </c>
      <c r="DT34" s="55">
        <f t="shared" si="31"/>
        <v>1</v>
      </c>
      <c r="DU34" s="54">
        <f t="shared" si="32"/>
        <v>4.3199999999999995E-2</v>
      </c>
      <c r="DV34" s="55">
        <f t="shared" si="33"/>
        <v>4</v>
      </c>
      <c r="DW34" s="54">
        <f t="shared" si="34"/>
        <v>0.8</v>
      </c>
      <c r="DX34" s="57">
        <f t="shared" si="35"/>
        <v>0.15</v>
      </c>
      <c r="DY34" s="57">
        <f t="shared" si="36"/>
        <v>0.25</v>
      </c>
      <c r="DZ34" s="56">
        <f t="shared" si="37"/>
        <v>0.4</v>
      </c>
      <c r="EA34" s="55">
        <f t="shared" si="38"/>
        <v>1</v>
      </c>
      <c r="EB34" s="54">
        <f t="shared" si="39"/>
        <v>2.5919999999999995E-2</v>
      </c>
      <c r="EC34" s="55">
        <f t="shared" si="40"/>
        <v>4</v>
      </c>
      <c r="ED34" s="54">
        <f t="shared" si="41"/>
        <v>0.8</v>
      </c>
      <c r="EE34" s="57">
        <f t="shared" si="42"/>
        <v>0.15</v>
      </c>
      <c r="EF34" s="57">
        <f t="shared" si="43"/>
        <v>0.25</v>
      </c>
      <c r="EG34" s="56">
        <f t="shared" si="44"/>
        <v>0.4</v>
      </c>
      <c r="EH34" s="55">
        <f t="shared" si="45"/>
        <v>1</v>
      </c>
      <c r="EI34" s="54">
        <f t="shared" si="46"/>
        <v>1.5551999999999996E-2</v>
      </c>
      <c r="EJ34" s="55">
        <f t="shared" si="47"/>
        <v>4</v>
      </c>
      <c r="EK34" s="54">
        <f t="shared" si="48"/>
        <v>0.8</v>
      </c>
      <c r="EL34" s="57">
        <f t="shared" si="49"/>
        <v>0.15</v>
      </c>
      <c r="EM34" s="57">
        <f t="shared" si="50"/>
        <v>0.25</v>
      </c>
      <c r="EN34" s="56">
        <f t="shared" si="51"/>
        <v>0.4</v>
      </c>
      <c r="EO34" s="55">
        <f t="shared" si="52"/>
        <v>1</v>
      </c>
      <c r="EP34" s="54">
        <f t="shared" si="53"/>
        <v>9.3311999999999978E-3</v>
      </c>
      <c r="EQ34" s="55">
        <f t="shared" si="54"/>
        <v>4</v>
      </c>
      <c r="ER34" s="54">
        <f t="shared" si="55"/>
        <v>0.8</v>
      </c>
      <c r="ES34" s="57">
        <f t="shared" si="56"/>
        <v>0</v>
      </c>
      <c r="ET34" s="57">
        <f t="shared" si="57"/>
        <v>0</v>
      </c>
      <c r="EU34" s="56">
        <f t="shared" si="58"/>
        <v>0</v>
      </c>
      <c r="EV34" s="55">
        <f t="shared" si="59"/>
        <v>1</v>
      </c>
      <c r="EW34" s="54">
        <f t="shared" si="60"/>
        <v>9.3311999999999978E-3</v>
      </c>
      <c r="EX34" s="55">
        <f t="shared" si="61"/>
        <v>4</v>
      </c>
      <c r="EY34" s="54">
        <f t="shared" si="62"/>
        <v>0.8</v>
      </c>
      <c r="EZ34" s="57">
        <f t="shared" si="63"/>
        <v>0</v>
      </c>
      <c r="FA34" s="57">
        <f t="shared" si="64"/>
        <v>0</v>
      </c>
      <c r="FB34" s="56">
        <f t="shared" si="65"/>
        <v>0</v>
      </c>
      <c r="FC34" s="55">
        <f t="shared" si="66"/>
        <v>1</v>
      </c>
      <c r="FD34" s="54">
        <f t="shared" si="67"/>
        <v>9.3311999999999978E-3</v>
      </c>
      <c r="FE34" s="55">
        <f t="shared" si="68"/>
        <v>4</v>
      </c>
      <c r="FF34" s="54">
        <f t="shared" si="69"/>
        <v>0.8</v>
      </c>
      <c r="FG34" s="57">
        <f t="shared" si="70"/>
        <v>0</v>
      </c>
      <c r="FH34" s="57">
        <f t="shared" si="71"/>
        <v>0</v>
      </c>
      <c r="FI34" s="56">
        <f t="shared" si="72"/>
        <v>0</v>
      </c>
      <c r="FJ34" s="55">
        <f t="shared" si="73"/>
        <v>1</v>
      </c>
      <c r="FK34" s="54">
        <f t="shared" si="74"/>
        <v>9.3311999999999978E-3</v>
      </c>
      <c r="FL34" s="55">
        <f t="shared" si="75"/>
        <v>4</v>
      </c>
      <c r="FM34" s="54">
        <f t="shared" si="76"/>
        <v>0.8</v>
      </c>
      <c r="FN34" s="57">
        <f t="shared" si="77"/>
        <v>0</v>
      </c>
      <c r="FO34" s="57">
        <f t="shared" si="78"/>
        <v>0</v>
      </c>
      <c r="FP34" s="56">
        <f t="shared" si="79"/>
        <v>0</v>
      </c>
      <c r="FQ34" s="55">
        <f t="shared" si="80"/>
        <v>1</v>
      </c>
      <c r="FR34" s="54">
        <f t="shared" si="81"/>
        <v>9.3311999999999978E-3</v>
      </c>
      <c r="FS34" s="55">
        <f t="shared" si="82"/>
        <v>4</v>
      </c>
      <c r="FT34" s="54">
        <f t="shared" si="83"/>
        <v>0.8</v>
      </c>
      <c r="FU34" s="57">
        <f t="shared" si="84"/>
        <v>0</v>
      </c>
      <c r="FV34" s="57">
        <f t="shared" si="85"/>
        <v>0</v>
      </c>
      <c r="FW34" s="56">
        <f t="shared" si="86"/>
        <v>0</v>
      </c>
      <c r="FX34" s="55">
        <f t="shared" si="87"/>
        <v>1</v>
      </c>
      <c r="FY34" s="54">
        <f t="shared" si="88"/>
        <v>9.3311999999999978E-3</v>
      </c>
      <c r="FZ34" s="55">
        <f t="shared" si="89"/>
        <v>4</v>
      </c>
      <c r="GA34" s="54">
        <f t="shared" si="90"/>
        <v>0.8</v>
      </c>
      <c r="GB34" s="57">
        <f t="shared" si="91"/>
        <v>0</v>
      </c>
      <c r="GC34" s="57">
        <f t="shared" si="92"/>
        <v>0</v>
      </c>
      <c r="GD34" s="56">
        <f t="shared" si="93"/>
        <v>0</v>
      </c>
      <c r="GE34" s="55">
        <f t="shared" si="94"/>
        <v>1</v>
      </c>
      <c r="GF34" s="54">
        <f t="shared" si="95"/>
        <v>9.3311999999999978E-3</v>
      </c>
      <c r="GG34" s="55">
        <f t="shared" si="96"/>
        <v>4</v>
      </c>
      <c r="GH34" s="54">
        <f t="shared" si="97"/>
        <v>0.8</v>
      </c>
      <c r="GI34" s="54">
        <f t="shared" si="98"/>
        <v>0.8</v>
      </c>
    </row>
    <row r="35" spans="1:191" ht="144" x14ac:dyDescent="0.2">
      <c r="A35" s="196">
        <v>27</v>
      </c>
      <c r="B35" s="195" t="s">
        <v>535</v>
      </c>
      <c r="C35" s="194" t="s">
        <v>547</v>
      </c>
      <c r="D35" s="193" t="s">
        <v>205</v>
      </c>
      <c r="E35" s="190" t="s">
        <v>539</v>
      </c>
      <c r="F35" s="188" t="s">
        <v>224</v>
      </c>
      <c r="G35" s="190" t="s">
        <v>533</v>
      </c>
      <c r="H35" s="190" t="s">
        <v>173</v>
      </c>
      <c r="I35" s="192" t="s">
        <v>20</v>
      </c>
      <c r="J35" s="192" t="s">
        <v>54</v>
      </c>
      <c r="K35" s="192" t="s">
        <v>54</v>
      </c>
      <c r="L35" s="192" t="s">
        <v>54</v>
      </c>
      <c r="M35" s="192" t="s">
        <v>53</v>
      </c>
      <c r="N35" s="192" t="s">
        <v>54</v>
      </c>
      <c r="O35" s="192" t="s">
        <v>54</v>
      </c>
      <c r="P35" s="192" t="s">
        <v>54</v>
      </c>
      <c r="Q35" s="192" t="s">
        <v>53</v>
      </c>
      <c r="R35" s="192" t="s">
        <v>54</v>
      </c>
      <c r="S35" s="192" t="s">
        <v>54</v>
      </c>
      <c r="T35" s="192" t="s">
        <v>53</v>
      </c>
      <c r="U35" s="192" t="s">
        <v>54</v>
      </c>
      <c r="V35" s="192" t="s">
        <v>54</v>
      </c>
      <c r="W35" s="192" t="s">
        <v>54</v>
      </c>
      <c r="X35" s="192" t="s">
        <v>53</v>
      </c>
      <c r="Y35" s="192" t="s">
        <v>53</v>
      </c>
      <c r="Z35" s="192" t="s">
        <v>53</v>
      </c>
      <c r="AA35" s="192" t="s">
        <v>53</v>
      </c>
      <c r="AB35" s="192" t="s">
        <v>53</v>
      </c>
      <c r="AC35" s="70" t="str">
        <f t="shared" si="0"/>
        <v>2 - Baja</v>
      </c>
      <c r="AD35" s="64">
        <f t="shared" si="1"/>
        <v>0.4</v>
      </c>
      <c r="AE35" s="70" t="str">
        <f t="shared" si="2"/>
        <v>4 - Mayor</v>
      </c>
      <c r="AF35" s="64">
        <f t="shared" si="3"/>
        <v>0.8</v>
      </c>
      <c r="AG35" s="69" t="str">
        <f>IFERROR(INDEX('CONSERVAC INFR'!$BLU$689:$BLY$693,MATCH(I35,'CONSERVAC INFR'!$BLS$689:$BLS$693,0),MATCH(AE35,'CONSERVAC INFR'!$BLU$687:$BLY$687,0)),"")</f>
        <v>MODERADO</v>
      </c>
      <c r="AH35" s="64">
        <f t="shared" si="4"/>
        <v>0.32000000000000006</v>
      </c>
      <c r="AI35" s="191" t="s">
        <v>546</v>
      </c>
      <c r="AJ35" s="190" t="s">
        <v>114</v>
      </c>
      <c r="AK35" s="190" t="s">
        <v>531</v>
      </c>
      <c r="AL35" s="190" t="s">
        <v>530</v>
      </c>
      <c r="AM35" s="188" t="s">
        <v>34</v>
      </c>
      <c r="AN35" s="189" t="s">
        <v>45</v>
      </c>
      <c r="AO35" s="189" t="s">
        <v>50</v>
      </c>
      <c r="AP35" s="188" t="s">
        <v>52</v>
      </c>
      <c r="AQ35" s="188" t="s">
        <v>34</v>
      </c>
      <c r="AR35" s="189" t="s">
        <v>45</v>
      </c>
      <c r="AS35" s="189" t="s">
        <v>50</v>
      </c>
      <c r="AT35" s="188" t="s">
        <v>52</v>
      </c>
      <c r="AU35" s="188" t="s">
        <v>34</v>
      </c>
      <c r="AV35" s="189" t="s">
        <v>45</v>
      </c>
      <c r="AW35" s="189" t="s">
        <v>50</v>
      </c>
      <c r="AX35" s="188" t="s">
        <v>52</v>
      </c>
      <c r="AY35" s="188" t="s">
        <v>34</v>
      </c>
      <c r="AZ35" s="189" t="s">
        <v>45</v>
      </c>
      <c r="BA35" s="189" t="s">
        <v>50</v>
      </c>
      <c r="BB35" s="188" t="s">
        <v>52</v>
      </c>
      <c r="BC35" s="188" t="s">
        <v>34</v>
      </c>
      <c r="BD35" s="189" t="s">
        <v>45</v>
      </c>
      <c r="BE35" s="189" t="s">
        <v>50</v>
      </c>
      <c r="BF35" s="188" t="s">
        <v>52</v>
      </c>
      <c r="BG35" s="188"/>
      <c r="BH35" s="189"/>
      <c r="BI35" s="189"/>
      <c r="BJ35" s="188"/>
      <c r="BK35" s="188"/>
      <c r="BL35" s="189"/>
      <c r="BM35" s="189"/>
      <c r="BN35" s="188"/>
      <c r="BO35" s="188"/>
      <c r="BP35" s="189"/>
      <c r="BQ35" s="189"/>
      <c r="BR35" s="188"/>
      <c r="BS35" s="188"/>
      <c r="BT35" s="189"/>
      <c r="BU35" s="189"/>
      <c r="BV35" s="188"/>
      <c r="BW35" s="188"/>
      <c r="BX35" s="189"/>
      <c r="BY35" s="189"/>
      <c r="BZ35" s="188"/>
      <c r="CA35" s="188"/>
      <c r="CB35" s="189"/>
      <c r="CC35" s="189"/>
      <c r="CD35" s="188"/>
      <c r="CE35" s="188"/>
      <c r="CF35" s="189"/>
      <c r="CG35" s="189"/>
      <c r="CH35" s="188"/>
      <c r="CI35" s="67"/>
      <c r="CJ35" s="67"/>
      <c r="CK35" s="62"/>
      <c r="CL35" s="66" t="str">
        <f>IFERROR(IF(GE35&lt;=1,"1 - Muy Baja",VLOOKUP(GE35,'CONSERVAC INFR'!$BLR$689:$BLS$693,2,0)),"")</f>
        <v>1 - Muy Baja</v>
      </c>
      <c r="CM35" s="65">
        <f t="shared" si="5"/>
        <v>3.1103999999999993E-2</v>
      </c>
      <c r="CN35" s="66" t="str">
        <f>IFERROR(IF(GG35&lt;=1,"1 - Leve",HLOOKUP(GG35,'CONSERVAC INFR'!$BLU$686:$BLY$687,2,0)),"")</f>
        <v>4 - Mayor</v>
      </c>
      <c r="CO35" s="65">
        <f t="shared" si="6"/>
        <v>0.8</v>
      </c>
      <c r="CP35" s="63" t="str">
        <f t="shared" si="7"/>
        <v>MODERADO</v>
      </c>
      <c r="CQ35" s="64">
        <f t="shared" si="8"/>
        <v>2.4883199999999994E-2</v>
      </c>
      <c r="CR35" s="77" t="s">
        <v>475</v>
      </c>
      <c r="CS35" s="63">
        <f t="shared" si="9"/>
        <v>3</v>
      </c>
      <c r="CT35" s="62"/>
      <c r="CU35" s="172" t="s">
        <v>537</v>
      </c>
      <c r="CV35" s="79" t="s">
        <v>545</v>
      </c>
      <c r="CW35" s="60"/>
      <c r="CX35" s="56">
        <f t="shared" si="10"/>
        <v>11</v>
      </c>
      <c r="CY35" s="59">
        <f t="shared" si="11"/>
        <v>4</v>
      </c>
      <c r="CZ35" s="56" t="str">
        <f t="shared" si="12"/>
        <v>Mayor</v>
      </c>
      <c r="DA35" s="58">
        <f t="shared" si="13"/>
        <v>0.8</v>
      </c>
      <c r="DB35" s="57">
        <f t="shared" si="14"/>
        <v>0.15</v>
      </c>
      <c r="DC35" s="57">
        <f t="shared" si="15"/>
        <v>0.25</v>
      </c>
      <c r="DD35" s="56">
        <f t="shared" si="16"/>
        <v>0.4</v>
      </c>
      <c r="DE35" s="55">
        <f t="shared" si="17"/>
        <v>2</v>
      </c>
      <c r="DF35" s="54">
        <f t="shared" si="18"/>
        <v>0.24</v>
      </c>
      <c r="DG35" s="55">
        <f t="shared" si="19"/>
        <v>4</v>
      </c>
      <c r="DH35" s="55"/>
      <c r="DI35" s="54">
        <f t="shared" si="20"/>
        <v>0.8</v>
      </c>
      <c r="DJ35" s="57">
        <f t="shared" si="21"/>
        <v>0.15</v>
      </c>
      <c r="DK35" s="57">
        <f t="shared" si="22"/>
        <v>0.25</v>
      </c>
      <c r="DL35" s="56">
        <f t="shared" si="23"/>
        <v>0.4</v>
      </c>
      <c r="DM35" s="55">
        <f t="shared" si="24"/>
        <v>1</v>
      </c>
      <c r="DN35" s="54">
        <f t="shared" si="25"/>
        <v>0.14399999999999999</v>
      </c>
      <c r="DO35" s="55">
        <f t="shared" si="26"/>
        <v>4</v>
      </c>
      <c r="DP35" s="54">
        <f t="shared" si="27"/>
        <v>0.8</v>
      </c>
      <c r="DQ35" s="57">
        <f t="shared" si="28"/>
        <v>0.15</v>
      </c>
      <c r="DR35" s="57">
        <f t="shared" si="29"/>
        <v>0.25</v>
      </c>
      <c r="DS35" s="56">
        <f t="shared" si="30"/>
        <v>0.4</v>
      </c>
      <c r="DT35" s="55">
        <f t="shared" si="31"/>
        <v>1</v>
      </c>
      <c r="DU35" s="54">
        <f t="shared" si="32"/>
        <v>8.6399999999999991E-2</v>
      </c>
      <c r="DV35" s="55">
        <f t="shared" si="33"/>
        <v>4</v>
      </c>
      <c r="DW35" s="54">
        <f t="shared" si="34"/>
        <v>0.8</v>
      </c>
      <c r="DX35" s="57">
        <f t="shared" si="35"/>
        <v>0.15</v>
      </c>
      <c r="DY35" s="57">
        <f t="shared" si="36"/>
        <v>0.25</v>
      </c>
      <c r="DZ35" s="56">
        <f t="shared" si="37"/>
        <v>0.4</v>
      </c>
      <c r="EA35" s="55">
        <f t="shared" si="38"/>
        <v>1</v>
      </c>
      <c r="EB35" s="54">
        <f t="shared" si="39"/>
        <v>5.183999999999999E-2</v>
      </c>
      <c r="EC35" s="55">
        <f t="shared" si="40"/>
        <v>4</v>
      </c>
      <c r="ED35" s="54">
        <f t="shared" si="41"/>
        <v>0.8</v>
      </c>
      <c r="EE35" s="57">
        <f t="shared" si="42"/>
        <v>0.15</v>
      </c>
      <c r="EF35" s="57">
        <f t="shared" si="43"/>
        <v>0.25</v>
      </c>
      <c r="EG35" s="56">
        <f t="shared" si="44"/>
        <v>0.4</v>
      </c>
      <c r="EH35" s="55">
        <f t="shared" si="45"/>
        <v>1</v>
      </c>
      <c r="EI35" s="54">
        <f t="shared" si="46"/>
        <v>3.1103999999999993E-2</v>
      </c>
      <c r="EJ35" s="55">
        <f t="shared" si="47"/>
        <v>4</v>
      </c>
      <c r="EK35" s="54">
        <f t="shared" si="48"/>
        <v>0.8</v>
      </c>
      <c r="EL35" s="57">
        <f t="shared" si="49"/>
        <v>0</v>
      </c>
      <c r="EM35" s="57">
        <f t="shared" si="50"/>
        <v>0</v>
      </c>
      <c r="EN35" s="56">
        <f t="shared" si="51"/>
        <v>0</v>
      </c>
      <c r="EO35" s="55">
        <f t="shared" si="52"/>
        <v>1</v>
      </c>
      <c r="EP35" s="54">
        <f t="shared" si="53"/>
        <v>3.1103999999999993E-2</v>
      </c>
      <c r="EQ35" s="55">
        <f t="shared" si="54"/>
        <v>4</v>
      </c>
      <c r="ER35" s="54">
        <f t="shared" si="55"/>
        <v>0.8</v>
      </c>
      <c r="ES35" s="57">
        <f t="shared" si="56"/>
        <v>0</v>
      </c>
      <c r="ET35" s="57">
        <f t="shared" si="57"/>
        <v>0</v>
      </c>
      <c r="EU35" s="56">
        <f t="shared" si="58"/>
        <v>0</v>
      </c>
      <c r="EV35" s="55">
        <f t="shared" si="59"/>
        <v>1</v>
      </c>
      <c r="EW35" s="54">
        <f t="shared" si="60"/>
        <v>3.1103999999999993E-2</v>
      </c>
      <c r="EX35" s="55">
        <f t="shared" si="61"/>
        <v>4</v>
      </c>
      <c r="EY35" s="54">
        <f t="shared" si="62"/>
        <v>0.8</v>
      </c>
      <c r="EZ35" s="57">
        <f t="shared" si="63"/>
        <v>0</v>
      </c>
      <c r="FA35" s="57">
        <f t="shared" si="64"/>
        <v>0</v>
      </c>
      <c r="FB35" s="56">
        <f t="shared" si="65"/>
        <v>0</v>
      </c>
      <c r="FC35" s="55">
        <f t="shared" si="66"/>
        <v>1</v>
      </c>
      <c r="FD35" s="54">
        <f t="shared" si="67"/>
        <v>3.1103999999999993E-2</v>
      </c>
      <c r="FE35" s="55">
        <f t="shared" si="68"/>
        <v>4</v>
      </c>
      <c r="FF35" s="54">
        <f t="shared" si="69"/>
        <v>0.8</v>
      </c>
      <c r="FG35" s="57">
        <f t="shared" si="70"/>
        <v>0</v>
      </c>
      <c r="FH35" s="57">
        <f t="shared" si="71"/>
        <v>0</v>
      </c>
      <c r="FI35" s="56">
        <f t="shared" si="72"/>
        <v>0</v>
      </c>
      <c r="FJ35" s="55">
        <f t="shared" si="73"/>
        <v>1</v>
      </c>
      <c r="FK35" s="54">
        <f t="shared" si="74"/>
        <v>3.1103999999999993E-2</v>
      </c>
      <c r="FL35" s="55">
        <f t="shared" si="75"/>
        <v>4</v>
      </c>
      <c r="FM35" s="54">
        <f t="shared" si="76"/>
        <v>0.8</v>
      </c>
      <c r="FN35" s="57">
        <f t="shared" si="77"/>
        <v>0</v>
      </c>
      <c r="FO35" s="57">
        <f t="shared" si="78"/>
        <v>0</v>
      </c>
      <c r="FP35" s="56">
        <f t="shared" si="79"/>
        <v>0</v>
      </c>
      <c r="FQ35" s="55">
        <f t="shared" si="80"/>
        <v>1</v>
      </c>
      <c r="FR35" s="54">
        <f t="shared" si="81"/>
        <v>3.1103999999999993E-2</v>
      </c>
      <c r="FS35" s="55">
        <f t="shared" si="82"/>
        <v>4</v>
      </c>
      <c r="FT35" s="54">
        <f t="shared" si="83"/>
        <v>0.8</v>
      </c>
      <c r="FU35" s="57">
        <f t="shared" si="84"/>
        <v>0</v>
      </c>
      <c r="FV35" s="57">
        <f t="shared" si="85"/>
        <v>0</v>
      </c>
      <c r="FW35" s="56">
        <f t="shared" si="86"/>
        <v>0</v>
      </c>
      <c r="FX35" s="55">
        <f t="shared" si="87"/>
        <v>1</v>
      </c>
      <c r="FY35" s="54">
        <f t="shared" si="88"/>
        <v>3.1103999999999993E-2</v>
      </c>
      <c r="FZ35" s="55">
        <f t="shared" si="89"/>
        <v>4</v>
      </c>
      <c r="GA35" s="54">
        <f t="shared" si="90"/>
        <v>0.8</v>
      </c>
      <c r="GB35" s="57">
        <f t="shared" si="91"/>
        <v>0</v>
      </c>
      <c r="GC35" s="57">
        <f t="shared" si="92"/>
        <v>0</v>
      </c>
      <c r="GD35" s="56">
        <f t="shared" si="93"/>
        <v>0</v>
      </c>
      <c r="GE35" s="55">
        <f t="shared" si="94"/>
        <v>1</v>
      </c>
      <c r="GF35" s="54">
        <f t="shared" si="95"/>
        <v>3.1103999999999993E-2</v>
      </c>
      <c r="GG35" s="55">
        <f t="shared" si="96"/>
        <v>4</v>
      </c>
      <c r="GH35" s="54">
        <f t="shared" si="97"/>
        <v>0.8</v>
      </c>
      <c r="GI35" s="54">
        <f t="shared" si="98"/>
        <v>0.8</v>
      </c>
    </row>
    <row r="36" spans="1:191" ht="96" x14ac:dyDescent="0.2">
      <c r="A36" s="196">
        <v>28</v>
      </c>
      <c r="B36" s="195" t="s">
        <v>535</v>
      </c>
      <c r="C36" s="194" t="s">
        <v>544</v>
      </c>
      <c r="D36" s="193" t="s">
        <v>206</v>
      </c>
      <c r="E36" s="190" t="s">
        <v>204</v>
      </c>
      <c r="F36" s="188" t="s">
        <v>225</v>
      </c>
      <c r="G36" s="190" t="s">
        <v>533</v>
      </c>
      <c r="H36" s="190" t="s">
        <v>173</v>
      </c>
      <c r="I36" s="192" t="s">
        <v>18</v>
      </c>
      <c r="J36" s="192" t="s">
        <v>54</v>
      </c>
      <c r="K36" s="192" t="s">
        <v>54</v>
      </c>
      <c r="L36" s="192" t="s">
        <v>54</v>
      </c>
      <c r="M36" s="192" t="s">
        <v>53</v>
      </c>
      <c r="N36" s="192" t="s">
        <v>54</v>
      </c>
      <c r="O36" s="192" t="s">
        <v>54</v>
      </c>
      <c r="P36" s="192" t="s">
        <v>54</v>
      </c>
      <c r="Q36" s="192" t="s">
        <v>53</v>
      </c>
      <c r="R36" s="192" t="s">
        <v>54</v>
      </c>
      <c r="S36" s="192" t="s">
        <v>54</v>
      </c>
      <c r="T36" s="192" t="s">
        <v>53</v>
      </c>
      <c r="U36" s="192" t="s">
        <v>54</v>
      </c>
      <c r="V36" s="192" t="s">
        <v>54</v>
      </c>
      <c r="W36" s="192" t="s">
        <v>54</v>
      </c>
      <c r="X36" s="192" t="s">
        <v>53</v>
      </c>
      <c r="Y36" s="192" t="s">
        <v>53</v>
      </c>
      <c r="Z36" s="192" t="s">
        <v>53</v>
      </c>
      <c r="AA36" s="192" t="s">
        <v>53</v>
      </c>
      <c r="AB36" s="192" t="s">
        <v>53</v>
      </c>
      <c r="AC36" s="70" t="str">
        <f t="shared" si="0"/>
        <v>1 - Muy Baja</v>
      </c>
      <c r="AD36" s="64">
        <f t="shared" si="1"/>
        <v>0.2</v>
      </c>
      <c r="AE36" s="70" t="str">
        <f t="shared" si="2"/>
        <v>4 - Mayor</v>
      </c>
      <c r="AF36" s="64">
        <f t="shared" si="3"/>
        <v>0.8</v>
      </c>
      <c r="AG36" s="69" t="str">
        <f>IFERROR(INDEX('CONSERVAC INFR'!$BLU$689:$BLY$693,MATCH(I36,'CONSERVAC INFR'!$BLS$689:$BLS$693,0),MATCH(AE36,'CONSERVAC INFR'!$BLU$687:$BLY$687,0)),"")</f>
        <v>MODERADO</v>
      </c>
      <c r="AH36" s="64">
        <f t="shared" si="4"/>
        <v>0.16000000000000003</v>
      </c>
      <c r="AI36" s="191" t="s">
        <v>543</v>
      </c>
      <c r="AJ36" s="190" t="s">
        <v>114</v>
      </c>
      <c r="AK36" s="190" t="s">
        <v>531</v>
      </c>
      <c r="AL36" s="190" t="s">
        <v>530</v>
      </c>
      <c r="AM36" s="188" t="s">
        <v>34</v>
      </c>
      <c r="AN36" s="189" t="s">
        <v>45</v>
      </c>
      <c r="AO36" s="189" t="s">
        <v>50</v>
      </c>
      <c r="AP36" s="188" t="s">
        <v>52</v>
      </c>
      <c r="AQ36" s="188" t="s">
        <v>34</v>
      </c>
      <c r="AR36" s="189" t="s">
        <v>45</v>
      </c>
      <c r="AS36" s="189" t="s">
        <v>50</v>
      </c>
      <c r="AT36" s="188" t="s">
        <v>52</v>
      </c>
      <c r="AU36" s="188" t="s">
        <v>34</v>
      </c>
      <c r="AV36" s="189" t="s">
        <v>45</v>
      </c>
      <c r="AW36" s="189" t="s">
        <v>50</v>
      </c>
      <c r="AX36" s="188" t="s">
        <v>52</v>
      </c>
      <c r="AY36" s="188" t="s">
        <v>34</v>
      </c>
      <c r="AZ36" s="189" t="s">
        <v>45</v>
      </c>
      <c r="BA36" s="189" t="s">
        <v>50</v>
      </c>
      <c r="BB36" s="188" t="s">
        <v>52</v>
      </c>
      <c r="BC36" s="188"/>
      <c r="BD36" s="189"/>
      <c r="BE36" s="189"/>
      <c r="BF36" s="188"/>
      <c r="BG36" s="188"/>
      <c r="BH36" s="189"/>
      <c r="BI36" s="189"/>
      <c r="BJ36" s="188"/>
      <c r="BK36" s="188"/>
      <c r="BL36" s="189"/>
      <c r="BM36" s="189"/>
      <c r="BN36" s="188"/>
      <c r="BO36" s="188"/>
      <c r="BP36" s="189"/>
      <c r="BQ36" s="189"/>
      <c r="BR36" s="188"/>
      <c r="BS36" s="188"/>
      <c r="BT36" s="189"/>
      <c r="BU36" s="189"/>
      <c r="BV36" s="188"/>
      <c r="BW36" s="188"/>
      <c r="BX36" s="189"/>
      <c r="BY36" s="189"/>
      <c r="BZ36" s="188"/>
      <c r="CA36" s="188"/>
      <c r="CB36" s="189"/>
      <c r="CC36" s="189"/>
      <c r="CD36" s="188"/>
      <c r="CE36" s="188"/>
      <c r="CF36" s="189"/>
      <c r="CG36" s="189"/>
      <c r="CH36" s="188"/>
      <c r="CI36" s="67"/>
      <c r="CJ36" s="67"/>
      <c r="CK36" s="62"/>
      <c r="CL36" s="66" t="str">
        <f>IFERROR(IF(GE36&lt;=1,"1 - Muy Baja",VLOOKUP(GE36,'CONSERVAC INFR'!$BLR$689:$BLS$693,2,0)),"")</f>
        <v>1 - Muy Baja</v>
      </c>
      <c r="CM36" s="65">
        <f t="shared" si="5"/>
        <v>2.5919999999999995E-2</v>
      </c>
      <c r="CN36" s="66" t="str">
        <f>IFERROR(IF(GG36&lt;=1,"1 - Leve",HLOOKUP(GG36,'CONSERVAC INFR'!$BLU$686:$BLY$687,2,0)),"")</f>
        <v>4 - Mayor</v>
      </c>
      <c r="CO36" s="65">
        <f t="shared" si="6"/>
        <v>0.8</v>
      </c>
      <c r="CP36" s="63" t="str">
        <f t="shared" si="7"/>
        <v>MODERADO</v>
      </c>
      <c r="CQ36" s="64">
        <f t="shared" si="8"/>
        <v>2.0735999999999997E-2</v>
      </c>
      <c r="CR36" s="77" t="s">
        <v>238</v>
      </c>
      <c r="CS36" s="63">
        <f t="shared" si="9"/>
        <v>3</v>
      </c>
      <c r="CT36" s="62"/>
      <c r="CU36" s="172" t="s">
        <v>542</v>
      </c>
      <c r="CV36" s="79" t="s">
        <v>541</v>
      </c>
      <c r="CW36" s="60"/>
      <c r="CX36" s="56">
        <f t="shared" si="10"/>
        <v>11</v>
      </c>
      <c r="CY36" s="59">
        <f t="shared" si="11"/>
        <v>4</v>
      </c>
      <c r="CZ36" s="56" t="str">
        <f t="shared" si="12"/>
        <v>Mayor</v>
      </c>
      <c r="DA36" s="58">
        <f t="shared" si="13"/>
        <v>0.8</v>
      </c>
      <c r="DB36" s="57">
        <f t="shared" si="14"/>
        <v>0.15</v>
      </c>
      <c r="DC36" s="57">
        <f t="shared" si="15"/>
        <v>0.25</v>
      </c>
      <c r="DD36" s="56">
        <f t="shared" si="16"/>
        <v>0.4</v>
      </c>
      <c r="DE36" s="55">
        <f t="shared" si="17"/>
        <v>1</v>
      </c>
      <c r="DF36" s="54">
        <f t="shared" si="18"/>
        <v>0.12</v>
      </c>
      <c r="DG36" s="55">
        <f t="shared" si="19"/>
        <v>4</v>
      </c>
      <c r="DH36" s="55"/>
      <c r="DI36" s="54">
        <f t="shared" si="20"/>
        <v>0.8</v>
      </c>
      <c r="DJ36" s="57">
        <f t="shared" si="21"/>
        <v>0.15</v>
      </c>
      <c r="DK36" s="57">
        <f t="shared" si="22"/>
        <v>0.25</v>
      </c>
      <c r="DL36" s="56">
        <f t="shared" si="23"/>
        <v>0.4</v>
      </c>
      <c r="DM36" s="55">
        <f t="shared" si="24"/>
        <v>1</v>
      </c>
      <c r="DN36" s="54">
        <f t="shared" si="25"/>
        <v>7.1999999999999995E-2</v>
      </c>
      <c r="DO36" s="55">
        <f t="shared" si="26"/>
        <v>4</v>
      </c>
      <c r="DP36" s="54">
        <f t="shared" si="27"/>
        <v>0.8</v>
      </c>
      <c r="DQ36" s="57">
        <f t="shared" si="28"/>
        <v>0.15</v>
      </c>
      <c r="DR36" s="57">
        <f t="shared" si="29"/>
        <v>0.25</v>
      </c>
      <c r="DS36" s="56">
        <f t="shared" si="30"/>
        <v>0.4</v>
      </c>
      <c r="DT36" s="55">
        <f t="shared" si="31"/>
        <v>1</v>
      </c>
      <c r="DU36" s="54">
        <f t="shared" si="32"/>
        <v>4.3199999999999995E-2</v>
      </c>
      <c r="DV36" s="55">
        <f t="shared" si="33"/>
        <v>4</v>
      </c>
      <c r="DW36" s="54">
        <f t="shared" si="34"/>
        <v>0.8</v>
      </c>
      <c r="DX36" s="57">
        <f t="shared" si="35"/>
        <v>0.15</v>
      </c>
      <c r="DY36" s="57">
        <f t="shared" si="36"/>
        <v>0.25</v>
      </c>
      <c r="DZ36" s="56">
        <f t="shared" si="37"/>
        <v>0.4</v>
      </c>
      <c r="EA36" s="55">
        <f t="shared" si="38"/>
        <v>1</v>
      </c>
      <c r="EB36" s="54">
        <f t="shared" si="39"/>
        <v>2.5919999999999995E-2</v>
      </c>
      <c r="EC36" s="55">
        <f t="shared" si="40"/>
        <v>4</v>
      </c>
      <c r="ED36" s="54">
        <f t="shared" si="41"/>
        <v>0.8</v>
      </c>
      <c r="EE36" s="57">
        <f t="shared" si="42"/>
        <v>0</v>
      </c>
      <c r="EF36" s="57">
        <f t="shared" si="43"/>
        <v>0</v>
      </c>
      <c r="EG36" s="56">
        <f t="shared" si="44"/>
        <v>0</v>
      </c>
      <c r="EH36" s="55">
        <f t="shared" si="45"/>
        <v>1</v>
      </c>
      <c r="EI36" s="54">
        <f t="shared" si="46"/>
        <v>2.5919999999999995E-2</v>
      </c>
      <c r="EJ36" s="55">
        <f t="shared" si="47"/>
        <v>4</v>
      </c>
      <c r="EK36" s="54">
        <f t="shared" si="48"/>
        <v>0.8</v>
      </c>
      <c r="EL36" s="57">
        <f t="shared" si="49"/>
        <v>0</v>
      </c>
      <c r="EM36" s="57">
        <f t="shared" si="50"/>
        <v>0</v>
      </c>
      <c r="EN36" s="56">
        <f t="shared" si="51"/>
        <v>0</v>
      </c>
      <c r="EO36" s="55">
        <f t="shared" si="52"/>
        <v>1</v>
      </c>
      <c r="EP36" s="54">
        <f t="shared" si="53"/>
        <v>2.5919999999999995E-2</v>
      </c>
      <c r="EQ36" s="55">
        <f t="shared" si="54"/>
        <v>4</v>
      </c>
      <c r="ER36" s="54">
        <f t="shared" si="55"/>
        <v>0.8</v>
      </c>
      <c r="ES36" s="57">
        <f t="shared" si="56"/>
        <v>0</v>
      </c>
      <c r="ET36" s="57">
        <f t="shared" si="57"/>
        <v>0</v>
      </c>
      <c r="EU36" s="56">
        <f t="shared" si="58"/>
        <v>0</v>
      </c>
      <c r="EV36" s="55">
        <f t="shared" si="59"/>
        <v>1</v>
      </c>
      <c r="EW36" s="54">
        <f t="shared" si="60"/>
        <v>2.5919999999999995E-2</v>
      </c>
      <c r="EX36" s="55">
        <f t="shared" si="61"/>
        <v>4</v>
      </c>
      <c r="EY36" s="54">
        <f t="shared" si="62"/>
        <v>0.8</v>
      </c>
      <c r="EZ36" s="57">
        <f t="shared" si="63"/>
        <v>0</v>
      </c>
      <c r="FA36" s="57">
        <f t="shared" si="64"/>
        <v>0</v>
      </c>
      <c r="FB36" s="56">
        <f t="shared" si="65"/>
        <v>0</v>
      </c>
      <c r="FC36" s="55">
        <f t="shared" si="66"/>
        <v>1</v>
      </c>
      <c r="FD36" s="54">
        <f t="shared" si="67"/>
        <v>2.5919999999999995E-2</v>
      </c>
      <c r="FE36" s="55">
        <f t="shared" si="68"/>
        <v>4</v>
      </c>
      <c r="FF36" s="54">
        <f t="shared" si="69"/>
        <v>0.8</v>
      </c>
      <c r="FG36" s="57">
        <f t="shared" si="70"/>
        <v>0</v>
      </c>
      <c r="FH36" s="57">
        <f t="shared" si="71"/>
        <v>0</v>
      </c>
      <c r="FI36" s="56">
        <f t="shared" si="72"/>
        <v>0</v>
      </c>
      <c r="FJ36" s="55">
        <f t="shared" si="73"/>
        <v>1</v>
      </c>
      <c r="FK36" s="54">
        <f t="shared" si="74"/>
        <v>2.5919999999999995E-2</v>
      </c>
      <c r="FL36" s="55">
        <f t="shared" si="75"/>
        <v>4</v>
      </c>
      <c r="FM36" s="54">
        <f t="shared" si="76"/>
        <v>0.8</v>
      </c>
      <c r="FN36" s="57">
        <f t="shared" si="77"/>
        <v>0</v>
      </c>
      <c r="FO36" s="57">
        <f t="shared" si="78"/>
        <v>0</v>
      </c>
      <c r="FP36" s="56">
        <f t="shared" si="79"/>
        <v>0</v>
      </c>
      <c r="FQ36" s="55">
        <f t="shared" si="80"/>
        <v>1</v>
      </c>
      <c r="FR36" s="54">
        <f t="shared" si="81"/>
        <v>2.5919999999999995E-2</v>
      </c>
      <c r="FS36" s="55">
        <f t="shared" si="82"/>
        <v>4</v>
      </c>
      <c r="FT36" s="54">
        <f t="shared" si="83"/>
        <v>0.8</v>
      </c>
      <c r="FU36" s="57">
        <f t="shared" si="84"/>
        <v>0</v>
      </c>
      <c r="FV36" s="57">
        <f t="shared" si="85"/>
        <v>0</v>
      </c>
      <c r="FW36" s="56">
        <f t="shared" si="86"/>
        <v>0</v>
      </c>
      <c r="FX36" s="55">
        <f t="shared" si="87"/>
        <v>1</v>
      </c>
      <c r="FY36" s="54">
        <f t="shared" si="88"/>
        <v>2.5919999999999995E-2</v>
      </c>
      <c r="FZ36" s="55">
        <f t="shared" si="89"/>
        <v>4</v>
      </c>
      <c r="GA36" s="54">
        <f t="shared" si="90"/>
        <v>0.8</v>
      </c>
      <c r="GB36" s="57">
        <f t="shared" si="91"/>
        <v>0</v>
      </c>
      <c r="GC36" s="57">
        <f t="shared" si="92"/>
        <v>0</v>
      </c>
      <c r="GD36" s="56">
        <f t="shared" si="93"/>
        <v>0</v>
      </c>
      <c r="GE36" s="55">
        <f t="shared" si="94"/>
        <v>1</v>
      </c>
      <c r="GF36" s="54">
        <f t="shared" si="95"/>
        <v>2.5919999999999995E-2</v>
      </c>
      <c r="GG36" s="55">
        <f t="shared" si="96"/>
        <v>4</v>
      </c>
      <c r="GH36" s="54">
        <f t="shared" si="97"/>
        <v>0.8</v>
      </c>
      <c r="GI36" s="54">
        <f t="shared" si="98"/>
        <v>0.8</v>
      </c>
    </row>
    <row r="37" spans="1:191" ht="168" x14ac:dyDescent="0.2">
      <c r="A37" s="196">
        <v>29</v>
      </c>
      <c r="B37" s="195" t="s">
        <v>535</v>
      </c>
      <c r="C37" s="194" t="s">
        <v>540</v>
      </c>
      <c r="D37" s="193" t="s">
        <v>205</v>
      </c>
      <c r="E37" s="190" t="s">
        <v>539</v>
      </c>
      <c r="F37" s="188" t="s">
        <v>224</v>
      </c>
      <c r="G37" s="190" t="s">
        <v>533</v>
      </c>
      <c r="H37" s="190" t="s">
        <v>173</v>
      </c>
      <c r="I37" s="192" t="s">
        <v>20</v>
      </c>
      <c r="J37" s="192" t="s">
        <v>54</v>
      </c>
      <c r="K37" s="192" t="s">
        <v>54</v>
      </c>
      <c r="L37" s="192" t="s">
        <v>54</v>
      </c>
      <c r="M37" s="192" t="s">
        <v>53</v>
      </c>
      <c r="N37" s="192" t="s">
        <v>54</v>
      </c>
      <c r="O37" s="192" t="s">
        <v>54</v>
      </c>
      <c r="P37" s="192" t="s">
        <v>54</v>
      </c>
      <c r="Q37" s="192" t="s">
        <v>53</v>
      </c>
      <c r="R37" s="192" t="s">
        <v>54</v>
      </c>
      <c r="S37" s="192" t="s">
        <v>54</v>
      </c>
      <c r="T37" s="192" t="s">
        <v>53</v>
      </c>
      <c r="U37" s="192" t="s">
        <v>54</v>
      </c>
      <c r="V37" s="192" t="s">
        <v>54</v>
      </c>
      <c r="W37" s="192" t="s">
        <v>54</v>
      </c>
      <c r="X37" s="192" t="s">
        <v>53</v>
      </c>
      <c r="Y37" s="192" t="s">
        <v>53</v>
      </c>
      <c r="Z37" s="192" t="s">
        <v>53</v>
      </c>
      <c r="AA37" s="192" t="s">
        <v>53</v>
      </c>
      <c r="AB37" s="192" t="s">
        <v>53</v>
      </c>
      <c r="AC37" s="70" t="str">
        <f t="shared" si="0"/>
        <v>2 - Baja</v>
      </c>
      <c r="AD37" s="64">
        <f t="shared" si="1"/>
        <v>0.4</v>
      </c>
      <c r="AE37" s="70" t="str">
        <f t="shared" si="2"/>
        <v>4 - Mayor</v>
      </c>
      <c r="AF37" s="64">
        <f t="shared" si="3"/>
        <v>0.8</v>
      </c>
      <c r="AG37" s="69" t="str">
        <f>IFERROR(INDEX('CONSERVAC INFR'!$BLU$689:$BLY$693,MATCH(I37,'CONSERVAC INFR'!$BLS$689:$BLS$693,0),MATCH(AE37,'CONSERVAC INFR'!$BLU$687:$BLY$687,0)),"")</f>
        <v>MODERADO</v>
      </c>
      <c r="AH37" s="64">
        <f t="shared" si="4"/>
        <v>0.32000000000000006</v>
      </c>
      <c r="AI37" s="191" t="s">
        <v>538</v>
      </c>
      <c r="AJ37" s="190" t="s">
        <v>114</v>
      </c>
      <c r="AK37" s="190" t="s">
        <v>531</v>
      </c>
      <c r="AL37" s="190" t="s">
        <v>530</v>
      </c>
      <c r="AM37" s="188" t="s">
        <v>34</v>
      </c>
      <c r="AN37" s="189" t="s">
        <v>45</v>
      </c>
      <c r="AO37" s="189" t="s">
        <v>50</v>
      </c>
      <c r="AP37" s="188" t="s">
        <v>52</v>
      </c>
      <c r="AQ37" s="188" t="s">
        <v>34</v>
      </c>
      <c r="AR37" s="189" t="s">
        <v>45</v>
      </c>
      <c r="AS37" s="189" t="s">
        <v>50</v>
      </c>
      <c r="AT37" s="188" t="s">
        <v>52</v>
      </c>
      <c r="AU37" s="188" t="s">
        <v>34</v>
      </c>
      <c r="AV37" s="189" t="s">
        <v>45</v>
      </c>
      <c r="AW37" s="189" t="s">
        <v>50</v>
      </c>
      <c r="AX37" s="188" t="s">
        <v>52</v>
      </c>
      <c r="AY37" s="188" t="s">
        <v>34</v>
      </c>
      <c r="AZ37" s="189" t="s">
        <v>45</v>
      </c>
      <c r="BA37" s="189" t="s">
        <v>50</v>
      </c>
      <c r="BB37" s="188" t="s">
        <v>52</v>
      </c>
      <c r="BC37" s="188" t="s">
        <v>34</v>
      </c>
      <c r="BD37" s="189" t="s">
        <v>45</v>
      </c>
      <c r="BE37" s="189" t="s">
        <v>50</v>
      </c>
      <c r="BF37" s="188" t="s">
        <v>52</v>
      </c>
      <c r="BG37" s="188"/>
      <c r="BH37" s="189"/>
      <c r="BI37" s="189"/>
      <c r="BJ37" s="188"/>
      <c r="BK37" s="188"/>
      <c r="BL37" s="189"/>
      <c r="BM37" s="189"/>
      <c r="BN37" s="188"/>
      <c r="BO37" s="188"/>
      <c r="BP37" s="189"/>
      <c r="BQ37" s="189"/>
      <c r="BR37" s="188"/>
      <c r="BS37" s="188"/>
      <c r="BT37" s="189"/>
      <c r="BU37" s="189"/>
      <c r="BV37" s="188"/>
      <c r="BW37" s="188"/>
      <c r="BX37" s="189"/>
      <c r="BY37" s="189"/>
      <c r="BZ37" s="188"/>
      <c r="CA37" s="188"/>
      <c r="CB37" s="189"/>
      <c r="CC37" s="189"/>
      <c r="CD37" s="188"/>
      <c r="CE37" s="188"/>
      <c r="CF37" s="189"/>
      <c r="CG37" s="189"/>
      <c r="CH37" s="188"/>
      <c r="CI37" s="67"/>
      <c r="CJ37" s="67"/>
      <c r="CK37" s="62"/>
      <c r="CL37" s="66" t="str">
        <f>IFERROR(IF(GE37&lt;=1,"1 - Muy Baja",VLOOKUP(GE37,'CONSERVAC INFR'!$BLR$689:$BLS$693,2,0)),"")</f>
        <v>1 - Muy Baja</v>
      </c>
      <c r="CM37" s="65">
        <f t="shared" si="5"/>
        <v>3.1103999999999993E-2</v>
      </c>
      <c r="CN37" s="66" t="str">
        <f>IFERROR(IF(GG37&lt;=1,"1 - Leve",HLOOKUP(GG37,'CONSERVAC INFR'!$BLU$686:$BLY$687,2,0)),"")</f>
        <v>4 - Mayor</v>
      </c>
      <c r="CO37" s="65">
        <f t="shared" si="6"/>
        <v>0.8</v>
      </c>
      <c r="CP37" s="63" t="str">
        <f t="shared" si="7"/>
        <v>MODERADO</v>
      </c>
      <c r="CQ37" s="64">
        <f t="shared" si="8"/>
        <v>2.4883199999999994E-2</v>
      </c>
      <c r="CR37" s="77" t="s">
        <v>475</v>
      </c>
      <c r="CS37" s="63">
        <f t="shared" si="9"/>
        <v>3</v>
      </c>
      <c r="CT37" s="62"/>
      <c r="CU37" s="172" t="s">
        <v>537</v>
      </c>
      <c r="CV37" s="79" t="s">
        <v>536</v>
      </c>
      <c r="CW37" s="60"/>
      <c r="CX37" s="56">
        <f t="shared" si="10"/>
        <v>11</v>
      </c>
      <c r="CY37" s="59">
        <f t="shared" si="11"/>
        <v>4</v>
      </c>
      <c r="CZ37" s="56" t="str">
        <f t="shared" si="12"/>
        <v>Mayor</v>
      </c>
      <c r="DA37" s="58">
        <f t="shared" si="13"/>
        <v>0.8</v>
      </c>
      <c r="DB37" s="57">
        <f t="shared" si="14"/>
        <v>0.15</v>
      </c>
      <c r="DC37" s="57">
        <f t="shared" si="15"/>
        <v>0.25</v>
      </c>
      <c r="DD37" s="56">
        <f t="shared" si="16"/>
        <v>0.4</v>
      </c>
      <c r="DE37" s="55">
        <f t="shared" si="17"/>
        <v>2</v>
      </c>
      <c r="DF37" s="54">
        <f t="shared" si="18"/>
        <v>0.24</v>
      </c>
      <c r="DG37" s="55">
        <f t="shared" si="19"/>
        <v>4</v>
      </c>
      <c r="DH37" s="55"/>
      <c r="DI37" s="54">
        <f t="shared" si="20"/>
        <v>0.8</v>
      </c>
      <c r="DJ37" s="57">
        <f t="shared" si="21"/>
        <v>0.15</v>
      </c>
      <c r="DK37" s="57">
        <f t="shared" si="22"/>
        <v>0.25</v>
      </c>
      <c r="DL37" s="56">
        <f t="shared" si="23"/>
        <v>0.4</v>
      </c>
      <c r="DM37" s="55">
        <f t="shared" si="24"/>
        <v>1</v>
      </c>
      <c r="DN37" s="54">
        <f t="shared" si="25"/>
        <v>0.14399999999999999</v>
      </c>
      <c r="DO37" s="55">
        <f t="shared" si="26"/>
        <v>4</v>
      </c>
      <c r="DP37" s="54">
        <f t="shared" si="27"/>
        <v>0.8</v>
      </c>
      <c r="DQ37" s="57">
        <f t="shared" si="28"/>
        <v>0.15</v>
      </c>
      <c r="DR37" s="57">
        <f t="shared" si="29"/>
        <v>0.25</v>
      </c>
      <c r="DS37" s="56">
        <f t="shared" si="30"/>
        <v>0.4</v>
      </c>
      <c r="DT37" s="55">
        <f t="shared" si="31"/>
        <v>1</v>
      </c>
      <c r="DU37" s="54">
        <f t="shared" si="32"/>
        <v>8.6399999999999991E-2</v>
      </c>
      <c r="DV37" s="55">
        <f t="shared" si="33"/>
        <v>4</v>
      </c>
      <c r="DW37" s="54">
        <f t="shared" si="34"/>
        <v>0.8</v>
      </c>
      <c r="DX37" s="57">
        <f t="shared" si="35"/>
        <v>0.15</v>
      </c>
      <c r="DY37" s="57">
        <f t="shared" si="36"/>
        <v>0.25</v>
      </c>
      <c r="DZ37" s="56">
        <f t="shared" si="37"/>
        <v>0.4</v>
      </c>
      <c r="EA37" s="55">
        <f t="shared" si="38"/>
        <v>1</v>
      </c>
      <c r="EB37" s="54">
        <f t="shared" si="39"/>
        <v>5.183999999999999E-2</v>
      </c>
      <c r="EC37" s="55">
        <f t="shared" si="40"/>
        <v>4</v>
      </c>
      <c r="ED37" s="54">
        <f t="shared" si="41"/>
        <v>0.8</v>
      </c>
      <c r="EE37" s="57">
        <f t="shared" si="42"/>
        <v>0.15</v>
      </c>
      <c r="EF37" s="57">
        <f t="shared" si="43"/>
        <v>0.25</v>
      </c>
      <c r="EG37" s="56">
        <f t="shared" si="44"/>
        <v>0.4</v>
      </c>
      <c r="EH37" s="55">
        <f t="shared" si="45"/>
        <v>1</v>
      </c>
      <c r="EI37" s="54">
        <f t="shared" si="46"/>
        <v>3.1103999999999993E-2</v>
      </c>
      <c r="EJ37" s="55">
        <f t="shared" si="47"/>
        <v>4</v>
      </c>
      <c r="EK37" s="54">
        <f t="shared" si="48"/>
        <v>0.8</v>
      </c>
      <c r="EL37" s="57">
        <f t="shared" si="49"/>
        <v>0</v>
      </c>
      <c r="EM37" s="57">
        <f t="shared" si="50"/>
        <v>0</v>
      </c>
      <c r="EN37" s="56">
        <f t="shared" si="51"/>
        <v>0</v>
      </c>
      <c r="EO37" s="55">
        <f t="shared" si="52"/>
        <v>1</v>
      </c>
      <c r="EP37" s="54">
        <f t="shared" si="53"/>
        <v>3.1103999999999993E-2</v>
      </c>
      <c r="EQ37" s="55">
        <f t="shared" si="54"/>
        <v>4</v>
      </c>
      <c r="ER37" s="54">
        <f t="shared" si="55"/>
        <v>0.8</v>
      </c>
      <c r="ES37" s="57">
        <f t="shared" si="56"/>
        <v>0</v>
      </c>
      <c r="ET37" s="57">
        <f t="shared" si="57"/>
        <v>0</v>
      </c>
      <c r="EU37" s="56">
        <f t="shared" si="58"/>
        <v>0</v>
      </c>
      <c r="EV37" s="55">
        <f t="shared" si="59"/>
        <v>1</v>
      </c>
      <c r="EW37" s="54">
        <f t="shared" si="60"/>
        <v>3.1103999999999993E-2</v>
      </c>
      <c r="EX37" s="55">
        <f t="shared" si="61"/>
        <v>4</v>
      </c>
      <c r="EY37" s="54">
        <f t="shared" si="62"/>
        <v>0.8</v>
      </c>
      <c r="EZ37" s="57">
        <f t="shared" si="63"/>
        <v>0</v>
      </c>
      <c r="FA37" s="57">
        <f t="shared" si="64"/>
        <v>0</v>
      </c>
      <c r="FB37" s="56">
        <f t="shared" si="65"/>
        <v>0</v>
      </c>
      <c r="FC37" s="55">
        <f t="shared" si="66"/>
        <v>1</v>
      </c>
      <c r="FD37" s="54">
        <f t="shared" si="67"/>
        <v>3.1103999999999993E-2</v>
      </c>
      <c r="FE37" s="55">
        <f t="shared" si="68"/>
        <v>4</v>
      </c>
      <c r="FF37" s="54">
        <f t="shared" si="69"/>
        <v>0.8</v>
      </c>
      <c r="FG37" s="57">
        <f t="shared" si="70"/>
        <v>0</v>
      </c>
      <c r="FH37" s="57">
        <f t="shared" si="71"/>
        <v>0</v>
      </c>
      <c r="FI37" s="56">
        <f t="shared" si="72"/>
        <v>0</v>
      </c>
      <c r="FJ37" s="55">
        <f t="shared" si="73"/>
        <v>1</v>
      </c>
      <c r="FK37" s="54">
        <f t="shared" si="74"/>
        <v>3.1103999999999993E-2</v>
      </c>
      <c r="FL37" s="55">
        <f t="shared" si="75"/>
        <v>4</v>
      </c>
      <c r="FM37" s="54">
        <f t="shared" si="76"/>
        <v>0.8</v>
      </c>
      <c r="FN37" s="57">
        <f t="shared" si="77"/>
        <v>0</v>
      </c>
      <c r="FO37" s="57">
        <f t="shared" si="78"/>
        <v>0</v>
      </c>
      <c r="FP37" s="56">
        <f t="shared" si="79"/>
        <v>0</v>
      </c>
      <c r="FQ37" s="55">
        <f t="shared" si="80"/>
        <v>1</v>
      </c>
      <c r="FR37" s="54">
        <f t="shared" si="81"/>
        <v>3.1103999999999993E-2</v>
      </c>
      <c r="FS37" s="55">
        <f t="shared" si="82"/>
        <v>4</v>
      </c>
      <c r="FT37" s="54">
        <f t="shared" si="83"/>
        <v>0.8</v>
      </c>
      <c r="FU37" s="57">
        <f t="shared" si="84"/>
        <v>0</v>
      </c>
      <c r="FV37" s="57">
        <f t="shared" si="85"/>
        <v>0</v>
      </c>
      <c r="FW37" s="56">
        <f t="shared" si="86"/>
        <v>0</v>
      </c>
      <c r="FX37" s="55">
        <f t="shared" si="87"/>
        <v>1</v>
      </c>
      <c r="FY37" s="54">
        <f t="shared" si="88"/>
        <v>3.1103999999999993E-2</v>
      </c>
      <c r="FZ37" s="55">
        <f t="shared" si="89"/>
        <v>4</v>
      </c>
      <c r="GA37" s="54">
        <f t="shared" si="90"/>
        <v>0.8</v>
      </c>
      <c r="GB37" s="57">
        <f t="shared" si="91"/>
        <v>0</v>
      </c>
      <c r="GC37" s="57">
        <f t="shared" si="92"/>
        <v>0</v>
      </c>
      <c r="GD37" s="56">
        <f t="shared" si="93"/>
        <v>0</v>
      </c>
      <c r="GE37" s="55">
        <f t="shared" si="94"/>
        <v>1</v>
      </c>
      <c r="GF37" s="54">
        <f t="shared" si="95"/>
        <v>3.1103999999999993E-2</v>
      </c>
      <c r="GG37" s="55">
        <f t="shared" si="96"/>
        <v>4</v>
      </c>
      <c r="GH37" s="54">
        <f t="shared" si="97"/>
        <v>0.8</v>
      </c>
      <c r="GI37" s="54">
        <f t="shared" si="98"/>
        <v>0.8</v>
      </c>
    </row>
    <row r="38" spans="1:191" ht="156" x14ac:dyDescent="0.2">
      <c r="A38" s="196">
        <v>30</v>
      </c>
      <c r="B38" s="195" t="s">
        <v>535</v>
      </c>
      <c r="C38" s="194" t="s">
        <v>534</v>
      </c>
      <c r="D38" s="193" t="s">
        <v>206</v>
      </c>
      <c r="E38" s="190" t="s">
        <v>204</v>
      </c>
      <c r="F38" s="188" t="s">
        <v>225</v>
      </c>
      <c r="G38" s="190" t="s">
        <v>533</v>
      </c>
      <c r="H38" s="190" t="s">
        <v>173</v>
      </c>
      <c r="I38" s="192" t="s">
        <v>18</v>
      </c>
      <c r="J38" s="192" t="s">
        <v>54</v>
      </c>
      <c r="K38" s="192" t="s">
        <v>54</v>
      </c>
      <c r="L38" s="192" t="s">
        <v>54</v>
      </c>
      <c r="M38" s="192" t="s">
        <v>53</v>
      </c>
      <c r="N38" s="192" t="s">
        <v>54</v>
      </c>
      <c r="O38" s="192" t="s">
        <v>54</v>
      </c>
      <c r="P38" s="192" t="s">
        <v>54</v>
      </c>
      <c r="Q38" s="192" t="s">
        <v>53</v>
      </c>
      <c r="R38" s="192" t="s">
        <v>54</v>
      </c>
      <c r="S38" s="192" t="s">
        <v>54</v>
      </c>
      <c r="T38" s="192" t="s">
        <v>53</v>
      </c>
      <c r="U38" s="192" t="s">
        <v>54</v>
      </c>
      <c r="V38" s="192" t="s">
        <v>54</v>
      </c>
      <c r="W38" s="192" t="s">
        <v>54</v>
      </c>
      <c r="X38" s="192" t="s">
        <v>53</v>
      </c>
      <c r="Y38" s="192" t="s">
        <v>53</v>
      </c>
      <c r="Z38" s="192" t="s">
        <v>53</v>
      </c>
      <c r="AA38" s="192" t="s">
        <v>53</v>
      </c>
      <c r="AB38" s="192" t="s">
        <v>53</v>
      </c>
      <c r="AC38" s="70" t="str">
        <f t="shared" si="0"/>
        <v>1 - Muy Baja</v>
      </c>
      <c r="AD38" s="64">
        <f t="shared" si="1"/>
        <v>0.2</v>
      </c>
      <c r="AE38" s="70" t="str">
        <f t="shared" si="2"/>
        <v>4 - Mayor</v>
      </c>
      <c r="AF38" s="64">
        <f t="shared" si="3"/>
        <v>0.8</v>
      </c>
      <c r="AG38" s="69" t="str">
        <f>IFERROR(INDEX('CONSERVAC INFR'!$BLU$689:$BLY$693,MATCH(I38,'CONSERVAC INFR'!$BLS$689:$BLS$693,0),MATCH(AE38,'CONSERVAC INFR'!$BLU$687:$BLY$687,0)),"")</f>
        <v>MODERADO</v>
      </c>
      <c r="AH38" s="64">
        <f t="shared" si="4"/>
        <v>0.16000000000000003</v>
      </c>
      <c r="AI38" s="191" t="s">
        <v>532</v>
      </c>
      <c r="AJ38" s="190" t="s">
        <v>114</v>
      </c>
      <c r="AK38" s="190" t="s">
        <v>531</v>
      </c>
      <c r="AL38" s="190" t="s">
        <v>530</v>
      </c>
      <c r="AM38" s="188" t="s">
        <v>34</v>
      </c>
      <c r="AN38" s="189" t="s">
        <v>45</v>
      </c>
      <c r="AO38" s="189" t="s">
        <v>50</v>
      </c>
      <c r="AP38" s="188" t="s">
        <v>52</v>
      </c>
      <c r="AQ38" s="188" t="s">
        <v>34</v>
      </c>
      <c r="AR38" s="189" t="s">
        <v>45</v>
      </c>
      <c r="AS38" s="189" t="s">
        <v>50</v>
      </c>
      <c r="AT38" s="188" t="s">
        <v>52</v>
      </c>
      <c r="AU38" s="188" t="s">
        <v>34</v>
      </c>
      <c r="AV38" s="189" t="s">
        <v>45</v>
      </c>
      <c r="AW38" s="189" t="s">
        <v>50</v>
      </c>
      <c r="AX38" s="188" t="s">
        <v>52</v>
      </c>
      <c r="AY38" s="188" t="s">
        <v>34</v>
      </c>
      <c r="AZ38" s="189" t="s">
        <v>45</v>
      </c>
      <c r="BA38" s="189" t="s">
        <v>50</v>
      </c>
      <c r="BB38" s="188" t="s">
        <v>52</v>
      </c>
      <c r="BC38" s="188" t="s">
        <v>34</v>
      </c>
      <c r="BD38" s="189" t="s">
        <v>45</v>
      </c>
      <c r="BE38" s="189" t="s">
        <v>50</v>
      </c>
      <c r="BF38" s="188" t="s">
        <v>52</v>
      </c>
      <c r="BG38" s="188"/>
      <c r="BH38" s="189"/>
      <c r="BI38" s="189"/>
      <c r="BJ38" s="188"/>
      <c r="BK38" s="188"/>
      <c r="BL38" s="189"/>
      <c r="BM38" s="189"/>
      <c r="BN38" s="188"/>
      <c r="BO38" s="188"/>
      <c r="BP38" s="189"/>
      <c r="BQ38" s="189"/>
      <c r="BR38" s="188"/>
      <c r="BS38" s="188"/>
      <c r="BT38" s="189"/>
      <c r="BU38" s="189"/>
      <c r="BV38" s="188"/>
      <c r="BW38" s="188"/>
      <c r="BX38" s="189"/>
      <c r="BY38" s="189"/>
      <c r="BZ38" s="188"/>
      <c r="CA38" s="188"/>
      <c r="CB38" s="189"/>
      <c r="CC38" s="189"/>
      <c r="CD38" s="188"/>
      <c r="CE38" s="188"/>
      <c r="CF38" s="189"/>
      <c r="CG38" s="189"/>
      <c r="CH38" s="188"/>
      <c r="CI38" s="67"/>
      <c r="CJ38" s="67"/>
      <c r="CK38" s="62"/>
      <c r="CL38" s="66" t="str">
        <f>IFERROR(IF(GE38&lt;=1,"1 - Muy Baja",VLOOKUP(GE38,'CONSERVAC INFR'!$BLR$689:$BLS$693,2,0)),"")</f>
        <v>1 - Muy Baja</v>
      </c>
      <c r="CM38" s="65">
        <f t="shared" si="5"/>
        <v>1.5551999999999996E-2</v>
      </c>
      <c r="CN38" s="66" t="str">
        <f>IFERROR(IF(GG38&lt;=1,"1 - Leve",HLOOKUP(GG38,'CONSERVAC INFR'!$BLU$686:$BLY$687,2,0)),"")</f>
        <v>4 - Mayor</v>
      </c>
      <c r="CO38" s="65">
        <f t="shared" si="6"/>
        <v>0.8</v>
      </c>
      <c r="CP38" s="63" t="str">
        <f t="shared" si="7"/>
        <v>MODERADO</v>
      </c>
      <c r="CQ38" s="64">
        <f t="shared" si="8"/>
        <v>1.2441599999999997E-2</v>
      </c>
      <c r="CR38" s="77" t="s">
        <v>238</v>
      </c>
      <c r="CS38" s="63">
        <f t="shared" si="9"/>
        <v>3</v>
      </c>
      <c r="CT38" s="62"/>
      <c r="CU38" s="172" t="s">
        <v>529</v>
      </c>
      <c r="CV38" s="79" t="s">
        <v>528</v>
      </c>
      <c r="CW38" s="60"/>
      <c r="CX38" s="56">
        <f t="shared" si="10"/>
        <v>11</v>
      </c>
      <c r="CY38" s="59">
        <f t="shared" si="11"/>
        <v>4</v>
      </c>
      <c r="CZ38" s="56" t="str">
        <f t="shared" si="12"/>
        <v>Mayor</v>
      </c>
      <c r="DA38" s="58">
        <f t="shared" si="13"/>
        <v>0.8</v>
      </c>
      <c r="DB38" s="57">
        <f t="shared" si="14"/>
        <v>0.15</v>
      </c>
      <c r="DC38" s="57">
        <f t="shared" si="15"/>
        <v>0.25</v>
      </c>
      <c r="DD38" s="56">
        <f t="shared" si="16"/>
        <v>0.4</v>
      </c>
      <c r="DE38" s="55">
        <f t="shared" si="17"/>
        <v>1</v>
      </c>
      <c r="DF38" s="54">
        <f t="shared" si="18"/>
        <v>0.12</v>
      </c>
      <c r="DG38" s="55">
        <f t="shared" si="19"/>
        <v>4</v>
      </c>
      <c r="DH38" s="55"/>
      <c r="DI38" s="54">
        <f t="shared" si="20"/>
        <v>0.8</v>
      </c>
      <c r="DJ38" s="57">
        <f t="shared" si="21"/>
        <v>0.15</v>
      </c>
      <c r="DK38" s="57">
        <f t="shared" si="22"/>
        <v>0.25</v>
      </c>
      <c r="DL38" s="56">
        <f t="shared" si="23"/>
        <v>0.4</v>
      </c>
      <c r="DM38" s="55">
        <f t="shared" si="24"/>
        <v>1</v>
      </c>
      <c r="DN38" s="54">
        <f t="shared" si="25"/>
        <v>7.1999999999999995E-2</v>
      </c>
      <c r="DO38" s="55">
        <f t="shared" si="26"/>
        <v>4</v>
      </c>
      <c r="DP38" s="54">
        <f t="shared" si="27"/>
        <v>0.8</v>
      </c>
      <c r="DQ38" s="57">
        <f t="shared" si="28"/>
        <v>0.15</v>
      </c>
      <c r="DR38" s="57">
        <f t="shared" si="29"/>
        <v>0.25</v>
      </c>
      <c r="DS38" s="56">
        <f t="shared" si="30"/>
        <v>0.4</v>
      </c>
      <c r="DT38" s="55">
        <f t="shared" si="31"/>
        <v>1</v>
      </c>
      <c r="DU38" s="54">
        <f t="shared" si="32"/>
        <v>4.3199999999999995E-2</v>
      </c>
      <c r="DV38" s="55">
        <f t="shared" si="33"/>
        <v>4</v>
      </c>
      <c r="DW38" s="54">
        <f t="shared" si="34"/>
        <v>0.8</v>
      </c>
      <c r="DX38" s="57">
        <f t="shared" si="35"/>
        <v>0.15</v>
      </c>
      <c r="DY38" s="57">
        <f t="shared" si="36"/>
        <v>0.25</v>
      </c>
      <c r="DZ38" s="56">
        <f t="shared" si="37"/>
        <v>0.4</v>
      </c>
      <c r="EA38" s="55">
        <f t="shared" si="38"/>
        <v>1</v>
      </c>
      <c r="EB38" s="54">
        <f t="shared" si="39"/>
        <v>2.5919999999999995E-2</v>
      </c>
      <c r="EC38" s="55">
        <f t="shared" si="40"/>
        <v>4</v>
      </c>
      <c r="ED38" s="54">
        <f t="shared" si="41"/>
        <v>0.8</v>
      </c>
      <c r="EE38" s="57">
        <f t="shared" si="42"/>
        <v>0.15</v>
      </c>
      <c r="EF38" s="57">
        <f t="shared" si="43"/>
        <v>0.25</v>
      </c>
      <c r="EG38" s="56">
        <f t="shared" si="44"/>
        <v>0.4</v>
      </c>
      <c r="EH38" s="55">
        <f t="shared" si="45"/>
        <v>1</v>
      </c>
      <c r="EI38" s="54">
        <f t="shared" si="46"/>
        <v>1.5551999999999996E-2</v>
      </c>
      <c r="EJ38" s="55">
        <f t="shared" si="47"/>
        <v>4</v>
      </c>
      <c r="EK38" s="54">
        <f t="shared" si="48"/>
        <v>0.8</v>
      </c>
      <c r="EL38" s="57">
        <f t="shared" si="49"/>
        <v>0</v>
      </c>
      <c r="EM38" s="57">
        <f t="shared" si="50"/>
        <v>0</v>
      </c>
      <c r="EN38" s="56">
        <f t="shared" si="51"/>
        <v>0</v>
      </c>
      <c r="EO38" s="55">
        <f t="shared" si="52"/>
        <v>1</v>
      </c>
      <c r="EP38" s="54">
        <f t="shared" si="53"/>
        <v>1.5551999999999996E-2</v>
      </c>
      <c r="EQ38" s="55">
        <f t="shared" si="54"/>
        <v>4</v>
      </c>
      <c r="ER38" s="54">
        <f t="shared" si="55"/>
        <v>0.8</v>
      </c>
      <c r="ES38" s="57">
        <f t="shared" si="56"/>
        <v>0</v>
      </c>
      <c r="ET38" s="57">
        <f t="shared" si="57"/>
        <v>0</v>
      </c>
      <c r="EU38" s="56">
        <f t="shared" si="58"/>
        <v>0</v>
      </c>
      <c r="EV38" s="55">
        <f t="shared" si="59"/>
        <v>1</v>
      </c>
      <c r="EW38" s="54">
        <f t="shared" si="60"/>
        <v>1.5551999999999996E-2</v>
      </c>
      <c r="EX38" s="55">
        <f t="shared" si="61"/>
        <v>4</v>
      </c>
      <c r="EY38" s="54">
        <f t="shared" si="62"/>
        <v>0.8</v>
      </c>
      <c r="EZ38" s="57">
        <f t="shared" si="63"/>
        <v>0</v>
      </c>
      <c r="FA38" s="57">
        <f t="shared" si="64"/>
        <v>0</v>
      </c>
      <c r="FB38" s="56">
        <f t="shared" si="65"/>
        <v>0</v>
      </c>
      <c r="FC38" s="55">
        <f t="shared" si="66"/>
        <v>1</v>
      </c>
      <c r="FD38" s="54">
        <f t="shared" si="67"/>
        <v>1.5551999999999996E-2</v>
      </c>
      <c r="FE38" s="55">
        <f t="shared" si="68"/>
        <v>4</v>
      </c>
      <c r="FF38" s="54">
        <f t="shared" si="69"/>
        <v>0.8</v>
      </c>
      <c r="FG38" s="57">
        <f t="shared" si="70"/>
        <v>0</v>
      </c>
      <c r="FH38" s="57">
        <f t="shared" si="71"/>
        <v>0</v>
      </c>
      <c r="FI38" s="56">
        <f t="shared" si="72"/>
        <v>0</v>
      </c>
      <c r="FJ38" s="55">
        <f t="shared" si="73"/>
        <v>1</v>
      </c>
      <c r="FK38" s="54">
        <f t="shared" si="74"/>
        <v>1.5551999999999996E-2</v>
      </c>
      <c r="FL38" s="55">
        <f t="shared" si="75"/>
        <v>4</v>
      </c>
      <c r="FM38" s="54">
        <f t="shared" si="76"/>
        <v>0.8</v>
      </c>
      <c r="FN38" s="57">
        <f t="shared" si="77"/>
        <v>0</v>
      </c>
      <c r="FO38" s="57">
        <f t="shared" si="78"/>
        <v>0</v>
      </c>
      <c r="FP38" s="56">
        <f t="shared" si="79"/>
        <v>0</v>
      </c>
      <c r="FQ38" s="55">
        <f t="shared" si="80"/>
        <v>1</v>
      </c>
      <c r="FR38" s="54">
        <f t="shared" si="81"/>
        <v>1.5551999999999996E-2</v>
      </c>
      <c r="FS38" s="55">
        <f t="shared" si="82"/>
        <v>4</v>
      </c>
      <c r="FT38" s="54">
        <f t="shared" si="83"/>
        <v>0.8</v>
      </c>
      <c r="FU38" s="57">
        <f t="shared" si="84"/>
        <v>0</v>
      </c>
      <c r="FV38" s="57">
        <f t="shared" si="85"/>
        <v>0</v>
      </c>
      <c r="FW38" s="56">
        <f t="shared" si="86"/>
        <v>0</v>
      </c>
      <c r="FX38" s="55">
        <f t="shared" si="87"/>
        <v>1</v>
      </c>
      <c r="FY38" s="54">
        <f t="shared" si="88"/>
        <v>1.5551999999999996E-2</v>
      </c>
      <c r="FZ38" s="55">
        <f t="shared" si="89"/>
        <v>4</v>
      </c>
      <c r="GA38" s="54">
        <f t="shared" si="90"/>
        <v>0.8</v>
      </c>
      <c r="GB38" s="57">
        <f t="shared" si="91"/>
        <v>0</v>
      </c>
      <c r="GC38" s="57">
        <f t="shared" si="92"/>
        <v>0</v>
      </c>
      <c r="GD38" s="56">
        <f t="shared" si="93"/>
        <v>0</v>
      </c>
      <c r="GE38" s="55">
        <f t="shared" si="94"/>
        <v>1</v>
      </c>
      <c r="GF38" s="54">
        <f t="shared" si="95"/>
        <v>1.5551999999999996E-2</v>
      </c>
      <c r="GG38" s="55">
        <f t="shared" si="96"/>
        <v>4</v>
      </c>
      <c r="GH38" s="54">
        <f t="shared" si="97"/>
        <v>0.8</v>
      </c>
      <c r="GI38" s="54">
        <f t="shared" si="98"/>
        <v>0.8</v>
      </c>
    </row>
    <row r="39" spans="1:191" ht="20.399999999999999" hidden="1" x14ac:dyDescent="0.2">
      <c r="A39" s="75"/>
      <c r="B39" s="68"/>
      <c r="C39" s="68"/>
      <c r="D39" s="167"/>
      <c r="E39" s="68"/>
      <c r="F39" s="73"/>
      <c r="G39" s="68"/>
      <c r="H39" s="68"/>
      <c r="I39" s="71"/>
      <c r="J39" s="71"/>
      <c r="K39" s="71"/>
      <c r="L39" s="71"/>
      <c r="M39" s="71"/>
      <c r="N39" s="71"/>
      <c r="O39" s="71"/>
      <c r="P39" s="71"/>
      <c r="Q39" s="71"/>
      <c r="R39" s="71"/>
      <c r="S39" s="71"/>
      <c r="T39" s="71"/>
      <c r="U39" s="71"/>
      <c r="V39" s="71"/>
      <c r="W39" s="71"/>
      <c r="X39" s="71"/>
      <c r="Y39" s="71"/>
      <c r="Z39" s="71"/>
      <c r="AA39" s="71"/>
      <c r="AB39" s="71"/>
      <c r="AC39" s="70"/>
      <c r="AD39" s="64"/>
      <c r="AE39" s="70"/>
      <c r="AF39" s="64"/>
      <c r="AG39" s="69"/>
      <c r="AH39" s="64"/>
      <c r="AI39" s="68"/>
      <c r="AJ39" s="68"/>
      <c r="AK39" s="68"/>
      <c r="AL39" s="68"/>
      <c r="AM39" s="62"/>
      <c r="AN39" s="67"/>
      <c r="AO39" s="67"/>
      <c r="AP39" s="62"/>
      <c r="AQ39" s="62"/>
      <c r="AR39" s="67"/>
      <c r="AS39" s="67"/>
      <c r="AT39" s="62"/>
      <c r="AU39" s="62"/>
      <c r="AV39" s="67"/>
      <c r="AW39" s="67"/>
      <c r="AX39" s="62"/>
      <c r="AY39" s="62"/>
      <c r="AZ39" s="67"/>
      <c r="BA39" s="67"/>
      <c r="BB39" s="62"/>
      <c r="BC39" s="62"/>
      <c r="BD39" s="67"/>
      <c r="BE39" s="67"/>
      <c r="BF39" s="62"/>
      <c r="BG39" s="62"/>
      <c r="BH39" s="67"/>
      <c r="BI39" s="67"/>
      <c r="BJ39" s="62"/>
      <c r="BK39" s="62"/>
      <c r="BL39" s="67"/>
      <c r="BM39" s="67"/>
      <c r="BN39" s="62"/>
      <c r="BO39" s="62"/>
      <c r="BP39" s="67"/>
      <c r="BQ39" s="67"/>
      <c r="BR39" s="62"/>
      <c r="BS39" s="62"/>
      <c r="BT39" s="67"/>
      <c r="BU39" s="67"/>
      <c r="BV39" s="62"/>
      <c r="BW39" s="62"/>
      <c r="BX39" s="67"/>
      <c r="BY39" s="67"/>
      <c r="BZ39" s="62"/>
      <c r="CA39" s="62"/>
      <c r="CB39" s="67"/>
      <c r="CC39" s="67"/>
      <c r="CD39" s="62"/>
      <c r="CE39" s="62"/>
      <c r="CF39" s="67"/>
      <c r="CG39" s="67"/>
      <c r="CH39" s="62"/>
      <c r="CI39" s="67"/>
      <c r="CJ39" s="67"/>
      <c r="CK39" s="62"/>
      <c r="CL39" s="66"/>
      <c r="CM39" s="65"/>
      <c r="CN39" s="66"/>
      <c r="CO39" s="65"/>
      <c r="CP39" s="63"/>
      <c r="CQ39" s="64"/>
      <c r="CR39" s="61"/>
      <c r="CS39" s="63"/>
      <c r="CT39" s="62"/>
      <c r="CU39" s="172"/>
      <c r="CV39" s="172"/>
      <c r="CW39" s="60"/>
      <c r="CX39" s="56">
        <f t="shared" si="10"/>
        <v>0</v>
      </c>
      <c r="CY39" s="59">
        <f t="shared" si="11"/>
        <v>3</v>
      </c>
      <c r="CZ39" s="56" t="str">
        <f t="shared" si="12"/>
        <v>Moderado</v>
      </c>
      <c r="DA39" s="58">
        <f t="shared" si="13"/>
        <v>0.6</v>
      </c>
      <c r="DB39" s="57">
        <f t="shared" si="14"/>
        <v>0</v>
      </c>
      <c r="DC39" s="57">
        <f t="shared" si="15"/>
        <v>0</v>
      </c>
      <c r="DD39" s="56">
        <f t="shared" si="16"/>
        <v>0</v>
      </c>
      <c r="DE39" s="55">
        <f t="shared" si="17"/>
        <v>1</v>
      </c>
      <c r="DF39" s="54">
        <f t="shared" si="18"/>
        <v>0</v>
      </c>
      <c r="DG39" s="55">
        <f t="shared" si="19"/>
        <v>3</v>
      </c>
      <c r="DH39" s="55"/>
      <c r="DI39" s="54">
        <f t="shared" si="20"/>
        <v>0.6</v>
      </c>
      <c r="DJ39" s="57">
        <f t="shared" si="21"/>
        <v>0</v>
      </c>
      <c r="DK39" s="57">
        <f t="shared" si="22"/>
        <v>0</v>
      </c>
      <c r="DL39" s="56">
        <f t="shared" si="23"/>
        <v>0</v>
      </c>
      <c r="DM39" s="55">
        <f t="shared" si="24"/>
        <v>1</v>
      </c>
      <c r="DN39" s="54">
        <f t="shared" si="25"/>
        <v>0</v>
      </c>
      <c r="DO39" s="55">
        <f t="shared" si="26"/>
        <v>3</v>
      </c>
      <c r="DP39" s="54">
        <f t="shared" si="27"/>
        <v>0.6</v>
      </c>
      <c r="DQ39" s="57">
        <f t="shared" si="28"/>
        <v>0</v>
      </c>
      <c r="DR39" s="57">
        <f t="shared" si="29"/>
        <v>0</v>
      </c>
      <c r="DS39" s="56">
        <f t="shared" si="30"/>
        <v>0</v>
      </c>
      <c r="DT39" s="55">
        <f t="shared" si="31"/>
        <v>1</v>
      </c>
      <c r="DU39" s="54">
        <f t="shared" si="32"/>
        <v>0</v>
      </c>
      <c r="DV39" s="55">
        <f t="shared" si="33"/>
        <v>3</v>
      </c>
      <c r="DW39" s="54">
        <f t="shared" si="34"/>
        <v>0.6</v>
      </c>
      <c r="DX39" s="57">
        <f t="shared" si="35"/>
        <v>0</v>
      </c>
      <c r="DY39" s="57">
        <f t="shared" si="36"/>
        <v>0</v>
      </c>
      <c r="DZ39" s="56">
        <f t="shared" si="37"/>
        <v>0</v>
      </c>
      <c r="EA39" s="55">
        <f t="shared" si="38"/>
        <v>1</v>
      </c>
      <c r="EB39" s="54">
        <f t="shared" si="39"/>
        <v>0</v>
      </c>
      <c r="EC39" s="55">
        <f t="shared" si="40"/>
        <v>3</v>
      </c>
      <c r="ED39" s="54">
        <f t="shared" si="41"/>
        <v>0.6</v>
      </c>
      <c r="EE39" s="57">
        <f t="shared" si="42"/>
        <v>0</v>
      </c>
      <c r="EF39" s="57">
        <f t="shared" si="43"/>
        <v>0</v>
      </c>
      <c r="EG39" s="56">
        <f t="shared" si="44"/>
        <v>0</v>
      </c>
      <c r="EH39" s="55">
        <f t="shared" si="45"/>
        <v>1</v>
      </c>
      <c r="EI39" s="54">
        <f t="shared" si="46"/>
        <v>0</v>
      </c>
      <c r="EJ39" s="55">
        <f t="shared" si="47"/>
        <v>3</v>
      </c>
      <c r="EK39" s="54">
        <f t="shared" si="48"/>
        <v>0.6</v>
      </c>
      <c r="EL39" s="57">
        <f t="shared" si="49"/>
        <v>0</v>
      </c>
      <c r="EM39" s="57">
        <f t="shared" si="50"/>
        <v>0</v>
      </c>
      <c r="EN39" s="56">
        <f t="shared" si="51"/>
        <v>0</v>
      </c>
      <c r="EO39" s="55">
        <f t="shared" si="52"/>
        <v>1</v>
      </c>
      <c r="EP39" s="54">
        <f t="shared" si="53"/>
        <v>0</v>
      </c>
      <c r="EQ39" s="55">
        <f t="shared" si="54"/>
        <v>3</v>
      </c>
      <c r="ER39" s="54">
        <f t="shared" si="55"/>
        <v>0.6</v>
      </c>
      <c r="ES39" s="57">
        <f t="shared" si="56"/>
        <v>0</v>
      </c>
      <c r="ET39" s="57">
        <f t="shared" si="57"/>
        <v>0</v>
      </c>
      <c r="EU39" s="56">
        <f t="shared" si="58"/>
        <v>0</v>
      </c>
      <c r="EV39" s="55">
        <f t="shared" si="59"/>
        <v>1</v>
      </c>
      <c r="EW39" s="54">
        <f t="shared" si="60"/>
        <v>0</v>
      </c>
      <c r="EX39" s="55">
        <f t="shared" si="61"/>
        <v>3</v>
      </c>
      <c r="EY39" s="54">
        <f t="shared" si="62"/>
        <v>0.6</v>
      </c>
      <c r="EZ39" s="57">
        <f t="shared" si="63"/>
        <v>0</v>
      </c>
      <c r="FA39" s="57">
        <f t="shared" si="64"/>
        <v>0</v>
      </c>
      <c r="FB39" s="56">
        <f t="shared" si="65"/>
        <v>0</v>
      </c>
      <c r="FC39" s="55">
        <f t="shared" si="66"/>
        <v>1</v>
      </c>
      <c r="FD39" s="54">
        <f t="shared" si="67"/>
        <v>0</v>
      </c>
      <c r="FE39" s="55">
        <f t="shared" si="68"/>
        <v>3</v>
      </c>
      <c r="FF39" s="54">
        <f t="shared" si="69"/>
        <v>0.6</v>
      </c>
      <c r="FG39" s="57">
        <f t="shared" si="70"/>
        <v>0</v>
      </c>
      <c r="FH39" s="57">
        <f t="shared" si="71"/>
        <v>0</v>
      </c>
      <c r="FI39" s="56">
        <f t="shared" si="72"/>
        <v>0</v>
      </c>
      <c r="FJ39" s="55">
        <f t="shared" si="73"/>
        <v>1</v>
      </c>
      <c r="FK39" s="54">
        <f t="shared" si="74"/>
        <v>0</v>
      </c>
      <c r="FL39" s="55">
        <f t="shared" si="75"/>
        <v>3</v>
      </c>
      <c r="FM39" s="54">
        <f t="shared" si="76"/>
        <v>0.6</v>
      </c>
      <c r="FN39" s="57">
        <f t="shared" si="77"/>
        <v>0</v>
      </c>
      <c r="FO39" s="57">
        <f t="shared" si="78"/>
        <v>0</v>
      </c>
      <c r="FP39" s="56">
        <f t="shared" si="79"/>
        <v>0</v>
      </c>
      <c r="FQ39" s="55">
        <f t="shared" si="80"/>
        <v>1</v>
      </c>
      <c r="FR39" s="54">
        <f t="shared" si="81"/>
        <v>0</v>
      </c>
      <c r="FS39" s="55">
        <f t="shared" si="82"/>
        <v>3</v>
      </c>
      <c r="FT39" s="54">
        <f t="shared" si="83"/>
        <v>0.6</v>
      </c>
      <c r="FU39" s="57">
        <f t="shared" si="84"/>
        <v>0</v>
      </c>
      <c r="FV39" s="57">
        <f t="shared" si="85"/>
        <v>0</v>
      </c>
      <c r="FW39" s="56">
        <f t="shared" si="86"/>
        <v>0</v>
      </c>
      <c r="FX39" s="55">
        <f t="shared" si="87"/>
        <v>1</v>
      </c>
      <c r="FY39" s="54">
        <f t="shared" si="88"/>
        <v>0</v>
      </c>
      <c r="FZ39" s="55">
        <f t="shared" si="89"/>
        <v>3</v>
      </c>
      <c r="GA39" s="54">
        <f t="shared" si="90"/>
        <v>0.6</v>
      </c>
      <c r="GB39" s="57">
        <f t="shared" si="91"/>
        <v>0</v>
      </c>
      <c r="GC39" s="57">
        <f t="shared" si="92"/>
        <v>0</v>
      </c>
      <c r="GD39" s="56">
        <f t="shared" si="93"/>
        <v>0</v>
      </c>
      <c r="GE39" s="55">
        <f t="shared" si="94"/>
        <v>1</v>
      </c>
      <c r="GF39" s="54">
        <f t="shared" si="95"/>
        <v>0</v>
      </c>
      <c r="GG39" s="55">
        <f t="shared" si="96"/>
        <v>3</v>
      </c>
      <c r="GH39" s="54">
        <f t="shared" si="97"/>
        <v>0.6</v>
      </c>
      <c r="GI39" s="54">
        <f t="shared" si="98"/>
        <v>0.6</v>
      </c>
    </row>
    <row r="40" spans="1:191" ht="20.399999999999999" hidden="1" x14ac:dyDescent="0.2">
      <c r="A40" s="75"/>
      <c r="B40" s="68"/>
      <c r="C40" s="68"/>
      <c r="D40" s="167"/>
      <c r="E40" s="68"/>
      <c r="F40" s="73"/>
      <c r="G40" s="68"/>
      <c r="H40" s="68"/>
      <c r="I40" s="71"/>
      <c r="J40" s="71"/>
      <c r="K40" s="71"/>
      <c r="L40" s="71"/>
      <c r="M40" s="71"/>
      <c r="N40" s="71"/>
      <c r="O40" s="71"/>
      <c r="P40" s="71"/>
      <c r="Q40" s="71"/>
      <c r="R40" s="71"/>
      <c r="S40" s="71"/>
      <c r="T40" s="71"/>
      <c r="U40" s="71"/>
      <c r="V40" s="71"/>
      <c r="W40" s="71"/>
      <c r="X40" s="71"/>
      <c r="Y40" s="71"/>
      <c r="Z40" s="71"/>
      <c r="AA40" s="71"/>
      <c r="AB40" s="71"/>
      <c r="AC40" s="70"/>
      <c r="AD40" s="64"/>
      <c r="AE40" s="70"/>
      <c r="AF40" s="64"/>
      <c r="AG40" s="69"/>
      <c r="AH40" s="64"/>
      <c r="AI40" s="68"/>
      <c r="AJ40" s="68"/>
      <c r="AK40" s="68"/>
      <c r="AL40" s="68"/>
      <c r="AM40" s="62"/>
      <c r="AN40" s="67"/>
      <c r="AO40" s="67"/>
      <c r="AP40" s="62"/>
      <c r="AQ40" s="62"/>
      <c r="AR40" s="67"/>
      <c r="AS40" s="67"/>
      <c r="AT40" s="62"/>
      <c r="AU40" s="62"/>
      <c r="AV40" s="67"/>
      <c r="AW40" s="67"/>
      <c r="AX40" s="62"/>
      <c r="AY40" s="62"/>
      <c r="AZ40" s="67"/>
      <c r="BA40" s="67"/>
      <c r="BB40" s="62"/>
      <c r="BC40" s="62"/>
      <c r="BD40" s="67"/>
      <c r="BE40" s="67"/>
      <c r="BF40" s="62"/>
      <c r="BG40" s="62"/>
      <c r="BH40" s="67"/>
      <c r="BI40" s="67"/>
      <c r="BJ40" s="62"/>
      <c r="BK40" s="62"/>
      <c r="BL40" s="67"/>
      <c r="BM40" s="67"/>
      <c r="BN40" s="62"/>
      <c r="BO40" s="62"/>
      <c r="BP40" s="67"/>
      <c r="BQ40" s="67"/>
      <c r="BR40" s="62"/>
      <c r="BS40" s="62"/>
      <c r="BT40" s="67"/>
      <c r="BU40" s="67"/>
      <c r="BV40" s="62"/>
      <c r="BW40" s="62"/>
      <c r="BX40" s="67"/>
      <c r="BY40" s="67"/>
      <c r="BZ40" s="62"/>
      <c r="CA40" s="62"/>
      <c r="CB40" s="67"/>
      <c r="CC40" s="67"/>
      <c r="CD40" s="62"/>
      <c r="CE40" s="62"/>
      <c r="CF40" s="67"/>
      <c r="CG40" s="67"/>
      <c r="CH40" s="62"/>
      <c r="CI40" s="67"/>
      <c r="CJ40" s="67"/>
      <c r="CK40" s="62"/>
      <c r="CL40" s="66"/>
      <c r="CM40" s="65"/>
      <c r="CN40" s="66"/>
      <c r="CO40" s="65"/>
      <c r="CP40" s="63"/>
      <c r="CQ40" s="64"/>
      <c r="CR40" s="61"/>
      <c r="CS40" s="63"/>
      <c r="CT40" s="62"/>
      <c r="CU40" s="172"/>
      <c r="CV40" s="172"/>
      <c r="CW40" s="60"/>
      <c r="CX40" s="56">
        <f t="shared" si="10"/>
        <v>0</v>
      </c>
      <c r="CY40" s="59">
        <f t="shared" si="11"/>
        <v>3</v>
      </c>
      <c r="CZ40" s="56" t="str">
        <f t="shared" si="12"/>
        <v>Moderado</v>
      </c>
      <c r="DA40" s="58">
        <f t="shared" si="13"/>
        <v>0.6</v>
      </c>
      <c r="DB40" s="57">
        <f t="shared" si="14"/>
        <v>0</v>
      </c>
      <c r="DC40" s="57">
        <f t="shared" si="15"/>
        <v>0</v>
      </c>
      <c r="DD40" s="56">
        <f t="shared" si="16"/>
        <v>0</v>
      </c>
      <c r="DE40" s="55">
        <f t="shared" si="17"/>
        <v>1</v>
      </c>
      <c r="DF40" s="54">
        <f t="shared" si="18"/>
        <v>0</v>
      </c>
      <c r="DG40" s="55">
        <f t="shared" si="19"/>
        <v>3</v>
      </c>
      <c r="DH40" s="55"/>
      <c r="DI40" s="54">
        <f t="shared" si="20"/>
        <v>0.6</v>
      </c>
      <c r="DJ40" s="57">
        <f t="shared" si="21"/>
        <v>0</v>
      </c>
      <c r="DK40" s="57">
        <f t="shared" si="22"/>
        <v>0</v>
      </c>
      <c r="DL40" s="56">
        <f t="shared" si="23"/>
        <v>0</v>
      </c>
      <c r="DM40" s="55">
        <f t="shared" si="24"/>
        <v>1</v>
      </c>
      <c r="DN40" s="54">
        <f t="shared" si="25"/>
        <v>0</v>
      </c>
      <c r="DO40" s="55">
        <f t="shared" si="26"/>
        <v>3</v>
      </c>
      <c r="DP40" s="54">
        <f t="shared" si="27"/>
        <v>0.6</v>
      </c>
      <c r="DQ40" s="57">
        <f t="shared" si="28"/>
        <v>0</v>
      </c>
      <c r="DR40" s="57">
        <f t="shared" si="29"/>
        <v>0</v>
      </c>
      <c r="DS40" s="56">
        <f t="shared" si="30"/>
        <v>0</v>
      </c>
      <c r="DT40" s="55">
        <f t="shared" si="31"/>
        <v>1</v>
      </c>
      <c r="DU40" s="54">
        <f t="shared" si="32"/>
        <v>0</v>
      </c>
      <c r="DV40" s="55">
        <f t="shared" si="33"/>
        <v>3</v>
      </c>
      <c r="DW40" s="54">
        <f t="shared" si="34"/>
        <v>0.6</v>
      </c>
      <c r="DX40" s="57">
        <f t="shared" si="35"/>
        <v>0</v>
      </c>
      <c r="DY40" s="57">
        <f t="shared" si="36"/>
        <v>0</v>
      </c>
      <c r="DZ40" s="56">
        <f t="shared" si="37"/>
        <v>0</v>
      </c>
      <c r="EA40" s="55">
        <f t="shared" si="38"/>
        <v>1</v>
      </c>
      <c r="EB40" s="54">
        <f t="shared" si="39"/>
        <v>0</v>
      </c>
      <c r="EC40" s="55">
        <f t="shared" si="40"/>
        <v>3</v>
      </c>
      <c r="ED40" s="54">
        <f t="shared" si="41"/>
        <v>0.6</v>
      </c>
      <c r="EE40" s="57">
        <f t="shared" si="42"/>
        <v>0</v>
      </c>
      <c r="EF40" s="57">
        <f t="shared" si="43"/>
        <v>0</v>
      </c>
      <c r="EG40" s="56">
        <f t="shared" si="44"/>
        <v>0</v>
      </c>
      <c r="EH40" s="55">
        <f t="shared" si="45"/>
        <v>1</v>
      </c>
      <c r="EI40" s="54">
        <f t="shared" si="46"/>
        <v>0</v>
      </c>
      <c r="EJ40" s="55">
        <f t="shared" si="47"/>
        <v>3</v>
      </c>
      <c r="EK40" s="54">
        <f t="shared" si="48"/>
        <v>0.6</v>
      </c>
      <c r="EL40" s="57">
        <f t="shared" si="49"/>
        <v>0</v>
      </c>
      <c r="EM40" s="57">
        <f t="shared" si="50"/>
        <v>0</v>
      </c>
      <c r="EN40" s="56">
        <f t="shared" si="51"/>
        <v>0</v>
      </c>
      <c r="EO40" s="55">
        <f t="shared" si="52"/>
        <v>1</v>
      </c>
      <c r="EP40" s="54">
        <f t="shared" si="53"/>
        <v>0</v>
      </c>
      <c r="EQ40" s="55">
        <f t="shared" si="54"/>
        <v>3</v>
      </c>
      <c r="ER40" s="54">
        <f t="shared" si="55"/>
        <v>0.6</v>
      </c>
      <c r="ES40" s="57">
        <f t="shared" si="56"/>
        <v>0</v>
      </c>
      <c r="ET40" s="57">
        <f t="shared" si="57"/>
        <v>0</v>
      </c>
      <c r="EU40" s="56">
        <f t="shared" si="58"/>
        <v>0</v>
      </c>
      <c r="EV40" s="55">
        <f t="shared" si="59"/>
        <v>1</v>
      </c>
      <c r="EW40" s="54">
        <f t="shared" si="60"/>
        <v>0</v>
      </c>
      <c r="EX40" s="55">
        <f t="shared" si="61"/>
        <v>3</v>
      </c>
      <c r="EY40" s="54">
        <f t="shared" si="62"/>
        <v>0.6</v>
      </c>
      <c r="EZ40" s="57">
        <f t="shared" si="63"/>
        <v>0</v>
      </c>
      <c r="FA40" s="57">
        <f t="shared" si="64"/>
        <v>0</v>
      </c>
      <c r="FB40" s="56">
        <f t="shared" si="65"/>
        <v>0</v>
      </c>
      <c r="FC40" s="55">
        <f t="shared" si="66"/>
        <v>1</v>
      </c>
      <c r="FD40" s="54">
        <f t="shared" si="67"/>
        <v>0</v>
      </c>
      <c r="FE40" s="55">
        <f t="shared" si="68"/>
        <v>3</v>
      </c>
      <c r="FF40" s="54">
        <f t="shared" si="69"/>
        <v>0.6</v>
      </c>
      <c r="FG40" s="57">
        <f t="shared" si="70"/>
        <v>0</v>
      </c>
      <c r="FH40" s="57">
        <f t="shared" si="71"/>
        <v>0</v>
      </c>
      <c r="FI40" s="56">
        <f t="shared" si="72"/>
        <v>0</v>
      </c>
      <c r="FJ40" s="55">
        <f t="shared" si="73"/>
        <v>1</v>
      </c>
      <c r="FK40" s="54">
        <f t="shared" si="74"/>
        <v>0</v>
      </c>
      <c r="FL40" s="55">
        <f t="shared" si="75"/>
        <v>3</v>
      </c>
      <c r="FM40" s="54">
        <f t="shared" si="76"/>
        <v>0.6</v>
      </c>
      <c r="FN40" s="57">
        <f t="shared" si="77"/>
        <v>0</v>
      </c>
      <c r="FO40" s="57">
        <f t="shared" si="78"/>
        <v>0</v>
      </c>
      <c r="FP40" s="56">
        <f t="shared" si="79"/>
        <v>0</v>
      </c>
      <c r="FQ40" s="55">
        <f t="shared" si="80"/>
        <v>1</v>
      </c>
      <c r="FR40" s="54">
        <f t="shared" si="81"/>
        <v>0</v>
      </c>
      <c r="FS40" s="55">
        <f t="shared" si="82"/>
        <v>3</v>
      </c>
      <c r="FT40" s="54">
        <f t="shared" si="83"/>
        <v>0.6</v>
      </c>
      <c r="FU40" s="57">
        <f t="shared" si="84"/>
        <v>0</v>
      </c>
      <c r="FV40" s="57">
        <f t="shared" si="85"/>
        <v>0</v>
      </c>
      <c r="FW40" s="56">
        <f t="shared" si="86"/>
        <v>0</v>
      </c>
      <c r="FX40" s="55">
        <f t="shared" si="87"/>
        <v>1</v>
      </c>
      <c r="FY40" s="54">
        <f t="shared" si="88"/>
        <v>0</v>
      </c>
      <c r="FZ40" s="55">
        <f t="shared" si="89"/>
        <v>3</v>
      </c>
      <c r="GA40" s="54">
        <f t="shared" si="90"/>
        <v>0.6</v>
      </c>
      <c r="GB40" s="57">
        <f t="shared" si="91"/>
        <v>0</v>
      </c>
      <c r="GC40" s="57">
        <f t="shared" si="92"/>
        <v>0</v>
      </c>
      <c r="GD40" s="56">
        <f t="shared" si="93"/>
        <v>0</v>
      </c>
      <c r="GE40" s="55">
        <f t="shared" si="94"/>
        <v>1</v>
      </c>
      <c r="GF40" s="54">
        <f t="shared" si="95"/>
        <v>0</v>
      </c>
      <c r="GG40" s="55">
        <f t="shared" si="96"/>
        <v>3</v>
      </c>
      <c r="GH40" s="54">
        <f t="shared" si="97"/>
        <v>0.6</v>
      </c>
      <c r="GI40" s="54">
        <f t="shared" si="98"/>
        <v>0.6</v>
      </c>
    </row>
    <row r="41" spans="1:191" ht="20.399999999999999" hidden="1" x14ac:dyDescent="0.2">
      <c r="A41" s="75"/>
      <c r="B41" s="68"/>
      <c r="C41" s="68"/>
      <c r="D41" s="167"/>
      <c r="E41" s="68"/>
      <c r="F41" s="73"/>
      <c r="G41" s="68"/>
      <c r="H41" s="68"/>
      <c r="I41" s="71"/>
      <c r="J41" s="71"/>
      <c r="K41" s="71"/>
      <c r="L41" s="71"/>
      <c r="M41" s="71"/>
      <c r="N41" s="71"/>
      <c r="O41" s="71"/>
      <c r="P41" s="71"/>
      <c r="Q41" s="71"/>
      <c r="R41" s="71"/>
      <c r="S41" s="71"/>
      <c r="T41" s="71"/>
      <c r="U41" s="71"/>
      <c r="V41" s="71"/>
      <c r="W41" s="71"/>
      <c r="X41" s="71"/>
      <c r="Y41" s="71"/>
      <c r="Z41" s="71"/>
      <c r="AA41" s="71"/>
      <c r="AB41" s="71"/>
      <c r="AC41" s="70"/>
      <c r="AD41" s="64"/>
      <c r="AE41" s="70"/>
      <c r="AF41" s="64"/>
      <c r="AG41" s="69"/>
      <c r="AH41" s="64"/>
      <c r="AI41" s="68"/>
      <c r="AJ41" s="68"/>
      <c r="AK41" s="68"/>
      <c r="AL41" s="68"/>
      <c r="AM41" s="62"/>
      <c r="AN41" s="67"/>
      <c r="AO41" s="67"/>
      <c r="AP41" s="62"/>
      <c r="AQ41" s="62"/>
      <c r="AR41" s="67"/>
      <c r="AS41" s="67"/>
      <c r="AT41" s="62"/>
      <c r="AU41" s="62"/>
      <c r="AV41" s="67"/>
      <c r="AW41" s="67"/>
      <c r="AX41" s="62"/>
      <c r="AY41" s="62"/>
      <c r="AZ41" s="67"/>
      <c r="BA41" s="67"/>
      <c r="BB41" s="62"/>
      <c r="BC41" s="62"/>
      <c r="BD41" s="67"/>
      <c r="BE41" s="67"/>
      <c r="BF41" s="62"/>
      <c r="BG41" s="62"/>
      <c r="BH41" s="67"/>
      <c r="BI41" s="67"/>
      <c r="BJ41" s="62"/>
      <c r="BK41" s="62"/>
      <c r="BL41" s="67"/>
      <c r="BM41" s="67"/>
      <c r="BN41" s="62"/>
      <c r="BO41" s="62"/>
      <c r="BP41" s="67"/>
      <c r="BQ41" s="67"/>
      <c r="BR41" s="62"/>
      <c r="BS41" s="62"/>
      <c r="BT41" s="67"/>
      <c r="BU41" s="67"/>
      <c r="BV41" s="62"/>
      <c r="BW41" s="62"/>
      <c r="BX41" s="67"/>
      <c r="BY41" s="67"/>
      <c r="BZ41" s="62"/>
      <c r="CA41" s="62"/>
      <c r="CB41" s="67"/>
      <c r="CC41" s="67"/>
      <c r="CD41" s="62"/>
      <c r="CE41" s="62"/>
      <c r="CF41" s="67"/>
      <c r="CG41" s="67"/>
      <c r="CH41" s="62"/>
      <c r="CI41" s="67"/>
      <c r="CJ41" s="67"/>
      <c r="CK41" s="62"/>
      <c r="CL41" s="66"/>
      <c r="CM41" s="65"/>
      <c r="CN41" s="66"/>
      <c r="CO41" s="65"/>
      <c r="CP41" s="63"/>
      <c r="CQ41" s="64"/>
      <c r="CR41" s="61"/>
      <c r="CS41" s="63"/>
      <c r="CT41" s="62"/>
      <c r="CU41" s="172"/>
      <c r="CV41" s="172"/>
      <c r="CW41" s="60"/>
      <c r="CX41" s="56">
        <f t="shared" si="10"/>
        <v>0</v>
      </c>
      <c r="CY41" s="59">
        <f t="shared" si="11"/>
        <v>3</v>
      </c>
      <c r="CZ41" s="56" t="str">
        <f t="shared" si="12"/>
        <v>Moderado</v>
      </c>
      <c r="DA41" s="58">
        <f t="shared" si="13"/>
        <v>0.6</v>
      </c>
      <c r="DB41" s="57">
        <f t="shared" si="14"/>
        <v>0</v>
      </c>
      <c r="DC41" s="57">
        <f t="shared" si="15"/>
        <v>0</v>
      </c>
      <c r="DD41" s="56">
        <f t="shared" si="16"/>
        <v>0</v>
      </c>
      <c r="DE41" s="55">
        <f t="shared" si="17"/>
        <v>1</v>
      </c>
      <c r="DF41" s="54">
        <f t="shared" si="18"/>
        <v>0</v>
      </c>
      <c r="DG41" s="55">
        <f t="shared" si="19"/>
        <v>3</v>
      </c>
      <c r="DH41" s="55"/>
      <c r="DI41" s="54">
        <f t="shared" si="20"/>
        <v>0.6</v>
      </c>
      <c r="DJ41" s="57">
        <f t="shared" si="21"/>
        <v>0</v>
      </c>
      <c r="DK41" s="57">
        <f t="shared" si="22"/>
        <v>0</v>
      </c>
      <c r="DL41" s="56">
        <f t="shared" si="23"/>
        <v>0</v>
      </c>
      <c r="DM41" s="55">
        <f t="shared" si="24"/>
        <v>1</v>
      </c>
      <c r="DN41" s="54">
        <f t="shared" si="25"/>
        <v>0</v>
      </c>
      <c r="DO41" s="55">
        <f t="shared" si="26"/>
        <v>3</v>
      </c>
      <c r="DP41" s="54">
        <f t="shared" si="27"/>
        <v>0.6</v>
      </c>
      <c r="DQ41" s="57">
        <f t="shared" si="28"/>
        <v>0</v>
      </c>
      <c r="DR41" s="57">
        <f t="shared" si="29"/>
        <v>0</v>
      </c>
      <c r="DS41" s="56">
        <f t="shared" si="30"/>
        <v>0</v>
      </c>
      <c r="DT41" s="55">
        <f t="shared" si="31"/>
        <v>1</v>
      </c>
      <c r="DU41" s="54">
        <f t="shared" si="32"/>
        <v>0</v>
      </c>
      <c r="DV41" s="55">
        <f t="shared" si="33"/>
        <v>3</v>
      </c>
      <c r="DW41" s="54">
        <f t="shared" si="34"/>
        <v>0.6</v>
      </c>
      <c r="DX41" s="57">
        <f t="shared" si="35"/>
        <v>0</v>
      </c>
      <c r="DY41" s="57">
        <f t="shared" si="36"/>
        <v>0</v>
      </c>
      <c r="DZ41" s="56">
        <f t="shared" si="37"/>
        <v>0</v>
      </c>
      <c r="EA41" s="55">
        <f t="shared" si="38"/>
        <v>1</v>
      </c>
      <c r="EB41" s="54">
        <f t="shared" si="39"/>
        <v>0</v>
      </c>
      <c r="EC41" s="55">
        <f t="shared" si="40"/>
        <v>3</v>
      </c>
      <c r="ED41" s="54">
        <f t="shared" si="41"/>
        <v>0.6</v>
      </c>
      <c r="EE41" s="57">
        <f t="shared" si="42"/>
        <v>0</v>
      </c>
      <c r="EF41" s="57">
        <f t="shared" si="43"/>
        <v>0</v>
      </c>
      <c r="EG41" s="56">
        <f t="shared" si="44"/>
        <v>0</v>
      </c>
      <c r="EH41" s="55">
        <f t="shared" si="45"/>
        <v>1</v>
      </c>
      <c r="EI41" s="54">
        <f t="shared" si="46"/>
        <v>0</v>
      </c>
      <c r="EJ41" s="55">
        <f t="shared" si="47"/>
        <v>3</v>
      </c>
      <c r="EK41" s="54">
        <f t="shared" si="48"/>
        <v>0.6</v>
      </c>
      <c r="EL41" s="57">
        <f t="shared" si="49"/>
        <v>0</v>
      </c>
      <c r="EM41" s="57">
        <f t="shared" si="50"/>
        <v>0</v>
      </c>
      <c r="EN41" s="56">
        <f t="shared" si="51"/>
        <v>0</v>
      </c>
      <c r="EO41" s="55">
        <f t="shared" si="52"/>
        <v>1</v>
      </c>
      <c r="EP41" s="54">
        <f t="shared" si="53"/>
        <v>0</v>
      </c>
      <c r="EQ41" s="55">
        <f t="shared" si="54"/>
        <v>3</v>
      </c>
      <c r="ER41" s="54">
        <f t="shared" si="55"/>
        <v>0.6</v>
      </c>
      <c r="ES41" s="57">
        <f t="shared" si="56"/>
        <v>0</v>
      </c>
      <c r="ET41" s="57">
        <f t="shared" si="57"/>
        <v>0</v>
      </c>
      <c r="EU41" s="56">
        <f t="shared" si="58"/>
        <v>0</v>
      </c>
      <c r="EV41" s="55">
        <f t="shared" si="59"/>
        <v>1</v>
      </c>
      <c r="EW41" s="54">
        <f t="shared" si="60"/>
        <v>0</v>
      </c>
      <c r="EX41" s="55">
        <f t="shared" si="61"/>
        <v>3</v>
      </c>
      <c r="EY41" s="54">
        <f t="shared" si="62"/>
        <v>0.6</v>
      </c>
      <c r="EZ41" s="57">
        <f t="shared" si="63"/>
        <v>0</v>
      </c>
      <c r="FA41" s="57">
        <f t="shared" si="64"/>
        <v>0</v>
      </c>
      <c r="FB41" s="56">
        <f t="shared" si="65"/>
        <v>0</v>
      </c>
      <c r="FC41" s="55">
        <f t="shared" si="66"/>
        <v>1</v>
      </c>
      <c r="FD41" s="54">
        <f t="shared" si="67"/>
        <v>0</v>
      </c>
      <c r="FE41" s="55">
        <f t="shared" si="68"/>
        <v>3</v>
      </c>
      <c r="FF41" s="54">
        <f t="shared" si="69"/>
        <v>0.6</v>
      </c>
      <c r="FG41" s="57">
        <f t="shared" si="70"/>
        <v>0</v>
      </c>
      <c r="FH41" s="57">
        <f t="shared" si="71"/>
        <v>0</v>
      </c>
      <c r="FI41" s="56">
        <f t="shared" si="72"/>
        <v>0</v>
      </c>
      <c r="FJ41" s="55">
        <f t="shared" si="73"/>
        <v>1</v>
      </c>
      <c r="FK41" s="54">
        <f t="shared" si="74"/>
        <v>0</v>
      </c>
      <c r="FL41" s="55">
        <f t="shared" si="75"/>
        <v>3</v>
      </c>
      <c r="FM41" s="54">
        <f t="shared" si="76"/>
        <v>0.6</v>
      </c>
      <c r="FN41" s="57">
        <f t="shared" si="77"/>
        <v>0</v>
      </c>
      <c r="FO41" s="57">
        <f t="shared" si="78"/>
        <v>0</v>
      </c>
      <c r="FP41" s="56">
        <f t="shared" si="79"/>
        <v>0</v>
      </c>
      <c r="FQ41" s="55">
        <f t="shared" si="80"/>
        <v>1</v>
      </c>
      <c r="FR41" s="54">
        <f t="shared" si="81"/>
        <v>0</v>
      </c>
      <c r="FS41" s="55">
        <f t="shared" si="82"/>
        <v>3</v>
      </c>
      <c r="FT41" s="54">
        <f t="shared" si="83"/>
        <v>0.6</v>
      </c>
      <c r="FU41" s="57">
        <f t="shared" si="84"/>
        <v>0</v>
      </c>
      <c r="FV41" s="57">
        <f t="shared" si="85"/>
        <v>0</v>
      </c>
      <c r="FW41" s="56">
        <f t="shared" si="86"/>
        <v>0</v>
      </c>
      <c r="FX41" s="55">
        <f t="shared" si="87"/>
        <v>1</v>
      </c>
      <c r="FY41" s="54">
        <f t="shared" si="88"/>
        <v>0</v>
      </c>
      <c r="FZ41" s="55">
        <f t="shared" si="89"/>
        <v>3</v>
      </c>
      <c r="GA41" s="54">
        <f t="shared" si="90"/>
        <v>0.6</v>
      </c>
      <c r="GB41" s="57">
        <f t="shared" si="91"/>
        <v>0</v>
      </c>
      <c r="GC41" s="57">
        <f t="shared" si="92"/>
        <v>0</v>
      </c>
      <c r="GD41" s="56">
        <f t="shared" si="93"/>
        <v>0</v>
      </c>
      <c r="GE41" s="55">
        <f t="shared" si="94"/>
        <v>1</v>
      </c>
      <c r="GF41" s="54">
        <f t="shared" si="95"/>
        <v>0</v>
      </c>
      <c r="GG41" s="55">
        <f t="shared" si="96"/>
        <v>3</v>
      </c>
      <c r="GH41" s="54">
        <f t="shared" si="97"/>
        <v>0.6</v>
      </c>
      <c r="GI41" s="54">
        <f t="shared" si="98"/>
        <v>0.6</v>
      </c>
    </row>
    <row r="42" spans="1:191" ht="20.399999999999999" hidden="1" x14ac:dyDescent="0.2">
      <c r="A42" s="75"/>
      <c r="B42" s="68"/>
      <c r="C42" s="68"/>
      <c r="D42" s="167"/>
      <c r="E42" s="68"/>
      <c r="F42" s="73"/>
      <c r="G42" s="68"/>
      <c r="H42" s="68"/>
      <c r="I42" s="71"/>
      <c r="J42" s="71"/>
      <c r="K42" s="71"/>
      <c r="L42" s="71"/>
      <c r="M42" s="71"/>
      <c r="N42" s="71"/>
      <c r="O42" s="71"/>
      <c r="P42" s="71"/>
      <c r="Q42" s="71"/>
      <c r="R42" s="71"/>
      <c r="S42" s="71"/>
      <c r="T42" s="71"/>
      <c r="U42" s="71"/>
      <c r="V42" s="71"/>
      <c r="W42" s="71"/>
      <c r="X42" s="71"/>
      <c r="Y42" s="71"/>
      <c r="Z42" s="71"/>
      <c r="AA42" s="71"/>
      <c r="AB42" s="71"/>
      <c r="AC42" s="70"/>
      <c r="AD42" s="64"/>
      <c r="AE42" s="70"/>
      <c r="AF42" s="64"/>
      <c r="AG42" s="69"/>
      <c r="AH42" s="64"/>
      <c r="AI42" s="68"/>
      <c r="AJ42" s="68"/>
      <c r="AK42" s="68"/>
      <c r="AL42" s="68"/>
      <c r="AM42" s="62"/>
      <c r="AN42" s="67"/>
      <c r="AO42" s="67"/>
      <c r="AP42" s="62"/>
      <c r="AQ42" s="62"/>
      <c r="AR42" s="67"/>
      <c r="AS42" s="67"/>
      <c r="AT42" s="62"/>
      <c r="AU42" s="62"/>
      <c r="AV42" s="67"/>
      <c r="AW42" s="67"/>
      <c r="AX42" s="62"/>
      <c r="AY42" s="62"/>
      <c r="AZ42" s="67"/>
      <c r="BA42" s="67"/>
      <c r="BB42" s="62"/>
      <c r="BC42" s="62"/>
      <c r="BD42" s="67"/>
      <c r="BE42" s="67"/>
      <c r="BF42" s="62"/>
      <c r="BG42" s="62"/>
      <c r="BH42" s="67"/>
      <c r="BI42" s="67"/>
      <c r="BJ42" s="62"/>
      <c r="BK42" s="62"/>
      <c r="BL42" s="67"/>
      <c r="BM42" s="67"/>
      <c r="BN42" s="62"/>
      <c r="BO42" s="62"/>
      <c r="BP42" s="67"/>
      <c r="BQ42" s="67"/>
      <c r="BR42" s="62"/>
      <c r="BS42" s="62"/>
      <c r="BT42" s="67"/>
      <c r="BU42" s="67"/>
      <c r="BV42" s="62"/>
      <c r="BW42" s="62"/>
      <c r="BX42" s="67"/>
      <c r="BY42" s="67"/>
      <c r="BZ42" s="62"/>
      <c r="CA42" s="62"/>
      <c r="CB42" s="67"/>
      <c r="CC42" s="67"/>
      <c r="CD42" s="62"/>
      <c r="CE42" s="62"/>
      <c r="CF42" s="67"/>
      <c r="CG42" s="67"/>
      <c r="CH42" s="62"/>
      <c r="CI42" s="67"/>
      <c r="CJ42" s="67"/>
      <c r="CK42" s="62"/>
      <c r="CL42" s="66"/>
      <c r="CM42" s="65"/>
      <c r="CN42" s="66"/>
      <c r="CO42" s="65"/>
      <c r="CP42" s="63"/>
      <c r="CQ42" s="64"/>
      <c r="CR42" s="61"/>
      <c r="CS42" s="63"/>
      <c r="CT42" s="62"/>
      <c r="CU42" s="172"/>
      <c r="CV42" s="172"/>
      <c r="CW42" s="60"/>
      <c r="CX42" s="56">
        <f t="shared" si="10"/>
        <v>0</v>
      </c>
      <c r="CY42" s="59">
        <f t="shared" si="11"/>
        <v>3</v>
      </c>
      <c r="CZ42" s="56" t="str">
        <f t="shared" si="12"/>
        <v>Moderado</v>
      </c>
      <c r="DA42" s="58">
        <f t="shared" si="13"/>
        <v>0.6</v>
      </c>
      <c r="DB42" s="57">
        <f t="shared" si="14"/>
        <v>0</v>
      </c>
      <c r="DC42" s="57">
        <f t="shared" si="15"/>
        <v>0</v>
      </c>
      <c r="DD42" s="56">
        <f t="shared" si="16"/>
        <v>0</v>
      </c>
      <c r="DE42" s="55">
        <f t="shared" si="17"/>
        <v>1</v>
      </c>
      <c r="DF42" s="54">
        <f t="shared" si="18"/>
        <v>0</v>
      </c>
      <c r="DG42" s="55">
        <f t="shared" si="19"/>
        <v>3</v>
      </c>
      <c r="DH42" s="55"/>
      <c r="DI42" s="54">
        <f t="shared" si="20"/>
        <v>0.6</v>
      </c>
      <c r="DJ42" s="57">
        <f t="shared" si="21"/>
        <v>0</v>
      </c>
      <c r="DK42" s="57">
        <f t="shared" si="22"/>
        <v>0</v>
      </c>
      <c r="DL42" s="56">
        <f t="shared" si="23"/>
        <v>0</v>
      </c>
      <c r="DM42" s="55">
        <f t="shared" si="24"/>
        <v>1</v>
      </c>
      <c r="DN42" s="54">
        <f t="shared" si="25"/>
        <v>0</v>
      </c>
      <c r="DO42" s="55">
        <f t="shared" si="26"/>
        <v>3</v>
      </c>
      <c r="DP42" s="54">
        <f t="shared" si="27"/>
        <v>0.6</v>
      </c>
      <c r="DQ42" s="57">
        <f t="shared" si="28"/>
        <v>0</v>
      </c>
      <c r="DR42" s="57">
        <f t="shared" si="29"/>
        <v>0</v>
      </c>
      <c r="DS42" s="56">
        <f t="shared" si="30"/>
        <v>0</v>
      </c>
      <c r="DT42" s="55">
        <f t="shared" si="31"/>
        <v>1</v>
      </c>
      <c r="DU42" s="54">
        <f t="shared" si="32"/>
        <v>0</v>
      </c>
      <c r="DV42" s="55">
        <f t="shared" si="33"/>
        <v>3</v>
      </c>
      <c r="DW42" s="54">
        <f t="shared" si="34"/>
        <v>0.6</v>
      </c>
      <c r="DX42" s="57">
        <f t="shared" si="35"/>
        <v>0</v>
      </c>
      <c r="DY42" s="57">
        <f t="shared" si="36"/>
        <v>0</v>
      </c>
      <c r="DZ42" s="56">
        <f t="shared" si="37"/>
        <v>0</v>
      </c>
      <c r="EA42" s="55">
        <f t="shared" si="38"/>
        <v>1</v>
      </c>
      <c r="EB42" s="54">
        <f t="shared" si="39"/>
        <v>0</v>
      </c>
      <c r="EC42" s="55">
        <f t="shared" si="40"/>
        <v>3</v>
      </c>
      <c r="ED42" s="54">
        <f t="shared" si="41"/>
        <v>0.6</v>
      </c>
      <c r="EE42" s="57">
        <f t="shared" si="42"/>
        <v>0</v>
      </c>
      <c r="EF42" s="57">
        <f t="shared" si="43"/>
        <v>0</v>
      </c>
      <c r="EG42" s="56">
        <f t="shared" si="44"/>
        <v>0</v>
      </c>
      <c r="EH42" s="55">
        <f t="shared" si="45"/>
        <v>1</v>
      </c>
      <c r="EI42" s="54">
        <f t="shared" si="46"/>
        <v>0</v>
      </c>
      <c r="EJ42" s="55">
        <f t="shared" si="47"/>
        <v>3</v>
      </c>
      <c r="EK42" s="54">
        <f t="shared" si="48"/>
        <v>0.6</v>
      </c>
      <c r="EL42" s="57">
        <f t="shared" si="49"/>
        <v>0</v>
      </c>
      <c r="EM42" s="57">
        <f t="shared" si="50"/>
        <v>0</v>
      </c>
      <c r="EN42" s="56">
        <f t="shared" si="51"/>
        <v>0</v>
      </c>
      <c r="EO42" s="55">
        <f t="shared" si="52"/>
        <v>1</v>
      </c>
      <c r="EP42" s="54">
        <f t="shared" si="53"/>
        <v>0</v>
      </c>
      <c r="EQ42" s="55">
        <f t="shared" si="54"/>
        <v>3</v>
      </c>
      <c r="ER42" s="54">
        <f t="shared" si="55"/>
        <v>0.6</v>
      </c>
      <c r="ES42" s="57">
        <f t="shared" si="56"/>
        <v>0</v>
      </c>
      <c r="ET42" s="57">
        <f t="shared" si="57"/>
        <v>0</v>
      </c>
      <c r="EU42" s="56">
        <f t="shared" si="58"/>
        <v>0</v>
      </c>
      <c r="EV42" s="55">
        <f t="shared" si="59"/>
        <v>1</v>
      </c>
      <c r="EW42" s="54">
        <f t="shared" si="60"/>
        <v>0</v>
      </c>
      <c r="EX42" s="55">
        <f t="shared" si="61"/>
        <v>3</v>
      </c>
      <c r="EY42" s="54">
        <f t="shared" si="62"/>
        <v>0.6</v>
      </c>
      <c r="EZ42" s="57">
        <f t="shared" si="63"/>
        <v>0</v>
      </c>
      <c r="FA42" s="57">
        <f t="shared" si="64"/>
        <v>0</v>
      </c>
      <c r="FB42" s="56">
        <f t="shared" si="65"/>
        <v>0</v>
      </c>
      <c r="FC42" s="55">
        <f t="shared" si="66"/>
        <v>1</v>
      </c>
      <c r="FD42" s="54">
        <f t="shared" si="67"/>
        <v>0</v>
      </c>
      <c r="FE42" s="55">
        <f t="shared" si="68"/>
        <v>3</v>
      </c>
      <c r="FF42" s="54">
        <f t="shared" si="69"/>
        <v>0.6</v>
      </c>
      <c r="FG42" s="57">
        <f t="shared" si="70"/>
        <v>0</v>
      </c>
      <c r="FH42" s="57">
        <f t="shared" si="71"/>
        <v>0</v>
      </c>
      <c r="FI42" s="56">
        <f t="shared" si="72"/>
        <v>0</v>
      </c>
      <c r="FJ42" s="55">
        <f t="shared" si="73"/>
        <v>1</v>
      </c>
      <c r="FK42" s="54">
        <f t="shared" si="74"/>
        <v>0</v>
      </c>
      <c r="FL42" s="55">
        <f t="shared" si="75"/>
        <v>3</v>
      </c>
      <c r="FM42" s="54">
        <f t="shared" si="76"/>
        <v>0.6</v>
      </c>
      <c r="FN42" s="57">
        <f t="shared" si="77"/>
        <v>0</v>
      </c>
      <c r="FO42" s="57">
        <f t="shared" si="78"/>
        <v>0</v>
      </c>
      <c r="FP42" s="56">
        <f t="shared" si="79"/>
        <v>0</v>
      </c>
      <c r="FQ42" s="55">
        <f t="shared" si="80"/>
        <v>1</v>
      </c>
      <c r="FR42" s="54">
        <f t="shared" si="81"/>
        <v>0</v>
      </c>
      <c r="FS42" s="55">
        <f t="shared" si="82"/>
        <v>3</v>
      </c>
      <c r="FT42" s="54">
        <f t="shared" si="83"/>
        <v>0.6</v>
      </c>
      <c r="FU42" s="57">
        <f t="shared" si="84"/>
        <v>0</v>
      </c>
      <c r="FV42" s="57">
        <f t="shared" si="85"/>
        <v>0</v>
      </c>
      <c r="FW42" s="56">
        <f t="shared" si="86"/>
        <v>0</v>
      </c>
      <c r="FX42" s="55">
        <f t="shared" si="87"/>
        <v>1</v>
      </c>
      <c r="FY42" s="54">
        <f t="shared" si="88"/>
        <v>0</v>
      </c>
      <c r="FZ42" s="55">
        <f t="shared" si="89"/>
        <v>3</v>
      </c>
      <c r="GA42" s="54">
        <f t="shared" si="90"/>
        <v>0.6</v>
      </c>
      <c r="GB42" s="57">
        <f t="shared" si="91"/>
        <v>0</v>
      </c>
      <c r="GC42" s="57">
        <f t="shared" si="92"/>
        <v>0</v>
      </c>
      <c r="GD42" s="56">
        <f t="shared" si="93"/>
        <v>0</v>
      </c>
      <c r="GE42" s="55">
        <f t="shared" si="94"/>
        <v>1</v>
      </c>
      <c r="GF42" s="54">
        <f t="shared" si="95"/>
        <v>0</v>
      </c>
      <c r="GG42" s="55">
        <f t="shared" si="96"/>
        <v>3</v>
      </c>
      <c r="GH42" s="54">
        <f t="shared" si="97"/>
        <v>0.6</v>
      </c>
      <c r="GI42" s="54">
        <f t="shared" si="98"/>
        <v>0.6</v>
      </c>
    </row>
    <row r="43" spans="1:191" ht="20.399999999999999" hidden="1" x14ac:dyDescent="0.2">
      <c r="A43" s="75"/>
      <c r="B43" s="68"/>
      <c r="C43" s="68"/>
      <c r="D43" s="167"/>
      <c r="E43" s="68"/>
      <c r="F43" s="73"/>
      <c r="G43" s="68"/>
      <c r="H43" s="68"/>
      <c r="I43" s="71"/>
      <c r="J43" s="71"/>
      <c r="K43" s="71"/>
      <c r="L43" s="71"/>
      <c r="M43" s="71"/>
      <c r="N43" s="71"/>
      <c r="O43" s="71"/>
      <c r="P43" s="71"/>
      <c r="Q43" s="71"/>
      <c r="R43" s="71"/>
      <c r="S43" s="71"/>
      <c r="T43" s="71"/>
      <c r="U43" s="71"/>
      <c r="V43" s="71"/>
      <c r="W43" s="71"/>
      <c r="X43" s="71"/>
      <c r="Y43" s="71"/>
      <c r="Z43" s="71"/>
      <c r="AA43" s="71"/>
      <c r="AB43" s="71"/>
      <c r="AC43" s="70"/>
      <c r="AD43" s="64"/>
      <c r="AE43" s="70"/>
      <c r="AF43" s="64"/>
      <c r="AG43" s="69"/>
      <c r="AH43" s="64"/>
      <c r="AI43" s="68"/>
      <c r="AJ43" s="68"/>
      <c r="AK43" s="68"/>
      <c r="AL43" s="68"/>
      <c r="AM43" s="62"/>
      <c r="AN43" s="67"/>
      <c r="AO43" s="67"/>
      <c r="AP43" s="62"/>
      <c r="AQ43" s="62"/>
      <c r="AR43" s="67"/>
      <c r="AS43" s="67"/>
      <c r="AT43" s="62"/>
      <c r="AU43" s="62"/>
      <c r="AV43" s="67"/>
      <c r="AW43" s="67"/>
      <c r="AX43" s="62"/>
      <c r="AY43" s="62"/>
      <c r="AZ43" s="67"/>
      <c r="BA43" s="67"/>
      <c r="BB43" s="62"/>
      <c r="BC43" s="62"/>
      <c r="BD43" s="67"/>
      <c r="BE43" s="67"/>
      <c r="BF43" s="62"/>
      <c r="BG43" s="62"/>
      <c r="BH43" s="67"/>
      <c r="BI43" s="67"/>
      <c r="BJ43" s="62"/>
      <c r="BK43" s="62"/>
      <c r="BL43" s="67"/>
      <c r="BM43" s="67"/>
      <c r="BN43" s="62"/>
      <c r="BO43" s="62"/>
      <c r="BP43" s="67"/>
      <c r="BQ43" s="67"/>
      <c r="BR43" s="62"/>
      <c r="BS43" s="62"/>
      <c r="BT43" s="67"/>
      <c r="BU43" s="67"/>
      <c r="BV43" s="62"/>
      <c r="BW43" s="62"/>
      <c r="BX43" s="67"/>
      <c r="BY43" s="67"/>
      <c r="BZ43" s="62"/>
      <c r="CA43" s="62"/>
      <c r="CB43" s="67"/>
      <c r="CC43" s="67"/>
      <c r="CD43" s="62"/>
      <c r="CE43" s="62"/>
      <c r="CF43" s="67"/>
      <c r="CG43" s="67"/>
      <c r="CH43" s="62"/>
      <c r="CI43" s="67"/>
      <c r="CJ43" s="67"/>
      <c r="CK43" s="62"/>
      <c r="CL43" s="66"/>
      <c r="CM43" s="65"/>
      <c r="CN43" s="66"/>
      <c r="CO43" s="65"/>
      <c r="CP43" s="63"/>
      <c r="CQ43" s="64"/>
      <c r="CR43" s="61"/>
      <c r="CS43" s="63"/>
      <c r="CT43" s="62"/>
      <c r="CU43" s="172"/>
      <c r="CV43" s="172"/>
      <c r="CW43" s="60"/>
      <c r="CX43" s="56">
        <f t="shared" si="10"/>
        <v>0</v>
      </c>
      <c r="CY43" s="59">
        <f t="shared" si="11"/>
        <v>3</v>
      </c>
      <c r="CZ43" s="56" t="str">
        <f t="shared" si="12"/>
        <v>Moderado</v>
      </c>
      <c r="DA43" s="58">
        <f t="shared" si="13"/>
        <v>0.6</v>
      </c>
      <c r="DB43" s="57">
        <f t="shared" si="14"/>
        <v>0</v>
      </c>
      <c r="DC43" s="57">
        <f t="shared" si="15"/>
        <v>0</v>
      </c>
      <c r="DD43" s="56">
        <f t="shared" si="16"/>
        <v>0</v>
      </c>
      <c r="DE43" s="55">
        <f t="shared" si="17"/>
        <v>1</v>
      </c>
      <c r="DF43" s="54">
        <f t="shared" si="18"/>
        <v>0</v>
      </c>
      <c r="DG43" s="55">
        <f t="shared" si="19"/>
        <v>3</v>
      </c>
      <c r="DH43" s="55"/>
      <c r="DI43" s="54">
        <f t="shared" si="20"/>
        <v>0.6</v>
      </c>
      <c r="DJ43" s="57">
        <f t="shared" si="21"/>
        <v>0</v>
      </c>
      <c r="DK43" s="57">
        <f t="shared" si="22"/>
        <v>0</v>
      </c>
      <c r="DL43" s="56">
        <f t="shared" si="23"/>
        <v>0</v>
      </c>
      <c r="DM43" s="55">
        <f t="shared" si="24"/>
        <v>1</v>
      </c>
      <c r="DN43" s="54">
        <f t="shared" si="25"/>
        <v>0</v>
      </c>
      <c r="DO43" s="55">
        <f t="shared" si="26"/>
        <v>3</v>
      </c>
      <c r="DP43" s="54">
        <f t="shared" si="27"/>
        <v>0.6</v>
      </c>
      <c r="DQ43" s="57">
        <f t="shared" si="28"/>
        <v>0</v>
      </c>
      <c r="DR43" s="57">
        <f t="shared" si="29"/>
        <v>0</v>
      </c>
      <c r="DS43" s="56">
        <f t="shared" si="30"/>
        <v>0</v>
      </c>
      <c r="DT43" s="55">
        <f t="shared" si="31"/>
        <v>1</v>
      </c>
      <c r="DU43" s="54">
        <f t="shared" si="32"/>
        <v>0</v>
      </c>
      <c r="DV43" s="55">
        <f t="shared" si="33"/>
        <v>3</v>
      </c>
      <c r="DW43" s="54">
        <f t="shared" si="34"/>
        <v>0.6</v>
      </c>
      <c r="DX43" s="57">
        <f t="shared" si="35"/>
        <v>0</v>
      </c>
      <c r="DY43" s="57">
        <f t="shared" si="36"/>
        <v>0</v>
      </c>
      <c r="DZ43" s="56">
        <f t="shared" si="37"/>
        <v>0</v>
      </c>
      <c r="EA43" s="55">
        <f t="shared" si="38"/>
        <v>1</v>
      </c>
      <c r="EB43" s="54">
        <f t="shared" si="39"/>
        <v>0</v>
      </c>
      <c r="EC43" s="55">
        <f t="shared" si="40"/>
        <v>3</v>
      </c>
      <c r="ED43" s="54">
        <f t="shared" si="41"/>
        <v>0.6</v>
      </c>
      <c r="EE43" s="57">
        <f t="shared" si="42"/>
        <v>0</v>
      </c>
      <c r="EF43" s="57">
        <f t="shared" si="43"/>
        <v>0</v>
      </c>
      <c r="EG43" s="56">
        <f t="shared" si="44"/>
        <v>0</v>
      </c>
      <c r="EH43" s="55">
        <f t="shared" si="45"/>
        <v>1</v>
      </c>
      <c r="EI43" s="54">
        <f t="shared" si="46"/>
        <v>0</v>
      </c>
      <c r="EJ43" s="55">
        <f t="shared" si="47"/>
        <v>3</v>
      </c>
      <c r="EK43" s="54">
        <f t="shared" si="48"/>
        <v>0.6</v>
      </c>
      <c r="EL43" s="57">
        <f t="shared" si="49"/>
        <v>0</v>
      </c>
      <c r="EM43" s="57">
        <f t="shared" si="50"/>
        <v>0</v>
      </c>
      <c r="EN43" s="56">
        <f t="shared" si="51"/>
        <v>0</v>
      </c>
      <c r="EO43" s="55">
        <f t="shared" si="52"/>
        <v>1</v>
      </c>
      <c r="EP43" s="54">
        <f t="shared" si="53"/>
        <v>0</v>
      </c>
      <c r="EQ43" s="55">
        <f t="shared" si="54"/>
        <v>3</v>
      </c>
      <c r="ER43" s="54">
        <f t="shared" si="55"/>
        <v>0.6</v>
      </c>
      <c r="ES43" s="57">
        <f t="shared" si="56"/>
        <v>0</v>
      </c>
      <c r="ET43" s="57">
        <f t="shared" si="57"/>
        <v>0</v>
      </c>
      <c r="EU43" s="56">
        <f t="shared" si="58"/>
        <v>0</v>
      </c>
      <c r="EV43" s="55">
        <f t="shared" si="59"/>
        <v>1</v>
      </c>
      <c r="EW43" s="54">
        <f t="shared" si="60"/>
        <v>0</v>
      </c>
      <c r="EX43" s="55">
        <f t="shared" si="61"/>
        <v>3</v>
      </c>
      <c r="EY43" s="54">
        <f t="shared" si="62"/>
        <v>0.6</v>
      </c>
      <c r="EZ43" s="57">
        <f t="shared" si="63"/>
        <v>0</v>
      </c>
      <c r="FA43" s="57">
        <f t="shared" si="64"/>
        <v>0</v>
      </c>
      <c r="FB43" s="56">
        <f t="shared" si="65"/>
        <v>0</v>
      </c>
      <c r="FC43" s="55">
        <f t="shared" si="66"/>
        <v>1</v>
      </c>
      <c r="FD43" s="54">
        <f t="shared" si="67"/>
        <v>0</v>
      </c>
      <c r="FE43" s="55">
        <f t="shared" si="68"/>
        <v>3</v>
      </c>
      <c r="FF43" s="54">
        <f t="shared" si="69"/>
        <v>0.6</v>
      </c>
      <c r="FG43" s="57">
        <f t="shared" si="70"/>
        <v>0</v>
      </c>
      <c r="FH43" s="57">
        <f t="shared" si="71"/>
        <v>0</v>
      </c>
      <c r="FI43" s="56">
        <f t="shared" si="72"/>
        <v>0</v>
      </c>
      <c r="FJ43" s="55">
        <f t="shared" si="73"/>
        <v>1</v>
      </c>
      <c r="FK43" s="54">
        <f t="shared" si="74"/>
        <v>0</v>
      </c>
      <c r="FL43" s="55">
        <f t="shared" si="75"/>
        <v>3</v>
      </c>
      <c r="FM43" s="54">
        <f t="shared" si="76"/>
        <v>0.6</v>
      </c>
      <c r="FN43" s="57">
        <f t="shared" si="77"/>
        <v>0</v>
      </c>
      <c r="FO43" s="57">
        <f t="shared" si="78"/>
        <v>0</v>
      </c>
      <c r="FP43" s="56">
        <f t="shared" si="79"/>
        <v>0</v>
      </c>
      <c r="FQ43" s="55">
        <f t="shared" si="80"/>
        <v>1</v>
      </c>
      <c r="FR43" s="54">
        <f t="shared" si="81"/>
        <v>0</v>
      </c>
      <c r="FS43" s="55">
        <f t="shared" si="82"/>
        <v>3</v>
      </c>
      <c r="FT43" s="54">
        <f t="shared" si="83"/>
        <v>0.6</v>
      </c>
      <c r="FU43" s="57">
        <f t="shared" si="84"/>
        <v>0</v>
      </c>
      <c r="FV43" s="57">
        <f t="shared" si="85"/>
        <v>0</v>
      </c>
      <c r="FW43" s="56">
        <f t="shared" si="86"/>
        <v>0</v>
      </c>
      <c r="FX43" s="55">
        <f t="shared" si="87"/>
        <v>1</v>
      </c>
      <c r="FY43" s="54">
        <f t="shared" si="88"/>
        <v>0</v>
      </c>
      <c r="FZ43" s="55">
        <f t="shared" si="89"/>
        <v>3</v>
      </c>
      <c r="GA43" s="54">
        <f t="shared" si="90"/>
        <v>0.6</v>
      </c>
      <c r="GB43" s="57">
        <f t="shared" si="91"/>
        <v>0</v>
      </c>
      <c r="GC43" s="57">
        <f t="shared" si="92"/>
        <v>0</v>
      </c>
      <c r="GD43" s="56">
        <f t="shared" si="93"/>
        <v>0</v>
      </c>
      <c r="GE43" s="55">
        <f t="shared" si="94"/>
        <v>1</v>
      </c>
      <c r="GF43" s="54">
        <f t="shared" si="95"/>
        <v>0</v>
      </c>
      <c r="GG43" s="55">
        <f t="shared" si="96"/>
        <v>3</v>
      </c>
      <c r="GH43" s="54">
        <f t="shared" si="97"/>
        <v>0.6</v>
      </c>
      <c r="GI43" s="54">
        <f t="shared" si="98"/>
        <v>0.6</v>
      </c>
    </row>
    <row r="44" spans="1:191" ht="20.399999999999999" hidden="1" x14ac:dyDescent="0.2">
      <c r="A44" s="75"/>
      <c r="B44" s="68"/>
      <c r="C44" s="68"/>
      <c r="D44" s="167"/>
      <c r="E44" s="68"/>
      <c r="F44" s="73"/>
      <c r="G44" s="68"/>
      <c r="H44" s="68"/>
      <c r="I44" s="71"/>
      <c r="J44" s="71"/>
      <c r="K44" s="71"/>
      <c r="L44" s="71"/>
      <c r="M44" s="71"/>
      <c r="N44" s="71"/>
      <c r="O44" s="71"/>
      <c r="P44" s="71"/>
      <c r="Q44" s="71"/>
      <c r="R44" s="71"/>
      <c r="S44" s="71"/>
      <c r="T44" s="71"/>
      <c r="U44" s="71"/>
      <c r="V44" s="71"/>
      <c r="W44" s="71"/>
      <c r="X44" s="71"/>
      <c r="Y44" s="71"/>
      <c r="Z44" s="71"/>
      <c r="AA44" s="71"/>
      <c r="AB44" s="71"/>
      <c r="AC44" s="70"/>
      <c r="AD44" s="64"/>
      <c r="AE44" s="70"/>
      <c r="AF44" s="64"/>
      <c r="AG44" s="69"/>
      <c r="AH44" s="64"/>
      <c r="AI44" s="68"/>
      <c r="AJ44" s="68"/>
      <c r="AK44" s="68"/>
      <c r="AL44" s="68"/>
      <c r="AM44" s="62"/>
      <c r="AN44" s="67"/>
      <c r="AO44" s="67"/>
      <c r="AP44" s="62"/>
      <c r="AQ44" s="62"/>
      <c r="AR44" s="67"/>
      <c r="AS44" s="67"/>
      <c r="AT44" s="62"/>
      <c r="AU44" s="62"/>
      <c r="AV44" s="67"/>
      <c r="AW44" s="67"/>
      <c r="AX44" s="62"/>
      <c r="AY44" s="62"/>
      <c r="AZ44" s="67"/>
      <c r="BA44" s="67"/>
      <c r="BB44" s="62"/>
      <c r="BC44" s="62"/>
      <c r="BD44" s="67"/>
      <c r="BE44" s="67"/>
      <c r="BF44" s="62"/>
      <c r="BG44" s="62"/>
      <c r="BH44" s="67"/>
      <c r="BI44" s="67"/>
      <c r="BJ44" s="62"/>
      <c r="BK44" s="62"/>
      <c r="BL44" s="67"/>
      <c r="BM44" s="67"/>
      <c r="BN44" s="62"/>
      <c r="BO44" s="62"/>
      <c r="BP44" s="67"/>
      <c r="BQ44" s="67"/>
      <c r="BR44" s="62"/>
      <c r="BS44" s="62"/>
      <c r="BT44" s="67"/>
      <c r="BU44" s="67"/>
      <c r="BV44" s="62"/>
      <c r="BW44" s="62"/>
      <c r="BX44" s="67"/>
      <c r="BY44" s="67"/>
      <c r="BZ44" s="62"/>
      <c r="CA44" s="62"/>
      <c r="CB44" s="67"/>
      <c r="CC44" s="67"/>
      <c r="CD44" s="62"/>
      <c r="CE44" s="62"/>
      <c r="CF44" s="67"/>
      <c r="CG44" s="67"/>
      <c r="CH44" s="62"/>
      <c r="CI44" s="67"/>
      <c r="CJ44" s="67"/>
      <c r="CK44" s="62"/>
      <c r="CL44" s="66"/>
      <c r="CM44" s="65"/>
      <c r="CN44" s="66"/>
      <c r="CO44" s="65"/>
      <c r="CP44" s="63"/>
      <c r="CQ44" s="64"/>
      <c r="CR44" s="61"/>
      <c r="CS44" s="63"/>
      <c r="CT44" s="62"/>
      <c r="CU44" s="172"/>
      <c r="CV44" s="172"/>
      <c r="CW44" s="60"/>
      <c r="CX44" s="56">
        <f t="shared" si="10"/>
        <v>0</v>
      </c>
      <c r="CY44" s="59">
        <f t="shared" si="11"/>
        <v>3</v>
      </c>
      <c r="CZ44" s="56" t="str">
        <f t="shared" si="12"/>
        <v>Moderado</v>
      </c>
      <c r="DA44" s="58">
        <f t="shared" si="13"/>
        <v>0.6</v>
      </c>
      <c r="DB44" s="57">
        <f t="shared" si="14"/>
        <v>0</v>
      </c>
      <c r="DC44" s="57">
        <f t="shared" si="15"/>
        <v>0</v>
      </c>
      <c r="DD44" s="56">
        <f t="shared" si="16"/>
        <v>0</v>
      </c>
      <c r="DE44" s="55">
        <f t="shared" si="17"/>
        <v>1</v>
      </c>
      <c r="DF44" s="54">
        <f t="shared" si="18"/>
        <v>0</v>
      </c>
      <c r="DG44" s="55">
        <f t="shared" si="19"/>
        <v>3</v>
      </c>
      <c r="DH44" s="55"/>
      <c r="DI44" s="54">
        <f t="shared" si="20"/>
        <v>0.6</v>
      </c>
      <c r="DJ44" s="57">
        <f t="shared" si="21"/>
        <v>0</v>
      </c>
      <c r="DK44" s="57">
        <f t="shared" si="22"/>
        <v>0</v>
      </c>
      <c r="DL44" s="56">
        <f t="shared" si="23"/>
        <v>0</v>
      </c>
      <c r="DM44" s="55">
        <f t="shared" si="24"/>
        <v>1</v>
      </c>
      <c r="DN44" s="54">
        <f t="shared" si="25"/>
        <v>0</v>
      </c>
      <c r="DO44" s="55">
        <f t="shared" si="26"/>
        <v>3</v>
      </c>
      <c r="DP44" s="54">
        <f t="shared" si="27"/>
        <v>0.6</v>
      </c>
      <c r="DQ44" s="57">
        <f t="shared" si="28"/>
        <v>0</v>
      </c>
      <c r="DR44" s="57">
        <f t="shared" si="29"/>
        <v>0</v>
      </c>
      <c r="DS44" s="56">
        <f t="shared" si="30"/>
        <v>0</v>
      </c>
      <c r="DT44" s="55">
        <f t="shared" si="31"/>
        <v>1</v>
      </c>
      <c r="DU44" s="54">
        <f t="shared" si="32"/>
        <v>0</v>
      </c>
      <c r="DV44" s="55">
        <f t="shared" si="33"/>
        <v>3</v>
      </c>
      <c r="DW44" s="54">
        <f t="shared" si="34"/>
        <v>0.6</v>
      </c>
      <c r="DX44" s="57">
        <f t="shared" si="35"/>
        <v>0</v>
      </c>
      <c r="DY44" s="57">
        <f t="shared" si="36"/>
        <v>0</v>
      </c>
      <c r="DZ44" s="56">
        <f t="shared" si="37"/>
        <v>0</v>
      </c>
      <c r="EA44" s="55">
        <f t="shared" si="38"/>
        <v>1</v>
      </c>
      <c r="EB44" s="54">
        <f t="shared" si="39"/>
        <v>0</v>
      </c>
      <c r="EC44" s="55">
        <f t="shared" si="40"/>
        <v>3</v>
      </c>
      <c r="ED44" s="54">
        <f t="shared" si="41"/>
        <v>0.6</v>
      </c>
      <c r="EE44" s="57">
        <f t="shared" si="42"/>
        <v>0</v>
      </c>
      <c r="EF44" s="57">
        <f t="shared" si="43"/>
        <v>0</v>
      </c>
      <c r="EG44" s="56">
        <f t="shared" si="44"/>
        <v>0</v>
      </c>
      <c r="EH44" s="55">
        <f t="shared" si="45"/>
        <v>1</v>
      </c>
      <c r="EI44" s="54">
        <f t="shared" si="46"/>
        <v>0</v>
      </c>
      <c r="EJ44" s="55">
        <f t="shared" si="47"/>
        <v>3</v>
      </c>
      <c r="EK44" s="54">
        <f t="shared" si="48"/>
        <v>0.6</v>
      </c>
      <c r="EL44" s="57">
        <f t="shared" si="49"/>
        <v>0</v>
      </c>
      <c r="EM44" s="57">
        <f t="shared" si="50"/>
        <v>0</v>
      </c>
      <c r="EN44" s="56">
        <f t="shared" si="51"/>
        <v>0</v>
      </c>
      <c r="EO44" s="55">
        <f t="shared" si="52"/>
        <v>1</v>
      </c>
      <c r="EP44" s="54">
        <f t="shared" si="53"/>
        <v>0</v>
      </c>
      <c r="EQ44" s="55">
        <f t="shared" si="54"/>
        <v>3</v>
      </c>
      <c r="ER44" s="54">
        <f t="shared" si="55"/>
        <v>0.6</v>
      </c>
      <c r="ES44" s="57">
        <f t="shared" si="56"/>
        <v>0</v>
      </c>
      <c r="ET44" s="57">
        <f t="shared" si="57"/>
        <v>0</v>
      </c>
      <c r="EU44" s="56">
        <f t="shared" si="58"/>
        <v>0</v>
      </c>
      <c r="EV44" s="55">
        <f t="shared" si="59"/>
        <v>1</v>
      </c>
      <c r="EW44" s="54">
        <f t="shared" si="60"/>
        <v>0</v>
      </c>
      <c r="EX44" s="55">
        <f t="shared" si="61"/>
        <v>3</v>
      </c>
      <c r="EY44" s="54">
        <f t="shared" si="62"/>
        <v>0.6</v>
      </c>
      <c r="EZ44" s="57">
        <f t="shared" si="63"/>
        <v>0</v>
      </c>
      <c r="FA44" s="57">
        <f t="shared" si="64"/>
        <v>0</v>
      </c>
      <c r="FB44" s="56">
        <f t="shared" si="65"/>
        <v>0</v>
      </c>
      <c r="FC44" s="55">
        <f t="shared" si="66"/>
        <v>1</v>
      </c>
      <c r="FD44" s="54">
        <f t="shared" si="67"/>
        <v>0</v>
      </c>
      <c r="FE44" s="55">
        <f t="shared" si="68"/>
        <v>3</v>
      </c>
      <c r="FF44" s="54">
        <f t="shared" si="69"/>
        <v>0.6</v>
      </c>
      <c r="FG44" s="57">
        <f t="shared" si="70"/>
        <v>0</v>
      </c>
      <c r="FH44" s="57">
        <f t="shared" si="71"/>
        <v>0</v>
      </c>
      <c r="FI44" s="56">
        <f t="shared" si="72"/>
        <v>0</v>
      </c>
      <c r="FJ44" s="55">
        <f t="shared" si="73"/>
        <v>1</v>
      </c>
      <c r="FK44" s="54">
        <f t="shared" si="74"/>
        <v>0</v>
      </c>
      <c r="FL44" s="55">
        <f t="shared" si="75"/>
        <v>3</v>
      </c>
      <c r="FM44" s="54">
        <f t="shared" si="76"/>
        <v>0.6</v>
      </c>
      <c r="FN44" s="57">
        <f t="shared" si="77"/>
        <v>0</v>
      </c>
      <c r="FO44" s="57">
        <f t="shared" si="78"/>
        <v>0</v>
      </c>
      <c r="FP44" s="56">
        <f t="shared" si="79"/>
        <v>0</v>
      </c>
      <c r="FQ44" s="55">
        <f t="shared" si="80"/>
        <v>1</v>
      </c>
      <c r="FR44" s="54">
        <f t="shared" si="81"/>
        <v>0</v>
      </c>
      <c r="FS44" s="55">
        <f t="shared" si="82"/>
        <v>3</v>
      </c>
      <c r="FT44" s="54">
        <f t="shared" si="83"/>
        <v>0.6</v>
      </c>
      <c r="FU44" s="57">
        <f t="shared" si="84"/>
        <v>0</v>
      </c>
      <c r="FV44" s="57">
        <f t="shared" si="85"/>
        <v>0</v>
      </c>
      <c r="FW44" s="56">
        <f t="shared" si="86"/>
        <v>0</v>
      </c>
      <c r="FX44" s="55">
        <f t="shared" si="87"/>
        <v>1</v>
      </c>
      <c r="FY44" s="54">
        <f t="shared" si="88"/>
        <v>0</v>
      </c>
      <c r="FZ44" s="55">
        <f t="shared" si="89"/>
        <v>3</v>
      </c>
      <c r="GA44" s="54">
        <f t="shared" si="90"/>
        <v>0.6</v>
      </c>
      <c r="GB44" s="57">
        <f t="shared" si="91"/>
        <v>0</v>
      </c>
      <c r="GC44" s="57">
        <f t="shared" si="92"/>
        <v>0</v>
      </c>
      <c r="GD44" s="56">
        <f t="shared" si="93"/>
        <v>0</v>
      </c>
      <c r="GE44" s="55">
        <f t="shared" si="94"/>
        <v>1</v>
      </c>
      <c r="GF44" s="54">
        <f t="shared" si="95"/>
        <v>0</v>
      </c>
      <c r="GG44" s="55">
        <f t="shared" si="96"/>
        <v>3</v>
      </c>
      <c r="GH44" s="54">
        <f t="shared" si="97"/>
        <v>0.6</v>
      </c>
      <c r="GI44" s="54">
        <f t="shared" si="98"/>
        <v>0.6</v>
      </c>
    </row>
    <row r="45" spans="1:191" ht="20.399999999999999" hidden="1" x14ac:dyDescent="0.2">
      <c r="A45" s="75"/>
      <c r="B45" s="68"/>
      <c r="C45" s="68"/>
      <c r="D45" s="167"/>
      <c r="E45" s="68"/>
      <c r="F45" s="73"/>
      <c r="G45" s="68"/>
      <c r="H45" s="68"/>
      <c r="I45" s="71"/>
      <c r="J45" s="71"/>
      <c r="K45" s="71"/>
      <c r="L45" s="71"/>
      <c r="M45" s="71"/>
      <c r="N45" s="71"/>
      <c r="O45" s="71"/>
      <c r="P45" s="71"/>
      <c r="Q45" s="71"/>
      <c r="R45" s="71"/>
      <c r="S45" s="71"/>
      <c r="T45" s="71"/>
      <c r="U45" s="71"/>
      <c r="V45" s="71"/>
      <c r="W45" s="71"/>
      <c r="X45" s="71"/>
      <c r="Y45" s="71"/>
      <c r="Z45" s="71"/>
      <c r="AA45" s="71"/>
      <c r="AB45" s="71"/>
      <c r="AC45" s="70"/>
      <c r="AD45" s="64"/>
      <c r="AE45" s="70"/>
      <c r="AF45" s="64"/>
      <c r="AG45" s="69"/>
      <c r="AH45" s="64"/>
      <c r="AI45" s="68"/>
      <c r="AJ45" s="68"/>
      <c r="AK45" s="68"/>
      <c r="AL45" s="68"/>
      <c r="AM45" s="62"/>
      <c r="AN45" s="67"/>
      <c r="AO45" s="67"/>
      <c r="AP45" s="62"/>
      <c r="AQ45" s="62"/>
      <c r="AR45" s="67"/>
      <c r="AS45" s="67"/>
      <c r="AT45" s="62"/>
      <c r="AU45" s="62"/>
      <c r="AV45" s="67"/>
      <c r="AW45" s="67"/>
      <c r="AX45" s="62"/>
      <c r="AY45" s="62"/>
      <c r="AZ45" s="67"/>
      <c r="BA45" s="67"/>
      <c r="BB45" s="62"/>
      <c r="BC45" s="62"/>
      <c r="BD45" s="67"/>
      <c r="BE45" s="67"/>
      <c r="BF45" s="62"/>
      <c r="BG45" s="62"/>
      <c r="BH45" s="67"/>
      <c r="BI45" s="67"/>
      <c r="BJ45" s="62"/>
      <c r="BK45" s="62"/>
      <c r="BL45" s="67"/>
      <c r="BM45" s="67"/>
      <c r="BN45" s="62"/>
      <c r="BO45" s="62"/>
      <c r="BP45" s="67"/>
      <c r="BQ45" s="67"/>
      <c r="BR45" s="62"/>
      <c r="BS45" s="62"/>
      <c r="BT45" s="67"/>
      <c r="BU45" s="67"/>
      <c r="BV45" s="62"/>
      <c r="BW45" s="62"/>
      <c r="BX45" s="67"/>
      <c r="BY45" s="67"/>
      <c r="BZ45" s="62"/>
      <c r="CA45" s="62"/>
      <c r="CB45" s="67"/>
      <c r="CC45" s="67"/>
      <c r="CD45" s="62"/>
      <c r="CE45" s="62"/>
      <c r="CF45" s="67"/>
      <c r="CG45" s="67"/>
      <c r="CH45" s="62"/>
      <c r="CI45" s="67"/>
      <c r="CJ45" s="67"/>
      <c r="CK45" s="62"/>
      <c r="CL45" s="66"/>
      <c r="CM45" s="65"/>
      <c r="CN45" s="66"/>
      <c r="CO45" s="65"/>
      <c r="CP45" s="63"/>
      <c r="CQ45" s="64"/>
      <c r="CR45" s="61"/>
      <c r="CS45" s="63"/>
      <c r="CT45" s="62"/>
      <c r="CU45" s="172"/>
      <c r="CV45" s="172"/>
      <c r="CW45" s="60"/>
      <c r="CX45" s="56">
        <f t="shared" si="10"/>
        <v>0</v>
      </c>
      <c r="CY45" s="59">
        <f t="shared" si="11"/>
        <v>3</v>
      </c>
      <c r="CZ45" s="56" t="str">
        <f t="shared" si="12"/>
        <v>Moderado</v>
      </c>
      <c r="DA45" s="58">
        <f t="shared" si="13"/>
        <v>0.6</v>
      </c>
      <c r="DB45" s="57">
        <f t="shared" si="14"/>
        <v>0</v>
      </c>
      <c r="DC45" s="57">
        <f t="shared" si="15"/>
        <v>0</v>
      </c>
      <c r="DD45" s="56">
        <f t="shared" si="16"/>
        <v>0</v>
      </c>
      <c r="DE45" s="55">
        <f t="shared" si="17"/>
        <v>1</v>
      </c>
      <c r="DF45" s="54">
        <f t="shared" si="18"/>
        <v>0</v>
      </c>
      <c r="DG45" s="55">
        <f t="shared" si="19"/>
        <v>3</v>
      </c>
      <c r="DH45" s="55"/>
      <c r="DI45" s="54">
        <f t="shared" si="20"/>
        <v>0.6</v>
      </c>
      <c r="DJ45" s="57">
        <f t="shared" si="21"/>
        <v>0</v>
      </c>
      <c r="DK45" s="57">
        <f t="shared" si="22"/>
        <v>0</v>
      </c>
      <c r="DL45" s="56">
        <f t="shared" si="23"/>
        <v>0</v>
      </c>
      <c r="DM45" s="55">
        <f t="shared" si="24"/>
        <v>1</v>
      </c>
      <c r="DN45" s="54">
        <f t="shared" si="25"/>
        <v>0</v>
      </c>
      <c r="DO45" s="55">
        <f t="shared" si="26"/>
        <v>3</v>
      </c>
      <c r="DP45" s="54">
        <f t="shared" si="27"/>
        <v>0.6</v>
      </c>
      <c r="DQ45" s="57">
        <f t="shared" si="28"/>
        <v>0</v>
      </c>
      <c r="DR45" s="57">
        <f t="shared" si="29"/>
        <v>0</v>
      </c>
      <c r="DS45" s="56">
        <f t="shared" si="30"/>
        <v>0</v>
      </c>
      <c r="DT45" s="55">
        <f t="shared" si="31"/>
        <v>1</v>
      </c>
      <c r="DU45" s="54">
        <f t="shared" si="32"/>
        <v>0</v>
      </c>
      <c r="DV45" s="55">
        <f t="shared" si="33"/>
        <v>3</v>
      </c>
      <c r="DW45" s="54">
        <f t="shared" si="34"/>
        <v>0.6</v>
      </c>
      <c r="DX45" s="57">
        <f t="shared" si="35"/>
        <v>0</v>
      </c>
      <c r="DY45" s="57">
        <f t="shared" si="36"/>
        <v>0</v>
      </c>
      <c r="DZ45" s="56">
        <f t="shared" si="37"/>
        <v>0</v>
      </c>
      <c r="EA45" s="55">
        <f t="shared" si="38"/>
        <v>1</v>
      </c>
      <c r="EB45" s="54">
        <f t="shared" si="39"/>
        <v>0</v>
      </c>
      <c r="EC45" s="55">
        <f t="shared" si="40"/>
        <v>3</v>
      </c>
      <c r="ED45" s="54">
        <f t="shared" si="41"/>
        <v>0.6</v>
      </c>
      <c r="EE45" s="57">
        <f t="shared" si="42"/>
        <v>0</v>
      </c>
      <c r="EF45" s="57">
        <f t="shared" si="43"/>
        <v>0</v>
      </c>
      <c r="EG45" s="56">
        <f t="shared" si="44"/>
        <v>0</v>
      </c>
      <c r="EH45" s="55">
        <f t="shared" si="45"/>
        <v>1</v>
      </c>
      <c r="EI45" s="54">
        <f t="shared" si="46"/>
        <v>0</v>
      </c>
      <c r="EJ45" s="55">
        <f t="shared" si="47"/>
        <v>3</v>
      </c>
      <c r="EK45" s="54">
        <f t="shared" si="48"/>
        <v>0.6</v>
      </c>
      <c r="EL45" s="57">
        <f t="shared" si="49"/>
        <v>0</v>
      </c>
      <c r="EM45" s="57">
        <f t="shared" si="50"/>
        <v>0</v>
      </c>
      <c r="EN45" s="56">
        <f t="shared" si="51"/>
        <v>0</v>
      </c>
      <c r="EO45" s="55">
        <f t="shared" si="52"/>
        <v>1</v>
      </c>
      <c r="EP45" s="54">
        <f t="shared" si="53"/>
        <v>0</v>
      </c>
      <c r="EQ45" s="55">
        <f t="shared" si="54"/>
        <v>3</v>
      </c>
      <c r="ER45" s="54">
        <f t="shared" si="55"/>
        <v>0.6</v>
      </c>
      <c r="ES45" s="57">
        <f t="shared" si="56"/>
        <v>0</v>
      </c>
      <c r="ET45" s="57">
        <f t="shared" si="57"/>
        <v>0</v>
      </c>
      <c r="EU45" s="56">
        <f t="shared" si="58"/>
        <v>0</v>
      </c>
      <c r="EV45" s="55">
        <f t="shared" si="59"/>
        <v>1</v>
      </c>
      <c r="EW45" s="54">
        <f t="shared" si="60"/>
        <v>0</v>
      </c>
      <c r="EX45" s="55">
        <f t="shared" si="61"/>
        <v>3</v>
      </c>
      <c r="EY45" s="54">
        <f t="shared" si="62"/>
        <v>0.6</v>
      </c>
      <c r="EZ45" s="57">
        <f t="shared" si="63"/>
        <v>0</v>
      </c>
      <c r="FA45" s="57">
        <f t="shared" si="64"/>
        <v>0</v>
      </c>
      <c r="FB45" s="56">
        <f t="shared" si="65"/>
        <v>0</v>
      </c>
      <c r="FC45" s="55">
        <f t="shared" si="66"/>
        <v>1</v>
      </c>
      <c r="FD45" s="54">
        <f t="shared" si="67"/>
        <v>0</v>
      </c>
      <c r="FE45" s="55">
        <f t="shared" si="68"/>
        <v>3</v>
      </c>
      <c r="FF45" s="54">
        <f t="shared" si="69"/>
        <v>0.6</v>
      </c>
      <c r="FG45" s="57">
        <f t="shared" si="70"/>
        <v>0</v>
      </c>
      <c r="FH45" s="57">
        <f t="shared" si="71"/>
        <v>0</v>
      </c>
      <c r="FI45" s="56">
        <f t="shared" si="72"/>
        <v>0</v>
      </c>
      <c r="FJ45" s="55">
        <f t="shared" si="73"/>
        <v>1</v>
      </c>
      <c r="FK45" s="54">
        <f t="shared" si="74"/>
        <v>0</v>
      </c>
      <c r="FL45" s="55">
        <f t="shared" si="75"/>
        <v>3</v>
      </c>
      <c r="FM45" s="54">
        <f t="shared" si="76"/>
        <v>0.6</v>
      </c>
      <c r="FN45" s="57">
        <f t="shared" si="77"/>
        <v>0</v>
      </c>
      <c r="FO45" s="57">
        <f t="shared" si="78"/>
        <v>0</v>
      </c>
      <c r="FP45" s="56">
        <f t="shared" si="79"/>
        <v>0</v>
      </c>
      <c r="FQ45" s="55">
        <f t="shared" si="80"/>
        <v>1</v>
      </c>
      <c r="FR45" s="54">
        <f t="shared" si="81"/>
        <v>0</v>
      </c>
      <c r="FS45" s="55">
        <f t="shared" si="82"/>
        <v>3</v>
      </c>
      <c r="FT45" s="54">
        <f t="shared" si="83"/>
        <v>0.6</v>
      </c>
      <c r="FU45" s="57">
        <f t="shared" si="84"/>
        <v>0</v>
      </c>
      <c r="FV45" s="57">
        <f t="shared" si="85"/>
        <v>0</v>
      </c>
      <c r="FW45" s="56">
        <f t="shared" si="86"/>
        <v>0</v>
      </c>
      <c r="FX45" s="55">
        <f t="shared" si="87"/>
        <v>1</v>
      </c>
      <c r="FY45" s="54">
        <f t="shared" si="88"/>
        <v>0</v>
      </c>
      <c r="FZ45" s="55">
        <f t="shared" si="89"/>
        <v>3</v>
      </c>
      <c r="GA45" s="54">
        <f t="shared" si="90"/>
        <v>0.6</v>
      </c>
      <c r="GB45" s="57">
        <f t="shared" si="91"/>
        <v>0</v>
      </c>
      <c r="GC45" s="57">
        <f t="shared" si="92"/>
        <v>0</v>
      </c>
      <c r="GD45" s="56">
        <f t="shared" si="93"/>
        <v>0</v>
      </c>
      <c r="GE45" s="55">
        <f t="shared" si="94"/>
        <v>1</v>
      </c>
      <c r="GF45" s="54">
        <f t="shared" si="95"/>
        <v>0</v>
      </c>
      <c r="GG45" s="55">
        <f t="shared" si="96"/>
        <v>3</v>
      </c>
      <c r="GH45" s="54">
        <f t="shared" si="97"/>
        <v>0.6</v>
      </c>
      <c r="GI45" s="54">
        <f t="shared" si="98"/>
        <v>0.6</v>
      </c>
    </row>
    <row r="46" spans="1:191" ht="20.399999999999999" hidden="1" x14ac:dyDescent="0.2">
      <c r="A46" s="75"/>
      <c r="B46" s="68"/>
      <c r="C46" s="68"/>
      <c r="D46" s="167"/>
      <c r="E46" s="68"/>
      <c r="F46" s="73"/>
      <c r="G46" s="68"/>
      <c r="H46" s="68"/>
      <c r="I46" s="71"/>
      <c r="J46" s="71"/>
      <c r="K46" s="71"/>
      <c r="L46" s="71"/>
      <c r="M46" s="71"/>
      <c r="N46" s="71"/>
      <c r="O46" s="71"/>
      <c r="P46" s="71"/>
      <c r="Q46" s="71"/>
      <c r="R46" s="71"/>
      <c r="S46" s="71"/>
      <c r="T46" s="71"/>
      <c r="U46" s="71"/>
      <c r="V46" s="71"/>
      <c r="W46" s="71"/>
      <c r="X46" s="71"/>
      <c r="Y46" s="71"/>
      <c r="Z46" s="71"/>
      <c r="AA46" s="71"/>
      <c r="AB46" s="71"/>
      <c r="AC46" s="70"/>
      <c r="AD46" s="64"/>
      <c r="AE46" s="70"/>
      <c r="AF46" s="64"/>
      <c r="AG46" s="69"/>
      <c r="AH46" s="64"/>
      <c r="AI46" s="68"/>
      <c r="AJ46" s="68"/>
      <c r="AK46" s="68"/>
      <c r="AL46" s="68"/>
      <c r="AM46" s="62"/>
      <c r="AN46" s="67"/>
      <c r="AO46" s="67"/>
      <c r="AP46" s="62"/>
      <c r="AQ46" s="62"/>
      <c r="AR46" s="67"/>
      <c r="AS46" s="67"/>
      <c r="AT46" s="62"/>
      <c r="AU46" s="62"/>
      <c r="AV46" s="67"/>
      <c r="AW46" s="67"/>
      <c r="AX46" s="62"/>
      <c r="AY46" s="62"/>
      <c r="AZ46" s="67"/>
      <c r="BA46" s="67"/>
      <c r="BB46" s="62"/>
      <c r="BC46" s="62"/>
      <c r="BD46" s="67"/>
      <c r="BE46" s="67"/>
      <c r="BF46" s="62"/>
      <c r="BG46" s="62"/>
      <c r="BH46" s="67"/>
      <c r="BI46" s="67"/>
      <c r="BJ46" s="62"/>
      <c r="BK46" s="62"/>
      <c r="BL46" s="67"/>
      <c r="BM46" s="67"/>
      <c r="BN46" s="62"/>
      <c r="BO46" s="62"/>
      <c r="BP46" s="67"/>
      <c r="BQ46" s="67"/>
      <c r="BR46" s="62"/>
      <c r="BS46" s="62"/>
      <c r="BT46" s="67"/>
      <c r="BU46" s="67"/>
      <c r="BV46" s="62"/>
      <c r="BW46" s="62"/>
      <c r="BX46" s="67"/>
      <c r="BY46" s="67"/>
      <c r="BZ46" s="62"/>
      <c r="CA46" s="62"/>
      <c r="CB46" s="67"/>
      <c r="CC46" s="67"/>
      <c r="CD46" s="62"/>
      <c r="CE46" s="62"/>
      <c r="CF46" s="67"/>
      <c r="CG46" s="67"/>
      <c r="CH46" s="62"/>
      <c r="CI46" s="67"/>
      <c r="CJ46" s="67"/>
      <c r="CK46" s="62"/>
      <c r="CL46" s="66"/>
      <c r="CM46" s="65"/>
      <c r="CN46" s="66"/>
      <c r="CO46" s="65"/>
      <c r="CP46" s="63"/>
      <c r="CQ46" s="64"/>
      <c r="CR46" s="61"/>
      <c r="CS46" s="63"/>
      <c r="CT46" s="62"/>
      <c r="CU46" s="172"/>
      <c r="CV46" s="172"/>
      <c r="CW46" s="60"/>
      <c r="CX46" s="56">
        <f t="shared" si="10"/>
        <v>0</v>
      </c>
      <c r="CY46" s="59">
        <f t="shared" si="11"/>
        <v>3</v>
      </c>
      <c r="CZ46" s="56" t="str">
        <f t="shared" si="12"/>
        <v>Moderado</v>
      </c>
      <c r="DA46" s="58">
        <f t="shared" si="13"/>
        <v>0.6</v>
      </c>
      <c r="DB46" s="57">
        <f t="shared" si="14"/>
        <v>0</v>
      </c>
      <c r="DC46" s="57">
        <f t="shared" si="15"/>
        <v>0</v>
      </c>
      <c r="DD46" s="56">
        <f t="shared" si="16"/>
        <v>0</v>
      </c>
      <c r="DE46" s="55">
        <f t="shared" si="17"/>
        <v>1</v>
      </c>
      <c r="DF46" s="54">
        <f t="shared" si="18"/>
        <v>0</v>
      </c>
      <c r="DG46" s="55">
        <f t="shared" si="19"/>
        <v>3</v>
      </c>
      <c r="DH46" s="55"/>
      <c r="DI46" s="54">
        <f t="shared" si="20"/>
        <v>0.6</v>
      </c>
      <c r="DJ46" s="57">
        <f t="shared" si="21"/>
        <v>0</v>
      </c>
      <c r="DK46" s="57">
        <f t="shared" si="22"/>
        <v>0</v>
      </c>
      <c r="DL46" s="56">
        <f t="shared" si="23"/>
        <v>0</v>
      </c>
      <c r="DM46" s="55">
        <f t="shared" si="24"/>
        <v>1</v>
      </c>
      <c r="DN46" s="54">
        <f t="shared" si="25"/>
        <v>0</v>
      </c>
      <c r="DO46" s="55">
        <f t="shared" si="26"/>
        <v>3</v>
      </c>
      <c r="DP46" s="54">
        <f t="shared" si="27"/>
        <v>0.6</v>
      </c>
      <c r="DQ46" s="57">
        <f t="shared" si="28"/>
        <v>0</v>
      </c>
      <c r="DR46" s="57">
        <f t="shared" si="29"/>
        <v>0</v>
      </c>
      <c r="DS46" s="56">
        <f t="shared" si="30"/>
        <v>0</v>
      </c>
      <c r="DT46" s="55">
        <f t="shared" si="31"/>
        <v>1</v>
      </c>
      <c r="DU46" s="54">
        <f t="shared" si="32"/>
        <v>0</v>
      </c>
      <c r="DV46" s="55">
        <f t="shared" si="33"/>
        <v>3</v>
      </c>
      <c r="DW46" s="54">
        <f t="shared" si="34"/>
        <v>0.6</v>
      </c>
      <c r="DX46" s="57">
        <f t="shared" si="35"/>
        <v>0</v>
      </c>
      <c r="DY46" s="57">
        <f t="shared" si="36"/>
        <v>0</v>
      </c>
      <c r="DZ46" s="56">
        <f t="shared" si="37"/>
        <v>0</v>
      </c>
      <c r="EA46" s="55">
        <f t="shared" si="38"/>
        <v>1</v>
      </c>
      <c r="EB46" s="54">
        <f t="shared" si="39"/>
        <v>0</v>
      </c>
      <c r="EC46" s="55">
        <f t="shared" si="40"/>
        <v>3</v>
      </c>
      <c r="ED46" s="54">
        <f t="shared" si="41"/>
        <v>0.6</v>
      </c>
      <c r="EE46" s="57">
        <f t="shared" si="42"/>
        <v>0</v>
      </c>
      <c r="EF46" s="57">
        <f t="shared" si="43"/>
        <v>0</v>
      </c>
      <c r="EG46" s="56">
        <f t="shared" si="44"/>
        <v>0</v>
      </c>
      <c r="EH46" s="55">
        <f t="shared" si="45"/>
        <v>1</v>
      </c>
      <c r="EI46" s="54">
        <f t="shared" si="46"/>
        <v>0</v>
      </c>
      <c r="EJ46" s="55">
        <f t="shared" si="47"/>
        <v>3</v>
      </c>
      <c r="EK46" s="54">
        <f t="shared" si="48"/>
        <v>0.6</v>
      </c>
      <c r="EL46" s="57">
        <f t="shared" si="49"/>
        <v>0</v>
      </c>
      <c r="EM46" s="57">
        <f t="shared" si="50"/>
        <v>0</v>
      </c>
      <c r="EN46" s="56">
        <f t="shared" si="51"/>
        <v>0</v>
      </c>
      <c r="EO46" s="55">
        <f t="shared" si="52"/>
        <v>1</v>
      </c>
      <c r="EP46" s="54">
        <f t="shared" si="53"/>
        <v>0</v>
      </c>
      <c r="EQ46" s="55">
        <f t="shared" si="54"/>
        <v>3</v>
      </c>
      <c r="ER46" s="54">
        <f t="shared" si="55"/>
        <v>0.6</v>
      </c>
      <c r="ES46" s="57">
        <f t="shared" si="56"/>
        <v>0</v>
      </c>
      <c r="ET46" s="57">
        <f t="shared" si="57"/>
        <v>0</v>
      </c>
      <c r="EU46" s="56">
        <f t="shared" si="58"/>
        <v>0</v>
      </c>
      <c r="EV46" s="55">
        <f t="shared" si="59"/>
        <v>1</v>
      </c>
      <c r="EW46" s="54">
        <f t="shared" si="60"/>
        <v>0</v>
      </c>
      <c r="EX46" s="55">
        <f t="shared" si="61"/>
        <v>3</v>
      </c>
      <c r="EY46" s="54">
        <f t="shared" si="62"/>
        <v>0.6</v>
      </c>
      <c r="EZ46" s="57">
        <f t="shared" si="63"/>
        <v>0</v>
      </c>
      <c r="FA46" s="57">
        <f t="shared" si="64"/>
        <v>0</v>
      </c>
      <c r="FB46" s="56">
        <f t="shared" si="65"/>
        <v>0</v>
      </c>
      <c r="FC46" s="55">
        <f t="shared" si="66"/>
        <v>1</v>
      </c>
      <c r="FD46" s="54">
        <f t="shared" si="67"/>
        <v>0</v>
      </c>
      <c r="FE46" s="55">
        <f t="shared" si="68"/>
        <v>3</v>
      </c>
      <c r="FF46" s="54">
        <f t="shared" si="69"/>
        <v>0.6</v>
      </c>
      <c r="FG46" s="57">
        <f t="shared" si="70"/>
        <v>0</v>
      </c>
      <c r="FH46" s="57">
        <f t="shared" si="71"/>
        <v>0</v>
      </c>
      <c r="FI46" s="56">
        <f t="shared" si="72"/>
        <v>0</v>
      </c>
      <c r="FJ46" s="55">
        <f t="shared" si="73"/>
        <v>1</v>
      </c>
      <c r="FK46" s="54">
        <f t="shared" si="74"/>
        <v>0</v>
      </c>
      <c r="FL46" s="55">
        <f t="shared" si="75"/>
        <v>3</v>
      </c>
      <c r="FM46" s="54">
        <f t="shared" si="76"/>
        <v>0.6</v>
      </c>
      <c r="FN46" s="57">
        <f t="shared" si="77"/>
        <v>0</v>
      </c>
      <c r="FO46" s="57">
        <f t="shared" si="78"/>
        <v>0</v>
      </c>
      <c r="FP46" s="56">
        <f t="shared" si="79"/>
        <v>0</v>
      </c>
      <c r="FQ46" s="55">
        <f t="shared" si="80"/>
        <v>1</v>
      </c>
      <c r="FR46" s="54">
        <f t="shared" si="81"/>
        <v>0</v>
      </c>
      <c r="FS46" s="55">
        <f t="shared" si="82"/>
        <v>3</v>
      </c>
      <c r="FT46" s="54">
        <f t="shared" si="83"/>
        <v>0.6</v>
      </c>
      <c r="FU46" s="57">
        <f t="shared" si="84"/>
        <v>0</v>
      </c>
      <c r="FV46" s="57">
        <f t="shared" si="85"/>
        <v>0</v>
      </c>
      <c r="FW46" s="56">
        <f t="shared" si="86"/>
        <v>0</v>
      </c>
      <c r="FX46" s="55">
        <f t="shared" si="87"/>
        <v>1</v>
      </c>
      <c r="FY46" s="54">
        <f t="shared" si="88"/>
        <v>0</v>
      </c>
      <c r="FZ46" s="55">
        <f t="shared" si="89"/>
        <v>3</v>
      </c>
      <c r="GA46" s="54">
        <f t="shared" si="90"/>
        <v>0.6</v>
      </c>
      <c r="GB46" s="57">
        <f t="shared" si="91"/>
        <v>0</v>
      </c>
      <c r="GC46" s="57">
        <f t="shared" si="92"/>
        <v>0</v>
      </c>
      <c r="GD46" s="56">
        <f t="shared" si="93"/>
        <v>0</v>
      </c>
      <c r="GE46" s="55">
        <f t="shared" si="94"/>
        <v>1</v>
      </c>
      <c r="GF46" s="54">
        <f t="shared" si="95"/>
        <v>0</v>
      </c>
      <c r="GG46" s="55">
        <f t="shared" si="96"/>
        <v>3</v>
      </c>
      <c r="GH46" s="54">
        <f t="shared" si="97"/>
        <v>0.6</v>
      </c>
      <c r="GI46" s="54">
        <f t="shared" si="98"/>
        <v>0.6</v>
      </c>
    </row>
    <row r="47" spans="1:191" ht="20.399999999999999" hidden="1" x14ac:dyDescent="0.2">
      <c r="A47" s="75"/>
      <c r="B47" s="68"/>
      <c r="C47" s="68"/>
      <c r="D47" s="167"/>
      <c r="E47" s="68"/>
      <c r="F47" s="73"/>
      <c r="G47" s="68"/>
      <c r="H47" s="68"/>
      <c r="I47" s="71"/>
      <c r="J47" s="71"/>
      <c r="K47" s="71"/>
      <c r="L47" s="71"/>
      <c r="M47" s="71"/>
      <c r="N47" s="71"/>
      <c r="O47" s="71"/>
      <c r="P47" s="71"/>
      <c r="Q47" s="71"/>
      <c r="R47" s="71"/>
      <c r="S47" s="71"/>
      <c r="T47" s="71"/>
      <c r="U47" s="71"/>
      <c r="V47" s="71"/>
      <c r="W47" s="71"/>
      <c r="X47" s="71"/>
      <c r="Y47" s="71"/>
      <c r="Z47" s="71"/>
      <c r="AA47" s="71"/>
      <c r="AB47" s="71"/>
      <c r="AC47" s="70"/>
      <c r="AD47" s="64"/>
      <c r="AE47" s="70"/>
      <c r="AF47" s="64"/>
      <c r="AG47" s="69"/>
      <c r="AH47" s="64"/>
      <c r="AI47" s="68"/>
      <c r="AJ47" s="68"/>
      <c r="AK47" s="68"/>
      <c r="AL47" s="68"/>
      <c r="AM47" s="62"/>
      <c r="AN47" s="67"/>
      <c r="AO47" s="67"/>
      <c r="AP47" s="62"/>
      <c r="AQ47" s="62"/>
      <c r="AR47" s="67"/>
      <c r="AS47" s="67"/>
      <c r="AT47" s="62"/>
      <c r="AU47" s="62"/>
      <c r="AV47" s="67"/>
      <c r="AW47" s="67"/>
      <c r="AX47" s="62"/>
      <c r="AY47" s="62"/>
      <c r="AZ47" s="67"/>
      <c r="BA47" s="67"/>
      <c r="BB47" s="62"/>
      <c r="BC47" s="62"/>
      <c r="BD47" s="67"/>
      <c r="BE47" s="67"/>
      <c r="BF47" s="62"/>
      <c r="BG47" s="62"/>
      <c r="BH47" s="67"/>
      <c r="BI47" s="67"/>
      <c r="BJ47" s="62"/>
      <c r="BK47" s="62"/>
      <c r="BL47" s="67"/>
      <c r="BM47" s="67"/>
      <c r="BN47" s="62"/>
      <c r="BO47" s="62"/>
      <c r="BP47" s="67"/>
      <c r="BQ47" s="67"/>
      <c r="BR47" s="62"/>
      <c r="BS47" s="62"/>
      <c r="BT47" s="67"/>
      <c r="BU47" s="67"/>
      <c r="BV47" s="62"/>
      <c r="BW47" s="62"/>
      <c r="BX47" s="67"/>
      <c r="BY47" s="67"/>
      <c r="BZ47" s="62"/>
      <c r="CA47" s="62"/>
      <c r="CB47" s="67"/>
      <c r="CC47" s="67"/>
      <c r="CD47" s="62"/>
      <c r="CE47" s="62"/>
      <c r="CF47" s="67"/>
      <c r="CG47" s="67"/>
      <c r="CH47" s="62"/>
      <c r="CI47" s="67"/>
      <c r="CJ47" s="67"/>
      <c r="CK47" s="62"/>
      <c r="CL47" s="66"/>
      <c r="CM47" s="65"/>
      <c r="CN47" s="66"/>
      <c r="CO47" s="65"/>
      <c r="CP47" s="63"/>
      <c r="CQ47" s="64"/>
      <c r="CR47" s="61"/>
      <c r="CS47" s="63"/>
      <c r="CT47" s="62"/>
      <c r="CU47" s="172"/>
      <c r="CV47" s="172"/>
      <c r="CW47" s="60"/>
      <c r="CX47" s="56">
        <f t="shared" si="10"/>
        <v>0</v>
      </c>
      <c r="CY47" s="59">
        <f t="shared" si="11"/>
        <v>3</v>
      </c>
      <c r="CZ47" s="56" t="str">
        <f t="shared" si="12"/>
        <v>Moderado</v>
      </c>
      <c r="DA47" s="58">
        <f t="shared" si="13"/>
        <v>0.6</v>
      </c>
      <c r="DB47" s="57">
        <f t="shared" si="14"/>
        <v>0</v>
      </c>
      <c r="DC47" s="57">
        <f t="shared" si="15"/>
        <v>0</v>
      </c>
      <c r="DD47" s="56">
        <f t="shared" si="16"/>
        <v>0</v>
      </c>
      <c r="DE47" s="55">
        <f t="shared" si="17"/>
        <v>1</v>
      </c>
      <c r="DF47" s="54">
        <f t="shared" si="18"/>
        <v>0</v>
      </c>
      <c r="DG47" s="55">
        <f t="shared" si="19"/>
        <v>3</v>
      </c>
      <c r="DH47" s="55"/>
      <c r="DI47" s="54">
        <f t="shared" si="20"/>
        <v>0.6</v>
      </c>
      <c r="DJ47" s="57">
        <f t="shared" si="21"/>
        <v>0</v>
      </c>
      <c r="DK47" s="57">
        <f t="shared" si="22"/>
        <v>0</v>
      </c>
      <c r="DL47" s="56">
        <f t="shared" si="23"/>
        <v>0</v>
      </c>
      <c r="DM47" s="55">
        <f t="shared" si="24"/>
        <v>1</v>
      </c>
      <c r="DN47" s="54">
        <f t="shared" si="25"/>
        <v>0</v>
      </c>
      <c r="DO47" s="55">
        <f t="shared" si="26"/>
        <v>3</v>
      </c>
      <c r="DP47" s="54">
        <f t="shared" si="27"/>
        <v>0.6</v>
      </c>
      <c r="DQ47" s="57">
        <f t="shared" si="28"/>
        <v>0</v>
      </c>
      <c r="DR47" s="57">
        <f t="shared" si="29"/>
        <v>0</v>
      </c>
      <c r="DS47" s="56">
        <f t="shared" si="30"/>
        <v>0</v>
      </c>
      <c r="DT47" s="55">
        <f t="shared" si="31"/>
        <v>1</v>
      </c>
      <c r="DU47" s="54">
        <f t="shared" si="32"/>
        <v>0</v>
      </c>
      <c r="DV47" s="55">
        <f t="shared" si="33"/>
        <v>3</v>
      </c>
      <c r="DW47" s="54">
        <f t="shared" si="34"/>
        <v>0.6</v>
      </c>
      <c r="DX47" s="57">
        <f t="shared" si="35"/>
        <v>0</v>
      </c>
      <c r="DY47" s="57">
        <f t="shared" si="36"/>
        <v>0</v>
      </c>
      <c r="DZ47" s="56">
        <f t="shared" si="37"/>
        <v>0</v>
      </c>
      <c r="EA47" s="55">
        <f t="shared" si="38"/>
        <v>1</v>
      </c>
      <c r="EB47" s="54">
        <f t="shared" si="39"/>
        <v>0</v>
      </c>
      <c r="EC47" s="55">
        <f t="shared" si="40"/>
        <v>3</v>
      </c>
      <c r="ED47" s="54">
        <f t="shared" si="41"/>
        <v>0.6</v>
      </c>
      <c r="EE47" s="57">
        <f t="shared" si="42"/>
        <v>0</v>
      </c>
      <c r="EF47" s="57">
        <f t="shared" si="43"/>
        <v>0</v>
      </c>
      <c r="EG47" s="56">
        <f t="shared" si="44"/>
        <v>0</v>
      </c>
      <c r="EH47" s="55">
        <f t="shared" si="45"/>
        <v>1</v>
      </c>
      <c r="EI47" s="54">
        <f t="shared" si="46"/>
        <v>0</v>
      </c>
      <c r="EJ47" s="55">
        <f t="shared" si="47"/>
        <v>3</v>
      </c>
      <c r="EK47" s="54">
        <f t="shared" si="48"/>
        <v>0.6</v>
      </c>
      <c r="EL47" s="57">
        <f t="shared" si="49"/>
        <v>0</v>
      </c>
      <c r="EM47" s="57">
        <f t="shared" si="50"/>
        <v>0</v>
      </c>
      <c r="EN47" s="56">
        <f t="shared" si="51"/>
        <v>0</v>
      </c>
      <c r="EO47" s="55">
        <f t="shared" si="52"/>
        <v>1</v>
      </c>
      <c r="EP47" s="54">
        <f t="shared" si="53"/>
        <v>0</v>
      </c>
      <c r="EQ47" s="55">
        <f t="shared" si="54"/>
        <v>3</v>
      </c>
      <c r="ER47" s="54">
        <f t="shared" si="55"/>
        <v>0.6</v>
      </c>
      <c r="ES47" s="57">
        <f t="shared" si="56"/>
        <v>0</v>
      </c>
      <c r="ET47" s="57">
        <f t="shared" si="57"/>
        <v>0</v>
      </c>
      <c r="EU47" s="56">
        <f t="shared" si="58"/>
        <v>0</v>
      </c>
      <c r="EV47" s="55">
        <f t="shared" si="59"/>
        <v>1</v>
      </c>
      <c r="EW47" s="54">
        <f t="shared" si="60"/>
        <v>0</v>
      </c>
      <c r="EX47" s="55">
        <f t="shared" si="61"/>
        <v>3</v>
      </c>
      <c r="EY47" s="54">
        <f t="shared" si="62"/>
        <v>0.6</v>
      </c>
      <c r="EZ47" s="57">
        <f t="shared" si="63"/>
        <v>0</v>
      </c>
      <c r="FA47" s="57">
        <f t="shared" si="64"/>
        <v>0</v>
      </c>
      <c r="FB47" s="56">
        <f t="shared" si="65"/>
        <v>0</v>
      </c>
      <c r="FC47" s="55">
        <f t="shared" si="66"/>
        <v>1</v>
      </c>
      <c r="FD47" s="54">
        <f t="shared" si="67"/>
        <v>0</v>
      </c>
      <c r="FE47" s="55">
        <f t="shared" si="68"/>
        <v>3</v>
      </c>
      <c r="FF47" s="54">
        <f t="shared" si="69"/>
        <v>0.6</v>
      </c>
      <c r="FG47" s="57">
        <f t="shared" si="70"/>
        <v>0</v>
      </c>
      <c r="FH47" s="57">
        <f t="shared" si="71"/>
        <v>0</v>
      </c>
      <c r="FI47" s="56">
        <f t="shared" si="72"/>
        <v>0</v>
      </c>
      <c r="FJ47" s="55">
        <f t="shared" si="73"/>
        <v>1</v>
      </c>
      <c r="FK47" s="54">
        <f t="shared" si="74"/>
        <v>0</v>
      </c>
      <c r="FL47" s="55">
        <f t="shared" si="75"/>
        <v>3</v>
      </c>
      <c r="FM47" s="54">
        <f t="shared" si="76"/>
        <v>0.6</v>
      </c>
      <c r="FN47" s="57">
        <f t="shared" si="77"/>
        <v>0</v>
      </c>
      <c r="FO47" s="57">
        <f t="shared" si="78"/>
        <v>0</v>
      </c>
      <c r="FP47" s="56">
        <f t="shared" si="79"/>
        <v>0</v>
      </c>
      <c r="FQ47" s="55">
        <f t="shared" si="80"/>
        <v>1</v>
      </c>
      <c r="FR47" s="54">
        <f t="shared" si="81"/>
        <v>0</v>
      </c>
      <c r="FS47" s="55">
        <f t="shared" si="82"/>
        <v>3</v>
      </c>
      <c r="FT47" s="54">
        <f t="shared" si="83"/>
        <v>0.6</v>
      </c>
      <c r="FU47" s="57">
        <f t="shared" si="84"/>
        <v>0</v>
      </c>
      <c r="FV47" s="57">
        <f t="shared" si="85"/>
        <v>0</v>
      </c>
      <c r="FW47" s="56">
        <f t="shared" si="86"/>
        <v>0</v>
      </c>
      <c r="FX47" s="55">
        <f t="shared" si="87"/>
        <v>1</v>
      </c>
      <c r="FY47" s="54">
        <f t="shared" si="88"/>
        <v>0</v>
      </c>
      <c r="FZ47" s="55">
        <f t="shared" si="89"/>
        <v>3</v>
      </c>
      <c r="GA47" s="54">
        <f t="shared" si="90"/>
        <v>0.6</v>
      </c>
      <c r="GB47" s="57">
        <f t="shared" si="91"/>
        <v>0</v>
      </c>
      <c r="GC47" s="57">
        <f t="shared" si="92"/>
        <v>0</v>
      </c>
      <c r="GD47" s="56">
        <f t="shared" si="93"/>
        <v>0</v>
      </c>
      <c r="GE47" s="55">
        <f t="shared" si="94"/>
        <v>1</v>
      </c>
      <c r="GF47" s="54">
        <f t="shared" si="95"/>
        <v>0</v>
      </c>
      <c r="GG47" s="55">
        <f t="shared" si="96"/>
        <v>3</v>
      </c>
      <c r="GH47" s="54">
        <f t="shared" si="97"/>
        <v>0.6</v>
      </c>
      <c r="GI47" s="54">
        <f t="shared" si="98"/>
        <v>0.6</v>
      </c>
    </row>
    <row r="48" spans="1:191" ht="20.399999999999999" hidden="1" x14ac:dyDescent="0.2">
      <c r="A48" s="75"/>
      <c r="B48" s="68"/>
      <c r="C48" s="68"/>
      <c r="D48" s="167"/>
      <c r="E48" s="68"/>
      <c r="F48" s="73"/>
      <c r="G48" s="68"/>
      <c r="H48" s="68"/>
      <c r="I48" s="71"/>
      <c r="J48" s="71"/>
      <c r="K48" s="71"/>
      <c r="L48" s="71"/>
      <c r="M48" s="71"/>
      <c r="N48" s="71"/>
      <c r="O48" s="71"/>
      <c r="P48" s="71"/>
      <c r="Q48" s="71"/>
      <c r="R48" s="71"/>
      <c r="S48" s="71"/>
      <c r="T48" s="71"/>
      <c r="U48" s="71"/>
      <c r="V48" s="71"/>
      <c r="W48" s="71"/>
      <c r="X48" s="71"/>
      <c r="Y48" s="71"/>
      <c r="Z48" s="71"/>
      <c r="AA48" s="71"/>
      <c r="AB48" s="71"/>
      <c r="AC48" s="70"/>
      <c r="AD48" s="64"/>
      <c r="AE48" s="70"/>
      <c r="AF48" s="64"/>
      <c r="AG48" s="69"/>
      <c r="AH48" s="64"/>
      <c r="AI48" s="68"/>
      <c r="AJ48" s="68"/>
      <c r="AK48" s="68"/>
      <c r="AL48" s="68"/>
      <c r="AM48" s="62"/>
      <c r="AN48" s="67"/>
      <c r="AO48" s="67"/>
      <c r="AP48" s="62"/>
      <c r="AQ48" s="62"/>
      <c r="AR48" s="67"/>
      <c r="AS48" s="67"/>
      <c r="AT48" s="62"/>
      <c r="AU48" s="62"/>
      <c r="AV48" s="67"/>
      <c r="AW48" s="67"/>
      <c r="AX48" s="62"/>
      <c r="AY48" s="62"/>
      <c r="AZ48" s="67"/>
      <c r="BA48" s="67"/>
      <c r="BB48" s="62"/>
      <c r="BC48" s="62"/>
      <c r="BD48" s="67"/>
      <c r="BE48" s="67"/>
      <c r="BF48" s="62"/>
      <c r="BG48" s="62"/>
      <c r="BH48" s="67"/>
      <c r="BI48" s="67"/>
      <c r="BJ48" s="62"/>
      <c r="BK48" s="62"/>
      <c r="BL48" s="67"/>
      <c r="BM48" s="67"/>
      <c r="BN48" s="62"/>
      <c r="BO48" s="62"/>
      <c r="BP48" s="67"/>
      <c r="BQ48" s="67"/>
      <c r="BR48" s="62"/>
      <c r="BS48" s="62"/>
      <c r="BT48" s="67"/>
      <c r="BU48" s="67"/>
      <c r="BV48" s="62"/>
      <c r="BW48" s="62"/>
      <c r="BX48" s="67"/>
      <c r="BY48" s="67"/>
      <c r="BZ48" s="62"/>
      <c r="CA48" s="62"/>
      <c r="CB48" s="67"/>
      <c r="CC48" s="67"/>
      <c r="CD48" s="62"/>
      <c r="CE48" s="62"/>
      <c r="CF48" s="67"/>
      <c r="CG48" s="67"/>
      <c r="CH48" s="62"/>
      <c r="CI48" s="67"/>
      <c r="CJ48" s="67"/>
      <c r="CK48" s="62"/>
      <c r="CL48" s="66"/>
      <c r="CM48" s="65"/>
      <c r="CN48" s="66"/>
      <c r="CO48" s="65"/>
      <c r="CP48" s="63"/>
      <c r="CQ48" s="64"/>
      <c r="CR48" s="61"/>
      <c r="CS48" s="63"/>
      <c r="CT48" s="62"/>
      <c r="CU48" s="172"/>
      <c r="CV48" s="172"/>
      <c r="CW48" s="60"/>
      <c r="CX48" s="56">
        <f t="shared" si="10"/>
        <v>0</v>
      </c>
      <c r="CY48" s="59">
        <f t="shared" si="11"/>
        <v>3</v>
      </c>
      <c r="CZ48" s="56" t="str">
        <f t="shared" si="12"/>
        <v>Moderado</v>
      </c>
      <c r="DA48" s="58">
        <f t="shared" si="13"/>
        <v>0.6</v>
      </c>
      <c r="DB48" s="57">
        <f t="shared" si="14"/>
        <v>0</v>
      </c>
      <c r="DC48" s="57">
        <f t="shared" si="15"/>
        <v>0</v>
      </c>
      <c r="DD48" s="56">
        <f t="shared" si="16"/>
        <v>0</v>
      </c>
      <c r="DE48" s="55">
        <f t="shared" si="17"/>
        <v>1</v>
      </c>
      <c r="DF48" s="54">
        <f t="shared" si="18"/>
        <v>0</v>
      </c>
      <c r="DG48" s="55">
        <f t="shared" si="19"/>
        <v>3</v>
      </c>
      <c r="DH48" s="55"/>
      <c r="DI48" s="54">
        <f t="shared" si="20"/>
        <v>0.6</v>
      </c>
      <c r="DJ48" s="57">
        <f t="shared" si="21"/>
        <v>0</v>
      </c>
      <c r="DK48" s="57">
        <f t="shared" si="22"/>
        <v>0</v>
      </c>
      <c r="DL48" s="56">
        <f t="shared" si="23"/>
        <v>0</v>
      </c>
      <c r="DM48" s="55">
        <f t="shared" si="24"/>
        <v>1</v>
      </c>
      <c r="DN48" s="54">
        <f t="shared" si="25"/>
        <v>0</v>
      </c>
      <c r="DO48" s="55">
        <f t="shared" si="26"/>
        <v>3</v>
      </c>
      <c r="DP48" s="54">
        <f t="shared" si="27"/>
        <v>0.6</v>
      </c>
      <c r="DQ48" s="57">
        <f t="shared" si="28"/>
        <v>0</v>
      </c>
      <c r="DR48" s="57">
        <f t="shared" si="29"/>
        <v>0</v>
      </c>
      <c r="DS48" s="56">
        <f t="shared" si="30"/>
        <v>0</v>
      </c>
      <c r="DT48" s="55">
        <f t="shared" si="31"/>
        <v>1</v>
      </c>
      <c r="DU48" s="54">
        <f t="shared" si="32"/>
        <v>0</v>
      </c>
      <c r="DV48" s="55">
        <f t="shared" si="33"/>
        <v>3</v>
      </c>
      <c r="DW48" s="54">
        <f t="shared" si="34"/>
        <v>0.6</v>
      </c>
      <c r="DX48" s="57">
        <f t="shared" si="35"/>
        <v>0</v>
      </c>
      <c r="DY48" s="57">
        <f t="shared" si="36"/>
        <v>0</v>
      </c>
      <c r="DZ48" s="56">
        <f t="shared" si="37"/>
        <v>0</v>
      </c>
      <c r="EA48" s="55">
        <f t="shared" si="38"/>
        <v>1</v>
      </c>
      <c r="EB48" s="54">
        <f t="shared" si="39"/>
        <v>0</v>
      </c>
      <c r="EC48" s="55">
        <f t="shared" si="40"/>
        <v>3</v>
      </c>
      <c r="ED48" s="54">
        <f t="shared" si="41"/>
        <v>0.6</v>
      </c>
      <c r="EE48" s="57">
        <f t="shared" si="42"/>
        <v>0</v>
      </c>
      <c r="EF48" s="57">
        <f t="shared" si="43"/>
        <v>0</v>
      </c>
      <c r="EG48" s="56">
        <f t="shared" si="44"/>
        <v>0</v>
      </c>
      <c r="EH48" s="55">
        <f t="shared" si="45"/>
        <v>1</v>
      </c>
      <c r="EI48" s="54">
        <f t="shared" si="46"/>
        <v>0</v>
      </c>
      <c r="EJ48" s="55">
        <f t="shared" si="47"/>
        <v>3</v>
      </c>
      <c r="EK48" s="54">
        <f t="shared" si="48"/>
        <v>0.6</v>
      </c>
      <c r="EL48" s="57">
        <f t="shared" si="49"/>
        <v>0</v>
      </c>
      <c r="EM48" s="57">
        <f t="shared" si="50"/>
        <v>0</v>
      </c>
      <c r="EN48" s="56">
        <f t="shared" si="51"/>
        <v>0</v>
      </c>
      <c r="EO48" s="55">
        <f t="shared" si="52"/>
        <v>1</v>
      </c>
      <c r="EP48" s="54">
        <f t="shared" si="53"/>
        <v>0</v>
      </c>
      <c r="EQ48" s="55">
        <f t="shared" si="54"/>
        <v>3</v>
      </c>
      <c r="ER48" s="54">
        <f t="shared" si="55"/>
        <v>0.6</v>
      </c>
      <c r="ES48" s="57">
        <f t="shared" si="56"/>
        <v>0</v>
      </c>
      <c r="ET48" s="57">
        <f t="shared" si="57"/>
        <v>0</v>
      </c>
      <c r="EU48" s="56">
        <f t="shared" si="58"/>
        <v>0</v>
      </c>
      <c r="EV48" s="55">
        <f t="shared" si="59"/>
        <v>1</v>
      </c>
      <c r="EW48" s="54">
        <f t="shared" si="60"/>
        <v>0</v>
      </c>
      <c r="EX48" s="55">
        <f t="shared" si="61"/>
        <v>3</v>
      </c>
      <c r="EY48" s="54">
        <f t="shared" si="62"/>
        <v>0.6</v>
      </c>
      <c r="EZ48" s="57">
        <f t="shared" si="63"/>
        <v>0</v>
      </c>
      <c r="FA48" s="57">
        <f t="shared" si="64"/>
        <v>0</v>
      </c>
      <c r="FB48" s="56">
        <f t="shared" si="65"/>
        <v>0</v>
      </c>
      <c r="FC48" s="55">
        <f t="shared" si="66"/>
        <v>1</v>
      </c>
      <c r="FD48" s="54">
        <f t="shared" si="67"/>
        <v>0</v>
      </c>
      <c r="FE48" s="55">
        <f t="shared" si="68"/>
        <v>3</v>
      </c>
      <c r="FF48" s="54">
        <f t="shared" si="69"/>
        <v>0.6</v>
      </c>
      <c r="FG48" s="57">
        <f t="shared" si="70"/>
        <v>0</v>
      </c>
      <c r="FH48" s="57">
        <f t="shared" si="71"/>
        <v>0</v>
      </c>
      <c r="FI48" s="56">
        <f t="shared" si="72"/>
        <v>0</v>
      </c>
      <c r="FJ48" s="55">
        <f t="shared" si="73"/>
        <v>1</v>
      </c>
      <c r="FK48" s="54">
        <f t="shared" si="74"/>
        <v>0</v>
      </c>
      <c r="FL48" s="55">
        <f t="shared" si="75"/>
        <v>3</v>
      </c>
      <c r="FM48" s="54">
        <f t="shared" si="76"/>
        <v>0.6</v>
      </c>
      <c r="FN48" s="57">
        <f t="shared" si="77"/>
        <v>0</v>
      </c>
      <c r="FO48" s="57">
        <f t="shared" si="78"/>
        <v>0</v>
      </c>
      <c r="FP48" s="56">
        <f t="shared" si="79"/>
        <v>0</v>
      </c>
      <c r="FQ48" s="55">
        <f t="shared" si="80"/>
        <v>1</v>
      </c>
      <c r="FR48" s="54">
        <f t="shared" si="81"/>
        <v>0</v>
      </c>
      <c r="FS48" s="55">
        <f t="shared" si="82"/>
        <v>3</v>
      </c>
      <c r="FT48" s="54">
        <f t="shared" si="83"/>
        <v>0.6</v>
      </c>
      <c r="FU48" s="57">
        <f t="shared" si="84"/>
        <v>0</v>
      </c>
      <c r="FV48" s="57">
        <f t="shared" si="85"/>
        <v>0</v>
      </c>
      <c r="FW48" s="56">
        <f t="shared" si="86"/>
        <v>0</v>
      </c>
      <c r="FX48" s="55">
        <f t="shared" si="87"/>
        <v>1</v>
      </c>
      <c r="FY48" s="54">
        <f t="shared" si="88"/>
        <v>0</v>
      </c>
      <c r="FZ48" s="55">
        <f t="shared" si="89"/>
        <v>3</v>
      </c>
      <c r="GA48" s="54">
        <f t="shared" si="90"/>
        <v>0.6</v>
      </c>
      <c r="GB48" s="57">
        <f t="shared" si="91"/>
        <v>0</v>
      </c>
      <c r="GC48" s="57">
        <f t="shared" si="92"/>
        <v>0</v>
      </c>
      <c r="GD48" s="56">
        <f t="shared" si="93"/>
        <v>0</v>
      </c>
      <c r="GE48" s="55">
        <f t="shared" si="94"/>
        <v>1</v>
      </c>
      <c r="GF48" s="54">
        <f t="shared" si="95"/>
        <v>0</v>
      </c>
      <c r="GG48" s="55">
        <f t="shared" si="96"/>
        <v>3</v>
      </c>
      <c r="GH48" s="54">
        <f t="shared" si="97"/>
        <v>0.6</v>
      </c>
      <c r="GI48" s="54">
        <f t="shared" si="98"/>
        <v>0.6</v>
      </c>
    </row>
    <row r="49" spans="102:191" ht="20.399999999999999" hidden="1" x14ac:dyDescent="0.2">
      <c r="CX49" s="56">
        <f t="shared" si="10"/>
        <v>0</v>
      </c>
      <c r="CY49" s="59">
        <f t="shared" si="11"/>
        <v>3</v>
      </c>
      <c r="CZ49" s="56" t="str">
        <f t="shared" si="12"/>
        <v>Moderado</v>
      </c>
      <c r="DA49" s="58">
        <f t="shared" si="13"/>
        <v>0.6</v>
      </c>
      <c r="DB49" s="57">
        <f t="shared" si="14"/>
        <v>0</v>
      </c>
      <c r="DC49" s="57">
        <f t="shared" si="15"/>
        <v>0</v>
      </c>
      <c r="DD49" s="56">
        <f t="shared" si="16"/>
        <v>0</v>
      </c>
      <c r="DE49" s="55">
        <f t="shared" si="17"/>
        <v>1</v>
      </c>
      <c r="DF49" s="54">
        <f t="shared" si="18"/>
        <v>0</v>
      </c>
      <c r="DG49" s="55">
        <f t="shared" si="19"/>
        <v>3</v>
      </c>
      <c r="DH49" s="55"/>
      <c r="DI49" s="54">
        <f t="shared" si="20"/>
        <v>0.6</v>
      </c>
      <c r="DJ49" s="57">
        <f t="shared" si="21"/>
        <v>0</v>
      </c>
      <c r="DK49" s="57">
        <f t="shared" si="22"/>
        <v>0</v>
      </c>
      <c r="DL49" s="56">
        <f t="shared" si="23"/>
        <v>0</v>
      </c>
      <c r="DM49" s="55">
        <f t="shared" si="24"/>
        <v>1</v>
      </c>
      <c r="DN49" s="54">
        <f t="shared" si="25"/>
        <v>0</v>
      </c>
      <c r="DO49" s="55">
        <f t="shared" si="26"/>
        <v>3</v>
      </c>
      <c r="DP49" s="54">
        <f t="shared" si="27"/>
        <v>0.6</v>
      </c>
      <c r="DQ49" s="57">
        <f t="shared" si="28"/>
        <v>0</v>
      </c>
      <c r="DR49" s="57">
        <f t="shared" si="29"/>
        <v>0</v>
      </c>
      <c r="DS49" s="56">
        <f t="shared" si="30"/>
        <v>0</v>
      </c>
      <c r="DT49" s="55">
        <f t="shared" si="31"/>
        <v>1</v>
      </c>
      <c r="DU49" s="54">
        <f t="shared" si="32"/>
        <v>0</v>
      </c>
      <c r="DV49" s="55">
        <f t="shared" si="33"/>
        <v>3</v>
      </c>
      <c r="DW49" s="54">
        <f t="shared" si="34"/>
        <v>0.6</v>
      </c>
      <c r="DX49" s="57">
        <f t="shared" si="35"/>
        <v>0</v>
      </c>
      <c r="DY49" s="57">
        <f t="shared" si="36"/>
        <v>0</v>
      </c>
      <c r="DZ49" s="56">
        <f t="shared" si="37"/>
        <v>0</v>
      </c>
      <c r="EA49" s="55">
        <f t="shared" si="38"/>
        <v>1</v>
      </c>
      <c r="EB49" s="54">
        <f t="shared" si="39"/>
        <v>0</v>
      </c>
      <c r="EC49" s="55">
        <f t="shared" si="40"/>
        <v>3</v>
      </c>
      <c r="ED49" s="54">
        <f t="shared" si="41"/>
        <v>0.6</v>
      </c>
      <c r="EE49" s="57">
        <f t="shared" si="42"/>
        <v>0</v>
      </c>
      <c r="EF49" s="57">
        <f t="shared" si="43"/>
        <v>0</v>
      </c>
      <c r="EG49" s="56">
        <f t="shared" si="44"/>
        <v>0</v>
      </c>
      <c r="EH49" s="55">
        <f t="shared" si="45"/>
        <v>1</v>
      </c>
      <c r="EI49" s="54">
        <f t="shared" si="46"/>
        <v>0</v>
      </c>
      <c r="EJ49" s="55">
        <f t="shared" si="47"/>
        <v>3</v>
      </c>
      <c r="EK49" s="54">
        <f t="shared" si="48"/>
        <v>0.6</v>
      </c>
      <c r="EL49" s="57">
        <f t="shared" si="49"/>
        <v>0</v>
      </c>
      <c r="EM49" s="57">
        <f t="shared" si="50"/>
        <v>0</v>
      </c>
      <c r="EN49" s="56">
        <f t="shared" si="51"/>
        <v>0</v>
      </c>
      <c r="EO49" s="55">
        <f t="shared" si="52"/>
        <v>1</v>
      </c>
      <c r="EP49" s="54">
        <f t="shared" si="53"/>
        <v>0</v>
      </c>
      <c r="EQ49" s="55">
        <f t="shared" si="54"/>
        <v>3</v>
      </c>
      <c r="ER49" s="54">
        <f t="shared" si="55"/>
        <v>0.6</v>
      </c>
      <c r="ES49" s="57">
        <f t="shared" si="56"/>
        <v>0</v>
      </c>
      <c r="ET49" s="57">
        <f t="shared" si="57"/>
        <v>0</v>
      </c>
      <c r="EU49" s="56">
        <f t="shared" si="58"/>
        <v>0</v>
      </c>
      <c r="EV49" s="55">
        <f t="shared" si="59"/>
        <v>1</v>
      </c>
      <c r="EW49" s="54">
        <f t="shared" si="60"/>
        <v>0</v>
      </c>
      <c r="EX49" s="55">
        <f t="shared" si="61"/>
        <v>3</v>
      </c>
      <c r="EY49" s="54">
        <f t="shared" si="62"/>
        <v>0.6</v>
      </c>
      <c r="EZ49" s="57">
        <f t="shared" si="63"/>
        <v>0</v>
      </c>
      <c r="FA49" s="57">
        <f t="shared" si="64"/>
        <v>0</v>
      </c>
      <c r="FB49" s="56">
        <f t="shared" si="65"/>
        <v>0</v>
      </c>
      <c r="FC49" s="55">
        <f t="shared" si="66"/>
        <v>1</v>
      </c>
      <c r="FD49" s="54">
        <f t="shared" si="67"/>
        <v>0</v>
      </c>
      <c r="FE49" s="55">
        <f t="shared" si="68"/>
        <v>3</v>
      </c>
      <c r="FF49" s="54">
        <f t="shared" si="69"/>
        <v>0.6</v>
      </c>
      <c r="FG49" s="57">
        <f t="shared" si="70"/>
        <v>0</v>
      </c>
      <c r="FH49" s="57">
        <f t="shared" si="71"/>
        <v>0</v>
      </c>
      <c r="FI49" s="56">
        <f t="shared" si="72"/>
        <v>0</v>
      </c>
      <c r="FJ49" s="55">
        <f t="shared" si="73"/>
        <v>1</v>
      </c>
      <c r="FK49" s="54">
        <f t="shared" si="74"/>
        <v>0</v>
      </c>
      <c r="FL49" s="55">
        <f t="shared" si="75"/>
        <v>3</v>
      </c>
      <c r="FM49" s="54">
        <f t="shared" si="76"/>
        <v>0.6</v>
      </c>
      <c r="FN49" s="57">
        <f t="shared" si="77"/>
        <v>0</v>
      </c>
      <c r="FO49" s="57">
        <f t="shared" si="78"/>
        <v>0</v>
      </c>
      <c r="FP49" s="56">
        <f t="shared" si="79"/>
        <v>0</v>
      </c>
      <c r="FQ49" s="55">
        <f t="shared" si="80"/>
        <v>1</v>
      </c>
      <c r="FR49" s="54">
        <f t="shared" si="81"/>
        <v>0</v>
      </c>
      <c r="FS49" s="55">
        <f t="shared" si="82"/>
        <v>3</v>
      </c>
      <c r="FT49" s="54">
        <f t="shared" si="83"/>
        <v>0.6</v>
      </c>
      <c r="FU49" s="57">
        <f t="shared" si="84"/>
        <v>0</v>
      </c>
      <c r="FV49" s="57">
        <f t="shared" si="85"/>
        <v>0</v>
      </c>
      <c r="FW49" s="56">
        <f t="shared" si="86"/>
        <v>0</v>
      </c>
      <c r="FX49" s="55">
        <f t="shared" si="87"/>
        <v>1</v>
      </c>
      <c r="FY49" s="54">
        <f t="shared" si="88"/>
        <v>0</v>
      </c>
      <c r="FZ49" s="55">
        <f t="shared" si="89"/>
        <v>3</v>
      </c>
      <c r="GA49" s="54">
        <f t="shared" si="90"/>
        <v>0.6</v>
      </c>
      <c r="GB49" s="57">
        <f t="shared" si="91"/>
        <v>0</v>
      </c>
      <c r="GC49" s="57">
        <f t="shared" si="92"/>
        <v>0</v>
      </c>
      <c r="GD49" s="56">
        <f t="shared" si="93"/>
        <v>0</v>
      </c>
      <c r="GE49" s="55">
        <f t="shared" si="94"/>
        <v>1</v>
      </c>
      <c r="GF49" s="54">
        <f t="shared" si="95"/>
        <v>0</v>
      </c>
      <c r="GG49" s="55">
        <f t="shared" si="96"/>
        <v>3</v>
      </c>
      <c r="GH49" s="54">
        <f t="shared" si="97"/>
        <v>0.6</v>
      </c>
      <c r="GI49" s="54">
        <f t="shared" si="98"/>
        <v>0.6</v>
      </c>
    </row>
    <row r="50" spans="102:191" ht="20.399999999999999" hidden="1" x14ac:dyDescent="0.2">
      <c r="CX50" s="56">
        <f t="shared" si="10"/>
        <v>0</v>
      </c>
      <c r="CY50" s="59">
        <f t="shared" si="11"/>
        <v>3</v>
      </c>
      <c r="CZ50" s="56" t="str">
        <f t="shared" si="12"/>
        <v>Moderado</v>
      </c>
      <c r="DA50" s="58">
        <f t="shared" si="13"/>
        <v>0.6</v>
      </c>
      <c r="DB50" s="57">
        <f t="shared" si="14"/>
        <v>0</v>
      </c>
      <c r="DC50" s="57">
        <f t="shared" si="15"/>
        <v>0</v>
      </c>
      <c r="DD50" s="56">
        <f t="shared" si="16"/>
        <v>0</v>
      </c>
      <c r="DE50" s="55">
        <f t="shared" si="17"/>
        <v>1</v>
      </c>
      <c r="DF50" s="54">
        <f t="shared" si="18"/>
        <v>0</v>
      </c>
      <c r="DG50" s="55">
        <f t="shared" si="19"/>
        <v>3</v>
      </c>
      <c r="DH50" s="55"/>
      <c r="DI50" s="54">
        <f t="shared" si="20"/>
        <v>0.6</v>
      </c>
      <c r="DJ50" s="57">
        <f t="shared" si="21"/>
        <v>0</v>
      </c>
      <c r="DK50" s="57">
        <f t="shared" si="22"/>
        <v>0</v>
      </c>
      <c r="DL50" s="56">
        <f t="shared" si="23"/>
        <v>0</v>
      </c>
      <c r="DM50" s="55">
        <f t="shared" si="24"/>
        <v>1</v>
      </c>
      <c r="DN50" s="54">
        <f t="shared" si="25"/>
        <v>0</v>
      </c>
      <c r="DO50" s="55">
        <f t="shared" si="26"/>
        <v>3</v>
      </c>
      <c r="DP50" s="54">
        <f t="shared" si="27"/>
        <v>0.6</v>
      </c>
      <c r="DQ50" s="57">
        <f t="shared" si="28"/>
        <v>0</v>
      </c>
      <c r="DR50" s="57">
        <f t="shared" si="29"/>
        <v>0</v>
      </c>
      <c r="DS50" s="56">
        <f t="shared" si="30"/>
        <v>0</v>
      </c>
      <c r="DT50" s="55">
        <f t="shared" si="31"/>
        <v>1</v>
      </c>
      <c r="DU50" s="54">
        <f t="shared" si="32"/>
        <v>0</v>
      </c>
      <c r="DV50" s="55">
        <f t="shared" si="33"/>
        <v>3</v>
      </c>
      <c r="DW50" s="54">
        <f t="shared" si="34"/>
        <v>0.6</v>
      </c>
      <c r="DX50" s="57">
        <f t="shared" si="35"/>
        <v>0</v>
      </c>
      <c r="DY50" s="57">
        <f t="shared" si="36"/>
        <v>0</v>
      </c>
      <c r="DZ50" s="56">
        <f t="shared" si="37"/>
        <v>0</v>
      </c>
      <c r="EA50" s="55">
        <f t="shared" si="38"/>
        <v>1</v>
      </c>
      <c r="EB50" s="54">
        <f t="shared" si="39"/>
        <v>0</v>
      </c>
      <c r="EC50" s="55">
        <f t="shared" si="40"/>
        <v>3</v>
      </c>
      <c r="ED50" s="54">
        <f t="shared" si="41"/>
        <v>0.6</v>
      </c>
      <c r="EE50" s="57">
        <f t="shared" si="42"/>
        <v>0</v>
      </c>
      <c r="EF50" s="57">
        <f t="shared" si="43"/>
        <v>0</v>
      </c>
      <c r="EG50" s="56">
        <f t="shared" si="44"/>
        <v>0</v>
      </c>
      <c r="EH50" s="55">
        <f t="shared" si="45"/>
        <v>1</v>
      </c>
      <c r="EI50" s="54">
        <f t="shared" si="46"/>
        <v>0</v>
      </c>
      <c r="EJ50" s="55">
        <f t="shared" si="47"/>
        <v>3</v>
      </c>
      <c r="EK50" s="54">
        <f t="shared" si="48"/>
        <v>0.6</v>
      </c>
      <c r="EL50" s="57">
        <f t="shared" si="49"/>
        <v>0</v>
      </c>
      <c r="EM50" s="57">
        <f t="shared" si="50"/>
        <v>0</v>
      </c>
      <c r="EN50" s="56">
        <f t="shared" si="51"/>
        <v>0</v>
      </c>
      <c r="EO50" s="55">
        <f t="shared" si="52"/>
        <v>1</v>
      </c>
      <c r="EP50" s="54">
        <f t="shared" si="53"/>
        <v>0</v>
      </c>
      <c r="EQ50" s="55">
        <f t="shared" si="54"/>
        <v>3</v>
      </c>
      <c r="ER50" s="54">
        <f t="shared" si="55"/>
        <v>0.6</v>
      </c>
      <c r="ES50" s="57">
        <f t="shared" si="56"/>
        <v>0</v>
      </c>
      <c r="ET50" s="57">
        <f t="shared" si="57"/>
        <v>0</v>
      </c>
      <c r="EU50" s="56">
        <f t="shared" si="58"/>
        <v>0</v>
      </c>
      <c r="EV50" s="55">
        <f t="shared" si="59"/>
        <v>1</v>
      </c>
      <c r="EW50" s="54">
        <f t="shared" si="60"/>
        <v>0</v>
      </c>
      <c r="EX50" s="55">
        <f t="shared" si="61"/>
        <v>3</v>
      </c>
      <c r="EY50" s="54">
        <f t="shared" si="62"/>
        <v>0.6</v>
      </c>
      <c r="EZ50" s="57">
        <f t="shared" si="63"/>
        <v>0</v>
      </c>
      <c r="FA50" s="57">
        <f t="shared" si="64"/>
        <v>0</v>
      </c>
      <c r="FB50" s="56">
        <f t="shared" si="65"/>
        <v>0</v>
      </c>
      <c r="FC50" s="55">
        <f t="shared" si="66"/>
        <v>1</v>
      </c>
      <c r="FD50" s="54">
        <f t="shared" si="67"/>
        <v>0</v>
      </c>
      <c r="FE50" s="55">
        <f t="shared" si="68"/>
        <v>3</v>
      </c>
      <c r="FF50" s="54">
        <f t="shared" si="69"/>
        <v>0.6</v>
      </c>
      <c r="FG50" s="57">
        <f t="shared" si="70"/>
        <v>0</v>
      </c>
      <c r="FH50" s="57">
        <f t="shared" si="71"/>
        <v>0</v>
      </c>
      <c r="FI50" s="56">
        <f t="shared" si="72"/>
        <v>0</v>
      </c>
      <c r="FJ50" s="55">
        <f t="shared" si="73"/>
        <v>1</v>
      </c>
      <c r="FK50" s="54">
        <f t="shared" si="74"/>
        <v>0</v>
      </c>
      <c r="FL50" s="55">
        <f t="shared" si="75"/>
        <v>3</v>
      </c>
      <c r="FM50" s="54">
        <f t="shared" si="76"/>
        <v>0.6</v>
      </c>
      <c r="FN50" s="57">
        <f t="shared" si="77"/>
        <v>0</v>
      </c>
      <c r="FO50" s="57">
        <f t="shared" si="78"/>
        <v>0</v>
      </c>
      <c r="FP50" s="56">
        <f t="shared" si="79"/>
        <v>0</v>
      </c>
      <c r="FQ50" s="55">
        <f t="shared" si="80"/>
        <v>1</v>
      </c>
      <c r="FR50" s="54">
        <f t="shared" si="81"/>
        <v>0</v>
      </c>
      <c r="FS50" s="55">
        <f t="shared" si="82"/>
        <v>3</v>
      </c>
      <c r="FT50" s="54">
        <f t="shared" si="83"/>
        <v>0.6</v>
      </c>
      <c r="FU50" s="57">
        <f t="shared" si="84"/>
        <v>0</v>
      </c>
      <c r="FV50" s="57">
        <f t="shared" si="85"/>
        <v>0</v>
      </c>
      <c r="FW50" s="56">
        <f t="shared" si="86"/>
        <v>0</v>
      </c>
      <c r="FX50" s="55">
        <f t="shared" si="87"/>
        <v>1</v>
      </c>
      <c r="FY50" s="54">
        <f t="shared" si="88"/>
        <v>0</v>
      </c>
      <c r="FZ50" s="55">
        <f t="shared" si="89"/>
        <v>3</v>
      </c>
      <c r="GA50" s="54">
        <f t="shared" si="90"/>
        <v>0.6</v>
      </c>
      <c r="GB50" s="57">
        <f t="shared" si="91"/>
        <v>0</v>
      </c>
      <c r="GC50" s="57">
        <f t="shared" si="92"/>
        <v>0</v>
      </c>
      <c r="GD50" s="56">
        <f t="shared" si="93"/>
        <v>0</v>
      </c>
      <c r="GE50" s="55">
        <f t="shared" si="94"/>
        <v>1</v>
      </c>
      <c r="GF50" s="54">
        <f t="shared" si="95"/>
        <v>0</v>
      </c>
      <c r="GG50" s="55">
        <f t="shared" si="96"/>
        <v>3</v>
      </c>
      <c r="GH50" s="54">
        <f t="shared" si="97"/>
        <v>0.6</v>
      </c>
      <c r="GI50" s="54">
        <f t="shared" si="98"/>
        <v>0.6</v>
      </c>
    </row>
    <row r="101" spans="96:99" ht="13.8" x14ac:dyDescent="0.3">
      <c r="CR101" s="186" t="s">
        <v>471</v>
      </c>
      <c r="CS101" s="187">
        <f>SUM(CS9:CS100)</f>
        <v>90</v>
      </c>
      <c r="CT101" s="187"/>
      <c r="CU101" s="186">
        <f>COUNT(CS9:CS38)</f>
        <v>30</v>
      </c>
    </row>
    <row r="684" spans="1:1 1680:1689" ht="13.2" x14ac:dyDescent="0.25">
      <c r="A684" s="51" t="s">
        <v>227</v>
      </c>
      <c r="BLP684" s="51" t="s">
        <v>227</v>
      </c>
      <c r="BLQ684" s="22"/>
      <c r="BLR684" s="22"/>
      <c r="BLS684" s="22"/>
      <c r="BLT684" s="22"/>
      <c r="BLU684" s="22"/>
      <c r="BLV684" s="22"/>
      <c r="BLW684" s="22"/>
      <c r="BLX684" s="22"/>
      <c r="BLY684" s="22"/>
    </row>
    <row r="685" spans="1:1 1680:1689" ht="13.2" x14ac:dyDescent="0.25">
      <c r="BLP685" s="22"/>
      <c r="BLQ685" s="22"/>
      <c r="BLR685" s="22"/>
      <c r="BLS685" s="22"/>
      <c r="BLT685" s="22"/>
      <c r="BLU685" s="22"/>
      <c r="BLV685" s="22"/>
      <c r="BLW685" s="540" t="s">
        <v>33</v>
      </c>
      <c r="BLX685" s="540"/>
      <c r="BLY685" s="540"/>
    </row>
    <row r="686" spans="1:1 1680:1689" ht="13.2" x14ac:dyDescent="0.25">
      <c r="BLP686" s="22"/>
      <c r="BLQ686" s="22"/>
      <c r="BLR686" s="22"/>
      <c r="BLS686" s="22"/>
      <c r="BLT686" s="22"/>
      <c r="BLU686" s="49">
        <v>1</v>
      </c>
      <c r="BLV686" s="49">
        <v>2</v>
      </c>
      <c r="BLW686" s="49">
        <v>3</v>
      </c>
      <c r="BLX686" s="48">
        <v>4</v>
      </c>
      <c r="BLY686" s="48">
        <v>5</v>
      </c>
    </row>
    <row r="687" spans="1:1 1680:1689" ht="13.2" x14ac:dyDescent="0.25">
      <c r="BLP687" s="22"/>
      <c r="BLQ687" s="22"/>
      <c r="BLR687" s="22"/>
      <c r="BLS687" s="22"/>
      <c r="BLT687" s="22"/>
      <c r="BLU687" s="26" t="s">
        <v>32</v>
      </c>
      <c r="BLV687" s="26" t="s">
        <v>31</v>
      </c>
      <c r="BLW687" s="26" t="s">
        <v>30</v>
      </c>
      <c r="BLX687" s="26" t="s">
        <v>29</v>
      </c>
      <c r="BLY687" s="26" t="s">
        <v>28</v>
      </c>
    </row>
    <row r="688" spans="1:1 1680:1689" ht="13.2" x14ac:dyDescent="0.25">
      <c r="BLP688" s="22"/>
      <c r="BLQ688" s="22"/>
      <c r="BLR688" s="22"/>
      <c r="BLS688" s="22"/>
      <c r="BLT688" s="22"/>
      <c r="BLU688" s="49">
        <v>1</v>
      </c>
      <c r="BLV688" s="49">
        <v>2</v>
      </c>
      <c r="BLW688" s="49">
        <v>3</v>
      </c>
      <c r="BLX688" s="48">
        <v>4</v>
      </c>
      <c r="BLY688" s="48">
        <v>5</v>
      </c>
    </row>
    <row r="689" spans="1680:1693" ht="13.2" x14ac:dyDescent="0.25">
      <c r="BLP689" s="22"/>
      <c r="BLQ689" s="541" t="s">
        <v>27</v>
      </c>
      <c r="BLR689" s="23">
        <v>5</v>
      </c>
      <c r="BLS689" s="26" t="s">
        <v>26</v>
      </c>
      <c r="BLT689" s="23">
        <v>5</v>
      </c>
      <c r="BLU689" s="43" t="s">
        <v>15</v>
      </c>
      <c r="BLV689" s="46" t="s">
        <v>14</v>
      </c>
      <c r="BLW689" s="46" t="s">
        <v>14</v>
      </c>
      <c r="BLX689" s="47" t="s">
        <v>13</v>
      </c>
      <c r="BLY689" s="47" t="s">
        <v>13</v>
      </c>
      <c r="BLZ689" s="42"/>
      <c r="BMA689" s="42"/>
      <c r="BMB689" s="42"/>
      <c r="BMC689" s="42"/>
    </row>
    <row r="690" spans="1680:1693" ht="13.2" x14ac:dyDescent="0.25">
      <c r="BLP690" s="22"/>
      <c r="BLQ690" s="541"/>
      <c r="BLR690" s="23">
        <v>4</v>
      </c>
      <c r="BLS690" s="26" t="s">
        <v>24</v>
      </c>
      <c r="BLT690" s="23">
        <v>4</v>
      </c>
      <c r="BLU690" s="43" t="s">
        <v>15</v>
      </c>
      <c r="BLV690" s="43" t="s">
        <v>15</v>
      </c>
      <c r="BLW690" s="46" t="s">
        <v>14</v>
      </c>
      <c r="BLX690" s="47" t="s">
        <v>13</v>
      </c>
      <c r="BLY690" s="47" t="s">
        <v>13</v>
      </c>
      <c r="BLZ690" s="42"/>
      <c r="BMA690" s="42"/>
      <c r="BMB690" s="42"/>
      <c r="BMC690" s="42"/>
    </row>
    <row r="691" spans="1680:1693" ht="13.2" x14ac:dyDescent="0.25">
      <c r="BLP691" s="22"/>
      <c r="BLQ691" s="541"/>
      <c r="BLR691" s="23">
        <v>3</v>
      </c>
      <c r="BLS691" s="26" t="s">
        <v>22</v>
      </c>
      <c r="BLT691" s="23">
        <v>3</v>
      </c>
      <c r="BLU691" s="43" t="s">
        <v>15</v>
      </c>
      <c r="BLV691" s="43" t="s">
        <v>15</v>
      </c>
      <c r="BLW691" s="46" t="s">
        <v>14</v>
      </c>
      <c r="BLX691" s="46" t="s">
        <v>14</v>
      </c>
      <c r="BLY691" s="46" t="s">
        <v>14</v>
      </c>
      <c r="BLZ691" s="42"/>
      <c r="BMA691" s="42"/>
      <c r="BMB691" s="42"/>
      <c r="BMC691" s="42"/>
    </row>
    <row r="692" spans="1680:1693" ht="13.2" x14ac:dyDescent="0.25">
      <c r="BLP692" s="22"/>
      <c r="BLQ692" s="541"/>
      <c r="BLR692" s="23">
        <v>2</v>
      </c>
      <c r="BLS692" s="26" t="s">
        <v>20</v>
      </c>
      <c r="BLT692" s="23">
        <v>2</v>
      </c>
      <c r="BLU692" s="44" t="s">
        <v>16</v>
      </c>
      <c r="BLV692" s="43" t="s">
        <v>15</v>
      </c>
      <c r="BLW692" s="43" t="s">
        <v>15</v>
      </c>
      <c r="BLX692" s="43" t="s">
        <v>15</v>
      </c>
      <c r="BLY692" s="46" t="s">
        <v>14</v>
      </c>
      <c r="BLZ692" s="42"/>
      <c r="BMA692" s="42"/>
      <c r="BMB692" s="42"/>
      <c r="BMC692" s="42"/>
    </row>
    <row r="693" spans="1680:1693" ht="13.2" x14ac:dyDescent="0.25">
      <c r="BLP693" s="22"/>
      <c r="BLQ693" s="541"/>
      <c r="BLR693" s="23">
        <v>1</v>
      </c>
      <c r="BLS693" s="26" t="s">
        <v>18</v>
      </c>
      <c r="BLT693" s="23">
        <v>1</v>
      </c>
      <c r="BLU693" s="44" t="s">
        <v>16</v>
      </c>
      <c r="BLV693" s="44" t="s">
        <v>16</v>
      </c>
      <c r="BLW693" s="43" t="s">
        <v>15</v>
      </c>
      <c r="BLX693" s="43" t="s">
        <v>15</v>
      </c>
      <c r="BLY693" s="43" t="s">
        <v>15</v>
      </c>
      <c r="BLZ693" s="42"/>
      <c r="BMA693" s="42"/>
      <c r="BMB693" s="42"/>
      <c r="BMC693" s="42"/>
    </row>
    <row r="694" spans="1680:1693" ht="13.2" x14ac:dyDescent="0.25">
      <c r="BLP694" s="22"/>
      <c r="BLQ694" s="22"/>
      <c r="BLR694" s="22"/>
      <c r="BLS694" s="22"/>
      <c r="BLT694" s="22"/>
      <c r="BLU694" s="22"/>
      <c r="BLV694" s="22"/>
      <c r="BLW694" s="22"/>
      <c r="BLX694" s="22"/>
      <c r="BLY694" s="22"/>
      <c r="BLZ694" s="22"/>
      <c r="BMA694" s="22"/>
      <c r="BMB694" s="22"/>
      <c r="BMC694" s="22"/>
    </row>
    <row r="695" spans="1680:1693" ht="13.2" x14ac:dyDescent="0.25">
      <c r="BLP695" s="22"/>
      <c r="BLQ695" s="22"/>
      <c r="BLR695" s="22"/>
      <c r="BLS695" s="22"/>
      <c r="BLT695" s="22"/>
      <c r="BLU695" s="22"/>
      <c r="BLV695" s="22"/>
      <c r="BLW695" s="22"/>
      <c r="BLX695" s="22"/>
      <c r="BLY695" s="22"/>
      <c r="BLZ695" s="22"/>
      <c r="BMA695" s="22"/>
      <c r="BMB695" s="22"/>
      <c r="BMC695" s="22"/>
    </row>
    <row r="696" spans="1680:1693" ht="13.2" x14ac:dyDescent="0.25">
      <c r="BLP696" s="22"/>
      <c r="BLQ696" s="22"/>
      <c r="BLR696" s="22"/>
      <c r="BLS696" s="22"/>
      <c r="BLT696" s="22"/>
      <c r="BLU696" s="22"/>
      <c r="BLV696" s="22"/>
      <c r="BLW696" s="22"/>
      <c r="BLX696" s="22"/>
      <c r="BLY696" s="22"/>
      <c r="BLZ696" s="22"/>
      <c r="BMA696" s="22" t="s">
        <v>226</v>
      </c>
      <c r="BMB696" s="22"/>
      <c r="BMC696" s="22"/>
    </row>
    <row r="697" spans="1680:1693" ht="20.399999999999999" x14ac:dyDescent="0.25">
      <c r="BLP697" s="22"/>
      <c r="BLQ697" s="22"/>
      <c r="BLR697" s="22"/>
      <c r="BLS697" s="22"/>
      <c r="BLT697" s="22"/>
      <c r="BLU697" s="22"/>
      <c r="BLV697" s="22"/>
      <c r="BLW697" s="22"/>
      <c r="BLX697" s="22"/>
      <c r="BLY697" s="22"/>
      <c r="BLZ697" s="22"/>
      <c r="BMA697" s="41" t="s">
        <v>225</v>
      </c>
      <c r="BMB697" s="22"/>
      <c r="BMC697" s="22"/>
    </row>
    <row r="698" spans="1680:1693" ht="30.6" x14ac:dyDescent="0.25">
      <c r="BLP698" s="22"/>
      <c r="BLQ698" s="22"/>
      <c r="BLR698" s="22"/>
      <c r="BLS698" s="22"/>
      <c r="BLT698" s="22"/>
      <c r="BLU698" s="22"/>
      <c r="BLV698" s="22"/>
      <c r="BLW698" s="22"/>
      <c r="BLX698" s="22"/>
      <c r="BLY698" s="22"/>
      <c r="BLZ698" s="22"/>
      <c r="BMA698" s="41" t="s">
        <v>224</v>
      </c>
      <c r="BMB698" s="22"/>
      <c r="BMC698" s="22"/>
    </row>
    <row r="699" spans="1680:1693" ht="13.2" x14ac:dyDescent="0.25">
      <c r="BLP699" s="22"/>
      <c r="BLQ699" s="22"/>
      <c r="BLR699" s="22"/>
      <c r="BLS699" s="22"/>
      <c r="BLT699" s="22"/>
      <c r="BLU699" s="22"/>
      <c r="BLV699" s="22"/>
      <c r="BLW699" s="22"/>
      <c r="BLX699" s="22"/>
      <c r="BLY699" s="22"/>
      <c r="BLZ699" s="22"/>
      <c r="BMA699" s="41" t="s">
        <v>223</v>
      </c>
      <c r="BMB699" s="22"/>
      <c r="BMC699" s="22"/>
    </row>
    <row r="700" spans="1680:1693" ht="13.2" x14ac:dyDescent="0.25">
      <c r="BLP700" s="22"/>
      <c r="BLQ700" s="22"/>
      <c r="BLR700" s="22"/>
      <c r="BLS700" s="22"/>
      <c r="BLT700" s="22"/>
      <c r="BLU700" s="22"/>
      <c r="BLV700" s="22"/>
      <c r="BLW700" s="22"/>
      <c r="BLX700" s="22"/>
      <c r="BLY700" s="22"/>
      <c r="BLZ700" s="22"/>
      <c r="BMA700" s="41" t="s">
        <v>222</v>
      </c>
      <c r="BMB700" s="22"/>
      <c r="BMC700" s="22"/>
    </row>
    <row r="701" spans="1680:1693" ht="13.2" x14ac:dyDescent="0.25">
      <c r="BLP701" s="22"/>
      <c r="BLQ701" s="22"/>
      <c r="BLR701" s="22"/>
      <c r="BLS701" s="22"/>
      <c r="BLT701" s="22"/>
      <c r="BLU701" s="22"/>
      <c r="BLV701" s="22"/>
      <c r="BLW701" s="22"/>
      <c r="BLX701" s="22"/>
      <c r="BLY701" s="22"/>
      <c r="BLZ701" s="22"/>
      <c r="BMA701" s="24"/>
      <c r="BMB701" s="22"/>
      <c r="BMC701" s="22"/>
    </row>
    <row r="702" spans="1680:1693" ht="13.2" x14ac:dyDescent="0.25">
      <c r="BLP702" s="22"/>
      <c r="BLQ702" s="22"/>
      <c r="BLR702" s="22"/>
      <c r="BLS702" s="22"/>
      <c r="BLT702" s="22"/>
      <c r="BLU702" s="22"/>
      <c r="BLV702" s="22"/>
      <c r="BLW702" s="22"/>
      <c r="BLX702" s="22"/>
      <c r="BLY702" s="22"/>
      <c r="BLZ702" s="22"/>
      <c r="BMA702" s="22"/>
      <c r="BMB702" s="22"/>
      <c r="BMC702" s="22" t="s">
        <v>221</v>
      </c>
    </row>
    <row r="703" spans="1680:1693" ht="13.2" x14ac:dyDescent="0.25">
      <c r="BLP703" s="22"/>
      <c r="BLQ703" s="22"/>
      <c r="BLR703" s="22"/>
      <c r="BLS703" s="22"/>
      <c r="BLT703" s="22"/>
      <c r="BLU703" s="22"/>
      <c r="BLV703" s="22"/>
      <c r="BLW703" s="22"/>
      <c r="BLX703" s="22"/>
      <c r="BLY703" s="22"/>
      <c r="BLZ703" s="22"/>
      <c r="BMA703" s="22"/>
      <c r="BMB703" s="22"/>
      <c r="BMC703" s="40" t="s">
        <v>220</v>
      </c>
    </row>
    <row r="704" spans="1680:1693" ht="13.2" x14ac:dyDescent="0.25">
      <c r="BLP704" s="22"/>
      <c r="BLQ704" s="22"/>
      <c r="BLR704" s="22"/>
      <c r="BLS704" s="22"/>
      <c r="BLT704" s="22"/>
      <c r="BLU704" s="22"/>
      <c r="BLV704" s="22"/>
      <c r="BLW704" s="22"/>
      <c r="BLX704" s="22"/>
      <c r="BLY704" s="22"/>
      <c r="BLZ704" s="22"/>
      <c r="BMA704" s="22"/>
      <c r="BMB704" s="22"/>
      <c r="BMC704" s="40" t="s">
        <v>219</v>
      </c>
    </row>
    <row r="705" spans="1693:1696" ht="13.2" x14ac:dyDescent="0.25">
      <c r="BMC705" s="40" t="s">
        <v>218</v>
      </c>
      <c r="BMD705" s="22"/>
      <c r="BME705" s="22"/>
      <c r="BMF705" s="25"/>
    </row>
    <row r="706" spans="1693:1696" ht="13.2" x14ac:dyDescent="0.25">
      <c r="BMC706" s="40" t="s">
        <v>217</v>
      </c>
      <c r="BMD706" s="22"/>
      <c r="BME706" s="22"/>
      <c r="BMF706" s="25"/>
    </row>
    <row r="707" spans="1693:1696" ht="20.399999999999999" x14ac:dyDescent="0.25">
      <c r="BMC707" s="40" t="s">
        <v>216</v>
      </c>
      <c r="BMD707" s="22"/>
      <c r="BME707" s="22"/>
      <c r="BMF707" s="25"/>
    </row>
    <row r="708" spans="1693:1696" ht="20.399999999999999" x14ac:dyDescent="0.25">
      <c r="BMC708" s="40" t="s">
        <v>527</v>
      </c>
      <c r="BMD708" s="22"/>
      <c r="BME708" s="22"/>
      <c r="BMF708" s="25"/>
    </row>
    <row r="709" spans="1693:1696" ht="13.2" x14ac:dyDescent="0.25">
      <c r="BMC709" s="40" t="s">
        <v>214</v>
      </c>
      <c r="BMD709" s="22"/>
      <c r="BME709" s="22"/>
      <c r="BMF709" s="25"/>
    </row>
    <row r="710" spans="1693:1696" ht="13.2" x14ac:dyDescent="0.25">
      <c r="BMC710" s="40" t="s">
        <v>213</v>
      </c>
      <c r="BMD710" s="22"/>
      <c r="BME710" s="22"/>
      <c r="BMF710" s="25"/>
    </row>
    <row r="711" spans="1693:1696" ht="13.2" x14ac:dyDescent="0.25">
      <c r="BMC711" s="40" t="s">
        <v>212</v>
      </c>
      <c r="BMD711" s="22"/>
      <c r="BME711" s="22"/>
      <c r="BMF711" s="25"/>
    </row>
    <row r="712" spans="1693:1696" ht="13.2" x14ac:dyDescent="0.25">
      <c r="BMC712" s="40" t="s">
        <v>211</v>
      </c>
      <c r="BMD712" s="22"/>
      <c r="BME712" s="22"/>
      <c r="BMF712" s="25"/>
    </row>
    <row r="713" spans="1693:1696" ht="13.2" x14ac:dyDescent="0.25">
      <c r="BMC713" s="40" t="s">
        <v>210</v>
      </c>
      <c r="BMD713" s="22"/>
      <c r="BME713" s="22"/>
      <c r="BMF713" s="25"/>
    </row>
    <row r="714" spans="1693:1696" ht="20.399999999999999" x14ac:dyDescent="0.25">
      <c r="BMC714" s="40" t="s">
        <v>468</v>
      </c>
      <c r="BMD714" s="22"/>
      <c r="BME714" s="22"/>
      <c r="BMF714" s="25"/>
    </row>
    <row r="715" spans="1693:1696" ht="13.2" x14ac:dyDescent="0.25">
      <c r="BMC715" s="22"/>
      <c r="BMD715" s="22"/>
      <c r="BME715" s="40"/>
      <c r="BMF715" s="25"/>
    </row>
    <row r="716" spans="1693:1696" ht="13.2" x14ac:dyDescent="0.25">
      <c r="BMC716" s="22"/>
      <c r="BMD716" s="22"/>
      <c r="BME716" s="22"/>
      <c r="BMF716" s="25"/>
    </row>
    <row r="717" spans="1693:1696" ht="13.2" x14ac:dyDescent="0.25">
      <c r="BMC717" s="22"/>
      <c r="BMD717" s="22"/>
      <c r="BME717" s="22"/>
      <c r="BMF717" s="25" t="s">
        <v>207</v>
      </c>
    </row>
    <row r="718" spans="1693:1696" ht="13.2" x14ac:dyDescent="0.25">
      <c r="BMC718" s="22"/>
      <c r="BMD718" s="22"/>
      <c r="BME718" s="22"/>
      <c r="BMF718" s="6" t="s">
        <v>206</v>
      </c>
    </row>
    <row r="719" spans="1693:1696" ht="20.399999999999999" x14ac:dyDescent="0.25">
      <c r="BMC719" s="22"/>
      <c r="BMD719" s="22"/>
      <c r="BME719" s="22"/>
      <c r="BMF719" s="6" t="s">
        <v>205</v>
      </c>
    </row>
    <row r="720" spans="1693:1696" ht="13.2" x14ac:dyDescent="0.25">
      <c r="BMC720" s="22"/>
      <c r="BMD720" s="22"/>
      <c r="BME720" s="22"/>
      <c r="BMF720" s="6"/>
    </row>
    <row r="721" spans="1696:1701" ht="13.2" x14ac:dyDescent="0.25">
      <c r="BMF721" s="25"/>
      <c r="BMG721" s="22"/>
      <c r="BMH721" s="23"/>
      <c r="BMI721" s="22"/>
      <c r="BMJ721" s="22"/>
      <c r="BMK721" s="22"/>
    </row>
    <row r="722" spans="1696:1701" ht="13.2" x14ac:dyDescent="0.25">
      <c r="BMF722" s="25"/>
      <c r="BMG722" s="22"/>
      <c r="BMH722" s="23"/>
      <c r="BMI722" s="22"/>
      <c r="BMJ722" s="22"/>
      <c r="BMK722" s="22"/>
    </row>
    <row r="723" spans="1696:1701" ht="13.2" x14ac:dyDescent="0.25">
      <c r="BMF723" s="25"/>
      <c r="BMG723" s="22"/>
      <c r="BMH723" s="23" t="s">
        <v>123</v>
      </c>
      <c r="BMI723" s="22"/>
      <c r="BMJ723" s="22"/>
      <c r="BMK723" s="22"/>
    </row>
    <row r="724" spans="1696:1701" ht="13.2" x14ac:dyDescent="0.25">
      <c r="BMF724" s="25"/>
      <c r="BMG724" s="22"/>
      <c r="BMH724" s="39" t="s">
        <v>204</v>
      </c>
      <c r="BMI724" s="22"/>
      <c r="BMJ724" s="22"/>
      <c r="BMK724" s="22"/>
    </row>
    <row r="725" spans="1696:1701" ht="13.2" x14ac:dyDescent="0.25">
      <c r="BMF725" s="25"/>
      <c r="BMG725" s="22"/>
      <c r="BMH725" s="39" t="s">
        <v>203</v>
      </c>
      <c r="BMI725" s="22"/>
      <c r="BMJ725" s="22"/>
      <c r="BMK725" s="22"/>
    </row>
    <row r="726" spans="1696:1701" ht="13.2" x14ac:dyDescent="0.25">
      <c r="BMF726" s="25"/>
      <c r="BMG726" s="22"/>
      <c r="BMH726" s="39" t="s">
        <v>202</v>
      </c>
      <c r="BMI726" s="22"/>
      <c r="BMJ726" s="22"/>
      <c r="BMK726" s="22"/>
    </row>
    <row r="727" spans="1696:1701" ht="13.2" x14ac:dyDescent="0.25">
      <c r="BMF727" s="25"/>
      <c r="BMG727" s="22"/>
      <c r="BMH727" s="39" t="s">
        <v>201</v>
      </c>
      <c r="BMI727" s="22"/>
      <c r="BMJ727" s="22"/>
      <c r="BMK727" s="22"/>
    </row>
    <row r="728" spans="1696:1701" ht="13.2" x14ac:dyDescent="0.25">
      <c r="BMF728" s="25"/>
      <c r="BMG728" s="22"/>
      <c r="BMH728" s="39" t="s">
        <v>200</v>
      </c>
      <c r="BMI728" s="22"/>
      <c r="BMJ728" s="22"/>
      <c r="BMK728" s="22"/>
    </row>
    <row r="729" spans="1696:1701" ht="13.2" x14ac:dyDescent="0.25">
      <c r="BMF729" s="25"/>
      <c r="BMG729" s="22"/>
      <c r="BMH729" s="39" t="s">
        <v>199</v>
      </c>
      <c r="BMI729" s="22"/>
      <c r="BMJ729" s="22"/>
      <c r="BMK729" s="22"/>
    </row>
    <row r="730" spans="1696:1701" ht="13.2" x14ac:dyDescent="0.25">
      <c r="BMF730" s="25"/>
      <c r="BMG730" s="22"/>
      <c r="BMH730" s="39" t="s">
        <v>198</v>
      </c>
      <c r="BMI730" s="22"/>
      <c r="BMJ730" s="22"/>
      <c r="BMK730" s="22"/>
    </row>
    <row r="731" spans="1696:1701" ht="13.2" x14ac:dyDescent="0.25">
      <c r="BMF731" s="25"/>
      <c r="BMG731" s="22"/>
      <c r="BMH731" s="39" t="s">
        <v>197</v>
      </c>
      <c r="BMI731" s="22"/>
      <c r="BMJ731" s="22"/>
      <c r="BMK731" s="22"/>
    </row>
    <row r="732" spans="1696:1701" ht="13.2" x14ac:dyDescent="0.25">
      <c r="BMF732" s="25"/>
      <c r="BMG732" s="22"/>
      <c r="BMH732" s="39" t="s">
        <v>196</v>
      </c>
      <c r="BMI732" s="22"/>
      <c r="BMJ732" s="22"/>
      <c r="BMK732" s="22"/>
    </row>
    <row r="733" spans="1696:1701" ht="13.2" x14ac:dyDescent="0.25">
      <c r="BMF733" s="25"/>
      <c r="BMG733" s="22"/>
      <c r="BMH733" s="25"/>
      <c r="BMI733" s="22"/>
      <c r="BMJ733" s="22"/>
      <c r="BMK733" s="22" t="s">
        <v>195</v>
      </c>
    </row>
    <row r="734" spans="1696:1701" ht="13.2" x14ac:dyDescent="0.25">
      <c r="BMF734" s="25"/>
      <c r="BMG734" s="22"/>
      <c r="BMH734" s="23"/>
      <c r="BMI734" s="22"/>
      <c r="BMJ734" s="22"/>
      <c r="BMK734" s="22" t="s">
        <v>168</v>
      </c>
    </row>
    <row r="735" spans="1696:1701" ht="13.2" x14ac:dyDescent="0.25">
      <c r="BMF735" s="25"/>
      <c r="BMG735" s="22"/>
      <c r="BMH735" s="23"/>
      <c r="BMI735" s="22"/>
      <c r="BMJ735" s="22"/>
      <c r="BMK735" s="22" t="s">
        <v>136</v>
      </c>
    </row>
    <row r="736" spans="1696:1701" ht="13.2" x14ac:dyDescent="0.25">
      <c r="BMF736" s="25"/>
      <c r="BMG736" s="22"/>
      <c r="BMH736" s="23"/>
      <c r="BMI736" s="22"/>
      <c r="BMJ736" s="22"/>
      <c r="BMK736" s="22" t="s">
        <v>194</v>
      </c>
    </row>
    <row r="737" spans="1701:1703" ht="13.2" x14ac:dyDescent="0.25">
      <c r="BMK737" s="22" t="s">
        <v>193</v>
      </c>
      <c r="BML737" s="22"/>
      <c r="BMM737" s="22"/>
    </row>
    <row r="738" spans="1701:1703" ht="13.2" x14ac:dyDescent="0.25">
      <c r="BMK738" s="22" t="s">
        <v>192</v>
      </c>
      <c r="BML738" s="22"/>
      <c r="BMM738" s="22"/>
    </row>
    <row r="739" spans="1701:1703" ht="13.2" x14ac:dyDescent="0.25">
      <c r="BMK739" s="22" t="s">
        <v>191</v>
      </c>
      <c r="BML739" s="22"/>
      <c r="BMM739" s="22"/>
    </row>
    <row r="740" spans="1701:1703" ht="13.2" x14ac:dyDescent="0.25">
      <c r="BMK740" s="22" t="s">
        <v>190</v>
      </c>
      <c r="BML740" s="22"/>
      <c r="BMM740" s="22"/>
    </row>
    <row r="741" spans="1701:1703" ht="13.2" x14ac:dyDescent="0.25">
      <c r="BMK741" s="22" t="s">
        <v>189</v>
      </c>
      <c r="BML741" s="22"/>
      <c r="BMM741" s="22"/>
    </row>
    <row r="742" spans="1701:1703" ht="13.2" x14ac:dyDescent="0.25">
      <c r="BMK742" s="22"/>
      <c r="BML742" s="22"/>
      <c r="BMM742" s="22"/>
    </row>
    <row r="743" spans="1701:1703" ht="13.2" x14ac:dyDescent="0.25">
      <c r="BMK743" s="22"/>
      <c r="BML743" s="22"/>
      <c r="BMM743" s="22"/>
    </row>
    <row r="744" spans="1701:1703" ht="13.2" x14ac:dyDescent="0.25">
      <c r="BMK744" s="22"/>
      <c r="BML744" s="22"/>
      <c r="BMM744" s="22" t="s">
        <v>188</v>
      </c>
    </row>
    <row r="745" spans="1701:1703" ht="20.399999999999999" x14ac:dyDescent="0.25">
      <c r="BMK745" s="22"/>
      <c r="BML745" s="22"/>
      <c r="BMM745" s="37" t="s">
        <v>187</v>
      </c>
    </row>
    <row r="746" spans="1701:1703" ht="13.2" x14ac:dyDescent="0.25">
      <c r="BMK746" s="22"/>
      <c r="BML746" s="22"/>
      <c r="BMM746" s="37" t="s">
        <v>186</v>
      </c>
    </row>
    <row r="747" spans="1701:1703" ht="13.2" x14ac:dyDescent="0.25">
      <c r="BMK747" s="22"/>
      <c r="BML747" s="22"/>
      <c r="BMM747" s="37" t="s">
        <v>185</v>
      </c>
    </row>
    <row r="748" spans="1701:1703" ht="20.399999999999999" x14ac:dyDescent="0.25">
      <c r="BMK748" s="22"/>
      <c r="BML748" s="22"/>
      <c r="BMM748" s="37" t="s">
        <v>184</v>
      </c>
    </row>
    <row r="749" spans="1701:1703" ht="13.2" x14ac:dyDescent="0.25">
      <c r="BMK749" s="22"/>
      <c r="BML749" s="22"/>
      <c r="BMM749" s="37" t="s">
        <v>183</v>
      </c>
    </row>
    <row r="750" spans="1701:1703" ht="20.399999999999999" x14ac:dyDescent="0.25">
      <c r="BMK750" s="22"/>
      <c r="BML750" s="22"/>
      <c r="BMM750" s="38" t="s">
        <v>182</v>
      </c>
    </row>
    <row r="751" spans="1701:1703" ht="13.2" x14ac:dyDescent="0.25">
      <c r="BMK751" s="22"/>
      <c r="BML751" s="22"/>
      <c r="BMM751" s="37" t="s">
        <v>181</v>
      </c>
    </row>
    <row r="752" spans="1701:1703" ht="20.399999999999999" x14ac:dyDescent="0.25">
      <c r="BMK752" s="22"/>
      <c r="BML752" s="22"/>
      <c r="BMM752" s="37" t="s">
        <v>180</v>
      </c>
    </row>
    <row r="753" spans="1703:1703" ht="20.399999999999999" x14ac:dyDescent="0.25">
      <c r="BMM753" s="37" t="s">
        <v>179</v>
      </c>
    </row>
    <row r="754" spans="1703:1703" ht="20.399999999999999" x14ac:dyDescent="0.25">
      <c r="BMM754" s="37" t="s">
        <v>178</v>
      </c>
    </row>
    <row r="755" spans="1703:1703" ht="30.6" x14ac:dyDescent="0.25">
      <c r="BMM755" s="37" t="s">
        <v>177</v>
      </c>
    </row>
    <row r="756" spans="1703:1703" ht="20.399999999999999" x14ac:dyDescent="0.25">
      <c r="BMM756" s="37" t="s">
        <v>176</v>
      </c>
    </row>
    <row r="757" spans="1703:1703" ht="20.399999999999999" x14ac:dyDescent="0.25">
      <c r="BMM757" s="37" t="s">
        <v>175</v>
      </c>
    </row>
    <row r="758" spans="1703:1703" ht="13.2" x14ac:dyDescent="0.25">
      <c r="BMM758" s="37" t="s">
        <v>174</v>
      </c>
    </row>
    <row r="759" spans="1703:1703" ht="13.2" x14ac:dyDescent="0.25">
      <c r="BMM759" s="37" t="s">
        <v>173</v>
      </c>
    </row>
    <row r="760" spans="1703:1703" ht="13.2" x14ac:dyDescent="0.25">
      <c r="BMM760" s="37" t="s">
        <v>172</v>
      </c>
    </row>
    <row r="761" spans="1703:1703" ht="13.2" x14ac:dyDescent="0.25">
      <c r="BMM761" s="37" t="s">
        <v>171</v>
      </c>
    </row>
    <row r="762" spans="1703:1703" ht="13.2" x14ac:dyDescent="0.25">
      <c r="BMM762" s="37" t="s">
        <v>170</v>
      </c>
    </row>
    <row r="763" spans="1703:1703" ht="13.2" x14ac:dyDescent="0.25">
      <c r="BMM763" s="37" t="s">
        <v>169</v>
      </c>
    </row>
    <row r="771" spans="1706:1708" ht="13.2" x14ac:dyDescent="0.25">
      <c r="BMP771" s="22" t="s">
        <v>168</v>
      </c>
      <c r="BMQ771" s="22"/>
      <c r="BMR771" s="22"/>
    </row>
    <row r="772" spans="1706:1708" ht="13.2" x14ac:dyDescent="0.25">
      <c r="BMP772" s="22" t="s">
        <v>167</v>
      </c>
      <c r="BMQ772" s="22"/>
      <c r="BMR772" s="22"/>
    </row>
    <row r="773" spans="1706:1708" ht="13.2" x14ac:dyDescent="0.25">
      <c r="BMP773" s="22" t="s">
        <v>166</v>
      </c>
      <c r="BMQ773" s="22"/>
      <c r="BMR773" s="22"/>
    </row>
    <row r="774" spans="1706:1708" ht="13.2" x14ac:dyDescent="0.25">
      <c r="BMP774" s="22" t="s">
        <v>165</v>
      </c>
      <c r="BMQ774" s="22"/>
      <c r="BMR774" s="22"/>
    </row>
    <row r="775" spans="1706:1708" ht="13.2" x14ac:dyDescent="0.25">
      <c r="BMP775" s="22" t="s">
        <v>164</v>
      </c>
      <c r="BMQ775" s="22"/>
      <c r="BMR775" s="22"/>
    </row>
    <row r="776" spans="1706:1708" ht="13.2" x14ac:dyDescent="0.25">
      <c r="BMP776" s="22" t="s">
        <v>163</v>
      </c>
      <c r="BMQ776" s="22"/>
      <c r="BMR776" s="22"/>
    </row>
    <row r="777" spans="1706:1708" ht="13.2" x14ac:dyDescent="0.25">
      <c r="BMP777" s="22"/>
      <c r="BMQ777" s="22"/>
      <c r="BMR777" s="22"/>
    </row>
    <row r="778" spans="1706:1708" ht="13.2" x14ac:dyDescent="0.25">
      <c r="BMP778" s="22"/>
      <c r="BMQ778" s="22"/>
      <c r="BMR778" s="22"/>
    </row>
    <row r="779" spans="1706:1708" ht="13.2" x14ac:dyDescent="0.25">
      <c r="BMP779" s="22"/>
      <c r="BMQ779" s="22"/>
      <c r="BMR779" s="22"/>
    </row>
    <row r="780" spans="1706:1708" ht="14.4" x14ac:dyDescent="0.25">
      <c r="BMP780" s="22"/>
      <c r="BMQ780" s="22"/>
      <c r="BMR780" s="36" t="s">
        <v>52</v>
      </c>
    </row>
    <row r="781" spans="1706:1708" ht="13.2" x14ac:dyDescent="0.25">
      <c r="BMP781" s="22"/>
      <c r="BMQ781" s="22"/>
      <c r="BMR781" s="26" t="s">
        <v>26</v>
      </c>
    </row>
    <row r="782" spans="1706:1708" ht="13.2" x14ac:dyDescent="0.25">
      <c r="BMP782" s="22"/>
      <c r="BMQ782" s="22"/>
      <c r="BMR782" s="26" t="s">
        <v>24</v>
      </c>
    </row>
    <row r="783" spans="1706:1708" ht="13.2" x14ac:dyDescent="0.25">
      <c r="BMP783" s="22"/>
      <c r="BMQ783" s="22"/>
      <c r="BMR783" s="26" t="s">
        <v>22</v>
      </c>
    </row>
    <row r="784" spans="1706:1708" ht="13.2" x14ac:dyDescent="0.25">
      <c r="BMP784" s="22"/>
      <c r="BMQ784" s="22"/>
      <c r="BMR784" s="26" t="s">
        <v>20</v>
      </c>
    </row>
    <row r="785" spans="1683:1719" ht="13.2" x14ac:dyDescent="0.25">
      <c r="BLS785" s="22"/>
      <c r="BLT785" s="22"/>
      <c r="BLU785" s="22"/>
      <c r="BLV785" s="22"/>
      <c r="BLW785" s="22"/>
      <c r="BLX785" s="22"/>
      <c r="BLY785" s="22"/>
      <c r="BLZ785" s="22"/>
      <c r="BMA785" s="22"/>
      <c r="BMB785" s="22"/>
      <c r="BMC785" s="22"/>
      <c r="BMD785" s="22"/>
      <c r="BME785" s="22"/>
      <c r="BMF785" s="25"/>
      <c r="BMG785" s="22"/>
      <c r="BMH785" s="23"/>
      <c r="BMI785" s="22"/>
      <c r="BMJ785" s="22"/>
      <c r="BMK785" s="22"/>
      <c r="BML785" s="22"/>
      <c r="BMM785" s="22"/>
      <c r="BMN785" s="22"/>
      <c r="BMO785" s="22"/>
      <c r="BMP785" s="22"/>
      <c r="BMQ785" s="22"/>
      <c r="BMR785" s="26" t="s">
        <v>18</v>
      </c>
      <c r="BMS785" s="22"/>
      <c r="BMT785" s="22"/>
      <c r="BMU785" s="22"/>
      <c r="BMV785" s="22"/>
      <c r="BMW785" s="22"/>
      <c r="BMX785" s="22"/>
      <c r="BMY785" s="22"/>
      <c r="BMZ785" s="22"/>
      <c r="BNA785" s="22"/>
      <c r="BNB785" s="22"/>
      <c r="BNC785" s="22"/>
    </row>
    <row r="786" spans="1683:1719" ht="13.2" x14ac:dyDescent="0.25">
      <c r="BLS786" s="22"/>
      <c r="BLT786" s="22"/>
      <c r="BLU786" s="22"/>
      <c r="BLV786" s="22"/>
      <c r="BLW786" s="22"/>
      <c r="BLX786" s="22"/>
      <c r="BLY786" s="22"/>
      <c r="BLZ786" s="22"/>
      <c r="BMA786" s="22"/>
      <c r="BMB786" s="22"/>
      <c r="BMC786" s="22"/>
      <c r="BMD786" s="22"/>
      <c r="BME786" s="22"/>
      <c r="BMF786" s="25"/>
      <c r="BMG786" s="22"/>
      <c r="BMH786" s="23"/>
      <c r="BMI786" s="22"/>
      <c r="BMJ786" s="22"/>
      <c r="BMK786" s="22"/>
      <c r="BML786" s="22"/>
      <c r="BMM786" s="22"/>
      <c r="BMN786" s="22"/>
      <c r="BMO786" s="22"/>
      <c r="BMP786" s="22"/>
      <c r="BMQ786" s="22"/>
      <c r="BMR786" s="26"/>
      <c r="BMS786" s="22"/>
      <c r="BMT786" s="22"/>
      <c r="BMU786" s="22"/>
      <c r="BMV786" s="22"/>
      <c r="BMW786" s="22"/>
      <c r="BMX786" s="22"/>
      <c r="BMY786" s="22"/>
      <c r="BMZ786" s="22"/>
      <c r="BNA786" s="22"/>
      <c r="BNB786" s="22"/>
      <c r="BNC786" s="22"/>
    </row>
    <row r="787" spans="1683:1719" ht="14.4" x14ac:dyDescent="0.25">
      <c r="BLS787" s="22"/>
      <c r="BLT787" s="22"/>
      <c r="BLU787" s="22"/>
      <c r="BLV787" s="22"/>
      <c r="BLW787" s="22"/>
      <c r="BLX787" s="22"/>
      <c r="BLY787" s="22"/>
      <c r="BLZ787" s="22"/>
      <c r="BMA787" s="22"/>
      <c r="BMB787" s="22"/>
      <c r="BMC787" s="22"/>
      <c r="BMD787" s="22"/>
      <c r="BME787" s="22"/>
      <c r="BMF787" s="25"/>
      <c r="BMG787" s="22"/>
      <c r="BMH787" s="23"/>
      <c r="BMI787" s="22"/>
      <c r="BMJ787" s="22"/>
      <c r="BMK787" s="22"/>
      <c r="BML787" s="22"/>
      <c r="BMM787" s="22"/>
      <c r="BMN787" s="22"/>
      <c r="BMO787" s="22"/>
      <c r="BMP787" s="22"/>
      <c r="BMQ787" s="22"/>
      <c r="BMR787" s="26"/>
      <c r="BMS787" s="22"/>
      <c r="BMT787" s="36" t="s">
        <v>51</v>
      </c>
      <c r="BMU787" s="22"/>
      <c r="BMV787" s="22"/>
      <c r="BMW787" s="22"/>
      <c r="BMX787" s="22"/>
      <c r="BMY787" s="22"/>
      <c r="BMZ787" s="22"/>
      <c r="BNA787" s="22"/>
      <c r="BNB787" s="22"/>
      <c r="BNC787" s="22"/>
    </row>
    <row r="788" spans="1683:1719" ht="13.2" x14ac:dyDescent="0.25">
      <c r="BLS788" s="22"/>
      <c r="BLT788" s="22"/>
      <c r="BLU788" s="22"/>
      <c r="BLV788" s="22"/>
      <c r="BLW788" s="22"/>
      <c r="BLX788" s="22"/>
      <c r="BLY788" s="22"/>
      <c r="BLZ788" s="22"/>
      <c r="BMA788" s="22"/>
      <c r="BMB788" s="22"/>
      <c r="BMC788" s="22"/>
      <c r="BMD788" s="22"/>
      <c r="BME788" s="22"/>
      <c r="BMF788" s="25"/>
      <c r="BMG788" s="22"/>
      <c r="BMH788" s="23"/>
      <c r="BMI788" s="22"/>
      <c r="BMJ788" s="22"/>
      <c r="BMK788" s="22"/>
      <c r="BML788" s="22"/>
      <c r="BMM788" s="22"/>
      <c r="BMN788" s="22"/>
      <c r="BMO788" s="22"/>
      <c r="BMP788" s="22"/>
      <c r="BMQ788" s="22"/>
      <c r="BMR788" s="26"/>
      <c r="BMS788" s="22"/>
      <c r="BMT788" s="26" t="s">
        <v>28</v>
      </c>
      <c r="BMU788" s="22"/>
      <c r="BMV788" s="22"/>
      <c r="BMW788" s="22"/>
      <c r="BMX788" s="22"/>
      <c r="BMY788" s="22"/>
      <c r="BMZ788" s="22"/>
      <c r="BNA788" s="22"/>
      <c r="BNB788" s="22"/>
      <c r="BNC788" s="22"/>
    </row>
    <row r="789" spans="1683:1719" ht="13.2" x14ac:dyDescent="0.25">
      <c r="BLS789" s="22"/>
      <c r="BLT789" s="23"/>
      <c r="BLU789" s="22"/>
      <c r="BLV789" s="22"/>
      <c r="BLW789" s="22"/>
      <c r="BLX789" s="22"/>
      <c r="BLY789" s="22"/>
      <c r="BLZ789" s="22"/>
      <c r="BMA789" s="22"/>
      <c r="BMB789" s="22"/>
      <c r="BMC789" s="22"/>
      <c r="BMD789" s="22"/>
      <c r="BME789" s="22"/>
      <c r="BMF789" s="25"/>
      <c r="BMG789" s="22"/>
      <c r="BMH789" s="23"/>
      <c r="BMI789" s="22"/>
      <c r="BMJ789" s="22"/>
      <c r="BMK789" s="22"/>
      <c r="BML789" s="22"/>
      <c r="BMM789" s="22"/>
      <c r="BMN789" s="22"/>
      <c r="BMO789" s="22"/>
      <c r="BMP789" s="22"/>
      <c r="BMQ789" s="22"/>
      <c r="BMR789" s="26"/>
      <c r="BMS789" s="22"/>
      <c r="BMT789" s="26" t="s">
        <v>29</v>
      </c>
      <c r="BMU789" s="22"/>
      <c r="BMV789" s="22"/>
      <c r="BMW789" s="22"/>
      <c r="BMX789" s="22"/>
      <c r="BMY789" s="22"/>
      <c r="BMZ789" s="22"/>
      <c r="BNA789" s="22"/>
      <c r="BNB789" s="22"/>
      <c r="BNC789" s="22"/>
    </row>
    <row r="790" spans="1683:1719" ht="13.2" x14ac:dyDescent="0.25">
      <c r="BLS790" s="22"/>
      <c r="BLT790" s="22"/>
      <c r="BLU790" s="22"/>
      <c r="BLV790" s="22"/>
      <c r="BLW790" s="22"/>
      <c r="BLX790" s="22"/>
      <c r="BLY790" s="22"/>
      <c r="BLZ790" s="22"/>
      <c r="BMA790" s="22"/>
      <c r="BMB790" s="22"/>
      <c r="BMC790" s="22"/>
      <c r="BMD790" s="22"/>
      <c r="BME790" s="22"/>
      <c r="BMF790" s="25"/>
      <c r="BMG790" s="22"/>
      <c r="BMH790" s="23"/>
      <c r="BMI790" s="22"/>
      <c r="BMJ790" s="22"/>
      <c r="BMK790" s="22"/>
      <c r="BML790" s="22"/>
      <c r="BMM790" s="22"/>
      <c r="BMN790" s="22"/>
      <c r="BMO790" s="22"/>
      <c r="BMP790" s="22"/>
      <c r="BMQ790" s="22"/>
      <c r="BMR790" s="26"/>
      <c r="BMS790" s="22"/>
      <c r="BMT790" s="26" t="s">
        <v>30</v>
      </c>
      <c r="BMU790" s="22"/>
      <c r="BMV790" s="22"/>
      <c r="BMW790" s="22"/>
      <c r="BMX790" s="22"/>
      <c r="BMY790" s="22"/>
      <c r="BMZ790" s="22"/>
      <c r="BNA790" s="22"/>
      <c r="BNB790" s="22"/>
      <c r="BNC790" s="22"/>
    </row>
    <row r="791" spans="1683:1719" ht="13.2" x14ac:dyDescent="0.25">
      <c r="BLS791" s="22"/>
      <c r="BLT791" s="22"/>
      <c r="BLU791" s="22"/>
      <c r="BLV791" s="22"/>
      <c r="BLW791" s="22"/>
      <c r="BLX791" s="22"/>
      <c r="BLY791" s="22"/>
      <c r="BLZ791" s="22"/>
      <c r="BMA791" s="22"/>
      <c r="BMB791" s="22"/>
      <c r="BMC791" s="22"/>
      <c r="BMD791" s="22"/>
      <c r="BME791" s="22"/>
      <c r="BMF791" s="25"/>
      <c r="BMG791" s="22"/>
      <c r="BMH791" s="23"/>
      <c r="BMI791" s="22"/>
      <c r="BMJ791" s="22"/>
      <c r="BMK791" s="22"/>
      <c r="BML791" s="22"/>
      <c r="BMM791" s="22"/>
      <c r="BMN791" s="22"/>
      <c r="BMO791" s="22"/>
      <c r="BMP791" s="22"/>
      <c r="BMQ791" s="22"/>
      <c r="BMR791" s="26"/>
      <c r="BMS791" s="22"/>
      <c r="BMT791" s="26" t="s">
        <v>31</v>
      </c>
      <c r="BMU791" s="22"/>
      <c r="BMV791" s="22"/>
      <c r="BMW791" s="22"/>
      <c r="BMX791" s="22"/>
      <c r="BMY791" s="22"/>
      <c r="BMZ791" s="22"/>
      <c r="BNA791" s="22"/>
      <c r="BNB791" s="22"/>
      <c r="BNC791" s="22"/>
    </row>
    <row r="792" spans="1683:1719" ht="13.2" x14ac:dyDescent="0.25">
      <c r="BLS792" s="22"/>
      <c r="BLT792" s="22"/>
      <c r="BLU792" s="22"/>
      <c r="BLV792" s="22"/>
      <c r="BLW792" s="22"/>
      <c r="BLX792" s="22"/>
      <c r="BLY792" s="22"/>
      <c r="BLZ792" s="22"/>
      <c r="BMA792" s="22"/>
      <c r="BMB792" s="22"/>
      <c r="BMC792" s="22"/>
      <c r="BMD792" s="22"/>
      <c r="BME792" s="22"/>
      <c r="BMF792" s="25"/>
      <c r="BMG792" s="22"/>
      <c r="BMH792" s="23"/>
      <c r="BMI792" s="22"/>
      <c r="BMJ792" s="22"/>
      <c r="BMK792" s="22"/>
      <c r="BML792" s="22"/>
      <c r="BMM792" s="22"/>
      <c r="BMN792" s="22"/>
      <c r="BMO792" s="22"/>
      <c r="BMP792" s="22"/>
      <c r="BMQ792" s="22"/>
      <c r="BMR792" s="26"/>
      <c r="BMS792" s="22"/>
      <c r="BMT792" s="26" t="s">
        <v>32</v>
      </c>
      <c r="BMU792" s="22"/>
      <c r="BMV792" s="22"/>
      <c r="BMW792" s="22"/>
      <c r="BMX792" s="22"/>
      <c r="BMY792" s="22"/>
      <c r="BMZ792" s="22"/>
      <c r="BNA792" s="22"/>
      <c r="BNB792" s="22"/>
      <c r="BNC792" s="22"/>
    </row>
    <row r="793" spans="1683:1719" ht="13.2" x14ac:dyDescent="0.25">
      <c r="BLS793" s="22"/>
      <c r="BLT793" s="22"/>
      <c r="BLU793" s="22"/>
      <c r="BLV793" s="22"/>
      <c r="BLW793" s="22"/>
      <c r="BLX793" s="22"/>
      <c r="BLY793" s="22"/>
      <c r="BLZ793" s="22"/>
      <c r="BMA793" s="22"/>
      <c r="BMB793" s="22"/>
      <c r="BMC793" s="22"/>
      <c r="BMD793" s="22"/>
      <c r="BME793" s="22"/>
      <c r="BMF793" s="25"/>
      <c r="BMG793" s="22"/>
      <c r="BMH793" s="23"/>
      <c r="BMI793" s="22"/>
      <c r="BMJ793" s="22"/>
      <c r="BMK793" s="22"/>
      <c r="BML793" s="22"/>
      <c r="BMM793" s="22"/>
      <c r="BMN793" s="22"/>
      <c r="BMO793" s="22"/>
      <c r="BMP793" s="22"/>
      <c r="BMQ793" s="22"/>
      <c r="BMR793" s="26"/>
      <c r="BMS793" s="22"/>
      <c r="BMT793" s="22"/>
      <c r="BMU793" s="22"/>
      <c r="BMV793" s="22"/>
      <c r="BMW793" s="22"/>
      <c r="BMX793" s="22"/>
      <c r="BMY793" s="22"/>
      <c r="BMZ793" s="22"/>
      <c r="BNA793" s="22"/>
      <c r="BNB793" s="22"/>
      <c r="BNC793" s="22"/>
    </row>
    <row r="794" spans="1683:1719" ht="13.2" x14ac:dyDescent="0.25">
      <c r="BLS794" s="22" t="s">
        <v>162</v>
      </c>
      <c r="BLT794" s="23"/>
      <c r="BLU794" s="22"/>
      <c r="BLV794" s="22"/>
      <c r="BLW794" s="22"/>
      <c r="BLX794" s="22"/>
      <c r="BLY794" s="22"/>
      <c r="BLZ794" s="22"/>
      <c r="BMA794" s="22"/>
      <c r="BMB794" s="22"/>
      <c r="BMC794" s="22"/>
      <c r="BMD794" s="22"/>
      <c r="BME794" s="22"/>
      <c r="BMF794" s="25"/>
      <c r="BMG794" s="22"/>
      <c r="BMH794" s="23"/>
      <c r="BMI794" s="22"/>
      <c r="BMJ794" s="22"/>
      <c r="BMK794" s="22"/>
      <c r="BML794" s="22"/>
      <c r="BMM794" s="22"/>
      <c r="BMN794" s="22"/>
      <c r="BMO794" s="22"/>
      <c r="BMP794" s="22" t="s">
        <v>77</v>
      </c>
      <c r="BMQ794" s="22"/>
      <c r="BMR794" s="26"/>
      <c r="BMS794" s="22"/>
      <c r="BMT794" s="22"/>
      <c r="BMU794" s="22"/>
      <c r="BMV794" s="22"/>
      <c r="BMW794" s="22"/>
      <c r="BMX794" s="22"/>
      <c r="BMY794" s="22"/>
      <c r="BMZ794" s="22"/>
      <c r="BNA794" s="22"/>
      <c r="BNB794" s="22"/>
      <c r="BNC794" s="22"/>
    </row>
    <row r="795" spans="1683:1719" ht="13.2" x14ac:dyDescent="0.25">
      <c r="BLS795" s="22" t="s">
        <v>161</v>
      </c>
      <c r="BLT795" s="23">
        <v>0</v>
      </c>
      <c r="BLU795" s="22" t="s">
        <v>160</v>
      </c>
      <c r="BLV795" s="22"/>
      <c r="BLW795" s="22"/>
      <c r="BLX795" s="22"/>
      <c r="BLY795" s="22"/>
      <c r="BLZ795" s="22"/>
      <c r="BMA795" s="22"/>
      <c r="BMB795" s="22"/>
      <c r="BMC795" s="22"/>
      <c r="BMD795" s="22"/>
      <c r="BME795" s="22"/>
      <c r="BMF795" s="25"/>
      <c r="BMG795" s="22"/>
      <c r="BMH795" s="23"/>
      <c r="BMI795" s="22"/>
      <c r="BMJ795" s="22"/>
      <c r="BMK795" s="22"/>
      <c r="BML795" s="22"/>
      <c r="BMM795" s="22"/>
      <c r="BMN795" s="22"/>
      <c r="BMO795" s="22"/>
      <c r="BMP795" s="22" t="s">
        <v>76</v>
      </c>
      <c r="BMQ795" s="22"/>
      <c r="BMR795" s="26"/>
      <c r="BMS795" s="22"/>
      <c r="BMT795" s="22"/>
      <c r="BMU795" s="22"/>
      <c r="BMV795" s="22"/>
      <c r="BMW795" s="22"/>
      <c r="BMX795" s="22"/>
      <c r="BMY795" s="22"/>
      <c r="BMZ795" s="22"/>
      <c r="BNA795" s="22"/>
      <c r="BNB795" s="22"/>
      <c r="BNC795" s="22"/>
    </row>
    <row r="796" spans="1683:1719" ht="13.2" x14ac:dyDescent="0.25">
      <c r="BLS796" s="22" t="s">
        <v>159</v>
      </c>
      <c r="BLT796" s="23">
        <v>1</v>
      </c>
      <c r="BLU796" s="22" t="s">
        <v>158</v>
      </c>
      <c r="BLV796" s="22"/>
      <c r="BLW796" s="22"/>
      <c r="BLX796" s="22"/>
      <c r="BLY796" s="22"/>
      <c r="BLZ796" s="22"/>
      <c r="BMA796" s="22"/>
      <c r="BMB796" s="22"/>
      <c r="BMC796" s="22"/>
      <c r="BMD796" s="22"/>
      <c r="BME796" s="22"/>
      <c r="BMF796" s="25"/>
      <c r="BMG796" s="22"/>
      <c r="BMH796" s="23"/>
      <c r="BMI796" s="22"/>
      <c r="BMJ796" s="22"/>
      <c r="BMK796" s="22"/>
      <c r="BML796" s="22"/>
      <c r="BMM796" s="22"/>
      <c r="BMN796" s="22"/>
      <c r="BMO796" s="22"/>
      <c r="BMP796" s="22" t="s">
        <v>75</v>
      </c>
      <c r="BMQ796" s="22"/>
      <c r="BMR796" s="26"/>
      <c r="BMS796" s="22"/>
      <c r="BMT796" s="22"/>
      <c r="BMU796" s="22"/>
      <c r="BMV796" s="22"/>
      <c r="BMW796" s="22"/>
      <c r="BMX796" s="22"/>
      <c r="BMY796" s="22"/>
      <c r="BMZ796" s="22"/>
      <c r="BNA796" s="22"/>
      <c r="BNB796" s="22"/>
      <c r="BNC796" s="22"/>
    </row>
    <row r="797" spans="1683:1719" ht="13.2" x14ac:dyDescent="0.25">
      <c r="BLS797" s="22" t="s">
        <v>157</v>
      </c>
      <c r="BLT797" s="23">
        <v>2</v>
      </c>
      <c r="BLU797" s="22" t="s">
        <v>156</v>
      </c>
      <c r="BLV797" s="22"/>
      <c r="BLW797" s="22"/>
      <c r="BLX797" s="22"/>
      <c r="BLY797" s="22"/>
      <c r="BLZ797" s="22"/>
      <c r="BMA797" s="22"/>
      <c r="BMB797" s="22"/>
      <c r="BMC797" s="22"/>
      <c r="BMD797" s="22"/>
      <c r="BME797" s="22"/>
      <c r="BMF797" s="25"/>
      <c r="BMG797" s="22"/>
      <c r="BMH797" s="23"/>
      <c r="BMI797" s="22"/>
      <c r="BMJ797" s="22"/>
      <c r="BMK797" s="22"/>
      <c r="BML797" s="22"/>
      <c r="BMM797" s="22"/>
      <c r="BMN797" s="22"/>
      <c r="BMO797" s="22"/>
      <c r="BMP797" s="22" t="s">
        <v>74</v>
      </c>
      <c r="BMQ797" s="22"/>
      <c r="BMR797" s="22"/>
      <c r="BMS797" s="22"/>
      <c r="BMT797" s="22"/>
      <c r="BMU797" s="22"/>
      <c r="BMV797" s="22"/>
      <c r="BMW797" s="22"/>
      <c r="BMX797" s="22"/>
      <c r="BMY797" s="22"/>
      <c r="BMZ797" s="22"/>
      <c r="BNA797" s="22"/>
      <c r="BNB797" s="22"/>
      <c r="BNC797" s="22"/>
    </row>
    <row r="798" spans="1683:1719" ht="14.4" x14ac:dyDescent="0.25">
      <c r="BLS798" s="22"/>
      <c r="BLT798" s="22"/>
      <c r="BLU798" s="22"/>
      <c r="BLV798" s="22"/>
      <c r="BLW798" s="22"/>
      <c r="BLX798" s="22"/>
      <c r="BLY798" s="22"/>
      <c r="BLZ798" s="22"/>
      <c r="BMA798" s="22"/>
      <c r="BMB798" s="22"/>
      <c r="BMC798" s="22"/>
      <c r="BMD798" s="22"/>
      <c r="BME798" s="22"/>
      <c r="BMF798" s="25"/>
      <c r="BMG798" s="22"/>
      <c r="BMH798" s="23"/>
      <c r="BMI798" s="22"/>
      <c r="BMJ798" s="22"/>
      <c r="BMK798" s="22"/>
      <c r="BML798" s="22"/>
      <c r="BMM798" s="22"/>
      <c r="BMN798" s="22"/>
      <c r="BMO798" s="22"/>
      <c r="BMP798" s="22" t="s">
        <v>73</v>
      </c>
      <c r="BMQ798" s="22"/>
      <c r="BMR798" s="22"/>
      <c r="BMS798" s="22"/>
      <c r="BMT798" s="36"/>
      <c r="BMU798" s="22"/>
      <c r="BMV798" s="22"/>
      <c r="BMW798" s="22"/>
      <c r="BMX798" s="22"/>
      <c r="BMY798" s="22"/>
      <c r="BMZ798" s="22"/>
      <c r="BNA798" s="22"/>
      <c r="BNB798" s="22"/>
      <c r="BNC798" s="22"/>
    </row>
    <row r="799" spans="1683:1719" ht="13.2" x14ac:dyDescent="0.25">
      <c r="BLS799" s="31"/>
      <c r="BLT799" s="31"/>
      <c r="BLU799" s="31"/>
      <c r="BLV799" s="31"/>
      <c r="BLW799" s="31"/>
      <c r="BLX799" s="31"/>
      <c r="BLY799" s="22"/>
      <c r="BLZ799" s="22"/>
      <c r="BMA799" s="22"/>
      <c r="BMB799" s="22"/>
      <c r="BMC799" s="22"/>
      <c r="BMD799" s="22"/>
      <c r="BME799" s="22"/>
      <c r="BMF799" s="25"/>
      <c r="BMG799" s="22"/>
      <c r="BMH799" s="23"/>
      <c r="BMI799" s="22"/>
      <c r="BMJ799" s="22"/>
      <c r="BMK799" s="22"/>
      <c r="BML799" s="22"/>
      <c r="BMM799" s="22"/>
      <c r="BMN799" s="22"/>
      <c r="BMO799" s="22"/>
      <c r="BMP799" s="22" t="s">
        <v>72</v>
      </c>
      <c r="BMQ799" s="22"/>
      <c r="BMR799" s="22"/>
      <c r="BMS799" s="22"/>
      <c r="BMT799" s="26"/>
      <c r="BMU799" s="22"/>
      <c r="BMV799" s="22"/>
      <c r="BMW799" s="27" t="s">
        <v>155</v>
      </c>
      <c r="BMX799" s="542" t="s">
        <v>154</v>
      </c>
      <c r="BMY799" s="542"/>
      <c r="BMZ799" s="542"/>
      <c r="BNA799" s="27" t="s">
        <v>153</v>
      </c>
      <c r="BNB799" s="22"/>
      <c r="BNC799" s="34" t="s">
        <v>152</v>
      </c>
    </row>
    <row r="800" spans="1683:1719" ht="13.2" x14ac:dyDescent="0.25">
      <c r="BLS800" s="31"/>
      <c r="BLT800" s="31"/>
      <c r="BLU800" s="31"/>
      <c r="BLV800" s="31"/>
      <c r="BLW800" s="31"/>
      <c r="BLX800" s="31"/>
      <c r="BLY800" s="22"/>
      <c r="BLZ800" s="22"/>
      <c r="BMA800" s="22"/>
      <c r="BMB800" s="22"/>
      <c r="BMC800" s="22"/>
      <c r="BMD800" s="22"/>
      <c r="BME800" s="22"/>
      <c r="BMF800" s="25"/>
      <c r="BMG800" s="22"/>
      <c r="BMH800" s="23"/>
      <c r="BMI800" s="22"/>
      <c r="BMJ800" s="22"/>
      <c r="BMK800" s="22"/>
      <c r="BML800" s="22"/>
      <c r="BMM800" s="22"/>
      <c r="BMN800" s="22"/>
      <c r="BMO800" s="22"/>
      <c r="BMP800" s="22" t="s">
        <v>71</v>
      </c>
      <c r="BMQ800" s="22"/>
      <c r="BMR800" s="22"/>
      <c r="BMS800" s="22"/>
      <c r="BMT800" s="26"/>
      <c r="BMU800" s="22"/>
      <c r="BMV800" s="22"/>
      <c r="BMW800" s="33" t="s">
        <v>151</v>
      </c>
      <c r="BMX800" s="33" t="s">
        <v>150</v>
      </c>
      <c r="BMY800" s="33" t="s">
        <v>149</v>
      </c>
      <c r="BMZ800" s="33" t="s">
        <v>148</v>
      </c>
      <c r="BNA800" s="33" t="s">
        <v>147</v>
      </c>
      <c r="BNB800" s="22"/>
      <c r="BNC800" s="32" t="s">
        <v>146</v>
      </c>
    </row>
    <row r="801" spans="1706:1719" ht="13.2" x14ac:dyDescent="0.25">
      <c r="BMP801" s="22" t="s">
        <v>70</v>
      </c>
      <c r="BMQ801" s="22"/>
      <c r="BMR801" s="22"/>
      <c r="BMS801" s="22"/>
      <c r="BMT801" s="26"/>
      <c r="BMU801" s="22"/>
      <c r="BMV801" s="22"/>
      <c r="BMW801" s="31" t="s">
        <v>145</v>
      </c>
      <c r="BMX801" s="31" t="s">
        <v>144</v>
      </c>
      <c r="BMY801" s="31" t="s">
        <v>143</v>
      </c>
      <c r="BMZ801" s="31" t="s">
        <v>52</v>
      </c>
      <c r="BNA801" s="31" t="s">
        <v>142</v>
      </c>
      <c r="BNB801" s="22"/>
      <c r="BNC801" s="29" t="s">
        <v>141</v>
      </c>
    </row>
    <row r="802" spans="1706:1719" ht="13.2" x14ac:dyDescent="0.25">
      <c r="BMP802" s="22" t="s">
        <v>69</v>
      </c>
      <c r="BMQ802" s="22"/>
      <c r="BMR802" s="22"/>
      <c r="BMS802" s="22"/>
      <c r="BMT802" s="22"/>
      <c r="BMU802" s="22"/>
      <c r="BMV802" s="22"/>
      <c r="BMW802" s="31" t="s">
        <v>140</v>
      </c>
      <c r="BMX802" s="31" t="s">
        <v>139</v>
      </c>
      <c r="BMY802" s="31" t="s">
        <v>138</v>
      </c>
      <c r="BMZ802" s="31" t="s">
        <v>51</v>
      </c>
      <c r="BNA802" s="31" t="s">
        <v>40</v>
      </c>
      <c r="BNB802" s="22"/>
      <c r="BNC802" s="29" t="s">
        <v>137</v>
      </c>
    </row>
    <row r="803" spans="1706:1719" ht="13.2" x14ac:dyDescent="0.25">
      <c r="BMP803" s="22" t="s">
        <v>68</v>
      </c>
      <c r="BMQ803" s="22"/>
      <c r="BMR803" s="22"/>
      <c r="BMS803" s="22"/>
      <c r="BMT803" s="22"/>
      <c r="BMU803" s="22"/>
      <c r="BMV803" s="22"/>
      <c r="BMW803" s="31" t="s">
        <v>136</v>
      </c>
      <c r="BMX803" s="31" t="s">
        <v>135</v>
      </c>
      <c r="BMY803" s="31" t="s">
        <v>41</v>
      </c>
      <c r="BMZ803" s="31"/>
      <c r="BNA803" s="31" t="s">
        <v>134</v>
      </c>
      <c r="BNB803" s="22"/>
      <c r="BNC803" s="29" t="s">
        <v>133</v>
      </c>
    </row>
    <row r="804" spans="1706:1719" ht="13.2" x14ac:dyDescent="0.25">
      <c r="BMP804" s="22" t="s">
        <v>0</v>
      </c>
      <c r="BMQ804" s="22"/>
      <c r="BMR804" s="22"/>
      <c r="BMS804" s="22"/>
      <c r="BMT804" s="22"/>
      <c r="BMU804" s="22"/>
      <c r="BMV804" s="22"/>
      <c r="BMW804" s="31" t="s">
        <v>75</v>
      </c>
      <c r="BMX804" s="31"/>
      <c r="BMY804" s="31"/>
      <c r="BMZ804" s="31"/>
      <c r="BNA804" s="31" t="s">
        <v>132</v>
      </c>
      <c r="BNB804" s="22"/>
      <c r="BNC804" s="29" t="s">
        <v>131</v>
      </c>
    </row>
    <row r="805" spans="1706:1719" ht="13.2" x14ac:dyDescent="0.25">
      <c r="BMP805" s="22"/>
      <c r="BMQ805" s="22"/>
      <c r="BMR805" s="22"/>
      <c r="BMS805" s="22"/>
      <c r="BMT805" s="22"/>
      <c r="BMU805" s="22"/>
      <c r="BMV805" s="22"/>
      <c r="BMW805" s="31" t="s">
        <v>74</v>
      </c>
      <c r="BMX805" s="31"/>
      <c r="BMY805" s="31"/>
      <c r="BMZ805" s="31"/>
      <c r="BNA805" s="31"/>
      <c r="BNB805" s="22"/>
      <c r="BNC805" s="29" t="s">
        <v>130</v>
      </c>
    </row>
    <row r="806" spans="1706:1719" ht="13.2" x14ac:dyDescent="0.25">
      <c r="BMP806" s="22"/>
      <c r="BMQ806" s="22"/>
      <c r="BMR806" s="22"/>
      <c r="BMS806" s="22"/>
      <c r="BMT806" s="22"/>
      <c r="BMU806" s="22"/>
      <c r="BMV806" s="22"/>
      <c r="BMW806" s="31" t="s">
        <v>129</v>
      </c>
      <c r="BMX806" s="31"/>
      <c r="BMY806" s="31"/>
      <c r="BMZ806" s="31"/>
      <c r="BNA806" s="31"/>
      <c r="BNB806" s="22"/>
      <c r="BNC806" s="29" t="s">
        <v>128</v>
      </c>
    </row>
    <row r="807" spans="1706:1719" ht="13.2" x14ac:dyDescent="0.25">
      <c r="BMP807" s="22"/>
      <c r="BMQ807" s="22"/>
      <c r="BMR807" s="22"/>
      <c r="BMS807" s="22"/>
      <c r="BMT807" s="22"/>
      <c r="BMU807" s="22"/>
      <c r="BMV807" s="22"/>
      <c r="BMW807" s="31" t="s">
        <v>127</v>
      </c>
      <c r="BMX807" s="31"/>
      <c r="BMY807" s="31"/>
      <c r="BMZ807" s="31"/>
      <c r="BNA807" s="31"/>
      <c r="BNB807" s="22"/>
      <c r="BNC807" s="29" t="s">
        <v>126</v>
      </c>
    </row>
    <row r="808" spans="1706:1719" ht="13.2" x14ac:dyDescent="0.25">
      <c r="BMP808" s="22"/>
      <c r="BMQ808" s="22"/>
      <c r="BMR808" s="22"/>
      <c r="BMS808" s="22"/>
      <c r="BMT808" s="22"/>
      <c r="BMU808" s="22"/>
      <c r="BMV808" s="22"/>
      <c r="BMW808" s="31" t="s">
        <v>125</v>
      </c>
      <c r="BMX808" s="31"/>
      <c r="BMY808" s="31"/>
      <c r="BMZ808" s="31"/>
      <c r="BNA808" s="31"/>
      <c r="BNB808" s="22"/>
      <c r="BNC808" s="29" t="s">
        <v>124</v>
      </c>
    </row>
    <row r="809" spans="1706:1719" ht="13.2" x14ac:dyDescent="0.25">
      <c r="BMP809" s="22"/>
      <c r="BMQ809" s="22"/>
      <c r="BMR809" s="22"/>
      <c r="BMS809" s="22"/>
      <c r="BMT809" s="22"/>
      <c r="BMU809" s="22"/>
      <c r="BMV809" s="22"/>
      <c r="BMW809" s="31" t="s">
        <v>123</v>
      </c>
      <c r="BMX809" s="31"/>
      <c r="BMY809" s="31"/>
      <c r="BMZ809" s="31"/>
      <c r="BNA809" s="31"/>
      <c r="BNB809" s="22"/>
      <c r="BNC809" s="29" t="s">
        <v>122</v>
      </c>
    </row>
    <row r="810" spans="1706:1719" ht="13.2" x14ac:dyDescent="0.25">
      <c r="BMP810" s="22"/>
      <c r="BMQ810" s="22"/>
      <c r="BMR810" s="22"/>
      <c r="BMS810" s="22"/>
      <c r="BMT810" s="22"/>
      <c r="BMU810" s="22"/>
      <c r="BMV810" s="22"/>
      <c r="BMW810" s="22" t="s">
        <v>72</v>
      </c>
      <c r="BMX810" s="22"/>
      <c r="BMY810" s="31"/>
      <c r="BMZ810" s="31"/>
      <c r="BNA810" s="24"/>
      <c r="BNB810" s="22"/>
      <c r="BNC810" s="29" t="s">
        <v>121</v>
      </c>
    </row>
    <row r="811" spans="1706:1719" ht="13.2" x14ac:dyDescent="0.25">
      <c r="BMP811" s="22"/>
      <c r="BMQ811" s="22"/>
      <c r="BMR811" s="22"/>
      <c r="BMS811" s="22"/>
      <c r="BMT811" s="22"/>
      <c r="BMU811" s="22"/>
      <c r="BMV811" s="22"/>
      <c r="BMW811" s="22" t="s">
        <v>71</v>
      </c>
      <c r="BMX811" s="22"/>
      <c r="BMY811" s="31"/>
      <c r="BMZ811" s="31"/>
      <c r="BNA811" s="24"/>
      <c r="BNB811" s="22"/>
      <c r="BNC811" s="29" t="s">
        <v>120</v>
      </c>
    </row>
    <row r="812" spans="1706:1719" ht="13.2" x14ac:dyDescent="0.25">
      <c r="BMP812" s="22"/>
      <c r="BMQ812" s="22"/>
      <c r="BMR812" s="22"/>
      <c r="BMS812" s="22"/>
      <c r="BMT812" s="22"/>
      <c r="BMU812" s="22"/>
      <c r="BMV812" s="22"/>
      <c r="BMW812" s="22" t="s">
        <v>70</v>
      </c>
      <c r="BMX812" s="31"/>
      <c r="BMY812" s="31"/>
      <c r="BMZ812" s="31"/>
      <c r="BNA812" s="24"/>
      <c r="BNB812" s="22"/>
      <c r="BNC812" s="29" t="s">
        <v>119</v>
      </c>
    </row>
    <row r="813" spans="1706:1719" ht="13.2" x14ac:dyDescent="0.25">
      <c r="BMP813" s="22"/>
      <c r="BMQ813" s="22"/>
      <c r="BMR813" s="22"/>
      <c r="BMS813" s="22"/>
      <c r="BMT813" s="22"/>
      <c r="BMU813" s="22"/>
      <c r="BMV813" s="22"/>
      <c r="BMW813" s="22" t="s">
        <v>69</v>
      </c>
      <c r="BMX813" s="31"/>
      <c r="BMY813" s="31"/>
      <c r="BMZ813" s="31"/>
      <c r="BNA813" s="24"/>
      <c r="BNB813" s="22"/>
      <c r="BNC813" s="29" t="s">
        <v>118</v>
      </c>
    </row>
    <row r="814" spans="1706:1719" ht="13.2" x14ac:dyDescent="0.25">
      <c r="BMP814" s="22"/>
      <c r="BMQ814" s="22"/>
      <c r="BMR814" s="22"/>
      <c r="BMS814" s="22"/>
      <c r="BMT814" s="22"/>
      <c r="BMU814" s="22"/>
      <c r="BMV814" s="22"/>
      <c r="BMW814" s="22" t="s">
        <v>68</v>
      </c>
      <c r="BMX814" s="31"/>
      <c r="BMY814" s="31"/>
      <c r="BMZ814" s="31"/>
      <c r="BNA814" s="24"/>
      <c r="BNB814" s="22"/>
      <c r="BNC814" s="29" t="s">
        <v>117</v>
      </c>
    </row>
    <row r="815" spans="1706:1719" ht="13.2" x14ac:dyDescent="0.25">
      <c r="BMP815" s="22"/>
      <c r="BMQ815" s="22"/>
      <c r="BMR815" s="22"/>
      <c r="BMS815" s="22"/>
      <c r="BMT815" s="22"/>
      <c r="BMU815" s="22"/>
      <c r="BMV815" s="22"/>
      <c r="BMW815" s="22" t="s">
        <v>0</v>
      </c>
      <c r="BMX815" s="31"/>
      <c r="BMY815" s="31"/>
      <c r="BMZ815" s="31"/>
      <c r="BNA815" s="24"/>
      <c r="BNB815" s="22"/>
      <c r="BNC815" s="29" t="s">
        <v>116</v>
      </c>
    </row>
    <row r="816" spans="1706:1719" ht="13.2" x14ac:dyDescent="0.25">
      <c r="BMP816" s="22"/>
      <c r="BMQ816" s="22"/>
      <c r="BMR816" s="22"/>
      <c r="BMS816" s="22"/>
      <c r="BMT816" s="22"/>
      <c r="BMU816" s="22"/>
      <c r="BMV816" s="22"/>
      <c r="BMW816" s="22"/>
      <c r="BMX816" s="31"/>
      <c r="BMY816" s="31"/>
      <c r="BMZ816" s="31"/>
      <c r="BNA816" s="31"/>
      <c r="BNB816" s="22"/>
      <c r="BNC816" s="29" t="s">
        <v>115</v>
      </c>
    </row>
    <row r="817" spans="1719:1719" ht="13.2" x14ac:dyDescent="0.25">
      <c r="BNC817" s="29" t="s">
        <v>114</v>
      </c>
    </row>
    <row r="818" spans="1719:1719" ht="13.2" x14ac:dyDescent="0.25">
      <c r="BNC818" s="29" t="s">
        <v>113</v>
      </c>
    </row>
    <row r="819" spans="1719:1719" ht="13.2" x14ac:dyDescent="0.25">
      <c r="BNC819" s="29" t="s">
        <v>112</v>
      </c>
    </row>
    <row r="820" spans="1719:1719" ht="13.2" x14ac:dyDescent="0.25">
      <c r="BNC820" s="29" t="s">
        <v>111</v>
      </c>
    </row>
    <row r="821" spans="1719:1719" ht="13.2" x14ac:dyDescent="0.25">
      <c r="BNC821" s="29" t="s">
        <v>110</v>
      </c>
    </row>
    <row r="822" spans="1719:1719" ht="13.2" x14ac:dyDescent="0.25">
      <c r="BNC822" s="29" t="s">
        <v>109</v>
      </c>
    </row>
    <row r="823" spans="1719:1719" ht="13.2" x14ac:dyDescent="0.25">
      <c r="BNC823" s="29" t="s">
        <v>108</v>
      </c>
    </row>
    <row r="824" spans="1719:1719" ht="13.2" x14ac:dyDescent="0.25">
      <c r="BNC824" s="29" t="s">
        <v>107</v>
      </c>
    </row>
    <row r="825" spans="1719:1719" ht="13.2" x14ac:dyDescent="0.25">
      <c r="BNC825" s="29" t="s">
        <v>106</v>
      </c>
    </row>
    <row r="826" spans="1719:1719" ht="13.2" x14ac:dyDescent="0.25">
      <c r="BNC826" s="29" t="s">
        <v>105</v>
      </c>
    </row>
    <row r="827" spans="1719:1719" ht="13.2" x14ac:dyDescent="0.25">
      <c r="BNC827" s="29" t="s">
        <v>104</v>
      </c>
    </row>
    <row r="828" spans="1719:1719" ht="13.2" x14ac:dyDescent="0.25">
      <c r="BNC828" s="29" t="s">
        <v>103</v>
      </c>
    </row>
    <row r="829" spans="1719:1719" ht="13.2" x14ac:dyDescent="0.25">
      <c r="BNC829" s="29" t="s">
        <v>102</v>
      </c>
    </row>
    <row r="830" spans="1719:1719" ht="13.2" x14ac:dyDescent="0.25">
      <c r="BNC830" s="30" t="s">
        <v>101</v>
      </c>
    </row>
    <row r="831" spans="1719:1719" ht="13.2" x14ac:dyDescent="0.25">
      <c r="BNC831" s="29" t="s">
        <v>100</v>
      </c>
    </row>
    <row r="832" spans="1719:1719" ht="13.2" x14ac:dyDescent="0.25">
      <c r="BNC832" s="29" t="s">
        <v>99</v>
      </c>
    </row>
    <row r="833" spans="1719:1725" ht="13.2" x14ac:dyDescent="0.25">
      <c r="BNC833" s="29" t="s">
        <v>98</v>
      </c>
      <c r="BND833" s="22"/>
      <c r="BNE833" s="22"/>
      <c r="BNF833" s="22"/>
      <c r="BNG833" s="22"/>
      <c r="BNH833" s="22"/>
      <c r="BNI833" s="22"/>
    </row>
    <row r="834" spans="1719:1725" ht="13.2" x14ac:dyDescent="0.25">
      <c r="BNC834" s="29" t="s">
        <v>97</v>
      </c>
      <c r="BND834" s="22"/>
      <c r="BNE834" s="22"/>
      <c r="BNF834" s="22"/>
      <c r="BNG834" s="22"/>
      <c r="BNH834" s="22"/>
      <c r="BNI834" s="22"/>
    </row>
    <row r="835" spans="1719:1725" ht="13.2" x14ac:dyDescent="0.25">
      <c r="BNC835" s="22"/>
      <c r="BND835" s="22"/>
      <c r="BNE835" s="22"/>
      <c r="BNF835" s="22"/>
      <c r="BNG835" s="22"/>
      <c r="BNH835" s="22"/>
      <c r="BNI835" s="22"/>
    </row>
    <row r="836" spans="1719:1725" ht="13.2" x14ac:dyDescent="0.25">
      <c r="BNC836" s="22"/>
      <c r="BND836" s="22"/>
      <c r="BNE836" s="22"/>
      <c r="BNF836" s="22"/>
      <c r="BNG836" s="22"/>
      <c r="BNH836" s="22"/>
      <c r="BNI836" s="22"/>
    </row>
    <row r="837" spans="1719:1725" ht="13.2" x14ac:dyDescent="0.25">
      <c r="BNC837" s="22"/>
      <c r="BND837" s="22"/>
      <c r="BNE837" s="22" t="s">
        <v>54</v>
      </c>
      <c r="BNF837" s="22"/>
      <c r="BNG837" s="22"/>
      <c r="BNH837" s="22"/>
      <c r="BNI837" s="22"/>
    </row>
    <row r="838" spans="1719:1725" ht="13.2" x14ac:dyDescent="0.25">
      <c r="BNC838" s="22"/>
      <c r="BND838" s="22"/>
      <c r="BNE838" s="22" t="s">
        <v>53</v>
      </c>
      <c r="BNF838" s="22"/>
      <c r="BNG838" s="22"/>
      <c r="BNH838" s="22"/>
      <c r="BNI838" s="22"/>
    </row>
    <row r="839" spans="1719:1725" ht="13.2" x14ac:dyDescent="0.25">
      <c r="BNC839" s="22"/>
      <c r="BND839" s="22"/>
      <c r="BNE839" s="22"/>
      <c r="BNF839" s="22"/>
      <c r="BNG839" s="22"/>
      <c r="BNH839" s="22"/>
      <c r="BNI839" s="22"/>
    </row>
    <row r="840" spans="1719:1725" ht="13.2" x14ac:dyDescent="0.25">
      <c r="BNC840" s="22"/>
      <c r="BND840" s="22"/>
      <c r="BNE840" s="22"/>
      <c r="BNF840" s="22"/>
      <c r="BNG840" s="22" t="s">
        <v>66</v>
      </c>
      <c r="BNH840" s="22"/>
      <c r="BNI840" s="22"/>
    </row>
    <row r="841" spans="1719:1725" ht="13.2" x14ac:dyDescent="0.25">
      <c r="BNC841" s="22"/>
      <c r="BND841" s="22"/>
      <c r="BNE841" s="22"/>
      <c r="BNF841" s="22"/>
      <c r="BNG841" s="22" t="s">
        <v>65</v>
      </c>
      <c r="BNH841" s="22"/>
      <c r="BNI841" s="22"/>
    </row>
    <row r="842" spans="1719:1725" ht="13.2" x14ac:dyDescent="0.25">
      <c r="BNC842" s="22"/>
      <c r="BND842" s="22"/>
      <c r="BNE842" s="22"/>
      <c r="BNF842" s="22"/>
      <c r="BNG842" s="22" t="s">
        <v>64</v>
      </c>
      <c r="BNH842" s="22"/>
      <c r="BNI842" s="22"/>
    </row>
    <row r="843" spans="1719:1725" ht="13.2" x14ac:dyDescent="0.25">
      <c r="BNC843" s="22"/>
      <c r="BND843" s="22"/>
      <c r="BNE843" s="22"/>
      <c r="BNF843" s="22"/>
      <c r="BNG843" s="22" t="s">
        <v>63</v>
      </c>
      <c r="BNH843" s="22"/>
      <c r="BNI843" s="22"/>
    </row>
    <row r="844" spans="1719:1725" ht="13.2" x14ac:dyDescent="0.25">
      <c r="BNC844" s="22"/>
      <c r="BND844" s="22"/>
      <c r="BNE844" s="22"/>
      <c r="BNF844" s="22"/>
      <c r="BNG844" s="22"/>
      <c r="BNH844" s="22"/>
      <c r="BNI844" s="22"/>
    </row>
    <row r="845" spans="1719:1725" ht="13.2" x14ac:dyDescent="0.25">
      <c r="BNC845" s="22"/>
      <c r="BND845" s="22"/>
      <c r="BNE845" s="22"/>
      <c r="BNF845" s="22"/>
      <c r="BNG845" s="22"/>
      <c r="BNH845" s="22"/>
      <c r="BNI845" s="22" t="s">
        <v>96</v>
      </c>
    </row>
    <row r="846" spans="1719:1725" ht="13.2" x14ac:dyDescent="0.25">
      <c r="BNC846" s="22"/>
      <c r="BND846" s="22"/>
      <c r="BNE846" s="22"/>
      <c r="BNF846" s="22"/>
      <c r="BNG846" s="22"/>
      <c r="BNH846" s="22"/>
      <c r="BNI846" s="22" t="s">
        <v>95</v>
      </c>
    </row>
    <row r="847" spans="1719:1725" ht="13.2" x14ac:dyDescent="0.25">
      <c r="BNC847" s="22"/>
      <c r="BND847" s="22"/>
      <c r="BNE847" s="22"/>
      <c r="BNF847" s="22"/>
      <c r="BNG847" s="22"/>
      <c r="BNH847" s="22"/>
      <c r="BNI847" s="22" t="s">
        <v>94</v>
      </c>
    </row>
    <row r="850" spans="1728:1730" ht="13.2" x14ac:dyDescent="0.25">
      <c r="BNL850" s="8" t="s">
        <v>93</v>
      </c>
      <c r="BNM850" s="8"/>
      <c r="BNN850" s="8"/>
    </row>
    <row r="851" spans="1728:1730" ht="13.2" x14ac:dyDescent="0.25">
      <c r="BNL851" s="11" t="s">
        <v>92</v>
      </c>
      <c r="BNM851" s="8"/>
      <c r="BNN851" s="8"/>
    </row>
    <row r="852" spans="1728:1730" ht="13.2" x14ac:dyDescent="0.25">
      <c r="BNL852" s="11" t="s">
        <v>91</v>
      </c>
      <c r="BNM852" s="8"/>
      <c r="BNN852" s="8"/>
    </row>
    <row r="853" spans="1728:1730" ht="13.2" x14ac:dyDescent="0.25">
      <c r="BNL853" s="11" t="s">
        <v>90</v>
      </c>
      <c r="BNM853" s="8"/>
      <c r="BNN853" s="8"/>
    </row>
    <row r="854" spans="1728:1730" ht="13.2" x14ac:dyDescent="0.25">
      <c r="BNL854" s="11" t="s">
        <v>89</v>
      </c>
      <c r="BNM854" s="8"/>
      <c r="BNN854" s="8"/>
    </row>
    <row r="855" spans="1728:1730" ht="13.2" x14ac:dyDescent="0.25">
      <c r="BNL855" s="11" t="s">
        <v>88</v>
      </c>
      <c r="BNM855" s="8"/>
      <c r="BNN855" s="8"/>
    </row>
    <row r="856" spans="1728:1730" ht="13.2" x14ac:dyDescent="0.25">
      <c r="BNL856" s="11" t="s">
        <v>87</v>
      </c>
      <c r="BNM856" s="8"/>
      <c r="BNN856" s="8"/>
    </row>
    <row r="857" spans="1728:1730" ht="13.2" x14ac:dyDescent="0.25">
      <c r="BNL857" s="11" t="s">
        <v>86</v>
      </c>
      <c r="BNM857" s="8"/>
      <c r="BNN857" s="8"/>
    </row>
    <row r="858" spans="1728:1730" ht="13.2" x14ac:dyDescent="0.25">
      <c r="BNL858" s="11" t="s">
        <v>85</v>
      </c>
      <c r="BNM858" s="8"/>
      <c r="BNN858" s="8"/>
    </row>
    <row r="859" spans="1728:1730" ht="13.2" x14ac:dyDescent="0.25">
      <c r="BNL859" s="11" t="s">
        <v>84</v>
      </c>
      <c r="BNM859" s="8"/>
      <c r="BNN859" s="8"/>
    </row>
    <row r="860" spans="1728:1730" ht="13.2" x14ac:dyDescent="0.25">
      <c r="BNL860" s="11" t="s">
        <v>83</v>
      </c>
      <c r="BNM860" s="8"/>
      <c r="BNN860" s="8"/>
    </row>
    <row r="861" spans="1728:1730" x14ac:dyDescent="0.2">
      <c r="BNL861" s="8"/>
      <c r="BNM861" s="8"/>
      <c r="BNN861" s="8"/>
    </row>
    <row r="862" spans="1728:1730" x14ac:dyDescent="0.2">
      <c r="BNL862" s="8"/>
      <c r="BNM862" s="8"/>
      <c r="BNN862" s="8" t="s">
        <v>82</v>
      </c>
    </row>
    <row r="863" spans="1728:1730" x14ac:dyDescent="0.2">
      <c r="BNL863" s="8"/>
      <c r="BNM863" s="8"/>
      <c r="BNN863" s="8" t="s">
        <v>81</v>
      </c>
    </row>
    <row r="864" spans="1728:1730" x14ac:dyDescent="0.2">
      <c r="BNL864" s="8"/>
      <c r="BNM864" s="8"/>
      <c r="BNN864" s="8" t="s">
        <v>80</v>
      </c>
    </row>
    <row r="865" spans="1730:1734" x14ac:dyDescent="0.2">
      <c r="BNN865" s="8" t="s">
        <v>79</v>
      </c>
      <c r="BNO865" s="8"/>
      <c r="BNP865" s="8"/>
      <c r="BNQ865" s="8"/>
      <c r="BNR865" s="8"/>
    </row>
    <row r="866" spans="1730:1734" x14ac:dyDescent="0.2">
      <c r="BNN866" s="8"/>
      <c r="BNO866" s="8"/>
      <c r="BNP866" s="8"/>
      <c r="BNQ866" s="8"/>
      <c r="BNR866" s="8"/>
    </row>
    <row r="867" spans="1730:1734" x14ac:dyDescent="0.2">
      <c r="BNN867" s="8" t="s">
        <v>7</v>
      </c>
      <c r="BNO867" s="8"/>
      <c r="BNP867" s="8"/>
      <c r="BNQ867" s="8"/>
      <c r="BNR867" s="8"/>
    </row>
    <row r="868" spans="1730:1734" ht="13.2" x14ac:dyDescent="0.25">
      <c r="BNN868" s="8"/>
      <c r="BNO868" s="8"/>
      <c r="BNP868" s="21" t="s">
        <v>78</v>
      </c>
      <c r="BNQ868" s="8"/>
      <c r="BNR868" s="8"/>
    </row>
    <row r="869" spans="1730:1734" ht="13.2" x14ac:dyDescent="0.25">
      <c r="BNN869" s="8"/>
      <c r="BNO869" s="8"/>
      <c r="BNP869" s="11" t="s">
        <v>77</v>
      </c>
      <c r="BNQ869" s="8"/>
      <c r="BNR869" s="8"/>
    </row>
    <row r="870" spans="1730:1734" ht="13.2" x14ac:dyDescent="0.25">
      <c r="BNN870" s="8"/>
      <c r="BNO870" s="8"/>
      <c r="BNP870" s="11" t="s">
        <v>76</v>
      </c>
      <c r="BNQ870" s="8"/>
      <c r="BNR870" s="8"/>
    </row>
    <row r="871" spans="1730:1734" ht="13.2" x14ac:dyDescent="0.25">
      <c r="BNN871" s="8"/>
      <c r="BNO871" s="8"/>
      <c r="BNP871" s="11" t="s">
        <v>75</v>
      </c>
      <c r="BNQ871" s="8"/>
      <c r="BNR871" s="8"/>
    </row>
    <row r="872" spans="1730:1734" ht="13.2" x14ac:dyDescent="0.25">
      <c r="BNN872" s="8"/>
      <c r="BNO872" s="8"/>
      <c r="BNP872" s="11" t="s">
        <v>74</v>
      </c>
      <c r="BNQ872" s="8"/>
      <c r="BNR872" s="8"/>
    </row>
    <row r="873" spans="1730:1734" ht="13.2" x14ac:dyDescent="0.25">
      <c r="BNN873" s="8"/>
      <c r="BNO873" s="8"/>
      <c r="BNP873" s="11" t="s">
        <v>73</v>
      </c>
      <c r="BNQ873" s="8"/>
      <c r="BNR873" s="8"/>
    </row>
    <row r="874" spans="1730:1734" ht="13.2" x14ac:dyDescent="0.25">
      <c r="BNN874" s="8"/>
      <c r="BNO874" s="8"/>
      <c r="BNP874" s="11" t="s">
        <v>72</v>
      </c>
      <c r="BNQ874" s="8"/>
      <c r="BNR874" s="8"/>
    </row>
    <row r="875" spans="1730:1734" ht="13.2" x14ac:dyDescent="0.25">
      <c r="BNN875" s="8"/>
      <c r="BNO875" s="8"/>
      <c r="BNP875" s="11" t="s">
        <v>71</v>
      </c>
      <c r="BNQ875" s="8"/>
      <c r="BNR875" s="8"/>
    </row>
    <row r="876" spans="1730:1734" ht="13.2" x14ac:dyDescent="0.25">
      <c r="BNN876" s="8"/>
      <c r="BNO876" s="8"/>
      <c r="BNP876" s="11" t="s">
        <v>70</v>
      </c>
      <c r="BNQ876" s="8"/>
      <c r="BNR876" s="8"/>
    </row>
    <row r="877" spans="1730:1734" ht="13.2" x14ac:dyDescent="0.25">
      <c r="BNN877" s="8"/>
      <c r="BNO877" s="8"/>
      <c r="BNP877" s="11" t="s">
        <v>69</v>
      </c>
      <c r="BNQ877" s="8"/>
      <c r="BNR877" s="8"/>
    </row>
    <row r="878" spans="1730:1734" ht="13.2" x14ac:dyDescent="0.25">
      <c r="BNN878" s="8"/>
      <c r="BNO878" s="8"/>
      <c r="BNP878" s="11" t="s">
        <v>68</v>
      </c>
      <c r="BNQ878" s="8"/>
      <c r="BNR878" s="8"/>
    </row>
    <row r="879" spans="1730:1734" ht="13.2" x14ac:dyDescent="0.25">
      <c r="BNN879" s="8"/>
      <c r="BNO879" s="8"/>
      <c r="BNP879" s="11" t="s">
        <v>0</v>
      </c>
      <c r="BNQ879" s="8"/>
      <c r="BNR879" s="8" t="s">
        <v>67</v>
      </c>
    </row>
    <row r="880" spans="1730:1734" ht="13.2" x14ac:dyDescent="0.25">
      <c r="BNN880" s="8"/>
      <c r="BNO880" s="8"/>
      <c r="BNP880" s="8"/>
      <c r="BNQ880" s="8"/>
      <c r="BNR880" s="11" t="s">
        <v>66</v>
      </c>
    </row>
    <row r="881" spans="1734:1738" ht="13.2" x14ac:dyDescent="0.25">
      <c r="BNR881" s="11" t="s">
        <v>65</v>
      </c>
      <c r="BNS881" s="8"/>
      <c r="BNT881" s="8"/>
      <c r="BNU881" s="8"/>
      <c r="BNV881" s="8"/>
    </row>
    <row r="882" spans="1734:1738" ht="13.2" x14ac:dyDescent="0.25">
      <c r="BNR882" s="11" t="s">
        <v>64</v>
      </c>
      <c r="BNS882" s="8"/>
      <c r="BNT882" s="8"/>
      <c r="BNU882" s="8"/>
      <c r="BNV882" s="8"/>
    </row>
    <row r="883" spans="1734:1738" ht="13.2" x14ac:dyDescent="0.25">
      <c r="BNR883" s="11" t="s">
        <v>63</v>
      </c>
      <c r="BNS883" s="8"/>
      <c r="BNT883" s="8"/>
      <c r="BNU883" s="8"/>
      <c r="BNV883" s="8"/>
    </row>
    <row r="884" spans="1734:1738" x14ac:dyDescent="0.2">
      <c r="BNR884" s="8"/>
      <c r="BNS884" s="8"/>
      <c r="BNT884" s="8"/>
      <c r="BNU884" s="8"/>
      <c r="BNV884" s="8"/>
    </row>
    <row r="885" spans="1734:1738" x14ac:dyDescent="0.2">
      <c r="BNR885" s="8"/>
      <c r="BNS885" s="8"/>
      <c r="BNT885" s="8" t="s">
        <v>62</v>
      </c>
      <c r="BNU885" s="8"/>
      <c r="BNV885" s="8"/>
    </row>
    <row r="886" spans="1734:1738" ht="66" x14ac:dyDescent="0.2">
      <c r="BNR886" s="8"/>
      <c r="BNS886" s="8"/>
      <c r="BNT886" s="20" t="s">
        <v>61</v>
      </c>
      <c r="BNU886" s="8"/>
      <c r="BNV886" s="8"/>
    </row>
    <row r="887" spans="1734:1738" ht="13.2" x14ac:dyDescent="0.2">
      <c r="BNR887" s="8"/>
      <c r="BNS887" s="8"/>
      <c r="BNT887" s="19" t="s">
        <v>60</v>
      </c>
      <c r="BNU887" s="8"/>
      <c r="BNV887" s="8"/>
    </row>
    <row r="888" spans="1734:1738" ht="13.2" x14ac:dyDescent="0.2">
      <c r="BNR888" s="8"/>
      <c r="BNS888" s="8"/>
      <c r="BNT888" s="19" t="s">
        <v>59</v>
      </c>
      <c r="BNU888" s="8"/>
      <c r="BNV888" s="8"/>
    </row>
    <row r="889" spans="1734:1738" ht="13.2" x14ac:dyDescent="0.2">
      <c r="BNR889" s="8"/>
      <c r="BNS889" s="8"/>
      <c r="BNT889" s="19" t="s">
        <v>58</v>
      </c>
      <c r="BNU889" s="8"/>
      <c r="BNV889" s="8"/>
    </row>
    <row r="890" spans="1734:1738" ht="13.2" x14ac:dyDescent="0.2">
      <c r="BNR890" s="8"/>
      <c r="BNS890" s="8"/>
      <c r="BNT890" s="19" t="s">
        <v>57</v>
      </c>
      <c r="BNU890" s="8"/>
      <c r="BNV890" s="8"/>
    </row>
    <row r="891" spans="1734:1738" ht="66" x14ac:dyDescent="0.2">
      <c r="BNR891" s="8"/>
      <c r="BNS891" s="8"/>
      <c r="BNT891" s="20" t="s">
        <v>56</v>
      </c>
      <c r="BNU891" s="8"/>
      <c r="BNV891" s="8"/>
    </row>
    <row r="892" spans="1734:1738" ht="13.2" x14ac:dyDescent="0.2">
      <c r="BNR892" s="8"/>
      <c r="BNS892" s="8"/>
      <c r="BNT892" s="19" t="s">
        <v>55</v>
      </c>
      <c r="BNU892" s="8"/>
      <c r="BNV892" s="8"/>
    </row>
    <row r="893" spans="1734:1738" ht="13.2" x14ac:dyDescent="0.2">
      <c r="BNR893" s="8"/>
      <c r="BNS893" s="8"/>
      <c r="BNT893" s="20" t="s">
        <v>0</v>
      </c>
      <c r="BNU893" s="8"/>
      <c r="BNV893" s="8"/>
    </row>
    <row r="894" spans="1734:1738" ht="13.2" x14ac:dyDescent="0.2">
      <c r="BNR894" s="8"/>
      <c r="BNS894" s="8"/>
      <c r="BNT894" s="19" t="s">
        <v>7</v>
      </c>
      <c r="BNU894" s="8"/>
      <c r="BNV894" s="8"/>
    </row>
    <row r="895" spans="1734:1738" ht="13.2" x14ac:dyDescent="0.2">
      <c r="BNR895" s="8"/>
      <c r="BNS895" s="8"/>
      <c r="BNT895" s="19"/>
      <c r="BNU895" s="8"/>
      <c r="BNV895" s="8"/>
    </row>
    <row r="896" spans="1734:1738" ht="13.2" x14ac:dyDescent="0.25">
      <c r="BNR896" s="8"/>
      <c r="BNS896" s="8"/>
      <c r="BNT896" s="8"/>
      <c r="BNU896" s="8"/>
      <c r="BNV896" s="11" t="s">
        <v>54</v>
      </c>
    </row>
    <row r="897" spans="1738:1742" ht="13.2" x14ac:dyDescent="0.25">
      <c r="BNV897" s="11" t="s">
        <v>53</v>
      </c>
      <c r="BNW897" s="11"/>
      <c r="BNX897" s="11"/>
      <c r="BNY897" s="11"/>
      <c r="BNZ897" s="11"/>
    </row>
    <row r="898" spans="1738:1742" ht="13.2" x14ac:dyDescent="0.25">
      <c r="BNV898" s="11"/>
      <c r="BNW898" s="11"/>
      <c r="BNX898" s="11"/>
      <c r="BNY898" s="11"/>
      <c r="BNZ898" s="11"/>
    </row>
    <row r="899" spans="1738:1742" ht="13.2" x14ac:dyDescent="0.25">
      <c r="BNV899" s="11"/>
      <c r="BNW899" s="11" t="s">
        <v>52</v>
      </c>
      <c r="BNX899" s="11"/>
      <c r="BNY899" s="11"/>
      <c r="BNZ899" s="11"/>
    </row>
    <row r="900" spans="1738:1742" ht="13.2" x14ac:dyDescent="0.25">
      <c r="BNV900" s="11"/>
      <c r="BNW900" s="11" t="s">
        <v>51</v>
      </c>
      <c r="BNX900" s="11"/>
      <c r="BNY900" s="11"/>
      <c r="BNZ900" s="11"/>
    </row>
    <row r="901" spans="1738:1742" ht="13.2" x14ac:dyDescent="0.25">
      <c r="BNV901" s="11"/>
      <c r="BNW901" s="11"/>
      <c r="BNX901" s="11"/>
      <c r="BNY901" s="11"/>
      <c r="BNZ901" s="11"/>
    </row>
    <row r="902" spans="1738:1742" ht="13.2" x14ac:dyDescent="0.25">
      <c r="BNV902" s="11"/>
      <c r="BNW902" s="11"/>
      <c r="BNX902" s="11"/>
      <c r="BNY902" s="11"/>
      <c r="BNZ902" s="11"/>
    </row>
    <row r="903" spans="1738:1742" ht="13.2" x14ac:dyDescent="0.25">
      <c r="BNV903" s="11"/>
      <c r="BNW903" s="11"/>
      <c r="BNX903" s="11"/>
      <c r="BNY903" s="11"/>
      <c r="BNZ903" s="11"/>
    </row>
    <row r="904" spans="1738:1742" ht="13.2" x14ac:dyDescent="0.25">
      <c r="BNV904" s="11"/>
      <c r="BNW904" s="11"/>
      <c r="BNX904" s="11"/>
      <c r="BNY904" s="11"/>
      <c r="BNZ904" s="11"/>
    </row>
    <row r="905" spans="1738:1742" ht="13.2" x14ac:dyDescent="0.25">
      <c r="BNV905" s="11"/>
      <c r="BNW905" s="11"/>
      <c r="BNX905" s="11"/>
      <c r="BNY905" s="11"/>
      <c r="BNZ905" s="11"/>
    </row>
    <row r="906" spans="1738:1742" ht="13.2" x14ac:dyDescent="0.25">
      <c r="BNV906" s="11"/>
      <c r="BNW906" s="11"/>
      <c r="BNX906" s="11"/>
      <c r="BNY906" s="11" t="s">
        <v>50</v>
      </c>
      <c r="BNZ906" s="11"/>
    </row>
    <row r="907" spans="1738:1742" ht="13.2" x14ac:dyDescent="0.25">
      <c r="BNV907" s="11"/>
      <c r="BNW907" s="11"/>
      <c r="BNX907" s="11"/>
      <c r="BNY907" s="11" t="s">
        <v>49</v>
      </c>
      <c r="BNZ907" s="11"/>
    </row>
    <row r="908" spans="1738:1742" ht="13.2" x14ac:dyDescent="0.25">
      <c r="BNV908" s="11"/>
      <c r="BNW908" s="11"/>
      <c r="BNX908" s="11"/>
      <c r="BNY908" s="11" t="s">
        <v>48</v>
      </c>
      <c r="BNZ908" s="11"/>
    </row>
    <row r="909" spans="1738:1742" ht="13.2" x14ac:dyDescent="0.25">
      <c r="BNV909" s="11"/>
      <c r="BNW909" s="11"/>
      <c r="BNX909" s="11"/>
      <c r="BNY909" s="11"/>
      <c r="BNZ909" s="11"/>
    </row>
    <row r="910" spans="1738:1742" ht="13.2" x14ac:dyDescent="0.25">
      <c r="BNV910" s="11"/>
      <c r="BNW910" s="11"/>
      <c r="BNX910" s="11"/>
      <c r="BNY910" s="11"/>
      <c r="BNZ910" s="11"/>
    </row>
    <row r="911" spans="1738:1742" ht="13.2" x14ac:dyDescent="0.25">
      <c r="BNV911" s="11"/>
      <c r="BNW911" s="11"/>
      <c r="BNX911" s="11"/>
      <c r="BNY911" s="11"/>
      <c r="BNZ911" s="11"/>
    </row>
    <row r="912" spans="1738:1742" ht="13.2" x14ac:dyDescent="0.25">
      <c r="BNV912" s="11"/>
      <c r="BNW912" s="11"/>
      <c r="BNX912" s="11"/>
      <c r="BNY912" s="11"/>
      <c r="BNZ912" s="11" t="s">
        <v>47</v>
      </c>
    </row>
    <row r="913" spans="1742:1746" ht="13.2" x14ac:dyDescent="0.25">
      <c r="BNZ913" s="11" t="s">
        <v>46</v>
      </c>
      <c r="BOA913" s="11"/>
      <c r="BOB913" s="11"/>
      <c r="BOC913" s="11"/>
      <c r="BOD913" s="11"/>
    </row>
    <row r="914" spans="1742:1746" ht="13.2" x14ac:dyDescent="0.25">
      <c r="BNZ914" s="11" t="s">
        <v>45</v>
      </c>
      <c r="BOA914" s="11"/>
      <c r="BOB914" s="11"/>
      <c r="BOC914" s="11"/>
      <c r="BOD914" s="11"/>
    </row>
    <row r="915" spans="1742:1746" ht="13.2" x14ac:dyDescent="0.25">
      <c r="BNZ915" s="11"/>
      <c r="BOA915" s="11"/>
      <c r="BOB915" s="11"/>
      <c r="BOC915" s="11"/>
      <c r="BOD915" s="11"/>
    </row>
    <row r="916" spans="1742:1746" ht="13.2" x14ac:dyDescent="0.25">
      <c r="BNZ916" s="11"/>
      <c r="BOA916" s="11"/>
      <c r="BOB916" s="11"/>
      <c r="BOC916" s="11"/>
      <c r="BOD916" s="11"/>
    </row>
    <row r="917" spans="1742:1746" ht="13.2" x14ac:dyDescent="0.25">
      <c r="BNZ917" s="11"/>
      <c r="BOA917" s="11"/>
      <c r="BOB917" s="11"/>
      <c r="BOC917" s="11"/>
      <c r="BOD917" s="11"/>
    </row>
    <row r="918" spans="1742:1746" ht="13.2" x14ac:dyDescent="0.25">
      <c r="BNZ918" s="11"/>
      <c r="BOA918" s="11"/>
      <c r="BOB918" s="11" t="s">
        <v>44</v>
      </c>
      <c r="BOC918" s="11"/>
      <c r="BOD918" s="11"/>
    </row>
    <row r="919" spans="1742:1746" ht="13.2" x14ac:dyDescent="0.25">
      <c r="BNZ919" s="11"/>
      <c r="BOA919" s="11"/>
      <c r="BOB919" s="11" t="s">
        <v>43</v>
      </c>
      <c r="BOC919" s="11"/>
      <c r="BOD919" s="11"/>
    </row>
    <row r="920" spans="1742:1746" ht="13.2" x14ac:dyDescent="0.25">
      <c r="BNZ920" s="11"/>
      <c r="BOA920" s="11"/>
      <c r="BOB920" s="11" t="s">
        <v>42</v>
      </c>
      <c r="BOC920" s="11"/>
      <c r="BOD920" s="11"/>
    </row>
    <row r="921" spans="1742:1746" ht="13.2" x14ac:dyDescent="0.25">
      <c r="BNZ921" s="11"/>
      <c r="BOA921" s="11"/>
      <c r="BOB921" s="11"/>
      <c r="BOC921" s="11"/>
      <c r="BOD921" s="11"/>
    </row>
    <row r="922" spans="1742:1746" ht="13.2" x14ac:dyDescent="0.25">
      <c r="BNZ922" s="11"/>
      <c r="BOA922" s="11"/>
      <c r="BOB922" s="11"/>
      <c r="BOC922" s="11" t="s">
        <v>41</v>
      </c>
      <c r="BOD922" s="11"/>
    </row>
    <row r="923" spans="1742:1746" ht="13.2" x14ac:dyDescent="0.25">
      <c r="BNZ923" s="11"/>
      <c r="BOA923" s="11"/>
      <c r="BOB923" s="11"/>
      <c r="BOC923" s="11" t="s">
        <v>40</v>
      </c>
      <c r="BOD923" s="11"/>
    </row>
    <row r="924" spans="1742:1746" ht="13.2" x14ac:dyDescent="0.25">
      <c r="BNZ924" s="11"/>
      <c r="BOA924" s="11"/>
      <c r="BOB924" s="11"/>
      <c r="BOC924" s="11" t="s">
        <v>39</v>
      </c>
      <c r="BOD924" s="11"/>
    </row>
    <row r="925" spans="1742:1746" ht="13.2" x14ac:dyDescent="0.25">
      <c r="BNZ925" s="11"/>
      <c r="BOA925" s="11"/>
      <c r="BOB925" s="11"/>
      <c r="BOC925" s="11"/>
      <c r="BOD925" s="11"/>
    </row>
    <row r="926" spans="1742:1746" ht="13.2" x14ac:dyDescent="0.25">
      <c r="BNZ926" s="11"/>
      <c r="BOA926" s="11"/>
      <c r="BOB926" s="11"/>
      <c r="BOC926" s="11"/>
      <c r="BOD926" s="11" t="s">
        <v>38</v>
      </c>
    </row>
    <row r="927" spans="1742:1746" ht="13.2" x14ac:dyDescent="0.25">
      <c r="BNZ927" s="11"/>
      <c r="BOA927" s="11"/>
      <c r="BOB927" s="11"/>
      <c r="BOC927" s="11"/>
      <c r="BOD927" s="11" t="s">
        <v>37</v>
      </c>
    </row>
    <row r="928" spans="1742:1746" ht="13.2" x14ac:dyDescent="0.25">
      <c r="BNZ928" s="11"/>
      <c r="BOA928" s="11"/>
      <c r="BOB928" s="11"/>
      <c r="BOC928" s="11"/>
      <c r="BOD928" s="11" t="s">
        <v>36</v>
      </c>
    </row>
    <row r="930" spans="1747:1759" ht="13.2" x14ac:dyDescent="0.25">
      <c r="BOE930" s="13" t="s">
        <v>35</v>
      </c>
      <c r="BOF930" s="8"/>
      <c r="BOG930" s="8"/>
      <c r="BOH930" s="8"/>
      <c r="BOI930" s="8"/>
      <c r="BOJ930" s="8"/>
      <c r="BOK930" s="8"/>
      <c r="BOL930" s="8"/>
      <c r="BOM930" s="8"/>
      <c r="BON930" s="8"/>
      <c r="BOO930" s="8"/>
      <c r="BOP930" s="8"/>
      <c r="BOQ930" s="8"/>
    </row>
    <row r="931" spans="1747:1759" ht="13.2" x14ac:dyDescent="0.25">
      <c r="BOE931" s="13" t="s">
        <v>34</v>
      </c>
      <c r="BOF931" s="8"/>
      <c r="BOG931" s="8"/>
      <c r="BOH931" s="8"/>
      <c r="BOI931" s="8"/>
      <c r="BOJ931" s="8"/>
      <c r="BOK931" s="8"/>
      <c r="BOL931" s="8"/>
      <c r="BOM931" s="8"/>
      <c r="BON931" s="8"/>
      <c r="BOO931" s="8"/>
      <c r="BOP931" s="8"/>
      <c r="BOQ931" s="8"/>
    </row>
    <row r="932" spans="1747:1759" ht="13.2" x14ac:dyDescent="0.25">
      <c r="BOE932" s="13"/>
      <c r="BOF932" s="8"/>
      <c r="BOG932" s="8"/>
      <c r="BOH932" s="8"/>
      <c r="BOI932" s="8"/>
      <c r="BOJ932" s="8"/>
      <c r="BOK932" s="8"/>
      <c r="BOL932" s="8"/>
      <c r="BOM932" s="8"/>
      <c r="BON932" s="8"/>
      <c r="BOO932" s="8"/>
      <c r="BOP932" s="8"/>
      <c r="BOQ932" s="8"/>
    </row>
    <row r="933" spans="1747:1759" x14ac:dyDescent="0.2">
      <c r="BOE933" s="8"/>
      <c r="BOF933" s="8"/>
      <c r="BOG933" s="8"/>
      <c r="BOH933" s="8"/>
      <c r="BOI933" s="8"/>
      <c r="BOJ933" s="8"/>
      <c r="BOK933" s="8"/>
      <c r="BOL933" s="8"/>
      <c r="BOM933" s="8"/>
      <c r="BON933" s="8"/>
      <c r="BOO933" s="8"/>
      <c r="BOP933" s="8"/>
      <c r="BOQ933" s="8"/>
    </row>
    <row r="934" spans="1747:1759" x14ac:dyDescent="0.2">
      <c r="BOE934" s="8"/>
      <c r="BOF934" s="8"/>
      <c r="BOG934" s="8"/>
      <c r="BOH934" s="8"/>
      <c r="BOI934" s="8"/>
      <c r="BOJ934" s="8"/>
      <c r="BOK934" s="8"/>
      <c r="BOL934" s="8"/>
      <c r="BOM934" s="8"/>
      <c r="BON934" s="8"/>
      <c r="BOO934" s="8"/>
      <c r="BOP934" s="8"/>
      <c r="BOQ934" s="8"/>
    </row>
    <row r="935" spans="1747:1759" ht="13.2" x14ac:dyDescent="0.25">
      <c r="BOE935" s="8"/>
      <c r="BOF935" s="8"/>
      <c r="BOG935" s="11"/>
      <c r="BOH935" s="11"/>
      <c r="BOI935" s="11"/>
      <c r="BOJ935" s="11"/>
      <c r="BOK935" s="11"/>
      <c r="BOL935" s="11"/>
      <c r="BOM935" s="11"/>
      <c r="BON935" s="11"/>
      <c r="BOO935" s="529" t="s">
        <v>33</v>
      </c>
      <c r="BOP935" s="529"/>
      <c r="BOQ935" s="529"/>
    </row>
    <row r="936" spans="1747:1759" ht="13.2" x14ac:dyDescent="0.25">
      <c r="BOE936" s="8"/>
      <c r="BOF936" s="8"/>
      <c r="BOG936" s="11"/>
      <c r="BOH936" s="11"/>
      <c r="BOI936" s="11"/>
      <c r="BOJ936" s="11"/>
      <c r="BOK936" s="11"/>
      <c r="BOL936" s="11"/>
      <c r="BOM936" s="9">
        <v>1</v>
      </c>
      <c r="BON936" s="9">
        <v>2</v>
      </c>
      <c r="BOO936" s="9">
        <v>3</v>
      </c>
      <c r="BOP936" s="16">
        <v>4</v>
      </c>
      <c r="BOQ936" s="16">
        <v>5</v>
      </c>
    </row>
    <row r="937" spans="1747:1759" ht="13.2" x14ac:dyDescent="0.25">
      <c r="BOE937" s="8"/>
      <c r="BOF937" s="8"/>
      <c r="BOG937" s="11"/>
      <c r="BOH937" s="11"/>
      <c r="BOI937" s="11"/>
      <c r="BOJ937" s="11"/>
      <c r="BOK937" s="11"/>
      <c r="BOL937" s="11"/>
      <c r="BOM937" s="13" t="s">
        <v>32</v>
      </c>
      <c r="BON937" s="13" t="s">
        <v>31</v>
      </c>
      <c r="BOO937" s="13" t="s">
        <v>30</v>
      </c>
      <c r="BOP937" s="13" t="s">
        <v>29</v>
      </c>
      <c r="BOQ937" s="13" t="s">
        <v>28</v>
      </c>
    </row>
    <row r="938" spans="1747:1759" ht="13.2" x14ac:dyDescent="0.25">
      <c r="BOE938" s="8"/>
      <c r="BOF938" s="8"/>
      <c r="BOG938" s="11"/>
      <c r="BOH938" s="11"/>
      <c r="BOI938" s="11"/>
      <c r="BOJ938" s="11"/>
      <c r="BOK938" s="11"/>
      <c r="BOL938" s="11"/>
      <c r="BOM938" s="12">
        <v>0.2</v>
      </c>
      <c r="BON938" s="12">
        <v>0.4</v>
      </c>
      <c r="BOO938" s="12">
        <v>0.6</v>
      </c>
      <c r="BOP938" s="12">
        <v>0.8</v>
      </c>
      <c r="BOQ938" s="12">
        <v>1</v>
      </c>
    </row>
    <row r="939" spans="1747:1759" ht="13.2" x14ac:dyDescent="0.25">
      <c r="BOE939" s="8"/>
      <c r="BOF939" s="8"/>
      <c r="BOG939" s="11"/>
      <c r="BOH939" s="11"/>
      <c r="BOI939" s="11"/>
      <c r="BOJ939" s="11"/>
      <c r="BOK939" s="11"/>
      <c r="BOL939" s="11"/>
      <c r="BOM939" s="9"/>
      <c r="BON939" s="9"/>
      <c r="BOO939" s="9"/>
      <c r="BOP939" s="16"/>
      <c r="BOQ939" s="16"/>
    </row>
    <row r="940" spans="1747:1759" ht="13.2" x14ac:dyDescent="0.25">
      <c r="BOE940" s="8"/>
      <c r="BOF940" s="8"/>
      <c r="BOG940" s="537" t="s">
        <v>27</v>
      </c>
      <c r="BOH940" s="14">
        <v>5</v>
      </c>
      <c r="BOI940" s="13" t="s">
        <v>26</v>
      </c>
      <c r="BOJ940" s="12">
        <v>1</v>
      </c>
      <c r="BOK940" s="11" t="s">
        <v>25</v>
      </c>
      <c r="BOL940" s="10">
        <v>1</v>
      </c>
      <c r="BOM940" s="9" t="s">
        <v>14</v>
      </c>
      <c r="BON940" s="9" t="s">
        <v>14</v>
      </c>
      <c r="BOO940" s="9" t="s">
        <v>14</v>
      </c>
      <c r="BOP940" s="9" t="s">
        <v>14</v>
      </c>
      <c r="BOQ940" s="9" t="s">
        <v>13</v>
      </c>
    </row>
    <row r="941" spans="1747:1759" ht="13.2" x14ac:dyDescent="0.25">
      <c r="BOE941" s="8"/>
      <c r="BOF941" s="8"/>
      <c r="BOG941" s="537"/>
      <c r="BOH941" s="14">
        <v>4</v>
      </c>
      <c r="BOI941" s="13" t="s">
        <v>24</v>
      </c>
      <c r="BOJ941" s="12">
        <v>0.8</v>
      </c>
      <c r="BOK941" s="11" t="s">
        <v>23</v>
      </c>
      <c r="BOL941" s="10">
        <v>0.8</v>
      </c>
      <c r="BOM941" s="9" t="s">
        <v>15</v>
      </c>
      <c r="BON941" s="9" t="s">
        <v>15</v>
      </c>
      <c r="BOO941" s="9" t="s">
        <v>14</v>
      </c>
      <c r="BOP941" s="9" t="s">
        <v>14</v>
      </c>
      <c r="BOQ941" s="9" t="s">
        <v>13</v>
      </c>
    </row>
    <row r="942" spans="1747:1759" ht="13.2" x14ac:dyDescent="0.25">
      <c r="BOE942" s="8"/>
      <c r="BOF942" s="8"/>
      <c r="BOG942" s="537"/>
      <c r="BOH942" s="14">
        <v>3</v>
      </c>
      <c r="BOI942" s="13" t="s">
        <v>22</v>
      </c>
      <c r="BOJ942" s="12">
        <v>0.6</v>
      </c>
      <c r="BOK942" s="11" t="s">
        <v>21</v>
      </c>
      <c r="BOL942" s="10">
        <v>0.6</v>
      </c>
      <c r="BOM942" s="9" t="s">
        <v>15</v>
      </c>
      <c r="BON942" s="9" t="s">
        <v>15</v>
      </c>
      <c r="BOO942" s="9" t="s">
        <v>15</v>
      </c>
      <c r="BOP942" s="9" t="s">
        <v>14</v>
      </c>
      <c r="BOQ942" s="9" t="s">
        <v>13</v>
      </c>
    </row>
    <row r="943" spans="1747:1759" ht="13.2" x14ac:dyDescent="0.25">
      <c r="BOE943" s="8"/>
      <c r="BOF943" s="8"/>
      <c r="BOG943" s="537"/>
      <c r="BOH943" s="14">
        <v>2</v>
      </c>
      <c r="BOI943" s="13" t="s">
        <v>20</v>
      </c>
      <c r="BOJ943" s="12">
        <v>0.4</v>
      </c>
      <c r="BOK943" s="11" t="s">
        <v>19</v>
      </c>
      <c r="BOL943" s="10">
        <v>0.4</v>
      </c>
      <c r="BOM943" s="9" t="s">
        <v>16</v>
      </c>
      <c r="BON943" s="9" t="s">
        <v>15</v>
      </c>
      <c r="BOO943" s="9" t="s">
        <v>15</v>
      </c>
      <c r="BOP943" s="9" t="s">
        <v>14</v>
      </c>
      <c r="BOQ943" s="9" t="s">
        <v>13</v>
      </c>
    </row>
    <row r="944" spans="1747:1759" ht="13.2" x14ac:dyDescent="0.25">
      <c r="BOE944" s="8"/>
      <c r="BOF944" s="8"/>
      <c r="BOG944" s="537"/>
      <c r="BOH944" s="14">
        <v>1</v>
      </c>
      <c r="BOI944" s="13" t="s">
        <v>18</v>
      </c>
      <c r="BOJ944" s="12">
        <v>0.2</v>
      </c>
      <c r="BOK944" s="11" t="s">
        <v>17</v>
      </c>
      <c r="BOL944" s="10">
        <v>0.2</v>
      </c>
      <c r="BOM944" s="9" t="s">
        <v>16</v>
      </c>
      <c r="BON944" s="9" t="s">
        <v>16</v>
      </c>
      <c r="BOO944" s="9" t="s">
        <v>15</v>
      </c>
      <c r="BOP944" s="9" t="s">
        <v>14</v>
      </c>
      <c r="BOQ944" s="9" t="s">
        <v>13</v>
      </c>
    </row>
    <row r="947" spans="1761:1763" x14ac:dyDescent="0.2">
      <c r="BOS947" s="8" t="s">
        <v>12</v>
      </c>
    </row>
    <row r="948" spans="1761:1763" x14ac:dyDescent="0.2">
      <c r="BOS948" s="8" t="s">
        <v>11</v>
      </c>
    </row>
    <row r="949" spans="1761:1763" x14ac:dyDescent="0.2">
      <c r="BOS949" s="8" t="s">
        <v>10</v>
      </c>
    </row>
    <row r="950" spans="1761:1763" x14ac:dyDescent="0.2">
      <c r="BOS950" s="8" t="s">
        <v>9</v>
      </c>
    </row>
    <row r="951" spans="1761:1763" x14ac:dyDescent="0.2">
      <c r="BOS951" s="8" t="s">
        <v>8</v>
      </c>
    </row>
    <row r="952" spans="1761:1763" x14ac:dyDescent="0.2">
      <c r="BOS952" s="8" t="s">
        <v>7</v>
      </c>
    </row>
    <row r="955" spans="1761:1763" x14ac:dyDescent="0.2">
      <c r="BOU955" s="7" t="s">
        <v>6</v>
      </c>
    </row>
    <row r="956" spans="1761:1763" x14ac:dyDescent="0.2">
      <c r="BOU956" s="6" t="s">
        <v>5</v>
      </c>
    </row>
    <row r="957" spans="1761:1763" ht="20.399999999999999" x14ac:dyDescent="0.2">
      <c r="BOU957" s="6" t="s">
        <v>4</v>
      </c>
    </row>
    <row r="958" spans="1761:1763" x14ac:dyDescent="0.2">
      <c r="BOU958" s="6" t="s">
        <v>3</v>
      </c>
    </row>
    <row r="959" spans="1761:1763" x14ac:dyDescent="0.2">
      <c r="BOU959" s="6" t="s">
        <v>2</v>
      </c>
    </row>
    <row r="960" spans="1761:1763" x14ac:dyDescent="0.2">
      <c r="BOU960" s="6" t="s">
        <v>1</v>
      </c>
    </row>
    <row r="961" spans="1763:1763" x14ac:dyDescent="0.2">
      <c r="BOU961" s="1" t="s">
        <v>0</v>
      </c>
    </row>
  </sheetData>
  <mergeCells count="20">
    <mergeCell ref="BOG940:BOG944"/>
    <mergeCell ref="AC7:AH7"/>
    <mergeCell ref="AI7:AL7"/>
    <mergeCell ref="BLW685:BLY685"/>
    <mergeCell ref="BLQ689:BLQ693"/>
    <mergeCell ref="BMX799:BMZ799"/>
    <mergeCell ref="E5:G5"/>
    <mergeCell ref="I5:N5"/>
    <mergeCell ref="BOO935:BOQ935"/>
    <mergeCell ref="O5:P5"/>
    <mergeCell ref="Q5:R5"/>
    <mergeCell ref="U5:V5"/>
    <mergeCell ref="W5:X5"/>
    <mergeCell ref="B7:H7"/>
    <mergeCell ref="J7:AB7"/>
    <mergeCell ref="B1:I1"/>
    <mergeCell ref="J1:K4"/>
    <mergeCell ref="B2:I2"/>
    <mergeCell ref="C3:H3"/>
    <mergeCell ref="C4:H4"/>
  </mergeCells>
  <conditionalFormatting sqref="AG9:AG100">
    <cfRule type="containsText" dxfId="1387" priority="99" operator="containsText" text="BAJO">
      <formula>NOT(ISERROR(SEARCH("BAJO",AG9)))</formula>
    </cfRule>
    <cfRule type="containsText" dxfId="1386" priority="100" operator="containsText" text="MODERADO">
      <formula>NOT(ISERROR(SEARCH("MODERADO",AG9)))</formula>
    </cfRule>
    <cfRule type="containsText" dxfId="1385" priority="101" operator="containsText" text="ALTO">
      <formula>NOT(ISERROR(SEARCH("ALTO",AG9)))</formula>
    </cfRule>
    <cfRule type="containsText" dxfId="1384" priority="102" operator="containsText" text="EXTREMO">
      <formula>NOT(ISERROR(SEARCH("EXTREMO",AG9)))</formula>
    </cfRule>
  </conditionalFormatting>
  <conditionalFormatting sqref="CP9:CP100">
    <cfRule type="containsText" dxfId="1383" priority="98" operator="containsText" text="EXTREMO">
      <formula>NOT(ISERROR(SEARCH("EXTREMO",CP9)))</formula>
    </cfRule>
    <cfRule type="containsText" dxfId="1382" priority="97" operator="containsText" text="ALTO">
      <formula>NOT(ISERROR(SEARCH("ALTO",CP9)))</formula>
    </cfRule>
    <cfRule type="containsText" dxfId="1381" priority="96" operator="containsText" text="MODERADO">
      <formula>NOT(ISERROR(SEARCH("MODERADO",CP9)))</formula>
    </cfRule>
  </conditionalFormatting>
  <conditionalFormatting sqref="DB9:DC9">
    <cfRule type="containsText" dxfId="1380" priority="94" operator="containsText" text="ALTO">
      <formula>NOT(ISERROR(SEARCH("ALTO",DB9)))</formula>
    </cfRule>
    <cfRule type="containsText" dxfId="1379" priority="95" operator="containsText" text="EXTREMO">
      <formula>NOT(ISERROR(SEARCH("EXTREMO",DB9)))</formula>
    </cfRule>
    <cfRule type="containsText" dxfId="1378" priority="93" operator="containsText" text="MODERADO">
      <formula>NOT(ISERROR(SEARCH("MODERADO",DB9)))</formula>
    </cfRule>
  </conditionalFormatting>
  <conditionalFormatting sqref="DB10:DC100">
    <cfRule type="containsText" dxfId="1377" priority="19" operator="containsText" text="MODERADO">
      <formula>NOT(ISERROR(SEARCH("MODERADO",DB10)))</formula>
    </cfRule>
    <cfRule type="containsText" dxfId="1376" priority="20" operator="containsText" text="ALTO">
      <formula>NOT(ISERROR(SEARCH("ALTO",DB10)))</formula>
    </cfRule>
    <cfRule type="containsText" dxfId="1375" priority="21" operator="containsText" text="EXTREMO">
      <formula>NOT(ISERROR(SEARCH("EXTREMO",DB10)))</formula>
    </cfRule>
  </conditionalFormatting>
  <conditionalFormatting sqref="DJ9:DK100">
    <cfRule type="containsText" dxfId="1374" priority="36" operator="containsText" text="EXTREMO">
      <formula>NOT(ISERROR(SEARCH("EXTREMO",DJ9)))</formula>
    </cfRule>
    <cfRule type="containsText" dxfId="1373" priority="35" operator="containsText" text="ALTO">
      <formula>NOT(ISERROR(SEARCH("ALTO",DJ9)))</formula>
    </cfRule>
    <cfRule type="containsText" dxfId="1372" priority="34" operator="containsText" text="MODERADO">
      <formula>NOT(ISERROR(SEARCH("MODERADO",DJ9)))</formula>
    </cfRule>
  </conditionalFormatting>
  <conditionalFormatting sqref="DQ9:DR100">
    <cfRule type="containsText" dxfId="1371" priority="32" operator="containsText" text="ALTO">
      <formula>NOT(ISERROR(SEARCH("ALTO",DQ9)))</formula>
    </cfRule>
    <cfRule type="containsText" dxfId="1370" priority="33" operator="containsText" text="EXTREMO">
      <formula>NOT(ISERROR(SEARCH("EXTREMO",DQ9)))</formula>
    </cfRule>
    <cfRule type="containsText" dxfId="1369" priority="31" operator="containsText" text="MODERADO">
      <formula>NOT(ISERROR(SEARCH("MODERADO",DQ9)))</formula>
    </cfRule>
  </conditionalFormatting>
  <conditionalFormatting sqref="DX9:DY100">
    <cfRule type="containsText" dxfId="1368" priority="30" operator="containsText" text="EXTREMO">
      <formula>NOT(ISERROR(SEARCH("EXTREMO",DX9)))</formula>
    </cfRule>
    <cfRule type="containsText" dxfId="1367" priority="29" operator="containsText" text="ALTO">
      <formula>NOT(ISERROR(SEARCH("ALTO",DX9)))</formula>
    </cfRule>
    <cfRule type="containsText" dxfId="1366" priority="28" operator="containsText" text="MODERADO">
      <formula>NOT(ISERROR(SEARCH("MODERADO",DX9)))</formula>
    </cfRule>
  </conditionalFormatting>
  <conditionalFormatting sqref="EE9:EF100">
    <cfRule type="containsText" dxfId="1365" priority="25" operator="containsText" text="MODERADO">
      <formula>NOT(ISERROR(SEARCH("MODERADO",EE9)))</formula>
    </cfRule>
    <cfRule type="containsText" dxfId="1364" priority="27" operator="containsText" text="EXTREMO">
      <formula>NOT(ISERROR(SEARCH("EXTREMO",EE9)))</formula>
    </cfRule>
    <cfRule type="containsText" dxfId="1363" priority="26" operator="containsText" text="ALTO">
      <formula>NOT(ISERROR(SEARCH("ALTO",EE9)))</formula>
    </cfRule>
  </conditionalFormatting>
  <conditionalFormatting sqref="EL9:EM100">
    <cfRule type="containsText" dxfId="1362" priority="24" operator="containsText" text="EXTREMO">
      <formula>NOT(ISERROR(SEARCH("EXTREMO",EL9)))</formula>
    </cfRule>
    <cfRule type="containsText" dxfId="1361" priority="23" operator="containsText" text="ALTO">
      <formula>NOT(ISERROR(SEARCH("ALTO",EL9)))</formula>
    </cfRule>
    <cfRule type="containsText" dxfId="1360" priority="22" operator="containsText" text="MODERADO">
      <formula>NOT(ISERROR(SEARCH("MODERADO",EL9)))</formula>
    </cfRule>
  </conditionalFormatting>
  <conditionalFormatting sqref="ER9:EU10 EY9:FB10 FF9:FI10 FM9:FP10 FT9:FW10 GA9:GD10 ER51:EU100 EY51:FB100 FF51:FI100 FM51:FP100 FT51:FW100 GA51:GD100 CL9:CP100">
    <cfRule type="containsText" dxfId="1359" priority="92" operator="containsText" text="BAJO">
      <formula>NOT(ISERROR(SEARCH("BAJO",CL9)))</formula>
    </cfRule>
  </conditionalFormatting>
  <conditionalFormatting sqref="ER11:EU50 EY11:FB50 FF11:FI50 FM11:FP50 FT11:FW50 GA11:GD50 DI9:DL100 DP9:DS100 DW9:DZ100 ED9:EG100 EK9:EN100 DB9:DD100 DF9:DF100 DN9:DN100 DU9:DU100 EB9:EB100 EI9:EI100 EP9:EP100 EW9:EW100 FD9:FD100 FK9:FK100 FR9:FR100 FY9:FY100 GF9:GF100 GH9:GI100">
    <cfRule type="containsText" dxfId="1358" priority="55" operator="containsText" text="BAJO">
      <formula>NOT(ISERROR(SEARCH("BAJO",DB9)))</formula>
    </cfRule>
  </conditionalFormatting>
  <conditionalFormatting sqref="ES9:ET9">
    <cfRule type="containsText" dxfId="1357" priority="91" operator="containsText" text="EXTREMO">
      <formula>NOT(ISERROR(SEARCH("EXTREMO",ES9)))</formula>
    </cfRule>
    <cfRule type="containsText" dxfId="1356" priority="89" operator="containsText" text="MODERADO">
      <formula>NOT(ISERROR(SEARCH("MODERADO",ES9)))</formula>
    </cfRule>
    <cfRule type="containsText" dxfId="1355" priority="90" operator="containsText" text="ALTO">
      <formula>NOT(ISERROR(SEARCH("ALTO",ES9)))</formula>
    </cfRule>
  </conditionalFormatting>
  <conditionalFormatting sqref="ES9:ET10 ES51:ET100">
    <cfRule type="containsText" dxfId="1354" priority="72" operator="containsText" text="ALTO">
      <formula>NOT(ISERROR(SEARCH("ALTO",ES9)))</formula>
    </cfRule>
    <cfRule type="containsText" dxfId="1353" priority="71" operator="containsText" text="MODERADO">
      <formula>NOT(ISERROR(SEARCH("MODERADO",ES9)))</formula>
    </cfRule>
    <cfRule type="containsText" dxfId="1352" priority="73" operator="containsText" text="EXTREMO">
      <formula>NOT(ISERROR(SEARCH("EXTREMO",ES9)))</formula>
    </cfRule>
  </conditionalFormatting>
  <conditionalFormatting sqref="ES10:ET100">
    <cfRule type="containsText" dxfId="1351" priority="52" operator="containsText" text="MODERADO">
      <formula>NOT(ISERROR(SEARCH("MODERADO",ES10)))</formula>
    </cfRule>
    <cfRule type="containsText" dxfId="1350" priority="54" operator="containsText" text="EXTREMO">
      <formula>NOT(ISERROR(SEARCH("EXTREMO",ES10)))</formula>
    </cfRule>
    <cfRule type="containsText" dxfId="1349" priority="53" operator="containsText" text="ALTO">
      <formula>NOT(ISERROR(SEARCH("ALTO",ES10)))</formula>
    </cfRule>
  </conditionalFormatting>
  <conditionalFormatting sqref="ES11:ET50">
    <cfRule type="containsText" dxfId="1348" priority="18" operator="containsText" text="EXTREMO">
      <formula>NOT(ISERROR(SEARCH("EXTREMO",ES11)))</formula>
    </cfRule>
    <cfRule type="containsText" dxfId="1347" priority="17" operator="containsText" text="ALTO">
      <formula>NOT(ISERROR(SEARCH("ALTO",ES11)))</formula>
    </cfRule>
    <cfRule type="containsText" dxfId="1346" priority="16" operator="containsText" text="MODERADO">
      <formula>NOT(ISERROR(SEARCH("MODERADO",ES11)))</formula>
    </cfRule>
  </conditionalFormatting>
  <conditionalFormatting sqref="EZ9:FA9">
    <cfRule type="containsText" dxfId="1345" priority="87" operator="containsText" text="ALTO">
      <formula>NOT(ISERROR(SEARCH("ALTO",EZ9)))</formula>
    </cfRule>
    <cfRule type="containsText" dxfId="1344" priority="86" operator="containsText" text="MODERADO">
      <formula>NOT(ISERROR(SEARCH("MODERADO",EZ9)))</formula>
    </cfRule>
    <cfRule type="containsText" dxfId="1343" priority="88" operator="containsText" text="EXTREMO">
      <formula>NOT(ISERROR(SEARCH("EXTREMO",EZ9)))</formula>
    </cfRule>
  </conditionalFormatting>
  <conditionalFormatting sqref="EZ9:FA10 EZ51:FA100">
    <cfRule type="containsText" dxfId="1342" priority="70" operator="containsText" text="EXTREMO">
      <formula>NOT(ISERROR(SEARCH("EXTREMO",EZ9)))</formula>
    </cfRule>
    <cfRule type="containsText" dxfId="1341" priority="69" operator="containsText" text="ALTO">
      <formula>NOT(ISERROR(SEARCH("ALTO",EZ9)))</formula>
    </cfRule>
    <cfRule type="containsText" dxfId="1340" priority="68" operator="containsText" text="MODERADO">
      <formula>NOT(ISERROR(SEARCH("MODERADO",EZ9)))</formula>
    </cfRule>
  </conditionalFormatting>
  <conditionalFormatting sqref="EZ10:FA100">
    <cfRule type="containsText" dxfId="1339" priority="51" operator="containsText" text="EXTREMO">
      <formula>NOT(ISERROR(SEARCH("EXTREMO",EZ10)))</formula>
    </cfRule>
    <cfRule type="containsText" dxfId="1338" priority="50" operator="containsText" text="ALTO">
      <formula>NOT(ISERROR(SEARCH("ALTO",EZ10)))</formula>
    </cfRule>
    <cfRule type="containsText" dxfId="1337" priority="49" operator="containsText" text="MODERADO">
      <formula>NOT(ISERROR(SEARCH("MODERADO",EZ10)))</formula>
    </cfRule>
  </conditionalFormatting>
  <conditionalFormatting sqref="EZ11:FA50">
    <cfRule type="containsText" dxfId="1336" priority="13" operator="containsText" text="MODERADO">
      <formula>NOT(ISERROR(SEARCH("MODERADO",EZ11)))</formula>
    </cfRule>
    <cfRule type="containsText" dxfId="1335" priority="14" operator="containsText" text="ALTO">
      <formula>NOT(ISERROR(SEARCH("ALTO",EZ11)))</formula>
    </cfRule>
    <cfRule type="containsText" dxfId="1334" priority="15" operator="containsText" text="EXTREMO">
      <formula>NOT(ISERROR(SEARCH("EXTREMO",EZ11)))</formula>
    </cfRule>
  </conditionalFormatting>
  <conditionalFormatting sqref="FG9:FH9">
    <cfRule type="containsText" dxfId="1333" priority="84" operator="containsText" text="ALTO">
      <formula>NOT(ISERROR(SEARCH("ALTO",FG9)))</formula>
    </cfRule>
    <cfRule type="containsText" dxfId="1332" priority="85" operator="containsText" text="EXTREMO">
      <formula>NOT(ISERROR(SEARCH("EXTREMO",FG9)))</formula>
    </cfRule>
    <cfRule type="containsText" dxfId="1331" priority="83" operator="containsText" text="MODERADO">
      <formula>NOT(ISERROR(SEARCH("MODERADO",FG9)))</formula>
    </cfRule>
  </conditionalFormatting>
  <conditionalFormatting sqref="FG9:FH10 FG51:FH100">
    <cfRule type="containsText" dxfId="1330" priority="67" operator="containsText" text="EXTREMO">
      <formula>NOT(ISERROR(SEARCH("EXTREMO",FG9)))</formula>
    </cfRule>
    <cfRule type="containsText" dxfId="1329" priority="65" operator="containsText" text="MODERADO">
      <formula>NOT(ISERROR(SEARCH("MODERADO",FG9)))</formula>
    </cfRule>
    <cfRule type="containsText" dxfId="1328" priority="66" operator="containsText" text="ALTO">
      <formula>NOT(ISERROR(SEARCH("ALTO",FG9)))</formula>
    </cfRule>
  </conditionalFormatting>
  <conditionalFormatting sqref="FG10:FH100">
    <cfRule type="containsText" dxfId="1327" priority="48" operator="containsText" text="EXTREMO">
      <formula>NOT(ISERROR(SEARCH("EXTREMO",FG10)))</formula>
    </cfRule>
    <cfRule type="containsText" dxfId="1326" priority="46" operator="containsText" text="MODERADO">
      <formula>NOT(ISERROR(SEARCH("MODERADO",FG10)))</formula>
    </cfRule>
    <cfRule type="containsText" dxfId="1325" priority="47" operator="containsText" text="ALTO">
      <formula>NOT(ISERROR(SEARCH("ALTO",FG10)))</formula>
    </cfRule>
  </conditionalFormatting>
  <conditionalFormatting sqref="FG11:FH50">
    <cfRule type="containsText" dxfId="1324" priority="10" operator="containsText" text="MODERADO">
      <formula>NOT(ISERROR(SEARCH("MODERADO",FG11)))</formula>
    </cfRule>
    <cfRule type="containsText" dxfId="1323" priority="11" operator="containsText" text="ALTO">
      <formula>NOT(ISERROR(SEARCH("ALTO",FG11)))</formula>
    </cfRule>
    <cfRule type="containsText" dxfId="1322" priority="12" operator="containsText" text="EXTREMO">
      <formula>NOT(ISERROR(SEARCH("EXTREMO",FG11)))</formula>
    </cfRule>
  </conditionalFormatting>
  <conditionalFormatting sqref="FN9:FO9">
    <cfRule type="containsText" dxfId="1321" priority="82" operator="containsText" text="EXTREMO">
      <formula>NOT(ISERROR(SEARCH("EXTREMO",FN9)))</formula>
    </cfRule>
    <cfRule type="containsText" dxfId="1320" priority="81" operator="containsText" text="ALTO">
      <formula>NOT(ISERROR(SEARCH("ALTO",FN9)))</formula>
    </cfRule>
    <cfRule type="containsText" dxfId="1319" priority="80" operator="containsText" text="MODERADO">
      <formula>NOT(ISERROR(SEARCH("MODERADO",FN9)))</formula>
    </cfRule>
  </conditionalFormatting>
  <conditionalFormatting sqref="FN9:FO10 FN51:FO100">
    <cfRule type="containsText" dxfId="1318" priority="62" operator="containsText" text="MODERADO">
      <formula>NOT(ISERROR(SEARCH("MODERADO",FN9)))</formula>
    </cfRule>
    <cfRule type="containsText" dxfId="1317" priority="63" operator="containsText" text="ALTO">
      <formula>NOT(ISERROR(SEARCH("ALTO",FN9)))</formula>
    </cfRule>
    <cfRule type="containsText" dxfId="1316" priority="64" operator="containsText" text="EXTREMO">
      <formula>NOT(ISERROR(SEARCH("EXTREMO",FN9)))</formula>
    </cfRule>
  </conditionalFormatting>
  <conditionalFormatting sqref="FN10:FO100">
    <cfRule type="containsText" dxfId="1315" priority="45" operator="containsText" text="EXTREMO">
      <formula>NOT(ISERROR(SEARCH("EXTREMO",FN10)))</formula>
    </cfRule>
    <cfRule type="containsText" dxfId="1314" priority="44" operator="containsText" text="ALTO">
      <formula>NOT(ISERROR(SEARCH("ALTO",FN10)))</formula>
    </cfRule>
    <cfRule type="containsText" dxfId="1313" priority="43" operator="containsText" text="MODERADO">
      <formula>NOT(ISERROR(SEARCH("MODERADO",FN10)))</formula>
    </cfRule>
  </conditionalFormatting>
  <conditionalFormatting sqref="FN11:FO50">
    <cfRule type="containsText" dxfId="1312" priority="7" operator="containsText" text="MODERADO">
      <formula>NOT(ISERROR(SEARCH("MODERADO",FN11)))</formula>
    </cfRule>
    <cfRule type="containsText" dxfId="1311" priority="8" operator="containsText" text="ALTO">
      <formula>NOT(ISERROR(SEARCH("ALTO",FN11)))</formula>
    </cfRule>
    <cfRule type="containsText" dxfId="1310" priority="9" operator="containsText" text="EXTREMO">
      <formula>NOT(ISERROR(SEARCH("EXTREMO",FN11)))</formula>
    </cfRule>
  </conditionalFormatting>
  <conditionalFormatting sqref="FU9:FV9">
    <cfRule type="containsText" dxfId="1309" priority="79" operator="containsText" text="EXTREMO">
      <formula>NOT(ISERROR(SEARCH("EXTREMO",FU9)))</formula>
    </cfRule>
    <cfRule type="containsText" dxfId="1308" priority="78" operator="containsText" text="ALTO">
      <formula>NOT(ISERROR(SEARCH("ALTO",FU9)))</formula>
    </cfRule>
    <cfRule type="containsText" dxfId="1307" priority="77" operator="containsText" text="MODERADO">
      <formula>NOT(ISERROR(SEARCH("MODERADO",FU9)))</formula>
    </cfRule>
  </conditionalFormatting>
  <conditionalFormatting sqref="FU9:FV10 FU51:FV100">
    <cfRule type="containsText" dxfId="1306" priority="61" operator="containsText" text="EXTREMO">
      <formula>NOT(ISERROR(SEARCH("EXTREMO",FU9)))</formula>
    </cfRule>
    <cfRule type="containsText" dxfId="1305" priority="60" operator="containsText" text="ALTO">
      <formula>NOT(ISERROR(SEARCH("ALTO",FU9)))</formula>
    </cfRule>
    <cfRule type="containsText" dxfId="1304" priority="59" operator="containsText" text="MODERADO">
      <formula>NOT(ISERROR(SEARCH("MODERADO",FU9)))</formula>
    </cfRule>
  </conditionalFormatting>
  <conditionalFormatting sqref="FU10:FV100">
    <cfRule type="containsText" dxfId="1303" priority="41" operator="containsText" text="ALTO">
      <formula>NOT(ISERROR(SEARCH("ALTO",FU10)))</formula>
    </cfRule>
    <cfRule type="containsText" dxfId="1302" priority="42" operator="containsText" text="EXTREMO">
      <formula>NOT(ISERROR(SEARCH("EXTREMO",FU10)))</formula>
    </cfRule>
    <cfRule type="containsText" dxfId="1301" priority="40" operator="containsText" text="MODERADO">
      <formula>NOT(ISERROR(SEARCH("MODERADO",FU10)))</formula>
    </cfRule>
  </conditionalFormatting>
  <conditionalFormatting sqref="FU11:FV50">
    <cfRule type="containsText" dxfId="1300" priority="6" operator="containsText" text="EXTREMO">
      <formula>NOT(ISERROR(SEARCH("EXTREMO",FU11)))</formula>
    </cfRule>
    <cfRule type="containsText" dxfId="1299" priority="4" operator="containsText" text="MODERADO">
      <formula>NOT(ISERROR(SEARCH("MODERADO",FU11)))</formula>
    </cfRule>
    <cfRule type="containsText" dxfId="1298" priority="5" operator="containsText" text="ALTO">
      <formula>NOT(ISERROR(SEARCH("ALTO",FU11)))</formula>
    </cfRule>
  </conditionalFormatting>
  <conditionalFormatting sqref="GB9:GC9">
    <cfRule type="containsText" dxfId="1297" priority="75" operator="containsText" text="ALTO">
      <formula>NOT(ISERROR(SEARCH("ALTO",GB9)))</formula>
    </cfRule>
    <cfRule type="containsText" dxfId="1296" priority="74" operator="containsText" text="MODERADO">
      <formula>NOT(ISERROR(SEARCH("MODERADO",GB9)))</formula>
    </cfRule>
    <cfRule type="containsText" dxfId="1295" priority="76" operator="containsText" text="EXTREMO">
      <formula>NOT(ISERROR(SEARCH("EXTREMO",GB9)))</formula>
    </cfRule>
  </conditionalFormatting>
  <conditionalFormatting sqref="GB9:GC10 GB51:GC100">
    <cfRule type="containsText" dxfId="1294" priority="58" operator="containsText" text="EXTREMO">
      <formula>NOT(ISERROR(SEARCH("EXTREMO",GB9)))</formula>
    </cfRule>
    <cfRule type="containsText" dxfId="1293" priority="57" operator="containsText" text="ALTO">
      <formula>NOT(ISERROR(SEARCH("ALTO",GB9)))</formula>
    </cfRule>
    <cfRule type="containsText" dxfId="1292" priority="56" operator="containsText" text="MODERADO">
      <formula>NOT(ISERROR(SEARCH("MODERADO",GB9)))</formula>
    </cfRule>
  </conditionalFormatting>
  <conditionalFormatting sqref="GB10:GC100">
    <cfRule type="containsText" dxfId="1291" priority="39" operator="containsText" text="EXTREMO">
      <formula>NOT(ISERROR(SEARCH("EXTREMO",GB10)))</formula>
    </cfRule>
    <cfRule type="containsText" dxfId="1290" priority="37" operator="containsText" text="MODERADO">
      <formula>NOT(ISERROR(SEARCH("MODERADO",GB10)))</formula>
    </cfRule>
    <cfRule type="containsText" dxfId="1289" priority="38" operator="containsText" text="ALTO">
      <formula>NOT(ISERROR(SEARCH("ALTO",GB10)))</formula>
    </cfRule>
  </conditionalFormatting>
  <conditionalFormatting sqref="GB11:GC50">
    <cfRule type="containsText" dxfId="1288" priority="1" operator="containsText" text="MODERADO">
      <formula>NOT(ISERROR(SEARCH("MODERADO",GB11)))</formula>
    </cfRule>
    <cfRule type="containsText" dxfId="1287" priority="3" operator="containsText" text="EXTREMO">
      <formula>NOT(ISERROR(SEARCH("EXTREMO",GB11)))</formula>
    </cfRule>
    <cfRule type="containsText" dxfId="1286" priority="2" operator="containsText" text="ALTO">
      <formula>NOT(ISERROR(SEARCH("ALTO",GB11)))</formula>
    </cfRule>
  </conditionalFormatting>
  <dataValidations count="18">
    <dataValidation type="list" allowBlank="1" showInputMessage="1" sqref="E18 E24 E15:E16" xr:uid="{00000000-0002-0000-0200-000011000000}">
      <formula1>$BMH$663:$BMH$674</formula1>
    </dataValidation>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9:AB100" xr:uid="{00000000-0002-0000-0200-000010000000}">
      <formula1>SINO</formula1>
    </dataValidation>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xr:uid="{00000000-0002-0000-0200-00000F000000}">
      <formula1>0</formula1>
      <formula2>100</formula2>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CL9:CO100" xr:uid="{00000000-0002-0000-0200-00000E000000}"/>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BR9:BR100 BJ10:BJ100 BZ9:BZ100 CH9:CH100 CD9:CD100 BN9:BN100 BV9:BV100 BF10:BF100 CW9:CW100 CT9:CT100 BB9:BB100 AX9:AX100 AP9:AP100 AT9:AT100 CK9:CO100" xr:uid="{00000000-0002-0000-0200-00000D000000}">
      <formula1>Efecto</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xr:uid="{00000000-0002-0000-0200-00000C000000}">
      <formula1>IMPACTO</formula1>
    </dataValidation>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100" xr:uid="{00000000-0002-0000-0200-00000B000000}">
      <formula1>PROBAB</formula1>
    </dataValidation>
    <dataValidation type="list" showInputMessage="1" showErrorMessage="1" sqref="BQ9:BQ100 CC9:CC100 BM9:BM100 BY9:BY100 CG9:CG100 BI10:BI100 CJ9:CJ100 BE10:BE100 BA9:BA100 AO9:AO100 AS9:AS100 AW9:AW100 BU9:BU100" xr:uid="{00000000-0002-0000-0200-00000A000000}">
      <formula1>TIP_CONTROL</formula1>
    </dataValidation>
    <dataValidation type="list" sqref="CI9:CI100" xr:uid="{00000000-0002-0000-0200-000009000000}">
      <formula1>IMPLEMENT</formula1>
    </dataValidation>
    <dataValidation showInputMessage="1" showErrorMessage="1" errorTitle="Rechazado" error="Solo son validadas las opciones de la lista" sqref="AK9:AL100 CR39:CR100 CS9:CS100 CP9:CQ100 CU25:CV25 CU39:CU100 CU33:CV33 CU35:CV35 CU37:CV37 CU31:CV31 CU29:CV29 CV38:CV100 CU27 CV26:CV28 CV30 CV32 CV34 CV36 CV9:CV24" xr:uid="{00000000-0002-0000-0200-000008000000}"/>
    <dataValidation type="list" allowBlank="1" showInputMessage="1" sqref="F9:F100" xr:uid="{00000000-0002-0000-0200-000007000000}">
      <formula1>TipoCau</formula1>
    </dataValidation>
    <dataValidation type="list" allowBlank="1" showInputMessage="1" sqref="D9:D100" xr:uid="{00000000-0002-0000-0200-000006000000}">
      <formula1>InternoExp</formula1>
    </dataValidation>
    <dataValidation type="list" allowBlank="1" showInputMessage="1" sqref="E25:E100 E17 E19:E23 E9:E14" xr:uid="{00000000-0002-0000-0200-000005000000}">
      <formula1>ExternoExp</formula1>
    </dataValidation>
    <dataValidation type="list" allowBlank="1" showInputMessage="1" sqref="H9:H100" xr:uid="{00000000-0002-0000-0200-000004000000}">
      <formula1>TramitesSer</formula1>
    </dataValidation>
    <dataValidation type="list" allowBlank="1" showInputMessage="1" showErrorMessage="1" sqref="G9:G100" xr:uid="{00000000-0002-0000-0200-000003000000}">
      <formula1>consecuencias</formula1>
    </dataValidation>
    <dataValidation type="list" allowBlank="1" showInputMessage="1" showErrorMessage="1" sqref="BMA697:BMA701" xr:uid="{00000000-0002-0000-0200-000002000000}">
      <formula1>TipoCausa</formula1>
    </dataValidation>
    <dataValidation type="list" showInputMessage="1" showErrorMessage="1" errorTitle="Rechazado" error="Solo son validadas las opciones de la lista" sqref="BG9:BG100 BK9:BK100 BO9:BO100 AM9:AM100 BW9:BW100 CA9:CA100 CE9:CE100 BD9:BF9 AQ9:AQ100 AU9:AU100 AY9:AY100 BC9:BC100 BH9:BJ9 BS9:BS100" xr:uid="{00000000-0002-0000-0200-000001000000}">
      <formula1>FRECUENCY</formula1>
    </dataValidation>
    <dataValidation type="list" showErrorMessage="1" sqref="BH10:BH100 BT9:BT100 BL9:BL100 BP9:BP100 AN9:AN100 BX9:BX100 CB9:CB100 BD10:BD100 AR9:AR100 AV9:AV100 AZ9:AZ100 CF9:CF100" xr:uid="{00000000-0002-0000-0200-000000000000}">
      <formula1>IMPLEMENT</formula1>
    </dataValidation>
  </dataValidation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A920C-CC42-420B-BE98-6984FB39E33E}">
  <dimension ref="A1:BOU947"/>
  <sheetViews>
    <sheetView topLeftCell="A57" workbookViewId="0">
      <selection activeCell="C87" sqref="C87"/>
    </sheetView>
  </sheetViews>
  <sheetFormatPr baseColWidth="10" defaultRowHeight="10.199999999999999" x14ac:dyDescent="0.2"/>
  <cols>
    <col min="1" max="1" width="4.77734375" style="1" customWidth="1"/>
    <col min="2" max="2" width="23.21875" style="1" customWidth="1"/>
    <col min="3" max="3" width="27.44140625" style="1" customWidth="1"/>
    <col min="4" max="4" width="23.77734375" style="1" customWidth="1"/>
    <col min="5" max="6" width="13.44140625" style="1" customWidth="1"/>
    <col min="7" max="8" width="23.77734375" style="1" customWidth="1"/>
    <col min="9" max="9" width="12" style="2" customWidth="1"/>
    <col min="10" max="28" width="9.77734375" style="2" customWidth="1"/>
    <col min="29" max="29" width="11.44140625" style="2" customWidth="1"/>
    <col min="30" max="30" width="5.77734375" style="2" customWidth="1"/>
    <col min="31" max="31" width="9.77734375" style="2" customWidth="1"/>
    <col min="32" max="32" width="5.77734375" style="1" customWidth="1"/>
    <col min="33" max="33" width="10.21875" style="2" customWidth="1"/>
    <col min="34" max="34" width="6.44140625" style="5" customWidth="1"/>
    <col min="35" max="35" width="40.21875" style="1" customWidth="1"/>
    <col min="36" max="36" width="17.77734375" style="1" customWidth="1"/>
    <col min="37" max="37" width="23" style="2" customWidth="1"/>
    <col min="38" max="38" width="18" style="2" customWidth="1"/>
    <col min="39" max="39" width="8.77734375" style="4" customWidth="1"/>
    <col min="40" max="40" width="12.21875" style="1" hidden="1" customWidth="1"/>
    <col min="41" max="41" width="8.77734375" style="1" hidden="1" customWidth="1"/>
    <col min="42" max="42" width="10.21875" style="4" hidden="1" customWidth="1"/>
    <col min="43" max="43" width="8.77734375" style="4" hidden="1" customWidth="1"/>
    <col min="44" max="44" width="12.21875" style="1" hidden="1" customWidth="1"/>
    <col min="45" max="45" width="8.77734375" style="1" hidden="1" customWidth="1"/>
    <col min="46" max="46" width="10" style="4" hidden="1" customWidth="1"/>
    <col min="47" max="47" width="8.77734375" style="4" hidden="1" customWidth="1"/>
    <col min="48" max="48" width="12.21875" style="1" hidden="1" customWidth="1"/>
    <col min="49" max="49" width="8.77734375" style="1" hidden="1" customWidth="1"/>
    <col min="50" max="50" width="10.21875" style="4" hidden="1" customWidth="1"/>
    <col min="51" max="51" width="8.77734375" style="4" hidden="1" customWidth="1"/>
    <col min="52" max="52" width="12.21875" style="1" hidden="1" customWidth="1"/>
    <col min="53" max="53" width="8.77734375" style="1" hidden="1" customWidth="1"/>
    <col min="54" max="54" width="9.21875" style="4" hidden="1" customWidth="1"/>
    <col min="55" max="55" width="8.77734375" style="4" hidden="1" customWidth="1"/>
    <col min="56" max="56" width="12.21875" style="1" hidden="1" customWidth="1"/>
    <col min="57" max="57" width="8.77734375" style="1" hidden="1" customWidth="1"/>
    <col min="58" max="58" width="9.21875" style="4" hidden="1" customWidth="1"/>
    <col min="59" max="59" width="8.77734375" style="4" hidden="1" customWidth="1"/>
    <col min="60" max="60" width="12.21875" style="1" hidden="1" customWidth="1"/>
    <col min="61" max="61" width="8.77734375" style="1" hidden="1" customWidth="1"/>
    <col min="62" max="62" width="9.21875" style="4" hidden="1" customWidth="1"/>
    <col min="63" max="63" width="8.77734375" style="4" hidden="1" customWidth="1"/>
    <col min="64" max="64" width="12.21875" style="1" hidden="1" customWidth="1"/>
    <col min="65" max="65" width="8.77734375" style="1" hidden="1" customWidth="1"/>
    <col min="66" max="66" width="9.21875" style="4" hidden="1" customWidth="1"/>
    <col min="67" max="67" width="8.77734375" style="4" hidden="1" customWidth="1"/>
    <col min="68" max="68" width="12.21875" style="1" hidden="1" customWidth="1"/>
    <col min="69" max="69" width="8.77734375" style="1" customWidth="1"/>
    <col min="70" max="70" width="9.21875" style="4" customWidth="1"/>
    <col min="71" max="71" width="8.77734375" style="4" hidden="1" customWidth="1"/>
    <col min="72" max="72" width="12.21875" style="1" hidden="1" customWidth="1"/>
    <col min="73" max="73" width="8.77734375" style="1" hidden="1" customWidth="1"/>
    <col min="74" max="74" width="9.21875" style="4" hidden="1" customWidth="1"/>
    <col min="75" max="75" width="8.77734375" style="4" hidden="1" customWidth="1"/>
    <col min="76" max="76" width="12.21875" style="1" hidden="1" customWidth="1"/>
    <col min="77" max="77" width="8.77734375" style="1" hidden="1" customWidth="1"/>
    <col min="78" max="78" width="9.21875" style="4" hidden="1" customWidth="1"/>
    <col min="79" max="79" width="8.77734375" style="4" hidden="1" customWidth="1"/>
    <col min="80" max="80" width="12.21875" style="1" hidden="1" customWidth="1"/>
    <col min="81" max="81" width="8.77734375" style="1" hidden="1" customWidth="1"/>
    <col min="82" max="82" width="9.21875" style="4" hidden="1" customWidth="1"/>
    <col min="83" max="83" width="8.77734375" style="4" hidden="1" customWidth="1"/>
    <col min="84" max="84" width="12.21875" style="1" hidden="1" customWidth="1"/>
    <col min="85" max="85" width="8.77734375" style="1" hidden="1" customWidth="1"/>
    <col min="86" max="86" width="9.21875" style="4" hidden="1" customWidth="1"/>
    <col min="87" max="89" width="2.21875" style="4" hidden="1" customWidth="1"/>
    <col min="90" max="90" width="9.77734375" style="4" customWidth="1"/>
    <col min="91" max="91" width="6.77734375" style="4" customWidth="1"/>
    <col min="92" max="92" width="9.77734375" style="4" customWidth="1"/>
    <col min="93" max="93" width="6.77734375" style="4" customWidth="1"/>
    <col min="94" max="94" width="9.77734375" style="4" customWidth="1"/>
    <col min="95" max="95" width="6.77734375" style="4" customWidth="1"/>
    <col min="96" max="96" width="40.77734375" style="4" customWidth="1"/>
    <col min="97" max="97" width="7" style="4" customWidth="1"/>
    <col min="98" max="98" width="2.77734375" style="4" customWidth="1"/>
    <col min="99" max="99" width="37.21875" style="2" customWidth="1"/>
    <col min="100" max="100" width="36.44140625" style="2" customWidth="1"/>
    <col min="101" max="101" width="1.44140625" style="4" customWidth="1"/>
    <col min="102" max="105" width="5.44140625" style="4" customWidth="1"/>
    <col min="106" max="106" width="5.77734375" style="1" customWidth="1"/>
    <col min="107" max="108" width="6.77734375" style="1" customWidth="1"/>
    <col min="109" max="109" width="4.44140625" style="4" customWidth="1"/>
    <col min="110" max="110" width="6.44140625" style="1" customWidth="1"/>
    <col min="111" max="112" width="6.44140625" style="4" customWidth="1"/>
    <col min="113" max="113" width="19" style="1" customWidth="1"/>
    <col min="114" max="116" width="6" style="1" customWidth="1"/>
    <col min="117" max="117" width="4.44140625" style="4" customWidth="1"/>
    <col min="118" max="118" width="6.44140625" style="1" customWidth="1"/>
    <col min="119" max="119" width="6.44140625" style="4" customWidth="1"/>
    <col min="120" max="191" width="6" style="1" customWidth="1"/>
    <col min="192" max="192" width="7.44140625" style="1" customWidth="1"/>
    <col min="193" max="224" width="8" style="1" customWidth="1"/>
    <col min="225" max="1677" width="2.21875" style="1" customWidth="1"/>
    <col min="1678" max="1680" width="10.88671875" style="1"/>
    <col min="1681" max="1681" width="4.21875" style="1" customWidth="1"/>
    <col min="1682" max="1683" width="10.88671875" style="1"/>
    <col min="1684" max="1684" width="4.77734375" style="1" customWidth="1"/>
    <col min="1685" max="1690" width="10.88671875" style="1"/>
    <col min="1691" max="1691" width="36.21875" style="1" customWidth="1"/>
    <col min="1692" max="1692" width="10.88671875" style="1"/>
    <col min="1693" max="1693" width="45.44140625" style="1" customWidth="1"/>
    <col min="1694" max="1695" width="10.88671875" style="1"/>
    <col min="1696" max="1696" width="10.88671875" style="3"/>
    <col min="1697" max="1697" width="10.88671875" style="1"/>
    <col min="1698" max="1698" width="32.44140625" style="2" customWidth="1"/>
    <col min="1699" max="1702" width="10.88671875" style="1"/>
    <col min="1703" max="1703" width="35.44140625" style="1" customWidth="1"/>
    <col min="1704" max="1762" width="10.88671875" style="1"/>
    <col min="1763" max="1763" width="26.44140625" style="1" customWidth="1"/>
    <col min="1764" max="1766" width="10.88671875" style="1"/>
    <col min="1767" max="1767" width="17.44140625" style="1" customWidth="1"/>
    <col min="1768" max="1892" width="10.88671875" style="1"/>
    <col min="1893" max="1893" width="12" style="1" customWidth="1"/>
    <col min="1894" max="1894" width="2.77734375" style="1" customWidth="1"/>
    <col min="1895" max="1896" width="6.44140625" style="1" customWidth="1"/>
    <col min="1897" max="1897" width="5.77734375" style="1" customWidth="1"/>
    <col min="1898" max="1898" width="6.44140625" style="1" customWidth="1"/>
    <col min="1899" max="1899" width="13.77734375" style="1" customWidth="1"/>
    <col min="1900" max="1901" width="9" style="1" customWidth="1"/>
    <col min="1902" max="1902" width="2.44140625" style="1" customWidth="1"/>
    <col min="1903" max="1903" width="8.77734375" style="1" customWidth="1"/>
    <col min="1904" max="1904" width="7.44140625" style="1" customWidth="1"/>
    <col min="1905" max="1907" width="3.77734375" style="1" customWidth="1"/>
    <col min="1908" max="1908" width="3.44140625" style="1" customWidth="1"/>
    <col min="1909" max="1909" width="2.77734375" style="1" customWidth="1"/>
    <col min="1910" max="1910" width="3" style="1" customWidth="1"/>
    <col min="1911" max="1913" width="0" style="1" hidden="1" customWidth="1"/>
    <col min="1914" max="1914" width="4.44140625" style="1" customWidth="1"/>
    <col min="1915" max="1915" width="0" style="1" hidden="1" customWidth="1"/>
    <col min="1916" max="1917" width="14.77734375" style="1" customWidth="1"/>
    <col min="1918" max="1918" width="15.21875" style="1" customWidth="1"/>
    <col min="1919" max="1919" width="6.44140625" style="1" customWidth="1"/>
    <col min="1920" max="1920" width="15.21875" style="1" customWidth="1"/>
    <col min="1921" max="1921" width="4.21875" style="1" customWidth="1"/>
    <col min="1922" max="1922" width="3" style="1" customWidth="1"/>
    <col min="1923" max="1925" width="0" style="1" hidden="1" customWidth="1"/>
    <col min="1926" max="1926" width="3" style="1" customWidth="1"/>
    <col min="1927" max="1927" width="0" style="1" hidden="1" customWidth="1"/>
    <col min="1928" max="1928" width="3" style="1" customWidth="1"/>
    <col min="1929" max="1929" width="0" style="1" hidden="1" customWidth="1"/>
    <col min="1930" max="1930" width="4.44140625" style="1" customWidth="1"/>
    <col min="1931" max="1931" width="34.21875" style="1" customWidth="1"/>
    <col min="1932" max="1932" width="23.44140625" style="1" customWidth="1"/>
    <col min="1933" max="1933" width="9.21875" style="1" customWidth="1"/>
    <col min="1934" max="1934" width="19.44140625" style="1" customWidth="1"/>
    <col min="1935" max="1935" width="42.77734375" style="1" customWidth="1"/>
    <col min="1936" max="1936" width="5.77734375" style="1" customWidth="1"/>
    <col min="1937" max="1937" width="31.44140625" style="1" customWidth="1"/>
    <col min="1938" max="1938" width="16.21875" style="1" customWidth="1"/>
    <col min="1939" max="1940" width="9.21875" style="1" customWidth="1"/>
    <col min="1941" max="1941" width="11.21875" style="1" customWidth="1"/>
    <col min="1942" max="1942" width="2.21875" style="1" customWidth="1"/>
    <col min="1943" max="2148" width="10.88671875" style="1"/>
    <col min="2149" max="2149" width="12" style="1" customWidth="1"/>
    <col min="2150" max="2150" width="2.77734375" style="1" customWidth="1"/>
    <col min="2151" max="2152" width="6.44140625" style="1" customWidth="1"/>
    <col min="2153" max="2153" width="5.77734375" style="1" customWidth="1"/>
    <col min="2154" max="2154" width="6.44140625" style="1" customWidth="1"/>
    <col min="2155" max="2155" width="13.77734375" style="1" customWidth="1"/>
    <col min="2156" max="2157" width="9" style="1" customWidth="1"/>
    <col min="2158" max="2158" width="2.44140625" style="1" customWidth="1"/>
    <col min="2159" max="2159" width="8.77734375" style="1" customWidth="1"/>
    <col min="2160" max="2160" width="7.44140625" style="1" customWidth="1"/>
    <col min="2161" max="2163" width="3.77734375" style="1" customWidth="1"/>
    <col min="2164" max="2164" width="3.44140625" style="1" customWidth="1"/>
    <col min="2165" max="2165" width="2.77734375" style="1" customWidth="1"/>
    <col min="2166" max="2166" width="3" style="1" customWidth="1"/>
    <col min="2167" max="2169" width="0" style="1" hidden="1" customWidth="1"/>
    <col min="2170" max="2170" width="4.44140625" style="1" customWidth="1"/>
    <col min="2171" max="2171" width="0" style="1" hidden="1" customWidth="1"/>
    <col min="2172" max="2173" width="14.77734375" style="1" customWidth="1"/>
    <col min="2174" max="2174" width="15.21875" style="1" customWidth="1"/>
    <col min="2175" max="2175" width="6.44140625" style="1" customWidth="1"/>
    <col min="2176" max="2176" width="15.21875" style="1" customWidth="1"/>
    <col min="2177" max="2177" width="4.21875" style="1" customWidth="1"/>
    <col min="2178" max="2178" width="3" style="1" customWidth="1"/>
    <col min="2179" max="2181" width="0" style="1" hidden="1" customWidth="1"/>
    <col min="2182" max="2182" width="3" style="1" customWidth="1"/>
    <col min="2183" max="2183" width="0" style="1" hidden="1" customWidth="1"/>
    <col min="2184" max="2184" width="3" style="1" customWidth="1"/>
    <col min="2185" max="2185" width="0" style="1" hidden="1" customWidth="1"/>
    <col min="2186" max="2186" width="4.44140625" style="1" customWidth="1"/>
    <col min="2187" max="2187" width="34.21875" style="1" customWidth="1"/>
    <col min="2188" max="2188" width="23.44140625" style="1" customWidth="1"/>
    <col min="2189" max="2189" width="9.21875" style="1" customWidth="1"/>
    <col min="2190" max="2190" width="19.44140625" style="1" customWidth="1"/>
    <col min="2191" max="2191" width="42.77734375" style="1" customWidth="1"/>
    <col min="2192" max="2192" width="5.77734375" style="1" customWidth="1"/>
    <col min="2193" max="2193" width="31.44140625" style="1" customWidth="1"/>
    <col min="2194" max="2194" width="16.21875" style="1" customWidth="1"/>
    <col min="2195" max="2196" width="9.21875" style="1" customWidth="1"/>
    <col min="2197" max="2197" width="11.21875" style="1" customWidth="1"/>
    <col min="2198" max="2198" width="2.21875" style="1" customWidth="1"/>
    <col min="2199" max="2404" width="10.88671875" style="1"/>
    <col min="2405" max="2405" width="12" style="1" customWidth="1"/>
    <col min="2406" max="2406" width="2.77734375" style="1" customWidth="1"/>
    <col min="2407" max="2408" width="6.44140625" style="1" customWidth="1"/>
    <col min="2409" max="2409" width="5.77734375" style="1" customWidth="1"/>
    <col min="2410" max="2410" width="6.44140625" style="1" customWidth="1"/>
    <col min="2411" max="2411" width="13.77734375" style="1" customWidth="1"/>
    <col min="2412" max="2413" width="9" style="1" customWidth="1"/>
    <col min="2414" max="2414" width="2.44140625" style="1" customWidth="1"/>
    <col min="2415" max="2415" width="8.77734375" style="1" customWidth="1"/>
    <col min="2416" max="2416" width="7.44140625" style="1" customWidth="1"/>
    <col min="2417" max="2419" width="3.77734375" style="1" customWidth="1"/>
    <col min="2420" max="2420" width="3.44140625" style="1" customWidth="1"/>
    <col min="2421" max="2421" width="2.77734375" style="1" customWidth="1"/>
    <col min="2422" max="2422" width="3" style="1" customWidth="1"/>
    <col min="2423" max="2425" width="0" style="1" hidden="1" customWidth="1"/>
    <col min="2426" max="2426" width="4.44140625" style="1" customWidth="1"/>
    <col min="2427" max="2427" width="0" style="1" hidden="1" customWidth="1"/>
    <col min="2428" max="2429" width="14.77734375" style="1" customWidth="1"/>
    <col min="2430" max="2430" width="15.21875" style="1" customWidth="1"/>
    <col min="2431" max="2431" width="6.44140625" style="1" customWidth="1"/>
    <col min="2432" max="2432" width="15.21875" style="1" customWidth="1"/>
    <col min="2433" max="2433" width="4.21875" style="1" customWidth="1"/>
    <col min="2434" max="2434" width="3" style="1" customWidth="1"/>
    <col min="2435" max="2437" width="0" style="1" hidden="1" customWidth="1"/>
    <col min="2438" max="2438" width="3" style="1" customWidth="1"/>
    <col min="2439" max="2439" width="0" style="1" hidden="1" customWidth="1"/>
    <col min="2440" max="2440" width="3" style="1" customWidth="1"/>
    <col min="2441" max="2441" width="0" style="1" hidden="1" customWidth="1"/>
    <col min="2442" max="2442" width="4.44140625" style="1" customWidth="1"/>
    <col min="2443" max="2443" width="34.21875" style="1" customWidth="1"/>
    <col min="2444" max="2444" width="23.44140625" style="1" customWidth="1"/>
    <col min="2445" max="2445" width="9.21875" style="1" customWidth="1"/>
    <col min="2446" max="2446" width="19.44140625" style="1" customWidth="1"/>
    <col min="2447" max="2447" width="42.77734375" style="1" customWidth="1"/>
    <col min="2448" max="2448" width="5.77734375" style="1" customWidth="1"/>
    <col min="2449" max="2449" width="31.44140625" style="1" customWidth="1"/>
    <col min="2450" max="2450" width="16.21875" style="1" customWidth="1"/>
    <col min="2451" max="2452" width="9.21875" style="1" customWidth="1"/>
    <col min="2453" max="2453" width="11.21875" style="1" customWidth="1"/>
    <col min="2454" max="2454" width="2.21875" style="1" customWidth="1"/>
    <col min="2455" max="2660" width="10.88671875" style="1"/>
    <col min="2661" max="2661" width="12" style="1" customWidth="1"/>
    <col min="2662" max="2662" width="2.77734375" style="1" customWidth="1"/>
    <col min="2663" max="2664" width="6.44140625" style="1" customWidth="1"/>
    <col min="2665" max="2665" width="5.77734375" style="1" customWidth="1"/>
    <col min="2666" max="2666" width="6.44140625" style="1" customWidth="1"/>
    <col min="2667" max="2667" width="13.77734375" style="1" customWidth="1"/>
    <col min="2668" max="2669" width="9" style="1" customWidth="1"/>
    <col min="2670" max="2670" width="2.44140625" style="1" customWidth="1"/>
    <col min="2671" max="2671" width="8.77734375" style="1" customWidth="1"/>
    <col min="2672" max="2672" width="7.44140625" style="1" customWidth="1"/>
    <col min="2673" max="2675" width="3.77734375" style="1" customWidth="1"/>
    <col min="2676" max="2676" width="3.44140625" style="1" customWidth="1"/>
    <col min="2677" max="2677" width="2.77734375" style="1" customWidth="1"/>
    <col min="2678" max="2678" width="3" style="1" customWidth="1"/>
    <col min="2679" max="2681" width="0" style="1" hidden="1" customWidth="1"/>
    <col min="2682" max="2682" width="4.44140625" style="1" customWidth="1"/>
    <col min="2683" max="2683" width="0" style="1" hidden="1" customWidth="1"/>
    <col min="2684" max="2685" width="14.77734375" style="1" customWidth="1"/>
    <col min="2686" max="2686" width="15.21875" style="1" customWidth="1"/>
    <col min="2687" max="2687" width="6.44140625" style="1" customWidth="1"/>
    <col min="2688" max="2688" width="15.21875" style="1" customWidth="1"/>
    <col min="2689" max="2689" width="4.21875" style="1" customWidth="1"/>
    <col min="2690" max="2690" width="3" style="1" customWidth="1"/>
    <col min="2691" max="2693" width="0" style="1" hidden="1" customWidth="1"/>
    <col min="2694" max="2694" width="3" style="1" customWidth="1"/>
    <col min="2695" max="2695" width="0" style="1" hidden="1" customWidth="1"/>
    <col min="2696" max="2696" width="3" style="1" customWidth="1"/>
    <col min="2697" max="2697" width="0" style="1" hidden="1" customWidth="1"/>
    <col min="2698" max="2698" width="4.44140625" style="1" customWidth="1"/>
    <col min="2699" max="2699" width="34.21875" style="1" customWidth="1"/>
    <col min="2700" max="2700" width="23.44140625" style="1" customWidth="1"/>
    <col min="2701" max="2701" width="9.21875" style="1" customWidth="1"/>
    <col min="2702" max="2702" width="19.44140625" style="1" customWidth="1"/>
    <col min="2703" max="2703" width="42.77734375" style="1" customWidth="1"/>
    <col min="2704" max="2704" width="5.77734375" style="1" customWidth="1"/>
    <col min="2705" max="2705" width="31.44140625" style="1" customWidth="1"/>
    <col min="2706" max="2706" width="16.21875" style="1" customWidth="1"/>
    <col min="2707" max="2708" width="9.21875" style="1" customWidth="1"/>
    <col min="2709" max="2709" width="11.21875" style="1" customWidth="1"/>
    <col min="2710" max="2710" width="2.21875" style="1" customWidth="1"/>
    <col min="2711" max="2916" width="10.88671875" style="1"/>
    <col min="2917" max="2917" width="12" style="1" customWidth="1"/>
    <col min="2918" max="2918" width="2.77734375" style="1" customWidth="1"/>
    <col min="2919" max="2920" width="6.44140625" style="1" customWidth="1"/>
    <col min="2921" max="2921" width="5.77734375" style="1" customWidth="1"/>
    <col min="2922" max="2922" width="6.44140625" style="1" customWidth="1"/>
    <col min="2923" max="2923" width="13.77734375" style="1" customWidth="1"/>
    <col min="2924" max="2925" width="9" style="1" customWidth="1"/>
    <col min="2926" max="2926" width="2.44140625" style="1" customWidth="1"/>
    <col min="2927" max="2927" width="8.77734375" style="1" customWidth="1"/>
    <col min="2928" max="2928" width="7.44140625" style="1" customWidth="1"/>
    <col min="2929" max="2931" width="3.77734375" style="1" customWidth="1"/>
    <col min="2932" max="2932" width="3.44140625" style="1" customWidth="1"/>
    <col min="2933" max="2933" width="2.77734375" style="1" customWidth="1"/>
    <col min="2934" max="2934" width="3" style="1" customWidth="1"/>
    <col min="2935" max="2937" width="0" style="1" hidden="1" customWidth="1"/>
    <col min="2938" max="2938" width="4.44140625" style="1" customWidth="1"/>
    <col min="2939" max="2939" width="0" style="1" hidden="1" customWidth="1"/>
    <col min="2940" max="2941" width="14.77734375" style="1" customWidth="1"/>
    <col min="2942" max="2942" width="15.21875" style="1" customWidth="1"/>
    <col min="2943" max="2943" width="6.44140625" style="1" customWidth="1"/>
    <col min="2944" max="2944" width="15.21875" style="1" customWidth="1"/>
    <col min="2945" max="2945" width="4.21875" style="1" customWidth="1"/>
    <col min="2946" max="2946" width="3" style="1" customWidth="1"/>
    <col min="2947" max="2949" width="0" style="1" hidden="1" customWidth="1"/>
    <col min="2950" max="2950" width="3" style="1" customWidth="1"/>
    <col min="2951" max="2951" width="0" style="1" hidden="1" customWidth="1"/>
    <col min="2952" max="2952" width="3" style="1" customWidth="1"/>
    <col min="2953" max="2953" width="0" style="1" hidden="1" customWidth="1"/>
    <col min="2954" max="2954" width="4.44140625" style="1" customWidth="1"/>
    <col min="2955" max="2955" width="34.21875" style="1" customWidth="1"/>
    <col min="2956" max="2956" width="23.44140625" style="1" customWidth="1"/>
    <col min="2957" max="2957" width="9.21875" style="1" customWidth="1"/>
    <col min="2958" max="2958" width="19.44140625" style="1" customWidth="1"/>
    <col min="2959" max="2959" width="42.77734375" style="1" customWidth="1"/>
    <col min="2960" max="2960" width="5.77734375" style="1" customWidth="1"/>
    <col min="2961" max="2961" width="31.44140625" style="1" customWidth="1"/>
    <col min="2962" max="2962" width="16.21875" style="1" customWidth="1"/>
    <col min="2963" max="2964" width="9.21875" style="1" customWidth="1"/>
    <col min="2965" max="2965" width="11.21875" style="1" customWidth="1"/>
    <col min="2966" max="2966" width="2.21875" style="1" customWidth="1"/>
    <col min="2967" max="3172" width="10.88671875" style="1"/>
    <col min="3173" max="3173" width="12" style="1" customWidth="1"/>
    <col min="3174" max="3174" width="2.77734375" style="1" customWidth="1"/>
    <col min="3175" max="3176" width="6.44140625" style="1" customWidth="1"/>
    <col min="3177" max="3177" width="5.77734375" style="1" customWidth="1"/>
    <col min="3178" max="3178" width="6.44140625" style="1" customWidth="1"/>
    <col min="3179" max="3179" width="13.77734375" style="1" customWidth="1"/>
    <col min="3180" max="3181" width="9" style="1" customWidth="1"/>
    <col min="3182" max="3182" width="2.44140625" style="1" customWidth="1"/>
    <col min="3183" max="3183" width="8.77734375" style="1" customWidth="1"/>
    <col min="3184" max="3184" width="7.44140625" style="1" customWidth="1"/>
    <col min="3185" max="3187" width="3.77734375" style="1" customWidth="1"/>
    <col min="3188" max="3188" width="3.44140625" style="1" customWidth="1"/>
    <col min="3189" max="3189" width="2.77734375" style="1" customWidth="1"/>
    <col min="3190" max="3190" width="3" style="1" customWidth="1"/>
    <col min="3191" max="3193" width="0" style="1" hidden="1" customWidth="1"/>
    <col min="3194" max="3194" width="4.44140625" style="1" customWidth="1"/>
    <col min="3195" max="3195" width="0" style="1" hidden="1" customWidth="1"/>
    <col min="3196" max="3197" width="14.77734375" style="1" customWidth="1"/>
    <col min="3198" max="3198" width="15.21875" style="1" customWidth="1"/>
    <col min="3199" max="3199" width="6.44140625" style="1" customWidth="1"/>
    <col min="3200" max="3200" width="15.21875" style="1" customWidth="1"/>
    <col min="3201" max="3201" width="4.21875" style="1" customWidth="1"/>
    <col min="3202" max="3202" width="3" style="1" customWidth="1"/>
    <col min="3203" max="3205" width="0" style="1" hidden="1" customWidth="1"/>
    <col min="3206" max="3206" width="3" style="1" customWidth="1"/>
    <col min="3207" max="3207" width="0" style="1" hidden="1" customWidth="1"/>
    <col min="3208" max="3208" width="3" style="1" customWidth="1"/>
    <col min="3209" max="3209" width="0" style="1" hidden="1" customWidth="1"/>
    <col min="3210" max="3210" width="4.44140625" style="1" customWidth="1"/>
    <col min="3211" max="3211" width="34.21875" style="1" customWidth="1"/>
    <col min="3212" max="3212" width="23.44140625" style="1" customWidth="1"/>
    <col min="3213" max="3213" width="9.21875" style="1" customWidth="1"/>
    <col min="3214" max="3214" width="19.44140625" style="1" customWidth="1"/>
    <col min="3215" max="3215" width="42.77734375" style="1" customWidth="1"/>
    <col min="3216" max="3216" width="5.77734375" style="1" customWidth="1"/>
    <col min="3217" max="3217" width="31.44140625" style="1" customWidth="1"/>
    <col min="3218" max="3218" width="16.21875" style="1" customWidth="1"/>
    <col min="3219" max="3220" width="9.21875" style="1" customWidth="1"/>
    <col min="3221" max="3221" width="11.21875" style="1" customWidth="1"/>
    <col min="3222" max="3222" width="2.21875" style="1" customWidth="1"/>
    <col min="3223" max="3428" width="10.88671875" style="1"/>
    <col min="3429" max="3429" width="12" style="1" customWidth="1"/>
    <col min="3430" max="3430" width="2.77734375" style="1" customWidth="1"/>
    <col min="3431" max="3432" width="6.44140625" style="1" customWidth="1"/>
    <col min="3433" max="3433" width="5.77734375" style="1" customWidth="1"/>
    <col min="3434" max="3434" width="6.44140625" style="1" customWidth="1"/>
    <col min="3435" max="3435" width="13.77734375" style="1" customWidth="1"/>
    <col min="3436" max="3437" width="9" style="1" customWidth="1"/>
    <col min="3438" max="3438" width="2.44140625" style="1" customWidth="1"/>
    <col min="3439" max="3439" width="8.77734375" style="1" customWidth="1"/>
    <col min="3440" max="3440" width="7.44140625" style="1" customWidth="1"/>
    <col min="3441" max="3443" width="3.77734375" style="1" customWidth="1"/>
    <col min="3444" max="3444" width="3.44140625" style="1" customWidth="1"/>
    <col min="3445" max="3445" width="2.77734375" style="1" customWidth="1"/>
    <col min="3446" max="3446" width="3" style="1" customWidth="1"/>
    <col min="3447" max="3449" width="0" style="1" hidden="1" customWidth="1"/>
    <col min="3450" max="3450" width="4.44140625" style="1" customWidth="1"/>
    <col min="3451" max="3451" width="0" style="1" hidden="1" customWidth="1"/>
    <col min="3452" max="3453" width="14.77734375" style="1" customWidth="1"/>
    <col min="3454" max="3454" width="15.21875" style="1" customWidth="1"/>
    <col min="3455" max="3455" width="6.44140625" style="1" customWidth="1"/>
    <col min="3456" max="3456" width="15.21875" style="1" customWidth="1"/>
    <col min="3457" max="3457" width="4.21875" style="1" customWidth="1"/>
    <col min="3458" max="3458" width="3" style="1" customWidth="1"/>
    <col min="3459" max="3461" width="0" style="1" hidden="1" customWidth="1"/>
    <col min="3462" max="3462" width="3" style="1" customWidth="1"/>
    <col min="3463" max="3463" width="0" style="1" hidden="1" customWidth="1"/>
    <col min="3464" max="3464" width="3" style="1" customWidth="1"/>
    <col min="3465" max="3465" width="0" style="1" hidden="1" customWidth="1"/>
    <col min="3466" max="3466" width="4.44140625" style="1" customWidth="1"/>
    <col min="3467" max="3467" width="34.21875" style="1" customWidth="1"/>
    <col min="3468" max="3468" width="23.44140625" style="1" customWidth="1"/>
    <col min="3469" max="3469" width="9.21875" style="1" customWidth="1"/>
    <col min="3470" max="3470" width="19.44140625" style="1" customWidth="1"/>
    <col min="3471" max="3471" width="42.77734375" style="1" customWidth="1"/>
    <col min="3472" max="3472" width="5.77734375" style="1" customWidth="1"/>
    <col min="3473" max="3473" width="31.44140625" style="1" customWidth="1"/>
    <col min="3474" max="3474" width="16.21875" style="1" customWidth="1"/>
    <col min="3475" max="3476" width="9.21875" style="1" customWidth="1"/>
    <col min="3477" max="3477" width="11.21875" style="1" customWidth="1"/>
    <col min="3478" max="3478" width="2.21875" style="1" customWidth="1"/>
    <col min="3479" max="3684" width="10.88671875" style="1"/>
    <col min="3685" max="3685" width="12" style="1" customWidth="1"/>
    <col min="3686" max="3686" width="2.77734375" style="1" customWidth="1"/>
    <col min="3687" max="3688" width="6.44140625" style="1" customWidth="1"/>
    <col min="3689" max="3689" width="5.77734375" style="1" customWidth="1"/>
    <col min="3690" max="3690" width="6.44140625" style="1" customWidth="1"/>
    <col min="3691" max="3691" width="13.77734375" style="1" customWidth="1"/>
    <col min="3692" max="3693" width="9" style="1" customWidth="1"/>
    <col min="3694" max="3694" width="2.44140625" style="1" customWidth="1"/>
    <col min="3695" max="3695" width="8.77734375" style="1" customWidth="1"/>
    <col min="3696" max="3696" width="7.44140625" style="1" customWidth="1"/>
    <col min="3697" max="3699" width="3.77734375" style="1" customWidth="1"/>
    <col min="3700" max="3700" width="3.44140625" style="1" customWidth="1"/>
    <col min="3701" max="3701" width="2.77734375" style="1" customWidth="1"/>
    <col min="3702" max="3702" width="3" style="1" customWidth="1"/>
    <col min="3703" max="3705" width="0" style="1" hidden="1" customWidth="1"/>
    <col min="3706" max="3706" width="4.44140625" style="1" customWidth="1"/>
    <col min="3707" max="3707" width="0" style="1" hidden="1" customWidth="1"/>
    <col min="3708" max="3709" width="14.77734375" style="1" customWidth="1"/>
    <col min="3710" max="3710" width="15.21875" style="1" customWidth="1"/>
    <col min="3711" max="3711" width="6.44140625" style="1" customWidth="1"/>
    <col min="3712" max="3712" width="15.21875" style="1" customWidth="1"/>
    <col min="3713" max="3713" width="4.21875" style="1" customWidth="1"/>
    <col min="3714" max="3714" width="3" style="1" customWidth="1"/>
    <col min="3715" max="3717" width="0" style="1" hidden="1" customWidth="1"/>
    <col min="3718" max="3718" width="3" style="1" customWidth="1"/>
    <col min="3719" max="3719" width="0" style="1" hidden="1" customWidth="1"/>
    <col min="3720" max="3720" width="3" style="1" customWidth="1"/>
    <col min="3721" max="3721" width="0" style="1" hidden="1" customWidth="1"/>
    <col min="3722" max="3722" width="4.44140625" style="1" customWidth="1"/>
    <col min="3723" max="3723" width="34.21875" style="1" customWidth="1"/>
    <col min="3724" max="3724" width="23.44140625" style="1" customWidth="1"/>
    <col min="3725" max="3725" width="9.21875" style="1" customWidth="1"/>
    <col min="3726" max="3726" width="19.44140625" style="1" customWidth="1"/>
    <col min="3727" max="3727" width="42.77734375" style="1" customWidth="1"/>
    <col min="3728" max="3728" width="5.77734375" style="1" customWidth="1"/>
    <col min="3729" max="3729" width="31.44140625" style="1" customWidth="1"/>
    <col min="3730" max="3730" width="16.21875" style="1" customWidth="1"/>
    <col min="3731" max="3732" width="9.21875" style="1" customWidth="1"/>
    <col min="3733" max="3733" width="11.21875" style="1" customWidth="1"/>
    <col min="3734" max="3734" width="2.21875" style="1" customWidth="1"/>
    <col min="3735" max="3940" width="10.88671875" style="1"/>
    <col min="3941" max="3941" width="12" style="1" customWidth="1"/>
    <col min="3942" max="3942" width="2.77734375" style="1" customWidth="1"/>
    <col min="3943" max="3944" width="6.44140625" style="1" customWidth="1"/>
    <col min="3945" max="3945" width="5.77734375" style="1" customWidth="1"/>
    <col min="3946" max="3946" width="6.44140625" style="1" customWidth="1"/>
    <col min="3947" max="3947" width="13.77734375" style="1" customWidth="1"/>
    <col min="3948" max="3949" width="9" style="1" customWidth="1"/>
    <col min="3950" max="3950" width="2.44140625" style="1" customWidth="1"/>
    <col min="3951" max="3951" width="8.77734375" style="1" customWidth="1"/>
    <col min="3952" max="3952" width="7.44140625" style="1" customWidth="1"/>
    <col min="3953" max="3955" width="3.77734375" style="1" customWidth="1"/>
    <col min="3956" max="3956" width="3.44140625" style="1" customWidth="1"/>
    <col min="3957" max="3957" width="2.77734375" style="1" customWidth="1"/>
    <col min="3958" max="3958" width="3" style="1" customWidth="1"/>
    <col min="3959" max="3961" width="0" style="1" hidden="1" customWidth="1"/>
    <col min="3962" max="3962" width="4.44140625" style="1" customWidth="1"/>
    <col min="3963" max="3963" width="0" style="1" hidden="1" customWidth="1"/>
    <col min="3964" max="3965" width="14.77734375" style="1" customWidth="1"/>
    <col min="3966" max="3966" width="15.21875" style="1" customWidth="1"/>
    <col min="3967" max="3967" width="6.44140625" style="1" customWidth="1"/>
    <col min="3968" max="3968" width="15.21875" style="1" customWidth="1"/>
    <col min="3969" max="3969" width="4.21875" style="1" customWidth="1"/>
    <col min="3970" max="3970" width="3" style="1" customWidth="1"/>
    <col min="3971" max="3973" width="0" style="1" hidden="1" customWidth="1"/>
    <col min="3974" max="3974" width="3" style="1" customWidth="1"/>
    <col min="3975" max="3975" width="0" style="1" hidden="1" customWidth="1"/>
    <col min="3976" max="3976" width="3" style="1" customWidth="1"/>
    <col min="3977" max="3977" width="0" style="1" hidden="1" customWidth="1"/>
    <col min="3978" max="3978" width="4.44140625" style="1" customWidth="1"/>
    <col min="3979" max="3979" width="34.21875" style="1" customWidth="1"/>
    <col min="3980" max="3980" width="23.44140625" style="1" customWidth="1"/>
    <col min="3981" max="3981" width="9.21875" style="1" customWidth="1"/>
    <col min="3982" max="3982" width="19.44140625" style="1" customWidth="1"/>
    <col min="3983" max="3983" width="42.77734375" style="1" customWidth="1"/>
    <col min="3984" max="3984" width="5.77734375" style="1" customWidth="1"/>
    <col min="3985" max="3985" width="31.44140625" style="1" customWidth="1"/>
    <col min="3986" max="3986" width="16.21875" style="1" customWidth="1"/>
    <col min="3987" max="3988" width="9.21875" style="1" customWidth="1"/>
    <col min="3989" max="3989" width="11.21875" style="1" customWidth="1"/>
    <col min="3990" max="3990" width="2.21875" style="1" customWidth="1"/>
    <col min="3991" max="4196" width="10.88671875" style="1"/>
    <col min="4197" max="4197" width="12" style="1" customWidth="1"/>
    <col min="4198" max="4198" width="2.77734375" style="1" customWidth="1"/>
    <col min="4199" max="4200" width="6.44140625" style="1" customWidth="1"/>
    <col min="4201" max="4201" width="5.77734375" style="1" customWidth="1"/>
    <col min="4202" max="4202" width="6.44140625" style="1" customWidth="1"/>
    <col min="4203" max="4203" width="13.77734375" style="1" customWidth="1"/>
    <col min="4204" max="4205" width="9" style="1" customWidth="1"/>
    <col min="4206" max="4206" width="2.44140625" style="1" customWidth="1"/>
    <col min="4207" max="4207" width="8.77734375" style="1" customWidth="1"/>
    <col min="4208" max="4208" width="7.44140625" style="1" customWidth="1"/>
    <col min="4209" max="4211" width="3.77734375" style="1" customWidth="1"/>
    <col min="4212" max="4212" width="3.44140625" style="1" customWidth="1"/>
    <col min="4213" max="4213" width="2.77734375" style="1" customWidth="1"/>
    <col min="4214" max="4214" width="3" style="1" customWidth="1"/>
    <col min="4215" max="4217" width="0" style="1" hidden="1" customWidth="1"/>
    <col min="4218" max="4218" width="4.44140625" style="1" customWidth="1"/>
    <col min="4219" max="4219" width="0" style="1" hidden="1" customWidth="1"/>
    <col min="4220" max="4221" width="14.77734375" style="1" customWidth="1"/>
    <col min="4222" max="4222" width="15.21875" style="1" customWidth="1"/>
    <col min="4223" max="4223" width="6.44140625" style="1" customWidth="1"/>
    <col min="4224" max="4224" width="15.21875" style="1" customWidth="1"/>
    <col min="4225" max="4225" width="4.21875" style="1" customWidth="1"/>
    <col min="4226" max="4226" width="3" style="1" customWidth="1"/>
    <col min="4227" max="4229" width="0" style="1" hidden="1" customWidth="1"/>
    <col min="4230" max="4230" width="3" style="1" customWidth="1"/>
    <col min="4231" max="4231" width="0" style="1" hidden="1" customWidth="1"/>
    <col min="4232" max="4232" width="3" style="1" customWidth="1"/>
    <col min="4233" max="4233" width="0" style="1" hidden="1" customWidth="1"/>
    <col min="4234" max="4234" width="4.44140625" style="1" customWidth="1"/>
    <col min="4235" max="4235" width="34.21875" style="1" customWidth="1"/>
    <col min="4236" max="4236" width="23.44140625" style="1" customWidth="1"/>
    <col min="4237" max="4237" width="9.21875" style="1" customWidth="1"/>
    <col min="4238" max="4238" width="19.44140625" style="1" customWidth="1"/>
    <col min="4239" max="4239" width="42.77734375" style="1" customWidth="1"/>
    <col min="4240" max="4240" width="5.77734375" style="1" customWidth="1"/>
    <col min="4241" max="4241" width="31.44140625" style="1" customWidth="1"/>
    <col min="4242" max="4242" width="16.21875" style="1" customWidth="1"/>
    <col min="4243" max="4244" width="9.21875" style="1" customWidth="1"/>
    <col min="4245" max="4245" width="11.21875" style="1" customWidth="1"/>
    <col min="4246" max="4246" width="2.21875" style="1" customWidth="1"/>
    <col min="4247" max="4452" width="10.88671875" style="1"/>
    <col min="4453" max="4453" width="12" style="1" customWidth="1"/>
    <col min="4454" max="4454" width="2.77734375" style="1" customWidth="1"/>
    <col min="4455" max="4456" width="6.44140625" style="1" customWidth="1"/>
    <col min="4457" max="4457" width="5.77734375" style="1" customWidth="1"/>
    <col min="4458" max="4458" width="6.44140625" style="1" customWidth="1"/>
    <col min="4459" max="4459" width="13.77734375" style="1" customWidth="1"/>
    <col min="4460" max="4461" width="9" style="1" customWidth="1"/>
    <col min="4462" max="4462" width="2.44140625" style="1" customWidth="1"/>
    <col min="4463" max="4463" width="8.77734375" style="1" customWidth="1"/>
    <col min="4464" max="4464" width="7.44140625" style="1" customWidth="1"/>
    <col min="4465" max="4467" width="3.77734375" style="1" customWidth="1"/>
    <col min="4468" max="4468" width="3.44140625" style="1" customWidth="1"/>
    <col min="4469" max="4469" width="2.77734375" style="1" customWidth="1"/>
    <col min="4470" max="4470" width="3" style="1" customWidth="1"/>
    <col min="4471" max="4473" width="0" style="1" hidden="1" customWidth="1"/>
    <col min="4474" max="4474" width="4.44140625" style="1" customWidth="1"/>
    <col min="4475" max="4475" width="0" style="1" hidden="1" customWidth="1"/>
    <col min="4476" max="4477" width="14.77734375" style="1" customWidth="1"/>
    <col min="4478" max="4478" width="15.21875" style="1" customWidth="1"/>
    <col min="4479" max="4479" width="6.44140625" style="1" customWidth="1"/>
    <col min="4480" max="4480" width="15.21875" style="1" customWidth="1"/>
    <col min="4481" max="4481" width="4.21875" style="1" customWidth="1"/>
    <col min="4482" max="4482" width="3" style="1" customWidth="1"/>
    <col min="4483" max="4485" width="0" style="1" hidden="1" customWidth="1"/>
    <col min="4486" max="4486" width="3" style="1" customWidth="1"/>
    <col min="4487" max="4487" width="0" style="1" hidden="1" customWidth="1"/>
    <col min="4488" max="4488" width="3" style="1" customWidth="1"/>
    <col min="4489" max="4489" width="0" style="1" hidden="1" customWidth="1"/>
    <col min="4490" max="4490" width="4.44140625" style="1" customWidth="1"/>
    <col min="4491" max="4491" width="34.21875" style="1" customWidth="1"/>
    <col min="4492" max="4492" width="23.44140625" style="1" customWidth="1"/>
    <col min="4493" max="4493" width="9.21875" style="1" customWidth="1"/>
    <col min="4494" max="4494" width="19.44140625" style="1" customWidth="1"/>
    <col min="4495" max="4495" width="42.77734375" style="1" customWidth="1"/>
    <col min="4496" max="4496" width="5.77734375" style="1" customWidth="1"/>
    <col min="4497" max="4497" width="31.44140625" style="1" customWidth="1"/>
    <col min="4498" max="4498" width="16.21875" style="1" customWidth="1"/>
    <col min="4499" max="4500" width="9.21875" style="1" customWidth="1"/>
    <col min="4501" max="4501" width="11.21875" style="1" customWidth="1"/>
    <col min="4502" max="4502" width="2.21875" style="1" customWidth="1"/>
    <col min="4503" max="4708" width="10.88671875" style="1"/>
    <col min="4709" max="4709" width="12" style="1" customWidth="1"/>
    <col min="4710" max="4710" width="2.77734375" style="1" customWidth="1"/>
    <col min="4711" max="4712" width="6.44140625" style="1" customWidth="1"/>
    <col min="4713" max="4713" width="5.77734375" style="1" customWidth="1"/>
    <col min="4714" max="4714" width="6.44140625" style="1" customWidth="1"/>
    <col min="4715" max="4715" width="13.77734375" style="1" customWidth="1"/>
    <col min="4716" max="4717" width="9" style="1" customWidth="1"/>
    <col min="4718" max="4718" width="2.44140625" style="1" customWidth="1"/>
    <col min="4719" max="4719" width="8.77734375" style="1" customWidth="1"/>
    <col min="4720" max="4720" width="7.44140625" style="1" customWidth="1"/>
    <col min="4721" max="4723" width="3.77734375" style="1" customWidth="1"/>
    <col min="4724" max="4724" width="3.44140625" style="1" customWidth="1"/>
    <col min="4725" max="4725" width="2.77734375" style="1" customWidth="1"/>
    <col min="4726" max="4726" width="3" style="1" customWidth="1"/>
    <col min="4727" max="4729" width="0" style="1" hidden="1" customWidth="1"/>
    <col min="4730" max="4730" width="4.44140625" style="1" customWidth="1"/>
    <col min="4731" max="4731" width="0" style="1" hidden="1" customWidth="1"/>
    <col min="4732" max="4733" width="14.77734375" style="1" customWidth="1"/>
    <col min="4734" max="4734" width="15.21875" style="1" customWidth="1"/>
    <col min="4735" max="4735" width="6.44140625" style="1" customWidth="1"/>
    <col min="4736" max="4736" width="15.21875" style="1" customWidth="1"/>
    <col min="4737" max="4737" width="4.21875" style="1" customWidth="1"/>
    <col min="4738" max="4738" width="3" style="1" customWidth="1"/>
    <col min="4739" max="4741" width="0" style="1" hidden="1" customWidth="1"/>
    <col min="4742" max="4742" width="3" style="1" customWidth="1"/>
    <col min="4743" max="4743" width="0" style="1" hidden="1" customWidth="1"/>
    <col min="4744" max="4744" width="3" style="1" customWidth="1"/>
    <col min="4745" max="4745" width="0" style="1" hidden="1" customWidth="1"/>
    <col min="4746" max="4746" width="4.44140625" style="1" customWidth="1"/>
    <col min="4747" max="4747" width="34.21875" style="1" customWidth="1"/>
    <col min="4748" max="4748" width="23.44140625" style="1" customWidth="1"/>
    <col min="4749" max="4749" width="9.21875" style="1" customWidth="1"/>
    <col min="4750" max="4750" width="19.44140625" style="1" customWidth="1"/>
    <col min="4751" max="4751" width="42.77734375" style="1" customWidth="1"/>
    <col min="4752" max="4752" width="5.77734375" style="1" customWidth="1"/>
    <col min="4753" max="4753" width="31.44140625" style="1" customWidth="1"/>
    <col min="4754" max="4754" width="16.21875" style="1" customWidth="1"/>
    <col min="4755" max="4756" width="9.21875" style="1" customWidth="1"/>
    <col min="4757" max="4757" width="11.21875" style="1" customWidth="1"/>
    <col min="4758" max="4758" width="2.21875" style="1" customWidth="1"/>
    <col min="4759" max="4964" width="10.88671875" style="1"/>
    <col min="4965" max="4965" width="12" style="1" customWidth="1"/>
    <col min="4966" max="4966" width="2.77734375" style="1" customWidth="1"/>
    <col min="4967" max="4968" width="6.44140625" style="1" customWidth="1"/>
    <col min="4969" max="4969" width="5.77734375" style="1" customWidth="1"/>
    <col min="4970" max="4970" width="6.44140625" style="1" customWidth="1"/>
    <col min="4971" max="4971" width="13.77734375" style="1" customWidth="1"/>
    <col min="4972" max="4973" width="9" style="1" customWidth="1"/>
    <col min="4974" max="4974" width="2.44140625" style="1" customWidth="1"/>
    <col min="4975" max="4975" width="8.77734375" style="1" customWidth="1"/>
    <col min="4976" max="4976" width="7.44140625" style="1" customWidth="1"/>
    <col min="4977" max="4979" width="3.77734375" style="1" customWidth="1"/>
    <col min="4980" max="4980" width="3.44140625" style="1" customWidth="1"/>
    <col min="4981" max="4981" width="2.77734375" style="1" customWidth="1"/>
    <col min="4982" max="4982" width="3" style="1" customWidth="1"/>
    <col min="4983" max="4985" width="0" style="1" hidden="1" customWidth="1"/>
    <col min="4986" max="4986" width="4.44140625" style="1" customWidth="1"/>
    <col min="4987" max="4987" width="0" style="1" hidden="1" customWidth="1"/>
    <col min="4988" max="4989" width="14.77734375" style="1" customWidth="1"/>
    <col min="4990" max="4990" width="15.21875" style="1" customWidth="1"/>
    <col min="4991" max="4991" width="6.44140625" style="1" customWidth="1"/>
    <col min="4992" max="4992" width="15.21875" style="1" customWidth="1"/>
    <col min="4993" max="4993" width="4.21875" style="1" customWidth="1"/>
    <col min="4994" max="4994" width="3" style="1" customWidth="1"/>
    <col min="4995" max="4997" width="0" style="1" hidden="1" customWidth="1"/>
    <col min="4998" max="4998" width="3" style="1" customWidth="1"/>
    <col min="4999" max="4999" width="0" style="1" hidden="1" customWidth="1"/>
    <col min="5000" max="5000" width="3" style="1" customWidth="1"/>
    <col min="5001" max="5001" width="0" style="1" hidden="1" customWidth="1"/>
    <col min="5002" max="5002" width="4.44140625" style="1" customWidth="1"/>
    <col min="5003" max="5003" width="34.21875" style="1" customWidth="1"/>
    <col min="5004" max="5004" width="23.44140625" style="1" customWidth="1"/>
    <col min="5005" max="5005" width="9.21875" style="1" customWidth="1"/>
    <col min="5006" max="5006" width="19.44140625" style="1" customWidth="1"/>
    <col min="5007" max="5007" width="42.77734375" style="1" customWidth="1"/>
    <col min="5008" max="5008" width="5.77734375" style="1" customWidth="1"/>
    <col min="5009" max="5009" width="31.44140625" style="1" customWidth="1"/>
    <col min="5010" max="5010" width="16.21875" style="1" customWidth="1"/>
    <col min="5011" max="5012" width="9.21875" style="1" customWidth="1"/>
    <col min="5013" max="5013" width="11.21875" style="1" customWidth="1"/>
    <col min="5014" max="5014" width="2.21875" style="1" customWidth="1"/>
    <col min="5015" max="5220" width="10.88671875" style="1"/>
    <col min="5221" max="5221" width="12" style="1" customWidth="1"/>
    <col min="5222" max="5222" width="2.77734375" style="1" customWidth="1"/>
    <col min="5223" max="5224" width="6.44140625" style="1" customWidth="1"/>
    <col min="5225" max="5225" width="5.77734375" style="1" customWidth="1"/>
    <col min="5226" max="5226" width="6.44140625" style="1" customWidth="1"/>
    <col min="5227" max="5227" width="13.77734375" style="1" customWidth="1"/>
    <col min="5228" max="5229" width="9" style="1" customWidth="1"/>
    <col min="5230" max="5230" width="2.44140625" style="1" customWidth="1"/>
    <col min="5231" max="5231" width="8.77734375" style="1" customWidth="1"/>
    <col min="5232" max="5232" width="7.44140625" style="1" customWidth="1"/>
    <col min="5233" max="5235" width="3.77734375" style="1" customWidth="1"/>
    <col min="5236" max="5236" width="3.44140625" style="1" customWidth="1"/>
    <col min="5237" max="5237" width="2.77734375" style="1" customWidth="1"/>
    <col min="5238" max="5238" width="3" style="1" customWidth="1"/>
    <col min="5239" max="5241" width="0" style="1" hidden="1" customWidth="1"/>
    <col min="5242" max="5242" width="4.44140625" style="1" customWidth="1"/>
    <col min="5243" max="5243" width="0" style="1" hidden="1" customWidth="1"/>
    <col min="5244" max="5245" width="14.77734375" style="1" customWidth="1"/>
    <col min="5246" max="5246" width="15.21875" style="1" customWidth="1"/>
    <col min="5247" max="5247" width="6.44140625" style="1" customWidth="1"/>
    <col min="5248" max="5248" width="15.21875" style="1" customWidth="1"/>
    <col min="5249" max="5249" width="4.21875" style="1" customWidth="1"/>
    <col min="5250" max="5250" width="3" style="1" customWidth="1"/>
    <col min="5251" max="5253" width="0" style="1" hidden="1" customWidth="1"/>
    <col min="5254" max="5254" width="3" style="1" customWidth="1"/>
    <col min="5255" max="5255" width="0" style="1" hidden="1" customWidth="1"/>
    <col min="5256" max="5256" width="3" style="1" customWidth="1"/>
    <col min="5257" max="5257" width="0" style="1" hidden="1" customWidth="1"/>
    <col min="5258" max="5258" width="4.44140625" style="1" customWidth="1"/>
    <col min="5259" max="5259" width="34.21875" style="1" customWidth="1"/>
    <col min="5260" max="5260" width="23.44140625" style="1" customWidth="1"/>
    <col min="5261" max="5261" width="9.21875" style="1" customWidth="1"/>
    <col min="5262" max="5262" width="19.44140625" style="1" customWidth="1"/>
    <col min="5263" max="5263" width="42.77734375" style="1" customWidth="1"/>
    <col min="5264" max="5264" width="5.77734375" style="1" customWidth="1"/>
    <col min="5265" max="5265" width="31.44140625" style="1" customWidth="1"/>
    <col min="5266" max="5266" width="16.21875" style="1" customWidth="1"/>
    <col min="5267" max="5268" width="9.21875" style="1" customWidth="1"/>
    <col min="5269" max="5269" width="11.21875" style="1" customWidth="1"/>
    <col min="5270" max="5270" width="2.21875" style="1" customWidth="1"/>
    <col min="5271" max="5476" width="10.88671875" style="1"/>
    <col min="5477" max="5477" width="12" style="1" customWidth="1"/>
    <col min="5478" max="5478" width="2.77734375" style="1" customWidth="1"/>
    <col min="5479" max="5480" width="6.44140625" style="1" customWidth="1"/>
    <col min="5481" max="5481" width="5.77734375" style="1" customWidth="1"/>
    <col min="5482" max="5482" width="6.44140625" style="1" customWidth="1"/>
    <col min="5483" max="5483" width="13.77734375" style="1" customWidth="1"/>
    <col min="5484" max="5485" width="9" style="1" customWidth="1"/>
    <col min="5486" max="5486" width="2.44140625" style="1" customWidth="1"/>
    <col min="5487" max="5487" width="8.77734375" style="1" customWidth="1"/>
    <col min="5488" max="5488" width="7.44140625" style="1" customWidth="1"/>
    <col min="5489" max="5491" width="3.77734375" style="1" customWidth="1"/>
    <col min="5492" max="5492" width="3.44140625" style="1" customWidth="1"/>
    <col min="5493" max="5493" width="2.77734375" style="1" customWidth="1"/>
    <col min="5494" max="5494" width="3" style="1" customWidth="1"/>
    <col min="5495" max="5497" width="0" style="1" hidden="1" customWidth="1"/>
    <col min="5498" max="5498" width="4.44140625" style="1" customWidth="1"/>
    <col min="5499" max="5499" width="0" style="1" hidden="1" customWidth="1"/>
    <col min="5500" max="5501" width="14.77734375" style="1" customWidth="1"/>
    <col min="5502" max="5502" width="15.21875" style="1" customWidth="1"/>
    <col min="5503" max="5503" width="6.44140625" style="1" customWidth="1"/>
    <col min="5504" max="5504" width="15.21875" style="1" customWidth="1"/>
    <col min="5505" max="5505" width="4.21875" style="1" customWidth="1"/>
    <col min="5506" max="5506" width="3" style="1" customWidth="1"/>
    <col min="5507" max="5509" width="0" style="1" hidden="1" customWidth="1"/>
    <col min="5510" max="5510" width="3" style="1" customWidth="1"/>
    <col min="5511" max="5511" width="0" style="1" hidden="1" customWidth="1"/>
    <col min="5512" max="5512" width="3" style="1" customWidth="1"/>
    <col min="5513" max="5513" width="0" style="1" hidden="1" customWidth="1"/>
    <col min="5514" max="5514" width="4.44140625" style="1" customWidth="1"/>
    <col min="5515" max="5515" width="34.21875" style="1" customWidth="1"/>
    <col min="5516" max="5516" width="23.44140625" style="1" customWidth="1"/>
    <col min="5517" max="5517" width="9.21875" style="1" customWidth="1"/>
    <col min="5518" max="5518" width="19.44140625" style="1" customWidth="1"/>
    <col min="5519" max="5519" width="42.77734375" style="1" customWidth="1"/>
    <col min="5520" max="5520" width="5.77734375" style="1" customWidth="1"/>
    <col min="5521" max="5521" width="31.44140625" style="1" customWidth="1"/>
    <col min="5522" max="5522" width="16.21875" style="1" customWidth="1"/>
    <col min="5523" max="5524" width="9.21875" style="1" customWidth="1"/>
    <col min="5525" max="5525" width="11.21875" style="1" customWidth="1"/>
    <col min="5526" max="5526" width="2.21875" style="1" customWidth="1"/>
    <col min="5527" max="5732" width="10.88671875" style="1"/>
    <col min="5733" max="5733" width="12" style="1" customWidth="1"/>
    <col min="5734" max="5734" width="2.77734375" style="1" customWidth="1"/>
    <col min="5735" max="5736" width="6.44140625" style="1" customWidth="1"/>
    <col min="5737" max="5737" width="5.77734375" style="1" customWidth="1"/>
    <col min="5738" max="5738" width="6.44140625" style="1" customWidth="1"/>
    <col min="5739" max="5739" width="13.77734375" style="1" customWidth="1"/>
    <col min="5740" max="5741" width="9" style="1" customWidth="1"/>
    <col min="5742" max="5742" width="2.44140625" style="1" customWidth="1"/>
    <col min="5743" max="5743" width="8.77734375" style="1" customWidth="1"/>
    <col min="5744" max="5744" width="7.44140625" style="1" customWidth="1"/>
    <col min="5745" max="5747" width="3.77734375" style="1" customWidth="1"/>
    <col min="5748" max="5748" width="3.44140625" style="1" customWidth="1"/>
    <col min="5749" max="5749" width="2.77734375" style="1" customWidth="1"/>
    <col min="5750" max="5750" width="3" style="1" customWidth="1"/>
    <col min="5751" max="5753" width="0" style="1" hidden="1" customWidth="1"/>
    <col min="5754" max="5754" width="4.44140625" style="1" customWidth="1"/>
    <col min="5755" max="5755" width="0" style="1" hidden="1" customWidth="1"/>
    <col min="5756" max="5757" width="14.77734375" style="1" customWidth="1"/>
    <col min="5758" max="5758" width="15.21875" style="1" customWidth="1"/>
    <col min="5759" max="5759" width="6.44140625" style="1" customWidth="1"/>
    <col min="5760" max="5760" width="15.21875" style="1" customWidth="1"/>
    <col min="5761" max="5761" width="4.21875" style="1" customWidth="1"/>
    <col min="5762" max="5762" width="3" style="1" customWidth="1"/>
    <col min="5763" max="5765" width="0" style="1" hidden="1" customWidth="1"/>
    <col min="5766" max="5766" width="3" style="1" customWidth="1"/>
    <col min="5767" max="5767" width="0" style="1" hidden="1" customWidth="1"/>
    <col min="5768" max="5768" width="3" style="1" customWidth="1"/>
    <col min="5769" max="5769" width="0" style="1" hidden="1" customWidth="1"/>
    <col min="5770" max="5770" width="4.44140625" style="1" customWidth="1"/>
    <col min="5771" max="5771" width="34.21875" style="1" customWidth="1"/>
    <col min="5772" max="5772" width="23.44140625" style="1" customWidth="1"/>
    <col min="5773" max="5773" width="9.21875" style="1" customWidth="1"/>
    <col min="5774" max="5774" width="19.44140625" style="1" customWidth="1"/>
    <col min="5775" max="5775" width="42.77734375" style="1" customWidth="1"/>
    <col min="5776" max="5776" width="5.77734375" style="1" customWidth="1"/>
    <col min="5777" max="5777" width="31.44140625" style="1" customWidth="1"/>
    <col min="5778" max="5778" width="16.21875" style="1" customWidth="1"/>
    <col min="5779" max="5780" width="9.21875" style="1" customWidth="1"/>
    <col min="5781" max="5781" width="11.21875" style="1" customWidth="1"/>
    <col min="5782" max="5782" width="2.21875" style="1" customWidth="1"/>
    <col min="5783" max="5988" width="10.88671875" style="1"/>
    <col min="5989" max="5989" width="12" style="1" customWidth="1"/>
    <col min="5990" max="5990" width="2.77734375" style="1" customWidth="1"/>
    <col min="5991" max="5992" width="6.44140625" style="1" customWidth="1"/>
    <col min="5993" max="5993" width="5.77734375" style="1" customWidth="1"/>
    <col min="5994" max="5994" width="6.44140625" style="1" customWidth="1"/>
    <col min="5995" max="5995" width="13.77734375" style="1" customWidth="1"/>
    <col min="5996" max="5997" width="9" style="1" customWidth="1"/>
    <col min="5998" max="5998" width="2.44140625" style="1" customWidth="1"/>
    <col min="5999" max="5999" width="8.77734375" style="1" customWidth="1"/>
    <col min="6000" max="6000" width="7.44140625" style="1" customWidth="1"/>
    <col min="6001" max="6003" width="3.77734375" style="1" customWidth="1"/>
    <col min="6004" max="6004" width="3.44140625" style="1" customWidth="1"/>
    <col min="6005" max="6005" width="2.77734375" style="1" customWidth="1"/>
    <col min="6006" max="6006" width="3" style="1" customWidth="1"/>
    <col min="6007" max="6009" width="0" style="1" hidden="1" customWidth="1"/>
    <col min="6010" max="6010" width="4.44140625" style="1" customWidth="1"/>
    <col min="6011" max="6011" width="0" style="1" hidden="1" customWidth="1"/>
    <col min="6012" max="6013" width="14.77734375" style="1" customWidth="1"/>
    <col min="6014" max="6014" width="15.21875" style="1" customWidth="1"/>
    <col min="6015" max="6015" width="6.44140625" style="1" customWidth="1"/>
    <col min="6016" max="6016" width="15.21875" style="1" customWidth="1"/>
    <col min="6017" max="6017" width="4.21875" style="1" customWidth="1"/>
    <col min="6018" max="6018" width="3" style="1" customWidth="1"/>
    <col min="6019" max="6021" width="0" style="1" hidden="1" customWidth="1"/>
    <col min="6022" max="6022" width="3" style="1" customWidth="1"/>
    <col min="6023" max="6023" width="0" style="1" hidden="1" customWidth="1"/>
    <col min="6024" max="6024" width="3" style="1" customWidth="1"/>
    <col min="6025" max="6025" width="0" style="1" hidden="1" customWidth="1"/>
    <col min="6026" max="6026" width="4.44140625" style="1" customWidth="1"/>
    <col min="6027" max="6027" width="34.21875" style="1" customWidth="1"/>
    <col min="6028" max="6028" width="23.44140625" style="1" customWidth="1"/>
    <col min="6029" max="6029" width="9.21875" style="1" customWidth="1"/>
    <col min="6030" max="6030" width="19.44140625" style="1" customWidth="1"/>
    <col min="6031" max="6031" width="42.77734375" style="1" customWidth="1"/>
    <col min="6032" max="6032" width="5.77734375" style="1" customWidth="1"/>
    <col min="6033" max="6033" width="31.44140625" style="1" customWidth="1"/>
    <col min="6034" max="6034" width="16.21875" style="1" customWidth="1"/>
    <col min="6035" max="6036" width="9.21875" style="1" customWidth="1"/>
    <col min="6037" max="6037" width="11.21875" style="1" customWidth="1"/>
    <col min="6038" max="6038" width="2.21875" style="1" customWidth="1"/>
    <col min="6039" max="6244" width="10.88671875" style="1"/>
    <col min="6245" max="6245" width="12" style="1" customWidth="1"/>
    <col min="6246" max="6246" width="2.77734375" style="1" customWidth="1"/>
    <col min="6247" max="6248" width="6.44140625" style="1" customWidth="1"/>
    <col min="6249" max="6249" width="5.77734375" style="1" customWidth="1"/>
    <col min="6250" max="6250" width="6.44140625" style="1" customWidth="1"/>
    <col min="6251" max="6251" width="13.77734375" style="1" customWidth="1"/>
    <col min="6252" max="6253" width="9" style="1" customWidth="1"/>
    <col min="6254" max="6254" width="2.44140625" style="1" customWidth="1"/>
    <col min="6255" max="6255" width="8.77734375" style="1" customWidth="1"/>
    <col min="6256" max="6256" width="7.44140625" style="1" customWidth="1"/>
    <col min="6257" max="6259" width="3.77734375" style="1" customWidth="1"/>
    <col min="6260" max="6260" width="3.44140625" style="1" customWidth="1"/>
    <col min="6261" max="6261" width="2.77734375" style="1" customWidth="1"/>
    <col min="6262" max="6262" width="3" style="1" customWidth="1"/>
    <col min="6263" max="6265" width="0" style="1" hidden="1" customWidth="1"/>
    <col min="6266" max="6266" width="4.44140625" style="1" customWidth="1"/>
    <col min="6267" max="6267" width="0" style="1" hidden="1" customWidth="1"/>
    <col min="6268" max="6269" width="14.77734375" style="1" customWidth="1"/>
    <col min="6270" max="6270" width="15.21875" style="1" customWidth="1"/>
    <col min="6271" max="6271" width="6.44140625" style="1" customWidth="1"/>
    <col min="6272" max="6272" width="15.21875" style="1" customWidth="1"/>
    <col min="6273" max="6273" width="4.21875" style="1" customWidth="1"/>
    <col min="6274" max="6274" width="3" style="1" customWidth="1"/>
    <col min="6275" max="6277" width="0" style="1" hidden="1" customWidth="1"/>
    <col min="6278" max="6278" width="3" style="1" customWidth="1"/>
    <col min="6279" max="6279" width="0" style="1" hidden="1" customWidth="1"/>
    <col min="6280" max="6280" width="3" style="1" customWidth="1"/>
    <col min="6281" max="6281" width="0" style="1" hidden="1" customWidth="1"/>
    <col min="6282" max="6282" width="4.44140625" style="1" customWidth="1"/>
    <col min="6283" max="6283" width="34.21875" style="1" customWidth="1"/>
    <col min="6284" max="6284" width="23.44140625" style="1" customWidth="1"/>
    <col min="6285" max="6285" width="9.21875" style="1" customWidth="1"/>
    <col min="6286" max="6286" width="19.44140625" style="1" customWidth="1"/>
    <col min="6287" max="6287" width="42.77734375" style="1" customWidth="1"/>
    <col min="6288" max="6288" width="5.77734375" style="1" customWidth="1"/>
    <col min="6289" max="6289" width="31.44140625" style="1" customWidth="1"/>
    <col min="6290" max="6290" width="16.21875" style="1" customWidth="1"/>
    <col min="6291" max="6292" width="9.21875" style="1" customWidth="1"/>
    <col min="6293" max="6293" width="11.21875" style="1" customWidth="1"/>
    <col min="6294" max="6294" width="2.21875" style="1" customWidth="1"/>
    <col min="6295" max="6500" width="10.88671875" style="1"/>
    <col min="6501" max="6501" width="12" style="1" customWidth="1"/>
    <col min="6502" max="6502" width="2.77734375" style="1" customWidth="1"/>
    <col min="6503" max="6504" width="6.44140625" style="1" customWidth="1"/>
    <col min="6505" max="6505" width="5.77734375" style="1" customWidth="1"/>
    <col min="6506" max="6506" width="6.44140625" style="1" customWidth="1"/>
    <col min="6507" max="6507" width="13.77734375" style="1" customWidth="1"/>
    <col min="6508" max="6509" width="9" style="1" customWidth="1"/>
    <col min="6510" max="6510" width="2.44140625" style="1" customWidth="1"/>
    <col min="6511" max="6511" width="8.77734375" style="1" customWidth="1"/>
    <col min="6512" max="6512" width="7.44140625" style="1" customWidth="1"/>
    <col min="6513" max="6515" width="3.77734375" style="1" customWidth="1"/>
    <col min="6516" max="6516" width="3.44140625" style="1" customWidth="1"/>
    <col min="6517" max="6517" width="2.77734375" style="1" customWidth="1"/>
    <col min="6518" max="6518" width="3" style="1" customWidth="1"/>
    <col min="6519" max="6521" width="0" style="1" hidden="1" customWidth="1"/>
    <col min="6522" max="6522" width="4.44140625" style="1" customWidth="1"/>
    <col min="6523" max="6523" width="0" style="1" hidden="1" customWidth="1"/>
    <col min="6524" max="6525" width="14.77734375" style="1" customWidth="1"/>
    <col min="6526" max="6526" width="15.21875" style="1" customWidth="1"/>
    <col min="6527" max="6527" width="6.44140625" style="1" customWidth="1"/>
    <col min="6528" max="6528" width="15.21875" style="1" customWidth="1"/>
    <col min="6529" max="6529" width="4.21875" style="1" customWidth="1"/>
    <col min="6530" max="6530" width="3" style="1" customWidth="1"/>
    <col min="6531" max="6533" width="0" style="1" hidden="1" customWidth="1"/>
    <col min="6534" max="6534" width="3" style="1" customWidth="1"/>
    <col min="6535" max="6535" width="0" style="1" hidden="1" customWidth="1"/>
    <col min="6536" max="6536" width="3" style="1" customWidth="1"/>
    <col min="6537" max="6537" width="0" style="1" hidden="1" customWidth="1"/>
    <col min="6538" max="6538" width="4.44140625" style="1" customWidth="1"/>
    <col min="6539" max="6539" width="34.21875" style="1" customWidth="1"/>
    <col min="6540" max="6540" width="23.44140625" style="1" customWidth="1"/>
    <col min="6541" max="6541" width="9.21875" style="1" customWidth="1"/>
    <col min="6542" max="6542" width="19.44140625" style="1" customWidth="1"/>
    <col min="6543" max="6543" width="42.77734375" style="1" customWidth="1"/>
    <col min="6544" max="6544" width="5.77734375" style="1" customWidth="1"/>
    <col min="6545" max="6545" width="31.44140625" style="1" customWidth="1"/>
    <col min="6546" max="6546" width="16.21875" style="1" customWidth="1"/>
    <col min="6547" max="6548" width="9.21875" style="1" customWidth="1"/>
    <col min="6549" max="6549" width="11.21875" style="1" customWidth="1"/>
    <col min="6550" max="6550" width="2.21875" style="1" customWidth="1"/>
    <col min="6551" max="6756" width="10.88671875" style="1"/>
    <col min="6757" max="6757" width="12" style="1" customWidth="1"/>
    <col min="6758" max="6758" width="2.77734375" style="1" customWidth="1"/>
    <col min="6759" max="6760" width="6.44140625" style="1" customWidth="1"/>
    <col min="6761" max="6761" width="5.77734375" style="1" customWidth="1"/>
    <col min="6762" max="6762" width="6.44140625" style="1" customWidth="1"/>
    <col min="6763" max="6763" width="13.77734375" style="1" customWidth="1"/>
    <col min="6764" max="6765" width="9" style="1" customWidth="1"/>
    <col min="6766" max="6766" width="2.44140625" style="1" customWidth="1"/>
    <col min="6767" max="6767" width="8.77734375" style="1" customWidth="1"/>
    <col min="6768" max="6768" width="7.44140625" style="1" customWidth="1"/>
    <col min="6769" max="6771" width="3.77734375" style="1" customWidth="1"/>
    <col min="6772" max="6772" width="3.44140625" style="1" customWidth="1"/>
    <col min="6773" max="6773" width="2.77734375" style="1" customWidth="1"/>
    <col min="6774" max="6774" width="3" style="1" customWidth="1"/>
    <col min="6775" max="6777" width="0" style="1" hidden="1" customWidth="1"/>
    <col min="6778" max="6778" width="4.44140625" style="1" customWidth="1"/>
    <col min="6779" max="6779" width="0" style="1" hidden="1" customWidth="1"/>
    <col min="6780" max="6781" width="14.77734375" style="1" customWidth="1"/>
    <col min="6782" max="6782" width="15.21875" style="1" customWidth="1"/>
    <col min="6783" max="6783" width="6.44140625" style="1" customWidth="1"/>
    <col min="6784" max="6784" width="15.21875" style="1" customWidth="1"/>
    <col min="6785" max="6785" width="4.21875" style="1" customWidth="1"/>
    <col min="6786" max="6786" width="3" style="1" customWidth="1"/>
    <col min="6787" max="6789" width="0" style="1" hidden="1" customWidth="1"/>
    <col min="6790" max="6790" width="3" style="1" customWidth="1"/>
    <col min="6791" max="6791" width="0" style="1" hidden="1" customWidth="1"/>
    <col min="6792" max="6792" width="3" style="1" customWidth="1"/>
    <col min="6793" max="6793" width="0" style="1" hidden="1" customWidth="1"/>
    <col min="6794" max="6794" width="4.44140625" style="1" customWidth="1"/>
    <col min="6795" max="6795" width="34.21875" style="1" customWidth="1"/>
    <col min="6796" max="6796" width="23.44140625" style="1" customWidth="1"/>
    <col min="6797" max="6797" width="9.21875" style="1" customWidth="1"/>
    <col min="6798" max="6798" width="19.44140625" style="1" customWidth="1"/>
    <col min="6799" max="6799" width="42.77734375" style="1" customWidth="1"/>
    <col min="6800" max="6800" width="5.77734375" style="1" customWidth="1"/>
    <col min="6801" max="6801" width="31.44140625" style="1" customWidth="1"/>
    <col min="6802" max="6802" width="16.21875" style="1" customWidth="1"/>
    <col min="6803" max="6804" width="9.21875" style="1" customWidth="1"/>
    <col min="6805" max="6805" width="11.21875" style="1" customWidth="1"/>
    <col min="6806" max="6806" width="2.21875" style="1" customWidth="1"/>
    <col min="6807" max="7012" width="10.88671875" style="1"/>
    <col min="7013" max="7013" width="12" style="1" customWidth="1"/>
    <col min="7014" max="7014" width="2.77734375" style="1" customWidth="1"/>
    <col min="7015" max="7016" width="6.44140625" style="1" customWidth="1"/>
    <col min="7017" max="7017" width="5.77734375" style="1" customWidth="1"/>
    <col min="7018" max="7018" width="6.44140625" style="1" customWidth="1"/>
    <col min="7019" max="7019" width="13.77734375" style="1" customWidth="1"/>
    <col min="7020" max="7021" width="9" style="1" customWidth="1"/>
    <col min="7022" max="7022" width="2.44140625" style="1" customWidth="1"/>
    <col min="7023" max="7023" width="8.77734375" style="1" customWidth="1"/>
    <col min="7024" max="7024" width="7.44140625" style="1" customWidth="1"/>
    <col min="7025" max="7027" width="3.77734375" style="1" customWidth="1"/>
    <col min="7028" max="7028" width="3.44140625" style="1" customWidth="1"/>
    <col min="7029" max="7029" width="2.77734375" style="1" customWidth="1"/>
    <col min="7030" max="7030" width="3" style="1" customWidth="1"/>
    <col min="7031" max="7033" width="0" style="1" hidden="1" customWidth="1"/>
    <col min="7034" max="7034" width="4.44140625" style="1" customWidth="1"/>
    <col min="7035" max="7035" width="0" style="1" hidden="1" customWidth="1"/>
    <col min="7036" max="7037" width="14.77734375" style="1" customWidth="1"/>
    <col min="7038" max="7038" width="15.21875" style="1" customWidth="1"/>
    <col min="7039" max="7039" width="6.44140625" style="1" customWidth="1"/>
    <col min="7040" max="7040" width="15.21875" style="1" customWidth="1"/>
    <col min="7041" max="7041" width="4.21875" style="1" customWidth="1"/>
    <col min="7042" max="7042" width="3" style="1" customWidth="1"/>
    <col min="7043" max="7045" width="0" style="1" hidden="1" customWidth="1"/>
    <col min="7046" max="7046" width="3" style="1" customWidth="1"/>
    <col min="7047" max="7047" width="0" style="1" hidden="1" customWidth="1"/>
    <col min="7048" max="7048" width="3" style="1" customWidth="1"/>
    <col min="7049" max="7049" width="0" style="1" hidden="1" customWidth="1"/>
    <col min="7050" max="7050" width="4.44140625" style="1" customWidth="1"/>
    <col min="7051" max="7051" width="34.21875" style="1" customWidth="1"/>
    <col min="7052" max="7052" width="23.44140625" style="1" customWidth="1"/>
    <col min="7053" max="7053" width="9.21875" style="1" customWidth="1"/>
    <col min="7054" max="7054" width="19.44140625" style="1" customWidth="1"/>
    <col min="7055" max="7055" width="42.77734375" style="1" customWidth="1"/>
    <col min="7056" max="7056" width="5.77734375" style="1" customWidth="1"/>
    <col min="7057" max="7057" width="31.44140625" style="1" customWidth="1"/>
    <col min="7058" max="7058" width="16.21875" style="1" customWidth="1"/>
    <col min="7059" max="7060" width="9.21875" style="1" customWidth="1"/>
    <col min="7061" max="7061" width="11.21875" style="1" customWidth="1"/>
    <col min="7062" max="7062" width="2.21875" style="1" customWidth="1"/>
    <col min="7063" max="7268" width="10.88671875" style="1"/>
    <col min="7269" max="7269" width="12" style="1" customWidth="1"/>
    <col min="7270" max="7270" width="2.77734375" style="1" customWidth="1"/>
    <col min="7271" max="7272" width="6.44140625" style="1" customWidth="1"/>
    <col min="7273" max="7273" width="5.77734375" style="1" customWidth="1"/>
    <col min="7274" max="7274" width="6.44140625" style="1" customWidth="1"/>
    <col min="7275" max="7275" width="13.77734375" style="1" customWidth="1"/>
    <col min="7276" max="7277" width="9" style="1" customWidth="1"/>
    <col min="7278" max="7278" width="2.44140625" style="1" customWidth="1"/>
    <col min="7279" max="7279" width="8.77734375" style="1" customWidth="1"/>
    <col min="7280" max="7280" width="7.44140625" style="1" customWidth="1"/>
    <col min="7281" max="7283" width="3.77734375" style="1" customWidth="1"/>
    <col min="7284" max="7284" width="3.44140625" style="1" customWidth="1"/>
    <col min="7285" max="7285" width="2.77734375" style="1" customWidth="1"/>
    <col min="7286" max="7286" width="3" style="1" customWidth="1"/>
    <col min="7287" max="7289" width="0" style="1" hidden="1" customWidth="1"/>
    <col min="7290" max="7290" width="4.44140625" style="1" customWidth="1"/>
    <col min="7291" max="7291" width="0" style="1" hidden="1" customWidth="1"/>
    <col min="7292" max="7293" width="14.77734375" style="1" customWidth="1"/>
    <col min="7294" max="7294" width="15.21875" style="1" customWidth="1"/>
    <col min="7295" max="7295" width="6.44140625" style="1" customWidth="1"/>
    <col min="7296" max="7296" width="15.21875" style="1" customWidth="1"/>
    <col min="7297" max="7297" width="4.21875" style="1" customWidth="1"/>
    <col min="7298" max="7298" width="3" style="1" customWidth="1"/>
    <col min="7299" max="7301" width="0" style="1" hidden="1" customWidth="1"/>
    <col min="7302" max="7302" width="3" style="1" customWidth="1"/>
    <col min="7303" max="7303" width="0" style="1" hidden="1" customWidth="1"/>
    <col min="7304" max="7304" width="3" style="1" customWidth="1"/>
    <col min="7305" max="7305" width="0" style="1" hidden="1" customWidth="1"/>
    <col min="7306" max="7306" width="4.44140625" style="1" customWidth="1"/>
    <col min="7307" max="7307" width="34.21875" style="1" customWidth="1"/>
    <col min="7308" max="7308" width="23.44140625" style="1" customWidth="1"/>
    <col min="7309" max="7309" width="9.21875" style="1" customWidth="1"/>
    <col min="7310" max="7310" width="19.44140625" style="1" customWidth="1"/>
    <col min="7311" max="7311" width="42.77734375" style="1" customWidth="1"/>
    <col min="7312" max="7312" width="5.77734375" style="1" customWidth="1"/>
    <col min="7313" max="7313" width="31.44140625" style="1" customWidth="1"/>
    <col min="7314" max="7314" width="16.21875" style="1" customWidth="1"/>
    <col min="7315" max="7316" width="9.21875" style="1" customWidth="1"/>
    <col min="7317" max="7317" width="11.21875" style="1" customWidth="1"/>
    <col min="7318" max="7318" width="2.21875" style="1" customWidth="1"/>
    <col min="7319" max="7524" width="10.88671875" style="1"/>
    <col min="7525" max="7525" width="12" style="1" customWidth="1"/>
    <col min="7526" max="7526" width="2.77734375" style="1" customWidth="1"/>
    <col min="7527" max="7528" width="6.44140625" style="1" customWidth="1"/>
    <col min="7529" max="7529" width="5.77734375" style="1" customWidth="1"/>
    <col min="7530" max="7530" width="6.44140625" style="1" customWidth="1"/>
    <col min="7531" max="7531" width="13.77734375" style="1" customWidth="1"/>
    <col min="7532" max="7533" width="9" style="1" customWidth="1"/>
    <col min="7534" max="7534" width="2.44140625" style="1" customWidth="1"/>
    <col min="7535" max="7535" width="8.77734375" style="1" customWidth="1"/>
    <col min="7536" max="7536" width="7.44140625" style="1" customWidth="1"/>
    <col min="7537" max="7539" width="3.77734375" style="1" customWidth="1"/>
    <col min="7540" max="7540" width="3.44140625" style="1" customWidth="1"/>
    <col min="7541" max="7541" width="2.77734375" style="1" customWidth="1"/>
    <col min="7542" max="7542" width="3" style="1" customWidth="1"/>
    <col min="7543" max="7545" width="0" style="1" hidden="1" customWidth="1"/>
    <col min="7546" max="7546" width="4.44140625" style="1" customWidth="1"/>
    <col min="7547" max="7547" width="0" style="1" hidden="1" customWidth="1"/>
    <col min="7548" max="7549" width="14.77734375" style="1" customWidth="1"/>
    <col min="7550" max="7550" width="15.21875" style="1" customWidth="1"/>
    <col min="7551" max="7551" width="6.44140625" style="1" customWidth="1"/>
    <col min="7552" max="7552" width="15.21875" style="1" customWidth="1"/>
    <col min="7553" max="7553" width="4.21875" style="1" customWidth="1"/>
    <col min="7554" max="7554" width="3" style="1" customWidth="1"/>
    <col min="7555" max="7557" width="0" style="1" hidden="1" customWidth="1"/>
    <col min="7558" max="7558" width="3" style="1" customWidth="1"/>
    <col min="7559" max="7559" width="0" style="1" hidden="1" customWidth="1"/>
    <col min="7560" max="7560" width="3" style="1" customWidth="1"/>
    <col min="7561" max="7561" width="0" style="1" hidden="1" customWidth="1"/>
    <col min="7562" max="7562" width="4.44140625" style="1" customWidth="1"/>
    <col min="7563" max="7563" width="34.21875" style="1" customWidth="1"/>
    <col min="7564" max="7564" width="23.44140625" style="1" customWidth="1"/>
    <col min="7565" max="7565" width="9.21875" style="1" customWidth="1"/>
    <col min="7566" max="7566" width="19.44140625" style="1" customWidth="1"/>
    <col min="7567" max="7567" width="42.77734375" style="1" customWidth="1"/>
    <col min="7568" max="7568" width="5.77734375" style="1" customWidth="1"/>
    <col min="7569" max="7569" width="31.44140625" style="1" customWidth="1"/>
    <col min="7570" max="7570" width="16.21875" style="1" customWidth="1"/>
    <col min="7571" max="7572" width="9.21875" style="1" customWidth="1"/>
    <col min="7573" max="7573" width="11.21875" style="1" customWidth="1"/>
    <col min="7574" max="7574" width="2.21875" style="1" customWidth="1"/>
    <col min="7575" max="7780" width="10.88671875" style="1"/>
    <col min="7781" max="7781" width="12" style="1" customWidth="1"/>
    <col min="7782" max="7782" width="2.77734375" style="1" customWidth="1"/>
    <col min="7783" max="7784" width="6.44140625" style="1" customWidth="1"/>
    <col min="7785" max="7785" width="5.77734375" style="1" customWidth="1"/>
    <col min="7786" max="7786" width="6.44140625" style="1" customWidth="1"/>
    <col min="7787" max="7787" width="13.77734375" style="1" customWidth="1"/>
    <col min="7788" max="7789" width="9" style="1" customWidth="1"/>
    <col min="7790" max="7790" width="2.44140625" style="1" customWidth="1"/>
    <col min="7791" max="7791" width="8.77734375" style="1" customWidth="1"/>
    <col min="7792" max="7792" width="7.44140625" style="1" customWidth="1"/>
    <col min="7793" max="7795" width="3.77734375" style="1" customWidth="1"/>
    <col min="7796" max="7796" width="3.44140625" style="1" customWidth="1"/>
    <col min="7797" max="7797" width="2.77734375" style="1" customWidth="1"/>
    <col min="7798" max="7798" width="3" style="1" customWidth="1"/>
    <col min="7799" max="7801" width="0" style="1" hidden="1" customWidth="1"/>
    <col min="7802" max="7802" width="4.44140625" style="1" customWidth="1"/>
    <col min="7803" max="7803" width="0" style="1" hidden="1" customWidth="1"/>
    <col min="7804" max="7805" width="14.77734375" style="1" customWidth="1"/>
    <col min="7806" max="7806" width="15.21875" style="1" customWidth="1"/>
    <col min="7807" max="7807" width="6.44140625" style="1" customWidth="1"/>
    <col min="7808" max="7808" width="15.21875" style="1" customWidth="1"/>
    <col min="7809" max="7809" width="4.21875" style="1" customWidth="1"/>
    <col min="7810" max="7810" width="3" style="1" customWidth="1"/>
    <col min="7811" max="7813" width="0" style="1" hidden="1" customWidth="1"/>
    <col min="7814" max="7814" width="3" style="1" customWidth="1"/>
    <col min="7815" max="7815" width="0" style="1" hidden="1" customWidth="1"/>
    <col min="7816" max="7816" width="3" style="1" customWidth="1"/>
    <col min="7817" max="7817" width="0" style="1" hidden="1" customWidth="1"/>
    <col min="7818" max="7818" width="4.44140625" style="1" customWidth="1"/>
    <col min="7819" max="7819" width="34.21875" style="1" customWidth="1"/>
    <col min="7820" max="7820" width="23.44140625" style="1" customWidth="1"/>
    <col min="7821" max="7821" width="9.21875" style="1" customWidth="1"/>
    <col min="7822" max="7822" width="19.44140625" style="1" customWidth="1"/>
    <col min="7823" max="7823" width="42.77734375" style="1" customWidth="1"/>
    <col min="7824" max="7824" width="5.77734375" style="1" customWidth="1"/>
    <col min="7825" max="7825" width="31.44140625" style="1" customWidth="1"/>
    <col min="7826" max="7826" width="16.21875" style="1" customWidth="1"/>
    <col min="7827" max="7828" width="9.21875" style="1" customWidth="1"/>
    <col min="7829" max="7829" width="11.21875" style="1" customWidth="1"/>
    <col min="7830" max="7830" width="2.21875" style="1" customWidth="1"/>
    <col min="7831" max="8036" width="10.88671875" style="1"/>
    <col min="8037" max="8037" width="12" style="1" customWidth="1"/>
    <col min="8038" max="8038" width="2.77734375" style="1" customWidth="1"/>
    <col min="8039" max="8040" width="6.44140625" style="1" customWidth="1"/>
    <col min="8041" max="8041" width="5.77734375" style="1" customWidth="1"/>
    <col min="8042" max="8042" width="6.44140625" style="1" customWidth="1"/>
    <col min="8043" max="8043" width="13.77734375" style="1" customWidth="1"/>
    <col min="8044" max="8045" width="9" style="1" customWidth="1"/>
    <col min="8046" max="8046" width="2.44140625" style="1" customWidth="1"/>
    <col min="8047" max="8047" width="8.77734375" style="1" customWidth="1"/>
    <col min="8048" max="8048" width="7.44140625" style="1" customWidth="1"/>
    <col min="8049" max="8051" width="3.77734375" style="1" customWidth="1"/>
    <col min="8052" max="8052" width="3.44140625" style="1" customWidth="1"/>
    <col min="8053" max="8053" width="2.77734375" style="1" customWidth="1"/>
    <col min="8054" max="8054" width="3" style="1" customWidth="1"/>
    <col min="8055" max="8057" width="0" style="1" hidden="1" customWidth="1"/>
    <col min="8058" max="8058" width="4.44140625" style="1" customWidth="1"/>
    <col min="8059" max="8059" width="0" style="1" hidden="1" customWidth="1"/>
    <col min="8060" max="8061" width="14.77734375" style="1" customWidth="1"/>
    <col min="8062" max="8062" width="15.21875" style="1" customWidth="1"/>
    <col min="8063" max="8063" width="6.44140625" style="1" customWidth="1"/>
    <col min="8064" max="8064" width="15.21875" style="1" customWidth="1"/>
    <col min="8065" max="8065" width="4.21875" style="1" customWidth="1"/>
    <col min="8066" max="8066" width="3" style="1" customWidth="1"/>
    <col min="8067" max="8069" width="0" style="1" hidden="1" customWidth="1"/>
    <col min="8070" max="8070" width="3" style="1" customWidth="1"/>
    <col min="8071" max="8071" width="0" style="1" hidden="1" customWidth="1"/>
    <col min="8072" max="8072" width="3" style="1" customWidth="1"/>
    <col min="8073" max="8073" width="0" style="1" hidden="1" customWidth="1"/>
    <col min="8074" max="8074" width="4.44140625" style="1" customWidth="1"/>
    <col min="8075" max="8075" width="34.21875" style="1" customWidth="1"/>
    <col min="8076" max="8076" width="23.44140625" style="1" customWidth="1"/>
    <col min="8077" max="8077" width="9.21875" style="1" customWidth="1"/>
    <col min="8078" max="8078" width="19.44140625" style="1" customWidth="1"/>
    <col min="8079" max="8079" width="42.77734375" style="1" customWidth="1"/>
    <col min="8080" max="8080" width="5.77734375" style="1" customWidth="1"/>
    <col min="8081" max="8081" width="31.44140625" style="1" customWidth="1"/>
    <col min="8082" max="8082" width="16.21875" style="1" customWidth="1"/>
    <col min="8083" max="8084" width="9.21875" style="1" customWidth="1"/>
    <col min="8085" max="8085" width="11.21875" style="1" customWidth="1"/>
    <col min="8086" max="8086" width="2.21875" style="1" customWidth="1"/>
    <col min="8087" max="8292" width="10.88671875" style="1"/>
    <col min="8293" max="8293" width="12" style="1" customWidth="1"/>
    <col min="8294" max="8294" width="2.77734375" style="1" customWidth="1"/>
    <col min="8295" max="8296" width="6.44140625" style="1" customWidth="1"/>
    <col min="8297" max="8297" width="5.77734375" style="1" customWidth="1"/>
    <col min="8298" max="8298" width="6.44140625" style="1" customWidth="1"/>
    <col min="8299" max="8299" width="13.77734375" style="1" customWidth="1"/>
    <col min="8300" max="8301" width="9" style="1" customWidth="1"/>
    <col min="8302" max="8302" width="2.44140625" style="1" customWidth="1"/>
    <col min="8303" max="8303" width="8.77734375" style="1" customWidth="1"/>
    <col min="8304" max="8304" width="7.44140625" style="1" customWidth="1"/>
    <col min="8305" max="8307" width="3.77734375" style="1" customWidth="1"/>
    <col min="8308" max="8308" width="3.44140625" style="1" customWidth="1"/>
    <col min="8309" max="8309" width="2.77734375" style="1" customWidth="1"/>
    <col min="8310" max="8310" width="3" style="1" customWidth="1"/>
    <col min="8311" max="8313" width="0" style="1" hidden="1" customWidth="1"/>
    <col min="8314" max="8314" width="4.44140625" style="1" customWidth="1"/>
    <col min="8315" max="8315" width="0" style="1" hidden="1" customWidth="1"/>
    <col min="8316" max="8317" width="14.77734375" style="1" customWidth="1"/>
    <col min="8318" max="8318" width="15.21875" style="1" customWidth="1"/>
    <col min="8319" max="8319" width="6.44140625" style="1" customWidth="1"/>
    <col min="8320" max="8320" width="15.21875" style="1" customWidth="1"/>
    <col min="8321" max="8321" width="4.21875" style="1" customWidth="1"/>
    <col min="8322" max="8322" width="3" style="1" customWidth="1"/>
    <col min="8323" max="8325" width="0" style="1" hidden="1" customWidth="1"/>
    <col min="8326" max="8326" width="3" style="1" customWidth="1"/>
    <col min="8327" max="8327" width="0" style="1" hidden="1" customWidth="1"/>
    <col min="8328" max="8328" width="3" style="1" customWidth="1"/>
    <col min="8329" max="8329" width="0" style="1" hidden="1" customWidth="1"/>
    <col min="8330" max="8330" width="4.44140625" style="1" customWidth="1"/>
    <col min="8331" max="8331" width="34.21875" style="1" customWidth="1"/>
    <col min="8332" max="8332" width="23.44140625" style="1" customWidth="1"/>
    <col min="8333" max="8333" width="9.21875" style="1" customWidth="1"/>
    <col min="8334" max="8334" width="19.44140625" style="1" customWidth="1"/>
    <col min="8335" max="8335" width="42.77734375" style="1" customWidth="1"/>
    <col min="8336" max="8336" width="5.77734375" style="1" customWidth="1"/>
    <col min="8337" max="8337" width="31.44140625" style="1" customWidth="1"/>
    <col min="8338" max="8338" width="16.21875" style="1" customWidth="1"/>
    <col min="8339" max="8340" width="9.21875" style="1" customWidth="1"/>
    <col min="8341" max="8341" width="11.21875" style="1" customWidth="1"/>
    <col min="8342" max="8342" width="2.21875" style="1" customWidth="1"/>
    <col min="8343" max="8548" width="10.88671875" style="1"/>
    <col min="8549" max="8549" width="12" style="1" customWidth="1"/>
    <col min="8550" max="8550" width="2.77734375" style="1" customWidth="1"/>
    <col min="8551" max="8552" width="6.44140625" style="1" customWidth="1"/>
    <col min="8553" max="8553" width="5.77734375" style="1" customWidth="1"/>
    <col min="8554" max="8554" width="6.44140625" style="1" customWidth="1"/>
    <col min="8555" max="8555" width="13.77734375" style="1" customWidth="1"/>
    <col min="8556" max="8557" width="9" style="1" customWidth="1"/>
    <col min="8558" max="8558" width="2.44140625" style="1" customWidth="1"/>
    <col min="8559" max="8559" width="8.77734375" style="1" customWidth="1"/>
    <col min="8560" max="8560" width="7.44140625" style="1" customWidth="1"/>
    <col min="8561" max="8563" width="3.77734375" style="1" customWidth="1"/>
    <col min="8564" max="8564" width="3.44140625" style="1" customWidth="1"/>
    <col min="8565" max="8565" width="2.77734375" style="1" customWidth="1"/>
    <col min="8566" max="8566" width="3" style="1" customWidth="1"/>
    <col min="8567" max="8569" width="0" style="1" hidden="1" customWidth="1"/>
    <col min="8570" max="8570" width="4.44140625" style="1" customWidth="1"/>
    <col min="8571" max="8571" width="0" style="1" hidden="1" customWidth="1"/>
    <col min="8572" max="8573" width="14.77734375" style="1" customWidth="1"/>
    <col min="8574" max="8574" width="15.21875" style="1" customWidth="1"/>
    <col min="8575" max="8575" width="6.44140625" style="1" customWidth="1"/>
    <col min="8576" max="8576" width="15.21875" style="1" customWidth="1"/>
    <col min="8577" max="8577" width="4.21875" style="1" customWidth="1"/>
    <col min="8578" max="8578" width="3" style="1" customWidth="1"/>
    <col min="8579" max="8581" width="0" style="1" hidden="1" customWidth="1"/>
    <col min="8582" max="8582" width="3" style="1" customWidth="1"/>
    <col min="8583" max="8583" width="0" style="1" hidden="1" customWidth="1"/>
    <col min="8584" max="8584" width="3" style="1" customWidth="1"/>
    <col min="8585" max="8585" width="0" style="1" hidden="1" customWidth="1"/>
    <col min="8586" max="8586" width="4.44140625" style="1" customWidth="1"/>
    <col min="8587" max="8587" width="34.21875" style="1" customWidth="1"/>
    <col min="8588" max="8588" width="23.44140625" style="1" customWidth="1"/>
    <col min="8589" max="8589" width="9.21875" style="1" customWidth="1"/>
    <col min="8590" max="8590" width="19.44140625" style="1" customWidth="1"/>
    <col min="8591" max="8591" width="42.77734375" style="1" customWidth="1"/>
    <col min="8592" max="8592" width="5.77734375" style="1" customWidth="1"/>
    <col min="8593" max="8593" width="31.44140625" style="1" customWidth="1"/>
    <col min="8594" max="8594" width="16.21875" style="1" customWidth="1"/>
    <col min="8595" max="8596" width="9.21875" style="1" customWidth="1"/>
    <col min="8597" max="8597" width="11.21875" style="1" customWidth="1"/>
    <col min="8598" max="8598" width="2.21875" style="1" customWidth="1"/>
    <col min="8599" max="8804" width="10.88671875" style="1"/>
    <col min="8805" max="8805" width="12" style="1" customWidth="1"/>
    <col min="8806" max="8806" width="2.77734375" style="1" customWidth="1"/>
    <col min="8807" max="8808" width="6.44140625" style="1" customWidth="1"/>
    <col min="8809" max="8809" width="5.77734375" style="1" customWidth="1"/>
    <col min="8810" max="8810" width="6.44140625" style="1" customWidth="1"/>
    <col min="8811" max="8811" width="13.77734375" style="1" customWidth="1"/>
    <col min="8812" max="8813" width="9" style="1" customWidth="1"/>
    <col min="8814" max="8814" width="2.44140625" style="1" customWidth="1"/>
    <col min="8815" max="8815" width="8.77734375" style="1" customWidth="1"/>
    <col min="8816" max="8816" width="7.44140625" style="1" customWidth="1"/>
    <col min="8817" max="8819" width="3.77734375" style="1" customWidth="1"/>
    <col min="8820" max="8820" width="3.44140625" style="1" customWidth="1"/>
    <col min="8821" max="8821" width="2.77734375" style="1" customWidth="1"/>
    <col min="8822" max="8822" width="3" style="1" customWidth="1"/>
    <col min="8823" max="8825" width="0" style="1" hidden="1" customWidth="1"/>
    <col min="8826" max="8826" width="4.44140625" style="1" customWidth="1"/>
    <col min="8827" max="8827" width="0" style="1" hidden="1" customWidth="1"/>
    <col min="8828" max="8829" width="14.77734375" style="1" customWidth="1"/>
    <col min="8830" max="8830" width="15.21875" style="1" customWidth="1"/>
    <col min="8831" max="8831" width="6.44140625" style="1" customWidth="1"/>
    <col min="8832" max="8832" width="15.21875" style="1" customWidth="1"/>
    <col min="8833" max="8833" width="4.21875" style="1" customWidth="1"/>
    <col min="8834" max="8834" width="3" style="1" customWidth="1"/>
    <col min="8835" max="8837" width="0" style="1" hidden="1" customWidth="1"/>
    <col min="8838" max="8838" width="3" style="1" customWidth="1"/>
    <col min="8839" max="8839" width="0" style="1" hidden="1" customWidth="1"/>
    <col min="8840" max="8840" width="3" style="1" customWidth="1"/>
    <col min="8841" max="8841" width="0" style="1" hidden="1" customWidth="1"/>
    <col min="8842" max="8842" width="4.44140625" style="1" customWidth="1"/>
    <col min="8843" max="8843" width="34.21875" style="1" customWidth="1"/>
    <col min="8844" max="8844" width="23.44140625" style="1" customWidth="1"/>
    <col min="8845" max="8845" width="9.21875" style="1" customWidth="1"/>
    <col min="8846" max="8846" width="19.44140625" style="1" customWidth="1"/>
    <col min="8847" max="8847" width="42.77734375" style="1" customWidth="1"/>
    <col min="8848" max="8848" width="5.77734375" style="1" customWidth="1"/>
    <col min="8849" max="8849" width="31.44140625" style="1" customWidth="1"/>
    <col min="8850" max="8850" width="16.21875" style="1" customWidth="1"/>
    <col min="8851" max="8852" width="9.21875" style="1" customWidth="1"/>
    <col min="8853" max="8853" width="11.21875" style="1" customWidth="1"/>
    <col min="8854" max="8854" width="2.21875" style="1" customWidth="1"/>
    <col min="8855" max="9060" width="10.88671875" style="1"/>
    <col min="9061" max="9061" width="12" style="1" customWidth="1"/>
    <col min="9062" max="9062" width="2.77734375" style="1" customWidth="1"/>
    <col min="9063" max="9064" width="6.44140625" style="1" customWidth="1"/>
    <col min="9065" max="9065" width="5.77734375" style="1" customWidth="1"/>
    <col min="9066" max="9066" width="6.44140625" style="1" customWidth="1"/>
    <col min="9067" max="9067" width="13.77734375" style="1" customWidth="1"/>
    <col min="9068" max="9069" width="9" style="1" customWidth="1"/>
    <col min="9070" max="9070" width="2.44140625" style="1" customWidth="1"/>
    <col min="9071" max="9071" width="8.77734375" style="1" customWidth="1"/>
    <col min="9072" max="9072" width="7.44140625" style="1" customWidth="1"/>
    <col min="9073" max="9075" width="3.77734375" style="1" customWidth="1"/>
    <col min="9076" max="9076" width="3.44140625" style="1" customWidth="1"/>
    <col min="9077" max="9077" width="2.77734375" style="1" customWidth="1"/>
    <col min="9078" max="9078" width="3" style="1" customWidth="1"/>
    <col min="9079" max="9081" width="0" style="1" hidden="1" customWidth="1"/>
    <col min="9082" max="9082" width="4.44140625" style="1" customWidth="1"/>
    <col min="9083" max="9083" width="0" style="1" hidden="1" customWidth="1"/>
    <col min="9084" max="9085" width="14.77734375" style="1" customWidth="1"/>
    <col min="9086" max="9086" width="15.21875" style="1" customWidth="1"/>
    <col min="9087" max="9087" width="6.44140625" style="1" customWidth="1"/>
    <col min="9088" max="9088" width="15.21875" style="1" customWidth="1"/>
    <col min="9089" max="9089" width="4.21875" style="1" customWidth="1"/>
    <col min="9090" max="9090" width="3" style="1" customWidth="1"/>
    <col min="9091" max="9093" width="0" style="1" hidden="1" customWidth="1"/>
    <col min="9094" max="9094" width="3" style="1" customWidth="1"/>
    <col min="9095" max="9095" width="0" style="1" hidden="1" customWidth="1"/>
    <col min="9096" max="9096" width="3" style="1" customWidth="1"/>
    <col min="9097" max="9097" width="0" style="1" hidden="1" customWidth="1"/>
    <col min="9098" max="9098" width="4.44140625" style="1" customWidth="1"/>
    <col min="9099" max="9099" width="34.21875" style="1" customWidth="1"/>
    <col min="9100" max="9100" width="23.44140625" style="1" customWidth="1"/>
    <col min="9101" max="9101" width="9.21875" style="1" customWidth="1"/>
    <col min="9102" max="9102" width="19.44140625" style="1" customWidth="1"/>
    <col min="9103" max="9103" width="42.77734375" style="1" customWidth="1"/>
    <col min="9104" max="9104" width="5.77734375" style="1" customWidth="1"/>
    <col min="9105" max="9105" width="31.44140625" style="1" customWidth="1"/>
    <col min="9106" max="9106" width="16.21875" style="1" customWidth="1"/>
    <col min="9107" max="9108" width="9.21875" style="1" customWidth="1"/>
    <col min="9109" max="9109" width="11.21875" style="1" customWidth="1"/>
    <col min="9110" max="9110" width="2.21875" style="1" customWidth="1"/>
    <col min="9111" max="9316" width="10.88671875" style="1"/>
    <col min="9317" max="9317" width="12" style="1" customWidth="1"/>
    <col min="9318" max="9318" width="2.77734375" style="1" customWidth="1"/>
    <col min="9319" max="9320" width="6.44140625" style="1" customWidth="1"/>
    <col min="9321" max="9321" width="5.77734375" style="1" customWidth="1"/>
    <col min="9322" max="9322" width="6.44140625" style="1" customWidth="1"/>
    <col min="9323" max="9323" width="13.77734375" style="1" customWidth="1"/>
    <col min="9324" max="9325" width="9" style="1" customWidth="1"/>
    <col min="9326" max="9326" width="2.44140625" style="1" customWidth="1"/>
    <col min="9327" max="9327" width="8.77734375" style="1" customWidth="1"/>
    <col min="9328" max="9328" width="7.44140625" style="1" customWidth="1"/>
    <col min="9329" max="9331" width="3.77734375" style="1" customWidth="1"/>
    <col min="9332" max="9332" width="3.44140625" style="1" customWidth="1"/>
    <col min="9333" max="9333" width="2.77734375" style="1" customWidth="1"/>
    <col min="9334" max="9334" width="3" style="1" customWidth="1"/>
    <col min="9335" max="9337" width="0" style="1" hidden="1" customWidth="1"/>
    <col min="9338" max="9338" width="4.44140625" style="1" customWidth="1"/>
    <col min="9339" max="9339" width="0" style="1" hidden="1" customWidth="1"/>
    <col min="9340" max="9341" width="14.77734375" style="1" customWidth="1"/>
    <col min="9342" max="9342" width="15.21875" style="1" customWidth="1"/>
    <col min="9343" max="9343" width="6.44140625" style="1" customWidth="1"/>
    <col min="9344" max="9344" width="15.21875" style="1" customWidth="1"/>
    <col min="9345" max="9345" width="4.21875" style="1" customWidth="1"/>
    <col min="9346" max="9346" width="3" style="1" customWidth="1"/>
    <col min="9347" max="9349" width="0" style="1" hidden="1" customWidth="1"/>
    <col min="9350" max="9350" width="3" style="1" customWidth="1"/>
    <col min="9351" max="9351" width="0" style="1" hidden="1" customWidth="1"/>
    <col min="9352" max="9352" width="3" style="1" customWidth="1"/>
    <col min="9353" max="9353" width="0" style="1" hidden="1" customWidth="1"/>
    <col min="9354" max="9354" width="4.44140625" style="1" customWidth="1"/>
    <col min="9355" max="9355" width="34.21875" style="1" customWidth="1"/>
    <col min="9356" max="9356" width="23.44140625" style="1" customWidth="1"/>
    <col min="9357" max="9357" width="9.21875" style="1" customWidth="1"/>
    <col min="9358" max="9358" width="19.44140625" style="1" customWidth="1"/>
    <col min="9359" max="9359" width="42.77734375" style="1" customWidth="1"/>
    <col min="9360" max="9360" width="5.77734375" style="1" customWidth="1"/>
    <col min="9361" max="9361" width="31.44140625" style="1" customWidth="1"/>
    <col min="9362" max="9362" width="16.21875" style="1" customWidth="1"/>
    <col min="9363" max="9364" width="9.21875" style="1" customWidth="1"/>
    <col min="9365" max="9365" width="11.21875" style="1" customWidth="1"/>
    <col min="9366" max="9366" width="2.21875" style="1" customWidth="1"/>
    <col min="9367" max="9572" width="10.88671875" style="1"/>
    <col min="9573" max="9573" width="12" style="1" customWidth="1"/>
    <col min="9574" max="9574" width="2.77734375" style="1" customWidth="1"/>
    <col min="9575" max="9576" width="6.44140625" style="1" customWidth="1"/>
    <col min="9577" max="9577" width="5.77734375" style="1" customWidth="1"/>
    <col min="9578" max="9578" width="6.44140625" style="1" customWidth="1"/>
    <col min="9579" max="9579" width="13.77734375" style="1" customWidth="1"/>
    <col min="9580" max="9581" width="9" style="1" customWidth="1"/>
    <col min="9582" max="9582" width="2.44140625" style="1" customWidth="1"/>
    <col min="9583" max="9583" width="8.77734375" style="1" customWidth="1"/>
    <col min="9584" max="9584" width="7.44140625" style="1" customWidth="1"/>
    <col min="9585" max="9587" width="3.77734375" style="1" customWidth="1"/>
    <col min="9588" max="9588" width="3.44140625" style="1" customWidth="1"/>
    <col min="9589" max="9589" width="2.77734375" style="1" customWidth="1"/>
    <col min="9590" max="9590" width="3" style="1" customWidth="1"/>
    <col min="9591" max="9593" width="0" style="1" hidden="1" customWidth="1"/>
    <col min="9594" max="9594" width="4.44140625" style="1" customWidth="1"/>
    <col min="9595" max="9595" width="0" style="1" hidden="1" customWidth="1"/>
    <col min="9596" max="9597" width="14.77734375" style="1" customWidth="1"/>
    <col min="9598" max="9598" width="15.21875" style="1" customWidth="1"/>
    <col min="9599" max="9599" width="6.44140625" style="1" customWidth="1"/>
    <col min="9600" max="9600" width="15.21875" style="1" customWidth="1"/>
    <col min="9601" max="9601" width="4.21875" style="1" customWidth="1"/>
    <col min="9602" max="9602" width="3" style="1" customWidth="1"/>
    <col min="9603" max="9605" width="0" style="1" hidden="1" customWidth="1"/>
    <col min="9606" max="9606" width="3" style="1" customWidth="1"/>
    <col min="9607" max="9607" width="0" style="1" hidden="1" customWidth="1"/>
    <col min="9608" max="9608" width="3" style="1" customWidth="1"/>
    <col min="9609" max="9609" width="0" style="1" hidden="1" customWidth="1"/>
    <col min="9610" max="9610" width="4.44140625" style="1" customWidth="1"/>
    <col min="9611" max="9611" width="34.21875" style="1" customWidth="1"/>
    <col min="9612" max="9612" width="23.44140625" style="1" customWidth="1"/>
    <col min="9613" max="9613" width="9.21875" style="1" customWidth="1"/>
    <col min="9614" max="9614" width="19.44140625" style="1" customWidth="1"/>
    <col min="9615" max="9615" width="42.77734375" style="1" customWidth="1"/>
    <col min="9616" max="9616" width="5.77734375" style="1" customWidth="1"/>
    <col min="9617" max="9617" width="31.44140625" style="1" customWidth="1"/>
    <col min="9618" max="9618" width="16.21875" style="1" customWidth="1"/>
    <col min="9619" max="9620" width="9.21875" style="1" customWidth="1"/>
    <col min="9621" max="9621" width="11.21875" style="1" customWidth="1"/>
    <col min="9622" max="9622" width="2.21875" style="1" customWidth="1"/>
    <col min="9623" max="9828" width="10.88671875" style="1"/>
    <col min="9829" max="9829" width="12" style="1" customWidth="1"/>
    <col min="9830" max="9830" width="2.77734375" style="1" customWidth="1"/>
    <col min="9831" max="9832" width="6.44140625" style="1" customWidth="1"/>
    <col min="9833" max="9833" width="5.77734375" style="1" customWidth="1"/>
    <col min="9834" max="9834" width="6.44140625" style="1" customWidth="1"/>
    <col min="9835" max="9835" width="13.77734375" style="1" customWidth="1"/>
    <col min="9836" max="9837" width="9" style="1" customWidth="1"/>
    <col min="9838" max="9838" width="2.44140625" style="1" customWidth="1"/>
    <col min="9839" max="9839" width="8.77734375" style="1" customWidth="1"/>
    <col min="9840" max="9840" width="7.44140625" style="1" customWidth="1"/>
    <col min="9841" max="9843" width="3.77734375" style="1" customWidth="1"/>
    <col min="9844" max="9844" width="3.44140625" style="1" customWidth="1"/>
    <col min="9845" max="9845" width="2.77734375" style="1" customWidth="1"/>
    <col min="9846" max="9846" width="3" style="1" customWidth="1"/>
    <col min="9847" max="9849" width="0" style="1" hidden="1" customWidth="1"/>
    <col min="9850" max="9850" width="4.44140625" style="1" customWidth="1"/>
    <col min="9851" max="9851" width="0" style="1" hidden="1" customWidth="1"/>
    <col min="9852" max="9853" width="14.77734375" style="1" customWidth="1"/>
    <col min="9854" max="9854" width="15.21875" style="1" customWidth="1"/>
    <col min="9855" max="9855" width="6.44140625" style="1" customWidth="1"/>
    <col min="9856" max="9856" width="15.21875" style="1" customWidth="1"/>
    <col min="9857" max="9857" width="4.21875" style="1" customWidth="1"/>
    <col min="9858" max="9858" width="3" style="1" customWidth="1"/>
    <col min="9859" max="9861" width="0" style="1" hidden="1" customWidth="1"/>
    <col min="9862" max="9862" width="3" style="1" customWidth="1"/>
    <col min="9863" max="9863" width="0" style="1" hidden="1" customWidth="1"/>
    <col min="9864" max="9864" width="3" style="1" customWidth="1"/>
    <col min="9865" max="9865" width="0" style="1" hidden="1" customWidth="1"/>
    <col min="9866" max="9866" width="4.44140625" style="1" customWidth="1"/>
    <col min="9867" max="9867" width="34.21875" style="1" customWidth="1"/>
    <col min="9868" max="9868" width="23.44140625" style="1" customWidth="1"/>
    <col min="9869" max="9869" width="9.21875" style="1" customWidth="1"/>
    <col min="9870" max="9870" width="19.44140625" style="1" customWidth="1"/>
    <col min="9871" max="9871" width="42.77734375" style="1" customWidth="1"/>
    <col min="9872" max="9872" width="5.77734375" style="1" customWidth="1"/>
    <col min="9873" max="9873" width="31.44140625" style="1" customWidth="1"/>
    <col min="9874" max="9874" width="16.21875" style="1" customWidth="1"/>
    <col min="9875" max="9876" width="9.21875" style="1" customWidth="1"/>
    <col min="9877" max="9877" width="11.21875" style="1" customWidth="1"/>
    <col min="9878" max="9878" width="2.21875" style="1" customWidth="1"/>
    <col min="9879" max="10084" width="10.88671875" style="1"/>
    <col min="10085" max="10085" width="12" style="1" customWidth="1"/>
    <col min="10086" max="10086" width="2.77734375" style="1" customWidth="1"/>
    <col min="10087" max="10088" width="6.44140625" style="1" customWidth="1"/>
    <col min="10089" max="10089" width="5.77734375" style="1" customWidth="1"/>
    <col min="10090" max="10090" width="6.44140625" style="1" customWidth="1"/>
    <col min="10091" max="10091" width="13.77734375" style="1" customWidth="1"/>
    <col min="10092" max="10093" width="9" style="1" customWidth="1"/>
    <col min="10094" max="10094" width="2.44140625" style="1" customWidth="1"/>
    <col min="10095" max="10095" width="8.77734375" style="1" customWidth="1"/>
    <col min="10096" max="10096" width="7.44140625" style="1" customWidth="1"/>
    <col min="10097" max="10099" width="3.77734375" style="1" customWidth="1"/>
    <col min="10100" max="10100" width="3.44140625" style="1" customWidth="1"/>
    <col min="10101" max="10101" width="2.77734375" style="1" customWidth="1"/>
    <col min="10102" max="10102" width="3" style="1" customWidth="1"/>
    <col min="10103" max="10105" width="0" style="1" hidden="1" customWidth="1"/>
    <col min="10106" max="10106" width="4.44140625" style="1" customWidth="1"/>
    <col min="10107" max="10107" width="0" style="1" hidden="1" customWidth="1"/>
    <col min="10108" max="10109" width="14.77734375" style="1" customWidth="1"/>
    <col min="10110" max="10110" width="15.21875" style="1" customWidth="1"/>
    <col min="10111" max="10111" width="6.44140625" style="1" customWidth="1"/>
    <col min="10112" max="10112" width="15.21875" style="1" customWidth="1"/>
    <col min="10113" max="10113" width="4.21875" style="1" customWidth="1"/>
    <col min="10114" max="10114" width="3" style="1" customWidth="1"/>
    <col min="10115" max="10117" width="0" style="1" hidden="1" customWidth="1"/>
    <col min="10118" max="10118" width="3" style="1" customWidth="1"/>
    <col min="10119" max="10119" width="0" style="1" hidden="1" customWidth="1"/>
    <col min="10120" max="10120" width="3" style="1" customWidth="1"/>
    <col min="10121" max="10121" width="0" style="1" hidden="1" customWidth="1"/>
    <col min="10122" max="10122" width="4.44140625" style="1" customWidth="1"/>
    <col min="10123" max="10123" width="34.21875" style="1" customWidth="1"/>
    <col min="10124" max="10124" width="23.44140625" style="1" customWidth="1"/>
    <col min="10125" max="10125" width="9.21875" style="1" customWidth="1"/>
    <col min="10126" max="10126" width="19.44140625" style="1" customWidth="1"/>
    <col min="10127" max="10127" width="42.77734375" style="1" customWidth="1"/>
    <col min="10128" max="10128" width="5.77734375" style="1" customWidth="1"/>
    <col min="10129" max="10129" width="31.44140625" style="1" customWidth="1"/>
    <col min="10130" max="10130" width="16.21875" style="1" customWidth="1"/>
    <col min="10131" max="10132" width="9.21875" style="1" customWidth="1"/>
    <col min="10133" max="10133" width="11.21875" style="1" customWidth="1"/>
    <col min="10134" max="10134" width="2.21875" style="1" customWidth="1"/>
    <col min="10135" max="10340" width="10.88671875" style="1"/>
    <col min="10341" max="10341" width="12" style="1" customWidth="1"/>
    <col min="10342" max="10342" width="2.77734375" style="1" customWidth="1"/>
    <col min="10343" max="10344" width="6.44140625" style="1" customWidth="1"/>
    <col min="10345" max="10345" width="5.77734375" style="1" customWidth="1"/>
    <col min="10346" max="10346" width="6.44140625" style="1" customWidth="1"/>
    <col min="10347" max="10347" width="13.77734375" style="1" customWidth="1"/>
    <col min="10348" max="10349" width="9" style="1" customWidth="1"/>
    <col min="10350" max="10350" width="2.44140625" style="1" customWidth="1"/>
    <col min="10351" max="10351" width="8.77734375" style="1" customWidth="1"/>
    <col min="10352" max="10352" width="7.44140625" style="1" customWidth="1"/>
    <col min="10353" max="10355" width="3.77734375" style="1" customWidth="1"/>
    <col min="10356" max="10356" width="3.44140625" style="1" customWidth="1"/>
    <col min="10357" max="10357" width="2.77734375" style="1" customWidth="1"/>
    <col min="10358" max="10358" width="3" style="1" customWidth="1"/>
    <col min="10359" max="10361" width="0" style="1" hidden="1" customWidth="1"/>
    <col min="10362" max="10362" width="4.44140625" style="1" customWidth="1"/>
    <col min="10363" max="10363" width="0" style="1" hidden="1" customWidth="1"/>
    <col min="10364" max="10365" width="14.77734375" style="1" customWidth="1"/>
    <col min="10366" max="10366" width="15.21875" style="1" customWidth="1"/>
    <col min="10367" max="10367" width="6.44140625" style="1" customWidth="1"/>
    <col min="10368" max="10368" width="15.21875" style="1" customWidth="1"/>
    <col min="10369" max="10369" width="4.21875" style="1" customWidth="1"/>
    <col min="10370" max="10370" width="3" style="1" customWidth="1"/>
    <col min="10371" max="10373" width="0" style="1" hidden="1" customWidth="1"/>
    <col min="10374" max="10374" width="3" style="1" customWidth="1"/>
    <col min="10375" max="10375" width="0" style="1" hidden="1" customWidth="1"/>
    <col min="10376" max="10376" width="3" style="1" customWidth="1"/>
    <col min="10377" max="10377" width="0" style="1" hidden="1" customWidth="1"/>
    <col min="10378" max="10378" width="4.44140625" style="1" customWidth="1"/>
    <col min="10379" max="10379" width="34.21875" style="1" customWidth="1"/>
    <col min="10380" max="10380" width="23.44140625" style="1" customWidth="1"/>
    <col min="10381" max="10381" width="9.21875" style="1" customWidth="1"/>
    <col min="10382" max="10382" width="19.44140625" style="1" customWidth="1"/>
    <col min="10383" max="10383" width="42.77734375" style="1" customWidth="1"/>
    <col min="10384" max="10384" width="5.77734375" style="1" customWidth="1"/>
    <col min="10385" max="10385" width="31.44140625" style="1" customWidth="1"/>
    <col min="10386" max="10386" width="16.21875" style="1" customWidth="1"/>
    <col min="10387" max="10388" width="9.21875" style="1" customWidth="1"/>
    <col min="10389" max="10389" width="11.21875" style="1" customWidth="1"/>
    <col min="10390" max="10390" width="2.21875" style="1" customWidth="1"/>
    <col min="10391" max="10596" width="10.88671875" style="1"/>
    <col min="10597" max="10597" width="12" style="1" customWidth="1"/>
    <col min="10598" max="10598" width="2.77734375" style="1" customWidth="1"/>
    <col min="10599" max="10600" width="6.44140625" style="1" customWidth="1"/>
    <col min="10601" max="10601" width="5.77734375" style="1" customWidth="1"/>
    <col min="10602" max="10602" width="6.44140625" style="1" customWidth="1"/>
    <col min="10603" max="10603" width="13.77734375" style="1" customWidth="1"/>
    <col min="10604" max="10605" width="9" style="1" customWidth="1"/>
    <col min="10606" max="10606" width="2.44140625" style="1" customWidth="1"/>
    <col min="10607" max="10607" width="8.77734375" style="1" customWidth="1"/>
    <col min="10608" max="10608" width="7.44140625" style="1" customWidth="1"/>
    <col min="10609" max="10611" width="3.77734375" style="1" customWidth="1"/>
    <col min="10612" max="10612" width="3.44140625" style="1" customWidth="1"/>
    <col min="10613" max="10613" width="2.77734375" style="1" customWidth="1"/>
    <col min="10614" max="10614" width="3" style="1" customWidth="1"/>
    <col min="10615" max="10617" width="0" style="1" hidden="1" customWidth="1"/>
    <col min="10618" max="10618" width="4.44140625" style="1" customWidth="1"/>
    <col min="10619" max="10619" width="0" style="1" hidden="1" customWidth="1"/>
    <col min="10620" max="10621" width="14.77734375" style="1" customWidth="1"/>
    <col min="10622" max="10622" width="15.21875" style="1" customWidth="1"/>
    <col min="10623" max="10623" width="6.44140625" style="1" customWidth="1"/>
    <col min="10624" max="10624" width="15.21875" style="1" customWidth="1"/>
    <col min="10625" max="10625" width="4.21875" style="1" customWidth="1"/>
    <col min="10626" max="10626" width="3" style="1" customWidth="1"/>
    <col min="10627" max="10629" width="0" style="1" hidden="1" customWidth="1"/>
    <col min="10630" max="10630" width="3" style="1" customWidth="1"/>
    <col min="10631" max="10631" width="0" style="1" hidden="1" customWidth="1"/>
    <col min="10632" max="10632" width="3" style="1" customWidth="1"/>
    <col min="10633" max="10633" width="0" style="1" hidden="1" customWidth="1"/>
    <col min="10634" max="10634" width="4.44140625" style="1" customWidth="1"/>
    <col min="10635" max="10635" width="34.21875" style="1" customWidth="1"/>
    <col min="10636" max="10636" width="23.44140625" style="1" customWidth="1"/>
    <col min="10637" max="10637" width="9.21875" style="1" customWidth="1"/>
    <col min="10638" max="10638" width="19.44140625" style="1" customWidth="1"/>
    <col min="10639" max="10639" width="42.77734375" style="1" customWidth="1"/>
    <col min="10640" max="10640" width="5.77734375" style="1" customWidth="1"/>
    <col min="10641" max="10641" width="31.44140625" style="1" customWidth="1"/>
    <col min="10642" max="10642" width="16.21875" style="1" customWidth="1"/>
    <col min="10643" max="10644" width="9.21875" style="1" customWidth="1"/>
    <col min="10645" max="10645" width="11.21875" style="1" customWidth="1"/>
    <col min="10646" max="10646" width="2.21875" style="1" customWidth="1"/>
    <col min="10647" max="10852" width="10.88671875" style="1"/>
    <col min="10853" max="10853" width="12" style="1" customWidth="1"/>
    <col min="10854" max="10854" width="2.77734375" style="1" customWidth="1"/>
    <col min="10855" max="10856" width="6.44140625" style="1" customWidth="1"/>
    <col min="10857" max="10857" width="5.77734375" style="1" customWidth="1"/>
    <col min="10858" max="10858" width="6.44140625" style="1" customWidth="1"/>
    <col min="10859" max="10859" width="13.77734375" style="1" customWidth="1"/>
    <col min="10860" max="10861" width="9" style="1" customWidth="1"/>
    <col min="10862" max="10862" width="2.44140625" style="1" customWidth="1"/>
    <col min="10863" max="10863" width="8.77734375" style="1" customWidth="1"/>
    <col min="10864" max="10864" width="7.44140625" style="1" customWidth="1"/>
    <col min="10865" max="10867" width="3.77734375" style="1" customWidth="1"/>
    <col min="10868" max="10868" width="3.44140625" style="1" customWidth="1"/>
    <col min="10869" max="10869" width="2.77734375" style="1" customWidth="1"/>
    <col min="10870" max="10870" width="3" style="1" customWidth="1"/>
    <col min="10871" max="10873" width="0" style="1" hidden="1" customWidth="1"/>
    <col min="10874" max="10874" width="4.44140625" style="1" customWidth="1"/>
    <col min="10875" max="10875" width="0" style="1" hidden="1" customWidth="1"/>
    <col min="10876" max="10877" width="14.77734375" style="1" customWidth="1"/>
    <col min="10878" max="10878" width="15.21875" style="1" customWidth="1"/>
    <col min="10879" max="10879" width="6.44140625" style="1" customWidth="1"/>
    <col min="10880" max="10880" width="15.21875" style="1" customWidth="1"/>
    <col min="10881" max="10881" width="4.21875" style="1" customWidth="1"/>
    <col min="10882" max="10882" width="3" style="1" customWidth="1"/>
    <col min="10883" max="10885" width="0" style="1" hidden="1" customWidth="1"/>
    <col min="10886" max="10886" width="3" style="1" customWidth="1"/>
    <col min="10887" max="10887" width="0" style="1" hidden="1" customWidth="1"/>
    <col min="10888" max="10888" width="3" style="1" customWidth="1"/>
    <col min="10889" max="10889" width="0" style="1" hidden="1" customWidth="1"/>
    <col min="10890" max="10890" width="4.44140625" style="1" customWidth="1"/>
    <col min="10891" max="10891" width="34.21875" style="1" customWidth="1"/>
    <col min="10892" max="10892" width="23.44140625" style="1" customWidth="1"/>
    <col min="10893" max="10893" width="9.21875" style="1" customWidth="1"/>
    <col min="10894" max="10894" width="19.44140625" style="1" customWidth="1"/>
    <col min="10895" max="10895" width="42.77734375" style="1" customWidth="1"/>
    <col min="10896" max="10896" width="5.77734375" style="1" customWidth="1"/>
    <col min="10897" max="10897" width="31.44140625" style="1" customWidth="1"/>
    <col min="10898" max="10898" width="16.21875" style="1" customWidth="1"/>
    <col min="10899" max="10900" width="9.21875" style="1" customWidth="1"/>
    <col min="10901" max="10901" width="11.21875" style="1" customWidth="1"/>
    <col min="10902" max="10902" width="2.21875" style="1" customWidth="1"/>
    <col min="10903" max="11108" width="10.88671875" style="1"/>
    <col min="11109" max="11109" width="12" style="1" customWidth="1"/>
    <col min="11110" max="11110" width="2.77734375" style="1" customWidth="1"/>
    <col min="11111" max="11112" width="6.44140625" style="1" customWidth="1"/>
    <col min="11113" max="11113" width="5.77734375" style="1" customWidth="1"/>
    <col min="11114" max="11114" width="6.44140625" style="1" customWidth="1"/>
    <col min="11115" max="11115" width="13.77734375" style="1" customWidth="1"/>
    <col min="11116" max="11117" width="9" style="1" customWidth="1"/>
    <col min="11118" max="11118" width="2.44140625" style="1" customWidth="1"/>
    <col min="11119" max="11119" width="8.77734375" style="1" customWidth="1"/>
    <col min="11120" max="11120" width="7.44140625" style="1" customWidth="1"/>
    <col min="11121" max="11123" width="3.77734375" style="1" customWidth="1"/>
    <col min="11124" max="11124" width="3.44140625" style="1" customWidth="1"/>
    <col min="11125" max="11125" width="2.77734375" style="1" customWidth="1"/>
    <col min="11126" max="11126" width="3" style="1" customWidth="1"/>
    <col min="11127" max="11129" width="0" style="1" hidden="1" customWidth="1"/>
    <col min="11130" max="11130" width="4.44140625" style="1" customWidth="1"/>
    <col min="11131" max="11131" width="0" style="1" hidden="1" customWidth="1"/>
    <col min="11132" max="11133" width="14.77734375" style="1" customWidth="1"/>
    <col min="11134" max="11134" width="15.21875" style="1" customWidth="1"/>
    <col min="11135" max="11135" width="6.44140625" style="1" customWidth="1"/>
    <col min="11136" max="11136" width="15.21875" style="1" customWidth="1"/>
    <col min="11137" max="11137" width="4.21875" style="1" customWidth="1"/>
    <col min="11138" max="11138" width="3" style="1" customWidth="1"/>
    <col min="11139" max="11141" width="0" style="1" hidden="1" customWidth="1"/>
    <col min="11142" max="11142" width="3" style="1" customWidth="1"/>
    <col min="11143" max="11143" width="0" style="1" hidden="1" customWidth="1"/>
    <col min="11144" max="11144" width="3" style="1" customWidth="1"/>
    <col min="11145" max="11145" width="0" style="1" hidden="1" customWidth="1"/>
    <col min="11146" max="11146" width="4.44140625" style="1" customWidth="1"/>
    <col min="11147" max="11147" width="34.21875" style="1" customWidth="1"/>
    <col min="11148" max="11148" width="23.44140625" style="1" customWidth="1"/>
    <col min="11149" max="11149" width="9.21875" style="1" customWidth="1"/>
    <col min="11150" max="11150" width="19.44140625" style="1" customWidth="1"/>
    <col min="11151" max="11151" width="42.77734375" style="1" customWidth="1"/>
    <col min="11152" max="11152" width="5.77734375" style="1" customWidth="1"/>
    <col min="11153" max="11153" width="31.44140625" style="1" customWidth="1"/>
    <col min="11154" max="11154" width="16.21875" style="1" customWidth="1"/>
    <col min="11155" max="11156" width="9.21875" style="1" customWidth="1"/>
    <col min="11157" max="11157" width="11.21875" style="1" customWidth="1"/>
    <col min="11158" max="11158" width="2.21875" style="1" customWidth="1"/>
    <col min="11159" max="11364" width="10.88671875" style="1"/>
    <col min="11365" max="11365" width="12" style="1" customWidth="1"/>
    <col min="11366" max="11366" width="2.77734375" style="1" customWidth="1"/>
    <col min="11367" max="11368" width="6.44140625" style="1" customWidth="1"/>
    <col min="11369" max="11369" width="5.77734375" style="1" customWidth="1"/>
    <col min="11370" max="11370" width="6.44140625" style="1" customWidth="1"/>
    <col min="11371" max="11371" width="13.77734375" style="1" customWidth="1"/>
    <col min="11372" max="11373" width="9" style="1" customWidth="1"/>
    <col min="11374" max="11374" width="2.44140625" style="1" customWidth="1"/>
    <col min="11375" max="11375" width="8.77734375" style="1" customWidth="1"/>
    <col min="11376" max="11376" width="7.44140625" style="1" customWidth="1"/>
    <col min="11377" max="11379" width="3.77734375" style="1" customWidth="1"/>
    <col min="11380" max="11380" width="3.44140625" style="1" customWidth="1"/>
    <col min="11381" max="11381" width="2.77734375" style="1" customWidth="1"/>
    <col min="11382" max="11382" width="3" style="1" customWidth="1"/>
    <col min="11383" max="11385" width="0" style="1" hidden="1" customWidth="1"/>
    <col min="11386" max="11386" width="4.44140625" style="1" customWidth="1"/>
    <col min="11387" max="11387" width="0" style="1" hidden="1" customWidth="1"/>
    <col min="11388" max="11389" width="14.77734375" style="1" customWidth="1"/>
    <col min="11390" max="11390" width="15.21875" style="1" customWidth="1"/>
    <col min="11391" max="11391" width="6.44140625" style="1" customWidth="1"/>
    <col min="11392" max="11392" width="15.21875" style="1" customWidth="1"/>
    <col min="11393" max="11393" width="4.21875" style="1" customWidth="1"/>
    <col min="11394" max="11394" width="3" style="1" customWidth="1"/>
    <col min="11395" max="11397" width="0" style="1" hidden="1" customWidth="1"/>
    <col min="11398" max="11398" width="3" style="1" customWidth="1"/>
    <col min="11399" max="11399" width="0" style="1" hidden="1" customWidth="1"/>
    <col min="11400" max="11400" width="3" style="1" customWidth="1"/>
    <col min="11401" max="11401" width="0" style="1" hidden="1" customWidth="1"/>
    <col min="11402" max="11402" width="4.44140625" style="1" customWidth="1"/>
    <col min="11403" max="11403" width="34.21875" style="1" customWidth="1"/>
    <col min="11404" max="11404" width="23.44140625" style="1" customWidth="1"/>
    <col min="11405" max="11405" width="9.21875" style="1" customWidth="1"/>
    <col min="11406" max="11406" width="19.44140625" style="1" customWidth="1"/>
    <col min="11407" max="11407" width="42.77734375" style="1" customWidth="1"/>
    <col min="11408" max="11408" width="5.77734375" style="1" customWidth="1"/>
    <col min="11409" max="11409" width="31.44140625" style="1" customWidth="1"/>
    <col min="11410" max="11410" width="16.21875" style="1" customWidth="1"/>
    <col min="11411" max="11412" width="9.21875" style="1" customWidth="1"/>
    <col min="11413" max="11413" width="11.21875" style="1" customWidth="1"/>
    <col min="11414" max="11414" width="2.21875" style="1" customWidth="1"/>
    <col min="11415" max="11620" width="10.88671875" style="1"/>
    <col min="11621" max="11621" width="12" style="1" customWidth="1"/>
    <col min="11622" max="11622" width="2.77734375" style="1" customWidth="1"/>
    <col min="11623" max="11624" width="6.44140625" style="1" customWidth="1"/>
    <col min="11625" max="11625" width="5.77734375" style="1" customWidth="1"/>
    <col min="11626" max="11626" width="6.44140625" style="1" customWidth="1"/>
    <col min="11627" max="11627" width="13.77734375" style="1" customWidth="1"/>
    <col min="11628" max="11629" width="9" style="1" customWidth="1"/>
    <col min="11630" max="11630" width="2.44140625" style="1" customWidth="1"/>
    <col min="11631" max="11631" width="8.77734375" style="1" customWidth="1"/>
    <col min="11632" max="11632" width="7.44140625" style="1" customWidth="1"/>
    <col min="11633" max="11635" width="3.77734375" style="1" customWidth="1"/>
    <col min="11636" max="11636" width="3.44140625" style="1" customWidth="1"/>
    <col min="11637" max="11637" width="2.77734375" style="1" customWidth="1"/>
    <col min="11638" max="11638" width="3" style="1" customWidth="1"/>
    <col min="11639" max="11641" width="0" style="1" hidden="1" customWidth="1"/>
    <col min="11642" max="11642" width="4.44140625" style="1" customWidth="1"/>
    <col min="11643" max="11643" width="0" style="1" hidden="1" customWidth="1"/>
    <col min="11644" max="11645" width="14.77734375" style="1" customWidth="1"/>
    <col min="11646" max="11646" width="15.21875" style="1" customWidth="1"/>
    <col min="11647" max="11647" width="6.44140625" style="1" customWidth="1"/>
    <col min="11648" max="11648" width="15.21875" style="1" customWidth="1"/>
    <col min="11649" max="11649" width="4.21875" style="1" customWidth="1"/>
    <col min="11650" max="11650" width="3" style="1" customWidth="1"/>
    <col min="11651" max="11653" width="0" style="1" hidden="1" customWidth="1"/>
    <col min="11654" max="11654" width="3" style="1" customWidth="1"/>
    <col min="11655" max="11655" width="0" style="1" hidden="1" customWidth="1"/>
    <col min="11656" max="11656" width="3" style="1" customWidth="1"/>
    <col min="11657" max="11657" width="0" style="1" hidden="1" customWidth="1"/>
    <col min="11658" max="11658" width="4.44140625" style="1" customWidth="1"/>
    <col min="11659" max="11659" width="34.21875" style="1" customWidth="1"/>
    <col min="11660" max="11660" width="23.44140625" style="1" customWidth="1"/>
    <col min="11661" max="11661" width="9.21875" style="1" customWidth="1"/>
    <col min="11662" max="11662" width="19.44140625" style="1" customWidth="1"/>
    <col min="11663" max="11663" width="42.77734375" style="1" customWidth="1"/>
    <col min="11664" max="11664" width="5.77734375" style="1" customWidth="1"/>
    <col min="11665" max="11665" width="31.44140625" style="1" customWidth="1"/>
    <col min="11666" max="11666" width="16.21875" style="1" customWidth="1"/>
    <col min="11667" max="11668" width="9.21875" style="1" customWidth="1"/>
    <col min="11669" max="11669" width="11.21875" style="1" customWidth="1"/>
    <col min="11670" max="11670" width="2.21875" style="1" customWidth="1"/>
    <col min="11671" max="11876" width="10.88671875" style="1"/>
    <col min="11877" max="11877" width="12" style="1" customWidth="1"/>
    <col min="11878" max="11878" width="2.77734375" style="1" customWidth="1"/>
    <col min="11879" max="11880" width="6.44140625" style="1" customWidth="1"/>
    <col min="11881" max="11881" width="5.77734375" style="1" customWidth="1"/>
    <col min="11882" max="11882" width="6.44140625" style="1" customWidth="1"/>
    <col min="11883" max="11883" width="13.77734375" style="1" customWidth="1"/>
    <col min="11884" max="11885" width="9" style="1" customWidth="1"/>
    <col min="11886" max="11886" width="2.44140625" style="1" customWidth="1"/>
    <col min="11887" max="11887" width="8.77734375" style="1" customWidth="1"/>
    <col min="11888" max="11888" width="7.44140625" style="1" customWidth="1"/>
    <col min="11889" max="11891" width="3.77734375" style="1" customWidth="1"/>
    <col min="11892" max="11892" width="3.44140625" style="1" customWidth="1"/>
    <col min="11893" max="11893" width="2.77734375" style="1" customWidth="1"/>
    <col min="11894" max="11894" width="3" style="1" customWidth="1"/>
    <col min="11895" max="11897" width="0" style="1" hidden="1" customWidth="1"/>
    <col min="11898" max="11898" width="4.44140625" style="1" customWidth="1"/>
    <col min="11899" max="11899" width="0" style="1" hidden="1" customWidth="1"/>
    <col min="11900" max="11901" width="14.77734375" style="1" customWidth="1"/>
    <col min="11902" max="11902" width="15.21875" style="1" customWidth="1"/>
    <col min="11903" max="11903" width="6.44140625" style="1" customWidth="1"/>
    <col min="11904" max="11904" width="15.21875" style="1" customWidth="1"/>
    <col min="11905" max="11905" width="4.21875" style="1" customWidth="1"/>
    <col min="11906" max="11906" width="3" style="1" customWidth="1"/>
    <col min="11907" max="11909" width="0" style="1" hidden="1" customWidth="1"/>
    <col min="11910" max="11910" width="3" style="1" customWidth="1"/>
    <col min="11911" max="11911" width="0" style="1" hidden="1" customWidth="1"/>
    <col min="11912" max="11912" width="3" style="1" customWidth="1"/>
    <col min="11913" max="11913" width="0" style="1" hidden="1" customWidth="1"/>
    <col min="11914" max="11914" width="4.44140625" style="1" customWidth="1"/>
    <col min="11915" max="11915" width="34.21875" style="1" customWidth="1"/>
    <col min="11916" max="11916" width="23.44140625" style="1" customWidth="1"/>
    <col min="11917" max="11917" width="9.21875" style="1" customWidth="1"/>
    <col min="11918" max="11918" width="19.44140625" style="1" customWidth="1"/>
    <col min="11919" max="11919" width="42.77734375" style="1" customWidth="1"/>
    <col min="11920" max="11920" width="5.77734375" style="1" customWidth="1"/>
    <col min="11921" max="11921" width="31.44140625" style="1" customWidth="1"/>
    <col min="11922" max="11922" width="16.21875" style="1" customWidth="1"/>
    <col min="11923" max="11924" width="9.21875" style="1" customWidth="1"/>
    <col min="11925" max="11925" width="11.21875" style="1" customWidth="1"/>
    <col min="11926" max="11926" width="2.21875" style="1" customWidth="1"/>
    <col min="11927" max="12132" width="10.88671875" style="1"/>
    <col min="12133" max="12133" width="12" style="1" customWidth="1"/>
    <col min="12134" max="12134" width="2.77734375" style="1" customWidth="1"/>
    <col min="12135" max="12136" width="6.44140625" style="1" customWidth="1"/>
    <col min="12137" max="12137" width="5.77734375" style="1" customWidth="1"/>
    <col min="12138" max="12138" width="6.44140625" style="1" customWidth="1"/>
    <col min="12139" max="12139" width="13.77734375" style="1" customWidth="1"/>
    <col min="12140" max="12141" width="9" style="1" customWidth="1"/>
    <col min="12142" max="12142" width="2.44140625" style="1" customWidth="1"/>
    <col min="12143" max="12143" width="8.77734375" style="1" customWidth="1"/>
    <col min="12144" max="12144" width="7.44140625" style="1" customWidth="1"/>
    <col min="12145" max="12147" width="3.77734375" style="1" customWidth="1"/>
    <col min="12148" max="12148" width="3.44140625" style="1" customWidth="1"/>
    <col min="12149" max="12149" width="2.77734375" style="1" customWidth="1"/>
    <col min="12150" max="12150" width="3" style="1" customWidth="1"/>
    <col min="12151" max="12153" width="0" style="1" hidden="1" customWidth="1"/>
    <col min="12154" max="12154" width="4.44140625" style="1" customWidth="1"/>
    <col min="12155" max="12155" width="0" style="1" hidden="1" customWidth="1"/>
    <col min="12156" max="12157" width="14.77734375" style="1" customWidth="1"/>
    <col min="12158" max="12158" width="15.21875" style="1" customWidth="1"/>
    <col min="12159" max="12159" width="6.44140625" style="1" customWidth="1"/>
    <col min="12160" max="12160" width="15.21875" style="1" customWidth="1"/>
    <col min="12161" max="12161" width="4.21875" style="1" customWidth="1"/>
    <col min="12162" max="12162" width="3" style="1" customWidth="1"/>
    <col min="12163" max="12165" width="0" style="1" hidden="1" customWidth="1"/>
    <col min="12166" max="12166" width="3" style="1" customWidth="1"/>
    <col min="12167" max="12167" width="0" style="1" hidden="1" customWidth="1"/>
    <col min="12168" max="12168" width="3" style="1" customWidth="1"/>
    <col min="12169" max="12169" width="0" style="1" hidden="1" customWidth="1"/>
    <col min="12170" max="12170" width="4.44140625" style="1" customWidth="1"/>
    <col min="12171" max="12171" width="34.21875" style="1" customWidth="1"/>
    <col min="12172" max="12172" width="23.44140625" style="1" customWidth="1"/>
    <col min="12173" max="12173" width="9.21875" style="1" customWidth="1"/>
    <col min="12174" max="12174" width="19.44140625" style="1" customWidth="1"/>
    <col min="12175" max="12175" width="42.77734375" style="1" customWidth="1"/>
    <col min="12176" max="12176" width="5.77734375" style="1" customWidth="1"/>
    <col min="12177" max="12177" width="31.44140625" style="1" customWidth="1"/>
    <col min="12178" max="12178" width="16.21875" style="1" customWidth="1"/>
    <col min="12179" max="12180" width="9.21875" style="1" customWidth="1"/>
    <col min="12181" max="12181" width="11.21875" style="1" customWidth="1"/>
    <col min="12182" max="12182" width="2.21875" style="1" customWidth="1"/>
    <col min="12183" max="12388" width="10.88671875" style="1"/>
    <col min="12389" max="12389" width="12" style="1" customWidth="1"/>
    <col min="12390" max="12390" width="2.77734375" style="1" customWidth="1"/>
    <col min="12391" max="12392" width="6.44140625" style="1" customWidth="1"/>
    <col min="12393" max="12393" width="5.77734375" style="1" customWidth="1"/>
    <col min="12394" max="12394" width="6.44140625" style="1" customWidth="1"/>
    <col min="12395" max="12395" width="13.77734375" style="1" customWidth="1"/>
    <col min="12396" max="12397" width="9" style="1" customWidth="1"/>
    <col min="12398" max="12398" width="2.44140625" style="1" customWidth="1"/>
    <col min="12399" max="12399" width="8.77734375" style="1" customWidth="1"/>
    <col min="12400" max="12400" width="7.44140625" style="1" customWidth="1"/>
    <col min="12401" max="12403" width="3.77734375" style="1" customWidth="1"/>
    <col min="12404" max="12404" width="3.44140625" style="1" customWidth="1"/>
    <col min="12405" max="12405" width="2.77734375" style="1" customWidth="1"/>
    <col min="12406" max="12406" width="3" style="1" customWidth="1"/>
    <col min="12407" max="12409" width="0" style="1" hidden="1" customWidth="1"/>
    <col min="12410" max="12410" width="4.44140625" style="1" customWidth="1"/>
    <col min="12411" max="12411" width="0" style="1" hidden="1" customWidth="1"/>
    <col min="12412" max="12413" width="14.77734375" style="1" customWidth="1"/>
    <col min="12414" max="12414" width="15.21875" style="1" customWidth="1"/>
    <col min="12415" max="12415" width="6.44140625" style="1" customWidth="1"/>
    <col min="12416" max="12416" width="15.21875" style="1" customWidth="1"/>
    <col min="12417" max="12417" width="4.21875" style="1" customWidth="1"/>
    <col min="12418" max="12418" width="3" style="1" customWidth="1"/>
    <col min="12419" max="12421" width="0" style="1" hidden="1" customWidth="1"/>
    <col min="12422" max="12422" width="3" style="1" customWidth="1"/>
    <col min="12423" max="12423" width="0" style="1" hidden="1" customWidth="1"/>
    <col min="12424" max="12424" width="3" style="1" customWidth="1"/>
    <col min="12425" max="12425" width="0" style="1" hidden="1" customWidth="1"/>
    <col min="12426" max="12426" width="4.44140625" style="1" customWidth="1"/>
    <col min="12427" max="12427" width="34.21875" style="1" customWidth="1"/>
    <col min="12428" max="12428" width="23.44140625" style="1" customWidth="1"/>
    <col min="12429" max="12429" width="9.21875" style="1" customWidth="1"/>
    <col min="12430" max="12430" width="19.44140625" style="1" customWidth="1"/>
    <col min="12431" max="12431" width="42.77734375" style="1" customWidth="1"/>
    <col min="12432" max="12432" width="5.77734375" style="1" customWidth="1"/>
    <col min="12433" max="12433" width="31.44140625" style="1" customWidth="1"/>
    <col min="12434" max="12434" width="16.21875" style="1" customWidth="1"/>
    <col min="12435" max="12436" width="9.21875" style="1" customWidth="1"/>
    <col min="12437" max="12437" width="11.21875" style="1" customWidth="1"/>
    <col min="12438" max="12438" width="2.21875" style="1" customWidth="1"/>
    <col min="12439" max="12644" width="10.88671875" style="1"/>
    <col min="12645" max="12645" width="12" style="1" customWidth="1"/>
    <col min="12646" max="12646" width="2.77734375" style="1" customWidth="1"/>
    <col min="12647" max="12648" width="6.44140625" style="1" customWidth="1"/>
    <col min="12649" max="12649" width="5.77734375" style="1" customWidth="1"/>
    <col min="12650" max="12650" width="6.44140625" style="1" customWidth="1"/>
    <col min="12651" max="12651" width="13.77734375" style="1" customWidth="1"/>
    <col min="12652" max="12653" width="9" style="1" customWidth="1"/>
    <col min="12654" max="12654" width="2.44140625" style="1" customWidth="1"/>
    <col min="12655" max="12655" width="8.77734375" style="1" customWidth="1"/>
    <col min="12656" max="12656" width="7.44140625" style="1" customWidth="1"/>
    <col min="12657" max="12659" width="3.77734375" style="1" customWidth="1"/>
    <col min="12660" max="12660" width="3.44140625" style="1" customWidth="1"/>
    <col min="12661" max="12661" width="2.77734375" style="1" customWidth="1"/>
    <col min="12662" max="12662" width="3" style="1" customWidth="1"/>
    <col min="12663" max="12665" width="0" style="1" hidden="1" customWidth="1"/>
    <col min="12666" max="12666" width="4.44140625" style="1" customWidth="1"/>
    <col min="12667" max="12667" width="0" style="1" hidden="1" customWidth="1"/>
    <col min="12668" max="12669" width="14.77734375" style="1" customWidth="1"/>
    <col min="12670" max="12670" width="15.21875" style="1" customWidth="1"/>
    <col min="12671" max="12671" width="6.44140625" style="1" customWidth="1"/>
    <col min="12672" max="12672" width="15.21875" style="1" customWidth="1"/>
    <col min="12673" max="12673" width="4.21875" style="1" customWidth="1"/>
    <col min="12674" max="12674" width="3" style="1" customWidth="1"/>
    <col min="12675" max="12677" width="0" style="1" hidden="1" customWidth="1"/>
    <col min="12678" max="12678" width="3" style="1" customWidth="1"/>
    <col min="12679" max="12679" width="0" style="1" hidden="1" customWidth="1"/>
    <col min="12680" max="12680" width="3" style="1" customWidth="1"/>
    <col min="12681" max="12681" width="0" style="1" hidden="1" customWidth="1"/>
    <col min="12682" max="12682" width="4.44140625" style="1" customWidth="1"/>
    <col min="12683" max="12683" width="34.21875" style="1" customWidth="1"/>
    <col min="12684" max="12684" width="23.44140625" style="1" customWidth="1"/>
    <col min="12685" max="12685" width="9.21875" style="1" customWidth="1"/>
    <col min="12686" max="12686" width="19.44140625" style="1" customWidth="1"/>
    <col min="12687" max="12687" width="42.77734375" style="1" customWidth="1"/>
    <col min="12688" max="12688" width="5.77734375" style="1" customWidth="1"/>
    <col min="12689" max="12689" width="31.44140625" style="1" customWidth="1"/>
    <col min="12690" max="12690" width="16.21875" style="1" customWidth="1"/>
    <col min="12691" max="12692" width="9.21875" style="1" customWidth="1"/>
    <col min="12693" max="12693" width="11.21875" style="1" customWidth="1"/>
    <col min="12694" max="12694" width="2.21875" style="1" customWidth="1"/>
    <col min="12695" max="12900" width="10.88671875" style="1"/>
    <col min="12901" max="12901" width="12" style="1" customWidth="1"/>
    <col min="12902" max="12902" width="2.77734375" style="1" customWidth="1"/>
    <col min="12903" max="12904" width="6.44140625" style="1" customWidth="1"/>
    <col min="12905" max="12905" width="5.77734375" style="1" customWidth="1"/>
    <col min="12906" max="12906" width="6.44140625" style="1" customWidth="1"/>
    <col min="12907" max="12907" width="13.77734375" style="1" customWidth="1"/>
    <col min="12908" max="12909" width="9" style="1" customWidth="1"/>
    <col min="12910" max="12910" width="2.44140625" style="1" customWidth="1"/>
    <col min="12911" max="12911" width="8.77734375" style="1" customWidth="1"/>
    <col min="12912" max="12912" width="7.44140625" style="1" customWidth="1"/>
    <col min="12913" max="12915" width="3.77734375" style="1" customWidth="1"/>
    <col min="12916" max="12916" width="3.44140625" style="1" customWidth="1"/>
    <col min="12917" max="12917" width="2.77734375" style="1" customWidth="1"/>
    <col min="12918" max="12918" width="3" style="1" customWidth="1"/>
    <col min="12919" max="12921" width="0" style="1" hidden="1" customWidth="1"/>
    <col min="12922" max="12922" width="4.44140625" style="1" customWidth="1"/>
    <col min="12923" max="12923" width="0" style="1" hidden="1" customWidth="1"/>
    <col min="12924" max="12925" width="14.77734375" style="1" customWidth="1"/>
    <col min="12926" max="12926" width="15.21875" style="1" customWidth="1"/>
    <col min="12927" max="12927" width="6.44140625" style="1" customWidth="1"/>
    <col min="12928" max="12928" width="15.21875" style="1" customWidth="1"/>
    <col min="12929" max="12929" width="4.21875" style="1" customWidth="1"/>
    <col min="12930" max="12930" width="3" style="1" customWidth="1"/>
    <col min="12931" max="12933" width="0" style="1" hidden="1" customWidth="1"/>
    <col min="12934" max="12934" width="3" style="1" customWidth="1"/>
    <col min="12935" max="12935" width="0" style="1" hidden="1" customWidth="1"/>
    <col min="12936" max="12936" width="3" style="1" customWidth="1"/>
    <col min="12937" max="12937" width="0" style="1" hidden="1" customWidth="1"/>
    <col min="12938" max="12938" width="4.44140625" style="1" customWidth="1"/>
    <col min="12939" max="12939" width="34.21875" style="1" customWidth="1"/>
    <col min="12940" max="12940" width="23.44140625" style="1" customWidth="1"/>
    <col min="12941" max="12941" width="9.21875" style="1" customWidth="1"/>
    <col min="12942" max="12942" width="19.44140625" style="1" customWidth="1"/>
    <col min="12943" max="12943" width="42.77734375" style="1" customWidth="1"/>
    <col min="12944" max="12944" width="5.77734375" style="1" customWidth="1"/>
    <col min="12945" max="12945" width="31.44140625" style="1" customWidth="1"/>
    <col min="12946" max="12946" width="16.21875" style="1" customWidth="1"/>
    <col min="12947" max="12948" width="9.21875" style="1" customWidth="1"/>
    <col min="12949" max="12949" width="11.21875" style="1" customWidth="1"/>
    <col min="12950" max="12950" width="2.21875" style="1" customWidth="1"/>
    <col min="12951" max="13156" width="10.88671875" style="1"/>
    <col min="13157" max="13157" width="12" style="1" customWidth="1"/>
    <col min="13158" max="13158" width="2.77734375" style="1" customWidth="1"/>
    <col min="13159" max="13160" width="6.44140625" style="1" customWidth="1"/>
    <col min="13161" max="13161" width="5.77734375" style="1" customWidth="1"/>
    <col min="13162" max="13162" width="6.44140625" style="1" customWidth="1"/>
    <col min="13163" max="13163" width="13.77734375" style="1" customWidth="1"/>
    <col min="13164" max="13165" width="9" style="1" customWidth="1"/>
    <col min="13166" max="13166" width="2.44140625" style="1" customWidth="1"/>
    <col min="13167" max="13167" width="8.77734375" style="1" customWidth="1"/>
    <col min="13168" max="13168" width="7.44140625" style="1" customWidth="1"/>
    <col min="13169" max="13171" width="3.77734375" style="1" customWidth="1"/>
    <col min="13172" max="13172" width="3.44140625" style="1" customWidth="1"/>
    <col min="13173" max="13173" width="2.77734375" style="1" customWidth="1"/>
    <col min="13174" max="13174" width="3" style="1" customWidth="1"/>
    <col min="13175" max="13177" width="0" style="1" hidden="1" customWidth="1"/>
    <col min="13178" max="13178" width="4.44140625" style="1" customWidth="1"/>
    <col min="13179" max="13179" width="0" style="1" hidden="1" customWidth="1"/>
    <col min="13180" max="13181" width="14.77734375" style="1" customWidth="1"/>
    <col min="13182" max="13182" width="15.21875" style="1" customWidth="1"/>
    <col min="13183" max="13183" width="6.44140625" style="1" customWidth="1"/>
    <col min="13184" max="13184" width="15.21875" style="1" customWidth="1"/>
    <col min="13185" max="13185" width="4.21875" style="1" customWidth="1"/>
    <col min="13186" max="13186" width="3" style="1" customWidth="1"/>
    <col min="13187" max="13189" width="0" style="1" hidden="1" customWidth="1"/>
    <col min="13190" max="13190" width="3" style="1" customWidth="1"/>
    <col min="13191" max="13191" width="0" style="1" hidden="1" customWidth="1"/>
    <col min="13192" max="13192" width="3" style="1" customWidth="1"/>
    <col min="13193" max="13193" width="0" style="1" hidden="1" customWidth="1"/>
    <col min="13194" max="13194" width="4.44140625" style="1" customWidth="1"/>
    <col min="13195" max="13195" width="34.21875" style="1" customWidth="1"/>
    <col min="13196" max="13196" width="23.44140625" style="1" customWidth="1"/>
    <col min="13197" max="13197" width="9.21875" style="1" customWidth="1"/>
    <col min="13198" max="13198" width="19.44140625" style="1" customWidth="1"/>
    <col min="13199" max="13199" width="42.77734375" style="1" customWidth="1"/>
    <col min="13200" max="13200" width="5.77734375" style="1" customWidth="1"/>
    <col min="13201" max="13201" width="31.44140625" style="1" customWidth="1"/>
    <col min="13202" max="13202" width="16.21875" style="1" customWidth="1"/>
    <col min="13203" max="13204" width="9.21875" style="1" customWidth="1"/>
    <col min="13205" max="13205" width="11.21875" style="1" customWidth="1"/>
    <col min="13206" max="13206" width="2.21875" style="1" customWidth="1"/>
    <col min="13207" max="13412" width="10.88671875" style="1"/>
    <col min="13413" max="13413" width="12" style="1" customWidth="1"/>
    <col min="13414" max="13414" width="2.77734375" style="1" customWidth="1"/>
    <col min="13415" max="13416" width="6.44140625" style="1" customWidth="1"/>
    <col min="13417" max="13417" width="5.77734375" style="1" customWidth="1"/>
    <col min="13418" max="13418" width="6.44140625" style="1" customWidth="1"/>
    <col min="13419" max="13419" width="13.77734375" style="1" customWidth="1"/>
    <col min="13420" max="13421" width="9" style="1" customWidth="1"/>
    <col min="13422" max="13422" width="2.44140625" style="1" customWidth="1"/>
    <col min="13423" max="13423" width="8.77734375" style="1" customWidth="1"/>
    <col min="13424" max="13424" width="7.44140625" style="1" customWidth="1"/>
    <col min="13425" max="13427" width="3.77734375" style="1" customWidth="1"/>
    <col min="13428" max="13428" width="3.44140625" style="1" customWidth="1"/>
    <col min="13429" max="13429" width="2.77734375" style="1" customWidth="1"/>
    <col min="13430" max="13430" width="3" style="1" customWidth="1"/>
    <col min="13431" max="13433" width="0" style="1" hidden="1" customWidth="1"/>
    <col min="13434" max="13434" width="4.44140625" style="1" customWidth="1"/>
    <col min="13435" max="13435" width="0" style="1" hidden="1" customWidth="1"/>
    <col min="13436" max="13437" width="14.77734375" style="1" customWidth="1"/>
    <col min="13438" max="13438" width="15.21875" style="1" customWidth="1"/>
    <col min="13439" max="13439" width="6.44140625" style="1" customWidth="1"/>
    <col min="13440" max="13440" width="15.21875" style="1" customWidth="1"/>
    <col min="13441" max="13441" width="4.21875" style="1" customWidth="1"/>
    <col min="13442" max="13442" width="3" style="1" customWidth="1"/>
    <col min="13443" max="13445" width="0" style="1" hidden="1" customWidth="1"/>
    <col min="13446" max="13446" width="3" style="1" customWidth="1"/>
    <col min="13447" max="13447" width="0" style="1" hidden="1" customWidth="1"/>
    <col min="13448" max="13448" width="3" style="1" customWidth="1"/>
    <col min="13449" max="13449" width="0" style="1" hidden="1" customWidth="1"/>
    <col min="13450" max="13450" width="4.44140625" style="1" customWidth="1"/>
    <col min="13451" max="13451" width="34.21875" style="1" customWidth="1"/>
    <col min="13452" max="13452" width="23.44140625" style="1" customWidth="1"/>
    <col min="13453" max="13453" width="9.21875" style="1" customWidth="1"/>
    <col min="13454" max="13454" width="19.44140625" style="1" customWidth="1"/>
    <col min="13455" max="13455" width="42.77734375" style="1" customWidth="1"/>
    <col min="13456" max="13456" width="5.77734375" style="1" customWidth="1"/>
    <col min="13457" max="13457" width="31.44140625" style="1" customWidth="1"/>
    <col min="13458" max="13458" width="16.21875" style="1" customWidth="1"/>
    <col min="13459" max="13460" width="9.21875" style="1" customWidth="1"/>
    <col min="13461" max="13461" width="11.21875" style="1" customWidth="1"/>
    <col min="13462" max="13462" width="2.21875" style="1" customWidth="1"/>
    <col min="13463" max="13668" width="10.88671875" style="1"/>
    <col min="13669" max="13669" width="12" style="1" customWidth="1"/>
    <col min="13670" max="13670" width="2.77734375" style="1" customWidth="1"/>
    <col min="13671" max="13672" width="6.44140625" style="1" customWidth="1"/>
    <col min="13673" max="13673" width="5.77734375" style="1" customWidth="1"/>
    <col min="13674" max="13674" width="6.44140625" style="1" customWidth="1"/>
    <col min="13675" max="13675" width="13.77734375" style="1" customWidth="1"/>
    <col min="13676" max="13677" width="9" style="1" customWidth="1"/>
    <col min="13678" max="13678" width="2.44140625" style="1" customWidth="1"/>
    <col min="13679" max="13679" width="8.77734375" style="1" customWidth="1"/>
    <col min="13680" max="13680" width="7.44140625" style="1" customWidth="1"/>
    <col min="13681" max="13683" width="3.77734375" style="1" customWidth="1"/>
    <col min="13684" max="13684" width="3.44140625" style="1" customWidth="1"/>
    <col min="13685" max="13685" width="2.77734375" style="1" customWidth="1"/>
    <col min="13686" max="13686" width="3" style="1" customWidth="1"/>
    <col min="13687" max="13689" width="0" style="1" hidden="1" customWidth="1"/>
    <col min="13690" max="13690" width="4.44140625" style="1" customWidth="1"/>
    <col min="13691" max="13691" width="0" style="1" hidden="1" customWidth="1"/>
    <col min="13692" max="13693" width="14.77734375" style="1" customWidth="1"/>
    <col min="13694" max="13694" width="15.21875" style="1" customWidth="1"/>
    <col min="13695" max="13695" width="6.44140625" style="1" customWidth="1"/>
    <col min="13696" max="13696" width="15.21875" style="1" customWidth="1"/>
    <col min="13697" max="13697" width="4.21875" style="1" customWidth="1"/>
    <col min="13698" max="13698" width="3" style="1" customWidth="1"/>
    <col min="13699" max="13701" width="0" style="1" hidden="1" customWidth="1"/>
    <col min="13702" max="13702" width="3" style="1" customWidth="1"/>
    <col min="13703" max="13703" width="0" style="1" hidden="1" customWidth="1"/>
    <col min="13704" max="13704" width="3" style="1" customWidth="1"/>
    <col min="13705" max="13705" width="0" style="1" hidden="1" customWidth="1"/>
    <col min="13706" max="13706" width="4.44140625" style="1" customWidth="1"/>
    <col min="13707" max="13707" width="34.21875" style="1" customWidth="1"/>
    <col min="13708" max="13708" width="23.44140625" style="1" customWidth="1"/>
    <col min="13709" max="13709" width="9.21875" style="1" customWidth="1"/>
    <col min="13710" max="13710" width="19.44140625" style="1" customWidth="1"/>
    <col min="13711" max="13711" width="42.77734375" style="1" customWidth="1"/>
    <col min="13712" max="13712" width="5.77734375" style="1" customWidth="1"/>
    <col min="13713" max="13713" width="31.44140625" style="1" customWidth="1"/>
    <col min="13714" max="13714" width="16.21875" style="1" customWidth="1"/>
    <col min="13715" max="13716" width="9.21875" style="1" customWidth="1"/>
    <col min="13717" max="13717" width="11.21875" style="1" customWidth="1"/>
    <col min="13718" max="13718" width="2.21875" style="1" customWidth="1"/>
    <col min="13719" max="13924" width="10.88671875" style="1"/>
    <col min="13925" max="13925" width="12" style="1" customWidth="1"/>
    <col min="13926" max="13926" width="2.77734375" style="1" customWidth="1"/>
    <col min="13927" max="13928" width="6.44140625" style="1" customWidth="1"/>
    <col min="13929" max="13929" width="5.77734375" style="1" customWidth="1"/>
    <col min="13930" max="13930" width="6.44140625" style="1" customWidth="1"/>
    <col min="13931" max="13931" width="13.77734375" style="1" customWidth="1"/>
    <col min="13932" max="13933" width="9" style="1" customWidth="1"/>
    <col min="13934" max="13934" width="2.44140625" style="1" customWidth="1"/>
    <col min="13935" max="13935" width="8.77734375" style="1" customWidth="1"/>
    <col min="13936" max="13936" width="7.44140625" style="1" customWidth="1"/>
    <col min="13937" max="13939" width="3.77734375" style="1" customWidth="1"/>
    <col min="13940" max="13940" width="3.44140625" style="1" customWidth="1"/>
    <col min="13941" max="13941" width="2.77734375" style="1" customWidth="1"/>
    <col min="13942" max="13942" width="3" style="1" customWidth="1"/>
    <col min="13943" max="13945" width="0" style="1" hidden="1" customWidth="1"/>
    <col min="13946" max="13946" width="4.44140625" style="1" customWidth="1"/>
    <col min="13947" max="13947" width="0" style="1" hidden="1" customWidth="1"/>
    <col min="13948" max="13949" width="14.77734375" style="1" customWidth="1"/>
    <col min="13950" max="13950" width="15.21875" style="1" customWidth="1"/>
    <col min="13951" max="13951" width="6.44140625" style="1" customWidth="1"/>
    <col min="13952" max="13952" width="15.21875" style="1" customWidth="1"/>
    <col min="13953" max="13953" width="4.21875" style="1" customWidth="1"/>
    <col min="13954" max="13954" width="3" style="1" customWidth="1"/>
    <col min="13955" max="13957" width="0" style="1" hidden="1" customWidth="1"/>
    <col min="13958" max="13958" width="3" style="1" customWidth="1"/>
    <col min="13959" max="13959" width="0" style="1" hidden="1" customWidth="1"/>
    <col min="13960" max="13960" width="3" style="1" customWidth="1"/>
    <col min="13961" max="13961" width="0" style="1" hidden="1" customWidth="1"/>
    <col min="13962" max="13962" width="4.44140625" style="1" customWidth="1"/>
    <col min="13963" max="13963" width="34.21875" style="1" customWidth="1"/>
    <col min="13964" max="13964" width="23.44140625" style="1" customWidth="1"/>
    <col min="13965" max="13965" width="9.21875" style="1" customWidth="1"/>
    <col min="13966" max="13966" width="19.44140625" style="1" customWidth="1"/>
    <col min="13967" max="13967" width="42.77734375" style="1" customWidth="1"/>
    <col min="13968" max="13968" width="5.77734375" style="1" customWidth="1"/>
    <col min="13969" max="13969" width="31.44140625" style="1" customWidth="1"/>
    <col min="13970" max="13970" width="16.21875" style="1" customWidth="1"/>
    <col min="13971" max="13972" width="9.21875" style="1" customWidth="1"/>
    <col min="13973" max="13973" width="11.21875" style="1" customWidth="1"/>
    <col min="13974" max="13974" width="2.21875" style="1" customWidth="1"/>
    <col min="13975" max="14180" width="10.88671875" style="1"/>
    <col min="14181" max="14181" width="12" style="1" customWidth="1"/>
    <col min="14182" max="14182" width="2.77734375" style="1" customWidth="1"/>
    <col min="14183" max="14184" width="6.44140625" style="1" customWidth="1"/>
    <col min="14185" max="14185" width="5.77734375" style="1" customWidth="1"/>
    <col min="14186" max="14186" width="6.44140625" style="1" customWidth="1"/>
    <col min="14187" max="14187" width="13.77734375" style="1" customWidth="1"/>
    <col min="14188" max="14189" width="9" style="1" customWidth="1"/>
    <col min="14190" max="14190" width="2.44140625" style="1" customWidth="1"/>
    <col min="14191" max="14191" width="8.77734375" style="1" customWidth="1"/>
    <col min="14192" max="14192" width="7.44140625" style="1" customWidth="1"/>
    <col min="14193" max="14195" width="3.77734375" style="1" customWidth="1"/>
    <col min="14196" max="14196" width="3.44140625" style="1" customWidth="1"/>
    <col min="14197" max="14197" width="2.77734375" style="1" customWidth="1"/>
    <col min="14198" max="14198" width="3" style="1" customWidth="1"/>
    <col min="14199" max="14201" width="0" style="1" hidden="1" customWidth="1"/>
    <col min="14202" max="14202" width="4.44140625" style="1" customWidth="1"/>
    <col min="14203" max="14203" width="0" style="1" hidden="1" customWidth="1"/>
    <col min="14204" max="14205" width="14.77734375" style="1" customWidth="1"/>
    <col min="14206" max="14206" width="15.21875" style="1" customWidth="1"/>
    <col min="14207" max="14207" width="6.44140625" style="1" customWidth="1"/>
    <col min="14208" max="14208" width="15.21875" style="1" customWidth="1"/>
    <col min="14209" max="14209" width="4.21875" style="1" customWidth="1"/>
    <col min="14210" max="14210" width="3" style="1" customWidth="1"/>
    <col min="14211" max="14213" width="0" style="1" hidden="1" customWidth="1"/>
    <col min="14214" max="14214" width="3" style="1" customWidth="1"/>
    <col min="14215" max="14215" width="0" style="1" hidden="1" customWidth="1"/>
    <col min="14216" max="14216" width="3" style="1" customWidth="1"/>
    <col min="14217" max="14217" width="0" style="1" hidden="1" customWidth="1"/>
    <col min="14218" max="14218" width="4.44140625" style="1" customWidth="1"/>
    <col min="14219" max="14219" width="34.21875" style="1" customWidth="1"/>
    <col min="14220" max="14220" width="23.44140625" style="1" customWidth="1"/>
    <col min="14221" max="14221" width="9.21875" style="1" customWidth="1"/>
    <col min="14222" max="14222" width="19.44140625" style="1" customWidth="1"/>
    <col min="14223" max="14223" width="42.77734375" style="1" customWidth="1"/>
    <col min="14224" max="14224" width="5.77734375" style="1" customWidth="1"/>
    <col min="14225" max="14225" width="31.44140625" style="1" customWidth="1"/>
    <col min="14226" max="14226" width="16.21875" style="1" customWidth="1"/>
    <col min="14227" max="14228" width="9.21875" style="1" customWidth="1"/>
    <col min="14229" max="14229" width="11.21875" style="1" customWidth="1"/>
    <col min="14230" max="14230" width="2.21875" style="1" customWidth="1"/>
    <col min="14231" max="14436" width="10.88671875" style="1"/>
    <col min="14437" max="14437" width="12" style="1" customWidth="1"/>
    <col min="14438" max="14438" width="2.77734375" style="1" customWidth="1"/>
    <col min="14439" max="14440" width="6.44140625" style="1" customWidth="1"/>
    <col min="14441" max="14441" width="5.77734375" style="1" customWidth="1"/>
    <col min="14442" max="14442" width="6.44140625" style="1" customWidth="1"/>
    <col min="14443" max="14443" width="13.77734375" style="1" customWidth="1"/>
    <col min="14444" max="14445" width="9" style="1" customWidth="1"/>
    <col min="14446" max="14446" width="2.44140625" style="1" customWidth="1"/>
    <col min="14447" max="14447" width="8.77734375" style="1" customWidth="1"/>
    <col min="14448" max="14448" width="7.44140625" style="1" customWidth="1"/>
    <col min="14449" max="14451" width="3.77734375" style="1" customWidth="1"/>
    <col min="14452" max="14452" width="3.44140625" style="1" customWidth="1"/>
    <col min="14453" max="14453" width="2.77734375" style="1" customWidth="1"/>
    <col min="14454" max="14454" width="3" style="1" customWidth="1"/>
    <col min="14455" max="14457" width="0" style="1" hidden="1" customWidth="1"/>
    <col min="14458" max="14458" width="4.44140625" style="1" customWidth="1"/>
    <col min="14459" max="14459" width="0" style="1" hidden="1" customWidth="1"/>
    <col min="14460" max="14461" width="14.77734375" style="1" customWidth="1"/>
    <col min="14462" max="14462" width="15.21875" style="1" customWidth="1"/>
    <col min="14463" max="14463" width="6.44140625" style="1" customWidth="1"/>
    <col min="14464" max="14464" width="15.21875" style="1" customWidth="1"/>
    <col min="14465" max="14465" width="4.21875" style="1" customWidth="1"/>
    <col min="14466" max="14466" width="3" style="1" customWidth="1"/>
    <col min="14467" max="14469" width="0" style="1" hidden="1" customWidth="1"/>
    <col min="14470" max="14470" width="3" style="1" customWidth="1"/>
    <col min="14471" max="14471" width="0" style="1" hidden="1" customWidth="1"/>
    <col min="14472" max="14472" width="3" style="1" customWidth="1"/>
    <col min="14473" max="14473" width="0" style="1" hidden="1" customWidth="1"/>
    <col min="14474" max="14474" width="4.44140625" style="1" customWidth="1"/>
    <col min="14475" max="14475" width="34.21875" style="1" customWidth="1"/>
    <col min="14476" max="14476" width="23.44140625" style="1" customWidth="1"/>
    <col min="14477" max="14477" width="9.21875" style="1" customWidth="1"/>
    <col min="14478" max="14478" width="19.44140625" style="1" customWidth="1"/>
    <col min="14479" max="14479" width="42.77734375" style="1" customWidth="1"/>
    <col min="14480" max="14480" width="5.77734375" style="1" customWidth="1"/>
    <col min="14481" max="14481" width="31.44140625" style="1" customWidth="1"/>
    <col min="14482" max="14482" width="16.21875" style="1" customWidth="1"/>
    <col min="14483" max="14484" width="9.21875" style="1" customWidth="1"/>
    <col min="14485" max="14485" width="11.21875" style="1" customWidth="1"/>
    <col min="14486" max="14486" width="2.21875" style="1" customWidth="1"/>
    <col min="14487" max="14692" width="10.88671875" style="1"/>
    <col min="14693" max="14693" width="12" style="1" customWidth="1"/>
    <col min="14694" max="14694" width="2.77734375" style="1" customWidth="1"/>
    <col min="14695" max="14696" width="6.44140625" style="1" customWidth="1"/>
    <col min="14697" max="14697" width="5.77734375" style="1" customWidth="1"/>
    <col min="14698" max="14698" width="6.44140625" style="1" customWidth="1"/>
    <col min="14699" max="14699" width="13.77734375" style="1" customWidth="1"/>
    <col min="14700" max="14701" width="9" style="1" customWidth="1"/>
    <col min="14702" max="14702" width="2.44140625" style="1" customWidth="1"/>
    <col min="14703" max="14703" width="8.77734375" style="1" customWidth="1"/>
    <col min="14704" max="14704" width="7.44140625" style="1" customWidth="1"/>
    <col min="14705" max="14707" width="3.77734375" style="1" customWidth="1"/>
    <col min="14708" max="14708" width="3.44140625" style="1" customWidth="1"/>
    <col min="14709" max="14709" width="2.77734375" style="1" customWidth="1"/>
    <col min="14710" max="14710" width="3" style="1" customWidth="1"/>
    <col min="14711" max="14713" width="0" style="1" hidden="1" customWidth="1"/>
    <col min="14714" max="14714" width="4.44140625" style="1" customWidth="1"/>
    <col min="14715" max="14715" width="0" style="1" hidden="1" customWidth="1"/>
    <col min="14716" max="14717" width="14.77734375" style="1" customWidth="1"/>
    <col min="14718" max="14718" width="15.21875" style="1" customWidth="1"/>
    <col min="14719" max="14719" width="6.44140625" style="1" customWidth="1"/>
    <col min="14720" max="14720" width="15.21875" style="1" customWidth="1"/>
    <col min="14721" max="14721" width="4.21875" style="1" customWidth="1"/>
    <col min="14722" max="14722" width="3" style="1" customWidth="1"/>
    <col min="14723" max="14725" width="0" style="1" hidden="1" customWidth="1"/>
    <col min="14726" max="14726" width="3" style="1" customWidth="1"/>
    <col min="14727" max="14727" width="0" style="1" hidden="1" customWidth="1"/>
    <col min="14728" max="14728" width="3" style="1" customWidth="1"/>
    <col min="14729" max="14729" width="0" style="1" hidden="1" customWidth="1"/>
    <col min="14730" max="14730" width="4.44140625" style="1" customWidth="1"/>
    <col min="14731" max="14731" width="34.21875" style="1" customWidth="1"/>
    <col min="14732" max="14732" width="23.44140625" style="1" customWidth="1"/>
    <col min="14733" max="14733" width="9.21875" style="1" customWidth="1"/>
    <col min="14734" max="14734" width="19.44140625" style="1" customWidth="1"/>
    <col min="14735" max="14735" width="42.77734375" style="1" customWidth="1"/>
    <col min="14736" max="14736" width="5.77734375" style="1" customWidth="1"/>
    <col min="14737" max="14737" width="31.44140625" style="1" customWidth="1"/>
    <col min="14738" max="14738" width="16.21875" style="1" customWidth="1"/>
    <col min="14739" max="14740" width="9.21875" style="1" customWidth="1"/>
    <col min="14741" max="14741" width="11.21875" style="1" customWidth="1"/>
    <col min="14742" max="14742" width="2.21875" style="1" customWidth="1"/>
    <col min="14743" max="14948" width="10.88671875" style="1"/>
    <col min="14949" max="14949" width="12" style="1" customWidth="1"/>
    <col min="14950" max="14950" width="2.77734375" style="1" customWidth="1"/>
    <col min="14951" max="14952" width="6.44140625" style="1" customWidth="1"/>
    <col min="14953" max="14953" width="5.77734375" style="1" customWidth="1"/>
    <col min="14954" max="14954" width="6.44140625" style="1" customWidth="1"/>
    <col min="14955" max="14955" width="13.77734375" style="1" customWidth="1"/>
    <col min="14956" max="14957" width="9" style="1" customWidth="1"/>
    <col min="14958" max="14958" width="2.44140625" style="1" customWidth="1"/>
    <col min="14959" max="14959" width="8.77734375" style="1" customWidth="1"/>
    <col min="14960" max="14960" width="7.44140625" style="1" customWidth="1"/>
    <col min="14961" max="14963" width="3.77734375" style="1" customWidth="1"/>
    <col min="14964" max="14964" width="3.44140625" style="1" customWidth="1"/>
    <col min="14965" max="14965" width="2.77734375" style="1" customWidth="1"/>
    <col min="14966" max="14966" width="3" style="1" customWidth="1"/>
    <col min="14967" max="14969" width="0" style="1" hidden="1" customWidth="1"/>
    <col min="14970" max="14970" width="4.44140625" style="1" customWidth="1"/>
    <col min="14971" max="14971" width="0" style="1" hidden="1" customWidth="1"/>
    <col min="14972" max="14973" width="14.77734375" style="1" customWidth="1"/>
    <col min="14974" max="14974" width="15.21875" style="1" customWidth="1"/>
    <col min="14975" max="14975" width="6.44140625" style="1" customWidth="1"/>
    <col min="14976" max="14976" width="15.21875" style="1" customWidth="1"/>
    <col min="14977" max="14977" width="4.21875" style="1" customWidth="1"/>
    <col min="14978" max="14978" width="3" style="1" customWidth="1"/>
    <col min="14979" max="14981" width="0" style="1" hidden="1" customWidth="1"/>
    <col min="14982" max="14982" width="3" style="1" customWidth="1"/>
    <col min="14983" max="14983" width="0" style="1" hidden="1" customWidth="1"/>
    <col min="14984" max="14984" width="3" style="1" customWidth="1"/>
    <col min="14985" max="14985" width="0" style="1" hidden="1" customWidth="1"/>
    <col min="14986" max="14986" width="4.44140625" style="1" customWidth="1"/>
    <col min="14987" max="14987" width="34.21875" style="1" customWidth="1"/>
    <col min="14988" max="14988" width="23.44140625" style="1" customWidth="1"/>
    <col min="14989" max="14989" width="9.21875" style="1" customWidth="1"/>
    <col min="14990" max="14990" width="19.44140625" style="1" customWidth="1"/>
    <col min="14991" max="14991" width="42.77734375" style="1" customWidth="1"/>
    <col min="14992" max="14992" width="5.77734375" style="1" customWidth="1"/>
    <col min="14993" max="14993" width="31.44140625" style="1" customWidth="1"/>
    <col min="14994" max="14994" width="16.21875" style="1" customWidth="1"/>
    <col min="14995" max="14996" width="9.21875" style="1" customWidth="1"/>
    <col min="14997" max="14997" width="11.21875" style="1" customWidth="1"/>
    <col min="14998" max="14998" width="2.21875" style="1" customWidth="1"/>
    <col min="14999" max="15204" width="10.88671875" style="1"/>
    <col min="15205" max="15205" width="12" style="1" customWidth="1"/>
    <col min="15206" max="15206" width="2.77734375" style="1" customWidth="1"/>
    <col min="15207" max="15208" width="6.44140625" style="1" customWidth="1"/>
    <col min="15209" max="15209" width="5.77734375" style="1" customWidth="1"/>
    <col min="15210" max="15210" width="6.44140625" style="1" customWidth="1"/>
    <col min="15211" max="15211" width="13.77734375" style="1" customWidth="1"/>
    <col min="15212" max="15213" width="9" style="1" customWidth="1"/>
    <col min="15214" max="15214" width="2.44140625" style="1" customWidth="1"/>
    <col min="15215" max="15215" width="8.77734375" style="1" customWidth="1"/>
    <col min="15216" max="15216" width="7.44140625" style="1" customWidth="1"/>
    <col min="15217" max="15219" width="3.77734375" style="1" customWidth="1"/>
    <col min="15220" max="15220" width="3.44140625" style="1" customWidth="1"/>
    <col min="15221" max="15221" width="2.77734375" style="1" customWidth="1"/>
    <col min="15222" max="15222" width="3" style="1" customWidth="1"/>
    <col min="15223" max="15225" width="0" style="1" hidden="1" customWidth="1"/>
    <col min="15226" max="15226" width="4.44140625" style="1" customWidth="1"/>
    <col min="15227" max="15227" width="0" style="1" hidden="1" customWidth="1"/>
    <col min="15228" max="15229" width="14.77734375" style="1" customWidth="1"/>
    <col min="15230" max="15230" width="15.21875" style="1" customWidth="1"/>
    <col min="15231" max="15231" width="6.44140625" style="1" customWidth="1"/>
    <col min="15232" max="15232" width="15.21875" style="1" customWidth="1"/>
    <col min="15233" max="15233" width="4.21875" style="1" customWidth="1"/>
    <col min="15234" max="15234" width="3" style="1" customWidth="1"/>
    <col min="15235" max="15237" width="0" style="1" hidden="1" customWidth="1"/>
    <col min="15238" max="15238" width="3" style="1" customWidth="1"/>
    <col min="15239" max="15239" width="0" style="1" hidden="1" customWidth="1"/>
    <col min="15240" max="15240" width="3" style="1" customWidth="1"/>
    <col min="15241" max="15241" width="0" style="1" hidden="1" customWidth="1"/>
    <col min="15242" max="15242" width="4.44140625" style="1" customWidth="1"/>
    <col min="15243" max="15243" width="34.21875" style="1" customWidth="1"/>
    <col min="15244" max="15244" width="23.44140625" style="1" customWidth="1"/>
    <col min="15245" max="15245" width="9.21875" style="1" customWidth="1"/>
    <col min="15246" max="15246" width="19.44140625" style="1" customWidth="1"/>
    <col min="15247" max="15247" width="42.77734375" style="1" customWidth="1"/>
    <col min="15248" max="15248" width="5.77734375" style="1" customWidth="1"/>
    <col min="15249" max="15249" width="31.44140625" style="1" customWidth="1"/>
    <col min="15250" max="15250" width="16.21875" style="1" customWidth="1"/>
    <col min="15251" max="15252" width="9.21875" style="1" customWidth="1"/>
    <col min="15253" max="15253" width="11.21875" style="1" customWidth="1"/>
    <col min="15254" max="15254" width="2.21875" style="1" customWidth="1"/>
    <col min="15255" max="15460" width="10.88671875" style="1"/>
    <col min="15461" max="15461" width="12" style="1" customWidth="1"/>
    <col min="15462" max="15462" width="2.77734375" style="1" customWidth="1"/>
    <col min="15463" max="15464" width="6.44140625" style="1" customWidth="1"/>
    <col min="15465" max="15465" width="5.77734375" style="1" customWidth="1"/>
    <col min="15466" max="15466" width="6.44140625" style="1" customWidth="1"/>
    <col min="15467" max="15467" width="13.77734375" style="1" customWidth="1"/>
    <col min="15468" max="15469" width="9" style="1" customWidth="1"/>
    <col min="15470" max="15470" width="2.44140625" style="1" customWidth="1"/>
    <col min="15471" max="15471" width="8.77734375" style="1" customWidth="1"/>
    <col min="15472" max="15472" width="7.44140625" style="1" customWidth="1"/>
    <col min="15473" max="15475" width="3.77734375" style="1" customWidth="1"/>
    <col min="15476" max="15476" width="3.44140625" style="1" customWidth="1"/>
    <col min="15477" max="15477" width="2.77734375" style="1" customWidth="1"/>
    <col min="15478" max="15478" width="3" style="1" customWidth="1"/>
    <col min="15479" max="15481" width="0" style="1" hidden="1" customWidth="1"/>
    <col min="15482" max="15482" width="4.44140625" style="1" customWidth="1"/>
    <col min="15483" max="15483" width="0" style="1" hidden="1" customWidth="1"/>
    <col min="15484" max="15485" width="14.77734375" style="1" customWidth="1"/>
    <col min="15486" max="15486" width="15.21875" style="1" customWidth="1"/>
    <col min="15487" max="15487" width="6.44140625" style="1" customWidth="1"/>
    <col min="15488" max="15488" width="15.21875" style="1" customWidth="1"/>
    <col min="15489" max="15489" width="4.21875" style="1" customWidth="1"/>
    <col min="15490" max="15490" width="3" style="1" customWidth="1"/>
    <col min="15491" max="15493" width="0" style="1" hidden="1" customWidth="1"/>
    <col min="15494" max="15494" width="3" style="1" customWidth="1"/>
    <col min="15495" max="15495" width="0" style="1" hidden="1" customWidth="1"/>
    <col min="15496" max="15496" width="3" style="1" customWidth="1"/>
    <col min="15497" max="15497" width="0" style="1" hidden="1" customWidth="1"/>
    <col min="15498" max="15498" width="4.44140625" style="1" customWidth="1"/>
    <col min="15499" max="15499" width="34.21875" style="1" customWidth="1"/>
    <col min="15500" max="15500" width="23.44140625" style="1" customWidth="1"/>
    <col min="15501" max="15501" width="9.21875" style="1" customWidth="1"/>
    <col min="15502" max="15502" width="19.44140625" style="1" customWidth="1"/>
    <col min="15503" max="15503" width="42.77734375" style="1" customWidth="1"/>
    <col min="15504" max="15504" width="5.77734375" style="1" customWidth="1"/>
    <col min="15505" max="15505" width="31.44140625" style="1" customWidth="1"/>
    <col min="15506" max="15506" width="16.21875" style="1" customWidth="1"/>
    <col min="15507" max="15508" width="9.21875" style="1" customWidth="1"/>
    <col min="15509" max="15509" width="11.21875" style="1" customWidth="1"/>
    <col min="15510" max="15510" width="2.21875" style="1" customWidth="1"/>
    <col min="15511" max="15716" width="10.88671875" style="1"/>
    <col min="15717" max="15717" width="12" style="1" customWidth="1"/>
    <col min="15718" max="15718" width="2.77734375" style="1" customWidth="1"/>
    <col min="15719" max="15720" width="6.44140625" style="1" customWidth="1"/>
    <col min="15721" max="15721" width="5.77734375" style="1" customWidth="1"/>
    <col min="15722" max="15722" width="6.44140625" style="1" customWidth="1"/>
    <col min="15723" max="15723" width="13.77734375" style="1" customWidth="1"/>
    <col min="15724" max="15725" width="9" style="1" customWidth="1"/>
    <col min="15726" max="15726" width="2.44140625" style="1" customWidth="1"/>
    <col min="15727" max="15727" width="8.77734375" style="1" customWidth="1"/>
    <col min="15728" max="15728" width="7.44140625" style="1" customWidth="1"/>
    <col min="15729" max="15731" width="3.77734375" style="1" customWidth="1"/>
    <col min="15732" max="15732" width="3.44140625" style="1" customWidth="1"/>
    <col min="15733" max="15733" width="2.77734375" style="1" customWidth="1"/>
    <col min="15734" max="15734" width="3" style="1" customWidth="1"/>
    <col min="15735" max="15737" width="0" style="1" hidden="1" customWidth="1"/>
    <col min="15738" max="15738" width="4.44140625" style="1" customWidth="1"/>
    <col min="15739" max="15739" width="0" style="1" hidden="1" customWidth="1"/>
    <col min="15740" max="15741" width="14.77734375" style="1" customWidth="1"/>
    <col min="15742" max="15742" width="15.21875" style="1" customWidth="1"/>
    <col min="15743" max="15743" width="6.44140625" style="1" customWidth="1"/>
    <col min="15744" max="15744" width="15.21875" style="1" customWidth="1"/>
    <col min="15745" max="15745" width="4.21875" style="1" customWidth="1"/>
    <col min="15746" max="15746" width="3" style="1" customWidth="1"/>
    <col min="15747" max="15749" width="0" style="1" hidden="1" customWidth="1"/>
    <col min="15750" max="15750" width="3" style="1" customWidth="1"/>
    <col min="15751" max="15751" width="0" style="1" hidden="1" customWidth="1"/>
    <col min="15752" max="15752" width="3" style="1" customWidth="1"/>
    <col min="15753" max="15753" width="0" style="1" hidden="1" customWidth="1"/>
    <col min="15754" max="15754" width="4.44140625" style="1" customWidth="1"/>
    <col min="15755" max="15755" width="34.21875" style="1" customWidth="1"/>
    <col min="15756" max="15756" width="23.44140625" style="1" customWidth="1"/>
    <col min="15757" max="15757" width="9.21875" style="1" customWidth="1"/>
    <col min="15758" max="15758" width="19.44140625" style="1" customWidth="1"/>
    <col min="15759" max="15759" width="42.77734375" style="1" customWidth="1"/>
    <col min="15760" max="15760" width="5.77734375" style="1" customWidth="1"/>
    <col min="15761" max="15761" width="31.44140625" style="1" customWidth="1"/>
    <col min="15762" max="15762" width="16.21875" style="1" customWidth="1"/>
    <col min="15763" max="15764" width="9.21875" style="1" customWidth="1"/>
    <col min="15765" max="15765" width="11.21875" style="1" customWidth="1"/>
    <col min="15766" max="15766" width="2.21875" style="1" customWidth="1"/>
    <col min="15767" max="15972" width="10.88671875" style="1"/>
    <col min="15973" max="15973" width="12" style="1" customWidth="1"/>
    <col min="15974" max="15974" width="2.77734375" style="1" customWidth="1"/>
    <col min="15975" max="15976" width="6.44140625" style="1" customWidth="1"/>
    <col min="15977" max="15977" width="5.77734375" style="1" customWidth="1"/>
    <col min="15978" max="15978" width="6.44140625" style="1" customWidth="1"/>
    <col min="15979" max="15979" width="13.77734375" style="1" customWidth="1"/>
    <col min="15980" max="15981" width="9" style="1" customWidth="1"/>
    <col min="15982" max="15982" width="2.44140625" style="1" customWidth="1"/>
    <col min="15983" max="15983" width="8.77734375" style="1" customWidth="1"/>
    <col min="15984" max="15984" width="7.44140625" style="1" customWidth="1"/>
    <col min="15985" max="15987" width="3.77734375" style="1" customWidth="1"/>
    <col min="15988" max="15988" width="3.44140625" style="1" customWidth="1"/>
    <col min="15989" max="15989" width="2.77734375" style="1" customWidth="1"/>
    <col min="15990" max="15990" width="3" style="1" customWidth="1"/>
    <col min="15991" max="15993" width="0" style="1" hidden="1" customWidth="1"/>
    <col min="15994" max="15994" width="4.44140625" style="1" customWidth="1"/>
    <col min="15995" max="15995" width="0" style="1" hidden="1" customWidth="1"/>
    <col min="15996" max="15997" width="14.77734375" style="1" customWidth="1"/>
    <col min="15998" max="15998" width="15.21875" style="1" customWidth="1"/>
    <col min="15999" max="15999" width="6.44140625" style="1" customWidth="1"/>
    <col min="16000" max="16000" width="15.21875" style="1" customWidth="1"/>
    <col min="16001" max="16001" width="4.21875" style="1" customWidth="1"/>
    <col min="16002" max="16002" width="3" style="1" customWidth="1"/>
    <col min="16003" max="16005" width="0" style="1" hidden="1" customWidth="1"/>
    <col min="16006" max="16006" width="3" style="1" customWidth="1"/>
    <col min="16007" max="16007" width="0" style="1" hidden="1" customWidth="1"/>
    <col min="16008" max="16008" width="3" style="1" customWidth="1"/>
    <col min="16009" max="16009" width="0" style="1" hidden="1" customWidth="1"/>
    <col min="16010" max="16010" width="4.44140625" style="1" customWidth="1"/>
    <col min="16011" max="16011" width="34.21875" style="1" customWidth="1"/>
    <col min="16012" max="16012" width="23.44140625" style="1" customWidth="1"/>
    <col min="16013" max="16013" width="9.21875" style="1" customWidth="1"/>
    <col min="16014" max="16014" width="19.44140625" style="1" customWidth="1"/>
    <col min="16015" max="16015" width="42.77734375" style="1" customWidth="1"/>
    <col min="16016" max="16016" width="5.77734375" style="1" customWidth="1"/>
    <col min="16017" max="16017" width="31.44140625" style="1" customWidth="1"/>
    <col min="16018" max="16018" width="16.21875" style="1" customWidth="1"/>
    <col min="16019" max="16020" width="9.21875" style="1" customWidth="1"/>
    <col min="16021" max="16021" width="11.21875" style="1" customWidth="1"/>
    <col min="16022" max="16022" width="2.21875" style="1" customWidth="1"/>
    <col min="16023" max="16228" width="10.88671875" style="1"/>
    <col min="16229" max="16229" width="12" style="1" customWidth="1"/>
    <col min="16230" max="16230" width="2.77734375" style="1" customWidth="1"/>
    <col min="16231" max="16232" width="6.44140625" style="1" customWidth="1"/>
    <col min="16233" max="16233" width="5.77734375" style="1" customWidth="1"/>
    <col min="16234" max="16234" width="6.44140625" style="1" customWidth="1"/>
    <col min="16235" max="16235" width="13.77734375" style="1" customWidth="1"/>
    <col min="16236" max="16237" width="9" style="1" customWidth="1"/>
    <col min="16238" max="16238" width="2.44140625" style="1" customWidth="1"/>
    <col min="16239" max="16239" width="8.77734375" style="1" customWidth="1"/>
    <col min="16240" max="16240" width="7.44140625" style="1" customWidth="1"/>
    <col min="16241" max="16243" width="3.77734375" style="1" customWidth="1"/>
    <col min="16244" max="16244" width="3.44140625" style="1" customWidth="1"/>
    <col min="16245" max="16245" width="2.77734375" style="1" customWidth="1"/>
    <col min="16246" max="16246" width="3" style="1" customWidth="1"/>
    <col min="16247" max="16249" width="0" style="1" hidden="1" customWidth="1"/>
    <col min="16250" max="16250" width="4.44140625" style="1" customWidth="1"/>
    <col min="16251" max="16251" width="0" style="1" hidden="1" customWidth="1"/>
    <col min="16252" max="16253" width="14.77734375" style="1" customWidth="1"/>
    <col min="16254" max="16254" width="15.21875" style="1" customWidth="1"/>
    <col min="16255" max="16255" width="6.44140625" style="1" customWidth="1"/>
    <col min="16256" max="16256" width="15.21875" style="1" customWidth="1"/>
    <col min="16257" max="16257" width="4.21875" style="1" customWidth="1"/>
    <col min="16258" max="16258" width="3" style="1" customWidth="1"/>
    <col min="16259" max="16261" width="0" style="1" hidden="1" customWidth="1"/>
    <col min="16262" max="16262" width="3" style="1" customWidth="1"/>
    <col min="16263" max="16263" width="0" style="1" hidden="1" customWidth="1"/>
    <col min="16264" max="16264" width="3" style="1" customWidth="1"/>
    <col min="16265" max="16265" width="0" style="1" hidden="1" customWidth="1"/>
    <col min="16266" max="16266" width="4.44140625" style="1" customWidth="1"/>
    <col min="16267" max="16267" width="34.21875" style="1" customWidth="1"/>
    <col min="16268" max="16268" width="23.44140625" style="1" customWidth="1"/>
    <col min="16269" max="16269" width="9.21875" style="1" customWidth="1"/>
    <col min="16270" max="16270" width="19.44140625" style="1" customWidth="1"/>
    <col min="16271" max="16271" width="42.77734375" style="1" customWidth="1"/>
    <col min="16272" max="16272" width="5.77734375" style="1" customWidth="1"/>
    <col min="16273" max="16273" width="31.44140625" style="1" customWidth="1"/>
    <col min="16274" max="16274" width="16.21875" style="1" customWidth="1"/>
    <col min="16275" max="16276" width="9.21875" style="1" customWidth="1"/>
    <col min="16277" max="16277" width="11.21875" style="1" customWidth="1"/>
    <col min="16278" max="16278" width="2.21875" style="1" customWidth="1"/>
    <col min="16279" max="16383" width="10.88671875" style="1"/>
    <col min="16384" max="16384" width="11.44140625" style="1" customWidth="1"/>
  </cols>
  <sheetData>
    <row r="1" spans="1:193 1680:1680" x14ac:dyDescent="0.2">
      <c r="A1" s="5"/>
      <c r="B1" s="546" t="s">
        <v>465</v>
      </c>
      <c r="C1" s="547"/>
      <c r="D1" s="547"/>
      <c r="E1" s="547"/>
      <c r="F1" s="547"/>
      <c r="G1" s="547"/>
      <c r="H1" s="547"/>
      <c r="I1" s="548"/>
      <c r="J1" s="549"/>
      <c r="K1" s="550"/>
      <c r="L1" s="106"/>
      <c r="M1" s="105"/>
      <c r="N1" s="105"/>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5"/>
      <c r="AN1" s="106"/>
      <c r="AO1" s="106"/>
      <c r="AP1" s="106"/>
      <c r="AQ1" s="105"/>
      <c r="AR1" s="106"/>
      <c r="AS1" s="106"/>
      <c r="AT1" s="106"/>
      <c r="AU1" s="105"/>
      <c r="AV1" s="106"/>
      <c r="AW1" s="106"/>
      <c r="AX1" s="106"/>
      <c r="AY1" s="105"/>
      <c r="AZ1" s="106"/>
      <c r="BA1" s="106"/>
      <c r="BB1" s="106"/>
      <c r="BC1" s="105"/>
      <c r="BD1" s="106"/>
      <c r="BE1" s="106"/>
      <c r="BF1" s="106"/>
      <c r="BG1" s="105"/>
      <c r="BH1" s="106"/>
      <c r="BI1" s="106"/>
      <c r="BJ1" s="106"/>
      <c r="BK1" s="105"/>
      <c r="BL1" s="106"/>
      <c r="BM1" s="106"/>
      <c r="BN1" s="106"/>
      <c r="BO1" s="105"/>
      <c r="BP1" s="106"/>
      <c r="BQ1" s="106"/>
      <c r="BR1" s="106"/>
      <c r="BS1" s="105"/>
      <c r="BT1" s="106"/>
      <c r="BU1" s="106"/>
      <c r="BV1" s="106"/>
      <c r="BW1" s="105"/>
      <c r="BX1" s="106"/>
      <c r="BY1" s="106"/>
      <c r="BZ1" s="106"/>
      <c r="CA1" s="105"/>
      <c r="CB1" s="106"/>
      <c r="CC1" s="106"/>
      <c r="CD1" s="106"/>
      <c r="CE1" s="105"/>
      <c r="CF1" s="106"/>
      <c r="CG1" s="106"/>
      <c r="CH1" s="106"/>
      <c r="CI1" s="106"/>
      <c r="CJ1" s="106"/>
      <c r="CK1" s="106"/>
      <c r="CL1" s="106"/>
      <c r="CM1" s="106"/>
      <c r="CN1" s="106"/>
      <c r="CO1" s="106"/>
      <c r="CP1" s="106"/>
      <c r="CQ1" s="106"/>
      <c r="CR1" s="106"/>
      <c r="CS1" s="106"/>
      <c r="CT1" s="106"/>
      <c r="CU1" s="106"/>
      <c r="CV1" s="106"/>
      <c r="CW1" s="106"/>
      <c r="CX1" s="106"/>
      <c r="CY1" s="106"/>
      <c r="CZ1" s="106"/>
      <c r="DA1" s="106"/>
      <c r="DB1" s="106"/>
      <c r="DC1" s="106"/>
      <c r="DD1" s="106"/>
      <c r="DE1" s="105"/>
      <c r="DF1" s="106"/>
      <c r="DG1" s="105"/>
      <c r="DH1" s="105"/>
      <c r="DI1" s="106"/>
      <c r="DJ1" s="106"/>
      <c r="DK1" s="106"/>
      <c r="DL1" s="106"/>
      <c r="DM1" s="105"/>
      <c r="DN1" s="106"/>
      <c r="DO1" s="105"/>
      <c r="DP1" s="106"/>
      <c r="DQ1" s="106"/>
      <c r="DR1" s="106"/>
      <c r="DS1" s="106"/>
      <c r="DT1" s="106"/>
      <c r="DU1" s="106"/>
      <c r="DV1" s="106"/>
      <c r="DW1" s="106"/>
      <c r="DX1" s="106"/>
      <c r="DY1" s="106"/>
      <c r="DZ1" s="106"/>
      <c r="EA1" s="106"/>
      <c r="EB1" s="106"/>
      <c r="EC1" s="106"/>
      <c r="ED1" s="106"/>
      <c r="EE1" s="106"/>
      <c r="EF1" s="106"/>
      <c r="EG1" s="106"/>
      <c r="EH1" s="106"/>
      <c r="EI1" s="106"/>
      <c r="EJ1" s="106"/>
      <c r="EK1" s="106"/>
      <c r="EL1" s="106"/>
      <c r="EM1" s="106"/>
      <c r="EN1" s="106"/>
      <c r="EO1" s="106"/>
      <c r="EP1" s="106"/>
      <c r="EQ1" s="106"/>
      <c r="ER1" s="106"/>
      <c r="ES1" s="106"/>
      <c r="ET1" s="106"/>
      <c r="EU1" s="106"/>
      <c r="EV1" s="106"/>
      <c r="EW1" s="106"/>
      <c r="EX1" s="106"/>
      <c r="EY1" s="106"/>
      <c r="EZ1" s="106"/>
      <c r="FA1" s="106"/>
      <c r="FB1" s="106"/>
      <c r="FC1" s="106"/>
      <c r="FD1" s="106"/>
      <c r="FE1" s="106"/>
      <c r="FF1" s="106"/>
      <c r="FG1" s="106"/>
      <c r="FH1" s="106"/>
      <c r="FI1" s="106"/>
      <c r="FJ1" s="106"/>
      <c r="FK1" s="106"/>
      <c r="FL1" s="106"/>
      <c r="FM1" s="106"/>
      <c r="FN1" s="106"/>
      <c r="FO1" s="106"/>
      <c r="FP1" s="106"/>
      <c r="FQ1" s="106"/>
      <c r="FR1" s="106"/>
      <c r="FS1" s="106"/>
      <c r="FT1" s="106"/>
      <c r="FU1" s="106"/>
      <c r="FV1" s="106"/>
      <c r="FW1" s="106"/>
      <c r="FX1" s="106"/>
      <c r="FY1" s="106"/>
      <c r="FZ1" s="106"/>
      <c r="GA1" s="106"/>
      <c r="GB1" s="106"/>
      <c r="GC1" s="106"/>
      <c r="GD1" s="106"/>
      <c r="GE1" s="106"/>
      <c r="GF1" s="106"/>
      <c r="GG1" s="106"/>
      <c r="GH1" s="106"/>
      <c r="GI1" s="106"/>
      <c r="GJ1" s="106"/>
      <c r="GK1" s="153" t="s">
        <v>464</v>
      </c>
      <c r="BLP1" s="152" t="s">
        <v>227</v>
      </c>
    </row>
    <row r="2" spans="1:193 1680:1680" x14ac:dyDescent="0.2">
      <c r="A2" s="5"/>
      <c r="B2" s="553" t="s">
        <v>463</v>
      </c>
      <c r="C2" s="554"/>
      <c r="D2" s="554"/>
      <c r="E2" s="554"/>
      <c r="F2" s="554"/>
      <c r="G2" s="554"/>
      <c r="H2" s="554"/>
      <c r="I2" s="555"/>
      <c r="J2" s="551"/>
      <c r="K2" s="552"/>
      <c r="L2" s="106"/>
      <c r="M2" s="105"/>
      <c r="N2" s="105"/>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5"/>
      <c r="AN2" s="106"/>
      <c r="AO2" s="106"/>
      <c r="AP2" s="106"/>
      <c r="AQ2" s="105"/>
      <c r="AR2" s="106"/>
      <c r="AS2" s="106"/>
      <c r="AT2" s="106"/>
      <c r="AU2" s="105"/>
      <c r="AV2" s="106"/>
      <c r="AW2" s="106"/>
      <c r="AX2" s="106"/>
      <c r="AY2" s="105"/>
      <c r="AZ2" s="106"/>
      <c r="BA2" s="106"/>
      <c r="BB2" s="106"/>
      <c r="BC2" s="105"/>
      <c r="BD2" s="106"/>
      <c r="BE2" s="106"/>
      <c r="BF2" s="106"/>
      <c r="BG2" s="105"/>
      <c r="BH2" s="106"/>
      <c r="BI2" s="106"/>
      <c r="BJ2" s="106"/>
      <c r="BK2" s="105"/>
      <c r="BL2" s="106"/>
      <c r="BM2" s="106"/>
      <c r="BN2" s="106"/>
      <c r="BO2" s="105"/>
      <c r="BP2" s="106"/>
      <c r="BQ2" s="106"/>
      <c r="BR2" s="106"/>
      <c r="BS2" s="105"/>
      <c r="BT2" s="106"/>
      <c r="BU2" s="106"/>
      <c r="BV2" s="106"/>
      <c r="BW2" s="105"/>
      <c r="BX2" s="106"/>
      <c r="BY2" s="106"/>
      <c r="BZ2" s="106"/>
      <c r="CA2" s="105"/>
      <c r="CB2" s="106"/>
      <c r="CC2" s="106"/>
      <c r="CD2" s="106"/>
      <c r="CE2" s="105"/>
      <c r="CF2" s="106"/>
      <c r="CG2" s="106"/>
      <c r="CH2" s="106"/>
      <c r="CI2" s="106"/>
      <c r="CJ2" s="106"/>
      <c r="CK2" s="106"/>
      <c r="CL2" s="106"/>
      <c r="CM2" s="106"/>
      <c r="CN2" s="106"/>
      <c r="CO2" s="106"/>
      <c r="CP2" s="106"/>
      <c r="CQ2" s="106"/>
      <c r="CR2" s="106"/>
      <c r="CS2" s="106"/>
      <c r="CT2" s="106"/>
      <c r="CU2" s="106"/>
      <c r="CV2" s="106"/>
      <c r="CW2" s="106"/>
      <c r="CX2" s="106"/>
      <c r="CY2" s="106"/>
      <c r="CZ2" s="106"/>
      <c r="DA2" s="106"/>
      <c r="DB2" s="106"/>
      <c r="DC2" s="106"/>
      <c r="DD2" s="106"/>
      <c r="DE2" s="105"/>
      <c r="DF2" s="106"/>
      <c r="DG2" s="105"/>
      <c r="DH2" s="105"/>
      <c r="DI2" s="106"/>
      <c r="DJ2" s="106"/>
      <c r="DK2" s="106"/>
      <c r="DL2" s="106"/>
      <c r="DM2" s="105"/>
      <c r="DN2" s="106"/>
      <c r="DO2" s="105"/>
      <c r="DP2" s="106"/>
      <c r="DQ2" s="106"/>
      <c r="DR2" s="106"/>
      <c r="DS2" s="106"/>
      <c r="DT2" s="106"/>
      <c r="DU2" s="106"/>
      <c r="DV2" s="106"/>
      <c r="DW2" s="106"/>
      <c r="DX2" s="106"/>
      <c r="DY2" s="106"/>
      <c r="DZ2" s="106"/>
      <c r="EA2" s="106"/>
      <c r="EB2" s="106"/>
      <c r="EC2" s="106"/>
      <c r="ED2" s="106"/>
      <c r="EE2" s="106"/>
      <c r="EF2" s="106"/>
      <c r="EG2" s="106"/>
      <c r="EH2" s="106"/>
      <c r="EI2" s="106"/>
      <c r="EJ2" s="106"/>
      <c r="EK2" s="106"/>
      <c r="EL2" s="106"/>
      <c r="EM2" s="106"/>
      <c r="EN2" s="106"/>
      <c r="EO2" s="106"/>
      <c r="EP2" s="106"/>
      <c r="EQ2" s="106"/>
      <c r="ER2" s="106"/>
      <c r="ES2" s="106"/>
      <c r="ET2" s="106"/>
      <c r="EU2" s="106"/>
      <c r="EV2" s="106"/>
      <c r="EW2" s="106"/>
      <c r="EX2" s="106"/>
      <c r="EY2" s="106"/>
      <c r="EZ2" s="106"/>
      <c r="FA2" s="106"/>
      <c r="FB2" s="106"/>
      <c r="FC2" s="106"/>
      <c r="FD2" s="106"/>
      <c r="FE2" s="106"/>
      <c r="FF2" s="106"/>
      <c r="FG2" s="106"/>
      <c r="FH2" s="106"/>
      <c r="FI2" s="106"/>
      <c r="FJ2" s="106"/>
      <c r="FK2" s="106"/>
      <c r="FL2" s="106"/>
      <c r="FM2" s="106"/>
      <c r="FN2" s="106"/>
      <c r="FO2" s="106"/>
      <c r="FP2" s="106"/>
      <c r="FQ2" s="106"/>
      <c r="FR2" s="106"/>
      <c r="FS2" s="106"/>
      <c r="FT2" s="106"/>
      <c r="FU2" s="106"/>
      <c r="FV2" s="106"/>
      <c r="FW2" s="106"/>
      <c r="FX2" s="106"/>
      <c r="FY2" s="106"/>
      <c r="FZ2" s="106"/>
      <c r="GA2" s="106"/>
      <c r="GB2" s="106"/>
      <c r="GC2" s="106"/>
      <c r="GD2" s="106"/>
      <c r="GE2" s="106"/>
      <c r="GF2" s="106"/>
      <c r="GG2" s="106"/>
      <c r="GH2" s="106"/>
      <c r="GI2" s="106"/>
      <c r="GJ2" s="106"/>
      <c r="GK2" s="106"/>
      <c r="BLP2" s="136"/>
    </row>
    <row r="3" spans="1:193 1680:1680" x14ac:dyDescent="0.2">
      <c r="A3" s="5"/>
      <c r="B3" s="148" t="s">
        <v>462</v>
      </c>
      <c r="C3" s="556" t="s">
        <v>461</v>
      </c>
      <c r="D3" s="557"/>
      <c r="E3" s="557"/>
      <c r="F3" s="557"/>
      <c r="G3" s="557"/>
      <c r="H3" s="558"/>
      <c r="I3" s="144" t="s">
        <v>460</v>
      </c>
      <c r="J3" s="551"/>
      <c r="K3" s="552"/>
      <c r="L3" s="106"/>
      <c r="M3" s="105"/>
      <c r="N3" s="105"/>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5"/>
      <c r="AN3" s="106"/>
      <c r="AO3" s="106"/>
      <c r="AP3" s="106"/>
      <c r="AQ3" s="105"/>
      <c r="AR3" s="106"/>
      <c r="AS3" s="106"/>
      <c r="AT3" s="106"/>
      <c r="AU3" s="105"/>
      <c r="AV3" s="106"/>
      <c r="AW3" s="106"/>
      <c r="AX3" s="106"/>
      <c r="AY3" s="105"/>
      <c r="AZ3" s="106"/>
      <c r="BA3" s="106"/>
      <c r="BB3" s="106"/>
      <c r="BC3" s="105"/>
      <c r="BD3" s="106"/>
      <c r="BE3" s="106"/>
      <c r="BF3" s="106"/>
      <c r="BG3" s="105"/>
      <c r="BH3" s="106"/>
      <c r="BI3" s="106"/>
      <c r="BJ3" s="106"/>
      <c r="BK3" s="105"/>
      <c r="BL3" s="106"/>
      <c r="BM3" s="106"/>
      <c r="BN3" s="106"/>
      <c r="BO3" s="105"/>
      <c r="BP3" s="106"/>
      <c r="BQ3" s="106"/>
      <c r="BR3" s="106"/>
      <c r="BS3" s="105"/>
      <c r="BT3" s="106"/>
      <c r="BU3" s="106"/>
      <c r="BV3" s="106"/>
      <c r="BW3" s="105"/>
      <c r="BX3" s="106"/>
      <c r="BY3" s="106"/>
      <c r="BZ3" s="106"/>
      <c r="CA3" s="105"/>
      <c r="CB3" s="106"/>
      <c r="CC3" s="106"/>
      <c r="CD3" s="106"/>
      <c r="CE3" s="105"/>
      <c r="CF3" s="106"/>
      <c r="CG3" s="106"/>
      <c r="CH3" s="106"/>
      <c r="CI3" s="106"/>
      <c r="CJ3" s="106"/>
      <c r="CK3" s="106"/>
      <c r="CL3" s="106"/>
      <c r="CM3" s="106"/>
      <c r="CN3" s="106"/>
      <c r="CO3" s="106"/>
      <c r="CP3" s="106"/>
      <c r="CQ3" s="106"/>
      <c r="CR3" s="106"/>
      <c r="CS3" s="106"/>
      <c r="CT3" s="106"/>
      <c r="CU3" s="106"/>
      <c r="CV3" s="106"/>
      <c r="CW3" s="106"/>
      <c r="CX3" s="106"/>
      <c r="CY3" s="106"/>
      <c r="CZ3" s="106"/>
      <c r="DA3" s="106"/>
      <c r="DB3" s="106"/>
      <c r="DC3" s="106"/>
      <c r="DD3" s="106"/>
      <c r="DE3" s="105"/>
      <c r="DF3" s="106"/>
      <c r="DG3" s="105"/>
      <c r="DH3" s="105"/>
      <c r="DI3" s="106"/>
      <c r="DJ3" s="106"/>
      <c r="DK3" s="106"/>
      <c r="DL3" s="106"/>
      <c r="DM3" s="105"/>
      <c r="DN3" s="106"/>
      <c r="DO3" s="105"/>
      <c r="DP3" s="106"/>
      <c r="DQ3" s="106"/>
      <c r="DR3" s="106"/>
      <c r="DS3" s="106"/>
      <c r="DT3" s="106"/>
      <c r="DU3" s="106"/>
      <c r="DV3" s="106"/>
      <c r="DW3" s="106"/>
      <c r="DX3" s="106"/>
      <c r="DY3" s="106"/>
      <c r="DZ3" s="106"/>
      <c r="EA3" s="106"/>
      <c r="EB3" s="106"/>
      <c r="EC3" s="106"/>
      <c r="ED3" s="106"/>
      <c r="EE3" s="106"/>
      <c r="EF3" s="106"/>
      <c r="EG3" s="106"/>
      <c r="EH3" s="106"/>
      <c r="EI3" s="106"/>
      <c r="EJ3" s="106"/>
      <c r="EK3" s="106"/>
      <c r="EL3" s="106"/>
      <c r="EM3" s="106"/>
      <c r="EN3" s="106"/>
      <c r="EO3" s="106"/>
      <c r="EP3" s="106"/>
      <c r="EQ3" s="106"/>
      <c r="ER3" s="106"/>
      <c r="ES3" s="106"/>
      <c r="ET3" s="106"/>
      <c r="EU3" s="106"/>
      <c r="EV3" s="106"/>
      <c r="EW3" s="106"/>
      <c r="EX3" s="106"/>
      <c r="EY3" s="106"/>
      <c r="EZ3" s="106"/>
      <c r="FA3" s="106"/>
      <c r="FB3" s="106"/>
      <c r="FC3" s="106"/>
      <c r="FD3" s="106"/>
      <c r="FE3" s="106"/>
      <c r="FF3" s="106"/>
      <c r="FG3" s="106"/>
      <c r="FH3" s="106"/>
      <c r="FI3" s="106"/>
      <c r="FJ3" s="106"/>
      <c r="FK3" s="106"/>
      <c r="FL3" s="106"/>
      <c r="FM3" s="106"/>
      <c r="FN3" s="106"/>
      <c r="FO3" s="106"/>
      <c r="FP3" s="106"/>
      <c r="FQ3" s="106"/>
      <c r="FR3" s="106"/>
      <c r="FS3" s="106"/>
      <c r="FT3" s="106"/>
      <c r="FU3" s="106"/>
      <c r="FV3" s="106"/>
      <c r="FW3" s="106"/>
      <c r="FX3" s="106"/>
      <c r="FY3" s="106"/>
      <c r="FZ3" s="106"/>
      <c r="GA3" s="106"/>
      <c r="GB3" s="106"/>
      <c r="GC3" s="106"/>
      <c r="GD3" s="106"/>
      <c r="GE3" s="106"/>
      <c r="GF3" s="106"/>
      <c r="GG3" s="106"/>
      <c r="GH3" s="106"/>
      <c r="GI3" s="106"/>
      <c r="GJ3" s="106"/>
      <c r="GK3" s="106"/>
      <c r="BLP3" s="136"/>
    </row>
    <row r="4" spans="1:193 1680:1680" x14ac:dyDescent="0.2">
      <c r="A4" s="5"/>
      <c r="B4" s="143" t="s">
        <v>459</v>
      </c>
      <c r="C4" s="559" t="s">
        <v>458</v>
      </c>
      <c r="D4" s="560"/>
      <c r="E4" s="560"/>
      <c r="F4" s="560"/>
      <c r="G4" s="560"/>
      <c r="H4" s="561"/>
      <c r="I4" s="139" t="s">
        <v>457</v>
      </c>
      <c r="J4" s="551"/>
      <c r="K4" s="552"/>
      <c r="L4" s="106"/>
      <c r="M4" s="105"/>
      <c r="N4" s="105"/>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5"/>
      <c r="AN4" s="106"/>
      <c r="AO4" s="106"/>
      <c r="AP4" s="106"/>
      <c r="AQ4" s="105"/>
      <c r="AR4" s="106"/>
      <c r="AS4" s="106"/>
      <c r="AT4" s="106"/>
      <c r="AU4" s="105"/>
      <c r="AV4" s="106"/>
      <c r="AW4" s="106"/>
      <c r="AX4" s="106"/>
      <c r="AY4" s="105"/>
      <c r="AZ4" s="106"/>
      <c r="BA4" s="106"/>
      <c r="BB4" s="106"/>
      <c r="BC4" s="105"/>
      <c r="BD4" s="106"/>
      <c r="BE4" s="106"/>
      <c r="BF4" s="106"/>
      <c r="BG4" s="105"/>
      <c r="BH4" s="106"/>
      <c r="BI4" s="106"/>
      <c r="BJ4" s="106"/>
      <c r="BK4" s="105"/>
      <c r="BL4" s="106"/>
      <c r="BM4" s="106"/>
      <c r="BN4" s="106"/>
      <c r="BO4" s="105"/>
      <c r="BP4" s="106"/>
      <c r="BQ4" s="106"/>
      <c r="BR4" s="106"/>
      <c r="BS4" s="105"/>
      <c r="BT4" s="106"/>
      <c r="BU4" s="106"/>
      <c r="BV4" s="106"/>
      <c r="BW4" s="105"/>
      <c r="BX4" s="106"/>
      <c r="BY4" s="106"/>
      <c r="BZ4" s="106"/>
      <c r="CA4" s="105"/>
      <c r="CB4" s="106"/>
      <c r="CC4" s="106"/>
      <c r="CD4" s="106"/>
      <c r="CE4" s="105"/>
      <c r="CF4" s="106"/>
      <c r="CG4" s="106"/>
      <c r="CH4" s="106"/>
      <c r="CI4" s="106"/>
      <c r="CJ4" s="106"/>
      <c r="CK4" s="106"/>
      <c r="CL4" s="106"/>
      <c r="CM4" s="106"/>
      <c r="CN4" s="106"/>
      <c r="CO4" s="106"/>
      <c r="CP4" s="106"/>
      <c r="CQ4" s="106"/>
      <c r="CR4" s="106"/>
      <c r="CS4" s="106"/>
      <c r="CT4" s="106"/>
      <c r="CU4" s="106"/>
      <c r="CV4" s="106"/>
      <c r="CW4" s="106"/>
      <c r="CX4" s="106"/>
      <c r="CY4" s="106"/>
      <c r="CZ4" s="106"/>
      <c r="DA4" s="106"/>
      <c r="DB4" s="106"/>
      <c r="DC4" s="106"/>
      <c r="DD4" s="106"/>
      <c r="DE4" s="105"/>
      <c r="DF4" s="106"/>
      <c r="DG4" s="105"/>
      <c r="DH4" s="105"/>
      <c r="DI4" s="106"/>
      <c r="DJ4" s="109"/>
      <c r="DK4" s="106"/>
      <c r="DL4" s="106"/>
      <c r="DM4" s="105"/>
      <c r="DN4" s="106"/>
      <c r="DO4" s="105"/>
      <c r="DP4" s="106"/>
      <c r="DQ4" s="106"/>
      <c r="DR4" s="106"/>
      <c r="DS4" s="106"/>
      <c r="DT4" s="106"/>
      <c r="DU4" s="106"/>
      <c r="DV4" s="106"/>
      <c r="DW4" s="106"/>
      <c r="DX4" s="106"/>
      <c r="DY4" s="106"/>
      <c r="DZ4" s="106"/>
      <c r="EA4" s="106"/>
      <c r="EB4" s="106"/>
      <c r="EC4" s="106"/>
      <c r="ED4" s="106"/>
      <c r="EE4" s="106"/>
      <c r="EF4" s="106"/>
      <c r="EG4" s="106"/>
      <c r="EH4" s="106"/>
      <c r="EI4" s="106"/>
      <c r="EJ4" s="106"/>
      <c r="EK4" s="106"/>
      <c r="EL4" s="106"/>
      <c r="EM4" s="106"/>
      <c r="EN4" s="106"/>
      <c r="EO4" s="106"/>
      <c r="EP4" s="106"/>
      <c r="EQ4" s="106"/>
      <c r="ER4" s="106"/>
      <c r="ES4" s="106"/>
      <c r="ET4" s="106"/>
      <c r="EU4" s="106"/>
      <c r="EV4" s="106"/>
      <c r="EW4" s="106"/>
      <c r="EX4" s="106"/>
      <c r="EY4" s="106"/>
      <c r="EZ4" s="106"/>
      <c r="FA4" s="106"/>
      <c r="FB4" s="106"/>
      <c r="FC4" s="106"/>
      <c r="FD4" s="106"/>
      <c r="FE4" s="106"/>
      <c r="FF4" s="106"/>
      <c r="FG4" s="106"/>
      <c r="FH4" s="106"/>
      <c r="FI4" s="106"/>
      <c r="FJ4" s="106"/>
      <c r="FK4" s="106"/>
      <c r="FL4" s="106"/>
      <c r="FM4" s="106"/>
      <c r="FN4" s="106"/>
      <c r="FO4" s="106"/>
      <c r="FP4" s="106"/>
      <c r="FQ4" s="106"/>
      <c r="FR4" s="106"/>
      <c r="FS4" s="106"/>
      <c r="FT4" s="106"/>
      <c r="FU4" s="106"/>
      <c r="FV4" s="106"/>
      <c r="FW4" s="106"/>
      <c r="FX4" s="106"/>
      <c r="FY4" s="106"/>
      <c r="FZ4" s="106"/>
      <c r="GA4" s="106"/>
      <c r="GB4" s="106"/>
      <c r="GC4" s="106"/>
      <c r="GD4" s="106"/>
      <c r="GE4" s="106"/>
      <c r="GF4" s="106"/>
      <c r="GG4" s="106"/>
      <c r="GH4" s="106"/>
      <c r="GI4" s="106"/>
      <c r="GJ4" s="106"/>
      <c r="GK4" s="106"/>
      <c r="BLP4" s="136"/>
    </row>
    <row r="5" spans="1:193 1680:1680" ht="27.6" x14ac:dyDescent="0.2">
      <c r="A5" s="5"/>
      <c r="B5" s="135" t="s">
        <v>456</v>
      </c>
      <c r="C5" s="130" t="s">
        <v>455</v>
      </c>
      <c r="D5" s="135" t="s">
        <v>454</v>
      </c>
      <c r="E5" s="562" t="s">
        <v>828</v>
      </c>
      <c r="F5" s="563"/>
      <c r="G5" s="564"/>
      <c r="H5" s="131" t="s">
        <v>452</v>
      </c>
      <c r="I5" s="565"/>
      <c r="J5" s="566"/>
      <c r="K5" s="566"/>
      <c r="L5" s="566"/>
      <c r="M5" s="566"/>
      <c r="N5" s="567"/>
      <c r="O5" s="530" t="s">
        <v>450</v>
      </c>
      <c r="P5" s="531"/>
      <c r="Q5" s="578"/>
      <c r="R5" s="533"/>
      <c r="S5" s="125"/>
      <c r="T5" s="125"/>
      <c r="U5" s="534"/>
      <c r="V5" s="534"/>
      <c r="W5" s="535"/>
      <c r="X5" s="536"/>
      <c r="Y5" s="120"/>
      <c r="Z5" s="120"/>
      <c r="AA5" s="120"/>
      <c r="AB5" s="120"/>
      <c r="AC5" s="120"/>
      <c r="AD5" s="120"/>
      <c r="AE5" s="120"/>
      <c r="AF5" s="120"/>
      <c r="AG5" s="120"/>
      <c r="AH5" s="120"/>
      <c r="AI5" s="121"/>
      <c r="AJ5" s="121"/>
      <c r="AK5" s="120"/>
      <c r="AL5" s="120"/>
      <c r="AM5" s="120"/>
      <c r="AN5" s="121"/>
      <c r="AO5" s="121"/>
      <c r="AP5" s="120"/>
      <c r="AQ5" s="120"/>
      <c r="AR5" s="121"/>
      <c r="AS5" s="121"/>
      <c r="AT5" s="120"/>
      <c r="AU5" s="120"/>
      <c r="AV5" s="121"/>
      <c r="AW5" s="121"/>
      <c r="AX5" s="120"/>
      <c r="AY5" s="120"/>
      <c r="AZ5" s="121"/>
      <c r="BA5" s="121"/>
      <c r="BB5" s="120"/>
      <c r="BC5" s="120"/>
      <c r="BD5" s="121"/>
      <c r="BE5" s="121"/>
      <c r="BF5" s="120"/>
      <c r="BG5" s="120"/>
      <c r="BH5" s="121"/>
      <c r="BI5" s="121"/>
      <c r="BJ5" s="120"/>
      <c r="BK5" s="120"/>
      <c r="BL5" s="121"/>
      <c r="BM5" s="121"/>
      <c r="BN5" s="120"/>
      <c r="BO5" s="120"/>
      <c r="BP5" s="121"/>
      <c r="BQ5" s="121"/>
      <c r="BR5" s="120"/>
      <c r="BS5" s="120"/>
      <c r="BT5" s="121"/>
      <c r="BU5" s="121"/>
      <c r="BV5" s="120"/>
      <c r="BW5" s="120"/>
      <c r="BX5" s="121"/>
      <c r="BY5" s="121"/>
      <c r="BZ5" s="120"/>
      <c r="CA5" s="120"/>
      <c r="CB5" s="121"/>
      <c r="CC5" s="121"/>
      <c r="CD5" s="120"/>
      <c r="CE5" s="120"/>
      <c r="CF5" s="121"/>
      <c r="CG5" s="121"/>
      <c r="CH5" s="120"/>
      <c r="CI5" s="120"/>
      <c r="CJ5" s="120"/>
      <c r="CK5" s="120"/>
      <c r="CL5" s="120"/>
      <c r="CM5" s="120"/>
      <c r="CN5" s="120"/>
      <c r="CO5" s="120"/>
      <c r="CP5" s="120"/>
      <c r="CQ5" s="120"/>
      <c r="CR5" s="120"/>
      <c r="CS5" s="120"/>
      <c r="CT5" s="120"/>
      <c r="CU5" s="120"/>
      <c r="CV5" s="120"/>
      <c r="CW5" s="120"/>
      <c r="CX5" s="120"/>
      <c r="CY5" s="120"/>
      <c r="CZ5" s="120"/>
      <c r="DA5" s="120"/>
      <c r="DB5" s="83"/>
      <c r="DC5" s="83"/>
      <c r="DD5" s="83"/>
      <c r="DE5" s="83"/>
      <c r="DF5" s="120"/>
      <c r="DG5" s="120"/>
      <c r="DH5" s="120"/>
      <c r="DI5" s="120"/>
      <c r="DJ5" s="120"/>
      <c r="DK5" s="120"/>
      <c r="DL5" s="120"/>
      <c r="DM5" s="83"/>
      <c r="DN5" s="120"/>
      <c r="DO5" s="120"/>
      <c r="DP5" s="120"/>
      <c r="DQ5" s="120"/>
      <c r="DR5" s="120"/>
      <c r="DS5" s="120"/>
      <c r="DT5" s="120"/>
      <c r="DU5" s="120"/>
      <c r="DV5" s="120"/>
      <c r="DW5" s="120"/>
      <c r="DX5" s="120"/>
      <c r="DY5" s="120"/>
      <c r="DZ5" s="120"/>
      <c r="EA5" s="120"/>
      <c r="EB5" s="120"/>
      <c r="EC5" s="120"/>
      <c r="ED5" s="120"/>
      <c r="EE5" s="120"/>
      <c r="EF5" s="120"/>
      <c r="EG5" s="120"/>
      <c r="EH5" s="120"/>
      <c r="EI5" s="120"/>
      <c r="EJ5" s="120"/>
      <c r="EK5" s="120"/>
      <c r="EL5" s="120"/>
      <c r="EM5" s="120"/>
      <c r="EN5" s="120"/>
      <c r="EO5" s="120"/>
      <c r="EP5" s="120"/>
      <c r="EQ5" s="120"/>
      <c r="ER5" s="120"/>
      <c r="ES5" s="120"/>
      <c r="ET5" s="120"/>
      <c r="EU5" s="120"/>
      <c r="EV5" s="120"/>
      <c r="EW5" s="120"/>
      <c r="EX5" s="120"/>
      <c r="EY5" s="120"/>
      <c r="EZ5" s="120"/>
      <c r="FA5" s="120"/>
      <c r="FB5" s="120"/>
      <c r="FC5" s="120"/>
      <c r="FD5" s="120"/>
      <c r="FE5" s="120"/>
      <c r="FF5" s="120"/>
      <c r="FG5" s="120"/>
      <c r="FH5" s="120"/>
      <c r="FI5" s="120"/>
      <c r="FJ5" s="120"/>
      <c r="FK5" s="120"/>
      <c r="FL5" s="120"/>
      <c r="FM5" s="120"/>
      <c r="FN5" s="120"/>
      <c r="FO5" s="120"/>
      <c r="FP5" s="120"/>
      <c r="FQ5" s="120"/>
      <c r="FR5" s="120"/>
      <c r="FS5" s="120"/>
      <c r="FT5" s="120"/>
      <c r="FU5" s="120"/>
      <c r="FV5" s="120"/>
      <c r="FW5" s="120"/>
      <c r="FX5" s="120"/>
      <c r="FY5" s="120"/>
      <c r="FZ5" s="120"/>
      <c r="GA5" s="120"/>
      <c r="GB5" s="120"/>
      <c r="GC5" s="120"/>
      <c r="GD5" s="120"/>
      <c r="GE5" s="120"/>
      <c r="GF5" s="120"/>
      <c r="GG5" s="120"/>
      <c r="GH5" s="120"/>
      <c r="GI5" s="120"/>
      <c r="GJ5" s="5"/>
      <c r="GK5" s="5"/>
    </row>
    <row r="6" spans="1:193 1680:1680" x14ac:dyDescent="0.2">
      <c r="A6" s="5"/>
      <c r="B6" s="83"/>
      <c r="C6" s="120"/>
      <c r="D6" s="83"/>
      <c r="E6" s="83"/>
      <c r="F6" s="83"/>
      <c r="G6" s="121"/>
      <c r="H6" s="121"/>
      <c r="I6" s="120"/>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1"/>
      <c r="AJ6" s="121"/>
      <c r="AK6" s="120"/>
      <c r="AL6" s="120"/>
      <c r="AM6" s="120"/>
      <c r="AN6" s="121"/>
      <c r="AO6" s="121"/>
      <c r="AP6" s="120"/>
      <c r="AQ6" s="120"/>
      <c r="AR6" s="121"/>
      <c r="AS6" s="121"/>
      <c r="AT6" s="120"/>
      <c r="AU6" s="120"/>
      <c r="AV6" s="121"/>
      <c r="AW6" s="121"/>
      <c r="AX6" s="120"/>
      <c r="AY6" s="120"/>
      <c r="AZ6" s="121"/>
      <c r="BA6" s="121"/>
      <c r="BB6" s="120"/>
      <c r="BC6" s="120"/>
      <c r="BD6" s="121"/>
      <c r="BE6" s="121"/>
      <c r="BF6" s="120"/>
      <c r="BG6" s="120"/>
      <c r="BH6" s="121"/>
      <c r="BI6" s="121"/>
      <c r="BJ6" s="120"/>
      <c r="BK6" s="120"/>
      <c r="BL6" s="121"/>
      <c r="BM6" s="121"/>
      <c r="BN6" s="120"/>
      <c r="BO6" s="120"/>
      <c r="BP6" s="121"/>
      <c r="BQ6" s="121"/>
      <c r="BR6" s="120"/>
      <c r="BS6" s="120"/>
      <c r="BT6" s="121"/>
      <c r="BU6" s="121"/>
      <c r="BV6" s="120"/>
      <c r="BW6" s="120"/>
      <c r="BX6" s="121"/>
      <c r="BY6" s="121"/>
      <c r="BZ6" s="120"/>
      <c r="CA6" s="120"/>
      <c r="CB6" s="121"/>
      <c r="CC6" s="121"/>
      <c r="CD6" s="120"/>
      <c r="CE6" s="120"/>
      <c r="CF6" s="121"/>
      <c r="CG6" s="121"/>
      <c r="CH6" s="120"/>
      <c r="CI6" s="120"/>
      <c r="CJ6" s="120"/>
      <c r="CK6" s="120"/>
      <c r="CL6" s="120"/>
      <c r="CM6" s="120"/>
      <c r="CN6" s="120"/>
      <c r="CO6" s="120"/>
      <c r="CP6" s="120"/>
      <c r="CQ6" s="120"/>
      <c r="CR6" s="120"/>
      <c r="CS6" s="120"/>
      <c r="CT6" s="120"/>
      <c r="CU6" s="120"/>
      <c r="CV6" s="120"/>
      <c r="CW6" s="120"/>
      <c r="CX6" s="120"/>
      <c r="CY6" s="120"/>
      <c r="CZ6" s="120"/>
      <c r="DA6" s="120"/>
      <c r="DB6" s="83"/>
      <c r="DC6" s="83"/>
      <c r="DD6" s="83"/>
      <c r="DE6" s="83"/>
      <c r="DF6" s="120"/>
      <c r="DG6" s="120"/>
      <c r="DH6" s="120"/>
      <c r="DI6" s="120"/>
      <c r="DJ6" s="120"/>
      <c r="DK6" s="120"/>
      <c r="DL6" s="120"/>
      <c r="DM6" s="83"/>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0"/>
      <c r="FO6" s="120"/>
      <c r="FP6" s="120"/>
      <c r="FQ6" s="120"/>
      <c r="FR6" s="120"/>
      <c r="FS6" s="120"/>
      <c r="FT6" s="120"/>
      <c r="FU6" s="120"/>
      <c r="FV6" s="120"/>
      <c r="FW6" s="120"/>
      <c r="FX6" s="120"/>
      <c r="FY6" s="120"/>
      <c r="FZ6" s="120"/>
      <c r="GA6" s="120"/>
      <c r="GB6" s="120"/>
      <c r="GC6" s="120"/>
      <c r="GD6" s="120"/>
      <c r="GE6" s="120"/>
      <c r="GF6" s="120"/>
      <c r="GG6" s="120"/>
      <c r="GH6" s="120"/>
      <c r="GI6" s="120"/>
      <c r="GJ6" s="5"/>
      <c r="GK6" s="5"/>
    </row>
    <row r="7" spans="1:193 1680:1680" s="5" customFormat="1" ht="13.2" x14ac:dyDescent="0.2">
      <c r="A7" s="105"/>
      <c r="B7" s="543" t="s">
        <v>449</v>
      </c>
      <c r="C7" s="544"/>
      <c r="D7" s="544"/>
      <c r="E7" s="544"/>
      <c r="F7" s="544"/>
      <c r="G7" s="544"/>
      <c r="H7" s="544"/>
      <c r="I7" s="118"/>
      <c r="J7" s="545" t="s">
        <v>448</v>
      </c>
      <c r="K7" s="545"/>
      <c r="L7" s="545"/>
      <c r="M7" s="545"/>
      <c r="N7" s="545"/>
      <c r="O7" s="545"/>
      <c r="P7" s="545"/>
      <c r="Q7" s="545"/>
      <c r="R7" s="545"/>
      <c r="S7" s="545"/>
      <c r="T7" s="545"/>
      <c r="U7" s="545"/>
      <c r="V7" s="545"/>
      <c r="W7" s="545"/>
      <c r="X7" s="545"/>
      <c r="Y7" s="545"/>
      <c r="Z7" s="545"/>
      <c r="AA7" s="545"/>
      <c r="AB7" s="545"/>
      <c r="AC7" s="538" t="s">
        <v>447</v>
      </c>
      <c r="AD7" s="538"/>
      <c r="AE7" s="538"/>
      <c r="AF7" s="538"/>
      <c r="AG7" s="538"/>
      <c r="AH7" s="538"/>
      <c r="AI7" s="539" t="s">
        <v>446</v>
      </c>
      <c r="AJ7" s="539"/>
      <c r="AK7" s="539"/>
      <c r="AL7" s="539"/>
      <c r="AM7" s="112"/>
      <c r="AN7" s="114" t="s">
        <v>445</v>
      </c>
      <c r="AO7" s="113"/>
      <c r="AP7" s="113"/>
      <c r="AQ7" s="112"/>
      <c r="AR7" s="113"/>
      <c r="AS7" s="113"/>
      <c r="AT7" s="113"/>
      <c r="AU7" s="112"/>
      <c r="AV7" s="113"/>
      <c r="AW7" s="113"/>
      <c r="AX7" s="113"/>
      <c r="AY7" s="112"/>
      <c r="AZ7" s="113"/>
      <c r="BA7" s="113"/>
      <c r="BB7" s="113"/>
      <c r="BC7" s="112"/>
      <c r="BD7" s="113"/>
      <c r="BE7" s="113"/>
      <c r="BF7" s="113"/>
      <c r="BG7" s="112"/>
      <c r="BH7" s="111"/>
      <c r="BI7" s="111"/>
      <c r="BJ7" s="111"/>
      <c r="BK7" s="112"/>
      <c r="BL7" s="111"/>
      <c r="BM7" s="111"/>
      <c r="BN7" s="111"/>
      <c r="BO7" s="112"/>
      <c r="BP7" s="111"/>
      <c r="BQ7" s="111"/>
      <c r="BR7" s="111"/>
      <c r="BS7" s="112"/>
      <c r="BT7" s="111"/>
      <c r="BU7" s="111"/>
      <c r="BV7" s="111"/>
      <c r="BW7" s="112"/>
      <c r="BX7" s="111"/>
      <c r="BY7" s="111"/>
      <c r="BZ7" s="111"/>
      <c r="CA7" s="112"/>
      <c r="CB7" s="111"/>
      <c r="CC7" s="111"/>
      <c r="CD7" s="111"/>
      <c r="CE7" s="112"/>
      <c r="CF7" s="111"/>
      <c r="CG7" s="111"/>
      <c r="CH7" s="111"/>
      <c r="CI7" s="111"/>
      <c r="CJ7" s="111"/>
      <c r="CK7" s="111"/>
      <c r="CL7" s="111"/>
      <c r="CM7" s="111"/>
      <c r="CN7" s="111"/>
      <c r="CO7" s="111"/>
      <c r="CP7" s="111"/>
      <c r="CQ7" s="111"/>
      <c r="CR7" s="111"/>
      <c r="CS7" s="111"/>
      <c r="CT7" s="111"/>
      <c r="CU7" s="111"/>
      <c r="CV7" s="111"/>
      <c r="CW7" s="111"/>
      <c r="CX7" s="110"/>
      <c r="CY7" s="110"/>
      <c r="CZ7" s="110"/>
      <c r="DA7" s="110"/>
      <c r="DB7" s="108"/>
      <c r="DC7" s="108"/>
      <c r="DD7" s="108"/>
      <c r="DE7" s="108"/>
      <c r="DF7" s="108"/>
      <c r="DG7" s="108"/>
      <c r="DH7" s="107"/>
      <c r="DI7" s="109">
        <f>IF(DA9&lt;0.6,1,4)</f>
        <v>4</v>
      </c>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c r="GD7" s="108"/>
      <c r="GE7" s="108"/>
      <c r="GF7" s="108"/>
      <c r="GG7" s="108"/>
      <c r="GH7" s="108"/>
      <c r="GI7" s="107"/>
    </row>
    <row r="8" spans="1:193 1680:1680" s="82" customFormat="1" ht="61.2" x14ac:dyDescent="0.3">
      <c r="A8" s="104" t="s">
        <v>444</v>
      </c>
      <c r="B8" s="88" t="s">
        <v>443</v>
      </c>
      <c r="C8" s="88" t="s">
        <v>442</v>
      </c>
      <c r="D8" s="88" t="s">
        <v>441</v>
      </c>
      <c r="E8" s="88" t="s">
        <v>440</v>
      </c>
      <c r="F8" s="88" t="s">
        <v>439</v>
      </c>
      <c r="G8" s="88" t="s">
        <v>438</v>
      </c>
      <c r="H8" s="88" t="s">
        <v>437</v>
      </c>
      <c r="I8" s="88" t="s">
        <v>436</v>
      </c>
      <c r="J8" s="103" t="s">
        <v>435</v>
      </c>
      <c r="K8" s="103" t="s">
        <v>434</v>
      </c>
      <c r="L8" s="103" t="s">
        <v>433</v>
      </c>
      <c r="M8" s="103" t="s">
        <v>432</v>
      </c>
      <c r="N8" s="103" t="s">
        <v>431</v>
      </c>
      <c r="O8" s="103" t="s">
        <v>430</v>
      </c>
      <c r="P8" s="103" t="s">
        <v>429</v>
      </c>
      <c r="Q8" s="103" t="s">
        <v>428</v>
      </c>
      <c r="R8" s="103" t="s">
        <v>427</v>
      </c>
      <c r="S8" s="103" t="s">
        <v>426</v>
      </c>
      <c r="T8" s="103" t="s">
        <v>425</v>
      </c>
      <c r="U8" s="103" t="s">
        <v>424</v>
      </c>
      <c r="V8" s="103" t="s">
        <v>423</v>
      </c>
      <c r="W8" s="103" t="s">
        <v>422</v>
      </c>
      <c r="X8" s="103" t="s">
        <v>421</v>
      </c>
      <c r="Y8" s="103" t="s">
        <v>420</v>
      </c>
      <c r="Z8" s="103" t="s">
        <v>419</v>
      </c>
      <c r="AA8" s="103" t="s">
        <v>418</v>
      </c>
      <c r="AB8" s="103" t="s">
        <v>417</v>
      </c>
      <c r="AC8" s="88" t="s">
        <v>27</v>
      </c>
      <c r="AD8" s="88" t="s">
        <v>416</v>
      </c>
      <c r="AE8" s="88" t="s">
        <v>33</v>
      </c>
      <c r="AF8" s="88" t="s">
        <v>415</v>
      </c>
      <c r="AG8" s="88" t="s">
        <v>414</v>
      </c>
      <c r="AH8" s="88" t="s">
        <v>413</v>
      </c>
      <c r="AI8" s="88" t="s">
        <v>412</v>
      </c>
      <c r="AJ8" s="88" t="s">
        <v>411</v>
      </c>
      <c r="AK8" s="88" t="s">
        <v>410</v>
      </c>
      <c r="AL8" s="88" t="s">
        <v>409</v>
      </c>
      <c r="AM8" s="102" t="s">
        <v>408</v>
      </c>
      <c r="AN8" s="102" t="s">
        <v>407</v>
      </c>
      <c r="AO8" s="101" t="s">
        <v>406</v>
      </c>
      <c r="AP8" s="101" t="s">
        <v>405</v>
      </c>
      <c r="AQ8" s="100" t="s">
        <v>404</v>
      </c>
      <c r="AR8" s="100" t="s">
        <v>403</v>
      </c>
      <c r="AS8" s="88" t="s">
        <v>402</v>
      </c>
      <c r="AT8" s="88" t="s">
        <v>401</v>
      </c>
      <c r="AU8" s="99" t="s">
        <v>400</v>
      </c>
      <c r="AV8" s="98" t="s">
        <v>399</v>
      </c>
      <c r="AW8" s="98" t="s">
        <v>398</v>
      </c>
      <c r="AX8" s="98" t="s">
        <v>397</v>
      </c>
      <c r="AY8" s="97" t="s">
        <v>396</v>
      </c>
      <c r="AZ8" s="97" t="s">
        <v>395</v>
      </c>
      <c r="BA8" s="96" t="s">
        <v>394</v>
      </c>
      <c r="BB8" s="96" t="s">
        <v>393</v>
      </c>
      <c r="BC8" s="95" t="s">
        <v>392</v>
      </c>
      <c r="BD8" s="95" t="s">
        <v>391</v>
      </c>
      <c r="BE8" s="94" t="s">
        <v>390</v>
      </c>
      <c r="BF8" s="94" t="s">
        <v>389</v>
      </c>
      <c r="BG8" s="93" t="s">
        <v>388</v>
      </c>
      <c r="BH8" s="93" t="s">
        <v>387</v>
      </c>
      <c r="BI8" s="92" t="s">
        <v>386</v>
      </c>
      <c r="BJ8" s="92" t="s">
        <v>385</v>
      </c>
      <c r="BK8" s="91" t="s">
        <v>384</v>
      </c>
      <c r="BL8" s="91" t="s">
        <v>383</v>
      </c>
      <c r="BM8" s="90" t="s">
        <v>382</v>
      </c>
      <c r="BN8" s="90" t="s">
        <v>381</v>
      </c>
      <c r="BO8" s="99" t="s">
        <v>377</v>
      </c>
      <c r="BP8" s="99" t="s">
        <v>380</v>
      </c>
      <c r="BQ8" s="98" t="s">
        <v>379</v>
      </c>
      <c r="BR8" s="98" t="s">
        <v>378</v>
      </c>
      <c r="BS8" s="97" t="s">
        <v>377</v>
      </c>
      <c r="BT8" s="97" t="s">
        <v>376</v>
      </c>
      <c r="BU8" s="96" t="s">
        <v>375</v>
      </c>
      <c r="BV8" s="96" t="s">
        <v>374</v>
      </c>
      <c r="BW8" s="95" t="s">
        <v>373</v>
      </c>
      <c r="BX8" s="95" t="s">
        <v>372</v>
      </c>
      <c r="BY8" s="94" t="s">
        <v>371</v>
      </c>
      <c r="BZ8" s="94" t="s">
        <v>370</v>
      </c>
      <c r="CA8" s="93" t="s">
        <v>369</v>
      </c>
      <c r="CB8" s="93" t="s">
        <v>368</v>
      </c>
      <c r="CC8" s="92" t="s">
        <v>367</v>
      </c>
      <c r="CD8" s="92" t="s">
        <v>366</v>
      </c>
      <c r="CE8" s="91" t="s">
        <v>365</v>
      </c>
      <c r="CF8" s="91" t="s">
        <v>364</v>
      </c>
      <c r="CG8" s="90" t="s">
        <v>363</v>
      </c>
      <c r="CH8" s="90" t="s">
        <v>362</v>
      </c>
      <c r="CI8" s="90"/>
      <c r="CJ8" s="90"/>
      <c r="CK8" s="90"/>
      <c r="CL8" s="88" t="s">
        <v>361</v>
      </c>
      <c r="CM8" s="88" t="s">
        <v>360</v>
      </c>
      <c r="CN8" s="88" t="s">
        <v>359</v>
      </c>
      <c r="CO8" s="88" t="s">
        <v>358</v>
      </c>
      <c r="CP8" s="88" t="s">
        <v>357</v>
      </c>
      <c r="CQ8" s="88" t="s">
        <v>356</v>
      </c>
      <c r="CR8" s="89" t="s">
        <v>355</v>
      </c>
      <c r="CS8" s="89" t="s">
        <v>354</v>
      </c>
      <c r="CT8" s="89"/>
      <c r="CU8" s="88" t="s">
        <v>353</v>
      </c>
      <c r="CV8" s="88" t="s">
        <v>352</v>
      </c>
      <c r="CW8" s="87"/>
      <c r="CX8" s="87" t="s">
        <v>351</v>
      </c>
      <c r="CY8" s="87" t="s">
        <v>350</v>
      </c>
      <c r="CZ8" s="87" t="s">
        <v>349</v>
      </c>
      <c r="DA8" s="87" t="s">
        <v>348</v>
      </c>
      <c r="DB8" s="87" t="s">
        <v>347</v>
      </c>
      <c r="DC8" s="87" t="s">
        <v>346</v>
      </c>
      <c r="DD8" s="87" t="s">
        <v>345</v>
      </c>
      <c r="DE8" s="87" t="s">
        <v>344</v>
      </c>
      <c r="DF8" s="87" t="s">
        <v>343</v>
      </c>
      <c r="DG8" s="87" t="s">
        <v>342</v>
      </c>
      <c r="DH8" s="87"/>
      <c r="DI8" s="87" t="s">
        <v>341</v>
      </c>
      <c r="DJ8" s="87" t="s">
        <v>340</v>
      </c>
      <c r="DK8" s="87" t="s">
        <v>339</v>
      </c>
      <c r="DL8" s="87" t="s">
        <v>338</v>
      </c>
      <c r="DM8" s="87" t="s">
        <v>337</v>
      </c>
      <c r="DN8" s="87" t="s">
        <v>336</v>
      </c>
      <c r="DO8" s="87" t="s">
        <v>335</v>
      </c>
      <c r="DP8" s="87" t="s">
        <v>334</v>
      </c>
      <c r="DQ8" s="87" t="s">
        <v>333</v>
      </c>
      <c r="DR8" s="87" t="s">
        <v>332</v>
      </c>
      <c r="DS8" s="87" t="s">
        <v>331</v>
      </c>
      <c r="DT8" s="87" t="s">
        <v>330</v>
      </c>
      <c r="DU8" s="87" t="s">
        <v>329</v>
      </c>
      <c r="DV8" s="87" t="s">
        <v>328</v>
      </c>
      <c r="DW8" s="87" t="s">
        <v>327</v>
      </c>
      <c r="DX8" s="87" t="s">
        <v>326</v>
      </c>
      <c r="DY8" s="87" t="s">
        <v>325</v>
      </c>
      <c r="DZ8" s="87" t="s">
        <v>324</v>
      </c>
      <c r="EA8" s="87" t="s">
        <v>323</v>
      </c>
      <c r="EB8" s="87" t="s">
        <v>322</v>
      </c>
      <c r="EC8" s="87" t="s">
        <v>321</v>
      </c>
      <c r="ED8" s="87" t="s">
        <v>320</v>
      </c>
      <c r="EE8" s="87" t="s">
        <v>319</v>
      </c>
      <c r="EF8" s="87" t="s">
        <v>318</v>
      </c>
      <c r="EG8" s="87" t="s">
        <v>317</v>
      </c>
      <c r="EH8" s="87" t="s">
        <v>316</v>
      </c>
      <c r="EI8" s="87" t="s">
        <v>315</v>
      </c>
      <c r="EJ8" s="87" t="s">
        <v>314</v>
      </c>
      <c r="EK8" s="87" t="s">
        <v>313</v>
      </c>
      <c r="EL8" s="87" t="s">
        <v>312</v>
      </c>
      <c r="EM8" s="87" t="s">
        <v>311</v>
      </c>
      <c r="EN8" s="87" t="s">
        <v>310</v>
      </c>
      <c r="EO8" s="87" t="s">
        <v>309</v>
      </c>
      <c r="EP8" s="87" t="s">
        <v>308</v>
      </c>
      <c r="EQ8" s="87" t="s">
        <v>307</v>
      </c>
      <c r="ER8" s="87" t="s">
        <v>306</v>
      </c>
      <c r="ES8" s="87" t="s">
        <v>305</v>
      </c>
      <c r="ET8" s="87" t="s">
        <v>304</v>
      </c>
      <c r="EU8" s="87" t="s">
        <v>303</v>
      </c>
      <c r="EV8" s="87" t="s">
        <v>302</v>
      </c>
      <c r="EW8" s="87" t="s">
        <v>301</v>
      </c>
      <c r="EX8" s="87" t="s">
        <v>300</v>
      </c>
      <c r="EY8" s="87" t="s">
        <v>299</v>
      </c>
      <c r="EZ8" s="87" t="s">
        <v>298</v>
      </c>
      <c r="FA8" s="87" t="s">
        <v>297</v>
      </c>
      <c r="FB8" s="87" t="s">
        <v>296</v>
      </c>
      <c r="FC8" s="87" t="s">
        <v>295</v>
      </c>
      <c r="FD8" s="87" t="s">
        <v>294</v>
      </c>
      <c r="FE8" s="87" t="s">
        <v>293</v>
      </c>
      <c r="FF8" s="87" t="s">
        <v>292</v>
      </c>
      <c r="FG8" s="87" t="s">
        <v>291</v>
      </c>
      <c r="FH8" s="87" t="s">
        <v>290</v>
      </c>
      <c r="FI8" s="87" t="s">
        <v>289</v>
      </c>
      <c r="FJ8" s="87" t="s">
        <v>288</v>
      </c>
      <c r="FK8" s="87" t="s">
        <v>287</v>
      </c>
      <c r="FL8" s="87" t="s">
        <v>286</v>
      </c>
      <c r="FM8" s="87" t="s">
        <v>285</v>
      </c>
      <c r="FN8" s="87" t="s">
        <v>284</v>
      </c>
      <c r="FO8" s="87" t="s">
        <v>283</v>
      </c>
      <c r="FP8" s="87" t="s">
        <v>282</v>
      </c>
      <c r="FQ8" s="87" t="s">
        <v>281</v>
      </c>
      <c r="FR8" s="87" t="s">
        <v>280</v>
      </c>
      <c r="FS8" s="87" t="s">
        <v>279</v>
      </c>
      <c r="FT8" s="87" t="s">
        <v>278</v>
      </c>
      <c r="FU8" s="87" t="s">
        <v>277</v>
      </c>
      <c r="FV8" s="87" t="s">
        <v>276</v>
      </c>
      <c r="FW8" s="87" t="s">
        <v>275</v>
      </c>
      <c r="FX8" s="87" t="s">
        <v>274</v>
      </c>
      <c r="FY8" s="87" t="s">
        <v>273</v>
      </c>
      <c r="FZ8" s="87" t="s">
        <v>272</v>
      </c>
      <c r="GA8" s="87" t="s">
        <v>271</v>
      </c>
      <c r="GB8" s="87" t="s">
        <v>270</v>
      </c>
      <c r="GC8" s="87" t="s">
        <v>269</v>
      </c>
      <c r="GD8" s="87" t="s">
        <v>268</v>
      </c>
      <c r="GE8" s="87" t="s">
        <v>267</v>
      </c>
      <c r="GF8" s="87" t="s">
        <v>266</v>
      </c>
      <c r="GG8" s="87" t="s">
        <v>265</v>
      </c>
      <c r="GH8" s="87" t="s">
        <v>264</v>
      </c>
      <c r="GI8" s="86" t="s">
        <v>263</v>
      </c>
      <c r="GJ8" s="85"/>
      <c r="GK8" s="84"/>
    </row>
    <row r="9" spans="1:193 1680:1680" ht="132.6" x14ac:dyDescent="0.2">
      <c r="A9" s="347">
        <v>1</v>
      </c>
      <c r="B9" s="69" t="s">
        <v>680</v>
      </c>
      <c r="C9" s="352" t="s">
        <v>827</v>
      </c>
      <c r="D9" s="74" t="s">
        <v>205</v>
      </c>
      <c r="E9" s="72" t="s">
        <v>204</v>
      </c>
      <c r="F9" s="62" t="s">
        <v>225</v>
      </c>
      <c r="G9" s="68" t="s">
        <v>217</v>
      </c>
      <c r="H9" s="68" t="s">
        <v>173</v>
      </c>
      <c r="I9" s="71" t="s">
        <v>18</v>
      </c>
      <c r="J9" s="71" t="s">
        <v>54</v>
      </c>
      <c r="K9" s="71" t="s">
        <v>53</v>
      </c>
      <c r="L9" s="71" t="s">
        <v>53</v>
      </c>
      <c r="M9" s="71" t="s">
        <v>53</v>
      </c>
      <c r="N9" s="71" t="s">
        <v>53</v>
      </c>
      <c r="O9" s="71" t="s">
        <v>53</v>
      </c>
      <c r="P9" s="71" t="s">
        <v>53</v>
      </c>
      <c r="Q9" s="71" t="s">
        <v>53</v>
      </c>
      <c r="R9" s="71" t="s">
        <v>53</v>
      </c>
      <c r="S9" s="71" t="s">
        <v>54</v>
      </c>
      <c r="T9" s="71" t="s">
        <v>53</v>
      </c>
      <c r="U9" s="71" t="s">
        <v>54</v>
      </c>
      <c r="V9" s="71" t="s">
        <v>53</v>
      </c>
      <c r="W9" s="71" t="s">
        <v>53</v>
      </c>
      <c r="X9" s="71" t="s">
        <v>53</v>
      </c>
      <c r="Y9" s="71" t="s">
        <v>53</v>
      </c>
      <c r="Z9" s="71" t="s">
        <v>53</v>
      </c>
      <c r="AA9" s="71" t="s">
        <v>53</v>
      </c>
      <c r="AB9" s="71" t="s">
        <v>53</v>
      </c>
      <c r="AC9" s="70" t="str">
        <f t="shared" ref="AC9:AC40" si="0">I9</f>
        <v>1 - Muy Baja</v>
      </c>
      <c r="AD9" s="233">
        <f t="shared" ref="AD9:AD40" si="1">IFERROR(IF(I9="1 - Muy Baja",0.2,IF(I9="2 - Baja",0.4,IF(I9="3 - Media",0.6,IF(I9="4 - Alta",0.8,1)))),"")</f>
        <v>0.2</v>
      </c>
      <c r="AE9" s="70" t="str">
        <f t="shared" ref="AE9:AE40" si="2">CONCATENATE(CY9," - ",CZ9)</f>
        <v>3 - Moderado</v>
      </c>
      <c r="AF9" s="233">
        <f t="shared" ref="AF9:AF40" si="3">IFERROR(IF(CY9=1,0.2,IF(CY9=2,0.4,IF(CY9=3,0.6,IF(CY9=4,0.8,1)))),"")</f>
        <v>0.6</v>
      </c>
      <c r="AG9" s="69" t="str">
        <f>IFERROR(INDEX(#REF!,MATCH(I9,#REF!,0),MATCH(AE9,#REF!,0)),"")</f>
        <v/>
      </c>
      <c r="AH9" s="233">
        <f t="shared" ref="AH9:AH40" si="4">AD9*AF9</f>
        <v>0.12</v>
      </c>
      <c r="AI9" s="352" t="s">
        <v>826</v>
      </c>
      <c r="AJ9" s="67" t="s">
        <v>677</v>
      </c>
      <c r="AK9" s="72" t="s">
        <v>825</v>
      </c>
      <c r="AL9" s="67" t="s">
        <v>824</v>
      </c>
      <c r="AM9" s="62" t="s">
        <v>35</v>
      </c>
      <c r="AN9" s="67" t="s">
        <v>45</v>
      </c>
      <c r="AO9" s="67" t="s">
        <v>50</v>
      </c>
      <c r="AP9" s="62" t="s">
        <v>52</v>
      </c>
      <c r="AQ9" s="62" t="s">
        <v>35</v>
      </c>
      <c r="AR9" s="67" t="s">
        <v>45</v>
      </c>
      <c r="AS9" s="67" t="s">
        <v>50</v>
      </c>
      <c r="AT9" s="62" t="s">
        <v>52</v>
      </c>
      <c r="AU9" s="62" t="s">
        <v>35</v>
      </c>
      <c r="AV9" s="67" t="s">
        <v>45</v>
      </c>
      <c r="AW9" s="67" t="s">
        <v>50</v>
      </c>
      <c r="AX9" s="62" t="s">
        <v>52</v>
      </c>
      <c r="AY9" s="62" t="s">
        <v>35</v>
      </c>
      <c r="AZ9" s="67" t="s">
        <v>45</v>
      </c>
      <c r="BA9" s="67" t="s">
        <v>50</v>
      </c>
      <c r="BB9" s="62" t="s">
        <v>52</v>
      </c>
      <c r="BC9" s="62"/>
      <c r="BD9" s="62"/>
      <c r="BE9" s="62"/>
      <c r="BF9" s="62"/>
      <c r="BG9" s="62"/>
      <c r="BH9" s="62"/>
      <c r="BI9" s="62"/>
      <c r="BJ9" s="62"/>
      <c r="BK9" s="62"/>
      <c r="BL9" s="67"/>
      <c r="BM9" s="67"/>
      <c r="BN9" s="62"/>
      <c r="BO9" s="62"/>
      <c r="BP9" s="67"/>
      <c r="BQ9" s="67"/>
      <c r="BR9" s="62"/>
      <c r="BS9" s="62"/>
      <c r="BT9" s="67"/>
      <c r="BU9" s="67"/>
      <c r="BV9" s="62"/>
      <c r="BW9" s="62"/>
      <c r="BX9" s="67"/>
      <c r="BY9" s="67"/>
      <c r="BZ9" s="62"/>
      <c r="CA9" s="62"/>
      <c r="CB9" s="67"/>
      <c r="CC9" s="67"/>
      <c r="CD9" s="62"/>
      <c r="CE9" s="62"/>
      <c r="CF9" s="67"/>
      <c r="CG9" s="67"/>
      <c r="CH9" s="62"/>
      <c r="CI9" s="67"/>
      <c r="CJ9" s="67"/>
      <c r="CK9" s="62"/>
      <c r="CL9" s="66" t="s">
        <v>18</v>
      </c>
      <c r="CM9" s="249">
        <f t="shared" ref="CM9:CM40" si="5">GF9</f>
        <v>2.5919999999999995E-2</v>
      </c>
      <c r="CN9" s="66" t="s">
        <v>30</v>
      </c>
      <c r="CO9" s="249">
        <f t="shared" ref="CO9:CO40" si="6">GI9</f>
        <v>0.6</v>
      </c>
      <c r="CP9" s="63" t="str">
        <f t="shared" ref="CP9:CP40" si="7">IFERROR(INDEX($BLU$675:$BLY$679,MATCH(GE9,$BLR$675:$BLR$679,0),MATCH(GG9,$BLU$672:$BLY$672,0)),"")</f>
        <v>MODERADO</v>
      </c>
      <c r="CQ9" s="233">
        <f t="shared" ref="CQ9:CQ40" si="8">CM9*CO9</f>
        <v>1.5551999999999996E-2</v>
      </c>
      <c r="CR9" s="77" t="s">
        <v>475</v>
      </c>
      <c r="CS9" s="63">
        <f t="shared" ref="CS9:CS40" si="9">IF(CP9="BAJO",0.1,IF(CP9="MODERADO",3,5))</f>
        <v>3</v>
      </c>
      <c r="CT9" s="62"/>
      <c r="CU9" s="172" t="s">
        <v>687</v>
      </c>
      <c r="CV9" s="79" t="s">
        <v>823</v>
      </c>
      <c r="CW9" s="242"/>
      <c r="CX9" s="56">
        <f t="shared" ref="CX9:CX40" si="10">COUNTIF(J9:AB9,"SI")</f>
        <v>3</v>
      </c>
      <c r="CY9" s="59">
        <f t="shared" ref="CY9:CY40" si="11">IF(CX9&lt;6,3,IF(CX9&gt;11,5,4))</f>
        <v>3</v>
      </c>
      <c r="CZ9" s="56" t="str">
        <f t="shared" ref="CZ9:CZ40" si="12">IF(CX9&lt;6,"Moderado",IF(CX9&gt;11,"Catastrófico","Mayor"))</f>
        <v>Moderado</v>
      </c>
      <c r="DA9" s="237">
        <f t="shared" ref="DA9:DA40" si="13">IF(CY9=3,0.6,IF(CY9=4,0.8,1))</f>
        <v>0.6</v>
      </c>
      <c r="DB9" s="57">
        <f t="shared" ref="DB9:DB40" si="14">IF(AN9="",0,IF(AN9="Automático",0.25,IF(AN9="Manual",0.15,0)))</f>
        <v>0.15</v>
      </c>
      <c r="DC9" s="57">
        <f t="shared" ref="DC9:DC40" si="15">IF(AI9="",0,IF(AO9="Preventivo",0.25,IF(AO9="Detectivo",0.15,IF(AO9="Correctivo",0.1,0))))</f>
        <v>0.25</v>
      </c>
      <c r="DD9" s="56">
        <f t="shared" ref="DD9:DD40" si="16">IF(OR(AN9=0,AO9=0),0,DB9+DC9)</f>
        <v>0.4</v>
      </c>
      <c r="DE9" s="55">
        <f t="shared" ref="DE9:DE40" si="17">IF(DF9&gt;0.8,5,IF(DF9&gt;0.6,4,IF(DF9&gt;0.4,3,IF(DF9&gt;0.2,2,1))))</f>
        <v>1</v>
      </c>
      <c r="DF9" s="272">
        <f t="shared" ref="DF9:DF40" si="18">IF(OR(AP9="Ambos",AP9="Probabilidad"),$AD9-($AD9*$DD9),$AD9)</f>
        <v>0.12</v>
      </c>
      <c r="DG9" s="55">
        <f t="shared" ref="DG9:DG40" si="19">IF(DI9&gt;0.8,5,IF(DI9&gt;0.6,4,3))</f>
        <v>3</v>
      </c>
      <c r="DH9" s="55"/>
      <c r="DI9" s="272">
        <f t="shared" ref="DI9:DI40" si="20">IF(OR(AP9="Ambos",AP9="Impacto"),$DA9-($DA9*$DD9),$DA9)</f>
        <v>0.6</v>
      </c>
      <c r="DJ9" s="57">
        <f t="shared" ref="DJ9:DJ40" si="21">IF(AR9="",0,IF(AR9="Automático",0.25,IF(AR9="Manual",0.15,0)))</f>
        <v>0.15</v>
      </c>
      <c r="DK9" s="57">
        <f t="shared" ref="DK9:DK40" si="22">IF(AS9="",0,IF(AS9="Preventivo",0.25,IF(AS9="Detectivo",0.15,IF(AS9="Correctivo",0.1,0))))</f>
        <v>0.25</v>
      </c>
      <c r="DL9" s="56">
        <f t="shared" ref="DL9:DL40" si="23">IF(OR(AR9=0,AS9=0),0,DJ9+DK9)</f>
        <v>0.4</v>
      </c>
      <c r="DM9" s="55">
        <f t="shared" ref="DM9:DM40" si="24">IF(DN9&gt;0.8,5,IF(DN9&gt;0.6,4,IF(DN9&gt;0.4,3,IF(DN9&gt;0.2,2,1))))</f>
        <v>1</v>
      </c>
      <c r="DN9" s="272">
        <f t="shared" ref="DN9:DN40" si="25">IF(OR(AT9="Ambos",AT9="Probabilidad"),DF9-(DF9*$DL9),DF9)</f>
        <v>7.1999999999999995E-2</v>
      </c>
      <c r="DO9" s="55">
        <f t="shared" ref="DO9:DO40" si="26">IF(DP9&gt;0.8,5,IF(DP9&gt;0.6,4,3))</f>
        <v>3</v>
      </c>
      <c r="DP9" s="272">
        <f t="shared" ref="DP9:DP40" si="27">IF(OR(AT9="Ambos",AT9="Impacto"),$DI9-($DI9*$DL9),$DI9)</f>
        <v>0.6</v>
      </c>
      <c r="DQ9" s="57">
        <f t="shared" ref="DQ9:DQ40" si="28">IF(AV9="",0,IF(AV9="Automático",0.25,IF(AV9="Manual",0.15,0)))</f>
        <v>0.15</v>
      </c>
      <c r="DR9" s="57">
        <f t="shared" ref="DR9:DR40" si="29">IF(AW9="",0,IF(AW9="Preventivo",0.25,IF(AW9="Detectivo",0.15,IF(AW9="Correctivo",0.1,0))))</f>
        <v>0.25</v>
      </c>
      <c r="DS9" s="56">
        <f t="shared" ref="DS9:DS40" si="30">IF(OR(AV9=0,AW9=0),0,DQ9+DR9)</f>
        <v>0.4</v>
      </c>
      <c r="DT9" s="55">
        <f t="shared" ref="DT9:DT40" si="31">IF(DU9&gt;0.8,5,IF(DU9&gt;0.6,4,IF(DU9&gt;0.4,3,IF(DU9&gt;0.2,2,1))))</f>
        <v>1</v>
      </c>
      <c r="DU9" s="272">
        <f t="shared" ref="DU9:DU40" si="32">IF(OR(AX9="Ambos",AX9="Probabilidad"),DN9-(DN9*$DS9),DN9)</f>
        <v>4.3199999999999995E-2</v>
      </c>
      <c r="DV9" s="55">
        <f t="shared" ref="DV9:DV40" si="33">IF(DW9&gt;0.8,5,IF(DW9&gt;0.6,4,3))</f>
        <v>3</v>
      </c>
      <c r="DW9" s="272">
        <f t="shared" ref="DW9:DW40" si="34">IF(OR(AX9="Ambos",AX9="Impacto"),$DP9-($DP9*$DS9),$DP9)</f>
        <v>0.6</v>
      </c>
      <c r="DX9" s="57">
        <f t="shared" ref="DX9:DX40" si="35">IF(AZ9="",0,IF(AZ9="Automático",0.25,IF(AZ9="Manual",0.15,0)))</f>
        <v>0.15</v>
      </c>
      <c r="DY9" s="57">
        <f t="shared" ref="DY9:DY17" si="36">IF(BA9="",0,IF(BA9="Preventivo",0.25,IF(BA9="Detectivo",0.15,IF(BA10="Correctivo",0.1,0))))</f>
        <v>0.25</v>
      </c>
      <c r="DZ9" s="56">
        <f t="shared" ref="DZ9:DZ40" si="37">IF(OR(AZ9=0,BA9=0),0,DX9+DY9)</f>
        <v>0.4</v>
      </c>
      <c r="EA9" s="55">
        <f t="shared" ref="EA9:EA40" si="38">IF(EB9&gt;0.8,5,IF(EB9&gt;0.6,4,IF(EB9&gt;0.4,3,IF(EB9&gt;0.2,2,1))))</f>
        <v>1</v>
      </c>
      <c r="EB9" s="272">
        <f t="shared" ref="EB9:EB40" si="39">IF(OR(BB9="Ambos",BB9="Probabilidad"),DU9-(DU9*$DZ9),DU9)</f>
        <v>2.5919999999999995E-2</v>
      </c>
      <c r="EC9" s="55">
        <f t="shared" ref="EC9:EC40" si="40">IF(ED9&gt;0.8,5,IF(ED9&gt;0.6,4,3))</f>
        <v>3</v>
      </c>
      <c r="ED9" s="272">
        <f t="shared" ref="ED9:ED40" si="41">IF(OR(BB9="Ambos",BB9="Impacto"),$DW9-($DW9*$DZ9),$DW9)</f>
        <v>0.6</v>
      </c>
      <c r="EE9" s="57">
        <f t="shared" ref="EE9:EE40" si="42">IF(BD9="",0,IF(BD9="Automático",0.25,IF(BD9="Manual",0.15,0)))</f>
        <v>0</v>
      </c>
      <c r="EF9" s="57">
        <f t="shared" ref="EF9:EF40" si="43">IF(BE9="",0,IF(BE9="Preventivo",0.25,IF(BE9="Detectivo",0.15,IF(BE9="Correctivo",0.1,0))))</f>
        <v>0</v>
      </c>
      <c r="EG9" s="56">
        <f t="shared" ref="EG9:EG40" si="44">IF(OR(BD9=0,BE9=0),0,EE9+EF9)</f>
        <v>0</v>
      </c>
      <c r="EH9" s="55">
        <f t="shared" ref="EH9:EH40" si="45">IF(EI9&gt;0.8,5,IF(EI9&gt;0.6,4,IF(EI9&gt;0.4,3,IF(EI9&gt;0.2,2,1))))</f>
        <v>1</v>
      </c>
      <c r="EI9" s="272">
        <f t="shared" ref="EI9:EI40" si="46">IF(OR(BF9="Ambos",BF9="Probabilidad"),EB9-(EB9*$EG9),EB9)</f>
        <v>2.5919999999999995E-2</v>
      </c>
      <c r="EJ9" s="55">
        <f t="shared" ref="EJ9:EJ40" si="47">IF(EK9&gt;0.8,5,IF(EK9&gt;0.6,4,3))</f>
        <v>3</v>
      </c>
      <c r="EK9" s="272">
        <f t="shared" ref="EK9:EK40" si="48">IF(OR(BF9="Ambos",BF9="Impacto"),$ED9-($ED9*$EG9),$ED9)</f>
        <v>0.6</v>
      </c>
      <c r="EL9" s="57">
        <f t="shared" ref="EL9:EL40" si="49">IF(BH9="",0,IF(BH9="Automático",0.25,IF(BH9="Manual",0.15,0)))</f>
        <v>0</v>
      </c>
      <c r="EM9" s="57">
        <f t="shared" ref="EM9:EM40" si="50">IF(BI9="",0,IF(BI9="Preventivo",0.25,IF(BI9="Detectivo",0.15,IF(BI9="Correctivo",0.1,0))))</f>
        <v>0</v>
      </c>
      <c r="EN9" s="56">
        <f t="shared" ref="EN9:EN40" si="51">IF(OR(BH9=0,BI9=0),0,EL9+EM9)</f>
        <v>0</v>
      </c>
      <c r="EO9" s="55">
        <f t="shared" ref="EO9:EO40" si="52">IF(EP9&gt;0.8,5,IF(EP9&gt;0.6,4,IF(EP9&gt;0.4,3,IF(EP9&gt;0.2,2,1))))</f>
        <v>1</v>
      </c>
      <c r="EP9" s="272">
        <f t="shared" ref="EP9:EP40" si="53">IF(OR(BF9="Ambos",BF9="Probabilidad"),EI9-(EI9*$EN9),EI9)</f>
        <v>2.5919999999999995E-2</v>
      </c>
      <c r="EQ9" s="55">
        <f t="shared" ref="EQ9:EQ40" si="54">IF(ER9&gt;0.8,5,IF(ER9&gt;0.6,4,3))</f>
        <v>3</v>
      </c>
      <c r="ER9" s="272">
        <f t="shared" ref="ER9:ER40" si="55">IF(OR(BJ9="Ambos",BJ9="Impacto"),$EK9-($EK9*$EN9),$EK9)</f>
        <v>0.6</v>
      </c>
      <c r="ES9" s="57">
        <f t="shared" ref="ES9:ES40" si="56">IF(BL9="",0,IF(BL9="Automático",0.25,IF(BL9="Manual",0.15,0)))</f>
        <v>0</v>
      </c>
      <c r="ET9" s="57">
        <f t="shared" ref="ET9:ET40" si="57">IF(BM9="",0,IF(BM9="Preventivo",0.25,IF(BM9="Detectivo",0.15,IF(BM9="Correctivo",0.1,0))))</f>
        <v>0</v>
      </c>
      <c r="EU9" s="56">
        <f t="shared" ref="EU9:EU40" si="58">IF(OR(BL9=0,BM9=0),0,ES9+ET9)</f>
        <v>0</v>
      </c>
      <c r="EV9" s="55">
        <f t="shared" ref="EV9:EV40" si="59">IF(EW9&gt;0.8,5,IF(EW9&gt;0.6,4,IF(EW9&gt;0.4,3,IF(EW9&gt;0.2,2,1))))</f>
        <v>1</v>
      </c>
      <c r="EW9" s="272">
        <f t="shared" ref="EW9:EW40" si="60">IF(OR(BP9="Ambos",BP9="Probabilidad"),EP9-(EP9*$EU9),EP9)</f>
        <v>2.5919999999999995E-2</v>
      </c>
      <c r="EX9" s="55">
        <f t="shared" ref="EX9:EX40" si="61">IF(EY9&gt;0.8,5,IF(EY9&gt;0.6,4,3))</f>
        <v>3</v>
      </c>
      <c r="EY9" s="272">
        <f t="shared" ref="EY9:EY40" si="62">IF(OR(BN9="Ambos",BN9="Impacto"),$ER9-($ER9*$EU9),$ER9)</f>
        <v>0.6</v>
      </c>
      <c r="EZ9" s="57">
        <f t="shared" ref="EZ9:EZ40" si="63">IF(BP9="",0,IF(BP9="Automático",0.25,IF(BP9="Manual",0.15,0)))</f>
        <v>0</v>
      </c>
      <c r="FA9" s="57">
        <f t="shared" ref="FA9:FA40" si="64">IF(BQ9="",0,IF(BQ9="Preventivo",0.25,IF(BQ9="Detectivo",0.15,IF(BQ9="Correctivo",0.1,0))))</f>
        <v>0</v>
      </c>
      <c r="FB9" s="56">
        <f t="shared" ref="FB9:FB40" si="65">IF(OR(BP9=0,BQ9=0),0,EZ9+FA9)</f>
        <v>0</v>
      </c>
      <c r="FC9" s="55">
        <f t="shared" ref="FC9:FC40" si="66">IF(FD9&gt;0.8,5,IF(FD9&gt;0.6,4,IF(FD9&gt;0.4,3,IF(FD9&gt;0.2,2,1))))</f>
        <v>1</v>
      </c>
      <c r="FD9" s="272">
        <f t="shared" ref="FD9:FD40" si="67">IF(OR(BR9="Ambos",BR9="Probabilidad"),EW9-(EW9*$FB9),EW9)</f>
        <v>2.5919999999999995E-2</v>
      </c>
      <c r="FE9" s="55">
        <f t="shared" ref="FE9:FE40" si="68">IF(FF9&gt;0.8,5,IF(FF9&gt;0.6,4,3))</f>
        <v>3</v>
      </c>
      <c r="FF9" s="272">
        <f t="shared" ref="FF9:FF40" si="69">IF(OR(BR9="Ambos",BR9="Impacto"),$EY9-($EY9*$FB9),$EY9)</f>
        <v>0.6</v>
      </c>
      <c r="FG9" s="57">
        <f t="shared" ref="FG9:FG40" si="70">IF(BT9="",0,IF(BT9="Automático",0.25,IF(BT9="Manual",0.15,0)))</f>
        <v>0</v>
      </c>
      <c r="FH9" s="57">
        <f t="shared" ref="FH9:FH40" si="71">IF(BU9="",0,IF(BU9="Preventivo",0.25,IF(BU9="Detectivo",0.15,IF(BU9="Correctivo",0.1,0))))</f>
        <v>0</v>
      </c>
      <c r="FI9" s="56">
        <f t="shared" ref="FI9:FI40" si="72">IF(OR(BT9=0,BU9=0),0,FG9+FH9)</f>
        <v>0</v>
      </c>
      <c r="FJ9" s="55">
        <f t="shared" ref="FJ9:FJ40" si="73">IF(FK9&gt;0.8,5,IF(FK9&gt;0.6,4,IF(FK9&gt;0.4,3,IF(FK9&gt;0.2,2,1))))</f>
        <v>1</v>
      </c>
      <c r="FK9" s="272">
        <f t="shared" ref="FK9:FK40" si="74">IF(OR(BV9="Ambos",BV9="Probabilidad"),FD9-(FD9*$FI9),FD9)</f>
        <v>2.5919999999999995E-2</v>
      </c>
      <c r="FL9" s="55">
        <f t="shared" ref="FL9:FL40" si="75">IF(FM9&gt;0.8,5,IF(FM9&gt;0.6,4,3))</f>
        <v>3</v>
      </c>
      <c r="FM9" s="272">
        <f t="shared" ref="FM9:FM40" si="76">IF(OR(BV9="Ambos",BV9="Impacto"),$FF9-($FF9*$FI9),$FF9)</f>
        <v>0.6</v>
      </c>
      <c r="FN9" s="57">
        <f t="shared" ref="FN9:FN40" si="77">IF(BX9="",0,IF(BX9="Automático",0.25,IF(BX9="Manual",0.15,0)))</f>
        <v>0</v>
      </c>
      <c r="FO9" s="57">
        <f t="shared" ref="FO9:FO40" si="78">IF(BY9="",0,IF(BY9="Preventivo",0.25,IF(BY9="Detectivo",0.15,IF(BY9="Correctivo",0.1,0))))</f>
        <v>0</v>
      </c>
      <c r="FP9" s="56">
        <f t="shared" ref="FP9:FP40" si="79">IF(OR(BX9=0,BY9=0),0,FN9+FO9)</f>
        <v>0</v>
      </c>
      <c r="FQ9" s="55">
        <f t="shared" ref="FQ9:FQ40" si="80">IF(FR9&gt;0.8,5,IF(FR9&gt;0.6,4,IF(FR9&gt;0.4,3,IF(FR9&gt;0.2,2,1))))</f>
        <v>1</v>
      </c>
      <c r="FR9" s="272">
        <f t="shared" ref="FR9:FR40" si="81">IF(OR(BZ9="Ambos",BZ9="Probabilidad"),FK9-(FK9*$FP9),FK9)</f>
        <v>2.5919999999999995E-2</v>
      </c>
      <c r="FS9" s="55">
        <f t="shared" ref="FS9:FS40" si="82">IF(FT9&gt;0.8,5,IF(FT9&gt;0.6,4,3))</f>
        <v>3</v>
      </c>
      <c r="FT9" s="272">
        <f t="shared" ref="FT9:FT40" si="83">IF(OR(BZ9="Ambos",BZ9="Impacto"),$FM9-($FM9*$FP9),$FM9)</f>
        <v>0.6</v>
      </c>
      <c r="FU9" s="57">
        <f t="shared" ref="FU9:FU40" si="84">IF(CB9="",0,IF(CB9="Automático",0.25,IF(CB9="Manual",0.15,0)))</f>
        <v>0</v>
      </c>
      <c r="FV9" s="57">
        <f t="shared" ref="FV9:FV40" si="85">IF(CC9="",0,IF(CC9="Preventivo",0.25,IF(CC9="Detectivo",0.15,IF(CC9="Correctivo",0.1,0))))</f>
        <v>0</v>
      </c>
      <c r="FW9" s="56">
        <f t="shared" ref="FW9:FW40" si="86">IF(OR(CB9=0,CC9=0),0,FU9+FV9)</f>
        <v>0</v>
      </c>
      <c r="FX9" s="55">
        <f t="shared" ref="FX9:FX40" si="87">IF(FY9&gt;0.8,5,IF(FY9&gt;0.6,4,IF(FY9&gt;0.4,3,IF(FY9&gt;0.2,2,1))))</f>
        <v>1</v>
      </c>
      <c r="FY9" s="272">
        <f t="shared" ref="FY9:FY40" si="88">IF(OR(CD9="Ambos",CD9="Probabilidad"),FR9-(FR9*$FW9),FR9)</f>
        <v>2.5919999999999995E-2</v>
      </c>
      <c r="FZ9" s="55">
        <f t="shared" ref="FZ9:FZ40" si="89">IF(GA9&gt;0.8,5,IF(GA9&gt;0.6,4,3))</f>
        <v>3</v>
      </c>
      <c r="GA9" s="272">
        <f t="shared" ref="GA9:GA40" si="90">IF(OR(CD9="Ambos",CD9="Impacto"),$FT9-($FT9*$FW9),$FT9)</f>
        <v>0.6</v>
      </c>
      <c r="GB9" s="57">
        <f t="shared" ref="GB9:GB40" si="91">IF(CF9="",0,IF(CF9="Automático",0.25,IF(CF9="Manual",0.15,0)))</f>
        <v>0</v>
      </c>
      <c r="GC9" s="57">
        <f t="shared" ref="GC9:GC40" si="92">IF(CG9="",0,IF(CG9="Preventivo",0.25,IF(CG9="Detectivo",0.15,IF(CG9="Correctivo",0.1,0))))</f>
        <v>0</v>
      </c>
      <c r="GD9" s="56">
        <f t="shared" ref="GD9:GD40" si="93">IF(OR(CF9=0,CG9=0),0,GB9+GC9)</f>
        <v>0</v>
      </c>
      <c r="GE9" s="55">
        <f t="shared" ref="GE9:GE40" si="94">IF(GF9&gt;0.8,5,IF(GF9&gt;0.6,4,IF(GF9&gt;0.4,3,IF(GF9&gt;0.2,2,1))))</f>
        <v>1</v>
      </c>
      <c r="GF9" s="272">
        <f t="shared" ref="GF9:GF40" si="95">IF(OR(CH9="Ambos",CH9="Probabilidad"),FY9-(FY9*$GD9),FY9)</f>
        <v>2.5919999999999995E-2</v>
      </c>
      <c r="GG9" s="55">
        <f t="shared" ref="GG9:GG40" si="96">IF(GH9&gt;0.8,5,IF(GH9&gt;0.6,4,3))</f>
        <v>3</v>
      </c>
      <c r="GH9" s="272">
        <f t="shared" ref="GH9:GH40" si="97">IF(OR(CH9="Ambos",CH9="Impacto"),$GA9-($GA9*$GD9),$GA9)</f>
        <v>0.6</v>
      </c>
      <c r="GI9" s="272">
        <f t="shared" ref="GI9:GI40" si="98">IF(GH9&lt;0.6,0.6,GH9)</f>
        <v>0.6</v>
      </c>
      <c r="GJ9" s="53"/>
      <c r="GK9" s="5"/>
    </row>
    <row r="10" spans="1:193 1680:1680" ht="153" x14ac:dyDescent="0.2">
      <c r="A10" s="347">
        <v>2</v>
      </c>
      <c r="B10" s="69" t="s">
        <v>680</v>
      </c>
      <c r="C10" s="352" t="s">
        <v>822</v>
      </c>
      <c r="D10" s="74" t="s">
        <v>206</v>
      </c>
      <c r="E10" s="68" t="s">
        <v>817</v>
      </c>
      <c r="F10" s="62" t="s">
        <v>222</v>
      </c>
      <c r="G10" s="68" t="s">
        <v>533</v>
      </c>
      <c r="H10" s="68" t="s">
        <v>173</v>
      </c>
      <c r="I10" s="71" t="s">
        <v>18</v>
      </c>
      <c r="J10" s="71" t="s">
        <v>54</v>
      </c>
      <c r="K10" s="71" t="s">
        <v>53</v>
      </c>
      <c r="L10" s="71" t="s">
        <v>53</v>
      </c>
      <c r="M10" s="71" t="s">
        <v>53</v>
      </c>
      <c r="N10" s="71" t="s">
        <v>53</v>
      </c>
      <c r="O10" s="71" t="s">
        <v>53</v>
      </c>
      <c r="P10" s="71" t="s">
        <v>53</v>
      </c>
      <c r="Q10" s="71" t="s">
        <v>53</v>
      </c>
      <c r="R10" s="71" t="s">
        <v>53</v>
      </c>
      <c r="S10" s="71" t="s">
        <v>54</v>
      </c>
      <c r="T10" s="71" t="s">
        <v>53</v>
      </c>
      <c r="U10" s="71" t="s">
        <v>54</v>
      </c>
      <c r="V10" s="71" t="s">
        <v>53</v>
      </c>
      <c r="W10" s="71" t="s">
        <v>53</v>
      </c>
      <c r="X10" s="71" t="s">
        <v>53</v>
      </c>
      <c r="Y10" s="71" t="s">
        <v>53</v>
      </c>
      <c r="Z10" s="71" t="s">
        <v>53</v>
      </c>
      <c r="AA10" s="71" t="s">
        <v>53</v>
      </c>
      <c r="AB10" s="71" t="s">
        <v>53</v>
      </c>
      <c r="AC10" s="70" t="str">
        <f t="shared" si="0"/>
        <v>1 - Muy Baja</v>
      </c>
      <c r="AD10" s="233">
        <f t="shared" si="1"/>
        <v>0.2</v>
      </c>
      <c r="AE10" s="70" t="str">
        <f t="shared" si="2"/>
        <v>3 - Moderado</v>
      </c>
      <c r="AF10" s="233">
        <f t="shared" si="3"/>
        <v>0.6</v>
      </c>
      <c r="AG10" s="69" t="str">
        <f>IFERROR(INDEX(#REF!,MATCH(I10,#REF!,0),MATCH(AE10,#REF!,0)),"")</f>
        <v/>
      </c>
      <c r="AH10" s="233">
        <f t="shared" si="4"/>
        <v>0.12</v>
      </c>
      <c r="AI10" s="80" t="s">
        <v>821</v>
      </c>
      <c r="AJ10" s="67" t="s">
        <v>677</v>
      </c>
      <c r="AK10" s="72" t="s">
        <v>820</v>
      </c>
      <c r="AL10" s="72" t="s">
        <v>819</v>
      </c>
      <c r="AM10" s="62" t="s">
        <v>35</v>
      </c>
      <c r="AN10" s="67" t="s">
        <v>45</v>
      </c>
      <c r="AO10" s="67" t="s">
        <v>50</v>
      </c>
      <c r="AP10" s="62" t="s">
        <v>52</v>
      </c>
      <c r="AQ10" s="62" t="s">
        <v>35</v>
      </c>
      <c r="AR10" s="67" t="s">
        <v>45</v>
      </c>
      <c r="AS10" s="67" t="s">
        <v>50</v>
      </c>
      <c r="AT10" s="62" t="s">
        <v>52</v>
      </c>
      <c r="AU10" s="62" t="s">
        <v>35</v>
      </c>
      <c r="AV10" s="67" t="s">
        <v>45</v>
      </c>
      <c r="AW10" s="67" t="s">
        <v>50</v>
      </c>
      <c r="AX10" s="62" t="s">
        <v>52</v>
      </c>
      <c r="AY10" s="62" t="s">
        <v>35</v>
      </c>
      <c r="AZ10" s="67" t="s">
        <v>45</v>
      </c>
      <c r="BA10" s="67" t="s">
        <v>50</v>
      </c>
      <c r="BB10" s="62" t="s">
        <v>52</v>
      </c>
      <c r="BC10" s="62" t="s">
        <v>35</v>
      </c>
      <c r="BD10" s="67" t="s">
        <v>45</v>
      </c>
      <c r="BE10" s="67" t="s">
        <v>50</v>
      </c>
      <c r="BF10" s="62" t="s">
        <v>52</v>
      </c>
      <c r="BG10" s="62"/>
      <c r="BH10" s="67"/>
      <c r="BI10" s="67"/>
      <c r="BJ10" s="62"/>
      <c r="BK10" s="62"/>
      <c r="BL10" s="67"/>
      <c r="BM10" s="67"/>
      <c r="BN10" s="62"/>
      <c r="BO10" s="62"/>
      <c r="BP10" s="67"/>
      <c r="BQ10" s="67"/>
      <c r="BR10" s="62"/>
      <c r="BS10" s="62"/>
      <c r="BT10" s="67"/>
      <c r="BU10" s="67"/>
      <c r="BV10" s="62"/>
      <c r="BW10" s="62"/>
      <c r="BX10" s="67"/>
      <c r="BY10" s="67"/>
      <c r="BZ10" s="62"/>
      <c r="CA10" s="62"/>
      <c r="CB10" s="67"/>
      <c r="CC10" s="67"/>
      <c r="CD10" s="62"/>
      <c r="CE10" s="62"/>
      <c r="CF10" s="67"/>
      <c r="CG10" s="67"/>
      <c r="CH10" s="62"/>
      <c r="CI10" s="67"/>
      <c r="CJ10" s="67"/>
      <c r="CK10" s="62"/>
      <c r="CL10" s="66" t="s">
        <v>18</v>
      </c>
      <c r="CM10" s="249">
        <f t="shared" si="5"/>
        <v>1.5551999999999996E-2</v>
      </c>
      <c r="CN10" s="66" t="s">
        <v>30</v>
      </c>
      <c r="CO10" s="249">
        <f t="shared" si="6"/>
        <v>0.6</v>
      </c>
      <c r="CP10" s="63" t="str">
        <f t="shared" si="7"/>
        <v>MODERADO</v>
      </c>
      <c r="CQ10" s="233">
        <f t="shared" si="8"/>
        <v>9.3311999999999978E-3</v>
      </c>
      <c r="CR10" s="77" t="s">
        <v>230</v>
      </c>
      <c r="CS10" s="63">
        <f t="shared" si="9"/>
        <v>3</v>
      </c>
      <c r="CT10" s="62"/>
      <c r="CU10" s="172" t="s">
        <v>687</v>
      </c>
      <c r="CV10" s="79" t="s">
        <v>576</v>
      </c>
      <c r="CW10" s="242"/>
      <c r="CX10" s="56">
        <f t="shared" si="10"/>
        <v>3</v>
      </c>
      <c r="CY10" s="59">
        <f t="shared" si="11"/>
        <v>3</v>
      </c>
      <c r="CZ10" s="56" t="str">
        <f t="shared" si="12"/>
        <v>Moderado</v>
      </c>
      <c r="DA10" s="237">
        <f t="shared" si="13"/>
        <v>0.6</v>
      </c>
      <c r="DB10" s="57">
        <f t="shared" si="14"/>
        <v>0.15</v>
      </c>
      <c r="DC10" s="57">
        <f t="shared" si="15"/>
        <v>0.25</v>
      </c>
      <c r="DD10" s="56">
        <f t="shared" si="16"/>
        <v>0.4</v>
      </c>
      <c r="DE10" s="55">
        <f t="shared" si="17"/>
        <v>1</v>
      </c>
      <c r="DF10" s="272">
        <f t="shared" si="18"/>
        <v>0.12</v>
      </c>
      <c r="DG10" s="55">
        <f t="shared" si="19"/>
        <v>3</v>
      </c>
      <c r="DH10" s="55"/>
      <c r="DI10" s="272">
        <f t="shared" si="20"/>
        <v>0.6</v>
      </c>
      <c r="DJ10" s="57">
        <f t="shared" si="21"/>
        <v>0.15</v>
      </c>
      <c r="DK10" s="57">
        <f t="shared" si="22"/>
        <v>0.25</v>
      </c>
      <c r="DL10" s="56">
        <f t="shared" si="23"/>
        <v>0.4</v>
      </c>
      <c r="DM10" s="55">
        <f t="shared" si="24"/>
        <v>1</v>
      </c>
      <c r="DN10" s="272">
        <f t="shared" si="25"/>
        <v>7.1999999999999995E-2</v>
      </c>
      <c r="DO10" s="55">
        <f t="shared" si="26"/>
        <v>3</v>
      </c>
      <c r="DP10" s="272">
        <f t="shared" si="27"/>
        <v>0.6</v>
      </c>
      <c r="DQ10" s="57">
        <f t="shared" si="28"/>
        <v>0.15</v>
      </c>
      <c r="DR10" s="57">
        <f t="shared" si="29"/>
        <v>0.25</v>
      </c>
      <c r="DS10" s="56">
        <f t="shared" si="30"/>
        <v>0.4</v>
      </c>
      <c r="DT10" s="55">
        <f t="shared" si="31"/>
        <v>1</v>
      </c>
      <c r="DU10" s="272">
        <f t="shared" si="32"/>
        <v>4.3199999999999995E-2</v>
      </c>
      <c r="DV10" s="55">
        <f t="shared" si="33"/>
        <v>3</v>
      </c>
      <c r="DW10" s="272">
        <f t="shared" si="34"/>
        <v>0.6</v>
      </c>
      <c r="DX10" s="57">
        <f t="shared" si="35"/>
        <v>0.15</v>
      </c>
      <c r="DY10" s="57">
        <f t="shared" si="36"/>
        <v>0.25</v>
      </c>
      <c r="DZ10" s="56">
        <f t="shared" si="37"/>
        <v>0.4</v>
      </c>
      <c r="EA10" s="55">
        <f t="shared" si="38"/>
        <v>1</v>
      </c>
      <c r="EB10" s="272">
        <f t="shared" si="39"/>
        <v>2.5919999999999995E-2</v>
      </c>
      <c r="EC10" s="55">
        <f t="shared" si="40"/>
        <v>3</v>
      </c>
      <c r="ED10" s="272">
        <f t="shared" si="41"/>
        <v>0.6</v>
      </c>
      <c r="EE10" s="57">
        <f t="shared" si="42"/>
        <v>0.15</v>
      </c>
      <c r="EF10" s="57">
        <f t="shared" si="43"/>
        <v>0.25</v>
      </c>
      <c r="EG10" s="56">
        <f t="shared" si="44"/>
        <v>0.4</v>
      </c>
      <c r="EH10" s="55">
        <f t="shared" si="45"/>
        <v>1</v>
      </c>
      <c r="EI10" s="272">
        <f t="shared" si="46"/>
        <v>1.5551999999999996E-2</v>
      </c>
      <c r="EJ10" s="55">
        <f t="shared" si="47"/>
        <v>3</v>
      </c>
      <c r="EK10" s="272">
        <f t="shared" si="48"/>
        <v>0.6</v>
      </c>
      <c r="EL10" s="57">
        <f t="shared" si="49"/>
        <v>0</v>
      </c>
      <c r="EM10" s="57">
        <f t="shared" si="50"/>
        <v>0</v>
      </c>
      <c r="EN10" s="56">
        <f t="shared" si="51"/>
        <v>0</v>
      </c>
      <c r="EO10" s="55">
        <f t="shared" si="52"/>
        <v>1</v>
      </c>
      <c r="EP10" s="272">
        <f t="shared" si="53"/>
        <v>1.5551999999999996E-2</v>
      </c>
      <c r="EQ10" s="55">
        <f t="shared" si="54"/>
        <v>3</v>
      </c>
      <c r="ER10" s="272">
        <f t="shared" si="55"/>
        <v>0.6</v>
      </c>
      <c r="ES10" s="57">
        <f t="shared" si="56"/>
        <v>0</v>
      </c>
      <c r="ET10" s="57">
        <f t="shared" si="57"/>
        <v>0</v>
      </c>
      <c r="EU10" s="56">
        <f t="shared" si="58"/>
        <v>0</v>
      </c>
      <c r="EV10" s="55">
        <f t="shared" si="59"/>
        <v>1</v>
      </c>
      <c r="EW10" s="272">
        <f t="shared" si="60"/>
        <v>1.5551999999999996E-2</v>
      </c>
      <c r="EX10" s="55">
        <f t="shared" si="61"/>
        <v>3</v>
      </c>
      <c r="EY10" s="272">
        <f t="shared" si="62"/>
        <v>0.6</v>
      </c>
      <c r="EZ10" s="57">
        <f t="shared" si="63"/>
        <v>0</v>
      </c>
      <c r="FA10" s="57">
        <f t="shared" si="64"/>
        <v>0</v>
      </c>
      <c r="FB10" s="56">
        <f t="shared" si="65"/>
        <v>0</v>
      </c>
      <c r="FC10" s="55">
        <f t="shared" si="66"/>
        <v>1</v>
      </c>
      <c r="FD10" s="272">
        <f t="shared" si="67"/>
        <v>1.5551999999999996E-2</v>
      </c>
      <c r="FE10" s="55">
        <f t="shared" si="68"/>
        <v>3</v>
      </c>
      <c r="FF10" s="272">
        <f t="shared" si="69"/>
        <v>0.6</v>
      </c>
      <c r="FG10" s="57">
        <f t="shared" si="70"/>
        <v>0</v>
      </c>
      <c r="FH10" s="57">
        <f t="shared" si="71"/>
        <v>0</v>
      </c>
      <c r="FI10" s="56">
        <f t="shared" si="72"/>
        <v>0</v>
      </c>
      <c r="FJ10" s="55">
        <f t="shared" si="73"/>
        <v>1</v>
      </c>
      <c r="FK10" s="272">
        <f t="shared" si="74"/>
        <v>1.5551999999999996E-2</v>
      </c>
      <c r="FL10" s="55">
        <f t="shared" si="75"/>
        <v>3</v>
      </c>
      <c r="FM10" s="272">
        <f t="shared" si="76"/>
        <v>0.6</v>
      </c>
      <c r="FN10" s="57">
        <f t="shared" si="77"/>
        <v>0</v>
      </c>
      <c r="FO10" s="57">
        <f t="shared" si="78"/>
        <v>0</v>
      </c>
      <c r="FP10" s="56">
        <f t="shared" si="79"/>
        <v>0</v>
      </c>
      <c r="FQ10" s="55">
        <f t="shared" si="80"/>
        <v>1</v>
      </c>
      <c r="FR10" s="272">
        <f t="shared" si="81"/>
        <v>1.5551999999999996E-2</v>
      </c>
      <c r="FS10" s="55">
        <f t="shared" si="82"/>
        <v>3</v>
      </c>
      <c r="FT10" s="272">
        <f t="shared" si="83"/>
        <v>0.6</v>
      </c>
      <c r="FU10" s="57">
        <f t="shared" si="84"/>
        <v>0</v>
      </c>
      <c r="FV10" s="57">
        <f t="shared" si="85"/>
        <v>0</v>
      </c>
      <c r="FW10" s="56">
        <f t="shared" si="86"/>
        <v>0</v>
      </c>
      <c r="FX10" s="55">
        <f t="shared" si="87"/>
        <v>1</v>
      </c>
      <c r="FY10" s="272">
        <f t="shared" si="88"/>
        <v>1.5551999999999996E-2</v>
      </c>
      <c r="FZ10" s="55">
        <f t="shared" si="89"/>
        <v>3</v>
      </c>
      <c r="GA10" s="272">
        <f t="shared" si="90"/>
        <v>0.6</v>
      </c>
      <c r="GB10" s="57">
        <f t="shared" si="91"/>
        <v>0</v>
      </c>
      <c r="GC10" s="57">
        <f t="shared" si="92"/>
        <v>0</v>
      </c>
      <c r="GD10" s="56">
        <f t="shared" si="93"/>
        <v>0</v>
      </c>
      <c r="GE10" s="55">
        <f t="shared" si="94"/>
        <v>1</v>
      </c>
      <c r="GF10" s="272">
        <f t="shared" si="95"/>
        <v>1.5551999999999996E-2</v>
      </c>
      <c r="GG10" s="55">
        <f t="shared" si="96"/>
        <v>3</v>
      </c>
      <c r="GH10" s="272">
        <f t="shared" si="97"/>
        <v>0.6</v>
      </c>
      <c r="GI10" s="272">
        <f t="shared" si="98"/>
        <v>0.6</v>
      </c>
      <c r="GJ10" s="53"/>
    </row>
    <row r="11" spans="1:193 1680:1680" ht="102" x14ac:dyDescent="0.2">
      <c r="A11" s="347">
        <v>3</v>
      </c>
      <c r="B11" s="69" t="s">
        <v>680</v>
      </c>
      <c r="C11" s="352" t="s">
        <v>818</v>
      </c>
      <c r="D11" s="74" t="s">
        <v>206</v>
      </c>
      <c r="E11" s="68" t="s">
        <v>817</v>
      </c>
      <c r="F11" s="62" t="s">
        <v>222</v>
      </c>
      <c r="G11" s="68" t="s">
        <v>789</v>
      </c>
      <c r="H11" s="68" t="s">
        <v>173</v>
      </c>
      <c r="I11" s="71" t="s">
        <v>18</v>
      </c>
      <c r="J11" s="71" t="s">
        <v>54</v>
      </c>
      <c r="K11" s="71" t="s">
        <v>53</v>
      </c>
      <c r="L11" s="71" t="s">
        <v>53</v>
      </c>
      <c r="M11" s="71" t="s">
        <v>53</v>
      </c>
      <c r="N11" s="71" t="s">
        <v>53</v>
      </c>
      <c r="O11" s="71" t="s">
        <v>53</v>
      </c>
      <c r="P11" s="71" t="s">
        <v>53</v>
      </c>
      <c r="Q11" s="71" t="s">
        <v>53</v>
      </c>
      <c r="R11" s="71" t="s">
        <v>53</v>
      </c>
      <c r="S11" s="71" t="s">
        <v>54</v>
      </c>
      <c r="T11" s="71" t="s">
        <v>53</v>
      </c>
      <c r="U11" s="71" t="s">
        <v>54</v>
      </c>
      <c r="V11" s="71" t="s">
        <v>53</v>
      </c>
      <c r="W11" s="71" t="s">
        <v>53</v>
      </c>
      <c r="X11" s="71" t="s">
        <v>53</v>
      </c>
      <c r="Y11" s="71" t="s">
        <v>53</v>
      </c>
      <c r="Z11" s="71" t="s">
        <v>53</v>
      </c>
      <c r="AA11" s="71" t="s">
        <v>53</v>
      </c>
      <c r="AB11" s="71" t="s">
        <v>53</v>
      </c>
      <c r="AC11" s="70" t="str">
        <f t="shared" si="0"/>
        <v>1 - Muy Baja</v>
      </c>
      <c r="AD11" s="233">
        <f t="shared" si="1"/>
        <v>0.2</v>
      </c>
      <c r="AE11" s="70" t="str">
        <f t="shared" si="2"/>
        <v>3 - Moderado</v>
      </c>
      <c r="AF11" s="233">
        <f t="shared" si="3"/>
        <v>0.6</v>
      </c>
      <c r="AG11" s="69" t="str">
        <f>IFERROR(INDEX(#REF!,MATCH(I11,#REF!,0),MATCH(AE11,#REF!,0)),"")</f>
        <v/>
      </c>
      <c r="AH11" s="233">
        <f t="shared" si="4"/>
        <v>0.12</v>
      </c>
      <c r="AI11" s="80" t="s">
        <v>816</v>
      </c>
      <c r="AJ11" s="67" t="s">
        <v>677</v>
      </c>
      <c r="AK11" s="72" t="s">
        <v>815</v>
      </c>
      <c r="AL11" s="72" t="s">
        <v>814</v>
      </c>
      <c r="AM11" s="62" t="s">
        <v>35</v>
      </c>
      <c r="AN11" s="67" t="s">
        <v>45</v>
      </c>
      <c r="AO11" s="67" t="s">
        <v>50</v>
      </c>
      <c r="AP11" s="62" t="s">
        <v>52</v>
      </c>
      <c r="AQ11" s="62" t="s">
        <v>35</v>
      </c>
      <c r="AR11" s="67" t="s">
        <v>45</v>
      </c>
      <c r="AS11" s="67" t="s">
        <v>50</v>
      </c>
      <c r="AT11" s="62" t="s">
        <v>52</v>
      </c>
      <c r="AU11" s="62" t="s">
        <v>35</v>
      </c>
      <c r="AV11" s="67" t="s">
        <v>45</v>
      </c>
      <c r="AW11" s="67" t="s">
        <v>50</v>
      </c>
      <c r="AX11" s="62" t="s">
        <v>52</v>
      </c>
      <c r="AY11" s="62" t="s">
        <v>35</v>
      </c>
      <c r="AZ11" s="67" t="s">
        <v>45</v>
      </c>
      <c r="BA11" s="67" t="s">
        <v>50</v>
      </c>
      <c r="BB11" s="62" t="s">
        <v>52</v>
      </c>
      <c r="BC11" s="62"/>
      <c r="BD11" s="67"/>
      <c r="BE11" s="67"/>
      <c r="BF11" s="62"/>
      <c r="BG11" s="62"/>
      <c r="BH11" s="67"/>
      <c r="BI11" s="67"/>
      <c r="BJ11" s="62"/>
      <c r="BK11" s="62"/>
      <c r="BL11" s="67"/>
      <c r="BM11" s="67"/>
      <c r="BN11" s="62"/>
      <c r="BO11" s="62"/>
      <c r="BP11" s="67"/>
      <c r="BQ11" s="67"/>
      <c r="BR11" s="62"/>
      <c r="BS11" s="62"/>
      <c r="BT11" s="67"/>
      <c r="BU11" s="67"/>
      <c r="BV11" s="62"/>
      <c r="BW11" s="62"/>
      <c r="BX11" s="67"/>
      <c r="BY11" s="67"/>
      <c r="BZ11" s="62"/>
      <c r="CA11" s="62"/>
      <c r="CB11" s="67"/>
      <c r="CC11" s="67"/>
      <c r="CD11" s="62"/>
      <c r="CE11" s="62"/>
      <c r="CF11" s="67"/>
      <c r="CG11" s="67"/>
      <c r="CH11" s="62"/>
      <c r="CI11" s="67"/>
      <c r="CJ11" s="67"/>
      <c r="CK11" s="62"/>
      <c r="CL11" s="66" t="s">
        <v>18</v>
      </c>
      <c r="CM11" s="249">
        <f t="shared" si="5"/>
        <v>2.5919999999999995E-2</v>
      </c>
      <c r="CN11" s="66" t="s">
        <v>30</v>
      </c>
      <c r="CO11" s="249">
        <f t="shared" si="6"/>
        <v>0.6</v>
      </c>
      <c r="CP11" s="63" t="str">
        <f t="shared" si="7"/>
        <v>MODERADO</v>
      </c>
      <c r="CQ11" s="233">
        <f t="shared" si="8"/>
        <v>1.5551999999999996E-2</v>
      </c>
      <c r="CR11" s="77" t="s">
        <v>230</v>
      </c>
      <c r="CS11" s="63">
        <f t="shared" si="9"/>
        <v>3</v>
      </c>
      <c r="CT11" s="62"/>
      <c r="CU11" s="172" t="s">
        <v>687</v>
      </c>
      <c r="CV11" s="79" t="s">
        <v>672</v>
      </c>
      <c r="CW11" s="242"/>
      <c r="CX11" s="56">
        <f t="shared" si="10"/>
        <v>3</v>
      </c>
      <c r="CY11" s="59">
        <f t="shared" si="11"/>
        <v>3</v>
      </c>
      <c r="CZ11" s="56" t="str">
        <f t="shared" si="12"/>
        <v>Moderado</v>
      </c>
      <c r="DA11" s="237">
        <f t="shared" si="13"/>
        <v>0.6</v>
      </c>
      <c r="DB11" s="57">
        <f t="shared" si="14"/>
        <v>0.15</v>
      </c>
      <c r="DC11" s="57">
        <f t="shared" si="15"/>
        <v>0.25</v>
      </c>
      <c r="DD11" s="56">
        <f t="shared" si="16"/>
        <v>0.4</v>
      </c>
      <c r="DE11" s="55">
        <f t="shared" si="17"/>
        <v>1</v>
      </c>
      <c r="DF11" s="272">
        <f t="shared" si="18"/>
        <v>0.12</v>
      </c>
      <c r="DG11" s="55">
        <f t="shared" si="19"/>
        <v>3</v>
      </c>
      <c r="DH11" s="55"/>
      <c r="DI11" s="272">
        <f t="shared" si="20"/>
        <v>0.6</v>
      </c>
      <c r="DJ11" s="57">
        <f t="shared" si="21"/>
        <v>0.15</v>
      </c>
      <c r="DK11" s="57">
        <f t="shared" si="22"/>
        <v>0.25</v>
      </c>
      <c r="DL11" s="56">
        <f t="shared" si="23"/>
        <v>0.4</v>
      </c>
      <c r="DM11" s="55">
        <f t="shared" si="24"/>
        <v>1</v>
      </c>
      <c r="DN11" s="272">
        <f t="shared" si="25"/>
        <v>7.1999999999999995E-2</v>
      </c>
      <c r="DO11" s="55">
        <f t="shared" si="26"/>
        <v>3</v>
      </c>
      <c r="DP11" s="272">
        <f t="shared" si="27"/>
        <v>0.6</v>
      </c>
      <c r="DQ11" s="57">
        <f t="shared" si="28"/>
        <v>0.15</v>
      </c>
      <c r="DR11" s="57">
        <f t="shared" si="29"/>
        <v>0.25</v>
      </c>
      <c r="DS11" s="56">
        <f t="shared" si="30"/>
        <v>0.4</v>
      </c>
      <c r="DT11" s="55">
        <f t="shared" si="31"/>
        <v>1</v>
      </c>
      <c r="DU11" s="272">
        <f t="shared" si="32"/>
        <v>4.3199999999999995E-2</v>
      </c>
      <c r="DV11" s="55">
        <f t="shared" si="33"/>
        <v>3</v>
      </c>
      <c r="DW11" s="272">
        <f t="shared" si="34"/>
        <v>0.6</v>
      </c>
      <c r="DX11" s="57">
        <f t="shared" si="35"/>
        <v>0.15</v>
      </c>
      <c r="DY11" s="57">
        <f t="shared" si="36"/>
        <v>0.25</v>
      </c>
      <c r="DZ11" s="56">
        <f t="shared" si="37"/>
        <v>0.4</v>
      </c>
      <c r="EA11" s="55">
        <f t="shared" si="38"/>
        <v>1</v>
      </c>
      <c r="EB11" s="272">
        <f t="shared" si="39"/>
        <v>2.5919999999999995E-2</v>
      </c>
      <c r="EC11" s="55">
        <f t="shared" si="40"/>
        <v>3</v>
      </c>
      <c r="ED11" s="272">
        <f t="shared" si="41"/>
        <v>0.6</v>
      </c>
      <c r="EE11" s="57">
        <f t="shared" si="42"/>
        <v>0</v>
      </c>
      <c r="EF11" s="57">
        <f t="shared" si="43"/>
        <v>0</v>
      </c>
      <c r="EG11" s="56">
        <f t="shared" si="44"/>
        <v>0</v>
      </c>
      <c r="EH11" s="55">
        <f t="shared" si="45"/>
        <v>1</v>
      </c>
      <c r="EI11" s="272">
        <f t="shared" si="46"/>
        <v>2.5919999999999995E-2</v>
      </c>
      <c r="EJ11" s="55">
        <f t="shared" si="47"/>
        <v>3</v>
      </c>
      <c r="EK11" s="272">
        <f t="shared" si="48"/>
        <v>0.6</v>
      </c>
      <c r="EL11" s="57">
        <f t="shared" si="49"/>
        <v>0</v>
      </c>
      <c r="EM11" s="57">
        <f t="shared" si="50"/>
        <v>0</v>
      </c>
      <c r="EN11" s="56">
        <f t="shared" si="51"/>
        <v>0</v>
      </c>
      <c r="EO11" s="55">
        <f t="shared" si="52"/>
        <v>1</v>
      </c>
      <c r="EP11" s="272">
        <f t="shared" si="53"/>
        <v>2.5919999999999995E-2</v>
      </c>
      <c r="EQ11" s="55">
        <f t="shared" si="54"/>
        <v>3</v>
      </c>
      <c r="ER11" s="272">
        <f t="shared" si="55"/>
        <v>0.6</v>
      </c>
      <c r="ES11" s="57">
        <f t="shared" si="56"/>
        <v>0</v>
      </c>
      <c r="ET11" s="57">
        <f t="shared" si="57"/>
        <v>0</v>
      </c>
      <c r="EU11" s="56">
        <f t="shared" si="58"/>
        <v>0</v>
      </c>
      <c r="EV11" s="55">
        <f t="shared" si="59"/>
        <v>1</v>
      </c>
      <c r="EW11" s="272">
        <f t="shared" si="60"/>
        <v>2.5919999999999995E-2</v>
      </c>
      <c r="EX11" s="55">
        <f t="shared" si="61"/>
        <v>3</v>
      </c>
      <c r="EY11" s="272">
        <f t="shared" si="62"/>
        <v>0.6</v>
      </c>
      <c r="EZ11" s="57">
        <f t="shared" si="63"/>
        <v>0</v>
      </c>
      <c r="FA11" s="57">
        <f t="shared" si="64"/>
        <v>0</v>
      </c>
      <c r="FB11" s="56">
        <f t="shared" si="65"/>
        <v>0</v>
      </c>
      <c r="FC11" s="55">
        <f t="shared" si="66"/>
        <v>1</v>
      </c>
      <c r="FD11" s="272">
        <f t="shared" si="67"/>
        <v>2.5919999999999995E-2</v>
      </c>
      <c r="FE11" s="55">
        <f t="shared" si="68"/>
        <v>3</v>
      </c>
      <c r="FF11" s="272">
        <f t="shared" si="69"/>
        <v>0.6</v>
      </c>
      <c r="FG11" s="57">
        <f t="shared" si="70"/>
        <v>0</v>
      </c>
      <c r="FH11" s="57">
        <f t="shared" si="71"/>
        <v>0</v>
      </c>
      <c r="FI11" s="56">
        <f t="shared" si="72"/>
        <v>0</v>
      </c>
      <c r="FJ11" s="55">
        <f t="shared" si="73"/>
        <v>1</v>
      </c>
      <c r="FK11" s="272">
        <f t="shared" si="74"/>
        <v>2.5919999999999995E-2</v>
      </c>
      <c r="FL11" s="55">
        <f t="shared" si="75"/>
        <v>3</v>
      </c>
      <c r="FM11" s="272">
        <f t="shared" si="76"/>
        <v>0.6</v>
      </c>
      <c r="FN11" s="57">
        <f t="shared" si="77"/>
        <v>0</v>
      </c>
      <c r="FO11" s="57">
        <f t="shared" si="78"/>
        <v>0</v>
      </c>
      <c r="FP11" s="56">
        <f t="shared" si="79"/>
        <v>0</v>
      </c>
      <c r="FQ11" s="55">
        <f t="shared" si="80"/>
        <v>1</v>
      </c>
      <c r="FR11" s="272">
        <f t="shared" si="81"/>
        <v>2.5919999999999995E-2</v>
      </c>
      <c r="FS11" s="55">
        <f t="shared" si="82"/>
        <v>3</v>
      </c>
      <c r="FT11" s="272">
        <f t="shared" si="83"/>
        <v>0.6</v>
      </c>
      <c r="FU11" s="57">
        <f t="shared" si="84"/>
        <v>0</v>
      </c>
      <c r="FV11" s="57">
        <f t="shared" si="85"/>
        <v>0</v>
      </c>
      <c r="FW11" s="56">
        <f t="shared" si="86"/>
        <v>0</v>
      </c>
      <c r="FX11" s="55">
        <f t="shared" si="87"/>
        <v>1</v>
      </c>
      <c r="FY11" s="272">
        <f t="shared" si="88"/>
        <v>2.5919999999999995E-2</v>
      </c>
      <c r="FZ11" s="55">
        <f t="shared" si="89"/>
        <v>3</v>
      </c>
      <c r="GA11" s="272">
        <f t="shared" si="90"/>
        <v>0.6</v>
      </c>
      <c r="GB11" s="57">
        <f t="shared" si="91"/>
        <v>0</v>
      </c>
      <c r="GC11" s="57">
        <f t="shared" si="92"/>
        <v>0</v>
      </c>
      <c r="GD11" s="56">
        <f t="shared" si="93"/>
        <v>0</v>
      </c>
      <c r="GE11" s="55">
        <f t="shared" si="94"/>
        <v>1</v>
      </c>
      <c r="GF11" s="272">
        <f t="shared" si="95"/>
        <v>2.5919999999999995E-2</v>
      </c>
      <c r="GG11" s="55">
        <f t="shared" si="96"/>
        <v>3</v>
      </c>
      <c r="GH11" s="272">
        <f t="shared" si="97"/>
        <v>0.6</v>
      </c>
      <c r="GI11" s="272">
        <f t="shared" si="98"/>
        <v>0.6</v>
      </c>
      <c r="GJ11" s="53"/>
    </row>
    <row r="12" spans="1:193 1680:1680" ht="102" x14ac:dyDescent="0.2">
      <c r="A12" s="347">
        <v>4</v>
      </c>
      <c r="B12" s="69" t="s">
        <v>680</v>
      </c>
      <c r="C12" s="80" t="s">
        <v>813</v>
      </c>
      <c r="D12" s="74" t="s">
        <v>206</v>
      </c>
      <c r="E12" s="68" t="s">
        <v>204</v>
      </c>
      <c r="F12" s="62" t="s">
        <v>222</v>
      </c>
      <c r="G12" s="68" t="s">
        <v>533</v>
      </c>
      <c r="H12" s="68" t="s">
        <v>173</v>
      </c>
      <c r="I12" s="71" t="s">
        <v>20</v>
      </c>
      <c r="J12" s="71" t="s">
        <v>54</v>
      </c>
      <c r="K12" s="71" t="s">
        <v>53</v>
      </c>
      <c r="L12" s="71" t="s">
        <v>53</v>
      </c>
      <c r="M12" s="71" t="s">
        <v>53</v>
      </c>
      <c r="N12" s="71" t="s">
        <v>53</v>
      </c>
      <c r="O12" s="71" t="s">
        <v>53</v>
      </c>
      <c r="P12" s="71" t="s">
        <v>53</v>
      </c>
      <c r="Q12" s="71" t="s">
        <v>53</v>
      </c>
      <c r="R12" s="71" t="s">
        <v>53</v>
      </c>
      <c r="S12" s="71" t="s">
        <v>54</v>
      </c>
      <c r="T12" s="71" t="s">
        <v>53</v>
      </c>
      <c r="U12" s="71" t="s">
        <v>54</v>
      </c>
      <c r="V12" s="71" t="s">
        <v>53</v>
      </c>
      <c r="W12" s="71" t="s">
        <v>53</v>
      </c>
      <c r="X12" s="71" t="s">
        <v>53</v>
      </c>
      <c r="Y12" s="71" t="s">
        <v>53</v>
      </c>
      <c r="Z12" s="71" t="s">
        <v>53</v>
      </c>
      <c r="AA12" s="71" t="s">
        <v>53</v>
      </c>
      <c r="AB12" s="71" t="s">
        <v>53</v>
      </c>
      <c r="AC12" s="70" t="str">
        <f t="shared" si="0"/>
        <v>2 - Baja</v>
      </c>
      <c r="AD12" s="233">
        <f t="shared" si="1"/>
        <v>0.4</v>
      </c>
      <c r="AE12" s="70" t="str">
        <f t="shared" si="2"/>
        <v>3 - Moderado</v>
      </c>
      <c r="AF12" s="233">
        <f t="shared" si="3"/>
        <v>0.6</v>
      </c>
      <c r="AG12" s="69" t="str">
        <f>IFERROR(INDEX(#REF!,MATCH(I12,#REF!,0),MATCH(AE12,#REF!,0)),"")</f>
        <v/>
      </c>
      <c r="AH12" s="233">
        <f t="shared" si="4"/>
        <v>0.24</v>
      </c>
      <c r="AI12" s="80" t="s">
        <v>812</v>
      </c>
      <c r="AJ12" s="67" t="s">
        <v>677</v>
      </c>
      <c r="AK12" s="72" t="s">
        <v>809</v>
      </c>
      <c r="AL12" s="72" t="s">
        <v>808</v>
      </c>
      <c r="AM12" s="62" t="s">
        <v>35</v>
      </c>
      <c r="AN12" s="67" t="s">
        <v>45</v>
      </c>
      <c r="AO12" s="67" t="s">
        <v>50</v>
      </c>
      <c r="AP12" s="62" t="s">
        <v>52</v>
      </c>
      <c r="AQ12" s="62" t="s">
        <v>35</v>
      </c>
      <c r="AR12" s="67" t="s">
        <v>45</v>
      </c>
      <c r="AS12" s="67" t="s">
        <v>50</v>
      </c>
      <c r="AT12" s="62" t="s">
        <v>52</v>
      </c>
      <c r="AU12" s="62" t="s">
        <v>35</v>
      </c>
      <c r="AV12" s="67" t="s">
        <v>45</v>
      </c>
      <c r="AW12" s="67" t="s">
        <v>50</v>
      </c>
      <c r="AX12" s="62" t="s">
        <v>52</v>
      </c>
      <c r="AY12" s="62" t="s">
        <v>35</v>
      </c>
      <c r="AZ12" s="67" t="s">
        <v>45</v>
      </c>
      <c r="BA12" s="67" t="s">
        <v>50</v>
      </c>
      <c r="BB12" s="62" t="s">
        <v>52</v>
      </c>
      <c r="BC12" s="62" t="s">
        <v>35</v>
      </c>
      <c r="BD12" s="67" t="s">
        <v>45</v>
      </c>
      <c r="BE12" s="67" t="s">
        <v>50</v>
      </c>
      <c r="BF12" s="62" t="s">
        <v>52</v>
      </c>
      <c r="BG12" s="62" t="s">
        <v>35</v>
      </c>
      <c r="BH12" s="67" t="s">
        <v>45</v>
      </c>
      <c r="BI12" s="67" t="s">
        <v>50</v>
      </c>
      <c r="BJ12" s="62" t="s">
        <v>52</v>
      </c>
      <c r="BK12" s="62"/>
      <c r="BL12" s="67"/>
      <c r="BM12" s="67"/>
      <c r="BN12" s="62"/>
      <c r="BO12" s="62"/>
      <c r="BP12" s="67"/>
      <c r="BQ12" s="67"/>
      <c r="BR12" s="62"/>
      <c r="BS12" s="62"/>
      <c r="BT12" s="67"/>
      <c r="BU12" s="67"/>
      <c r="BV12" s="62"/>
      <c r="BW12" s="62"/>
      <c r="BX12" s="67"/>
      <c r="BY12" s="67"/>
      <c r="BZ12" s="62"/>
      <c r="CA12" s="62"/>
      <c r="CB12" s="67"/>
      <c r="CC12" s="67"/>
      <c r="CD12" s="62"/>
      <c r="CE12" s="62"/>
      <c r="CF12" s="67"/>
      <c r="CG12" s="67"/>
      <c r="CH12" s="62"/>
      <c r="CI12" s="67"/>
      <c r="CJ12" s="67"/>
      <c r="CK12" s="62"/>
      <c r="CL12" s="66" t="s">
        <v>18</v>
      </c>
      <c r="CM12" s="249">
        <f t="shared" si="5"/>
        <v>1.8662399999999996E-2</v>
      </c>
      <c r="CN12" s="66" t="s">
        <v>30</v>
      </c>
      <c r="CO12" s="249">
        <f t="shared" si="6"/>
        <v>0.6</v>
      </c>
      <c r="CP12" s="63" t="str">
        <f t="shared" si="7"/>
        <v>MODERADO</v>
      </c>
      <c r="CQ12" s="233">
        <f t="shared" si="8"/>
        <v>1.1197439999999998E-2</v>
      </c>
      <c r="CR12" s="77" t="s">
        <v>230</v>
      </c>
      <c r="CS12" s="63">
        <f t="shared" si="9"/>
        <v>3</v>
      </c>
      <c r="CT12" s="62"/>
      <c r="CU12" s="172" t="s">
        <v>687</v>
      </c>
      <c r="CV12" s="79" t="s">
        <v>672</v>
      </c>
      <c r="CW12" s="242"/>
      <c r="CX12" s="56">
        <f t="shared" si="10"/>
        <v>3</v>
      </c>
      <c r="CY12" s="59">
        <f t="shared" si="11"/>
        <v>3</v>
      </c>
      <c r="CZ12" s="56" t="str">
        <f t="shared" si="12"/>
        <v>Moderado</v>
      </c>
      <c r="DA12" s="237">
        <f t="shared" si="13"/>
        <v>0.6</v>
      </c>
      <c r="DB12" s="57">
        <f t="shared" si="14"/>
        <v>0.15</v>
      </c>
      <c r="DC12" s="57">
        <f t="shared" si="15"/>
        <v>0.25</v>
      </c>
      <c r="DD12" s="56">
        <f t="shared" si="16"/>
        <v>0.4</v>
      </c>
      <c r="DE12" s="55">
        <f t="shared" si="17"/>
        <v>2</v>
      </c>
      <c r="DF12" s="272">
        <f t="shared" si="18"/>
        <v>0.24</v>
      </c>
      <c r="DG12" s="55">
        <f t="shared" si="19"/>
        <v>3</v>
      </c>
      <c r="DH12" s="55"/>
      <c r="DI12" s="272">
        <f t="shared" si="20"/>
        <v>0.6</v>
      </c>
      <c r="DJ12" s="57">
        <f t="shared" si="21"/>
        <v>0.15</v>
      </c>
      <c r="DK12" s="57">
        <f t="shared" si="22"/>
        <v>0.25</v>
      </c>
      <c r="DL12" s="56">
        <f t="shared" si="23"/>
        <v>0.4</v>
      </c>
      <c r="DM12" s="55">
        <f t="shared" si="24"/>
        <v>1</v>
      </c>
      <c r="DN12" s="272">
        <f t="shared" si="25"/>
        <v>0.14399999999999999</v>
      </c>
      <c r="DO12" s="55">
        <f t="shared" si="26"/>
        <v>3</v>
      </c>
      <c r="DP12" s="272">
        <f t="shared" si="27"/>
        <v>0.6</v>
      </c>
      <c r="DQ12" s="57">
        <f t="shared" si="28"/>
        <v>0.15</v>
      </c>
      <c r="DR12" s="57">
        <f t="shared" si="29"/>
        <v>0.25</v>
      </c>
      <c r="DS12" s="56">
        <f t="shared" si="30"/>
        <v>0.4</v>
      </c>
      <c r="DT12" s="55">
        <f t="shared" si="31"/>
        <v>1</v>
      </c>
      <c r="DU12" s="272">
        <f t="shared" si="32"/>
        <v>8.6399999999999991E-2</v>
      </c>
      <c r="DV12" s="55">
        <f t="shared" si="33"/>
        <v>3</v>
      </c>
      <c r="DW12" s="272">
        <f t="shared" si="34"/>
        <v>0.6</v>
      </c>
      <c r="DX12" s="57">
        <f t="shared" si="35"/>
        <v>0.15</v>
      </c>
      <c r="DY12" s="57">
        <f t="shared" si="36"/>
        <v>0.25</v>
      </c>
      <c r="DZ12" s="56">
        <f t="shared" si="37"/>
        <v>0.4</v>
      </c>
      <c r="EA12" s="55">
        <f t="shared" si="38"/>
        <v>1</v>
      </c>
      <c r="EB12" s="272">
        <f t="shared" si="39"/>
        <v>5.183999999999999E-2</v>
      </c>
      <c r="EC12" s="55">
        <f t="shared" si="40"/>
        <v>3</v>
      </c>
      <c r="ED12" s="272">
        <f t="shared" si="41"/>
        <v>0.6</v>
      </c>
      <c r="EE12" s="57">
        <f t="shared" si="42"/>
        <v>0.15</v>
      </c>
      <c r="EF12" s="57">
        <f t="shared" si="43"/>
        <v>0.25</v>
      </c>
      <c r="EG12" s="56">
        <f t="shared" si="44"/>
        <v>0.4</v>
      </c>
      <c r="EH12" s="55">
        <f t="shared" si="45"/>
        <v>1</v>
      </c>
      <c r="EI12" s="272">
        <f t="shared" si="46"/>
        <v>3.1103999999999993E-2</v>
      </c>
      <c r="EJ12" s="55">
        <f t="shared" si="47"/>
        <v>3</v>
      </c>
      <c r="EK12" s="272">
        <f t="shared" si="48"/>
        <v>0.6</v>
      </c>
      <c r="EL12" s="57">
        <f t="shared" si="49"/>
        <v>0.15</v>
      </c>
      <c r="EM12" s="57">
        <f t="shared" si="50"/>
        <v>0.25</v>
      </c>
      <c r="EN12" s="56">
        <f t="shared" si="51"/>
        <v>0.4</v>
      </c>
      <c r="EO12" s="55">
        <f t="shared" si="52"/>
        <v>1</v>
      </c>
      <c r="EP12" s="272">
        <f t="shared" si="53"/>
        <v>1.8662399999999996E-2</v>
      </c>
      <c r="EQ12" s="55">
        <f t="shared" si="54"/>
        <v>3</v>
      </c>
      <c r="ER12" s="272">
        <f t="shared" si="55"/>
        <v>0.6</v>
      </c>
      <c r="ES12" s="57">
        <f t="shared" si="56"/>
        <v>0</v>
      </c>
      <c r="ET12" s="57">
        <f t="shared" si="57"/>
        <v>0</v>
      </c>
      <c r="EU12" s="56">
        <f t="shared" si="58"/>
        <v>0</v>
      </c>
      <c r="EV12" s="55">
        <f t="shared" si="59"/>
        <v>1</v>
      </c>
      <c r="EW12" s="272">
        <f t="shared" si="60"/>
        <v>1.8662399999999996E-2</v>
      </c>
      <c r="EX12" s="55">
        <f t="shared" si="61"/>
        <v>3</v>
      </c>
      <c r="EY12" s="272">
        <f t="shared" si="62"/>
        <v>0.6</v>
      </c>
      <c r="EZ12" s="57">
        <f t="shared" si="63"/>
        <v>0</v>
      </c>
      <c r="FA12" s="57">
        <f t="shared" si="64"/>
        <v>0</v>
      </c>
      <c r="FB12" s="56">
        <f t="shared" si="65"/>
        <v>0</v>
      </c>
      <c r="FC12" s="55">
        <f t="shared" si="66"/>
        <v>1</v>
      </c>
      <c r="FD12" s="272">
        <f t="shared" si="67"/>
        <v>1.8662399999999996E-2</v>
      </c>
      <c r="FE12" s="55">
        <f t="shared" si="68"/>
        <v>3</v>
      </c>
      <c r="FF12" s="272">
        <f t="shared" si="69"/>
        <v>0.6</v>
      </c>
      <c r="FG12" s="57">
        <f t="shared" si="70"/>
        <v>0</v>
      </c>
      <c r="FH12" s="57">
        <f t="shared" si="71"/>
        <v>0</v>
      </c>
      <c r="FI12" s="56">
        <f t="shared" si="72"/>
        <v>0</v>
      </c>
      <c r="FJ12" s="55">
        <f t="shared" si="73"/>
        <v>1</v>
      </c>
      <c r="FK12" s="272">
        <f t="shared" si="74"/>
        <v>1.8662399999999996E-2</v>
      </c>
      <c r="FL12" s="55">
        <f t="shared" si="75"/>
        <v>3</v>
      </c>
      <c r="FM12" s="272">
        <f t="shared" si="76"/>
        <v>0.6</v>
      </c>
      <c r="FN12" s="57">
        <f t="shared" si="77"/>
        <v>0</v>
      </c>
      <c r="FO12" s="57">
        <f t="shared" si="78"/>
        <v>0</v>
      </c>
      <c r="FP12" s="56">
        <f t="shared" si="79"/>
        <v>0</v>
      </c>
      <c r="FQ12" s="55">
        <f t="shared" si="80"/>
        <v>1</v>
      </c>
      <c r="FR12" s="272">
        <f t="shared" si="81"/>
        <v>1.8662399999999996E-2</v>
      </c>
      <c r="FS12" s="55">
        <f t="shared" si="82"/>
        <v>3</v>
      </c>
      <c r="FT12" s="272">
        <f t="shared" si="83"/>
        <v>0.6</v>
      </c>
      <c r="FU12" s="57">
        <f t="shared" si="84"/>
        <v>0</v>
      </c>
      <c r="FV12" s="57">
        <f t="shared" si="85"/>
        <v>0</v>
      </c>
      <c r="FW12" s="56">
        <f t="shared" si="86"/>
        <v>0</v>
      </c>
      <c r="FX12" s="55">
        <f t="shared" si="87"/>
        <v>1</v>
      </c>
      <c r="FY12" s="272">
        <f t="shared" si="88"/>
        <v>1.8662399999999996E-2</v>
      </c>
      <c r="FZ12" s="55">
        <f t="shared" si="89"/>
        <v>3</v>
      </c>
      <c r="GA12" s="272">
        <f t="shared" si="90"/>
        <v>0.6</v>
      </c>
      <c r="GB12" s="57">
        <f t="shared" si="91"/>
        <v>0</v>
      </c>
      <c r="GC12" s="57">
        <f t="shared" si="92"/>
        <v>0</v>
      </c>
      <c r="GD12" s="56">
        <f t="shared" si="93"/>
        <v>0</v>
      </c>
      <c r="GE12" s="55">
        <f t="shared" si="94"/>
        <v>1</v>
      </c>
      <c r="GF12" s="272">
        <f t="shared" si="95"/>
        <v>1.8662399999999996E-2</v>
      </c>
      <c r="GG12" s="55">
        <f t="shared" si="96"/>
        <v>3</v>
      </c>
      <c r="GH12" s="272">
        <f t="shared" si="97"/>
        <v>0.6</v>
      </c>
      <c r="GI12" s="272">
        <f t="shared" si="98"/>
        <v>0.6</v>
      </c>
      <c r="GJ12" s="53"/>
    </row>
    <row r="13" spans="1:193 1680:1680" ht="112.2" x14ac:dyDescent="0.2">
      <c r="A13" s="347">
        <v>5</v>
      </c>
      <c r="B13" s="69" t="s">
        <v>680</v>
      </c>
      <c r="C13" s="80" t="s">
        <v>811</v>
      </c>
      <c r="D13" s="74" t="s">
        <v>205</v>
      </c>
      <c r="E13" s="68" t="s">
        <v>539</v>
      </c>
      <c r="F13" s="62" t="s">
        <v>224</v>
      </c>
      <c r="G13" s="68" t="s">
        <v>533</v>
      </c>
      <c r="H13" s="68" t="s">
        <v>173</v>
      </c>
      <c r="I13" s="71" t="s">
        <v>22</v>
      </c>
      <c r="J13" s="71" t="s">
        <v>54</v>
      </c>
      <c r="K13" s="71" t="s">
        <v>53</v>
      </c>
      <c r="L13" s="71" t="s">
        <v>53</v>
      </c>
      <c r="M13" s="71" t="s">
        <v>53</v>
      </c>
      <c r="N13" s="71" t="s">
        <v>53</v>
      </c>
      <c r="O13" s="71" t="s">
        <v>53</v>
      </c>
      <c r="P13" s="71" t="s">
        <v>53</v>
      </c>
      <c r="Q13" s="71" t="s">
        <v>53</v>
      </c>
      <c r="R13" s="71" t="s">
        <v>53</v>
      </c>
      <c r="S13" s="71" t="s">
        <v>54</v>
      </c>
      <c r="T13" s="71" t="s">
        <v>53</v>
      </c>
      <c r="U13" s="71" t="s">
        <v>54</v>
      </c>
      <c r="V13" s="71" t="s">
        <v>53</v>
      </c>
      <c r="W13" s="71" t="s">
        <v>53</v>
      </c>
      <c r="X13" s="71" t="s">
        <v>53</v>
      </c>
      <c r="Y13" s="71" t="s">
        <v>53</v>
      </c>
      <c r="Z13" s="71" t="s">
        <v>53</v>
      </c>
      <c r="AA13" s="71" t="s">
        <v>53</v>
      </c>
      <c r="AB13" s="71" t="s">
        <v>53</v>
      </c>
      <c r="AC13" s="70" t="str">
        <f t="shared" si="0"/>
        <v>3 - Media</v>
      </c>
      <c r="AD13" s="233">
        <f t="shared" si="1"/>
        <v>0.6</v>
      </c>
      <c r="AE13" s="70" t="str">
        <f t="shared" si="2"/>
        <v>3 - Moderado</v>
      </c>
      <c r="AF13" s="233">
        <f t="shared" si="3"/>
        <v>0.6</v>
      </c>
      <c r="AG13" s="69" t="str">
        <f>IFERROR(INDEX(#REF!,MATCH(I13,#REF!,0),MATCH(AE13,#REF!,0)),"")</f>
        <v/>
      </c>
      <c r="AH13" s="233">
        <f t="shared" si="4"/>
        <v>0.36</v>
      </c>
      <c r="AI13" s="80" t="s">
        <v>810</v>
      </c>
      <c r="AJ13" s="67" t="s">
        <v>677</v>
      </c>
      <c r="AK13" s="72" t="s">
        <v>809</v>
      </c>
      <c r="AL13" s="72" t="s">
        <v>808</v>
      </c>
      <c r="AM13" s="62" t="s">
        <v>35</v>
      </c>
      <c r="AN13" s="67" t="s">
        <v>45</v>
      </c>
      <c r="AO13" s="67" t="s">
        <v>50</v>
      </c>
      <c r="AP13" s="62" t="s">
        <v>52</v>
      </c>
      <c r="AQ13" s="62" t="s">
        <v>35</v>
      </c>
      <c r="AR13" s="67" t="s">
        <v>45</v>
      </c>
      <c r="AS13" s="67" t="s">
        <v>50</v>
      </c>
      <c r="AT13" s="62" t="s">
        <v>52</v>
      </c>
      <c r="AU13" s="62" t="s">
        <v>35</v>
      </c>
      <c r="AV13" s="67" t="s">
        <v>45</v>
      </c>
      <c r="AW13" s="67" t="s">
        <v>50</v>
      </c>
      <c r="AX13" s="62" t="s">
        <v>52</v>
      </c>
      <c r="AY13" s="62" t="s">
        <v>35</v>
      </c>
      <c r="AZ13" s="67" t="s">
        <v>45</v>
      </c>
      <c r="BA13" s="67" t="s">
        <v>50</v>
      </c>
      <c r="BB13" s="62" t="s">
        <v>52</v>
      </c>
      <c r="BC13" s="62" t="s">
        <v>35</v>
      </c>
      <c r="BD13" s="67" t="s">
        <v>45</v>
      </c>
      <c r="BE13" s="67" t="s">
        <v>50</v>
      </c>
      <c r="BF13" s="62" t="s">
        <v>52</v>
      </c>
      <c r="BG13" s="62" t="s">
        <v>35</v>
      </c>
      <c r="BH13" s="67" t="s">
        <v>45</v>
      </c>
      <c r="BI13" s="67" t="s">
        <v>50</v>
      </c>
      <c r="BJ13" s="62" t="s">
        <v>52</v>
      </c>
      <c r="BK13" s="62"/>
      <c r="BL13" s="67"/>
      <c r="BM13" s="67"/>
      <c r="BN13" s="62"/>
      <c r="BO13" s="62"/>
      <c r="BP13" s="67"/>
      <c r="BQ13" s="67"/>
      <c r="BR13" s="62"/>
      <c r="BS13" s="62"/>
      <c r="BT13" s="67"/>
      <c r="BU13" s="67"/>
      <c r="BV13" s="62"/>
      <c r="BW13" s="62"/>
      <c r="BX13" s="67"/>
      <c r="BY13" s="67"/>
      <c r="BZ13" s="62"/>
      <c r="CA13" s="62"/>
      <c r="CB13" s="67"/>
      <c r="CC13" s="67"/>
      <c r="CD13" s="62"/>
      <c r="CE13" s="62"/>
      <c r="CF13" s="67"/>
      <c r="CG13" s="67"/>
      <c r="CH13" s="62"/>
      <c r="CI13" s="67"/>
      <c r="CJ13" s="67"/>
      <c r="CK13" s="62"/>
      <c r="CL13" s="66" t="s">
        <v>18</v>
      </c>
      <c r="CM13" s="249">
        <f t="shared" si="5"/>
        <v>2.7993599999999997E-2</v>
      </c>
      <c r="CN13" s="66" t="s">
        <v>30</v>
      </c>
      <c r="CO13" s="249">
        <f t="shared" si="6"/>
        <v>0.6</v>
      </c>
      <c r="CP13" s="63" t="str">
        <f t="shared" si="7"/>
        <v>MODERADO</v>
      </c>
      <c r="CQ13" s="233">
        <f t="shared" si="8"/>
        <v>1.6796159999999997E-2</v>
      </c>
      <c r="CR13" s="77" t="s">
        <v>475</v>
      </c>
      <c r="CS13" s="63">
        <f t="shared" si="9"/>
        <v>3</v>
      </c>
      <c r="CT13" s="62"/>
      <c r="CU13" s="172" t="s">
        <v>687</v>
      </c>
      <c r="CV13" s="79" t="s">
        <v>672</v>
      </c>
      <c r="CW13" s="242"/>
      <c r="CX13" s="56">
        <f t="shared" si="10"/>
        <v>3</v>
      </c>
      <c r="CY13" s="59">
        <f t="shared" si="11"/>
        <v>3</v>
      </c>
      <c r="CZ13" s="56" t="str">
        <f t="shared" si="12"/>
        <v>Moderado</v>
      </c>
      <c r="DA13" s="237">
        <f t="shared" si="13"/>
        <v>0.6</v>
      </c>
      <c r="DB13" s="57">
        <f t="shared" si="14"/>
        <v>0.15</v>
      </c>
      <c r="DC13" s="57">
        <f t="shared" si="15"/>
        <v>0.25</v>
      </c>
      <c r="DD13" s="56">
        <f t="shared" si="16"/>
        <v>0.4</v>
      </c>
      <c r="DE13" s="55">
        <f t="shared" si="17"/>
        <v>2</v>
      </c>
      <c r="DF13" s="272">
        <f t="shared" si="18"/>
        <v>0.36</v>
      </c>
      <c r="DG13" s="55">
        <f t="shared" si="19"/>
        <v>3</v>
      </c>
      <c r="DH13" s="55"/>
      <c r="DI13" s="272">
        <f t="shared" si="20"/>
        <v>0.6</v>
      </c>
      <c r="DJ13" s="57">
        <f t="shared" si="21"/>
        <v>0.15</v>
      </c>
      <c r="DK13" s="57">
        <f t="shared" si="22"/>
        <v>0.25</v>
      </c>
      <c r="DL13" s="56">
        <f t="shared" si="23"/>
        <v>0.4</v>
      </c>
      <c r="DM13" s="55">
        <f t="shared" si="24"/>
        <v>2</v>
      </c>
      <c r="DN13" s="272">
        <f t="shared" si="25"/>
        <v>0.216</v>
      </c>
      <c r="DO13" s="55">
        <f t="shared" si="26"/>
        <v>3</v>
      </c>
      <c r="DP13" s="272">
        <f t="shared" si="27"/>
        <v>0.6</v>
      </c>
      <c r="DQ13" s="57">
        <f t="shared" si="28"/>
        <v>0.15</v>
      </c>
      <c r="DR13" s="57">
        <f t="shared" si="29"/>
        <v>0.25</v>
      </c>
      <c r="DS13" s="56">
        <f t="shared" si="30"/>
        <v>0.4</v>
      </c>
      <c r="DT13" s="55">
        <f t="shared" si="31"/>
        <v>1</v>
      </c>
      <c r="DU13" s="272">
        <f t="shared" si="32"/>
        <v>0.12959999999999999</v>
      </c>
      <c r="DV13" s="55">
        <f t="shared" si="33"/>
        <v>3</v>
      </c>
      <c r="DW13" s="272">
        <f t="shared" si="34"/>
        <v>0.6</v>
      </c>
      <c r="DX13" s="57">
        <f t="shared" si="35"/>
        <v>0.15</v>
      </c>
      <c r="DY13" s="57">
        <f t="shared" si="36"/>
        <v>0.25</v>
      </c>
      <c r="DZ13" s="56">
        <f t="shared" si="37"/>
        <v>0.4</v>
      </c>
      <c r="EA13" s="55">
        <f t="shared" si="38"/>
        <v>1</v>
      </c>
      <c r="EB13" s="272">
        <f t="shared" si="39"/>
        <v>7.7759999999999996E-2</v>
      </c>
      <c r="EC13" s="55">
        <f t="shared" si="40"/>
        <v>3</v>
      </c>
      <c r="ED13" s="272">
        <f t="shared" si="41"/>
        <v>0.6</v>
      </c>
      <c r="EE13" s="57">
        <f t="shared" si="42"/>
        <v>0.15</v>
      </c>
      <c r="EF13" s="57">
        <f t="shared" si="43"/>
        <v>0.25</v>
      </c>
      <c r="EG13" s="56">
        <f t="shared" si="44"/>
        <v>0.4</v>
      </c>
      <c r="EH13" s="55">
        <f t="shared" si="45"/>
        <v>1</v>
      </c>
      <c r="EI13" s="272">
        <f t="shared" si="46"/>
        <v>4.6655999999999996E-2</v>
      </c>
      <c r="EJ13" s="55">
        <f t="shared" si="47"/>
        <v>3</v>
      </c>
      <c r="EK13" s="272">
        <f t="shared" si="48"/>
        <v>0.6</v>
      </c>
      <c r="EL13" s="57">
        <f t="shared" si="49"/>
        <v>0.15</v>
      </c>
      <c r="EM13" s="57">
        <f t="shared" si="50"/>
        <v>0.25</v>
      </c>
      <c r="EN13" s="56">
        <f t="shared" si="51"/>
        <v>0.4</v>
      </c>
      <c r="EO13" s="55">
        <f t="shared" si="52"/>
        <v>1</v>
      </c>
      <c r="EP13" s="272">
        <f t="shared" si="53"/>
        <v>2.7993599999999997E-2</v>
      </c>
      <c r="EQ13" s="55">
        <f t="shared" si="54"/>
        <v>3</v>
      </c>
      <c r="ER13" s="272">
        <f t="shared" si="55"/>
        <v>0.6</v>
      </c>
      <c r="ES13" s="57">
        <f t="shared" si="56"/>
        <v>0</v>
      </c>
      <c r="ET13" s="57">
        <f t="shared" si="57"/>
        <v>0</v>
      </c>
      <c r="EU13" s="56">
        <f t="shared" si="58"/>
        <v>0</v>
      </c>
      <c r="EV13" s="55">
        <f t="shared" si="59"/>
        <v>1</v>
      </c>
      <c r="EW13" s="272">
        <f t="shared" si="60"/>
        <v>2.7993599999999997E-2</v>
      </c>
      <c r="EX13" s="55">
        <f t="shared" si="61"/>
        <v>3</v>
      </c>
      <c r="EY13" s="272">
        <f t="shared" si="62"/>
        <v>0.6</v>
      </c>
      <c r="EZ13" s="57">
        <f t="shared" si="63"/>
        <v>0</v>
      </c>
      <c r="FA13" s="57">
        <f t="shared" si="64"/>
        <v>0</v>
      </c>
      <c r="FB13" s="56">
        <f t="shared" si="65"/>
        <v>0</v>
      </c>
      <c r="FC13" s="55">
        <f t="shared" si="66"/>
        <v>1</v>
      </c>
      <c r="FD13" s="272">
        <f t="shared" si="67"/>
        <v>2.7993599999999997E-2</v>
      </c>
      <c r="FE13" s="55">
        <f t="shared" si="68"/>
        <v>3</v>
      </c>
      <c r="FF13" s="272">
        <f t="shared" si="69"/>
        <v>0.6</v>
      </c>
      <c r="FG13" s="57">
        <f t="shared" si="70"/>
        <v>0</v>
      </c>
      <c r="FH13" s="57">
        <f t="shared" si="71"/>
        <v>0</v>
      </c>
      <c r="FI13" s="56">
        <f t="shared" si="72"/>
        <v>0</v>
      </c>
      <c r="FJ13" s="55">
        <f t="shared" si="73"/>
        <v>1</v>
      </c>
      <c r="FK13" s="272">
        <f t="shared" si="74"/>
        <v>2.7993599999999997E-2</v>
      </c>
      <c r="FL13" s="55">
        <f t="shared" si="75"/>
        <v>3</v>
      </c>
      <c r="FM13" s="272">
        <f t="shared" si="76"/>
        <v>0.6</v>
      </c>
      <c r="FN13" s="57">
        <f t="shared" si="77"/>
        <v>0</v>
      </c>
      <c r="FO13" s="57">
        <f t="shared" si="78"/>
        <v>0</v>
      </c>
      <c r="FP13" s="56">
        <f t="shared" si="79"/>
        <v>0</v>
      </c>
      <c r="FQ13" s="55">
        <f t="shared" si="80"/>
        <v>1</v>
      </c>
      <c r="FR13" s="272">
        <f t="shared" si="81"/>
        <v>2.7993599999999997E-2</v>
      </c>
      <c r="FS13" s="55">
        <f t="shared" si="82"/>
        <v>3</v>
      </c>
      <c r="FT13" s="272">
        <f t="shared" si="83"/>
        <v>0.6</v>
      </c>
      <c r="FU13" s="57">
        <f t="shared" si="84"/>
        <v>0</v>
      </c>
      <c r="FV13" s="57">
        <f t="shared" si="85"/>
        <v>0</v>
      </c>
      <c r="FW13" s="56">
        <f t="shared" si="86"/>
        <v>0</v>
      </c>
      <c r="FX13" s="55">
        <f t="shared" si="87"/>
        <v>1</v>
      </c>
      <c r="FY13" s="272">
        <f t="shared" si="88"/>
        <v>2.7993599999999997E-2</v>
      </c>
      <c r="FZ13" s="55">
        <f t="shared" si="89"/>
        <v>3</v>
      </c>
      <c r="GA13" s="272">
        <f t="shared" si="90"/>
        <v>0.6</v>
      </c>
      <c r="GB13" s="57">
        <f t="shared" si="91"/>
        <v>0</v>
      </c>
      <c r="GC13" s="57">
        <f t="shared" si="92"/>
        <v>0</v>
      </c>
      <c r="GD13" s="56">
        <f t="shared" si="93"/>
        <v>0</v>
      </c>
      <c r="GE13" s="55">
        <f t="shared" si="94"/>
        <v>1</v>
      </c>
      <c r="GF13" s="272">
        <f t="shared" si="95"/>
        <v>2.7993599999999997E-2</v>
      </c>
      <c r="GG13" s="55">
        <f t="shared" si="96"/>
        <v>3</v>
      </c>
      <c r="GH13" s="272">
        <f t="shared" si="97"/>
        <v>0.6</v>
      </c>
      <c r="GI13" s="272">
        <f t="shared" si="98"/>
        <v>0.6</v>
      </c>
      <c r="GJ13" s="53"/>
    </row>
    <row r="14" spans="1:193 1680:1680" ht="102" x14ac:dyDescent="0.2">
      <c r="A14" s="347">
        <v>6</v>
      </c>
      <c r="B14" s="69" t="s">
        <v>680</v>
      </c>
      <c r="C14" s="80" t="s">
        <v>807</v>
      </c>
      <c r="D14" s="74" t="s">
        <v>206</v>
      </c>
      <c r="E14" s="68" t="s">
        <v>204</v>
      </c>
      <c r="F14" s="62" t="s">
        <v>5</v>
      </c>
      <c r="G14" s="68" t="s">
        <v>806</v>
      </c>
      <c r="H14" s="68" t="s">
        <v>173</v>
      </c>
      <c r="I14" s="71" t="s">
        <v>18</v>
      </c>
      <c r="J14" s="71" t="s">
        <v>54</v>
      </c>
      <c r="K14" s="71" t="s">
        <v>53</v>
      </c>
      <c r="L14" s="71" t="s">
        <v>53</v>
      </c>
      <c r="M14" s="71" t="s">
        <v>53</v>
      </c>
      <c r="N14" s="71" t="s">
        <v>53</v>
      </c>
      <c r="O14" s="71" t="s">
        <v>53</v>
      </c>
      <c r="P14" s="71" t="s">
        <v>53</v>
      </c>
      <c r="Q14" s="71" t="s">
        <v>53</v>
      </c>
      <c r="R14" s="71" t="s">
        <v>53</v>
      </c>
      <c r="S14" s="71" t="s">
        <v>54</v>
      </c>
      <c r="T14" s="71" t="s">
        <v>53</v>
      </c>
      <c r="U14" s="71" t="s">
        <v>54</v>
      </c>
      <c r="V14" s="71" t="s">
        <v>53</v>
      </c>
      <c r="W14" s="71" t="s">
        <v>53</v>
      </c>
      <c r="X14" s="71" t="s">
        <v>53</v>
      </c>
      <c r="Y14" s="71" t="s">
        <v>53</v>
      </c>
      <c r="Z14" s="71" t="s">
        <v>53</v>
      </c>
      <c r="AA14" s="71" t="s">
        <v>53</v>
      </c>
      <c r="AB14" s="71" t="s">
        <v>53</v>
      </c>
      <c r="AC14" s="70" t="str">
        <f t="shared" si="0"/>
        <v>1 - Muy Baja</v>
      </c>
      <c r="AD14" s="233">
        <f t="shared" si="1"/>
        <v>0.2</v>
      </c>
      <c r="AE14" s="70" t="str">
        <f t="shared" si="2"/>
        <v>3 - Moderado</v>
      </c>
      <c r="AF14" s="233">
        <f t="shared" si="3"/>
        <v>0.6</v>
      </c>
      <c r="AG14" s="69" t="str">
        <f>IFERROR(INDEX(#REF!,MATCH(I14,#REF!,0),MATCH(AE14,#REF!,0)),"")</f>
        <v/>
      </c>
      <c r="AH14" s="233">
        <f t="shared" si="4"/>
        <v>0.12</v>
      </c>
      <c r="AI14" s="80" t="s">
        <v>805</v>
      </c>
      <c r="AJ14" s="67" t="s">
        <v>677</v>
      </c>
      <c r="AK14" s="72" t="s">
        <v>804</v>
      </c>
      <c r="AL14" s="72" t="s">
        <v>803</v>
      </c>
      <c r="AM14" s="62" t="s">
        <v>35</v>
      </c>
      <c r="AN14" s="67" t="s">
        <v>45</v>
      </c>
      <c r="AO14" s="67" t="s">
        <v>50</v>
      </c>
      <c r="AP14" s="62" t="s">
        <v>52</v>
      </c>
      <c r="AQ14" s="62" t="s">
        <v>35</v>
      </c>
      <c r="AR14" s="67" t="s">
        <v>45</v>
      </c>
      <c r="AS14" s="67" t="s">
        <v>50</v>
      </c>
      <c r="AT14" s="62" t="s">
        <v>52</v>
      </c>
      <c r="AU14" s="62" t="s">
        <v>35</v>
      </c>
      <c r="AV14" s="67" t="s">
        <v>45</v>
      </c>
      <c r="AW14" s="67" t="s">
        <v>50</v>
      </c>
      <c r="AX14" s="62" t="s">
        <v>52</v>
      </c>
      <c r="AY14" s="62" t="s">
        <v>35</v>
      </c>
      <c r="AZ14" s="67" t="s">
        <v>45</v>
      </c>
      <c r="BA14" s="67" t="s">
        <v>50</v>
      </c>
      <c r="BB14" s="62" t="s">
        <v>52</v>
      </c>
      <c r="BC14" s="62" t="s">
        <v>35</v>
      </c>
      <c r="BD14" s="67" t="s">
        <v>45</v>
      </c>
      <c r="BE14" s="67" t="s">
        <v>50</v>
      </c>
      <c r="BF14" s="62" t="s">
        <v>52</v>
      </c>
      <c r="BG14" s="62"/>
      <c r="BH14" s="67"/>
      <c r="BI14" s="67"/>
      <c r="BJ14" s="62"/>
      <c r="BK14" s="62"/>
      <c r="BL14" s="67"/>
      <c r="BM14" s="67"/>
      <c r="BN14" s="62"/>
      <c r="BO14" s="62"/>
      <c r="BP14" s="67"/>
      <c r="BQ14" s="67"/>
      <c r="BR14" s="62"/>
      <c r="BS14" s="62"/>
      <c r="BT14" s="67"/>
      <c r="BU14" s="67"/>
      <c r="BV14" s="62"/>
      <c r="BW14" s="62"/>
      <c r="BX14" s="67"/>
      <c r="BY14" s="67"/>
      <c r="BZ14" s="62"/>
      <c r="CA14" s="62"/>
      <c r="CB14" s="67"/>
      <c r="CC14" s="67"/>
      <c r="CD14" s="62"/>
      <c r="CE14" s="62"/>
      <c r="CF14" s="67"/>
      <c r="CG14" s="67"/>
      <c r="CH14" s="62"/>
      <c r="CI14" s="67"/>
      <c r="CJ14" s="67"/>
      <c r="CK14" s="62"/>
      <c r="CL14" s="66" t="s">
        <v>18</v>
      </c>
      <c r="CM14" s="249">
        <f t="shared" si="5"/>
        <v>1.5551999999999996E-2</v>
      </c>
      <c r="CN14" s="66" t="s">
        <v>30</v>
      </c>
      <c r="CO14" s="249">
        <f t="shared" si="6"/>
        <v>0.6</v>
      </c>
      <c r="CP14" s="63" t="str">
        <f t="shared" si="7"/>
        <v>MODERADO</v>
      </c>
      <c r="CQ14" s="233">
        <f t="shared" si="8"/>
        <v>9.3311999999999978E-3</v>
      </c>
      <c r="CR14" s="77" t="s">
        <v>230</v>
      </c>
      <c r="CS14" s="63">
        <f t="shared" si="9"/>
        <v>3</v>
      </c>
      <c r="CT14" s="62"/>
      <c r="CU14" s="172" t="s">
        <v>687</v>
      </c>
      <c r="CV14" s="79" t="s">
        <v>672</v>
      </c>
      <c r="CW14" s="242"/>
      <c r="CX14" s="56">
        <f t="shared" si="10"/>
        <v>3</v>
      </c>
      <c r="CY14" s="59">
        <f t="shared" si="11"/>
        <v>3</v>
      </c>
      <c r="CZ14" s="56" t="str">
        <f t="shared" si="12"/>
        <v>Moderado</v>
      </c>
      <c r="DA14" s="237">
        <f t="shared" si="13"/>
        <v>0.6</v>
      </c>
      <c r="DB14" s="57">
        <f t="shared" si="14"/>
        <v>0.15</v>
      </c>
      <c r="DC14" s="57">
        <f t="shared" si="15"/>
        <v>0.25</v>
      </c>
      <c r="DD14" s="56">
        <f t="shared" si="16"/>
        <v>0.4</v>
      </c>
      <c r="DE14" s="55">
        <f t="shared" si="17"/>
        <v>1</v>
      </c>
      <c r="DF14" s="272">
        <f t="shared" si="18"/>
        <v>0.12</v>
      </c>
      <c r="DG14" s="55">
        <f t="shared" si="19"/>
        <v>3</v>
      </c>
      <c r="DH14" s="55"/>
      <c r="DI14" s="272">
        <f t="shared" si="20"/>
        <v>0.6</v>
      </c>
      <c r="DJ14" s="57">
        <f t="shared" si="21"/>
        <v>0.15</v>
      </c>
      <c r="DK14" s="57">
        <f t="shared" si="22"/>
        <v>0.25</v>
      </c>
      <c r="DL14" s="56">
        <f t="shared" si="23"/>
        <v>0.4</v>
      </c>
      <c r="DM14" s="55">
        <f t="shared" si="24"/>
        <v>1</v>
      </c>
      <c r="DN14" s="272">
        <f t="shared" si="25"/>
        <v>7.1999999999999995E-2</v>
      </c>
      <c r="DO14" s="55">
        <f t="shared" si="26"/>
        <v>3</v>
      </c>
      <c r="DP14" s="272">
        <f t="shared" si="27"/>
        <v>0.6</v>
      </c>
      <c r="DQ14" s="57">
        <f t="shared" si="28"/>
        <v>0.15</v>
      </c>
      <c r="DR14" s="57">
        <f t="shared" si="29"/>
        <v>0.25</v>
      </c>
      <c r="DS14" s="56">
        <f t="shared" si="30"/>
        <v>0.4</v>
      </c>
      <c r="DT14" s="55">
        <f t="shared" si="31"/>
        <v>1</v>
      </c>
      <c r="DU14" s="272">
        <f t="shared" si="32"/>
        <v>4.3199999999999995E-2</v>
      </c>
      <c r="DV14" s="55">
        <f t="shared" si="33"/>
        <v>3</v>
      </c>
      <c r="DW14" s="272">
        <f t="shared" si="34"/>
        <v>0.6</v>
      </c>
      <c r="DX14" s="57">
        <f t="shared" si="35"/>
        <v>0.15</v>
      </c>
      <c r="DY14" s="57">
        <f t="shared" si="36"/>
        <v>0.25</v>
      </c>
      <c r="DZ14" s="56">
        <f t="shared" si="37"/>
        <v>0.4</v>
      </c>
      <c r="EA14" s="55">
        <f t="shared" si="38"/>
        <v>1</v>
      </c>
      <c r="EB14" s="272">
        <f t="shared" si="39"/>
        <v>2.5919999999999995E-2</v>
      </c>
      <c r="EC14" s="55">
        <f t="shared" si="40"/>
        <v>3</v>
      </c>
      <c r="ED14" s="272">
        <f t="shared" si="41"/>
        <v>0.6</v>
      </c>
      <c r="EE14" s="57">
        <f t="shared" si="42"/>
        <v>0.15</v>
      </c>
      <c r="EF14" s="57">
        <f t="shared" si="43"/>
        <v>0.25</v>
      </c>
      <c r="EG14" s="56">
        <f t="shared" si="44"/>
        <v>0.4</v>
      </c>
      <c r="EH14" s="55">
        <f t="shared" si="45"/>
        <v>1</v>
      </c>
      <c r="EI14" s="272">
        <f t="shared" si="46"/>
        <v>1.5551999999999996E-2</v>
      </c>
      <c r="EJ14" s="55">
        <f t="shared" si="47"/>
        <v>3</v>
      </c>
      <c r="EK14" s="272">
        <f t="shared" si="48"/>
        <v>0.6</v>
      </c>
      <c r="EL14" s="57">
        <f t="shared" si="49"/>
        <v>0</v>
      </c>
      <c r="EM14" s="57">
        <f t="shared" si="50"/>
        <v>0</v>
      </c>
      <c r="EN14" s="56">
        <f t="shared" si="51"/>
        <v>0</v>
      </c>
      <c r="EO14" s="55">
        <f t="shared" si="52"/>
        <v>1</v>
      </c>
      <c r="EP14" s="272">
        <f t="shared" si="53"/>
        <v>1.5551999999999996E-2</v>
      </c>
      <c r="EQ14" s="55">
        <f t="shared" si="54"/>
        <v>3</v>
      </c>
      <c r="ER14" s="272">
        <f t="shared" si="55"/>
        <v>0.6</v>
      </c>
      <c r="ES14" s="57">
        <f t="shared" si="56"/>
        <v>0</v>
      </c>
      <c r="ET14" s="57">
        <f t="shared" si="57"/>
        <v>0</v>
      </c>
      <c r="EU14" s="56">
        <f t="shared" si="58"/>
        <v>0</v>
      </c>
      <c r="EV14" s="55">
        <f t="shared" si="59"/>
        <v>1</v>
      </c>
      <c r="EW14" s="272">
        <f t="shared" si="60"/>
        <v>1.5551999999999996E-2</v>
      </c>
      <c r="EX14" s="55">
        <f t="shared" si="61"/>
        <v>3</v>
      </c>
      <c r="EY14" s="272">
        <f t="shared" si="62"/>
        <v>0.6</v>
      </c>
      <c r="EZ14" s="57">
        <f t="shared" si="63"/>
        <v>0</v>
      </c>
      <c r="FA14" s="57">
        <f t="shared" si="64"/>
        <v>0</v>
      </c>
      <c r="FB14" s="56">
        <f t="shared" si="65"/>
        <v>0</v>
      </c>
      <c r="FC14" s="55">
        <f t="shared" si="66"/>
        <v>1</v>
      </c>
      <c r="FD14" s="272">
        <f t="shared" si="67"/>
        <v>1.5551999999999996E-2</v>
      </c>
      <c r="FE14" s="55">
        <f t="shared" si="68"/>
        <v>3</v>
      </c>
      <c r="FF14" s="272">
        <f t="shared" si="69"/>
        <v>0.6</v>
      </c>
      <c r="FG14" s="57">
        <f t="shared" si="70"/>
        <v>0</v>
      </c>
      <c r="FH14" s="57">
        <f t="shared" si="71"/>
        <v>0</v>
      </c>
      <c r="FI14" s="56">
        <f t="shared" si="72"/>
        <v>0</v>
      </c>
      <c r="FJ14" s="55">
        <f t="shared" si="73"/>
        <v>1</v>
      </c>
      <c r="FK14" s="272">
        <f t="shared" si="74"/>
        <v>1.5551999999999996E-2</v>
      </c>
      <c r="FL14" s="55">
        <f t="shared" si="75"/>
        <v>3</v>
      </c>
      <c r="FM14" s="272">
        <f t="shared" si="76"/>
        <v>0.6</v>
      </c>
      <c r="FN14" s="57">
        <f t="shared" si="77"/>
        <v>0</v>
      </c>
      <c r="FO14" s="57">
        <f t="shared" si="78"/>
        <v>0</v>
      </c>
      <c r="FP14" s="56">
        <f t="shared" si="79"/>
        <v>0</v>
      </c>
      <c r="FQ14" s="55">
        <f t="shared" si="80"/>
        <v>1</v>
      </c>
      <c r="FR14" s="272">
        <f t="shared" si="81"/>
        <v>1.5551999999999996E-2</v>
      </c>
      <c r="FS14" s="55">
        <f t="shared" si="82"/>
        <v>3</v>
      </c>
      <c r="FT14" s="272">
        <f t="shared" si="83"/>
        <v>0.6</v>
      </c>
      <c r="FU14" s="57">
        <f t="shared" si="84"/>
        <v>0</v>
      </c>
      <c r="FV14" s="57">
        <f t="shared" si="85"/>
        <v>0</v>
      </c>
      <c r="FW14" s="56">
        <f t="shared" si="86"/>
        <v>0</v>
      </c>
      <c r="FX14" s="55">
        <f t="shared" si="87"/>
        <v>1</v>
      </c>
      <c r="FY14" s="272">
        <f t="shared" si="88"/>
        <v>1.5551999999999996E-2</v>
      </c>
      <c r="FZ14" s="55">
        <f t="shared" si="89"/>
        <v>3</v>
      </c>
      <c r="GA14" s="272">
        <f t="shared" si="90"/>
        <v>0.6</v>
      </c>
      <c r="GB14" s="57">
        <f t="shared" si="91"/>
        <v>0</v>
      </c>
      <c r="GC14" s="57">
        <f t="shared" si="92"/>
        <v>0</v>
      </c>
      <c r="GD14" s="56">
        <f t="shared" si="93"/>
        <v>0</v>
      </c>
      <c r="GE14" s="55">
        <f t="shared" si="94"/>
        <v>1</v>
      </c>
      <c r="GF14" s="272">
        <f t="shared" si="95"/>
        <v>1.5551999999999996E-2</v>
      </c>
      <c r="GG14" s="55">
        <f t="shared" si="96"/>
        <v>3</v>
      </c>
      <c r="GH14" s="272">
        <f t="shared" si="97"/>
        <v>0.6</v>
      </c>
      <c r="GI14" s="272">
        <f t="shared" si="98"/>
        <v>0.6</v>
      </c>
      <c r="GJ14" s="53"/>
    </row>
    <row r="15" spans="1:193 1680:1680" ht="142.80000000000001" x14ac:dyDescent="0.2">
      <c r="A15" s="347">
        <v>7</v>
      </c>
      <c r="B15" s="69" t="s">
        <v>680</v>
      </c>
      <c r="C15" s="80" t="s">
        <v>802</v>
      </c>
      <c r="D15" s="74" t="s">
        <v>206</v>
      </c>
      <c r="E15" s="68" t="s">
        <v>204</v>
      </c>
      <c r="F15" s="62" t="s">
        <v>5</v>
      </c>
      <c r="G15" s="68" t="s">
        <v>789</v>
      </c>
      <c r="H15" s="68" t="s">
        <v>173</v>
      </c>
      <c r="I15" s="71" t="s">
        <v>20</v>
      </c>
      <c r="J15" s="71" t="s">
        <v>54</v>
      </c>
      <c r="K15" s="71" t="s">
        <v>53</v>
      </c>
      <c r="L15" s="71" t="s">
        <v>53</v>
      </c>
      <c r="M15" s="71" t="s">
        <v>53</v>
      </c>
      <c r="N15" s="71" t="s">
        <v>53</v>
      </c>
      <c r="O15" s="71" t="s">
        <v>53</v>
      </c>
      <c r="P15" s="71" t="s">
        <v>53</v>
      </c>
      <c r="Q15" s="71" t="s">
        <v>53</v>
      </c>
      <c r="R15" s="71" t="s">
        <v>53</v>
      </c>
      <c r="S15" s="71" t="s">
        <v>54</v>
      </c>
      <c r="T15" s="71" t="s">
        <v>53</v>
      </c>
      <c r="U15" s="71" t="s">
        <v>54</v>
      </c>
      <c r="V15" s="71" t="s">
        <v>53</v>
      </c>
      <c r="W15" s="71" t="s">
        <v>53</v>
      </c>
      <c r="X15" s="71" t="s">
        <v>53</v>
      </c>
      <c r="Y15" s="71" t="s">
        <v>53</v>
      </c>
      <c r="Z15" s="71" t="s">
        <v>53</v>
      </c>
      <c r="AA15" s="71" t="s">
        <v>53</v>
      </c>
      <c r="AB15" s="71" t="s">
        <v>53</v>
      </c>
      <c r="AC15" s="70" t="str">
        <f t="shared" si="0"/>
        <v>2 - Baja</v>
      </c>
      <c r="AD15" s="233">
        <f t="shared" si="1"/>
        <v>0.4</v>
      </c>
      <c r="AE15" s="70" t="str">
        <f t="shared" si="2"/>
        <v>3 - Moderado</v>
      </c>
      <c r="AF15" s="233">
        <f t="shared" si="3"/>
        <v>0.6</v>
      </c>
      <c r="AG15" s="69" t="str">
        <f>IFERROR(INDEX(#REF!,MATCH(I15,#REF!,0),MATCH(AE15,#REF!,0)),"")</f>
        <v/>
      </c>
      <c r="AH15" s="233">
        <f t="shared" si="4"/>
        <v>0.24</v>
      </c>
      <c r="AI15" s="80" t="s">
        <v>801</v>
      </c>
      <c r="AJ15" s="67" t="s">
        <v>677</v>
      </c>
      <c r="AK15" s="72" t="s">
        <v>800</v>
      </c>
      <c r="AL15" s="72" t="s">
        <v>799</v>
      </c>
      <c r="AM15" s="62" t="s">
        <v>35</v>
      </c>
      <c r="AN15" s="67" t="s">
        <v>45</v>
      </c>
      <c r="AO15" s="67" t="s">
        <v>50</v>
      </c>
      <c r="AP15" s="62" t="s">
        <v>52</v>
      </c>
      <c r="AQ15" s="62" t="s">
        <v>35</v>
      </c>
      <c r="AR15" s="67" t="s">
        <v>45</v>
      </c>
      <c r="AS15" s="67" t="s">
        <v>50</v>
      </c>
      <c r="AT15" s="62" t="s">
        <v>52</v>
      </c>
      <c r="AU15" s="62" t="s">
        <v>35</v>
      </c>
      <c r="AV15" s="67" t="s">
        <v>45</v>
      </c>
      <c r="AW15" s="67" t="s">
        <v>50</v>
      </c>
      <c r="AX15" s="62" t="s">
        <v>52</v>
      </c>
      <c r="AY15" s="62" t="s">
        <v>35</v>
      </c>
      <c r="AZ15" s="67" t="s">
        <v>45</v>
      </c>
      <c r="BA15" s="67" t="s">
        <v>50</v>
      </c>
      <c r="BB15" s="62" t="s">
        <v>52</v>
      </c>
      <c r="BC15" s="62" t="s">
        <v>35</v>
      </c>
      <c r="BD15" s="67" t="s">
        <v>45</v>
      </c>
      <c r="BE15" s="67" t="s">
        <v>50</v>
      </c>
      <c r="BF15" s="62" t="s">
        <v>52</v>
      </c>
      <c r="BG15" s="62" t="s">
        <v>35</v>
      </c>
      <c r="BH15" s="67" t="s">
        <v>45</v>
      </c>
      <c r="BI15" s="67" t="s">
        <v>50</v>
      </c>
      <c r="BJ15" s="62" t="s">
        <v>52</v>
      </c>
      <c r="BK15" s="62"/>
      <c r="BL15" s="67"/>
      <c r="BM15" s="67"/>
      <c r="BN15" s="62"/>
      <c r="BO15" s="62"/>
      <c r="BP15" s="67"/>
      <c r="BQ15" s="67"/>
      <c r="BR15" s="62"/>
      <c r="BS15" s="62"/>
      <c r="BT15" s="67"/>
      <c r="BU15" s="67"/>
      <c r="BV15" s="62"/>
      <c r="BW15" s="62"/>
      <c r="BX15" s="67"/>
      <c r="BY15" s="67"/>
      <c r="BZ15" s="62"/>
      <c r="CA15" s="62"/>
      <c r="CB15" s="67"/>
      <c r="CC15" s="67"/>
      <c r="CD15" s="62"/>
      <c r="CE15" s="62"/>
      <c r="CF15" s="67"/>
      <c r="CG15" s="67"/>
      <c r="CH15" s="62"/>
      <c r="CI15" s="67"/>
      <c r="CJ15" s="67"/>
      <c r="CK15" s="62"/>
      <c r="CL15" s="66" t="s">
        <v>18</v>
      </c>
      <c r="CM15" s="249">
        <f t="shared" si="5"/>
        <v>1.8662399999999996E-2</v>
      </c>
      <c r="CN15" s="66" t="s">
        <v>30</v>
      </c>
      <c r="CO15" s="249">
        <f t="shared" si="6"/>
        <v>0.6</v>
      </c>
      <c r="CP15" s="63" t="str">
        <f t="shared" si="7"/>
        <v>MODERADO</v>
      </c>
      <c r="CQ15" s="233">
        <f t="shared" si="8"/>
        <v>1.1197439999999998E-2</v>
      </c>
      <c r="CR15" s="77" t="s">
        <v>230</v>
      </c>
      <c r="CS15" s="63">
        <f t="shared" si="9"/>
        <v>3</v>
      </c>
      <c r="CT15" s="62"/>
      <c r="CU15" s="172" t="s">
        <v>687</v>
      </c>
      <c r="CV15" s="79" t="s">
        <v>672</v>
      </c>
      <c r="CW15" s="242"/>
      <c r="CX15" s="56">
        <f t="shared" si="10"/>
        <v>3</v>
      </c>
      <c r="CY15" s="59">
        <f t="shared" si="11"/>
        <v>3</v>
      </c>
      <c r="CZ15" s="56" t="str">
        <f t="shared" si="12"/>
        <v>Moderado</v>
      </c>
      <c r="DA15" s="237">
        <f t="shared" si="13"/>
        <v>0.6</v>
      </c>
      <c r="DB15" s="57">
        <f t="shared" si="14"/>
        <v>0.15</v>
      </c>
      <c r="DC15" s="57">
        <f t="shared" si="15"/>
        <v>0.25</v>
      </c>
      <c r="DD15" s="56">
        <f t="shared" si="16"/>
        <v>0.4</v>
      </c>
      <c r="DE15" s="55">
        <f t="shared" si="17"/>
        <v>2</v>
      </c>
      <c r="DF15" s="272">
        <f t="shared" si="18"/>
        <v>0.24</v>
      </c>
      <c r="DG15" s="55">
        <f t="shared" si="19"/>
        <v>3</v>
      </c>
      <c r="DH15" s="55"/>
      <c r="DI15" s="272">
        <f t="shared" si="20"/>
        <v>0.6</v>
      </c>
      <c r="DJ15" s="57">
        <f t="shared" si="21"/>
        <v>0.15</v>
      </c>
      <c r="DK15" s="57">
        <f t="shared" si="22"/>
        <v>0.25</v>
      </c>
      <c r="DL15" s="56">
        <f t="shared" si="23"/>
        <v>0.4</v>
      </c>
      <c r="DM15" s="55">
        <f t="shared" si="24"/>
        <v>1</v>
      </c>
      <c r="DN15" s="272">
        <f t="shared" si="25"/>
        <v>0.14399999999999999</v>
      </c>
      <c r="DO15" s="55">
        <f t="shared" si="26"/>
        <v>3</v>
      </c>
      <c r="DP15" s="272">
        <f t="shared" si="27"/>
        <v>0.6</v>
      </c>
      <c r="DQ15" s="57">
        <f t="shared" si="28"/>
        <v>0.15</v>
      </c>
      <c r="DR15" s="57">
        <f t="shared" si="29"/>
        <v>0.25</v>
      </c>
      <c r="DS15" s="56">
        <f t="shared" si="30"/>
        <v>0.4</v>
      </c>
      <c r="DT15" s="55">
        <f t="shared" si="31"/>
        <v>1</v>
      </c>
      <c r="DU15" s="272">
        <f t="shared" si="32"/>
        <v>8.6399999999999991E-2</v>
      </c>
      <c r="DV15" s="55">
        <f t="shared" si="33"/>
        <v>3</v>
      </c>
      <c r="DW15" s="272">
        <f t="shared" si="34"/>
        <v>0.6</v>
      </c>
      <c r="DX15" s="57">
        <f t="shared" si="35"/>
        <v>0.15</v>
      </c>
      <c r="DY15" s="57">
        <f t="shared" si="36"/>
        <v>0.25</v>
      </c>
      <c r="DZ15" s="56">
        <f t="shared" si="37"/>
        <v>0.4</v>
      </c>
      <c r="EA15" s="55">
        <f t="shared" si="38"/>
        <v>1</v>
      </c>
      <c r="EB15" s="272">
        <f t="shared" si="39"/>
        <v>5.183999999999999E-2</v>
      </c>
      <c r="EC15" s="55">
        <f t="shared" si="40"/>
        <v>3</v>
      </c>
      <c r="ED15" s="272">
        <f t="shared" si="41"/>
        <v>0.6</v>
      </c>
      <c r="EE15" s="57">
        <f t="shared" si="42"/>
        <v>0.15</v>
      </c>
      <c r="EF15" s="57">
        <f t="shared" si="43"/>
        <v>0.25</v>
      </c>
      <c r="EG15" s="56">
        <f t="shared" si="44"/>
        <v>0.4</v>
      </c>
      <c r="EH15" s="55">
        <f t="shared" si="45"/>
        <v>1</v>
      </c>
      <c r="EI15" s="272">
        <f t="shared" si="46"/>
        <v>3.1103999999999993E-2</v>
      </c>
      <c r="EJ15" s="55">
        <f t="shared" si="47"/>
        <v>3</v>
      </c>
      <c r="EK15" s="272">
        <f t="shared" si="48"/>
        <v>0.6</v>
      </c>
      <c r="EL15" s="57">
        <f t="shared" si="49"/>
        <v>0.15</v>
      </c>
      <c r="EM15" s="57">
        <f t="shared" si="50"/>
        <v>0.25</v>
      </c>
      <c r="EN15" s="56">
        <f t="shared" si="51"/>
        <v>0.4</v>
      </c>
      <c r="EO15" s="55">
        <f t="shared" si="52"/>
        <v>1</v>
      </c>
      <c r="EP15" s="272">
        <f t="shared" si="53"/>
        <v>1.8662399999999996E-2</v>
      </c>
      <c r="EQ15" s="55">
        <f t="shared" si="54"/>
        <v>3</v>
      </c>
      <c r="ER15" s="272">
        <f t="shared" si="55"/>
        <v>0.6</v>
      </c>
      <c r="ES15" s="57">
        <f t="shared" si="56"/>
        <v>0</v>
      </c>
      <c r="ET15" s="57">
        <f t="shared" si="57"/>
        <v>0</v>
      </c>
      <c r="EU15" s="56">
        <f t="shared" si="58"/>
        <v>0</v>
      </c>
      <c r="EV15" s="55">
        <f t="shared" si="59"/>
        <v>1</v>
      </c>
      <c r="EW15" s="272">
        <f t="shared" si="60"/>
        <v>1.8662399999999996E-2</v>
      </c>
      <c r="EX15" s="55">
        <f t="shared" si="61"/>
        <v>3</v>
      </c>
      <c r="EY15" s="272">
        <f t="shared" si="62"/>
        <v>0.6</v>
      </c>
      <c r="EZ15" s="57">
        <f t="shared" si="63"/>
        <v>0</v>
      </c>
      <c r="FA15" s="57">
        <f t="shared" si="64"/>
        <v>0</v>
      </c>
      <c r="FB15" s="56">
        <f t="shared" si="65"/>
        <v>0</v>
      </c>
      <c r="FC15" s="55">
        <f t="shared" si="66"/>
        <v>1</v>
      </c>
      <c r="FD15" s="272">
        <f t="shared" si="67"/>
        <v>1.8662399999999996E-2</v>
      </c>
      <c r="FE15" s="55">
        <f t="shared" si="68"/>
        <v>3</v>
      </c>
      <c r="FF15" s="272">
        <f t="shared" si="69"/>
        <v>0.6</v>
      </c>
      <c r="FG15" s="57">
        <f t="shared" si="70"/>
        <v>0</v>
      </c>
      <c r="FH15" s="57">
        <f t="shared" si="71"/>
        <v>0</v>
      </c>
      <c r="FI15" s="56">
        <f t="shared" si="72"/>
        <v>0</v>
      </c>
      <c r="FJ15" s="55">
        <f t="shared" si="73"/>
        <v>1</v>
      </c>
      <c r="FK15" s="272">
        <f t="shared" si="74"/>
        <v>1.8662399999999996E-2</v>
      </c>
      <c r="FL15" s="55">
        <f t="shared" si="75"/>
        <v>3</v>
      </c>
      <c r="FM15" s="272">
        <f t="shared" si="76"/>
        <v>0.6</v>
      </c>
      <c r="FN15" s="57">
        <f t="shared" si="77"/>
        <v>0</v>
      </c>
      <c r="FO15" s="57">
        <f t="shared" si="78"/>
        <v>0</v>
      </c>
      <c r="FP15" s="56">
        <f t="shared" si="79"/>
        <v>0</v>
      </c>
      <c r="FQ15" s="55">
        <f t="shared" si="80"/>
        <v>1</v>
      </c>
      <c r="FR15" s="272">
        <f t="shared" si="81"/>
        <v>1.8662399999999996E-2</v>
      </c>
      <c r="FS15" s="55">
        <f t="shared" si="82"/>
        <v>3</v>
      </c>
      <c r="FT15" s="272">
        <f t="shared" si="83"/>
        <v>0.6</v>
      </c>
      <c r="FU15" s="57">
        <f t="shared" si="84"/>
        <v>0</v>
      </c>
      <c r="FV15" s="57">
        <f t="shared" si="85"/>
        <v>0</v>
      </c>
      <c r="FW15" s="56">
        <f t="shared" si="86"/>
        <v>0</v>
      </c>
      <c r="FX15" s="55">
        <f t="shared" si="87"/>
        <v>1</v>
      </c>
      <c r="FY15" s="272">
        <f t="shared" si="88"/>
        <v>1.8662399999999996E-2</v>
      </c>
      <c r="FZ15" s="55">
        <f t="shared" si="89"/>
        <v>3</v>
      </c>
      <c r="GA15" s="272">
        <f t="shared" si="90"/>
        <v>0.6</v>
      </c>
      <c r="GB15" s="57">
        <f t="shared" si="91"/>
        <v>0</v>
      </c>
      <c r="GC15" s="57">
        <f t="shared" si="92"/>
        <v>0</v>
      </c>
      <c r="GD15" s="56">
        <f t="shared" si="93"/>
        <v>0</v>
      </c>
      <c r="GE15" s="55">
        <f t="shared" si="94"/>
        <v>1</v>
      </c>
      <c r="GF15" s="272">
        <f t="shared" si="95"/>
        <v>1.8662399999999996E-2</v>
      </c>
      <c r="GG15" s="55">
        <f t="shared" si="96"/>
        <v>3</v>
      </c>
      <c r="GH15" s="272">
        <f t="shared" si="97"/>
        <v>0.6</v>
      </c>
      <c r="GI15" s="272">
        <f t="shared" si="98"/>
        <v>0.6</v>
      </c>
      <c r="GJ15" s="53"/>
    </row>
    <row r="16" spans="1:193 1680:1680" ht="153" x14ac:dyDescent="0.2">
      <c r="A16" s="347">
        <v>8</v>
      </c>
      <c r="B16" s="69" t="s">
        <v>680</v>
      </c>
      <c r="C16" s="80" t="s">
        <v>798</v>
      </c>
      <c r="D16" s="74" t="s">
        <v>205</v>
      </c>
      <c r="E16" s="68" t="s">
        <v>539</v>
      </c>
      <c r="F16" s="62" t="s">
        <v>224</v>
      </c>
      <c r="G16" s="68" t="s">
        <v>789</v>
      </c>
      <c r="H16" s="68" t="s">
        <v>173</v>
      </c>
      <c r="I16" s="71" t="s">
        <v>20</v>
      </c>
      <c r="J16" s="71" t="s">
        <v>54</v>
      </c>
      <c r="K16" s="71" t="s">
        <v>53</v>
      </c>
      <c r="L16" s="71" t="s">
        <v>53</v>
      </c>
      <c r="M16" s="71" t="s">
        <v>53</v>
      </c>
      <c r="N16" s="71" t="s">
        <v>53</v>
      </c>
      <c r="O16" s="71" t="s">
        <v>53</v>
      </c>
      <c r="P16" s="71" t="s">
        <v>53</v>
      </c>
      <c r="Q16" s="71" t="s">
        <v>53</v>
      </c>
      <c r="R16" s="71" t="s">
        <v>53</v>
      </c>
      <c r="S16" s="71" t="s">
        <v>54</v>
      </c>
      <c r="T16" s="71" t="s">
        <v>53</v>
      </c>
      <c r="U16" s="71" t="s">
        <v>54</v>
      </c>
      <c r="V16" s="71" t="s">
        <v>53</v>
      </c>
      <c r="W16" s="71" t="s">
        <v>53</v>
      </c>
      <c r="X16" s="71" t="s">
        <v>53</v>
      </c>
      <c r="Y16" s="71" t="s">
        <v>53</v>
      </c>
      <c r="Z16" s="71" t="s">
        <v>53</v>
      </c>
      <c r="AA16" s="71" t="s">
        <v>53</v>
      </c>
      <c r="AB16" s="71" t="s">
        <v>53</v>
      </c>
      <c r="AC16" s="70" t="str">
        <f t="shared" si="0"/>
        <v>2 - Baja</v>
      </c>
      <c r="AD16" s="233">
        <f t="shared" si="1"/>
        <v>0.4</v>
      </c>
      <c r="AE16" s="70" t="str">
        <f t="shared" si="2"/>
        <v>3 - Moderado</v>
      </c>
      <c r="AF16" s="233">
        <f t="shared" si="3"/>
        <v>0.6</v>
      </c>
      <c r="AG16" s="69" t="str">
        <f>IFERROR(INDEX(#REF!,MATCH(I16,#REF!,0),MATCH(AE16,#REF!,0)),"")</f>
        <v/>
      </c>
      <c r="AH16" s="233">
        <f t="shared" si="4"/>
        <v>0.24</v>
      </c>
      <c r="AI16" s="349" t="s">
        <v>797</v>
      </c>
      <c r="AJ16" s="67" t="s">
        <v>677</v>
      </c>
      <c r="AK16" s="72" t="s">
        <v>796</v>
      </c>
      <c r="AL16" s="72" t="s">
        <v>795</v>
      </c>
      <c r="AM16" s="62" t="s">
        <v>35</v>
      </c>
      <c r="AN16" s="67" t="s">
        <v>45</v>
      </c>
      <c r="AO16" s="67" t="s">
        <v>50</v>
      </c>
      <c r="AP16" s="62" t="s">
        <v>52</v>
      </c>
      <c r="AQ16" s="62" t="s">
        <v>35</v>
      </c>
      <c r="AR16" s="67" t="s">
        <v>45</v>
      </c>
      <c r="AS16" s="67" t="s">
        <v>50</v>
      </c>
      <c r="AT16" s="62" t="s">
        <v>52</v>
      </c>
      <c r="AU16" s="62" t="s">
        <v>35</v>
      </c>
      <c r="AV16" s="67" t="s">
        <v>45</v>
      </c>
      <c r="AW16" s="67" t="s">
        <v>50</v>
      </c>
      <c r="AX16" s="62" t="s">
        <v>52</v>
      </c>
      <c r="AY16" s="62" t="s">
        <v>35</v>
      </c>
      <c r="AZ16" s="67" t="s">
        <v>45</v>
      </c>
      <c r="BA16" s="67" t="s">
        <v>50</v>
      </c>
      <c r="BB16" s="62" t="s">
        <v>52</v>
      </c>
      <c r="BC16" s="62" t="s">
        <v>35</v>
      </c>
      <c r="BD16" s="67" t="s">
        <v>45</v>
      </c>
      <c r="BE16" s="67" t="s">
        <v>50</v>
      </c>
      <c r="BF16" s="62" t="s">
        <v>52</v>
      </c>
      <c r="BG16" s="62" t="s">
        <v>35</v>
      </c>
      <c r="BH16" s="67" t="s">
        <v>45</v>
      </c>
      <c r="BI16" s="67" t="s">
        <v>50</v>
      </c>
      <c r="BJ16" s="62" t="s">
        <v>52</v>
      </c>
      <c r="BK16" s="62"/>
      <c r="BL16" s="67"/>
      <c r="BM16" s="67"/>
      <c r="BN16" s="62"/>
      <c r="BO16" s="62"/>
      <c r="BP16" s="67"/>
      <c r="BQ16" s="67"/>
      <c r="BR16" s="62"/>
      <c r="BS16" s="62"/>
      <c r="BT16" s="67"/>
      <c r="BU16" s="67"/>
      <c r="BV16" s="62"/>
      <c r="BW16" s="62"/>
      <c r="BX16" s="67"/>
      <c r="BY16" s="67"/>
      <c r="BZ16" s="62"/>
      <c r="CA16" s="62"/>
      <c r="CB16" s="67"/>
      <c r="CC16" s="67"/>
      <c r="CD16" s="62"/>
      <c r="CE16" s="62"/>
      <c r="CF16" s="67"/>
      <c r="CG16" s="67"/>
      <c r="CH16" s="62"/>
      <c r="CI16" s="67"/>
      <c r="CJ16" s="67"/>
      <c r="CK16" s="62"/>
      <c r="CL16" s="66" t="s">
        <v>18</v>
      </c>
      <c r="CM16" s="249">
        <f t="shared" si="5"/>
        <v>1.8662399999999996E-2</v>
      </c>
      <c r="CN16" s="66" t="s">
        <v>30</v>
      </c>
      <c r="CO16" s="249">
        <f t="shared" si="6"/>
        <v>0.6</v>
      </c>
      <c r="CP16" s="63" t="str">
        <f t="shared" si="7"/>
        <v>MODERADO</v>
      </c>
      <c r="CQ16" s="233">
        <f t="shared" si="8"/>
        <v>1.1197439999999998E-2</v>
      </c>
      <c r="CR16" s="77" t="s">
        <v>475</v>
      </c>
      <c r="CS16" s="63">
        <f t="shared" si="9"/>
        <v>3</v>
      </c>
      <c r="CT16" s="62"/>
      <c r="CU16" s="172" t="s">
        <v>687</v>
      </c>
      <c r="CV16" s="79" t="s">
        <v>672</v>
      </c>
      <c r="CW16" s="242"/>
      <c r="CX16" s="56">
        <f t="shared" si="10"/>
        <v>3</v>
      </c>
      <c r="CY16" s="59">
        <f t="shared" si="11"/>
        <v>3</v>
      </c>
      <c r="CZ16" s="56" t="str">
        <f t="shared" si="12"/>
        <v>Moderado</v>
      </c>
      <c r="DA16" s="237">
        <f t="shared" si="13"/>
        <v>0.6</v>
      </c>
      <c r="DB16" s="57">
        <f t="shared" si="14"/>
        <v>0.15</v>
      </c>
      <c r="DC16" s="57">
        <f t="shared" si="15"/>
        <v>0.25</v>
      </c>
      <c r="DD16" s="56">
        <f t="shared" si="16"/>
        <v>0.4</v>
      </c>
      <c r="DE16" s="55">
        <f t="shared" si="17"/>
        <v>2</v>
      </c>
      <c r="DF16" s="272">
        <f t="shared" si="18"/>
        <v>0.24</v>
      </c>
      <c r="DG16" s="55">
        <f t="shared" si="19"/>
        <v>3</v>
      </c>
      <c r="DH16" s="55"/>
      <c r="DI16" s="272">
        <f t="shared" si="20"/>
        <v>0.6</v>
      </c>
      <c r="DJ16" s="57">
        <f t="shared" si="21"/>
        <v>0.15</v>
      </c>
      <c r="DK16" s="57">
        <f t="shared" si="22"/>
        <v>0.25</v>
      </c>
      <c r="DL16" s="56">
        <f t="shared" si="23"/>
        <v>0.4</v>
      </c>
      <c r="DM16" s="55">
        <f t="shared" si="24"/>
        <v>1</v>
      </c>
      <c r="DN16" s="272">
        <f t="shared" si="25"/>
        <v>0.14399999999999999</v>
      </c>
      <c r="DO16" s="55">
        <f t="shared" si="26"/>
        <v>3</v>
      </c>
      <c r="DP16" s="272">
        <f t="shared" si="27"/>
        <v>0.6</v>
      </c>
      <c r="DQ16" s="57">
        <f t="shared" si="28"/>
        <v>0.15</v>
      </c>
      <c r="DR16" s="57">
        <f t="shared" si="29"/>
        <v>0.25</v>
      </c>
      <c r="DS16" s="56">
        <f t="shared" si="30"/>
        <v>0.4</v>
      </c>
      <c r="DT16" s="55">
        <f t="shared" si="31"/>
        <v>1</v>
      </c>
      <c r="DU16" s="272">
        <f t="shared" si="32"/>
        <v>8.6399999999999991E-2</v>
      </c>
      <c r="DV16" s="55">
        <f t="shared" si="33"/>
        <v>3</v>
      </c>
      <c r="DW16" s="272">
        <f t="shared" si="34"/>
        <v>0.6</v>
      </c>
      <c r="DX16" s="57">
        <f t="shared" si="35"/>
        <v>0.15</v>
      </c>
      <c r="DY16" s="57">
        <f t="shared" si="36"/>
        <v>0.25</v>
      </c>
      <c r="DZ16" s="56">
        <f t="shared" si="37"/>
        <v>0.4</v>
      </c>
      <c r="EA16" s="55">
        <f t="shared" si="38"/>
        <v>1</v>
      </c>
      <c r="EB16" s="272">
        <f t="shared" si="39"/>
        <v>5.183999999999999E-2</v>
      </c>
      <c r="EC16" s="55">
        <f t="shared" si="40"/>
        <v>3</v>
      </c>
      <c r="ED16" s="272">
        <f t="shared" si="41"/>
        <v>0.6</v>
      </c>
      <c r="EE16" s="57">
        <f t="shared" si="42"/>
        <v>0.15</v>
      </c>
      <c r="EF16" s="57">
        <f t="shared" si="43"/>
        <v>0.25</v>
      </c>
      <c r="EG16" s="56">
        <f t="shared" si="44"/>
        <v>0.4</v>
      </c>
      <c r="EH16" s="55">
        <f t="shared" si="45"/>
        <v>1</v>
      </c>
      <c r="EI16" s="272">
        <f t="shared" si="46"/>
        <v>3.1103999999999993E-2</v>
      </c>
      <c r="EJ16" s="55">
        <f t="shared" si="47"/>
        <v>3</v>
      </c>
      <c r="EK16" s="272">
        <f t="shared" si="48"/>
        <v>0.6</v>
      </c>
      <c r="EL16" s="57">
        <f t="shared" si="49"/>
        <v>0.15</v>
      </c>
      <c r="EM16" s="57">
        <f t="shared" si="50"/>
        <v>0.25</v>
      </c>
      <c r="EN16" s="56">
        <f t="shared" si="51"/>
        <v>0.4</v>
      </c>
      <c r="EO16" s="55">
        <f t="shared" si="52"/>
        <v>1</v>
      </c>
      <c r="EP16" s="272">
        <f t="shared" si="53"/>
        <v>1.8662399999999996E-2</v>
      </c>
      <c r="EQ16" s="55">
        <f t="shared" si="54"/>
        <v>3</v>
      </c>
      <c r="ER16" s="272">
        <f t="shared" si="55"/>
        <v>0.6</v>
      </c>
      <c r="ES16" s="57">
        <f t="shared" si="56"/>
        <v>0</v>
      </c>
      <c r="ET16" s="57">
        <f t="shared" si="57"/>
        <v>0</v>
      </c>
      <c r="EU16" s="56">
        <f t="shared" si="58"/>
        <v>0</v>
      </c>
      <c r="EV16" s="55">
        <f t="shared" si="59"/>
        <v>1</v>
      </c>
      <c r="EW16" s="272">
        <f t="shared" si="60"/>
        <v>1.8662399999999996E-2</v>
      </c>
      <c r="EX16" s="55">
        <f t="shared" si="61"/>
        <v>3</v>
      </c>
      <c r="EY16" s="272">
        <f t="shared" si="62"/>
        <v>0.6</v>
      </c>
      <c r="EZ16" s="57">
        <f t="shared" si="63"/>
        <v>0</v>
      </c>
      <c r="FA16" s="57">
        <f t="shared" si="64"/>
        <v>0</v>
      </c>
      <c r="FB16" s="56">
        <f t="shared" si="65"/>
        <v>0</v>
      </c>
      <c r="FC16" s="55">
        <f t="shared" si="66"/>
        <v>1</v>
      </c>
      <c r="FD16" s="272">
        <f t="shared" si="67"/>
        <v>1.8662399999999996E-2</v>
      </c>
      <c r="FE16" s="55">
        <f t="shared" si="68"/>
        <v>3</v>
      </c>
      <c r="FF16" s="272">
        <f t="shared" si="69"/>
        <v>0.6</v>
      </c>
      <c r="FG16" s="57">
        <f t="shared" si="70"/>
        <v>0</v>
      </c>
      <c r="FH16" s="57">
        <f t="shared" si="71"/>
        <v>0</v>
      </c>
      <c r="FI16" s="56">
        <f t="shared" si="72"/>
        <v>0</v>
      </c>
      <c r="FJ16" s="55">
        <f t="shared" si="73"/>
        <v>1</v>
      </c>
      <c r="FK16" s="272">
        <f t="shared" si="74"/>
        <v>1.8662399999999996E-2</v>
      </c>
      <c r="FL16" s="55">
        <f t="shared" si="75"/>
        <v>3</v>
      </c>
      <c r="FM16" s="272">
        <f t="shared" si="76"/>
        <v>0.6</v>
      </c>
      <c r="FN16" s="57">
        <f t="shared" si="77"/>
        <v>0</v>
      </c>
      <c r="FO16" s="57">
        <f t="shared" si="78"/>
        <v>0</v>
      </c>
      <c r="FP16" s="56">
        <f t="shared" si="79"/>
        <v>0</v>
      </c>
      <c r="FQ16" s="55">
        <f t="shared" si="80"/>
        <v>1</v>
      </c>
      <c r="FR16" s="272">
        <f t="shared" si="81"/>
        <v>1.8662399999999996E-2</v>
      </c>
      <c r="FS16" s="55">
        <f t="shared" si="82"/>
        <v>3</v>
      </c>
      <c r="FT16" s="272">
        <f t="shared" si="83"/>
        <v>0.6</v>
      </c>
      <c r="FU16" s="57">
        <f t="shared" si="84"/>
        <v>0</v>
      </c>
      <c r="FV16" s="57">
        <f t="shared" si="85"/>
        <v>0</v>
      </c>
      <c r="FW16" s="56">
        <f t="shared" si="86"/>
        <v>0</v>
      </c>
      <c r="FX16" s="55">
        <f t="shared" si="87"/>
        <v>1</v>
      </c>
      <c r="FY16" s="272">
        <f t="shared" si="88"/>
        <v>1.8662399999999996E-2</v>
      </c>
      <c r="FZ16" s="55">
        <f t="shared" si="89"/>
        <v>3</v>
      </c>
      <c r="GA16" s="272">
        <f t="shared" si="90"/>
        <v>0.6</v>
      </c>
      <c r="GB16" s="57">
        <f t="shared" si="91"/>
        <v>0</v>
      </c>
      <c r="GC16" s="57">
        <f t="shared" si="92"/>
        <v>0</v>
      </c>
      <c r="GD16" s="56">
        <f t="shared" si="93"/>
        <v>0</v>
      </c>
      <c r="GE16" s="55">
        <f t="shared" si="94"/>
        <v>1</v>
      </c>
      <c r="GF16" s="272">
        <f t="shared" si="95"/>
        <v>1.8662399999999996E-2</v>
      </c>
      <c r="GG16" s="55">
        <f t="shared" si="96"/>
        <v>3</v>
      </c>
      <c r="GH16" s="272">
        <f t="shared" si="97"/>
        <v>0.6</v>
      </c>
      <c r="GI16" s="272">
        <f t="shared" si="98"/>
        <v>0.6</v>
      </c>
      <c r="GJ16" s="53"/>
    </row>
    <row r="17" spans="1:191" ht="142.80000000000001" x14ac:dyDescent="0.2">
      <c r="A17" s="347">
        <v>9</v>
      </c>
      <c r="B17" s="69" t="s">
        <v>680</v>
      </c>
      <c r="C17" s="80" t="s">
        <v>794</v>
      </c>
      <c r="D17" s="74" t="s">
        <v>205</v>
      </c>
      <c r="E17" s="68" t="s">
        <v>539</v>
      </c>
      <c r="F17" s="62" t="s">
        <v>224</v>
      </c>
      <c r="G17" s="68" t="s">
        <v>789</v>
      </c>
      <c r="H17" s="68" t="s">
        <v>173</v>
      </c>
      <c r="I17" s="71" t="s">
        <v>22</v>
      </c>
      <c r="J17" s="71" t="s">
        <v>54</v>
      </c>
      <c r="K17" s="71" t="s">
        <v>53</v>
      </c>
      <c r="L17" s="71" t="s">
        <v>53</v>
      </c>
      <c r="M17" s="71" t="s">
        <v>53</v>
      </c>
      <c r="N17" s="71" t="s">
        <v>53</v>
      </c>
      <c r="O17" s="71" t="s">
        <v>53</v>
      </c>
      <c r="P17" s="71" t="s">
        <v>53</v>
      </c>
      <c r="Q17" s="71" t="s">
        <v>53</v>
      </c>
      <c r="R17" s="71" t="s">
        <v>53</v>
      </c>
      <c r="S17" s="71" t="s">
        <v>54</v>
      </c>
      <c r="T17" s="71" t="s">
        <v>53</v>
      </c>
      <c r="U17" s="71" t="s">
        <v>54</v>
      </c>
      <c r="V17" s="71" t="s">
        <v>53</v>
      </c>
      <c r="W17" s="71" t="s">
        <v>53</v>
      </c>
      <c r="X17" s="71" t="s">
        <v>53</v>
      </c>
      <c r="Y17" s="71" t="s">
        <v>53</v>
      </c>
      <c r="Z17" s="71" t="s">
        <v>53</v>
      </c>
      <c r="AA17" s="71" t="s">
        <v>53</v>
      </c>
      <c r="AB17" s="71" t="s">
        <v>53</v>
      </c>
      <c r="AC17" s="70" t="str">
        <f t="shared" si="0"/>
        <v>3 - Media</v>
      </c>
      <c r="AD17" s="233">
        <f t="shared" si="1"/>
        <v>0.6</v>
      </c>
      <c r="AE17" s="70" t="str">
        <f t="shared" si="2"/>
        <v>3 - Moderado</v>
      </c>
      <c r="AF17" s="233">
        <f t="shared" si="3"/>
        <v>0.6</v>
      </c>
      <c r="AG17" s="69" t="str">
        <f>IFERROR(INDEX(#REF!,MATCH(I17,#REF!,0),MATCH(AE17,#REF!,0)),"")</f>
        <v/>
      </c>
      <c r="AH17" s="233">
        <f t="shared" si="4"/>
        <v>0.36</v>
      </c>
      <c r="AI17" s="80" t="s">
        <v>793</v>
      </c>
      <c r="AJ17" s="67" t="s">
        <v>677</v>
      </c>
      <c r="AK17" s="72" t="s">
        <v>792</v>
      </c>
      <c r="AL17" s="72" t="s">
        <v>791</v>
      </c>
      <c r="AM17" s="62" t="s">
        <v>35</v>
      </c>
      <c r="AN17" s="67" t="s">
        <v>45</v>
      </c>
      <c r="AO17" s="67" t="s">
        <v>50</v>
      </c>
      <c r="AP17" s="62" t="s">
        <v>52</v>
      </c>
      <c r="AQ17" s="62" t="s">
        <v>35</v>
      </c>
      <c r="AR17" s="67" t="s">
        <v>45</v>
      </c>
      <c r="AS17" s="67" t="s">
        <v>50</v>
      </c>
      <c r="AT17" s="62" t="s">
        <v>52</v>
      </c>
      <c r="AU17" s="62" t="s">
        <v>35</v>
      </c>
      <c r="AV17" s="67" t="s">
        <v>45</v>
      </c>
      <c r="AW17" s="67" t="s">
        <v>50</v>
      </c>
      <c r="AX17" s="62" t="s">
        <v>52</v>
      </c>
      <c r="AY17" s="62" t="s">
        <v>35</v>
      </c>
      <c r="AZ17" s="67" t="s">
        <v>45</v>
      </c>
      <c r="BA17" s="67" t="s">
        <v>50</v>
      </c>
      <c r="BB17" s="62" t="s">
        <v>52</v>
      </c>
      <c r="BC17" s="62" t="s">
        <v>35</v>
      </c>
      <c r="BD17" s="67" t="s">
        <v>45</v>
      </c>
      <c r="BE17" s="67" t="s">
        <v>50</v>
      </c>
      <c r="BF17" s="62" t="s">
        <v>52</v>
      </c>
      <c r="BG17" s="62"/>
      <c r="BH17" s="67"/>
      <c r="BI17" s="67"/>
      <c r="BJ17" s="62"/>
      <c r="BK17" s="62"/>
      <c r="BL17" s="67"/>
      <c r="BM17" s="67"/>
      <c r="BN17" s="62"/>
      <c r="BO17" s="62"/>
      <c r="BP17" s="67"/>
      <c r="BQ17" s="67"/>
      <c r="BR17" s="62"/>
      <c r="BS17" s="62"/>
      <c r="BT17" s="67"/>
      <c r="BU17" s="67"/>
      <c r="BV17" s="62"/>
      <c r="BW17" s="62"/>
      <c r="BX17" s="67"/>
      <c r="BY17" s="67"/>
      <c r="BZ17" s="62"/>
      <c r="CA17" s="62"/>
      <c r="CB17" s="67"/>
      <c r="CC17" s="67"/>
      <c r="CD17" s="62"/>
      <c r="CE17" s="62"/>
      <c r="CF17" s="67"/>
      <c r="CG17" s="67"/>
      <c r="CH17" s="62"/>
      <c r="CI17" s="67"/>
      <c r="CJ17" s="67"/>
      <c r="CK17" s="62"/>
      <c r="CL17" s="66" t="s">
        <v>18</v>
      </c>
      <c r="CM17" s="249">
        <f t="shared" si="5"/>
        <v>4.6655999999999996E-2</v>
      </c>
      <c r="CN17" s="66" t="s">
        <v>30</v>
      </c>
      <c r="CO17" s="249">
        <f t="shared" si="6"/>
        <v>0.6</v>
      </c>
      <c r="CP17" s="63" t="str">
        <f t="shared" si="7"/>
        <v>MODERADO</v>
      </c>
      <c r="CQ17" s="233">
        <f t="shared" si="8"/>
        <v>2.7993599999999997E-2</v>
      </c>
      <c r="CR17" s="77" t="s">
        <v>475</v>
      </c>
      <c r="CS17" s="63">
        <f t="shared" si="9"/>
        <v>3</v>
      </c>
      <c r="CT17" s="62"/>
      <c r="CU17" s="172" t="s">
        <v>687</v>
      </c>
      <c r="CV17" s="79" t="s">
        <v>672</v>
      </c>
      <c r="CW17" s="242"/>
      <c r="CX17" s="56">
        <f t="shared" si="10"/>
        <v>3</v>
      </c>
      <c r="CY17" s="59">
        <f t="shared" si="11"/>
        <v>3</v>
      </c>
      <c r="CZ17" s="56" t="str">
        <f t="shared" si="12"/>
        <v>Moderado</v>
      </c>
      <c r="DA17" s="237">
        <f t="shared" si="13"/>
        <v>0.6</v>
      </c>
      <c r="DB17" s="57">
        <f t="shared" si="14"/>
        <v>0.15</v>
      </c>
      <c r="DC17" s="57">
        <f t="shared" si="15"/>
        <v>0.25</v>
      </c>
      <c r="DD17" s="56">
        <f t="shared" si="16"/>
        <v>0.4</v>
      </c>
      <c r="DE17" s="55">
        <f t="shared" si="17"/>
        <v>2</v>
      </c>
      <c r="DF17" s="272">
        <f t="shared" si="18"/>
        <v>0.36</v>
      </c>
      <c r="DG17" s="55">
        <f t="shared" si="19"/>
        <v>3</v>
      </c>
      <c r="DH17" s="55"/>
      <c r="DI17" s="272">
        <f t="shared" si="20"/>
        <v>0.6</v>
      </c>
      <c r="DJ17" s="57">
        <f t="shared" si="21"/>
        <v>0.15</v>
      </c>
      <c r="DK17" s="57">
        <f t="shared" si="22"/>
        <v>0.25</v>
      </c>
      <c r="DL17" s="56">
        <f t="shared" si="23"/>
        <v>0.4</v>
      </c>
      <c r="DM17" s="55">
        <f t="shared" si="24"/>
        <v>2</v>
      </c>
      <c r="DN17" s="272">
        <f t="shared" si="25"/>
        <v>0.216</v>
      </c>
      <c r="DO17" s="55">
        <f t="shared" si="26"/>
        <v>3</v>
      </c>
      <c r="DP17" s="272">
        <f t="shared" si="27"/>
        <v>0.6</v>
      </c>
      <c r="DQ17" s="57">
        <f t="shared" si="28"/>
        <v>0.15</v>
      </c>
      <c r="DR17" s="57">
        <f t="shared" si="29"/>
        <v>0.25</v>
      </c>
      <c r="DS17" s="56">
        <f t="shared" si="30"/>
        <v>0.4</v>
      </c>
      <c r="DT17" s="55">
        <f t="shared" si="31"/>
        <v>1</v>
      </c>
      <c r="DU17" s="272">
        <f t="shared" si="32"/>
        <v>0.12959999999999999</v>
      </c>
      <c r="DV17" s="55">
        <f t="shared" si="33"/>
        <v>3</v>
      </c>
      <c r="DW17" s="272">
        <f t="shared" si="34"/>
        <v>0.6</v>
      </c>
      <c r="DX17" s="57">
        <f t="shared" si="35"/>
        <v>0.15</v>
      </c>
      <c r="DY17" s="57">
        <f t="shared" si="36"/>
        <v>0.25</v>
      </c>
      <c r="DZ17" s="56">
        <f t="shared" si="37"/>
        <v>0.4</v>
      </c>
      <c r="EA17" s="55">
        <f t="shared" si="38"/>
        <v>1</v>
      </c>
      <c r="EB17" s="272">
        <f t="shared" si="39"/>
        <v>7.7759999999999996E-2</v>
      </c>
      <c r="EC17" s="55">
        <f t="shared" si="40"/>
        <v>3</v>
      </c>
      <c r="ED17" s="272">
        <f t="shared" si="41"/>
        <v>0.6</v>
      </c>
      <c r="EE17" s="57">
        <f t="shared" si="42"/>
        <v>0.15</v>
      </c>
      <c r="EF17" s="57">
        <f t="shared" si="43"/>
        <v>0.25</v>
      </c>
      <c r="EG17" s="56">
        <f t="shared" si="44"/>
        <v>0.4</v>
      </c>
      <c r="EH17" s="55">
        <f t="shared" si="45"/>
        <v>1</v>
      </c>
      <c r="EI17" s="272">
        <f t="shared" si="46"/>
        <v>4.6655999999999996E-2</v>
      </c>
      <c r="EJ17" s="55">
        <f t="shared" si="47"/>
        <v>3</v>
      </c>
      <c r="EK17" s="272">
        <f t="shared" si="48"/>
        <v>0.6</v>
      </c>
      <c r="EL17" s="57">
        <f t="shared" si="49"/>
        <v>0</v>
      </c>
      <c r="EM17" s="57">
        <f t="shared" si="50"/>
        <v>0</v>
      </c>
      <c r="EN17" s="56">
        <f t="shared" si="51"/>
        <v>0</v>
      </c>
      <c r="EO17" s="55">
        <f t="shared" si="52"/>
        <v>1</v>
      </c>
      <c r="EP17" s="272">
        <f t="shared" si="53"/>
        <v>4.6655999999999996E-2</v>
      </c>
      <c r="EQ17" s="55">
        <f t="shared" si="54"/>
        <v>3</v>
      </c>
      <c r="ER17" s="272">
        <f t="shared" si="55"/>
        <v>0.6</v>
      </c>
      <c r="ES17" s="57">
        <f t="shared" si="56"/>
        <v>0</v>
      </c>
      <c r="ET17" s="57">
        <f t="shared" si="57"/>
        <v>0</v>
      </c>
      <c r="EU17" s="56">
        <f t="shared" si="58"/>
        <v>0</v>
      </c>
      <c r="EV17" s="55">
        <f t="shared" si="59"/>
        <v>1</v>
      </c>
      <c r="EW17" s="272">
        <f t="shared" si="60"/>
        <v>4.6655999999999996E-2</v>
      </c>
      <c r="EX17" s="55">
        <f t="shared" si="61"/>
        <v>3</v>
      </c>
      <c r="EY17" s="272">
        <f t="shared" si="62"/>
        <v>0.6</v>
      </c>
      <c r="EZ17" s="57">
        <f t="shared" si="63"/>
        <v>0</v>
      </c>
      <c r="FA17" s="57">
        <f t="shared" si="64"/>
        <v>0</v>
      </c>
      <c r="FB17" s="56">
        <f t="shared" si="65"/>
        <v>0</v>
      </c>
      <c r="FC17" s="55">
        <f t="shared" si="66"/>
        <v>1</v>
      </c>
      <c r="FD17" s="272">
        <f t="shared" si="67"/>
        <v>4.6655999999999996E-2</v>
      </c>
      <c r="FE17" s="55">
        <f t="shared" si="68"/>
        <v>3</v>
      </c>
      <c r="FF17" s="272">
        <f t="shared" si="69"/>
        <v>0.6</v>
      </c>
      <c r="FG17" s="57">
        <f t="shared" si="70"/>
        <v>0</v>
      </c>
      <c r="FH17" s="57">
        <f t="shared" si="71"/>
        <v>0</v>
      </c>
      <c r="FI17" s="56">
        <f t="shared" si="72"/>
        <v>0</v>
      </c>
      <c r="FJ17" s="55">
        <f t="shared" si="73"/>
        <v>1</v>
      </c>
      <c r="FK17" s="272">
        <f t="shared" si="74"/>
        <v>4.6655999999999996E-2</v>
      </c>
      <c r="FL17" s="55">
        <f t="shared" si="75"/>
        <v>3</v>
      </c>
      <c r="FM17" s="272">
        <f t="shared" si="76"/>
        <v>0.6</v>
      </c>
      <c r="FN17" s="57">
        <f t="shared" si="77"/>
        <v>0</v>
      </c>
      <c r="FO17" s="57">
        <f t="shared" si="78"/>
        <v>0</v>
      </c>
      <c r="FP17" s="56">
        <f t="shared" si="79"/>
        <v>0</v>
      </c>
      <c r="FQ17" s="55">
        <f t="shared" si="80"/>
        <v>1</v>
      </c>
      <c r="FR17" s="272">
        <f t="shared" si="81"/>
        <v>4.6655999999999996E-2</v>
      </c>
      <c r="FS17" s="55">
        <f t="shared" si="82"/>
        <v>3</v>
      </c>
      <c r="FT17" s="272">
        <f t="shared" si="83"/>
        <v>0.6</v>
      </c>
      <c r="FU17" s="57">
        <f t="shared" si="84"/>
        <v>0</v>
      </c>
      <c r="FV17" s="57">
        <f t="shared" si="85"/>
        <v>0</v>
      </c>
      <c r="FW17" s="56">
        <f t="shared" si="86"/>
        <v>0</v>
      </c>
      <c r="FX17" s="55">
        <f t="shared" si="87"/>
        <v>1</v>
      </c>
      <c r="FY17" s="272">
        <f t="shared" si="88"/>
        <v>4.6655999999999996E-2</v>
      </c>
      <c r="FZ17" s="55">
        <f t="shared" si="89"/>
        <v>3</v>
      </c>
      <c r="GA17" s="272">
        <f t="shared" si="90"/>
        <v>0.6</v>
      </c>
      <c r="GB17" s="57">
        <f t="shared" si="91"/>
        <v>0</v>
      </c>
      <c r="GC17" s="57">
        <f t="shared" si="92"/>
        <v>0</v>
      </c>
      <c r="GD17" s="56">
        <f t="shared" si="93"/>
        <v>0</v>
      </c>
      <c r="GE17" s="55">
        <f t="shared" si="94"/>
        <v>1</v>
      </c>
      <c r="GF17" s="272">
        <f t="shared" si="95"/>
        <v>4.6655999999999996E-2</v>
      </c>
      <c r="GG17" s="55">
        <f t="shared" si="96"/>
        <v>3</v>
      </c>
      <c r="GH17" s="272">
        <f t="shared" si="97"/>
        <v>0.6</v>
      </c>
      <c r="GI17" s="272">
        <f t="shared" si="98"/>
        <v>0.6</v>
      </c>
    </row>
    <row r="18" spans="1:191" ht="122.4" x14ac:dyDescent="0.2">
      <c r="A18" s="347">
        <v>10</v>
      </c>
      <c r="B18" s="69" t="s">
        <v>680</v>
      </c>
      <c r="C18" s="80" t="s">
        <v>790</v>
      </c>
      <c r="D18" s="74" t="s">
        <v>206</v>
      </c>
      <c r="E18" s="68" t="s">
        <v>204</v>
      </c>
      <c r="F18" s="62" t="s">
        <v>5</v>
      </c>
      <c r="G18" s="68" t="s">
        <v>789</v>
      </c>
      <c r="H18" s="68" t="s">
        <v>173</v>
      </c>
      <c r="I18" s="71" t="s">
        <v>22</v>
      </c>
      <c r="J18" s="71" t="s">
        <v>54</v>
      </c>
      <c r="K18" s="71" t="s">
        <v>53</v>
      </c>
      <c r="L18" s="71" t="s">
        <v>53</v>
      </c>
      <c r="M18" s="71" t="s">
        <v>53</v>
      </c>
      <c r="N18" s="71" t="s">
        <v>53</v>
      </c>
      <c r="O18" s="71" t="s">
        <v>53</v>
      </c>
      <c r="P18" s="71" t="s">
        <v>53</v>
      </c>
      <c r="Q18" s="71" t="s">
        <v>53</v>
      </c>
      <c r="R18" s="71" t="s">
        <v>53</v>
      </c>
      <c r="S18" s="71" t="s">
        <v>54</v>
      </c>
      <c r="T18" s="71" t="s">
        <v>53</v>
      </c>
      <c r="U18" s="71" t="s">
        <v>54</v>
      </c>
      <c r="V18" s="71" t="s">
        <v>53</v>
      </c>
      <c r="W18" s="71" t="s">
        <v>53</v>
      </c>
      <c r="X18" s="71" t="s">
        <v>53</v>
      </c>
      <c r="Y18" s="71" t="s">
        <v>53</v>
      </c>
      <c r="Z18" s="71" t="s">
        <v>53</v>
      </c>
      <c r="AA18" s="71" t="s">
        <v>53</v>
      </c>
      <c r="AB18" s="71" t="s">
        <v>53</v>
      </c>
      <c r="AC18" s="70" t="str">
        <f t="shared" si="0"/>
        <v>3 - Media</v>
      </c>
      <c r="AD18" s="233">
        <f t="shared" si="1"/>
        <v>0.6</v>
      </c>
      <c r="AE18" s="70" t="str">
        <f t="shared" si="2"/>
        <v>3 - Moderado</v>
      </c>
      <c r="AF18" s="233">
        <f t="shared" si="3"/>
        <v>0.6</v>
      </c>
      <c r="AG18" s="69" t="str">
        <f>IFERROR(INDEX(#REF!,MATCH(I18,#REF!,0),MATCH(AE18,#REF!,0)),"")</f>
        <v/>
      </c>
      <c r="AH18" s="233">
        <f t="shared" si="4"/>
        <v>0.36</v>
      </c>
      <c r="AI18" s="80" t="s">
        <v>788</v>
      </c>
      <c r="AJ18" s="67" t="s">
        <v>677</v>
      </c>
      <c r="AK18" s="72" t="s">
        <v>787</v>
      </c>
      <c r="AL18" s="72" t="s">
        <v>786</v>
      </c>
      <c r="AM18" s="62" t="s">
        <v>35</v>
      </c>
      <c r="AN18" s="67" t="s">
        <v>45</v>
      </c>
      <c r="AO18" s="67" t="s">
        <v>50</v>
      </c>
      <c r="AP18" s="62" t="s">
        <v>52</v>
      </c>
      <c r="AQ18" s="62" t="s">
        <v>35</v>
      </c>
      <c r="AR18" s="67" t="s">
        <v>45</v>
      </c>
      <c r="AS18" s="67" t="s">
        <v>50</v>
      </c>
      <c r="AT18" s="62" t="s">
        <v>52</v>
      </c>
      <c r="AU18" s="62" t="s">
        <v>35</v>
      </c>
      <c r="AV18" s="67" t="s">
        <v>45</v>
      </c>
      <c r="AW18" s="67" t="s">
        <v>50</v>
      </c>
      <c r="AX18" s="62" t="s">
        <v>52</v>
      </c>
      <c r="AY18" s="62" t="s">
        <v>35</v>
      </c>
      <c r="AZ18" s="67" t="s">
        <v>45</v>
      </c>
      <c r="BA18" s="67" t="s">
        <v>50</v>
      </c>
      <c r="BB18" s="62" t="s">
        <v>52</v>
      </c>
      <c r="BC18" s="62" t="s">
        <v>35</v>
      </c>
      <c r="BD18" s="67" t="s">
        <v>45</v>
      </c>
      <c r="BE18" s="67" t="s">
        <v>50</v>
      </c>
      <c r="BF18" s="62" t="s">
        <v>52</v>
      </c>
      <c r="BG18" s="62"/>
      <c r="BH18" s="67"/>
      <c r="BI18" s="67"/>
      <c r="BJ18" s="62"/>
      <c r="BK18" s="62"/>
      <c r="BL18" s="67"/>
      <c r="BM18" s="67"/>
      <c r="BN18" s="62"/>
      <c r="BO18" s="62"/>
      <c r="BP18" s="67"/>
      <c r="BQ18" s="67"/>
      <c r="BR18" s="62"/>
      <c r="BS18" s="62"/>
      <c r="BT18" s="67"/>
      <c r="BU18" s="67"/>
      <c r="BV18" s="62"/>
      <c r="BW18" s="62"/>
      <c r="BX18" s="67"/>
      <c r="BY18" s="67"/>
      <c r="BZ18" s="62"/>
      <c r="CA18" s="62"/>
      <c r="CB18" s="67"/>
      <c r="CC18" s="67"/>
      <c r="CD18" s="62"/>
      <c r="CE18" s="62"/>
      <c r="CF18" s="67"/>
      <c r="CG18" s="67"/>
      <c r="CH18" s="62"/>
      <c r="CI18" s="67"/>
      <c r="CJ18" s="67"/>
      <c r="CK18" s="62"/>
      <c r="CL18" s="66" t="s">
        <v>18</v>
      </c>
      <c r="CM18" s="249">
        <f t="shared" si="5"/>
        <v>4.6655999999999996E-2</v>
      </c>
      <c r="CN18" s="66" t="s">
        <v>30</v>
      </c>
      <c r="CO18" s="249">
        <f t="shared" si="6"/>
        <v>0.6</v>
      </c>
      <c r="CP18" s="63" t="str">
        <f t="shared" si="7"/>
        <v>MODERADO</v>
      </c>
      <c r="CQ18" s="233">
        <f t="shared" si="8"/>
        <v>2.7993599999999997E-2</v>
      </c>
      <c r="CR18" s="77" t="s">
        <v>230</v>
      </c>
      <c r="CS18" s="63">
        <f t="shared" si="9"/>
        <v>3</v>
      </c>
      <c r="CT18" s="62"/>
      <c r="CU18" s="172" t="s">
        <v>687</v>
      </c>
      <c r="CV18" s="79" t="s">
        <v>672</v>
      </c>
      <c r="CW18" s="242"/>
      <c r="CX18" s="56">
        <f t="shared" si="10"/>
        <v>3</v>
      </c>
      <c r="CY18" s="59">
        <f t="shared" si="11"/>
        <v>3</v>
      </c>
      <c r="CZ18" s="56" t="str">
        <f t="shared" si="12"/>
        <v>Moderado</v>
      </c>
      <c r="DA18" s="237">
        <f t="shared" si="13"/>
        <v>0.6</v>
      </c>
      <c r="DB18" s="57">
        <f t="shared" si="14"/>
        <v>0.15</v>
      </c>
      <c r="DC18" s="57">
        <f t="shared" si="15"/>
        <v>0.25</v>
      </c>
      <c r="DD18" s="56">
        <f t="shared" si="16"/>
        <v>0.4</v>
      </c>
      <c r="DE18" s="55">
        <f t="shared" si="17"/>
        <v>2</v>
      </c>
      <c r="DF18" s="272">
        <f t="shared" si="18"/>
        <v>0.36</v>
      </c>
      <c r="DG18" s="55">
        <f t="shared" si="19"/>
        <v>3</v>
      </c>
      <c r="DH18" s="55"/>
      <c r="DI18" s="272">
        <f t="shared" si="20"/>
        <v>0.6</v>
      </c>
      <c r="DJ18" s="57">
        <f t="shared" si="21"/>
        <v>0.15</v>
      </c>
      <c r="DK18" s="57">
        <f t="shared" si="22"/>
        <v>0.25</v>
      </c>
      <c r="DL18" s="56">
        <f t="shared" si="23"/>
        <v>0.4</v>
      </c>
      <c r="DM18" s="55">
        <f t="shared" si="24"/>
        <v>2</v>
      </c>
      <c r="DN18" s="272">
        <f t="shared" si="25"/>
        <v>0.216</v>
      </c>
      <c r="DO18" s="55">
        <f t="shared" si="26"/>
        <v>3</v>
      </c>
      <c r="DP18" s="272">
        <f t="shared" si="27"/>
        <v>0.6</v>
      </c>
      <c r="DQ18" s="57">
        <f t="shared" si="28"/>
        <v>0.15</v>
      </c>
      <c r="DR18" s="57">
        <f t="shared" si="29"/>
        <v>0.25</v>
      </c>
      <c r="DS18" s="56">
        <f t="shared" si="30"/>
        <v>0.4</v>
      </c>
      <c r="DT18" s="55">
        <f t="shared" si="31"/>
        <v>1</v>
      </c>
      <c r="DU18" s="272">
        <f t="shared" si="32"/>
        <v>0.12959999999999999</v>
      </c>
      <c r="DV18" s="55">
        <f t="shared" si="33"/>
        <v>3</v>
      </c>
      <c r="DW18" s="272">
        <f t="shared" si="34"/>
        <v>0.6</v>
      </c>
      <c r="DX18" s="57">
        <f t="shared" si="35"/>
        <v>0.15</v>
      </c>
      <c r="DY18" s="57">
        <f>IF(BA18="",0,IF(BA18="Preventivo",0.25,IF(BA18="Detectivo",0.15,IF(#REF!="Correctivo",0.1,0))))</f>
        <v>0.25</v>
      </c>
      <c r="DZ18" s="56">
        <f t="shared" si="37"/>
        <v>0.4</v>
      </c>
      <c r="EA18" s="55">
        <f t="shared" si="38"/>
        <v>1</v>
      </c>
      <c r="EB18" s="272">
        <f t="shared" si="39"/>
        <v>7.7759999999999996E-2</v>
      </c>
      <c r="EC18" s="55">
        <f t="shared" si="40"/>
        <v>3</v>
      </c>
      <c r="ED18" s="272">
        <f t="shared" si="41"/>
        <v>0.6</v>
      </c>
      <c r="EE18" s="57">
        <f t="shared" si="42"/>
        <v>0.15</v>
      </c>
      <c r="EF18" s="57">
        <f t="shared" si="43"/>
        <v>0.25</v>
      </c>
      <c r="EG18" s="56">
        <f t="shared" si="44"/>
        <v>0.4</v>
      </c>
      <c r="EH18" s="55">
        <f t="shared" si="45"/>
        <v>1</v>
      </c>
      <c r="EI18" s="272">
        <f t="shared" si="46"/>
        <v>4.6655999999999996E-2</v>
      </c>
      <c r="EJ18" s="55">
        <f t="shared" si="47"/>
        <v>3</v>
      </c>
      <c r="EK18" s="272">
        <f t="shared" si="48"/>
        <v>0.6</v>
      </c>
      <c r="EL18" s="57">
        <f t="shared" si="49"/>
        <v>0</v>
      </c>
      <c r="EM18" s="57">
        <f t="shared" si="50"/>
        <v>0</v>
      </c>
      <c r="EN18" s="56">
        <f t="shared" si="51"/>
        <v>0</v>
      </c>
      <c r="EO18" s="55">
        <f t="shared" si="52"/>
        <v>1</v>
      </c>
      <c r="EP18" s="272">
        <f t="shared" si="53"/>
        <v>4.6655999999999996E-2</v>
      </c>
      <c r="EQ18" s="55">
        <f t="shared" si="54"/>
        <v>3</v>
      </c>
      <c r="ER18" s="272">
        <f t="shared" si="55"/>
        <v>0.6</v>
      </c>
      <c r="ES18" s="57">
        <f t="shared" si="56"/>
        <v>0</v>
      </c>
      <c r="ET18" s="57">
        <f t="shared" si="57"/>
        <v>0</v>
      </c>
      <c r="EU18" s="56">
        <f t="shared" si="58"/>
        <v>0</v>
      </c>
      <c r="EV18" s="55">
        <f t="shared" si="59"/>
        <v>1</v>
      </c>
      <c r="EW18" s="272">
        <f t="shared" si="60"/>
        <v>4.6655999999999996E-2</v>
      </c>
      <c r="EX18" s="55">
        <f t="shared" si="61"/>
        <v>3</v>
      </c>
      <c r="EY18" s="272">
        <f t="shared" si="62"/>
        <v>0.6</v>
      </c>
      <c r="EZ18" s="57">
        <f t="shared" si="63"/>
        <v>0</v>
      </c>
      <c r="FA18" s="57">
        <f t="shared" si="64"/>
        <v>0</v>
      </c>
      <c r="FB18" s="56">
        <f t="shared" si="65"/>
        <v>0</v>
      </c>
      <c r="FC18" s="55">
        <f t="shared" si="66"/>
        <v>1</v>
      </c>
      <c r="FD18" s="272">
        <f t="shared" si="67"/>
        <v>4.6655999999999996E-2</v>
      </c>
      <c r="FE18" s="55">
        <f t="shared" si="68"/>
        <v>3</v>
      </c>
      <c r="FF18" s="272">
        <f t="shared" si="69"/>
        <v>0.6</v>
      </c>
      <c r="FG18" s="57">
        <f t="shared" si="70"/>
        <v>0</v>
      </c>
      <c r="FH18" s="57">
        <f t="shared" si="71"/>
        <v>0</v>
      </c>
      <c r="FI18" s="56">
        <f t="shared" si="72"/>
        <v>0</v>
      </c>
      <c r="FJ18" s="55">
        <f t="shared" si="73"/>
        <v>1</v>
      </c>
      <c r="FK18" s="272">
        <f t="shared" si="74"/>
        <v>4.6655999999999996E-2</v>
      </c>
      <c r="FL18" s="55">
        <f t="shared" si="75"/>
        <v>3</v>
      </c>
      <c r="FM18" s="272">
        <f t="shared" si="76"/>
        <v>0.6</v>
      </c>
      <c r="FN18" s="57">
        <f t="shared" si="77"/>
        <v>0</v>
      </c>
      <c r="FO18" s="57">
        <f t="shared" si="78"/>
        <v>0</v>
      </c>
      <c r="FP18" s="56">
        <f t="shared" si="79"/>
        <v>0</v>
      </c>
      <c r="FQ18" s="55">
        <f t="shared" si="80"/>
        <v>1</v>
      </c>
      <c r="FR18" s="272">
        <f t="shared" si="81"/>
        <v>4.6655999999999996E-2</v>
      </c>
      <c r="FS18" s="55">
        <f t="shared" si="82"/>
        <v>3</v>
      </c>
      <c r="FT18" s="272">
        <f t="shared" si="83"/>
        <v>0.6</v>
      </c>
      <c r="FU18" s="57">
        <f t="shared" si="84"/>
        <v>0</v>
      </c>
      <c r="FV18" s="57">
        <f t="shared" si="85"/>
        <v>0</v>
      </c>
      <c r="FW18" s="56">
        <f t="shared" si="86"/>
        <v>0</v>
      </c>
      <c r="FX18" s="55">
        <f t="shared" si="87"/>
        <v>1</v>
      </c>
      <c r="FY18" s="272">
        <f t="shared" si="88"/>
        <v>4.6655999999999996E-2</v>
      </c>
      <c r="FZ18" s="55">
        <f t="shared" si="89"/>
        <v>3</v>
      </c>
      <c r="GA18" s="272">
        <f t="shared" si="90"/>
        <v>0.6</v>
      </c>
      <c r="GB18" s="57">
        <f t="shared" si="91"/>
        <v>0</v>
      </c>
      <c r="GC18" s="57">
        <f t="shared" si="92"/>
        <v>0</v>
      </c>
      <c r="GD18" s="56">
        <f t="shared" si="93"/>
        <v>0</v>
      </c>
      <c r="GE18" s="55">
        <f t="shared" si="94"/>
        <v>1</v>
      </c>
      <c r="GF18" s="272">
        <f t="shared" si="95"/>
        <v>4.6655999999999996E-2</v>
      </c>
      <c r="GG18" s="55">
        <f t="shared" si="96"/>
        <v>3</v>
      </c>
      <c r="GH18" s="272">
        <f t="shared" si="97"/>
        <v>0.6</v>
      </c>
      <c r="GI18" s="272">
        <f t="shared" si="98"/>
        <v>0.6</v>
      </c>
    </row>
    <row r="19" spans="1:191" ht="112.2" x14ac:dyDescent="0.2">
      <c r="A19" s="347">
        <v>11</v>
      </c>
      <c r="B19" s="69" t="s">
        <v>680</v>
      </c>
      <c r="C19" s="80" t="s">
        <v>785</v>
      </c>
      <c r="D19" s="74" t="s">
        <v>205</v>
      </c>
      <c r="E19" s="68" t="s">
        <v>539</v>
      </c>
      <c r="F19" s="62" t="s">
        <v>224</v>
      </c>
      <c r="G19" s="68" t="s">
        <v>533</v>
      </c>
      <c r="H19" s="68" t="s">
        <v>173</v>
      </c>
      <c r="I19" s="71" t="s">
        <v>18</v>
      </c>
      <c r="J19" s="71" t="s">
        <v>54</v>
      </c>
      <c r="K19" s="71" t="s">
        <v>53</v>
      </c>
      <c r="L19" s="71" t="s">
        <v>53</v>
      </c>
      <c r="M19" s="71" t="s">
        <v>53</v>
      </c>
      <c r="N19" s="71" t="s">
        <v>53</v>
      </c>
      <c r="O19" s="71" t="s">
        <v>53</v>
      </c>
      <c r="P19" s="71" t="s">
        <v>53</v>
      </c>
      <c r="Q19" s="71" t="s">
        <v>53</v>
      </c>
      <c r="R19" s="71" t="s">
        <v>53</v>
      </c>
      <c r="S19" s="71" t="s">
        <v>54</v>
      </c>
      <c r="T19" s="71" t="s">
        <v>53</v>
      </c>
      <c r="U19" s="71" t="s">
        <v>54</v>
      </c>
      <c r="V19" s="71" t="s">
        <v>53</v>
      </c>
      <c r="W19" s="71" t="s">
        <v>53</v>
      </c>
      <c r="X19" s="71" t="s">
        <v>53</v>
      </c>
      <c r="Y19" s="71" t="s">
        <v>53</v>
      </c>
      <c r="Z19" s="71" t="s">
        <v>53</v>
      </c>
      <c r="AA19" s="71" t="s">
        <v>53</v>
      </c>
      <c r="AB19" s="71" t="s">
        <v>53</v>
      </c>
      <c r="AC19" s="70" t="str">
        <f t="shared" si="0"/>
        <v>1 - Muy Baja</v>
      </c>
      <c r="AD19" s="233">
        <f t="shared" si="1"/>
        <v>0.2</v>
      </c>
      <c r="AE19" s="70" t="str">
        <f t="shared" si="2"/>
        <v>3 - Moderado</v>
      </c>
      <c r="AF19" s="233">
        <f t="shared" si="3"/>
        <v>0.6</v>
      </c>
      <c r="AG19" s="69" t="str">
        <f>IFERROR(INDEX(#REF!,MATCH(I19,#REF!,0),MATCH(AE19,#REF!,0)),"")</f>
        <v/>
      </c>
      <c r="AH19" s="233">
        <f t="shared" si="4"/>
        <v>0.12</v>
      </c>
      <c r="AI19" s="80" t="s">
        <v>784</v>
      </c>
      <c r="AJ19" s="67" t="s">
        <v>677</v>
      </c>
      <c r="AK19" s="72" t="s">
        <v>783</v>
      </c>
      <c r="AL19" s="72" t="s">
        <v>782</v>
      </c>
      <c r="AM19" s="62" t="s">
        <v>35</v>
      </c>
      <c r="AN19" s="67" t="s">
        <v>45</v>
      </c>
      <c r="AO19" s="67" t="s">
        <v>50</v>
      </c>
      <c r="AP19" s="62" t="s">
        <v>52</v>
      </c>
      <c r="AQ19" s="62" t="s">
        <v>35</v>
      </c>
      <c r="AR19" s="67" t="s">
        <v>45</v>
      </c>
      <c r="AS19" s="67" t="s">
        <v>50</v>
      </c>
      <c r="AT19" s="62" t="s">
        <v>52</v>
      </c>
      <c r="AU19" s="62" t="s">
        <v>35</v>
      </c>
      <c r="AV19" s="67" t="s">
        <v>45</v>
      </c>
      <c r="AW19" s="67" t="s">
        <v>50</v>
      </c>
      <c r="AX19" s="62" t="s">
        <v>52</v>
      </c>
      <c r="AY19" s="62" t="s">
        <v>34</v>
      </c>
      <c r="AZ19" s="67"/>
      <c r="BA19" s="67"/>
      <c r="BB19" s="62"/>
      <c r="BC19" s="62"/>
      <c r="BD19" s="67"/>
      <c r="BE19" s="67"/>
      <c r="BF19" s="62"/>
      <c r="BG19" s="62"/>
      <c r="BH19" s="67"/>
      <c r="BI19" s="67"/>
      <c r="BJ19" s="62"/>
      <c r="BK19" s="62"/>
      <c r="BL19" s="67"/>
      <c r="BM19" s="67"/>
      <c r="BN19" s="62"/>
      <c r="BO19" s="62"/>
      <c r="BP19" s="67"/>
      <c r="BQ19" s="67"/>
      <c r="BR19" s="62"/>
      <c r="BS19" s="62"/>
      <c r="BT19" s="67"/>
      <c r="BU19" s="67"/>
      <c r="BV19" s="62"/>
      <c r="BW19" s="62"/>
      <c r="BX19" s="67"/>
      <c r="BY19" s="67"/>
      <c r="BZ19" s="62"/>
      <c r="CA19" s="62"/>
      <c r="CB19" s="67"/>
      <c r="CC19" s="67"/>
      <c r="CD19" s="62"/>
      <c r="CE19" s="62"/>
      <c r="CF19" s="67"/>
      <c r="CG19" s="67"/>
      <c r="CH19" s="62"/>
      <c r="CI19" s="67"/>
      <c r="CJ19" s="67"/>
      <c r="CK19" s="62"/>
      <c r="CL19" s="66" t="s">
        <v>18</v>
      </c>
      <c r="CM19" s="249">
        <f t="shared" si="5"/>
        <v>4.3199999999999995E-2</v>
      </c>
      <c r="CN19" s="66" t="s">
        <v>30</v>
      </c>
      <c r="CO19" s="249">
        <f t="shared" si="6"/>
        <v>0.6</v>
      </c>
      <c r="CP19" s="63" t="str">
        <f t="shared" si="7"/>
        <v>MODERADO</v>
      </c>
      <c r="CQ19" s="233">
        <f t="shared" si="8"/>
        <v>2.5919999999999995E-2</v>
      </c>
      <c r="CR19" s="77" t="s">
        <v>475</v>
      </c>
      <c r="CS19" s="63">
        <f t="shared" si="9"/>
        <v>3</v>
      </c>
      <c r="CT19" s="62"/>
      <c r="CU19" s="172" t="s">
        <v>687</v>
      </c>
      <c r="CV19" s="79" t="s">
        <v>672</v>
      </c>
      <c r="CW19" s="242"/>
      <c r="CX19" s="56">
        <f t="shared" si="10"/>
        <v>3</v>
      </c>
      <c r="CY19" s="59">
        <f t="shared" si="11"/>
        <v>3</v>
      </c>
      <c r="CZ19" s="56" t="str">
        <f t="shared" si="12"/>
        <v>Moderado</v>
      </c>
      <c r="DA19" s="237">
        <f t="shared" si="13"/>
        <v>0.6</v>
      </c>
      <c r="DB19" s="57">
        <f t="shared" si="14"/>
        <v>0.15</v>
      </c>
      <c r="DC19" s="57">
        <f t="shared" si="15"/>
        <v>0.25</v>
      </c>
      <c r="DD19" s="56">
        <f t="shared" si="16"/>
        <v>0.4</v>
      </c>
      <c r="DE19" s="55">
        <f t="shared" si="17"/>
        <v>1</v>
      </c>
      <c r="DF19" s="272">
        <f t="shared" si="18"/>
        <v>0.12</v>
      </c>
      <c r="DG19" s="55">
        <f t="shared" si="19"/>
        <v>3</v>
      </c>
      <c r="DH19" s="55"/>
      <c r="DI19" s="272">
        <f t="shared" si="20"/>
        <v>0.6</v>
      </c>
      <c r="DJ19" s="57">
        <f t="shared" si="21"/>
        <v>0.15</v>
      </c>
      <c r="DK19" s="57">
        <f t="shared" si="22"/>
        <v>0.25</v>
      </c>
      <c r="DL19" s="56">
        <f t="shared" si="23"/>
        <v>0.4</v>
      </c>
      <c r="DM19" s="55">
        <f t="shared" si="24"/>
        <v>1</v>
      </c>
      <c r="DN19" s="272">
        <f t="shared" si="25"/>
        <v>7.1999999999999995E-2</v>
      </c>
      <c r="DO19" s="55">
        <f t="shared" si="26"/>
        <v>3</v>
      </c>
      <c r="DP19" s="272">
        <f t="shared" si="27"/>
        <v>0.6</v>
      </c>
      <c r="DQ19" s="57">
        <f t="shared" si="28"/>
        <v>0.15</v>
      </c>
      <c r="DR19" s="57">
        <f t="shared" si="29"/>
        <v>0.25</v>
      </c>
      <c r="DS19" s="56">
        <f t="shared" si="30"/>
        <v>0.4</v>
      </c>
      <c r="DT19" s="55">
        <f t="shared" si="31"/>
        <v>1</v>
      </c>
      <c r="DU19" s="272">
        <f t="shared" si="32"/>
        <v>4.3199999999999995E-2</v>
      </c>
      <c r="DV19" s="55">
        <f t="shared" si="33"/>
        <v>3</v>
      </c>
      <c r="DW19" s="272">
        <f t="shared" si="34"/>
        <v>0.6</v>
      </c>
      <c r="DX19" s="57">
        <f t="shared" si="35"/>
        <v>0</v>
      </c>
      <c r="DY19" s="57">
        <f>IF(BA19="",0,IF(BA19="Preventivo",0.25,IF(BA19="Detectivo",0.15,IF(#REF!="Correctivo",0.1,0))))</f>
        <v>0</v>
      </c>
      <c r="DZ19" s="56">
        <f t="shared" si="37"/>
        <v>0</v>
      </c>
      <c r="EA19" s="55">
        <f t="shared" si="38"/>
        <v>1</v>
      </c>
      <c r="EB19" s="272">
        <f t="shared" si="39"/>
        <v>4.3199999999999995E-2</v>
      </c>
      <c r="EC19" s="55">
        <f t="shared" si="40"/>
        <v>3</v>
      </c>
      <c r="ED19" s="272">
        <f t="shared" si="41"/>
        <v>0.6</v>
      </c>
      <c r="EE19" s="57">
        <f t="shared" si="42"/>
        <v>0</v>
      </c>
      <c r="EF19" s="57">
        <f t="shared" si="43"/>
        <v>0</v>
      </c>
      <c r="EG19" s="56">
        <f t="shared" si="44"/>
        <v>0</v>
      </c>
      <c r="EH19" s="55">
        <f t="shared" si="45"/>
        <v>1</v>
      </c>
      <c r="EI19" s="272">
        <f t="shared" si="46"/>
        <v>4.3199999999999995E-2</v>
      </c>
      <c r="EJ19" s="55">
        <f t="shared" si="47"/>
        <v>3</v>
      </c>
      <c r="EK19" s="272">
        <f t="shared" si="48"/>
        <v>0.6</v>
      </c>
      <c r="EL19" s="57">
        <f t="shared" si="49"/>
        <v>0</v>
      </c>
      <c r="EM19" s="57">
        <f t="shared" si="50"/>
        <v>0</v>
      </c>
      <c r="EN19" s="56">
        <f t="shared" si="51"/>
        <v>0</v>
      </c>
      <c r="EO19" s="55">
        <f t="shared" si="52"/>
        <v>1</v>
      </c>
      <c r="EP19" s="272">
        <f t="shared" si="53"/>
        <v>4.3199999999999995E-2</v>
      </c>
      <c r="EQ19" s="55">
        <f t="shared" si="54"/>
        <v>3</v>
      </c>
      <c r="ER19" s="272">
        <f t="shared" si="55"/>
        <v>0.6</v>
      </c>
      <c r="ES19" s="57">
        <f t="shared" si="56"/>
        <v>0</v>
      </c>
      <c r="ET19" s="57">
        <f t="shared" si="57"/>
        <v>0</v>
      </c>
      <c r="EU19" s="56">
        <f t="shared" si="58"/>
        <v>0</v>
      </c>
      <c r="EV19" s="55">
        <f t="shared" si="59"/>
        <v>1</v>
      </c>
      <c r="EW19" s="272">
        <f t="shared" si="60"/>
        <v>4.3199999999999995E-2</v>
      </c>
      <c r="EX19" s="55">
        <f t="shared" si="61"/>
        <v>3</v>
      </c>
      <c r="EY19" s="272">
        <f t="shared" si="62"/>
        <v>0.6</v>
      </c>
      <c r="EZ19" s="57">
        <f t="shared" si="63"/>
        <v>0</v>
      </c>
      <c r="FA19" s="57">
        <f t="shared" si="64"/>
        <v>0</v>
      </c>
      <c r="FB19" s="56">
        <f t="shared" si="65"/>
        <v>0</v>
      </c>
      <c r="FC19" s="55">
        <f t="shared" si="66"/>
        <v>1</v>
      </c>
      <c r="FD19" s="272">
        <f t="shared" si="67"/>
        <v>4.3199999999999995E-2</v>
      </c>
      <c r="FE19" s="55">
        <f t="shared" si="68"/>
        <v>3</v>
      </c>
      <c r="FF19" s="272">
        <f t="shared" si="69"/>
        <v>0.6</v>
      </c>
      <c r="FG19" s="57">
        <f t="shared" si="70"/>
        <v>0</v>
      </c>
      <c r="FH19" s="57">
        <f t="shared" si="71"/>
        <v>0</v>
      </c>
      <c r="FI19" s="56">
        <f t="shared" si="72"/>
        <v>0</v>
      </c>
      <c r="FJ19" s="55">
        <f t="shared" si="73"/>
        <v>1</v>
      </c>
      <c r="FK19" s="272">
        <f t="shared" si="74"/>
        <v>4.3199999999999995E-2</v>
      </c>
      <c r="FL19" s="55">
        <f t="shared" si="75"/>
        <v>3</v>
      </c>
      <c r="FM19" s="272">
        <f t="shared" si="76"/>
        <v>0.6</v>
      </c>
      <c r="FN19" s="57">
        <f t="shared" si="77"/>
        <v>0</v>
      </c>
      <c r="FO19" s="57">
        <f t="shared" si="78"/>
        <v>0</v>
      </c>
      <c r="FP19" s="56">
        <f t="shared" si="79"/>
        <v>0</v>
      </c>
      <c r="FQ19" s="55">
        <f t="shared" si="80"/>
        <v>1</v>
      </c>
      <c r="FR19" s="272">
        <f t="shared" si="81"/>
        <v>4.3199999999999995E-2</v>
      </c>
      <c r="FS19" s="55">
        <f t="shared" si="82"/>
        <v>3</v>
      </c>
      <c r="FT19" s="272">
        <f t="shared" si="83"/>
        <v>0.6</v>
      </c>
      <c r="FU19" s="57">
        <f t="shared" si="84"/>
        <v>0</v>
      </c>
      <c r="FV19" s="57">
        <f t="shared" si="85"/>
        <v>0</v>
      </c>
      <c r="FW19" s="56">
        <f t="shared" si="86"/>
        <v>0</v>
      </c>
      <c r="FX19" s="55">
        <f t="shared" si="87"/>
        <v>1</v>
      </c>
      <c r="FY19" s="272">
        <f t="shared" si="88"/>
        <v>4.3199999999999995E-2</v>
      </c>
      <c r="FZ19" s="55">
        <f t="shared" si="89"/>
        <v>3</v>
      </c>
      <c r="GA19" s="272">
        <f t="shared" si="90"/>
        <v>0.6</v>
      </c>
      <c r="GB19" s="57">
        <f t="shared" si="91"/>
        <v>0</v>
      </c>
      <c r="GC19" s="57">
        <f t="shared" si="92"/>
        <v>0</v>
      </c>
      <c r="GD19" s="56">
        <f t="shared" si="93"/>
        <v>0</v>
      </c>
      <c r="GE19" s="55">
        <f t="shared" si="94"/>
        <v>1</v>
      </c>
      <c r="GF19" s="272">
        <f t="shared" si="95"/>
        <v>4.3199999999999995E-2</v>
      </c>
      <c r="GG19" s="55">
        <f t="shared" si="96"/>
        <v>3</v>
      </c>
      <c r="GH19" s="272">
        <f t="shared" si="97"/>
        <v>0.6</v>
      </c>
      <c r="GI19" s="272">
        <f t="shared" si="98"/>
        <v>0.6</v>
      </c>
    </row>
    <row r="20" spans="1:191" ht="112.2" x14ac:dyDescent="0.2">
      <c r="A20" s="347">
        <v>12</v>
      </c>
      <c r="B20" s="69" t="s">
        <v>680</v>
      </c>
      <c r="C20" s="80" t="s">
        <v>781</v>
      </c>
      <c r="D20" s="74" t="s">
        <v>205</v>
      </c>
      <c r="E20" s="68" t="s">
        <v>539</v>
      </c>
      <c r="F20" s="62" t="s">
        <v>224</v>
      </c>
      <c r="G20" s="68" t="s">
        <v>533</v>
      </c>
      <c r="H20" s="68" t="s">
        <v>173</v>
      </c>
      <c r="I20" s="71" t="s">
        <v>22</v>
      </c>
      <c r="J20" s="71" t="s">
        <v>54</v>
      </c>
      <c r="K20" s="71" t="s">
        <v>53</v>
      </c>
      <c r="L20" s="71" t="s">
        <v>53</v>
      </c>
      <c r="M20" s="71" t="s">
        <v>53</v>
      </c>
      <c r="N20" s="71" t="s">
        <v>53</v>
      </c>
      <c r="O20" s="71" t="s">
        <v>53</v>
      </c>
      <c r="P20" s="71" t="s">
        <v>53</v>
      </c>
      <c r="Q20" s="71" t="s">
        <v>53</v>
      </c>
      <c r="R20" s="71" t="s">
        <v>53</v>
      </c>
      <c r="S20" s="71" t="s">
        <v>54</v>
      </c>
      <c r="T20" s="71" t="s">
        <v>53</v>
      </c>
      <c r="U20" s="71" t="s">
        <v>54</v>
      </c>
      <c r="V20" s="71" t="s">
        <v>53</v>
      </c>
      <c r="W20" s="71" t="s">
        <v>53</v>
      </c>
      <c r="X20" s="71" t="s">
        <v>53</v>
      </c>
      <c r="Y20" s="71" t="s">
        <v>53</v>
      </c>
      <c r="Z20" s="71" t="s">
        <v>53</v>
      </c>
      <c r="AA20" s="71" t="s">
        <v>53</v>
      </c>
      <c r="AB20" s="71" t="s">
        <v>53</v>
      </c>
      <c r="AC20" s="70" t="str">
        <f t="shared" si="0"/>
        <v>3 - Media</v>
      </c>
      <c r="AD20" s="233">
        <f t="shared" si="1"/>
        <v>0.6</v>
      </c>
      <c r="AE20" s="70" t="str">
        <f t="shared" si="2"/>
        <v>3 - Moderado</v>
      </c>
      <c r="AF20" s="233">
        <f t="shared" si="3"/>
        <v>0.6</v>
      </c>
      <c r="AG20" s="69" t="str">
        <f>IFERROR(INDEX(#REF!,MATCH(I20,#REF!,0),MATCH(AE20,#REF!,0)),"")</f>
        <v/>
      </c>
      <c r="AH20" s="233">
        <f t="shared" si="4"/>
        <v>0.36</v>
      </c>
      <c r="AI20" s="80" t="s">
        <v>780</v>
      </c>
      <c r="AJ20" s="67" t="s">
        <v>677</v>
      </c>
      <c r="AK20" s="72" t="s">
        <v>777</v>
      </c>
      <c r="AL20" s="72" t="s">
        <v>741</v>
      </c>
      <c r="AM20" s="62" t="s">
        <v>35</v>
      </c>
      <c r="AN20" s="67" t="s">
        <v>45</v>
      </c>
      <c r="AO20" s="67" t="s">
        <v>50</v>
      </c>
      <c r="AP20" s="62" t="s">
        <v>52</v>
      </c>
      <c r="AQ20" s="62" t="s">
        <v>35</v>
      </c>
      <c r="AR20" s="67" t="s">
        <v>45</v>
      </c>
      <c r="AS20" s="67" t="s">
        <v>50</v>
      </c>
      <c r="AT20" s="62" t="s">
        <v>52</v>
      </c>
      <c r="AU20" s="62" t="s">
        <v>35</v>
      </c>
      <c r="AV20" s="67" t="s">
        <v>45</v>
      </c>
      <c r="AW20" s="67" t="s">
        <v>50</v>
      </c>
      <c r="AX20" s="62" t="s">
        <v>52</v>
      </c>
      <c r="AY20" s="62" t="s">
        <v>35</v>
      </c>
      <c r="AZ20" s="67" t="s">
        <v>45</v>
      </c>
      <c r="BA20" s="67" t="s">
        <v>50</v>
      </c>
      <c r="BB20" s="62" t="s">
        <v>52</v>
      </c>
      <c r="BC20" s="62" t="s">
        <v>35</v>
      </c>
      <c r="BD20" s="67" t="s">
        <v>45</v>
      </c>
      <c r="BE20" s="67" t="s">
        <v>50</v>
      </c>
      <c r="BF20" s="62" t="s">
        <v>52</v>
      </c>
      <c r="BG20" s="62" t="s">
        <v>35</v>
      </c>
      <c r="BH20" s="67" t="s">
        <v>45</v>
      </c>
      <c r="BI20" s="67" t="s">
        <v>50</v>
      </c>
      <c r="BJ20" s="62" t="s">
        <v>52</v>
      </c>
      <c r="BK20" s="62"/>
      <c r="BL20" s="67"/>
      <c r="BM20" s="67"/>
      <c r="BN20" s="62"/>
      <c r="BO20" s="62"/>
      <c r="BP20" s="67"/>
      <c r="BQ20" s="67"/>
      <c r="BR20" s="62"/>
      <c r="BS20" s="62"/>
      <c r="BT20" s="67"/>
      <c r="BU20" s="67"/>
      <c r="BV20" s="62"/>
      <c r="BW20" s="62"/>
      <c r="BX20" s="67"/>
      <c r="BY20" s="67"/>
      <c r="BZ20" s="62"/>
      <c r="CA20" s="62"/>
      <c r="CB20" s="67"/>
      <c r="CC20" s="67"/>
      <c r="CD20" s="62"/>
      <c r="CE20" s="62"/>
      <c r="CF20" s="67"/>
      <c r="CG20" s="67"/>
      <c r="CH20" s="62"/>
      <c r="CI20" s="67"/>
      <c r="CJ20" s="67"/>
      <c r="CK20" s="62"/>
      <c r="CL20" s="66" t="s">
        <v>18</v>
      </c>
      <c r="CM20" s="249">
        <f t="shared" si="5"/>
        <v>2.7993599999999997E-2</v>
      </c>
      <c r="CN20" s="66" t="s">
        <v>30</v>
      </c>
      <c r="CO20" s="249">
        <f t="shared" si="6"/>
        <v>0.6</v>
      </c>
      <c r="CP20" s="63" t="str">
        <f t="shared" si="7"/>
        <v>MODERADO</v>
      </c>
      <c r="CQ20" s="233">
        <f t="shared" si="8"/>
        <v>1.6796159999999997E-2</v>
      </c>
      <c r="CR20" s="77" t="s">
        <v>475</v>
      </c>
      <c r="CS20" s="63">
        <f t="shared" si="9"/>
        <v>3</v>
      </c>
      <c r="CT20" s="62"/>
      <c r="CU20" s="172" t="s">
        <v>687</v>
      </c>
      <c r="CV20" s="79" t="s">
        <v>672</v>
      </c>
      <c r="CW20" s="242"/>
      <c r="CX20" s="56">
        <f t="shared" si="10"/>
        <v>3</v>
      </c>
      <c r="CY20" s="59">
        <f t="shared" si="11"/>
        <v>3</v>
      </c>
      <c r="CZ20" s="56" t="str">
        <f t="shared" si="12"/>
        <v>Moderado</v>
      </c>
      <c r="DA20" s="237">
        <f t="shared" si="13"/>
        <v>0.6</v>
      </c>
      <c r="DB20" s="57">
        <f t="shared" si="14"/>
        <v>0.15</v>
      </c>
      <c r="DC20" s="57">
        <f t="shared" si="15"/>
        <v>0.25</v>
      </c>
      <c r="DD20" s="56">
        <f t="shared" si="16"/>
        <v>0.4</v>
      </c>
      <c r="DE20" s="55">
        <f t="shared" si="17"/>
        <v>2</v>
      </c>
      <c r="DF20" s="272">
        <f t="shared" si="18"/>
        <v>0.36</v>
      </c>
      <c r="DG20" s="55">
        <f t="shared" si="19"/>
        <v>3</v>
      </c>
      <c r="DH20" s="55"/>
      <c r="DI20" s="272">
        <f t="shared" si="20"/>
        <v>0.6</v>
      </c>
      <c r="DJ20" s="57">
        <f t="shared" si="21"/>
        <v>0.15</v>
      </c>
      <c r="DK20" s="57">
        <f t="shared" si="22"/>
        <v>0.25</v>
      </c>
      <c r="DL20" s="56">
        <f t="shared" si="23"/>
        <v>0.4</v>
      </c>
      <c r="DM20" s="55">
        <f t="shared" si="24"/>
        <v>2</v>
      </c>
      <c r="DN20" s="272">
        <f t="shared" si="25"/>
        <v>0.216</v>
      </c>
      <c r="DO20" s="55">
        <f t="shared" si="26"/>
        <v>3</v>
      </c>
      <c r="DP20" s="272">
        <f t="shared" si="27"/>
        <v>0.6</v>
      </c>
      <c r="DQ20" s="57">
        <f t="shared" si="28"/>
        <v>0.15</v>
      </c>
      <c r="DR20" s="57">
        <f t="shared" si="29"/>
        <v>0.25</v>
      </c>
      <c r="DS20" s="56">
        <f t="shared" si="30"/>
        <v>0.4</v>
      </c>
      <c r="DT20" s="55">
        <f t="shared" si="31"/>
        <v>1</v>
      </c>
      <c r="DU20" s="272">
        <f t="shared" si="32"/>
        <v>0.12959999999999999</v>
      </c>
      <c r="DV20" s="55">
        <f t="shared" si="33"/>
        <v>3</v>
      </c>
      <c r="DW20" s="272">
        <f t="shared" si="34"/>
        <v>0.6</v>
      </c>
      <c r="DX20" s="57">
        <f t="shared" si="35"/>
        <v>0.15</v>
      </c>
      <c r="DY20" s="57">
        <f t="shared" ref="DY20:DY44" si="99">IF(BA20="",0,IF(BA20="Preventivo",0.25,IF(BA20="Detectivo",0.15,IF(BA21="Correctivo",0.1,0))))</f>
        <v>0.25</v>
      </c>
      <c r="DZ20" s="56">
        <f t="shared" si="37"/>
        <v>0.4</v>
      </c>
      <c r="EA20" s="55">
        <f t="shared" si="38"/>
        <v>1</v>
      </c>
      <c r="EB20" s="272">
        <f t="shared" si="39"/>
        <v>7.7759999999999996E-2</v>
      </c>
      <c r="EC20" s="55">
        <f t="shared" si="40"/>
        <v>3</v>
      </c>
      <c r="ED20" s="272">
        <f t="shared" si="41"/>
        <v>0.6</v>
      </c>
      <c r="EE20" s="57">
        <f t="shared" si="42"/>
        <v>0.15</v>
      </c>
      <c r="EF20" s="57">
        <f t="shared" si="43"/>
        <v>0.25</v>
      </c>
      <c r="EG20" s="56">
        <f t="shared" si="44"/>
        <v>0.4</v>
      </c>
      <c r="EH20" s="55">
        <f t="shared" si="45"/>
        <v>1</v>
      </c>
      <c r="EI20" s="272">
        <f t="shared" si="46"/>
        <v>4.6655999999999996E-2</v>
      </c>
      <c r="EJ20" s="55">
        <f t="shared" si="47"/>
        <v>3</v>
      </c>
      <c r="EK20" s="272">
        <f t="shared" si="48"/>
        <v>0.6</v>
      </c>
      <c r="EL20" s="57">
        <f t="shared" si="49"/>
        <v>0.15</v>
      </c>
      <c r="EM20" s="57">
        <f t="shared" si="50"/>
        <v>0.25</v>
      </c>
      <c r="EN20" s="56">
        <f t="shared" si="51"/>
        <v>0.4</v>
      </c>
      <c r="EO20" s="55">
        <f t="shared" si="52"/>
        <v>1</v>
      </c>
      <c r="EP20" s="272">
        <f t="shared" si="53"/>
        <v>2.7993599999999997E-2</v>
      </c>
      <c r="EQ20" s="55">
        <f t="shared" si="54"/>
        <v>3</v>
      </c>
      <c r="ER20" s="272">
        <f t="shared" si="55"/>
        <v>0.6</v>
      </c>
      <c r="ES20" s="57">
        <f t="shared" si="56"/>
        <v>0</v>
      </c>
      <c r="ET20" s="57">
        <f t="shared" si="57"/>
        <v>0</v>
      </c>
      <c r="EU20" s="56">
        <f t="shared" si="58"/>
        <v>0</v>
      </c>
      <c r="EV20" s="55">
        <f t="shared" si="59"/>
        <v>1</v>
      </c>
      <c r="EW20" s="272">
        <f t="shared" si="60"/>
        <v>2.7993599999999997E-2</v>
      </c>
      <c r="EX20" s="55">
        <f t="shared" si="61"/>
        <v>3</v>
      </c>
      <c r="EY20" s="272">
        <f t="shared" si="62"/>
        <v>0.6</v>
      </c>
      <c r="EZ20" s="57">
        <f t="shared" si="63"/>
        <v>0</v>
      </c>
      <c r="FA20" s="57">
        <f t="shared" si="64"/>
        <v>0</v>
      </c>
      <c r="FB20" s="56">
        <f t="shared" si="65"/>
        <v>0</v>
      </c>
      <c r="FC20" s="55">
        <f t="shared" si="66"/>
        <v>1</v>
      </c>
      <c r="FD20" s="272">
        <f t="shared" si="67"/>
        <v>2.7993599999999997E-2</v>
      </c>
      <c r="FE20" s="55">
        <f t="shared" si="68"/>
        <v>3</v>
      </c>
      <c r="FF20" s="272">
        <f t="shared" si="69"/>
        <v>0.6</v>
      </c>
      <c r="FG20" s="57">
        <f t="shared" si="70"/>
        <v>0</v>
      </c>
      <c r="FH20" s="57">
        <f t="shared" si="71"/>
        <v>0</v>
      </c>
      <c r="FI20" s="56">
        <f t="shared" si="72"/>
        <v>0</v>
      </c>
      <c r="FJ20" s="55">
        <f t="shared" si="73"/>
        <v>1</v>
      </c>
      <c r="FK20" s="272">
        <f t="shared" si="74"/>
        <v>2.7993599999999997E-2</v>
      </c>
      <c r="FL20" s="55">
        <f t="shared" si="75"/>
        <v>3</v>
      </c>
      <c r="FM20" s="272">
        <f t="shared" si="76"/>
        <v>0.6</v>
      </c>
      <c r="FN20" s="57">
        <f t="shared" si="77"/>
        <v>0</v>
      </c>
      <c r="FO20" s="57">
        <f t="shared" si="78"/>
        <v>0</v>
      </c>
      <c r="FP20" s="56">
        <f t="shared" si="79"/>
        <v>0</v>
      </c>
      <c r="FQ20" s="55">
        <f t="shared" si="80"/>
        <v>1</v>
      </c>
      <c r="FR20" s="272">
        <f t="shared" si="81"/>
        <v>2.7993599999999997E-2</v>
      </c>
      <c r="FS20" s="55">
        <f t="shared" si="82"/>
        <v>3</v>
      </c>
      <c r="FT20" s="272">
        <f t="shared" si="83"/>
        <v>0.6</v>
      </c>
      <c r="FU20" s="57">
        <f t="shared" si="84"/>
        <v>0</v>
      </c>
      <c r="FV20" s="57">
        <f t="shared" si="85"/>
        <v>0</v>
      </c>
      <c r="FW20" s="56">
        <f t="shared" si="86"/>
        <v>0</v>
      </c>
      <c r="FX20" s="55">
        <f t="shared" si="87"/>
        <v>1</v>
      </c>
      <c r="FY20" s="272">
        <f t="shared" si="88"/>
        <v>2.7993599999999997E-2</v>
      </c>
      <c r="FZ20" s="55">
        <f t="shared" si="89"/>
        <v>3</v>
      </c>
      <c r="GA20" s="272">
        <f t="shared" si="90"/>
        <v>0.6</v>
      </c>
      <c r="GB20" s="57">
        <f t="shared" si="91"/>
        <v>0</v>
      </c>
      <c r="GC20" s="57">
        <f t="shared" si="92"/>
        <v>0</v>
      </c>
      <c r="GD20" s="56">
        <f t="shared" si="93"/>
        <v>0</v>
      </c>
      <c r="GE20" s="55">
        <f t="shared" si="94"/>
        <v>1</v>
      </c>
      <c r="GF20" s="272">
        <f t="shared" si="95"/>
        <v>2.7993599999999997E-2</v>
      </c>
      <c r="GG20" s="55">
        <f t="shared" si="96"/>
        <v>3</v>
      </c>
      <c r="GH20" s="272">
        <f t="shared" si="97"/>
        <v>0.6</v>
      </c>
      <c r="GI20" s="272">
        <f t="shared" si="98"/>
        <v>0.6</v>
      </c>
    </row>
    <row r="21" spans="1:191" ht="102" x14ac:dyDescent="0.2">
      <c r="A21" s="347">
        <v>13</v>
      </c>
      <c r="B21" s="69" t="s">
        <v>680</v>
      </c>
      <c r="C21" s="80" t="s">
        <v>779</v>
      </c>
      <c r="D21" s="74" t="s">
        <v>206</v>
      </c>
      <c r="E21" s="68" t="s">
        <v>204</v>
      </c>
      <c r="F21" s="62" t="s">
        <v>5</v>
      </c>
      <c r="G21" s="68" t="s">
        <v>533</v>
      </c>
      <c r="H21" s="68" t="s">
        <v>173</v>
      </c>
      <c r="I21" s="71" t="s">
        <v>20</v>
      </c>
      <c r="J21" s="71" t="s">
        <v>54</v>
      </c>
      <c r="K21" s="71" t="s">
        <v>53</v>
      </c>
      <c r="L21" s="71" t="s">
        <v>53</v>
      </c>
      <c r="M21" s="71" t="s">
        <v>53</v>
      </c>
      <c r="N21" s="71" t="s">
        <v>53</v>
      </c>
      <c r="O21" s="71" t="s">
        <v>53</v>
      </c>
      <c r="P21" s="71" t="s">
        <v>53</v>
      </c>
      <c r="Q21" s="71" t="s">
        <v>53</v>
      </c>
      <c r="R21" s="71" t="s">
        <v>53</v>
      </c>
      <c r="S21" s="71" t="s">
        <v>54</v>
      </c>
      <c r="T21" s="71" t="s">
        <v>53</v>
      </c>
      <c r="U21" s="71" t="s">
        <v>54</v>
      </c>
      <c r="V21" s="71" t="s">
        <v>53</v>
      </c>
      <c r="W21" s="71" t="s">
        <v>53</v>
      </c>
      <c r="X21" s="71" t="s">
        <v>53</v>
      </c>
      <c r="Y21" s="71" t="s">
        <v>53</v>
      </c>
      <c r="Z21" s="71" t="s">
        <v>53</v>
      </c>
      <c r="AA21" s="71" t="s">
        <v>53</v>
      </c>
      <c r="AB21" s="71" t="s">
        <v>53</v>
      </c>
      <c r="AC21" s="70" t="str">
        <f t="shared" si="0"/>
        <v>2 - Baja</v>
      </c>
      <c r="AD21" s="233">
        <f t="shared" si="1"/>
        <v>0.4</v>
      </c>
      <c r="AE21" s="70" t="str">
        <f t="shared" si="2"/>
        <v>3 - Moderado</v>
      </c>
      <c r="AF21" s="233">
        <f t="shared" si="3"/>
        <v>0.6</v>
      </c>
      <c r="AG21" s="69" t="str">
        <f>IFERROR(INDEX(#REF!,MATCH(I21,#REF!,0),MATCH(AE21,#REF!,0)),"")</f>
        <v/>
      </c>
      <c r="AH21" s="233">
        <f t="shared" si="4"/>
        <v>0.24</v>
      </c>
      <c r="AI21" s="80" t="s">
        <v>778</v>
      </c>
      <c r="AJ21" s="67" t="s">
        <v>677</v>
      </c>
      <c r="AK21" s="72" t="s">
        <v>777</v>
      </c>
      <c r="AL21" s="72" t="s">
        <v>741</v>
      </c>
      <c r="AM21" s="62" t="s">
        <v>35</v>
      </c>
      <c r="AN21" s="67" t="s">
        <v>45</v>
      </c>
      <c r="AO21" s="67" t="s">
        <v>50</v>
      </c>
      <c r="AP21" s="62" t="s">
        <v>52</v>
      </c>
      <c r="AQ21" s="62" t="s">
        <v>35</v>
      </c>
      <c r="AR21" s="67" t="s">
        <v>45</v>
      </c>
      <c r="AS21" s="67" t="s">
        <v>50</v>
      </c>
      <c r="AT21" s="62" t="s">
        <v>52</v>
      </c>
      <c r="AU21" s="62" t="s">
        <v>35</v>
      </c>
      <c r="AV21" s="67" t="s">
        <v>45</v>
      </c>
      <c r="AW21" s="67" t="s">
        <v>50</v>
      </c>
      <c r="AX21" s="62" t="s">
        <v>52</v>
      </c>
      <c r="AY21" s="62" t="s">
        <v>35</v>
      </c>
      <c r="AZ21" s="67" t="s">
        <v>45</v>
      </c>
      <c r="BA21" s="67" t="s">
        <v>50</v>
      </c>
      <c r="BB21" s="62" t="s">
        <v>52</v>
      </c>
      <c r="BC21" s="62" t="s">
        <v>35</v>
      </c>
      <c r="BD21" s="67" t="s">
        <v>45</v>
      </c>
      <c r="BE21" s="67" t="s">
        <v>50</v>
      </c>
      <c r="BF21" s="62" t="s">
        <v>52</v>
      </c>
      <c r="BG21" s="62" t="s">
        <v>35</v>
      </c>
      <c r="BH21" s="67" t="s">
        <v>45</v>
      </c>
      <c r="BI21" s="67" t="s">
        <v>50</v>
      </c>
      <c r="BJ21" s="62" t="s">
        <v>52</v>
      </c>
      <c r="BK21" s="62"/>
      <c r="BL21" s="67"/>
      <c r="BM21" s="67"/>
      <c r="BN21" s="62"/>
      <c r="BO21" s="62"/>
      <c r="BP21" s="67"/>
      <c r="BQ21" s="67"/>
      <c r="BR21" s="62"/>
      <c r="BS21" s="62"/>
      <c r="BT21" s="67"/>
      <c r="BU21" s="67"/>
      <c r="BV21" s="62"/>
      <c r="BW21" s="62"/>
      <c r="BX21" s="67"/>
      <c r="BY21" s="67"/>
      <c r="BZ21" s="62"/>
      <c r="CA21" s="62"/>
      <c r="CB21" s="67"/>
      <c r="CC21" s="67"/>
      <c r="CD21" s="62"/>
      <c r="CE21" s="62"/>
      <c r="CF21" s="67"/>
      <c r="CG21" s="67"/>
      <c r="CH21" s="62"/>
      <c r="CI21" s="67"/>
      <c r="CJ21" s="67"/>
      <c r="CK21" s="62"/>
      <c r="CL21" s="66" t="s">
        <v>18</v>
      </c>
      <c r="CM21" s="249">
        <f t="shared" si="5"/>
        <v>1.8662399999999996E-2</v>
      </c>
      <c r="CN21" s="66" t="s">
        <v>30</v>
      </c>
      <c r="CO21" s="249">
        <f t="shared" si="6"/>
        <v>0.6</v>
      </c>
      <c r="CP21" s="63" t="str">
        <f t="shared" si="7"/>
        <v>MODERADO</v>
      </c>
      <c r="CQ21" s="233">
        <f t="shared" si="8"/>
        <v>1.1197439999999998E-2</v>
      </c>
      <c r="CR21" s="77" t="s">
        <v>230</v>
      </c>
      <c r="CS21" s="63">
        <f t="shared" si="9"/>
        <v>3</v>
      </c>
      <c r="CT21" s="62"/>
      <c r="CU21" s="172" t="s">
        <v>687</v>
      </c>
      <c r="CV21" s="79" t="s">
        <v>672</v>
      </c>
      <c r="CW21" s="242"/>
      <c r="CX21" s="56">
        <f t="shared" si="10"/>
        <v>3</v>
      </c>
      <c r="CY21" s="59">
        <f t="shared" si="11"/>
        <v>3</v>
      </c>
      <c r="CZ21" s="56" t="str">
        <f t="shared" si="12"/>
        <v>Moderado</v>
      </c>
      <c r="DA21" s="237">
        <f t="shared" si="13"/>
        <v>0.6</v>
      </c>
      <c r="DB21" s="57">
        <f t="shared" si="14"/>
        <v>0.15</v>
      </c>
      <c r="DC21" s="57">
        <f t="shared" si="15"/>
        <v>0.25</v>
      </c>
      <c r="DD21" s="56">
        <f t="shared" si="16"/>
        <v>0.4</v>
      </c>
      <c r="DE21" s="55">
        <f t="shared" si="17"/>
        <v>2</v>
      </c>
      <c r="DF21" s="272">
        <f t="shared" si="18"/>
        <v>0.24</v>
      </c>
      <c r="DG21" s="55">
        <f t="shared" si="19"/>
        <v>3</v>
      </c>
      <c r="DH21" s="55"/>
      <c r="DI21" s="272">
        <f t="shared" si="20"/>
        <v>0.6</v>
      </c>
      <c r="DJ21" s="57">
        <f t="shared" si="21"/>
        <v>0.15</v>
      </c>
      <c r="DK21" s="57">
        <f t="shared" si="22"/>
        <v>0.25</v>
      </c>
      <c r="DL21" s="56">
        <f t="shared" si="23"/>
        <v>0.4</v>
      </c>
      <c r="DM21" s="55">
        <f t="shared" si="24"/>
        <v>1</v>
      </c>
      <c r="DN21" s="272">
        <f t="shared" si="25"/>
        <v>0.14399999999999999</v>
      </c>
      <c r="DO21" s="55">
        <f t="shared" si="26"/>
        <v>3</v>
      </c>
      <c r="DP21" s="272">
        <f t="shared" si="27"/>
        <v>0.6</v>
      </c>
      <c r="DQ21" s="57">
        <f t="shared" si="28"/>
        <v>0.15</v>
      </c>
      <c r="DR21" s="57">
        <f t="shared" si="29"/>
        <v>0.25</v>
      </c>
      <c r="DS21" s="56">
        <f t="shared" si="30"/>
        <v>0.4</v>
      </c>
      <c r="DT21" s="55">
        <f t="shared" si="31"/>
        <v>1</v>
      </c>
      <c r="DU21" s="272">
        <f t="shared" si="32"/>
        <v>8.6399999999999991E-2</v>
      </c>
      <c r="DV21" s="55">
        <f t="shared" si="33"/>
        <v>3</v>
      </c>
      <c r="DW21" s="272">
        <f t="shared" si="34"/>
        <v>0.6</v>
      </c>
      <c r="DX21" s="57">
        <f t="shared" si="35"/>
        <v>0.15</v>
      </c>
      <c r="DY21" s="57">
        <f t="shared" si="99"/>
        <v>0.25</v>
      </c>
      <c r="DZ21" s="56">
        <f t="shared" si="37"/>
        <v>0.4</v>
      </c>
      <c r="EA21" s="55">
        <f t="shared" si="38"/>
        <v>1</v>
      </c>
      <c r="EB21" s="272">
        <f t="shared" si="39"/>
        <v>5.183999999999999E-2</v>
      </c>
      <c r="EC21" s="55">
        <f t="shared" si="40"/>
        <v>3</v>
      </c>
      <c r="ED21" s="272">
        <f t="shared" si="41"/>
        <v>0.6</v>
      </c>
      <c r="EE21" s="57">
        <f t="shared" si="42"/>
        <v>0.15</v>
      </c>
      <c r="EF21" s="57">
        <f t="shared" si="43"/>
        <v>0.25</v>
      </c>
      <c r="EG21" s="56">
        <f t="shared" si="44"/>
        <v>0.4</v>
      </c>
      <c r="EH21" s="55">
        <f t="shared" si="45"/>
        <v>1</v>
      </c>
      <c r="EI21" s="272">
        <f t="shared" si="46"/>
        <v>3.1103999999999993E-2</v>
      </c>
      <c r="EJ21" s="55">
        <f t="shared" si="47"/>
        <v>3</v>
      </c>
      <c r="EK21" s="272">
        <f t="shared" si="48"/>
        <v>0.6</v>
      </c>
      <c r="EL21" s="57">
        <f t="shared" si="49"/>
        <v>0.15</v>
      </c>
      <c r="EM21" s="57">
        <f t="shared" si="50"/>
        <v>0.25</v>
      </c>
      <c r="EN21" s="56">
        <f t="shared" si="51"/>
        <v>0.4</v>
      </c>
      <c r="EO21" s="55">
        <f t="shared" si="52"/>
        <v>1</v>
      </c>
      <c r="EP21" s="272">
        <f t="shared" si="53"/>
        <v>1.8662399999999996E-2</v>
      </c>
      <c r="EQ21" s="55">
        <f t="shared" si="54"/>
        <v>3</v>
      </c>
      <c r="ER21" s="272">
        <f t="shared" si="55"/>
        <v>0.6</v>
      </c>
      <c r="ES21" s="57">
        <f t="shared" si="56"/>
        <v>0</v>
      </c>
      <c r="ET21" s="57">
        <f t="shared" si="57"/>
        <v>0</v>
      </c>
      <c r="EU21" s="56">
        <f t="shared" si="58"/>
        <v>0</v>
      </c>
      <c r="EV21" s="55">
        <f t="shared" si="59"/>
        <v>1</v>
      </c>
      <c r="EW21" s="272">
        <f t="shared" si="60"/>
        <v>1.8662399999999996E-2</v>
      </c>
      <c r="EX21" s="55">
        <f t="shared" si="61"/>
        <v>3</v>
      </c>
      <c r="EY21" s="272">
        <f t="shared" si="62"/>
        <v>0.6</v>
      </c>
      <c r="EZ21" s="57">
        <f t="shared" si="63"/>
        <v>0</v>
      </c>
      <c r="FA21" s="57">
        <f t="shared" si="64"/>
        <v>0</v>
      </c>
      <c r="FB21" s="56">
        <f t="shared" si="65"/>
        <v>0</v>
      </c>
      <c r="FC21" s="55">
        <f t="shared" si="66"/>
        <v>1</v>
      </c>
      <c r="FD21" s="272">
        <f t="shared" si="67"/>
        <v>1.8662399999999996E-2</v>
      </c>
      <c r="FE21" s="55">
        <f t="shared" si="68"/>
        <v>3</v>
      </c>
      <c r="FF21" s="272">
        <f t="shared" si="69"/>
        <v>0.6</v>
      </c>
      <c r="FG21" s="57">
        <f t="shared" si="70"/>
        <v>0</v>
      </c>
      <c r="FH21" s="57">
        <f t="shared" si="71"/>
        <v>0</v>
      </c>
      <c r="FI21" s="56">
        <f t="shared" si="72"/>
        <v>0</v>
      </c>
      <c r="FJ21" s="55">
        <f t="shared" si="73"/>
        <v>1</v>
      </c>
      <c r="FK21" s="272">
        <f t="shared" si="74"/>
        <v>1.8662399999999996E-2</v>
      </c>
      <c r="FL21" s="55">
        <f t="shared" si="75"/>
        <v>3</v>
      </c>
      <c r="FM21" s="272">
        <f t="shared" si="76"/>
        <v>0.6</v>
      </c>
      <c r="FN21" s="57">
        <f t="shared" si="77"/>
        <v>0</v>
      </c>
      <c r="FO21" s="57">
        <f t="shared" si="78"/>
        <v>0</v>
      </c>
      <c r="FP21" s="56">
        <f t="shared" si="79"/>
        <v>0</v>
      </c>
      <c r="FQ21" s="55">
        <f t="shared" si="80"/>
        <v>1</v>
      </c>
      <c r="FR21" s="272">
        <f t="shared" si="81"/>
        <v>1.8662399999999996E-2</v>
      </c>
      <c r="FS21" s="55">
        <f t="shared" si="82"/>
        <v>3</v>
      </c>
      <c r="FT21" s="272">
        <f t="shared" si="83"/>
        <v>0.6</v>
      </c>
      <c r="FU21" s="57">
        <f t="shared" si="84"/>
        <v>0</v>
      </c>
      <c r="FV21" s="57">
        <f t="shared" si="85"/>
        <v>0</v>
      </c>
      <c r="FW21" s="56">
        <f t="shared" si="86"/>
        <v>0</v>
      </c>
      <c r="FX21" s="55">
        <f t="shared" si="87"/>
        <v>1</v>
      </c>
      <c r="FY21" s="272">
        <f t="shared" si="88"/>
        <v>1.8662399999999996E-2</v>
      </c>
      <c r="FZ21" s="55">
        <f t="shared" si="89"/>
        <v>3</v>
      </c>
      <c r="GA21" s="272">
        <f t="shared" si="90"/>
        <v>0.6</v>
      </c>
      <c r="GB21" s="57">
        <f t="shared" si="91"/>
        <v>0</v>
      </c>
      <c r="GC21" s="57">
        <f t="shared" si="92"/>
        <v>0</v>
      </c>
      <c r="GD21" s="56">
        <f t="shared" si="93"/>
        <v>0</v>
      </c>
      <c r="GE21" s="55">
        <f t="shared" si="94"/>
        <v>1</v>
      </c>
      <c r="GF21" s="272">
        <f t="shared" si="95"/>
        <v>1.8662399999999996E-2</v>
      </c>
      <c r="GG21" s="55">
        <f t="shared" si="96"/>
        <v>3</v>
      </c>
      <c r="GH21" s="272">
        <f t="shared" si="97"/>
        <v>0.6</v>
      </c>
      <c r="GI21" s="272">
        <f t="shared" si="98"/>
        <v>0.6</v>
      </c>
    </row>
    <row r="22" spans="1:191" ht="132.6" x14ac:dyDescent="0.2">
      <c r="A22" s="347">
        <v>14</v>
      </c>
      <c r="B22" s="69" t="s">
        <v>680</v>
      </c>
      <c r="C22" s="80" t="s">
        <v>776</v>
      </c>
      <c r="D22" s="74" t="s">
        <v>205</v>
      </c>
      <c r="E22" s="68" t="s">
        <v>539</v>
      </c>
      <c r="F22" s="62" t="s">
        <v>224</v>
      </c>
      <c r="G22" s="68" t="s">
        <v>533</v>
      </c>
      <c r="H22" s="68" t="s">
        <v>173</v>
      </c>
      <c r="I22" s="71" t="s">
        <v>18</v>
      </c>
      <c r="J22" s="71" t="s">
        <v>54</v>
      </c>
      <c r="K22" s="71" t="s">
        <v>53</v>
      </c>
      <c r="L22" s="71" t="s">
        <v>53</v>
      </c>
      <c r="M22" s="71" t="s">
        <v>53</v>
      </c>
      <c r="N22" s="71" t="s">
        <v>53</v>
      </c>
      <c r="O22" s="71" t="s">
        <v>53</v>
      </c>
      <c r="P22" s="71" t="s">
        <v>53</v>
      </c>
      <c r="Q22" s="71" t="s">
        <v>53</v>
      </c>
      <c r="R22" s="71" t="s">
        <v>53</v>
      </c>
      <c r="S22" s="71" t="s">
        <v>54</v>
      </c>
      <c r="T22" s="71" t="s">
        <v>53</v>
      </c>
      <c r="U22" s="71" t="s">
        <v>54</v>
      </c>
      <c r="V22" s="71" t="s">
        <v>53</v>
      </c>
      <c r="W22" s="71" t="s">
        <v>53</v>
      </c>
      <c r="X22" s="71" t="s">
        <v>53</v>
      </c>
      <c r="Y22" s="71" t="s">
        <v>53</v>
      </c>
      <c r="Z22" s="71" t="s">
        <v>53</v>
      </c>
      <c r="AA22" s="71" t="s">
        <v>53</v>
      </c>
      <c r="AB22" s="71" t="s">
        <v>53</v>
      </c>
      <c r="AC22" s="70" t="str">
        <f t="shared" si="0"/>
        <v>1 - Muy Baja</v>
      </c>
      <c r="AD22" s="233">
        <f t="shared" si="1"/>
        <v>0.2</v>
      </c>
      <c r="AE22" s="70" t="str">
        <f t="shared" si="2"/>
        <v>3 - Moderado</v>
      </c>
      <c r="AF22" s="233">
        <f t="shared" si="3"/>
        <v>0.6</v>
      </c>
      <c r="AG22" s="69" t="str">
        <f>IFERROR(INDEX(#REF!,MATCH(I22,#REF!,0),MATCH(AE22,#REF!,0)),"")</f>
        <v/>
      </c>
      <c r="AH22" s="233">
        <f t="shared" si="4"/>
        <v>0.12</v>
      </c>
      <c r="AI22" s="80" t="s">
        <v>775</v>
      </c>
      <c r="AJ22" s="67" t="s">
        <v>677</v>
      </c>
      <c r="AK22" s="72" t="s">
        <v>774</v>
      </c>
      <c r="AL22" s="72" t="s">
        <v>773</v>
      </c>
      <c r="AM22" s="62" t="s">
        <v>35</v>
      </c>
      <c r="AN22" s="67" t="s">
        <v>45</v>
      </c>
      <c r="AO22" s="67" t="s">
        <v>50</v>
      </c>
      <c r="AP22" s="62" t="s">
        <v>52</v>
      </c>
      <c r="AQ22" s="62" t="s">
        <v>35</v>
      </c>
      <c r="AR22" s="67" t="s">
        <v>45</v>
      </c>
      <c r="AS22" s="67" t="s">
        <v>50</v>
      </c>
      <c r="AT22" s="62" t="s">
        <v>52</v>
      </c>
      <c r="AU22" s="62" t="s">
        <v>35</v>
      </c>
      <c r="AV22" s="67" t="s">
        <v>45</v>
      </c>
      <c r="AW22" s="67" t="s">
        <v>50</v>
      </c>
      <c r="AX22" s="62" t="s">
        <v>52</v>
      </c>
      <c r="AY22" s="62" t="s">
        <v>35</v>
      </c>
      <c r="AZ22" s="67" t="s">
        <v>45</v>
      </c>
      <c r="BA22" s="67" t="s">
        <v>50</v>
      </c>
      <c r="BB22" s="62" t="s">
        <v>52</v>
      </c>
      <c r="BC22" s="62" t="s">
        <v>35</v>
      </c>
      <c r="BD22" s="67" t="s">
        <v>45</v>
      </c>
      <c r="BE22" s="67" t="s">
        <v>50</v>
      </c>
      <c r="BF22" s="62" t="s">
        <v>52</v>
      </c>
      <c r="BG22" s="62" t="s">
        <v>35</v>
      </c>
      <c r="BH22" s="67" t="s">
        <v>45</v>
      </c>
      <c r="BI22" s="67" t="s">
        <v>50</v>
      </c>
      <c r="BJ22" s="62" t="s">
        <v>52</v>
      </c>
      <c r="BK22" s="62" t="s">
        <v>35</v>
      </c>
      <c r="BL22" s="67" t="s">
        <v>45</v>
      </c>
      <c r="BM22" s="67" t="s">
        <v>50</v>
      </c>
      <c r="BN22" s="62" t="s">
        <v>52</v>
      </c>
      <c r="BO22" s="62"/>
      <c r="BP22" s="67"/>
      <c r="BQ22" s="67"/>
      <c r="BR22" s="62"/>
      <c r="BS22" s="62"/>
      <c r="BT22" s="67"/>
      <c r="BU22" s="67"/>
      <c r="BV22" s="62"/>
      <c r="BW22" s="62"/>
      <c r="BX22" s="67"/>
      <c r="BY22" s="67"/>
      <c r="BZ22" s="62"/>
      <c r="CA22" s="62"/>
      <c r="CB22" s="67"/>
      <c r="CC22" s="67"/>
      <c r="CD22" s="62"/>
      <c r="CE22" s="62"/>
      <c r="CF22" s="67"/>
      <c r="CG22" s="67"/>
      <c r="CH22" s="62"/>
      <c r="CI22" s="67"/>
      <c r="CJ22" s="67"/>
      <c r="CK22" s="62"/>
      <c r="CL22" s="66" t="s">
        <v>18</v>
      </c>
      <c r="CM22" s="249">
        <f t="shared" si="5"/>
        <v>9.3311999999999978E-3</v>
      </c>
      <c r="CN22" s="66" t="s">
        <v>30</v>
      </c>
      <c r="CO22" s="249">
        <f t="shared" si="6"/>
        <v>0.6</v>
      </c>
      <c r="CP22" s="63" t="str">
        <f t="shared" si="7"/>
        <v>MODERADO</v>
      </c>
      <c r="CQ22" s="233">
        <f t="shared" si="8"/>
        <v>5.5987199999999989E-3</v>
      </c>
      <c r="CR22" s="77" t="s">
        <v>475</v>
      </c>
      <c r="CS22" s="63">
        <f t="shared" si="9"/>
        <v>3</v>
      </c>
      <c r="CT22" s="62"/>
      <c r="CU22" s="172" t="s">
        <v>687</v>
      </c>
      <c r="CV22" s="79" t="s">
        <v>672</v>
      </c>
      <c r="CW22" s="242"/>
      <c r="CX22" s="56">
        <f t="shared" si="10"/>
        <v>3</v>
      </c>
      <c r="CY22" s="59">
        <f t="shared" si="11"/>
        <v>3</v>
      </c>
      <c r="CZ22" s="56" t="str">
        <f t="shared" si="12"/>
        <v>Moderado</v>
      </c>
      <c r="DA22" s="237">
        <f t="shared" si="13"/>
        <v>0.6</v>
      </c>
      <c r="DB22" s="57">
        <f t="shared" si="14"/>
        <v>0.15</v>
      </c>
      <c r="DC22" s="57">
        <f t="shared" si="15"/>
        <v>0.25</v>
      </c>
      <c r="DD22" s="56">
        <f t="shared" si="16"/>
        <v>0.4</v>
      </c>
      <c r="DE22" s="55">
        <f t="shared" si="17"/>
        <v>1</v>
      </c>
      <c r="DF22" s="272">
        <f t="shared" si="18"/>
        <v>0.12</v>
      </c>
      <c r="DG22" s="55">
        <f t="shared" si="19"/>
        <v>3</v>
      </c>
      <c r="DH22" s="55"/>
      <c r="DI22" s="272">
        <f t="shared" si="20"/>
        <v>0.6</v>
      </c>
      <c r="DJ22" s="57">
        <f t="shared" si="21"/>
        <v>0.15</v>
      </c>
      <c r="DK22" s="57">
        <f t="shared" si="22"/>
        <v>0.25</v>
      </c>
      <c r="DL22" s="56">
        <f t="shared" si="23"/>
        <v>0.4</v>
      </c>
      <c r="DM22" s="55">
        <f t="shared" si="24"/>
        <v>1</v>
      </c>
      <c r="DN22" s="272">
        <f t="shared" si="25"/>
        <v>7.1999999999999995E-2</v>
      </c>
      <c r="DO22" s="55">
        <f t="shared" si="26"/>
        <v>3</v>
      </c>
      <c r="DP22" s="272">
        <f t="shared" si="27"/>
        <v>0.6</v>
      </c>
      <c r="DQ22" s="57">
        <f t="shared" si="28"/>
        <v>0.15</v>
      </c>
      <c r="DR22" s="57">
        <f t="shared" si="29"/>
        <v>0.25</v>
      </c>
      <c r="DS22" s="56">
        <f t="shared" si="30"/>
        <v>0.4</v>
      </c>
      <c r="DT22" s="55">
        <f t="shared" si="31"/>
        <v>1</v>
      </c>
      <c r="DU22" s="272">
        <f t="shared" si="32"/>
        <v>4.3199999999999995E-2</v>
      </c>
      <c r="DV22" s="55">
        <f t="shared" si="33"/>
        <v>3</v>
      </c>
      <c r="DW22" s="272">
        <f t="shared" si="34"/>
        <v>0.6</v>
      </c>
      <c r="DX22" s="57">
        <f t="shared" si="35"/>
        <v>0.15</v>
      </c>
      <c r="DY22" s="57">
        <f t="shared" si="99"/>
        <v>0.25</v>
      </c>
      <c r="DZ22" s="56">
        <f t="shared" si="37"/>
        <v>0.4</v>
      </c>
      <c r="EA22" s="55">
        <f t="shared" si="38"/>
        <v>1</v>
      </c>
      <c r="EB22" s="272">
        <f t="shared" si="39"/>
        <v>2.5919999999999995E-2</v>
      </c>
      <c r="EC22" s="55">
        <f t="shared" si="40"/>
        <v>3</v>
      </c>
      <c r="ED22" s="272">
        <f t="shared" si="41"/>
        <v>0.6</v>
      </c>
      <c r="EE22" s="57">
        <f t="shared" si="42"/>
        <v>0.15</v>
      </c>
      <c r="EF22" s="57">
        <f t="shared" si="43"/>
        <v>0.25</v>
      </c>
      <c r="EG22" s="56">
        <f t="shared" si="44"/>
        <v>0.4</v>
      </c>
      <c r="EH22" s="55">
        <f t="shared" si="45"/>
        <v>1</v>
      </c>
      <c r="EI22" s="272">
        <f t="shared" si="46"/>
        <v>1.5551999999999996E-2</v>
      </c>
      <c r="EJ22" s="55">
        <f t="shared" si="47"/>
        <v>3</v>
      </c>
      <c r="EK22" s="272">
        <f t="shared" si="48"/>
        <v>0.6</v>
      </c>
      <c r="EL22" s="57">
        <f t="shared" si="49"/>
        <v>0.15</v>
      </c>
      <c r="EM22" s="57">
        <f t="shared" si="50"/>
        <v>0.25</v>
      </c>
      <c r="EN22" s="56">
        <f t="shared" si="51"/>
        <v>0.4</v>
      </c>
      <c r="EO22" s="55">
        <f t="shared" si="52"/>
        <v>1</v>
      </c>
      <c r="EP22" s="272">
        <f t="shared" si="53"/>
        <v>9.3311999999999978E-3</v>
      </c>
      <c r="EQ22" s="55">
        <f t="shared" si="54"/>
        <v>3</v>
      </c>
      <c r="ER22" s="272">
        <f t="shared" si="55"/>
        <v>0.6</v>
      </c>
      <c r="ES22" s="57">
        <f t="shared" si="56"/>
        <v>0.15</v>
      </c>
      <c r="ET22" s="57">
        <f t="shared" si="57"/>
        <v>0.25</v>
      </c>
      <c r="EU22" s="56">
        <f t="shared" si="58"/>
        <v>0.4</v>
      </c>
      <c r="EV22" s="55">
        <f t="shared" si="59"/>
        <v>1</v>
      </c>
      <c r="EW22" s="272">
        <f t="shared" si="60"/>
        <v>9.3311999999999978E-3</v>
      </c>
      <c r="EX22" s="55">
        <f t="shared" si="61"/>
        <v>3</v>
      </c>
      <c r="EY22" s="272">
        <f t="shared" si="62"/>
        <v>0.6</v>
      </c>
      <c r="EZ22" s="57">
        <f t="shared" si="63"/>
        <v>0</v>
      </c>
      <c r="FA22" s="57">
        <f t="shared" si="64"/>
        <v>0</v>
      </c>
      <c r="FB22" s="56">
        <f t="shared" si="65"/>
        <v>0</v>
      </c>
      <c r="FC22" s="55">
        <f t="shared" si="66"/>
        <v>1</v>
      </c>
      <c r="FD22" s="272">
        <f t="shared" si="67"/>
        <v>9.3311999999999978E-3</v>
      </c>
      <c r="FE22" s="55">
        <f t="shared" si="68"/>
        <v>3</v>
      </c>
      <c r="FF22" s="272">
        <f t="shared" si="69"/>
        <v>0.6</v>
      </c>
      <c r="FG22" s="57">
        <f t="shared" si="70"/>
        <v>0</v>
      </c>
      <c r="FH22" s="57">
        <f t="shared" si="71"/>
        <v>0</v>
      </c>
      <c r="FI22" s="56">
        <f t="shared" si="72"/>
        <v>0</v>
      </c>
      <c r="FJ22" s="55">
        <f t="shared" si="73"/>
        <v>1</v>
      </c>
      <c r="FK22" s="272">
        <f t="shared" si="74"/>
        <v>9.3311999999999978E-3</v>
      </c>
      <c r="FL22" s="55">
        <f t="shared" si="75"/>
        <v>3</v>
      </c>
      <c r="FM22" s="272">
        <f t="shared" si="76"/>
        <v>0.6</v>
      </c>
      <c r="FN22" s="57">
        <f t="shared" si="77"/>
        <v>0</v>
      </c>
      <c r="FO22" s="57">
        <f t="shared" si="78"/>
        <v>0</v>
      </c>
      <c r="FP22" s="56">
        <f t="shared" si="79"/>
        <v>0</v>
      </c>
      <c r="FQ22" s="55">
        <f t="shared" si="80"/>
        <v>1</v>
      </c>
      <c r="FR22" s="272">
        <f t="shared" si="81"/>
        <v>9.3311999999999978E-3</v>
      </c>
      <c r="FS22" s="55">
        <f t="shared" si="82"/>
        <v>3</v>
      </c>
      <c r="FT22" s="272">
        <f t="shared" si="83"/>
        <v>0.6</v>
      </c>
      <c r="FU22" s="57">
        <f t="shared" si="84"/>
        <v>0</v>
      </c>
      <c r="FV22" s="57">
        <f t="shared" si="85"/>
        <v>0</v>
      </c>
      <c r="FW22" s="56">
        <f t="shared" si="86"/>
        <v>0</v>
      </c>
      <c r="FX22" s="55">
        <f t="shared" si="87"/>
        <v>1</v>
      </c>
      <c r="FY22" s="272">
        <f t="shared" si="88"/>
        <v>9.3311999999999978E-3</v>
      </c>
      <c r="FZ22" s="55">
        <f t="shared" si="89"/>
        <v>3</v>
      </c>
      <c r="GA22" s="272">
        <f t="shared" si="90"/>
        <v>0.6</v>
      </c>
      <c r="GB22" s="57">
        <f t="shared" si="91"/>
        <v>0</v>
      </c>
      <c r="GC22" s="57">
        <f t="shared" si="92"/>
        <v>0</v>
      </c>
      <c r="GD22" s="56">
        <f t="shared" si="93"/>
        <v>0</v>
      </c>
      <c r="GE22" s="55">
        <f t="shared" si="94"/>
        <v>1</v>
      </c>
      <c r="GF22" s="272">
        <f t="shared" si="95"/>
        <v>9.3311999999999978E-3</v>
      </c>
      <c r="GG22" s="55">
        <f t="shared" si="96"/>
        <v>3</v>
      </c>
      <c r="GH22" s="272">
        <f t="shared" si="97"/>
        <v>0.6</v>
      </c>
      <c r="GI22" s="272">
        <f t="shared" si="98"/>
        <v>0.6</v>
      </c>
    </row>
    <row r="23" spans="1:191" ht="122.4" x14ac:dyDescent="0.2">
      <c r="A23" s="347">
        <v>15</v>
      </c>
      <c r="B23" s="69" t="s">
        <v>680</v>
      </c>
      <c r="C23" s="80" t="s">
        <v>772</v>
      </c>
      <c r="D23" s="74" t="s">
        <v>206</v>
      </c>
      <c r="E23" s="68" t="s">
        <v>199</v>
      </c>
      <c r="F23" s="62" t="s">
        <v>5</v>
      </c>
      <c r="G23" s="68" t="s">
        <v>533</v>
      </c>
      <c r="H23" s="68" t="s">
        <v>173</v>
      </c>
      <c r="I23" s="71" t="s">
        <v>18</v>
      </c>
      <c r="J23" s="71" t="s">
        <v>54</v>
      </c>
      <c r="K23" s="71" t="s">
        <v>53</v>
      </c>
      <c r="L23" s="71" t="s">
        <v>53</v>
      </c>
      <c r="M23" s="71" t="s">
        <v>53</v>
      </c>
      <c r="N23" s="71" t="s">
        <v>53</v>
      </c>
      <c r="O23" s="71" t="s">
        <v>53</v>
      </c>
      <c r="P23" s="71" t="s">
        <v>53</v>
      </c>
      <c r="Q23" s="71" t="s">
        <v>53</v>
      </c>
      <c r="R23" s="71" t="s">
        <v>53</v>
      </c>
      <c r="S23" s="71" t="s">
        <v>54</v>
      </c>
      <c r="T23" s="71" t="s">
        <v>53</v>
      </c>
      <c r="U23" s="71" t="s">
        <v>54</v>
      </c>
      <c r="V23" s="71" t="s">
        <v>53</v>
      </c>
      <c r="W23" s="71" t="s">
        <v>53</v>
      </c>
      <c r="X23" s="71" t="s">
        <v>53</v>
      </c>
      <c r="Y23" s="71" t="s">
        <v>53</v>
      </c>
      <c r="Z23" s="71" t="s">
        <v>53</v>
      </c>
      <c r="AA23" s="71" t="s">
        <v>53</v>
      </c>
      <c r="AB23" s="71" t="s">
        <v>53</v>
      </c>
      <c r="AC23" s="70" t="str">
        <f t="shared" si="0"/>
        <v>1 - Muy Baja</v>
      </c>
      <c r="AD23" s="233">
        <f t="shared" si="1"/>
        <v>0.2</v>
      </c>
      <c r="AE23" s="70" t="str">
        <f t="shared" si="2"/>
        <v>3 - Moderado</v>
      </c>
      <c r="AF23" s="233">
        <f t="shared" si="3"/>
        <v>0.6</v>
      </c>
      <c r="AG23" s="69" t="str">
        <f>IFERROR(INDEX(#REF!,MATCH(I23,#REF!,0),MATCH(AE23,#REF!,0)),"")</f>
        <v/>
      </c>
      <c r="AH23" s="233">
        <f t="shared" si="4"/>
        <v>0.12</v>
      </c>
      <c r="AI23" s="80" t="s">
        <v>771</v>
      </c>
      <c r="AJ23" s="67" t="s">
        <v>677</v>
      </c>
      <c r="AK23" s="72" t="s">
        <v>758</v>
      </c>
      <c r="AL23" s="72" t="s">
        <v>757</v>
      </c>
      <c r="AM23" s="62" t="s">
        <v>35</v>
      </c>
      <c r="AN23" s="67" t="s">
        <v>45</v>
      </c>
      <c r="AO23" s="67" t="s">
        <v>50</v>
      </c>
      <c r="AP23" s="62" t="s">
        <v>52</v>
      </c>
      <c r="AQ23" s="62" t="s">
        <v>35</v>
      </c>
      <c r="AR23" s="67" t="s">
        <v>45</v>
      </c>
      <c r="AS23" s="67" t="s">
        <v>50</v>
      </c>
      <c r="AT23" s="62" t="s">
        <v>52</v>
      </c>
      <c r="AU23" s="62" t="s">
        <v>35</v>
      </c>
      <c r="AV23" s="67" t="s">
        <v>45</v>
      </c>
      <c r="AW23" s="67" t="s">
        <v>50</v>
      </c>
      <c r="AX23" s="62" t="s">
        <v>52</v>
      </c>
      <c r="AY23" s="62" t="s">
        <v>35</v>
      </c>
      <c r="AZ23" s="67" t="s">
        <v>45</v>
      </c>
      <c r="BA23" s="67" t="s">
        <v>50</v>
      </c>
      <c r="BB23" s="62" t="s">
        <v>52</v>
      </c>
      <c r="BC23" s="62" t="s">
        <v>35</v>
      </c>
      <c r="BD23" s="67" t="s">
        <v>45</v>
      </c>
      <c r="BE23" s="67" t="s">
        <v>50</v>
      </c>
      <c r="BF23" s="62" t="s">
        <v>52</v>
      </c>
      <c r="BG23" s="62" t="s">
        <v>35</v>
      </c>
      <c r="BH23" s="67" t="s">
        <v>45</v>
      </c>
      <c r="BI23" s="67" t="s">
        <v>50</v>
      </c>
      <c r="BJ23" s="62" t="s">
        <v>52</v>
      </c>
      <c r="BK23" s="62" t="s">
        <v>35</v>
      </c>
      <c r="BL23" s="67" t="s">
        <v>45</v>
      </c>
      <c r="BM23" s="67" t="s">
        <v>50</v>
      </c>
      <c r="BN23" s="62" t="s">
        <v>52</v>
      </c>
      <c r="BO23" s="62"/>
      <c r="BP23" s="67"/>
      <c r="BQ23" s="67"/>
      <c r="BR23" s="62"/>
      <c r="BS23" s="62"/>
      <c r="BT23" s="67"/>
      <c r="BU23" s="67"/>
      <c r="BV23" s="62"/>
      <c r="BW23" s="62"/>
      <c r="BX23" s="67"/>
      <c r="BY23" s="67"/>
      <c r="BZ23" s="62"/>
      <c r="CA23" s="62"/>
      <c r="CB23" s="67"/>
      <c r="CC23" s="67"/>
      <c r="CD23" s="62"/>
      <c r="CE23" s="62"/>
      <c r="CF23" s="67"/>
      <c r="CG23" s="67"/>
      <c r="CH23" s="62"/>
      <c r="CI23" s="67"/>
      <c r="CJ23" s="67"/>
      <c r="CK23" s="62"/>
      <c r="CL23" s="66" t="s">
        <v>18</v>
      </c>
      <c r="CM23" s="249">
        <f t="shared" si="5"/>
        <v>9.3311999999999978E-3</v>
      </c>
      <c r="CN23" s="66" t="s">
        <v>30</v>
      </c>
      <c r="CO23" s="249">
        <f t="shared" si="6"/>
        <v>0.6</v>
      </c>
      <c r="CP23" s="63" t="str">
        <f t="shared" si="7"/>
        <v>MODERADO</v>
      </c>
      <c r="CQ23" s="233">
        <f t="shared" si="8"/>
        <v>5.5987199999999989E-3</v>
      </c>
      <c r="CR23" s="77" t="s">
        <v>230</v>
      </c>
      <c r="CS23" s="63">
        <f t="shared" si="9"/>
        <v>3</v>
      </c>
      <c r="CT23" s="62"/>
      <c r="CU23" s="172" t="s">
        <v>687</v>
      </c>
      <c r="CV23" s="79" t="s">
        <v>672</v>
      </c>
      <c r="CW23" s="242"/>
      <c r="CX23" s="56">
        <f t="shared" si="10"/>
        <v>3</v>
      </c>
      <c r="CY23" s="59">
        <f t="shared" si="11"/>
        <v>3</v>
      </c>
      <c r="CZ23" s="56" t="str">
        <f t="shared" si="12"/>
        <v>Moderado</v>
      </c>
      <c r="DA23" s="237">
        <f t="shared" si="13"/>
        <v>0.6</v>
      </c>
      <c r="DB23" s="57">
        <f t="shared" si="14"/>
        <v>0.15</v>
      </c>
      <c r="DC23" s="57">
        <f t="shared" si="15"/>
        <v>0.25</v>
      </c>
      <c r="DD23" s="56">
        <f t="shared" si="16"/>
        <v>0.4</v>
      </c>
      <c r="DE23" s="55">
        <f t="shared" si="17"/>
        <v>1</v>
      </c>
      <c r="DF23" s="272">
        <f t="shared" si="18"/>
        <v>0.12</v>
      </c>
      <c r="DG23" s="55">
        <f t="shared" si="19"/>
        <v>3</v>
      </c>
      <c r="DH23" s="55"/>
      <c r="DI23" s="272">
        <f t="shared" si="20"/>
        <v>0.6</v>
      </c>
      <c r="DJ23" s="57">
        <f t="shared" si="21"/>
        <v>0.15</v>
      </c>
      <c r="DK23" s="57">
        <f t="shared" si="22"/>
        <v>0.25</v>
      </c>
      <c r="DL23" s="56">
        <f t="shared" si="23"/>
        <v>0.4</v>
      </c>
      <c r="DM23" s="55">
        <f t="shared" si="24"/>
        <v>1</v>
      </c>
      <c r="DN23" s="272">
        <f t="shared" si="25"/>
        <v>7.1999999999999995E-2</v>
      </c>
      <c r="DO23" s="55">
        <f t="shared" si="26"/>
        <v>3</v>
      </c>
      <c r="DP23" s="272">
        <f t="shared" si="27"/>
        <v>0.6</v>
      </c>
      <c r="DQ23" s="57">
        <f t="shared" si="28"/>
        <v>0.15</v>
      </c>
      <c r="DR23" s="57">
        <f t="shared" si="29"/>
        <v>0.25</v>
      </c>
      <c r="DS23" s="56">
        <f t="shared" si="30"/>
        <v>0.4</v>
      </c>
      <c r="DT23" s="55">
        <f t="shared" si="31"/>
        <v>1</v>
      </c>
      <c r="DU23" s="272">
        <f t="shared" si="32"/>
        <v>4.3199999999999995E-2</v>
      </c>
      <c r="DV23" s="55">
        <f t="shared" si="33"/>
        <v>3</v>
      </c>
      <c r="DW23" s="272">
        <f t="shared" si="34"/>
        <v>0.6</v>
      </c>
      <c r="DX23" s="57">
        <f t="shared" si="35"/>
        <v>0.15</v>
      </c>
      <c r="DY23" s="57">
        <f t="shared" si="99"/>
        <v>0.25</v>
      </c>
      <c r="DZ23" s="56">
        <f t="shared" si="37"/>
        <v>0.4</v>
      </c>
      <c r="EA23" s="55">
        <f t="shared" si="38"/>
        <v>1</v>
      </c>
      <c r="EB23" s="272">
        <f t="shared" si="39"/>
        <v>2.5919999999999995E-2</v>
      </c>
      <c r="EC23" s="55">
        <f t="shared" si="40"/>
        <v>3</v>
      </c>
      <c r="ED23" s="272">
        <f t="shared" si="41"/>
        <v>0.6</v>
      </c>
      <c r="EE23" s="57">
        <f t="shared" si="42"/>
        <v>0.15</v>
      </c>
      <c r="EF23" s="57">
        <f t="shared" si="43"/>
        <v>0.25</v>
      </c>
      <c r="EG23" s="56">
        <f t="shared" si="44"/>
        <v>0.4</v>
      </c>
      <c r="EH23" s="55">
        <f t="shared" si="45"/>
        <v>1</v>
      </c>
      <c r="EI23" s="272">
        <f t="shared" si="46"/>
        <v>1.5551999999999996E-2</v>
      </c>
      <c r="EJ23" s="55">
        <f t="shared" si="47"/>
        <v>3</v>
      </c>
      <c r="EK23" s="272">
        <f t="shared" si="48"/>
        <v>0.6</v>
      </c>
      <c r="EL23" s="57">
        <f t="shared" si="49"/>
        <v>0.15</v>
      </c>
      <c r="EM23" s="57">
        <f t="shared" si="50"/>
        <v>0.25</v>
      </c>
      <c r="EN23" s="56">
        <f t="shared" si="51"/>
        <v>0.4</v>
      </c>
      <c r="EO23" s="55">
        <f t="shared" si="52"/>
        <v>1</v>
      </c>
      <c r="EP23" s="272">
        <f t="shared" si="53"/>
        <v>9.3311999999999978E-3</v>
      </c>
      <c r="EQ23" s="55">
        <f t="shared" si="54"/>
        <v>3</v>
      </c>
      <c r="ER23" s="272">
        <f t="shared" si="55"/>
        <v>0.6</v>
      </c>
      <c r="ES23" s="57">
        <f t="shared" si="56"/>
        <v>0.15</v>
      </c>
      <c r="ET23" s="57">
        <f t="shared" si="57"/>
        <v>0.25</v>
      </c>
      <c r="EU23" s="56">
        <f t="shared" si="58"/>
        <v>0.4</v>
      </c>
      <c r="EV23" s="55">
        <f t="shared" si="59"/>
        <v>1</v>
      </c>
      <c r="EW23" s="272">
        <f t="shared" si="60"/>
        <v>9.3311999999999978E-3</v>
      </c>
      <c r="EX23" s="55">
        <f t="shared" si="61"/>
        <v>3</v>
      </c>
      <c r="EY23" s="272">
        <f t="shared" si="62"/>
        <v>0.6</v>
      </c>
      <c r="EZ23" s="57">
        <f t="shared" si="63"/>
        <v>0</v>
      </c>
      <c r="FA23" s="57">
        <f t="shared" si="64"/>
        <v>0</v>
      </c>
      <c r="FB23" s="56">
        <f t="shared" si="65"/>
        <v>0</v>
      </c>
      <c r="FC23" s="55">
        <f t="shared" si="66"/>
        <v>1</v>
      </c>
      <c r="FD23" s="272">
        <f t="shared" si="67"/>
        <v>9.3311999999999978E-3</v>
      </c>
      <c r="FE23" s="55">
        <f t="shared" si="68"/>
        <v>3</v>
      </c>
      <c r="FF23" s="272">
        <f t="shared" si="69"/>
        <v>0.6</v>
      </c>
      <c r="FG23" s="57">
        <f t="shared" si="70"/>
        <v>0</v>
      </c>
      <c r="FH23" s="57">
        <f t="shared" si="71"/>
        <v>0</v>
      </c>
      <c r="FI23" s="56">
        <f t="shared" si="72"/>
        <v>0</v>
      </c>
      <c r="FJ23" s="55">
        <f t="shared" si="73"/>
        <v>1</v>
      </c>
      <c r="FK23" s="272">
        <f t="shared" si="74"/>
        <v>9.3311999999999978E-3</v>
      </c>
      <c r="FL23" s="55">
        <f t="shared" si="75"/>
        <v>3</v>
      </c>
      <c r="FM23" s="272">
        <f t="shared" si="76"/>
        <v>0.6</v>
      </c>
      <c r="FN23" s="57">
        <f t="shared" si="77"/>
        <v>0</v>
      </c>
      <c r="FO23" s="57">
        <f t="shared" si="78"/>
        <v>0</v>
      </c>
      <c r="FP23" s="56">
        <f t="shared" si="79"/>
        <v>0</v>
      </c>
      <c r="FQ23" s="55">
        <f t="shared" si="80"/>
        <v>1</v>
      </c>
      <c r="FR23" s="272">
        <f t="shared" si="81"/>
        <v>9.3311999999999978E-3</v>
      </c>
      <c r="FS23" s="55">
        <f t="shared" si="82"/>
        <v>3</v>
      </c>
      <c r="FT23" s="272">
        <f t="shared" si="83"/>
        <v>0.6</v>
      </c>
      <c r="FU23" s="57">
        <f t="shared" si="84"/>
        <v>0</v>
      </c>
      <c r="FV23" s="57">
        <f t="shared" si="85"/>
        <v>0</v>
      </c>
      <c r="FW23" s="56">
        <f t="shared" si="86"/>
        <v>0</v>
      </c>
      <c r="FX23" s="55">
        <f t="shared" si="87"/>
        <v>1</v>
      </c>
      <c r="FY23" s="272">
        <f t="shared" si="88"/>
        <v>9.3311999999999978E-3</v>
      </c>
      <c r="FZ23" s="55">
        <f t="shared" si="89"/>
        <v>3</v>
      </c>
      <c r="GA23" s="272">
        <f t="shared" si="90"/>
        <v>0.6</v>
      </c>
      <c r="GB23" s="57">
        <f t="shared" si="91"/>
        <v>0</v>
      </c>
      <c r="GC23" s="57">
        <f t="shared" si="92"/>
        <v>0</v>
      </c>
      <c r="GD23" s="56">
        <f t="shared" si="93"/>
        <v>0</v>
      </c>
      <c r="GE23" s="55">
        <f t="shared" si="94"/>
        <v>1</v>
      </c>
      <c r="GF23" s="272">
        <f t="shared" si="95"/>
        <v>9.3311999999999978E-3</v>
      </c>
      <c r="GG23" s="55">
        <f t="shared" si="96"/>
        <v>3</v>
      </c>
      <c r="GH23" s="272">
        <f t="shared" si="97"/>
        <v>0.6</v>
      </c>
      <c r="GI23" s="272">
        <f t="shared" si="98"/>
        <v>0.6</v>
      </c>
    </row>
    <row r="24" spans="1:191" ht="112.2" x14ac:dyDescent="0.2">
      <c r="A24" s="347">
        <v>16</v>
      </c>
      <c r="B24" s="69" t="s">
        <v>680</v>
      </c>
      <c r="C24" s="77" t="s">
        <v>770</v>
      </c>
      <c r="D24" s="74" t="s">
        <v>205</v>
      </c>
      <c r="E24" s="68" t="s">
        <v>199</v>
      </c>
      <c r="F24" s="62" t="s">
        <v>224</v>
      </c>
      <c r="G24" s="68" t="s">
        <v>533</v>
      </c>
      <c r="H24" s="68" t="s">
        <v>173</v>
      </c>
      <c r="I24" s="71" t="s">
        <v>20</v>
      </c>
      <c r="J24" s="71" t="s">
        <v>54</v>
      </c>
      <c r="K24" s="71" t="s">
        <v>53</v>
      </c>
      <c r="L24" s="71" t="s">
        <v>53</v>
      </c>
      <c r="M24" s="71" t="s">
        <v>53</v>
      </c>
      <c r="N24" s="71" t="s">
        <v>53</v>
      </c>
      <c r="O24" s="71" t="s">
        <v>53</v>
      </c>
      <c r="P24" s="71" t="s">
        <v>53</v>
      </c>
      <c r="Q24" s="71" t="s">
        <v>53</v>
      </c>
      <c r="R24" s="71" t="s">
        <v>53</v>
      </c>
      <c r="S24" s="71" t="s">
        <v>54</v>
      </c>
      <c r="T24" s="71" t="s">
        <v>53</v>
      </c>
      <c r="U24" s="71" t="s">
        <v>54</v>
      </c>
      <c r="V24" s="71" t="s">
        <v>53</v>
      </c>
      <c r="W24" s="71" t="s">
        <v>53</v>
      </c>
      <c r="X24" s="71" t="s">
        <v>53</v>
      </c>
      <c r="Y24" s="71" t="s">
        <v>53</v>
      </c>
      <c r="Z24" s="71" t="s">
        <v>53</v>
      </c>
      <c r="AA24" s="71" t="s">
        <v>53</v>
      </c>
      <c r="AB24" s="71" t="s">
        <v>53</v>
      </c>
      <c r="AC24" s="70" t="str">
        <f t="shared" si="0"/>
        <v>2 - Baja</v>
      </c>
      <c r="AD24" s="233">
        <f t="shared" si="1"/>
        <v>0.4</v>
      </c>
      <c r="AE24" s="70" t="str">
        <f t="shared" si="2"/>
        <v>3 - Moderado</v>
      </c>
      <c r="AF24" s="233">
        <f t="shared" si="3"/>
        <v>0.6</v>
      </c>
      <c r="AG24" s="69" t="str">
        <f>IFERROR(INDEX(#REF!,MATCH(I24,#REF!,0),MATCH(AE24,#REF!,0)),"")</f>
        <v/>
      </c>
      <c r="AH24" s="233">
        <f t="shared" si="4"/>
        <v>0.24</v>
      </c>
      <c r="AI24" s="80" t="s">
        <v>769</v>
      </c>
      <c r="AJ24" s="67" t="s">
        <v>677</v>
      </c>
      <c r="AK24" s="72" t="s">
        <v>758</v>
      </c>
      <c r="AL24" s="72" t="s">
        <v>757</v>
      </c>
      <c r="AM24" s="62" t="s">
        <v>35</v>
      </c>
      <c r="AN24" s="67" t="s">
        <v>45</v>
      </c>
      <c r="AO24" s="67" t="s">
        <v>50</v>
      </c>
      <c r="AP24" s="62" t="s">
        <v>52</v>
      </c>
      <c r="AQ24" s="62" t="s">
        <v>35</v>
      </c>
      <c r="AR24" s="67" t="s">
        <v>45</v>
      </c>
      <c r="AS24" s="67" t="s">
        <v>50</v>
      </c>
      <c r="AT24" s="62" t="s">
        <v>52</v>
      </c>
      <c r="AU24" s="62" t="s">
        <v>35</v>
      </c>
      <c r="AV24" s="67" t="s">
        <v>45</v>
      </c>
      <c r="AW24" s="67" t="s">
        <v>50</v>
      </c>
      <c r="AX24" s="62" t="s">
        <v>52</v>
      </c>
      <c r="AY24" s="62" t="s">
        <v>35</v>
      </c>
      <c r="AZ24" s="67" t="s">
        <v>45</v>
      </c>
      <c r="BA24" s="67" t="s">
        <v>50</v>
      </c>
      <c r="BB24" s="62" t="s">
        <v>52</v>
      </c>
      <c r="BC24" s="62" t="s">
        <v>35</v>
      </c>
      <c r="BD24" s="67" t="s">
        <v>45</v>
      </c>
      <c r="BE24" s="67" t="s">
        <v>50</v>
      </c>
      <c r="BF24" s="62" t="s">
        <v>52</v>
      </c>
      <c r="BG24" s="62" t="s">
        <v>35</v>
      </c>
      <c r="BH24" s="67" t="s">
        <v>45</v>
      </c>
      <c r="BI24" s="67" t="s">
        <v>50</v>
      </c>
      <c r="BJ24" s="62" t="s">
        <v>52</v>
      </c>
      <c r="BK24" s="62" t="s">
        <v>34</v>
      </c>
      <c r="BL24" s="67" t="s">
        <v>45</v>
      </c>
      <c r="BM24" s="67" t="s">
        <v>50</v>
      </c>
      <c r="BN24" s="62" t="s">
        <v>52</v>
      </c>
      <c r="BO24" s="62"/>
      <c r="BP24" s="67"/>
      <c r="BQ24" s="67"/>
      <c r="BR24" s="62"/>
      <c r="BS24" s="62"/>
      <c r="BT24" s="67"/>
      <c r="BU24" s="67"/>
      <c r="BV24" s="62"/>
      <c r="BW24" s="62"/>
      <c r="BX24" s="67"/>
      <c r="BY24" s="67"/>
      <c r="BZ24" s="62"/>
      <c r="CA24" s="62"/>
      <c r="CB24" s="67"/>
      <c r="CC24" s="67"/>
      <c r="CD24" s="62"/>
      <c r="CE24" s="62"/>
      <c r="CF24" s="67"/>
      <c r="CG24" s="67"/>
      <c r="CH24" s="62"/>
      <c r="CI24" s="67"/>
      <c r="CJ24" s="67"/>
      <c r="CK24" s="62"/>
      <c r="CL24" s="66" t="s">
        <v>18</v>
      </c>
      <c r="CM24" s="249">
        <f t="shared" si="5"/>
        <v>1.8662399999999996E-2</v>
      </c>
      <c r="CN24" s="66" t="s">
        <v>30</v>
      </c>
      <c r="CO24" s="249">
        <f t="shared" si="6"/>
        <v>0.6</v>
      </c>
      <c r="CP24" s="63" t="str">
        <f t="shared" si="7"/>
        <v>MODERADO</v>
      </c>
      <c r="CQ24" s="233">
        <f t="shared" si="8"/>
        <v>1.1197439999999998E-2</v>
      </c>
      <c r="CR24" s="77" t="s">
        <v>475</v>
      </c>
      <c r="CS24" s="63">
        <f t="shared" si="9"/>
        <v>3</v>
      </c>
      <c r="CT24" s="62"/>
      <c r="CU24" s="172" t="s">
        <v>687</v>
      </c>
      <c r="CV24" s="79" t="s">
        <v>672</v>
      </c>
      <c r="CW24" s="242"/>
      <c r="CX24" s="56">
        <f t="shared" si="10"/>
        <v>3</v>
      </c>
      <c r="CY24" s="59">
        <f t="shared" si="11"/>
        <v>3</v>
      </c>
      <c r="CZ24" s="56" t="str">
        <f t="shared" si="12"/>
        <v>Moderado</v>
      </c>
      <c r="DA24" s="237">
        <f t="shared" si="13"/>
        <v>0.6</v>
      </c>
      <c r="DB24" s="57">
        <f t="shared" si="14"/>
        <v>0.15</v>
      </c>
      <c r="DC24" s="57">
        <f t="shared" si="15"/>
        <v>0.25</v>
      </c>
      <c r="DD24" s="56">
        <f t="shared" si="16"/>
        <v>0.4</v>
      </c>
      <c r="DE24" s="55">
        <f t="shared" si="17"/>
        <v>2</v>
      </c>
      <c r="DF24" s="272">
        <f t="shared" si="18"/>
        <v>0.24</v>
      </c>
      <c r="DG24" s="55">
        <f t="shared" si="19"/>
        <v>3</v>
      </c>
      <c r="DH24" s="55"/>
      <c r="DI24" s="272">
        <f t="shared" si="20"/>
        <v>0.6</v>
      </c>
      <c r="DJ24" s="57">
        <f t="shared" si="21"/>
        <v>0.15</v>
      </c>
      <c r="DK24" s="57">
        <f t="shared" si="22"/>
        <v>0.25</v>
      </c>
      <c r="DL24" s="56">
        <f t="shared" si="23"/>
        <v>0.4</v>
      </c>
      <c r="DM24" s="55">
        <f t="shared" si="24"/>
        <v>1</v>
      </c>
      <c r="DN24" s="272">
        <f t="shared" si="25"/>
        <v>0.14399999999999999</v>
      </c>
      <c r="DO24" s="55">
        <f t="shared" si="26"/>
        <v>3</v>
      </c>
      <c r="DP24" s="272">
        <f t="shared" si="27"/>
        <v>0.6</v>
      </c>
      <c r="DQ24" s="57">
        <f t="shared" si="28"/>
        <v>0.15</v>
      </c>
      <c r="DR24" s="57">
        <f t="shared" si="29"/>
        <v>0.25</v>
      </c>
      <c r="DS24" s="56">
        <f t="shared" si="30"/>
        <v>0.4</v>
      </c>
      <c r="DT24" s="55">
        <f t="shared" si="31"/>
        <v>1</v>
      </c>
      <c r="DU24" s="272">
        <f t="shared" si="32"/>
        <v>8.6399999999999991E-2</v>
      </c>
      <c r="DV24" s="55">
        <f t="shared" si="33"/>
        <v>3</v>
      </c>
      <c r="DW24" s="272">
        <f t="shared" si="34"/>
        <v>0.6</v>
      </c>
      <c r="DX24" s="57">
        <f t="shared" si="35"/>
        <v>0.15</v>
      </c>
      <c r="DY24" s="57">
        <f t="shared" si="99"/>
        <v>0.25</v>
      </c>
      <c r="DZ24" s="56">
        <f t="shared" si="37"/>
        <v>0.4</v>
      </c>
      <c r="EA24" s="55">
        <f t="shared" si="38"/>
        <v>1</v>
      </c>
      <c r="EB24" s="272">
        <f t="shared" si="39"/>
        <v>5.183999999999999E-2</v>
      </c>
      <c r="EC24" s="55">
        <f t="shared" si="40"/>
        <v>3</v>
      </c>
      <c r="ED24" s="272">
        <f t="shared" si="41"/>
        <v>0.6</v>
      </c>
      <c r="EE24" s="57">
        <f t="shared" si="42"/>
        <v>0.15</v>
      </c>
      <c r="EF24" s="57">
        <f t="shared" si="43"/>
        <v>0.25</v>
      </c>
      <c r="EG24" s="56">
        <f t="shared" si="44"/>
        <v>0.4</v>
      </c>
      <c r="EH24" s="55">
        <f t="shared" si="45"/>
        <v>1</v>
      </c>
      <c r="EI24" s="272">
        <f t="shared" si="46"/>
        <v>3.1103999999999993E-2</v>
      </c>
      <c r="EJ24" s="55">
        <f t="shared" si="47"/>
        <v>3</v>
      </c>
      <c r="EK24" s="272">
        <f t="shared" si="48"/>
        <v>0.6</v>
      </c>
      <c r="EL24" s="57">
        <f t="shared" si="49"/>
        <v>0.15</v>
      </c>
      <c r="EM24" s="57">
        <f t="shared" si="50"/>
        <v>0.25</v>
      </c>
      <c r="EN24" s="56">
        <f t="shared" si="51"/>
        <v>0.4</v>
      </c>
      <c r="EO24" s="55">
        <f t="shared" si="52"/>
        <v>1</v>
      </c>
      <c r="EP24" s="272">
        <f t="shared" si="53"/>
        <v>1.8662399999999996E-2</v>
      </c>
      <c r="EQ24" s="55">
        <f t="shared" si="54"/>
        <v>3</v>
      </c>
      <c r="ER24" s="272">
        <f t="shared" si="55"/>
        <v>0.6</v>
      </c>
      <c r="ES24" s="57">
        <f t="shared" si="56"/>
        <v>0.15</v>
      </c>
      <c r="ET24" s="57">
        <f t="shared" si="57"/>
        <v>0.25</v>
      </c>
      <c r="EU24" s="56">
        <f t="shared" si="58"/>
        <v>0.4</v>
      </c>
      <c r="EV24" s="55">
        <f t="shared" si="59"/>
        <v>1</v>
      </c>
      <c r="EW24" s="272">
        <f t="shared" si="60"/>
        <v>1.8662399999999996E-2</v>
      </c>
      <c r="EX24" s="55">
        <f t="shared" si="61"/>
        <v>3</v>
      </c>
      <c r="EY24" s="272">
        <f t="shared" si="62"/>
        <v>0.6</v>
      </c>
      <c r="EZ24" s="57">
        <f t="shared" si="63"/>
        <v>0</v>
      </c>
      <c r="FA24" s="57">
        <f t="shared" si="64"/>
        <v>0</v>
      </c>
      <c r="FB24" s="56">
        <f t="shared" si="65"/>
        <v>0</v>
      </c>
      <c r="FC24" s="55">
        <f t="shared" si="66"/>
        <v>1</v>
      </c>
      <c r="FD24" s="272">
        <f t="shared" si="67"/>
        <v>1.8662399999999996E-2</v>
      </c>
      <c r="FE24" s="55">
        <f t="shared" si="68"/>
        <v>3</v>
      </c>
      <c r="FF24" s="272">
        <f t="shared" si="69"/>
        <v>0.6</v>
      </c>
      <c r="FG24" s="57">
        <f t="shared" si="70"/>
        <v>0</v>
      </c>
      <c r="FH24" s="57">
        <f t="shared" si="71"/>
        <v>0</v>
      </c>
      <c r="FI24" s="56">
        <f t="shared" si="72"/>
        <v>0</v>
      </c>
      <c r="FJ24" s="55">
        <f t="shared" si="73"/>
        <v>1</v>
      </c>
      <c r="FK24" s="272">
        <f t="shared" si="74"/>
        <v>1.8662399999999996E-2</v>
      </c>
      <c r="FL24" s="55">
        <f t="shared" si="75"/>
        <v>3</v>
      </c>
      <c r="FM24" s="272">
        <f t="shared" si="76"/>
        <v>0.6</v>
      </c>
      <c r="FN24" s="57">
        <f t="shared" si="77"/>
        <v>0</v>
      </c>
      <c r="FO24" s="57">
        <f t="shared" si="78"/>
        <v>0</v>
      </c>
      <c r="FP24" s="56">
        <f t="shared" si="79"/>
        <v>0</v>
      </c>
      <c r="FQ24" s="55">
        <f t="shared" si="80"/>
        <v>1</v>
      </c>
      <c r="FR24" s="272">
        <f t="shared" si="81"/>
        <v>1.8662399999999996E-2</v>
      </c>
      <c r="FS24" s="55">
        <f t="shared" si="82"/>
        <v>3</v>
      </c>
      <c r="FT24" s="272">
        <f t="shared" si="83"/>
        <v>0.6</v>
      </c>
      <c r="FU24" s="57">
        <f t="shared" si="84"/>
        <v>0</v>
      </c>
      <c r="FV24" s="57">
        <f t="shared" si="85"/>
        <v>0</v>
      </c>
      <c r="FW24" s="56">
        <f t="shared" si="86"/>
        <v>0</v>
      </c>
      <c r="FX24" s="55">
        <f t="shared" si="87"/>
        <v>1</v>
      </c>
      <c r="FY24" s="272">
        <f t="shared" si="88"/>
        <v>1.8662399999999996E-2</v>
      </c>
      <c r="FZ24" s="55">
        <f t="shared" si="89"/>
        <v>3</v>
      </c>
      <c r="GA24" s="272">
        <f t="shared" si="90"/>
        <v>0.6</v>
      </c>
      <c r="GB24" s="57">
        <f t="shared" si="91"/>
        <v>0</v>
      </c>
      <c r="GC24" s="57">
        <f t="shared" si="92"/>
        <v>0</v>
      </c>
      <c r="GD24" s="56">
        <f t="shared" si="93"/>
        <v>0</v>
      </c>
      <c r="GE24" s="55">
        <f t="shared" si="94"/>
        <v>1</v>
      </c>
      <c r="GF24" s="272">
        <f t="shared" si="95"/>
        <v>1.8662399999999996E-2</v>
      </c>
      <c r="GG24" s="55">
        <f t="shared" si="96"/>
        <v>3</v>
      </c>
      <c r="GH24" s="272">
        <f t="shared" si="97"/>
        <v>0.6</v>
      </c>
      <c r="GI24" s="272">
        <f t="shared" si="98"/>
        <v>0.6</v>
      </c>
    </row>
    <row r="25" spans="1:191" ht="102" x14ac:dyDescent="0.2">
      <c r="A25" s="347">
        <v>17</v>
      </c>
      <c r="B25" s="69" t="s">
        <v>680</v>
      </c>
      <c r="C25" s="80" t="s">
        <v>768</v>
      </c>
      <c r="D25" s="74" t="s">
        <v>206</v>
      </c>
      <c r="E25" s="68" t="s">
        <v>199</v>
      </c>
      <c r="F25" s="62" t="s">
        <v>5</v>
      </c>
      <c r="G25" s="68" t="s">
        <v>533</v>
      </c>
      <c r="H25" s="68" t="s">
        <v>173</v>
      </c>
      <c r="I25" s="71" t="s">
        <v>18</v>
      </c>
      <c r="J25" s="71" t="s">
        <v>54</v>
      </c>
      <c r="K25" s="71" t="s">
        <v>53</v>
      </c>
      <c r="L25" s="71" t="s">
        <v>53</v>
      </c>
      <c r="M25" s="71" t="s">
        <v>53</v>
      </c>
      <c r="N25" s="71" t="s">
        <v>53</v>
      </c>
      <c r="O25" s="71" t="s">
        <v>53</v>
      </c>
      <c r="P25" s="71" t="s">
        <v>53</v>
      </c>
      <c r="Q25" s="71" t="s">
        <v>53</v>
      </c>
      <c r="R25" s="71" t="s">
        <v>53</v>
      </c>
      <c r="S25" s="71" t="s">
        <v>54</v>
      </c>
      <c r="T25" s="71" t="s">
        <v>53</v>
      </c>
      <c r="U25" s="71" t="s">
        <v>54</v>
      </c>
      <c r="V25" s="71" t="s">
        <v>53</v>
      </c>
      <c r="W25" s="71" t="s">
        <v>53</v>
      </c>
      <c r="X25" s="71" t="s">
        <v>53</v>
      </c>
      <c r="Y25" s="71" t="s">
        <v>53</v>
      </c>
      <c r="Z25" s="71" t="s">
        <v>53</v>
      </c>
      <c r="AA25" s="71" t="s">
        <v>53</v>
      </c>
      <c r="AB25" s="71" t="s">
        <v>53</v>
      </c>
      <c r="AC25" s="70" t="str">
        <f t="shared" si="0"/>
        <v>1 - Muy Baja</v>
      </c>
      <c r="AD25" s="233">
        <f t="shared" si="1"/>
        <v>0.2</v>
      </c>
      <c r="AE25" s="70" t="str">
        <f t="shared" si="2"/>
        <v>3 - Moderado</v>
      </c>
      <c r="AF25" s="233">
        <f t="shared" si="3"/>
        <v>0.6</v>
      </c>
      <c r="AG25" s="69" t="str">
        <f>IFERROR(INDEX(#REF!,MATCH(I25,#REF!,0),MATCH(AE25,#REF!,0)),"")</f>
        <v/>
      </c>
      <c r="AH25" s="233">
        <f t="shared" si="4"/>
        <v>0.12</v>
      </c>
      <c r="AI25" s="80" t="s">
        <v>767</v>
      </c>
      <c r="AJ25" s="67" t="s">
        <v>677</v>
      </c>
      <c r="AK25" s="72" t="s">
        <v>758</v>
      </c>
      <c r="AL25" s="72" t="s">
        <v>757</v>
      </c>
      <c r="AM25" s="62" t="s">
        <v>35</v>
      </c>
      <c r="AN25" s="67" t="s">
        <v>45</v>
      </c>
      <c r="AO25" s="67" t="s">
        <v>50</v>
      </c>
      <c r="AP25" s="62" t="s">
        <v>52</v>
      </c>
      <c r="AQ25" s="62" t="s">
        <v>35</v>
      </c>
      <c r="AR25" s="67" t="s">
        <v>45</v>
      </c>
      <c r="AS25" s="67" t="s">
        <v>50</v>
      </c>
      <c r="AT25" s="62" t="s">
        <v>52</v>
      </c>
      <c r="AU25" s="62" t="s">
        <v>35</v>
      </c>
      <c r="AV25" s="67" t="s">
        <v>45</v>
      </c>
      <c r="AW25" s="67" t="s">
        <v>50</v>
      </c>
      <c r="AX25" s="62" t="s">
        <v>52</v>
      </c>
      <c r="AY25" s="62" t="s">
        <v>35</v>
      </c>
      <c r="AZ25" s="67" t="s">
        <v>45</v>
      </c>
      <c r="BA25" s="67" t="s">
        <v>50</v>
      </c>
      <c r="BB25" s="62" t="s">
        <v>52</v>
      </c>
      <c r="BC25" s="62" t="s">
        <v>35</v>
      </c>
      <c r="BD25" s="67" t="s">
        <v>45</v>
      </c>
      <c r="BE25" s="67" t="s">
        <v>50</v>
      </c>
      <c r="BF25" s="62" t="s">
        <v>52</v>
      </c>
      <c r="BG25" s="62" t="s">
        <v>35</v>
      </c>
      <c r="BH25" s="67" t="s">
        <v>45</v>
      </c>
      <c r="BI25" s="67" t="s">
        <v>50</v>
      </c>
      <c r="BJ25" s="62" t="s">
        <v>52</v>
      </c>
      <c r="BK25" s="62" t="s">
        <v>34</v>
      </c>
      <c r="BL25" s="67" t="s">
        <v>45</v>
      </c>
      <c r="BM25" s="67" t="s">
        <v>50</v>
      </c>
      <c r="BN25" s="62" t="s">
        <v>52</v>
      </c>
      <c r="BO25" s="62"/>
      <c r="BP25" s="67"/>
      <c r="BQ25" s="67"/>
      <c r="BR25" s="62"/>
      <c r="BS25" s="62"/>
      <c r="BT25" s="67"/>
      <c r="BU25" s="67"/>
      <c r="BV25" s="62"/>
      <c r="BW25" s="62"/>
      <c r="BX25" s="67"/>
      <c r="BY25" s="67"/>
      <c r="BZ25" s="62"/>
      <c r="CA25" s="62"/>
      <c r="CB25" s="67"/>
      <c r="CC25" s="67"/>
      <c r="CD25" s="62"/>
      <c r="CE25" s="62"/>
      <c r="CF25" s="67"/>
      <c r="CG25" s="67"/>
      <c r="CH25" s="62"/>
      <c r="CI25" s="67"/>
      <c r="CJ25" s="67"/>
      <c r="CK25" s="62"/>
      <c r="CL25" s="66" t="s">
        <v>18</v>
      </c>
      <c r="CM25" s="249">
        <f t="shared" si="5"/>
        <v>9.3311999999999978E-3</v>
      </c>
      <c r="CN25" s="66" t="s">
        <v>30</v>
      </c>
      <c r="CO25" s="249">
        <f t="shared" si="6"/>
        <v>0.6</v>
      </c>
      <c r="CP25" s="63" t="str">
        <f t="shared" si="7"/>
        <v>MODERADO</v>
      </c>
      <c r="CQ25" s="233">
        <f t="shared" si="8"/>
        <v>5.5987199999999989E-3</v>
      </c>
      <c r="CR25" s="77" t="s">
        <v>230</v>
      </c>
      <c r="CS25" s="63">
        <f t="shared" si="9"/>
        <v>3</v>
      </c>
      <c r="CT25" s="62"/>
      <c r="CU25" s="172" t="s">
        <v>687</v>
      </c>
      <c r="CV25" s="79" t="s">
        <v>672</v>
      </c>
      <c r="CW25" s="242"/>
      <c r="CX25" s="56">
        <f t="shared" si="10"/>
        <v>3</v>
      </c>
      <c r="CY25" s="59">
        <f t="shared" si="11"/>
        <v>3</v>
      </c>
      <c r="CZ25" s="56" t="str">
        <f t="shared" si="12"/>
        <v>Moderado</v>
      </c>
      <c r="DA25" s="237">
        <f t="shared" si="13"/>
        <v>0.6</v>
      </c>
      <c r="DB25" s="57">
        <f t="shared" si="14"/>
        <v>0.15</v>
      </c>
      <c r="DC25" s="57">
        <f t="shared" si="15"/>
        <v>0.25</v>
      </c>
      <c r="DD25" s="56">
        <f t="shared" si="16"/>
        <v>0.4</v>
      </c>
      <c r="DE25" s="55">
        <f t="shared" si="17"/>
        <v>1</v>
      </c>
      <c r="DF25" s="272">
        <f t="shared" si="18"/>
        <v>0.12</v>
      </c>
      <c r="DG25" s="55">
        <f t="shared" si="19"/>
        <v>3</v>
      </c>
      <c r="DH25" s="55"/>
      <c r="DI25" s="272">
        <f t="shared" si="20"/>
        <v>0.6</v>
      </c>
      <c r="DJ25" s="57">
        <f t="shared" si="21"/>
        <v>0.15</v>
      </c>
      <c r="DK25" s="57">
        <f t="shared" si="22"/>
        <v>0.25</v>
      </c>
      <c r="DL25" s="56">
        <f t="shared" si="23"/>
        <v>0.4</v>
      </c>
      <c r="DM25" s="55">
        <f t="shared" si="24"/>
        <v>1</v>
      </c>
      <c r="DN25" s="272">
        <f t="shared" si="25"/>
        <v>7.1999999999999995E-2</v>
      </c>
      <c r="DO25" s="55">
        <f t="shared" si="26"/>
        <v>3</v>
      </c>
      <c r="DP25" s="272">
        <f t="shared" si="27"/>
        <v>0.6</v>
      </c>
      <c r="DQ25" s="57">
        <f t="shared" si="28"/>
        <v>0.15</v>
      </c>
      <c r="DR25" s="57">
        <f t="shared" si="29"/>
        <v>0.25</v>
      </c>
      <c r="DS25" s="56">
        <f t="shared" si="30"/>
        <v>0.4</v>
      </c>
      <c r="DT25" s="55">
        <f t="shared" si="31"/>
        <v>1</v>
      </c>
      <c r="DU25" s="272">
        <f t="shared" si="32"/>
        <v>4.3199999999999995E-2</v>
      </c>
      <c r="DV25" s="55">
        <f t="shared" si="33"/>
        <v>3</v>
      </c>
      <c r="DW25" s="272">
        <f t="shared" si="34"/>
        <v>0.6</v>
      </c>
      <c r="DX25" s="57">
        <f t="shared" si="35"/>
        <v>0.15</v>
      </c>
      <c r="DY25" s="57">
        <f t="shared" si="99"/>
        <v>0.25</v>
      </c>
      <c r="DZ25" s="56">
        <f t="shared" si="37"/>
        <v>0.4</v>
      </c>
      <c r="EA25" s="55">
        <f t="shared" si="38"/>
        <v>1</v>
      </c>
      <c r="EB25" s="272">
        <f t="shared" si="39"/>
        <v>2.5919999999999995E-2</v>
      </c>
      <c r="EC25" s="55">
        <f t="shared" si="40"/>
        <v>3</v>
      </c>
      <c r="ED25" s="272">
        <f t="shared" si="41"/>
        <v>0.6</v>
      </c>
      <c r="EE25" s="57">
        <f t="shared" si="42"/>
        <v>0.15</v>
      </c>
      <c r="EF25" s="57">
        <f t="shared" si="43"/>
        <v>0.25</v>
      </c>
      <c r="EG25" s="56">
        <f t="shared" si="44"/>
        <v>0.4</v>
      </c>
      <c r="EH25" s="55">
        <f t="shared" si="45"/>
        <v>1</v>
      </c>
      <c r="EI25" s="272">
        <f t="shared" si="46"/>
        <v>1.5551999999999996E-2</v>
      </c>
      <c r="EJ25" s="55">
        <f t="shared" si="47"/>
        <v>3</v>
      </c>
      <c r="EK25" s="272">
        <f t="shared" si="48"/>
        <v>0.6</v>
      </c>
      <c r="EL25" s="57">
        <f t="shared" si="49"/>
        <v>0.15</v>
      </c>
      <c r="EM25" s="57">
        <f t="shared" si="50"/>
        <v>0.25</v>
      </c>
      <c r="EN25" s="56">
        <f t="shared" si="51"/>
        <v>0.4</v>
      </c>
      <c r="EO25" s="55">
        <f t="shared" si="52"/>
        <v>1</v>
      </c>
      <c r="EP25" s="272">
        <f t="shared" si="53"/>
        <v>9.3311999999999978E-3</v>
      </c>
      <c r="EQ25" s="55">
        <f t="shared" si="54"/>
        <v>3</v>
      </c>
      <c r="ER25" s="272">
        <f t="shared" si="55"/>
        <v>0.6</v>
      </c>
      <c r="ES25" s="57">
        <f t="shared" si="56"/>
        <v>0.15</v>
      </c>
      <c r="ET25" s="57">
        <f t="shared" si="57"/>
        <v>0.25</v>
      </c>
      <c r="EU25" s="56">
        <f t="shared" si="58"/>
        <v>0.4</v>
      </c>
      <c r="EV25" s="55">
        <f t="shared" si="59"/>
        <v>1</v>
      </c>
      <c r="EW25" s="272">
        <f t="shared" si="60"/>
        <v>9.3311999999999978E-3</v>
      </c>
      <c r="EX25" s="55">
        <f t="shared" si="61"/>
        <v>3</v>
      </c>
      <c r="EY25" s="272">
        <f t="shared" si="62"/>
        <v>0.6</v>
      </c>
      <c r="EZ25" s="57">
        <f t="shared" si="63"/>
        <v>0</v>
      </c>
      <c r="FA25" s="57">
        <f t="shared" si="64"/>
        <v>0</v>
      </c>
      <c r="FB25" s="56">
        <f t="shared" si="65"/>
        <v>0</v>
      </c>
      <c r="FC25" s="55">
        <f t="shared" si="66"/>
        <v>1</v>
      </c>
      <c r="FD25" s="272">
        <f t="shared" si="67"/>
        <v>9.3311999999999978E-3</v>
      </c>
      <c r="FE25" s="55">
        <f t="shared" si="68"/>
        <v>3</v>
      </c>
      <c r="FF25" s="272">
        <f t="shared" si="69"/>
        <v>0.6</v>
      </c>
      <c r="FG25" s="57">
        <f t="shared" si="70"/>
        <v>0</v>
      </c>
      <c r="FH25" s="57">
        <f t="shared" si="71"/>
        <v>0</v>
      </c>
      <c r="FI25" s="56">
        <f t="shared" si="72"/>
        <v>0</v>
      </c>
      <c r="FJ25" s="55">
        <f t="shared" si="73"/>
        <v>1</v>
      </c>
      <c r="FK25" s="272">
        <f t="shared" si="74"/>
        <v>9.3311999999999978E-3</v>
      </c>
      <c r="FL25" s="55">
        <f t="shared" si="75"/>
        <v>3</v>
      </c>
      <c r="FM25" s="272">
        <f t="shared" si="76"/>
        <v>0.6</v>
      </c>
      <c r="FN25" s="57">
        <f t="shared" si="77"/>
        <v>0</v>
      </c>
      <c r="FO25" s="57">
        <f t="shared" si="78"/>
        <v>0</v>
      </c>
      <c r="FP25" s="56">
        <f t="shared" si="79"/>
        <v>0</v>
      </c>
      <c r="FQ25" s="55">
        <f t="shared" si="80"/>
        <v>1</v>
      </c>
      <c r="FR25" s="272">
        <f t="shared" si="81"/>
        <v>9.3311999999999978E-3</v>
      </c>
      <c r="FS25" s="55">
        <f t="shared" si="82"/>
        <v>3</v>
      </c>
      <c r="FT25" s="272">
        <f t="shared" si="83"/>
        <v>0.6</v>
      </c>
      <c r="FU25" s="57">
        <f t="shared" si="84"/>
        <v>0</v>
      </c>
      <c r="FV25" s="57">
        <f t="shared" si="85"/>
        <v>0</v>
      </c>
      <c r="FW25" s="56">
        <f t="shared" si="86"/>
        <v>0</v>
      </c>
      <c r="FX25" s="55">
        <f t="shared" si="87"/>
        <v>1</v>
      </c>
      <c r="FY25" s="272">
        <f t="shared" si="88"/>
        <v>9.3311999999999978E-3</v>
      </c>
      <c r="FZ25" s="55">
        <f t="shared" si="89"/>
        <v>3</v>
      </c>
      <c r="GA25" s="272">
        <f t="shared" si="90"/>
        <v>0.6</v>
      </c>
      <c r="GB25" s="57">
        <f t="shared" si="91"/>
        <v>0</v>
      </c>
      <c r="GC25" s="57">
        <f t="shared" si="92"/>
        <v>0</v>
      </c>
      <c r="GD25" s="56">
        <f t="shared" si="93"/>
        <v>0</v>
      </c>
      <c r="GE25" s="55">
        <f t="shared" si="94"/>
        <v>1</v>
      </c>
      <c r="GF25" s="272">
        <f t="shared" si="95"/>
        <v>9.3311999999999978E-3</v>
      </c>
      <c r="GG25" s="55">
        <f t="shared" si="96"/>
        <v>3</v>
      </c>
      <c r="GH25" s="272">
        <f t="shared" si="97"/>
        <v>0.6</v>
      </c>
      <c r="GI25" s="272">
        <f t="shared" si="98"/>
        <v>0.6</v>
      </c>
    </row>
    <row r="26" spans="1:191" ht="122.4" x14ac:dyDescent="0.2">
      <c r="A26" s="347">
        <v>18</v>
      </c>
      <c r="B26" s="69" t="s">
        <v>680</v>
      </c>
      <c r="C26" s="80" t="s">
        <v>766</v>
      </c>
      <c r="D26" s="74" t="s">
        <v>205</v>
      </c>
      <c r="E26" s="68" t="s">
        <v>199</v>
      </c>
      <c r="F26" s="62" t="s">
        <v>224</v>
      </c>
      <c r="G26" s="68" t="s">
        <v>715</v>
      </c>
      <c r="H26" s="68" t="s">
        <v>173</v>
      </c>
      <c r="I26" s="71" t="s">
        <v>22</v>
      </c>
      <c r="J26" s="71" t="s">
        <v>54</v>
      </c>
      <c r="K26" s="71" t="s">
        <v>53</v>
      </c>
      <c r="L26" s="71" t="s">
        <v>53</v>
      </c>
      <c r="M26" s="71" t="s">
        <v>53</v>
      </c>
      <c r="N26" s="71" t="s">
        <v>53</v>
      </c>
      <c r="O26" s="71" t="s">
        <v>53</v>
      </c>
      <c r="P26" s="71" t="s">
        <v>53</v>
      </c>
      <c r="Q26" s="71" t="s">
        <v>53</v>
      </c>
      <c r="R26" s="71" t="s">
        <v>53</v>
      </c>
      <c r="S26" s="71" t="s">
        <v>54</v>
      </c>
      <c r="T26" s="71" t="s">
        <v>53</v>
      </c>
      <c r="U26" s="71" t="s">
        <v>54</v>
      </c>
      <c r="V26" s="71" t="s">
        <v>53</v>
      </c>
      <c r="W26" s="71" t="s">
        <v>53</v>
      </c>
      <c r="X26" s="71" t="s">
        <v>53</v>
      </c>
      <c r="Y26" s="71" t="s">
        <v>53</v>
      </c>
      <c r="Z26" s="71" t="s">
        <v>53</v>
      </c>
      <c r="AA26" s="71" t="s">
        <v>53</v>
      </c>
      <c r="AB26" s="71" t="s">
        <v>53</v>
      </c>
      <c r="AC26" s="70" t="str">
        <f t="shared" si="0"/>
        <v>3 - Media</v>
      </c>
      <c r="AD26" s="233">
        <f t="shared" si="1"/>
        <v>0.6</v>
      </c>
      <c r="AE26" s="70" t="str">
        <f t="shared" si="2"/>
        <v>3 - Moderado</v>
      </c>
      <c r="AF26" s="233">
        <f t="shared" si="3"/>
        <v>0.6</v>
      </c>
      <c r="AG26" s="69" t="str">
        <f>IFERROR(INDEX(#REF!,MATCH(I26,#REF!,0),MATCH(AE26,#REF!,0)),"")</f>
        <v/>
      </c>
      <c r="AH26" s="233">
        <f t="shared" si="4"/>
        <v>0.36</v>
      </c>
      <c r="AI26" s="80" t="s">
        <v>765</v>
      </c>
      <c r="AJ26" s="67" t="s">
        <v>677</v>
      </c>
      <c r="AK26" s="72" t="s">
        <v>752</v>
      </c>
      <c r="AL26" s="72" t="s">
        <v>751</v>
      </c>
      <c r="AM26" s="62" t="s">
        <v>35</v>
      </c>
      <c r="AN26" s="67" t="s">
        <v>45</v>
      </c>
      <c r="AO26" s="67" t="s">
        <v>50</v>
      </c>
      <c r="AP26" s="62" t="s">
        <v>52</v>
      </c>
      <c r="AQ26" s="62" t="s">
        <v>35</v>
      </c>
      <c r="AR26" s="67" t="s">
        <v>45</v>
      </c>
      <c r="AS26" s="67" t="s">
        <v>50</v>
      </c>
      <c r="AT26" s="62" t="s">
        <v>52</v>
      </c>
      <c r="AU26" s="62" t="s">
        <v>35</v>
      </c>
      <c r="AV26" s="67" t="s">
        <v>45</v>
      </c>
      <c r="AW26" s="67" t="s">
        <v>50</v>
      </c>
      <c r="AX26" s="62" t="s">
        <v>52</v>
      </c>
      <c r="AY26" s="62" t="s">
        <v>35</v>
      </c>
      <c r="AZ26" s="67" t="s">
        <v>45</v>
      </c>
      <c r="BA26" s="67" t="s">
        <v>50</v>
      </c>
      <c r="BB26" s="62" t="s">
        <v>52</v>
      </c>
      <c r="BC26" s="62" t="s">
        <v>35</v>
      </c>
      <c r="BD26" s="67" t="s">
        <v>45</v>
      </c>
      <c r="BE26" s="67" t="s">
        <v>50</v>
      </c>
      <c r="BF26" s="62" t="s">
        <v>52</v>
      </c>
      <c r="BG26" s="62"/>
      <c r="BH26" s="67"/>
      <c r="BI26" s="67"/>
      <c r="BJ26" s="62"/>
      <c r="BK26" s="62"/>
      <c r="BL26" s="67"/>
      <c r="BM26" s="67"/>
      <c r="BN26" s="62"/>
      <c r="BO26" s="62"/>
      <c r="BP26" s="67"/>
      <c r="BQ26" s="67"/>
      <c r="BR26" s="62"/>
      <c r="BS26" s="62"/>
      <c r="BT26" s="67"/>
      <c r="BU26" s="67"/>
      <c r="BV26" s="62"/>
      <c r="BW26" s="62"/>
      <c r="BX26" s="67"/>
      <c r="BY26" s="67"/>
      <c r="BZ26" s="62"/>
      <c r="CA26" s="62"/>
      <c r="CB26" s="67"/>
      <c r="CC26" s="67"/>
      <c r="CD26" s="62"/>
      <c r="CE26" s="62"/>
      <c r="CF26" s="67"/>
      <c r="CG26" s="67"/>
      <c r="CH26" s="62"/>
      <c r="CI26" s="67"/>
      <c r="CJ26" s="67"/>
      <c r="CK26" s="62"/>
      <c r="CL26" s="66" t="s">
        <v>18</v>
      </c>
      <c r="CM26" s="249">
        <f t="shared" si="5"/>
        <v>4.6655999999999996E-2</v>
      </c>
      <c r="CN26" s="66" t="s">
        <v>30</v>
      </c>
      <c r="CO26" s="249">
        <f t="shared" si="6"/>
        <v>0.6</v>
      </c>
      <c r="CP26" s="63" t="str">
        <f t="shared" si="7"/>
        <v>MODERADO</v>
      </c>
      <c r="CQ26" s="233">
        <f t="shared" si="8"/>
        <v>2.7993599999999997E-2</v>
      </c>
      <c r="CR26" s="77" t="s">
        <v>475</v>
      </c>
      <c r="CS26" s="63">
        <f t="shared" si="9"/>
        <v>3</v>
      </c>
      <c r="CT26" s="62"/>
      <c r="CU26" s="172" t="s">
        <v>687</v>
      </c>
      <c r="CV26" s="79" t="s">
        <v>672</v>
      </c>
      <c r="CW26" s="242"/>
      <c r="CX26" s="56">
        <f t="shared" si="10"/>
        <v>3</v>
      </c>
      <c r="CY26" s="59">
        <f t="shared" si="11"/>
        <v>3</v>
      </c>
      <c r="CZ26" s="56" t="str">
        <f t="shared" si="12"/>
        <v>Moderado</v>
      </c>
      <c r="DA26" s="237">
        <f t="shared" si="13"/>
        <v>0.6</v>
      </c>
      <c r="DB26" s="57">
        <f t="shared" si="14"/>
        <v>0.15</v>
      </c>
      <c r="DC26" s="57">
        <f t="shared" si="15"/>
        <v>0.25</v>
      </c>
      <c r="DD26" s="56">
        <f t="shared" si="16"/>
        <v>0.4</v>
      </c>
      <c r="DE26" s="55">
        <f t="shared" si="17"/>
        <v>2</v>
      </c>
      <c r="DF26" s="272">
        <f t="shared" si="18"/>
        <v>0.36</v>
      </c>
      <c r="DG26" s="55">
        <f t="shared" si="19"/>
        <v>3</v>
      </c>
      <c r="DH26" s="55"/>
      <c r="DI26" s="272">
        <f t="shared" si="20"/>
        <v>0.6</v>
      </c>
      <c r="DJ26" s="57">
        <f t="shared" si="21"/>
        <v>0.15</v>
      </c>
      <c r="DK26" s="57">
        <f t="shared" si="22"/>
        <v>0.25</v>
      </c>
      <c r="DL26" s="56">
        <f t="shared" si="23"/>
        <v>0.4</v>
      </c>
      <c r="DM26" s="55">
        <f t="shared" si="24"/>
        <v>2</v>
      </c>
      <c r="DN26" s="272">
        <f t="shared" si="25"/>
        <v>0.216</v>
      </c>
      <c r="DO26" s="55">
        <f t="shared" si="26"/>
        <v>3</v>
      </c>
      <c r="DP26" s="272">
        <f t="shared" si="27"/>
        <v>0.6</v>
      </c>
      <c r="DQ26" s="57">
        <f t="shared" si="28"/>
        <v>0.15</v>
      </c>
      <c r="DR26" s="57">
        <f t="shared" si="29"/>
        <v>0.25</v>
      </c>
      <c r="DS26" s="56">
        <f t="shared" si="30"/>
        <v>0.4</v>
      </c>
      <c r="DT26" s="55">
        <f t="shared" si="31"/>
        <v>1</v>
      </c>
      <c r="DU26" s="272">
        <f t="shared" si="32"/>
        <v>0.12959999999999999</v>
      </c>
      <c r="DV26" s="55">
        <f t="shared" si="33"/>
        <v>3</v>
      </c>
      <c r="DW26" s="272">
        <f t="shared" si="34"/>
        <v>0.6</v>
      </c>
      <c r="DX26" s="57">
        <f t="shared" si="35"/>
        <v>0.15</v>
      </c>
      <c r="DY26" s="57">
        <f t="shared" si="99"/>
        <v>0.25</v>
      </c>
      <c r="DZ26" s="56">
        <f t="shared" si="37"/>
        <v>0.4</v>
      </c>
      <c r="EA26" s="55">
        <f t="shared" si="38"/>
        <v>1</v>
      </c>
      <c r="EB26" s="272">
        <f t="shared" si="39"/>
        <v>7.7759999999999996E-2</v>
      </c>
      <c r="EC26" s="55">
        <f t="shared" si="40"/>
        <v>3</v>
      </c>
      <c r="ED26" s="272">
        <f t="shared" si="41"/>
        <v>0.6</v>
      </c>
      <c r="EE26" s="57">
        <f t="shared" si="42"/>
        <v>0.15</v>
      </c>
      <c r="EF26" s="57">
        <f t="shared" si="43"/>
        <v>0.25</v>
      </c>
      <c r="EG26" s="56">
        <f t="shared" si="44"/>
        <v>0.4</v>
      </c>
      <c r="EH26" s="55">
        <f t="shared" si="45"/>
        <v>1</v>
      </c>
      <c r="EI26" s="272">
        <f t="shared" si="46"/>
        <v>4.6655999999999996E-2</v>
      </c>
      <c r="EJ26" s="55">
        <f t="shared" si="47"/>
        <v>3</v>
      </c>
      <c r="EK26" s="272">
        <f t="shared" si="48"/>
        <v>0.6</v>
      </c>
      <c r="EL26" s="57">
        <f t="shared" si="49"/>
        <v>0</v>
      </c>
      <c r="EM26" s="57">
        <f t="shared" si="50"/>
        <v>0</v>
      </c>
      <c r="EN26" s="56">
        <f t="shared" si="51"/>
        <v>0</v>
      </c>
      <c r="EO26" s="55">
        <f t="shared" si="52"/>
        <v>1</v>
      </c>
      <c r="EP26" s="272">
        <f t="shared" si="53"/>
        <v>4.6655999999999996E-2</v>
      </c>
      <c r="EQ26" s="55">
        <f t="shared" si="54"/>
        <v>3</v>
      </c>
      <c r="ER26" s="272">
        <f t="shared" si="55"/>
        <v>0.6</v>
      </c>
      <c r="ES26" s="57">
        <f t="shared" si="56"/>
        <v>0</v>
      </c>
      <c r="ET26" s="57">
        <f t="shared" si="57"/>
        <v>0</v>
      </c>
      <c r="EU26" s="56">
        <f t="shared" si="58"/>
        <v>0</v>
      </c>
      <c r="EV26" s="55">
        <f t="shared" si="59"/>
        <v>1</v>
      </c>
      <c r="EW26" s="272">
        <f t="shared" si="60"/>
        <v>4.6655999999999996E-2</v>
      </c>
      <c r="EX26" s="55">
        <f t="shared" si="61"/>
        <v>3</v>
      </c>
      <c r="EY26" s="272">
        <f t="shared" si="62"/>
        <v>0.6</v>
      </c>
      <c r="EZ26" s="57">
        <f t="shared" si="63"/>
        <v>0</v>
      </c>
      <c r="FA26" s="57">
        <f t="shared" si="64"/>
        <v>0</v>
      </c>
      <c r="FB26" s="56">
        <f t="shared" si="65"/>
        <v>0</v>
      </c>
      <c r="FC26" s="55">
        <f t="shared" si="66"/>
        <v>1</v>
      </c>
      <c r="FD26" s="272">
        <f t="shared" si="67"/>
        <v>4.6655999999999996E-2</v>
      </c>
      <c r="FE26" s="55">
        <f t="shared" si="68"/>
        <v>3</v>
      </c>
      <c r="FF26" s="272">
        <f t="shared" si="69"/>
        <v>0.6</v>
      </c>
      <c r="FG26" s="57">
        <f t="shared" si="70"/>
        <v>0</v>
      </c>
      <c r="FH26" s="57">
        <f t="shared" si="71"/>
        <v>0</v>
      </c>
      <c r="FI26" s="56">
        <f t="shared" si="72"/>
        <v>0</v>
      </c>
      <c r="FJ26" s="55">
        <f t="shared" si="73"/>
        <v>1</v>
      </c>
      <c r="FK26" s="272">
        <f t="shared" si="74"/>
        <v>4.6655999999999996E-2</v>
      </c>
      <c r="FL26" s="55">
        <f t="shared" si="75"/>
        <v>3</v>
      </c>
      <c r="FM26" s="272">
        <f t="shared" si="76"/>
        <v>0.6</v>
      </c>
      <c r="FN26" s="57">
        <f t="shared" si="77"/>
        <v>0</v>
      </c>
      <c r="FO26" s="57">
        <f t="shared" si="78"/>
        <v>0</v>
      </c>
      <c r="FP26" s="56">
        <f t="shared" si="79"/>
        <v>0</v>
      </c>
      <c r="FQ26" s="55">
        <f t="shared" si="80"/>
        <v>1</v>
      </c>
      <c r="FR26" s="272">
        <f t="shared" si="81"/>
        <v>4.6655999999999996E-2</v>
      </c>
      <c r="FS26" s="55">
        <f t="shared" si="82"/>
        <v>3</v>
      </c>
      <c r="FT26" s="272">
        <f t="shared" si="83"/>
        <v>0.6</v>
      </c>
      <c r="FU26" s="57">
        <f t="shared" si="84"/>
        <v>0</v>
      </c>
      <c r="FV26" s="57">
        <f t="shared" si="85"/>
        <v>0</v>
      </c>
      <c r="FW26" s="56">
        <f t="shared" si="86"/>
        <v>0</v>
      </c>
      <c r="FX26" s="55">
        <f t="shared" si="87"/>
        <v>1</v>
      </c>
      <c r="FY26" s="272">
        <f t="shared" si="88"/>
        <v>4.6655999999999996E-2</v>
      </c>
      <c r="FZ26" s="55">
        <f t="shared" si="89"/>
        <v>3</v>
      </c>
      <c r="GA26" s="272">
        <f t="shared" si="90"/>
        <v>0.6</v>
      </c>
      <c r="GB26" s="57">
        <f t="shared" si="91"/>
        <v>0</v>
      </c>
      <c r="GC26" s="57">
        <f t="shared" si="92"/>
        <v>0</v>
      </c>
      <c r="GD26" s="56">
        <f t="shared" si="93"/>
        <v>0</v>
      </c>
      <c r="GE26" s="55">
        <f t="shared" si="94"/>
        <v>1</v>
      </c>
      <c r="GF26" s="272">
        <f t="shared" si="95"/>
        <v>4.6655999999999996E-2</v>
      </c>
      <c r="GG26" s="55">
        <f t="shared" si="96"/>
        <v>3</v>
      </c>
      <c r="GH26" s="272">
        <f t="shared" si="97"/>
        <v>0.6</v>
      </c>
      <c r="GI26" s="272">
        <f t="shared" si="98"/>
        <v>0.6</v>
      </c>
    </row>
    <row r="27" spans="1:191" ht="112.2" x14ac:dyDescent="0.2">
      <c r="A27" s="347">
        <v>19</v>
      </c>
      <c r="B27" s="69" t="s">
        <v>680</v>
      </c>
      <c r="C27" s="80" t="s">
        <v>764</v>
      </c>
      <c r="D27" s="74" t="s">
        <v>206</v>
      </c>
      <c r="E27" s="68" t="s">
        <v>204</v>
      </c>
      <c r="F27" s="62" t="s">
        <v>5</v>
      </c>
      <c r="G27" s="68" t="s">
        <v>715</v>
      </c>
      <c r="H27" s="68" t="s">
        <v>173</v>
      </c>
      <c r="I27" s="71" t="s">
        <v>22</v>
      </c>
      <c r="J27" s="71" t="s">
        <v>54</v>
      </c>
      <c r="K27" s="71" t="s">
        <v>53</v>
      </c>
      <c r="L27" s="71" t="s">
        <v>53</v>
      </c>
      <c r="M27" s="71" t="s">
        <v>53</v>
      </c>
      <c r="N27" s="71" t="s">
        <v>53</v>
      </c>
      <c r="O27" s="71" t="s">
        <v>53</v>
      </c>
      <c r="P27" s="71" t="s">
        <v>53</v>
      </c>
      <c r="Q27" s="71" t="s">
        <v>53</v>
      </c>
      <c r="R27" s="71" t="s">
        <v>53</v>
      </c>
      <c r="S27" s="71" t="s">
        <v>54</v>
      </c>
      <c r="T27" s="71" t="s">
        <v>53</v>
      </c>
      <c r="U27" s="71" t="s">
        <v>54</v>
      </c>
      <c r="V27" s="71" t="s">
        <v>53</v>
      </c>
      <c r="W27" s="71" t="s">
        <v>53</v>
      </c>
      <c r="X27" s="71" t="s">
        <v>53</v>
      </c>
      <c r="Y27" s="71" t="s">
        <v>53</v>
      </c>
      <c r="Z27" s="71" t="s">
        <v>53</v>
      </c>
      <c r="AA27" s="71" t="s">
        <v>53</v>
      </c>
      <c r="AB27" s="71" t="s">
        <v>53</v>
      </c>
      <c r="AC27" s="70" t="str">
        <f t="shared" si="0"/>
        <v>3 - Media</v>
      </c>
      <c r="AD27" s="233">
        <f t="shared" si="1"/>
        <v>0.6</v>
      </c>
      <c r="AE27" s="70" t="str">
        <f t="shared" si="2"/>
        <v>3 - Moderado</v>
      </c>
      <c r="AF27" s="233">
        <f t="shared" si="3"/>
        <v>0.6</v>
      </c>
      <c r="AG27" s="69" t="str">
        <f>IFERROR(INDEX(#REF!,MATCH(I27,#REF!,0),MATCH(AE27,#REF!,0)),"")</f>
        <v/>
      </c>
      <c r="AH27" s="233">
        <f t="shared" si="4"/>
        <v>0.36</v>
      </c>
      <c r="AI27" s="80" t="s">
        <v>763</v>
      </c>
      <c r="AJ27" s="67" t="s">
        <v>677</v>
      </c>
      <c r="AK27" s="72" t="s">
        <v>752</v>
      </c>
      <c r="AL27" s="72" t="s">
        <v>751</v>
      </c>
      <c r="AM27" s="62" t="s">
        <v>35</v>
      </c>
      <c r="AN27" s="67" t="s">
        <v>45</v>
      </c>
      <c r="AO27" s="67" t="s">
        <v>50</v>
      </c>
      <c r="AP27" s="62" t="s">
        <v>52</v>
      </c>
      <c r="AQ27" s="62" t="s">
        <v>35</v>
      </c>
      <c r="AR27" s="67" t="s">
        <v>45</v>
      </c>
      <c r="AS27" s="67" t="s">
        <v>50</v>
      </c>
      <c r="AT27" s="62" t="s">
        <v>52</v>
      </c>
      <c r="AU27" s="62" t="s">
        <v>35</v>
      </c>
      <c r="AV27" s="67" t="s">
        <v>45</v>
      </c>
      <c r="AW27" s="67" t="s">
        <v>50</v>
      </c>
      <c r="AX27" s="62" t="s">
        <v>52</v>
      </c>
      <c r="AY27" s="62" t="s">
        <v>35</v>
      </c>
      <c r="AZ27" s="67" t="s">
        <v>45</v>
      </c>
      <c r="BA27" s="67" t="s">
        <v>50</v>
      </c>
      <c r="BB27" s="62" t="s">
        <v>52</v>
      </c>
      <c r="BC27" s="62" t="s">
        <v>35</v>
      </c>
      <c r="BD27" s="67" t="s">
        <v>45</v>
      </c>
      <c r="BE27" s="67" t="s">
        <v>50</v>
      </c>
      <c r="BF27" s="62" t="s">
        <v>52</v>
      </c>
      <c r="BG27" s="62"/>
      <c r="BH27" s="67"/>
      <c r="BI27" s="67"/>
      <c r="BJ27" s="62"/>
      <c r="BK27" s="62"/>
      <c r="BL27" s="67"/>
      <c r="BM27" s="67"/>
      <c r="BN27" s="62"/>
      <c r="BO27" s="62"/>
      <c r="BP27" s="67"/>
      <c r="BQ27" s="67"/>
      <c r="BR27" s="62"/>
      <c r="BS27" s="62"/>
      <c r="BT27" s="67"/>
      <c r="BU27" s="67"/>
      <c r="BV27" s="62"/>
      <c r="BW27" s="62"/>
      <c r="BX27" s="67"/>
      <c r="BY27" s="67"/>
      <c r="BZ27" s="62"/>
      <c r="CA27" s="62"/>
      <c r="CB27" s="67"/>
      <c r="CC27" s="67"/>
      <c r="CD27" s="62"/>
      <c r="CE27" s="62"/>
      <c r="CF27" s="67"/>
      <c r="CG27" s="67"/>
      <c r="CH27" s="62"/>
      <c r="CI27" s="67"/>
      <c r="CJ27" s="67"/>
      <c r="CK27" s="62"/>
      <c r="CL27" s="66" t="s">
        <v>18</v>
      </c>
      <c r="CM27" s="249">
        <f t="shared" si="5"/>
        <v>4.6655999999999996E-2</v>
      </c>
      <c r="CN27" s="66" t="s">
        <v>30</v>
      </c>
      <c r="CO27" s="249">
        <f t="shared" si="6"/>
        <v>0.6</v>
      </c>
      <c r="CP27" s="63" t="str">
        <f t="shared" si="7"/>
        <v>MODERADO</v>
      </c>
      <c r="CQ27" s="233">
        <f t="shared" si="8"/>
        <v>2.7993599999999997E-2</v>
      </c>
      <c r="CR27" s="77" t="s">
        <v>230</v>
      </c>
      <c r="CS27" s="63">
        <f t="shared" si="9"/>
        <v>3</v>
      </c>
      <c r="CT27" s="62"/>
      <c r="CU27" s="172" t="s">
        <v>687</v>
      </c>
      <c r="CV27" s="79" t="s">
        <v>672</v>
      </c>
      <c r="CW27" s="242"/>
      <c r="CX27" s="56">
        <f t="shared" si="10"/>
        <v>3</v>
      </c>
      <c r="CY27" s="59">
        <f t="shared" si="11"/>
        <v>3</v>
      </c>
      <c r="CZ27" s="56" t="str">
        <f t="shared" si="12"/>
        <v>Moderado</v>
      </c>
      <c r="DA27" s="237">
        <f t="shared" si="13"/>
        <v>0.6</v>
      </c>
      <c r="DB27" s="57">
        <f t="shared" si="14"/>
        <v>0.15</v>
      </c>
      <c r="DC27" s="57">
        <f t="shared" si="15"/>
        <v>0.25</v>
      </c>
      <c r="DD27" s="56">
        <f t="shared" si="16"/>
        <v>0.4</v>
      </c>
      <c r="DE27" s="55">
        <f t="shared" si="17"/>
        <v>2</v>
      </c>
      <c r="DF27" s="272">
        <f t="shared" si="18"/>
        <v>0.36</v>
      </c>
      <c r="DG27" s="55">
        <f t="shared" si="19"/>
        <v>3</v>
      </c>
      <c r="DH27" s="55"/>
      <c r="DI27" s="272">
        <f t="shared" si="20"/>
        <v>0.6</v>
      </c>
      <c r="DJ27" s="57">
        <f t="shared" si="21"/>
        <v>0.15</v>
      </c>
      <c r="DK27" s="57">
        <f t="shared" si="22"/>
        <v>0.25</v>
      </c>
      <c r="DL27" s="56">
        <f t="shared" si="23"/>
        <v>0.4</v>
      </c>
      <c r="DM27" s="55">
        <f t="shared" si="24"/>
        <v>2</v>
      </c>
      <c r="DN27" s="272">
        <f t="shared" si="25"/>
        <v>0.216</v>
      </c>
      <c r="DO27" s="55">
        <f t="shared" si="26"/>
        <v>3</v>
      </c>
      <c r="DP27" s="272">
        <f t="shared" si="27"/>
        <v>0.6</v>
      </c>
      <c r="DQ27" s="57">
        <f t="shared" si="28"/>
        <v>0.15</v>
      </c>
      <c r="DR27" s="57">
        <f t="shared" si="29"/>
        <v>0.25</v>
      </c>
      <c r="DS27" s="56">
        <f t="shared" si="30"/>
        <v>0.4</v>
      </c>
      <c r="DT27" s="55">
        <f t="shared" si="31"/>
        <v>1</v>
      </c>
      <c r="DU27" s="272">
        <f t="shared" si="32"/>
        <v>0.12959999999999999</v>
      </c>
      <c r="DV27" s="55">
        <f t="shared" si="33"/>
        <v>3</v>
      </c>
      <c r="DW27" s="272">
        <f t="shared" si="34"/>
        <v>0.6</v>
      </c>
      <c r="DX27" s="57">
        <f t="shared" si="35"/>
        <v>0.15</v>
      </c>
      <c r="DY27" s="57">
        <f t="shared" si="99"/>
        <v>0.25</v>
      </c>
      <c r="DZ27" s="56">
        <f t="shared" si="37"/>
        <v>0.4</v>
      </c>
      <c r="EA27" s="55">
        <f t="shared" si="38"/>
        <v>1</v>
      </c>
      <c r="EB27" s="272">
        <f t="shared" si="39"/>
        <v>7.7759999999999996E-2</v>
      </c>
      <c r="EC27" s="55">
        <f t="shared" si="40"/>
        <v>3</v>
      </c>
      <c r="ED27" s="272">
        <f t="shared" si="41"/>
        <v>0.6</v>
      </c>
      <c r="EE27" s="57">
        <f t="shared" si="42"/>
        <v>0.15</v>
      </c>
      <c r="EF27" s="57">
        <f t="shared" si="43"/>
        <v>0.25</v>
      </c>
      <c r="EG27" s="56">
        <f t="shared" si="44"/>
        <v>0.4</v>
      </c>
      <c r="EH27" s="55">
        <f t="shared" si="45"/>
        <v>1</v>
      </c>
      <c r="EI27" s="272">
        <f t="shared" si="46"/>
        <v>4.6655999999999996E-2</v>
      </c>
      <c r="EJ27" s="55">
        <f t="shared" si="47"/>
        <v>3</v>
      </c>
      <c r="EK27" s="272">
        <f t="shared" si="48"/>
        <v>0.6</v>
      </c>
      <c r="EL27" s="57">
        <f t="shared" si="49"/>
        <v>0</v>
      </c>
      <c r="EM27" s="57">
        <f t="shared" si="50"/>
        <v>0</v>
      </c>
      <c r="EN27" s="56">
        <f t="shared" si="51"/>
        <v>0</v>
      </c>
      <c r="EO27" s="55">
        <f t="shared" si="52"/>
        <v>1</v>
      </c>
      <c r="EP27" s="272">
        <f t="shared" si="53"/>
        <v>4.6655999999999996E-2</v>
      </c>
      <c r="EQ27" s="55">
        <f t="shared" si="54"/>
        <v>3</v>
      </c>
      <c r="ER27" s="272">
        <f t="shared" si="55"/>
        <v>0.6</v>
      </c>
      <c r="ES27" s="57">
        <f t="shared" si="56"/>
        <v>0</v>
      </c>
      <c r="ET27" s="57">
        <f t="shared" si="57"/>
        <v>0</v>
      </c>
      <c r="EU27" s="56">
        <f t="shared" si="58"/>
        <v>0</v>
      </c>
      <c r="EV27" s="55">
        <f t="shared" si="59"/>
        <v>1</v>
      </c>
      <c r="EW27" s="272">
        <f t="shared" si="60"/>
        <v>4.6655999999999996E-2</v>
      </c>
      <c r="EX27" s="55">
        <f t="shared" si="61"/>
        <v>3</v>
      </c>
      <c r="EY27" s="272">
        <f t="shared" si="62"/>
        <v>0.6</v>
      </c>
      <c r="EZ27" s="57">
        <f t="shared" si="63"/>
        <v>0</v>
      </c>
      <c r="FA27" s="57">
        <f t="shared" si="64"/>
        <v>0</v>
      </c>
      <c r="FB27" s="56">
        <f t="shared" si="65"/>
        <v>0</v>
      </c>
      <c r="FC27" s="55">
        <f t="shared" si="66"/>
        <v>1</v>
      </c>
      <c r="FD27" s="272">
        <f t="shared" si="67"/>
        <v>4.6655999999999996E-2</v>
      </c>
      <c r="FE27" s="55">
        <f t="shared" si="68"/>
        <v>3</v>
      </c>
      <c r="FF27" s="272">
        <f t="shared" si="69"/>
        <v>0.6</v>
      </c>
      <c r="FG27" s="57">
        <f t="shared" si="70"/>
        <v>0</v>
      </c>
      <c r="FH27" s="57">
        <f t="shared" si="71"/>
        <v>0</v>
      </c>
      <c r="FI27" s="56">
        <f t="shared" si="72"/>
        <v>0</v>
      </c>
      <c r="FJ27" s="55">
        <f t="shared" si="73"/>
        <v>1</v>
      </c>
      <c r="FK27" s="272">
        <f t="shared" si="74"/>
        <v>4.6655999999999996E-2</v>
      </c>
      <c r="FL27" s="55">
        <f t="shared" si="75"/>
        <v>3</v>
      </c>
      <c r="FM27" s="272">
        <f t="shared" si="76"/>
        <v>0.6</v>
      </c>
      <c r="FN27" s="57">
        <f t="shared" si="77"/>
        <v>0</v>
      </c>
      <c r="FO27" s="57">
        <f t="shared" si="78"/>
        <v>0</v>
      </c>
      <c r="FP27" s="56">
        <f t="shared" si="79"/>
        <v>0</v>
      </c>
      <c r="FQ27" s="55">
        <f t="shared" si="80"/>
        <v>1</v>
      </c>
      <c r="FR27" s="272">
        <f t="shared" si="81"/>
        <v>4.6655999999999996E-2</v>
      </c>
      <c r="FS27" s="55">
        <f t="shared" si="82"/>
        <v>3</v>
      </c>
      <c r="FT27" s="272">
        <f t="shared" si="83"/>
        <v>0.6</v>
      </c>
      <c r="FU27" s="57">
        <f t="shared" si="84"/>
        <v>0</v>
      </c>
      <c r="FV27" s="57">
        <f t="shared" si="85"/>
        <v>0</v>
      </c>
      <c r="FW27" s="56">
        <f t="shared" si="86"/>
        <v>0</v>
      </c>
      <c r="FX27" s="55">
        <f t="shared" si="87"/>
        <v>1</v>
      </c>
      <c r="FY27" s="272">
        <f t="shared" si="88"/>
        <v>4.6655999999999996E-2</v>
      </c>
      <c r="FZ27" s="55">
        <f t="shared" si="89"/>
        <v>3</v>
      </c>
      <c r="GA27" s="272">
        <f t="shared" si="90"/>
        <v>0.6</v>
      </c>
      <c r="GB27" s="57">
        <f t="shared" si="91"/>
        <v>0</v>
      </c>
      <c r="GC27" s="57">
        <f t="shared" si="92"/>
        <v>0</v>
      </c>
      <c r="GD27" s="56">
        <f t="shared" si="93"/>
        <v>0</v>
      </c>
      <c r="GE27" s="55">
        <f t="shared" si="94"/>
        <v>1</v>
      </c>
      <c r="GF27" s="272">
        <f t="shared" si="95"/>
        <v>4.6655999999999996E-2</v>
      </c>
      <c r="GG27" s="55">
        <f t="shared" si="96"/>
        <v>3</v>
      </c>
      <c r="GH27" s="272">
        <f t="shared" si="97"/>
        <v>0.6</v>
      </c>
      <c r="GI27" s="272">
        <f t="shared" si="98"/>
        <v>0.6</v>
      </c>
    </row>
    <row r="28" spans="1:191" ht="153" x14ac:dyDescent="0.2">
      <c r="A28" s="347">
        <v>20</v>
      </c>
      <c r="B28" s="69" t="s">
        <v>680</v>
      </c>
      <c r="C28" s="80" t="s">
        <v>762</v>
      </c>
      <c r="D28" s="74" t="s">
        <v>205</v>
      </c>
      <c r="E28" s="68" t="s">
        <v>539</v>
      </c>
      <c r="F28" s="62" t="s">
        <v>224</v>
      </c>
      <c r="G28" s="68" t="s">
        <v>533</v>
      </c>
      <c r="H28" s="68" t="s">
        <v>173</v>
      </c>
      <c r="I28" s="71" t="s">
        <v>22</v>
      </c>
      <c r="J28" s="71" t="s">
        <v>54</v>
      </c>
      <c r="K28" s="71" t="s">
        <v>53</v>
      </c>
      <c r="L28" s="71" t="s">
        <v>53</v>
      </c>
      <c r="M28" s="71" t="s">
        <v>53</v>
      </c>
      <c r="N28" s="71" t="s">
        <v>53</v>
      </c>
      <c r="O28" s="71" t="s">
        <v>53</v>
      </c>
      <c r="P28" s="71" t="s">
        <v>53</v>
      </c>
      <c r="Q28" s="71" t="s">
        <v>53</v>
      </c>
      <c r="R28" s="71" t="s">
        <v>53</v>
      </c>
      <c r="S28" s="71" t="s">
        <v>54</v>
      </c>
      <c r="T28" s="71" t="s">
        <v>53</v>
      </c>
      <c r="U28" s="71" t="s">
        <v>54</v>
      </c>
      <c r="V28" s="71" t="s">
        <v>53</v>
      </c>
      <c r="W28" s="71" t="s">
        <v>53</v>
      </c>
      <c r="X28" s="71" t="s">
        <v>53</v>
      </c>
      <c r="Y28" s="71" t="s">
        <v>53</v>
      </c>
      <c r="Z28" s="71" t="s">
        <v>53</v>
      </c>
      <c r="AA28" s="71" t="s">
        <v>53</v>
      </c>
      <c r="AB28" s="71" t="s">
        <v>53</v>
      </c>
      <c r="AC28" s="70" t="str">
        <f t="shared" si="0"/>
        <v>3 - Media</v>
      </c>
      <c r="AD28" s="233">
        <f t="shared" si="1"/>
        <v>0.6</v>
      </c>
      <c r="AE28" s="70" t="str">
        <f t="shared" si="2"/>
        <v>3 - Moderado</v>
      </c>
      <c r="AF28" s="233">
        <f t="shared" si="3"/>
        <v>0.6</v>
      </c>
      <c r="AG28" s="69" t="str">
        <f>IFERROR(INDEX(#REF!,MATCH(I28,#REF!,0),MATCH(AE28,#REF!,0)),"")</f>
        <v/>
      </c>
      <c r="AH28" s="233">
        <f t="shared" si="4"/>
        <v>0.36</v>
      </c>
      <c r="AI28" s="80" t="s">
        <v>761</v>
      </c>
      <c r="AJ28" s="67" t="s">
        <v>677</v>
      </c>
      <c r="AK28" s="72" t="s">
        <v>758</v>
      </c>
      <c r="AL28" s="72" t="s">
        <v>757</v>
      </c>
      <c r="AM28" s="62" t="s">
        <v>35</v>
      </c>
      <c r="AN28" s="67" t="s">
        <v>45</v>
      </c>
      <c r="AO28" s="67" t="s">
        <v>50</v>
      </c>
      <c r="AP28" s="62" t="s">
        <v>52</v>
      </c>
      <c r="AQ28" s="62" t="s">
        <v>35</v>
      </c>
      <c r="AR28" s="67" t="s">
        <v>45</v>
      </c>
      <c r="AS28" s="67" t="s">
        <v>50</v>
      </c>
      <c r="AT28" s="62" t="s">
        <v>52</v>
      </c>
      <c r="AU28" s="62" t="s">
        <v>35</v>
      </c>
      <c r="AV28" s="67" t="s">
        <v>45</v>
      </c>
      <c r="AW28" s="67" t="s">
        <v>50</v>
      </c>
      <c r="AX28" s="62" t="s">
        <v>52</v>
      </c>
      <c r="AY28" s="62" t="s">
        <v>35</v>
      </c>
      <c r="AZ28" s="67" t="s">
        <v>45</v>
      </c>
      <c r="BA28" s="67" t="s">
        <v>50</v>
      </c>
      <c r="BB28" s="62" t="s">
        <v>52</v>
      </c>
      <c r="BC28" s="62" t="s">
        <v>35</v>
      </c>
      <c r="BD28" s="67" t="s">
        <v>45</v>
      </c>
      <c r="BE28" s="67" t="s">
        <v>50</v>
      </c>
      <c r="BF28" s="62" t="s">
        <v>52</v>
      </c>
      <c r="BG28" s="62" t="s">
        <v>35</v>
      </c>
      <c r="BH28" s="67" t="s">
        <v>45</v>
      </c>
      <c r="BI28" s="67" t="s">
        <v>50</v>
      </c>
      <c r="BJ28" s="62" t="s">
        <v>52</v>
      </c>
      <c r="BK28" s="62" t="s">
        <v>35</v>
      </c>
      <c r="BL28" s="67" t="s">
        <v>45</v>
      </c>
      <c r="BM28" s="67" t="s">
        <v>50</v>
      </c>
      <c r="BN28" s="62" t="s">
        <v>52</v>
      </c>
      <c r="BO28" s="62"/>
      <c r="BP28" s="67"/>
      <c r="BQ28" s="67"/>
      <c r="BR28" s="62"/>
      <c r="BS28" s="62"/>
      <c r="BT28" s="67"/>
      <c r="BU28" s="67"/>
      <c r="BV28" s="62"/>
      <c r="BW28" s="62"/>
      <c r="BX28" s="67"/>
      <c r="BY28" s="67"/>
      <c r="BZ28" s="62"/>
      <c r="CA28" s="62"/>
      <c r="CB28" s="67"/>
      <c r="CC28" s="67"/>
      <c r="CD28" s="62"/>
      <c r="CE28" s="62"/>
      <c r="CF28" s="67"/>
      <c r="CG28" s="67"/>
      <c r="CH28" s="62"/>
      <c r="CI28" s="67"/>
      <c r="CJ28" s="67"/>
      <c r="CK28" s="62"/>
      <c r="CL28" s="66" t="s">
        <v>18</v>
      </c>
      <c r="CM28" s="249">
        <f t="shared" si="5"/>
        <v>2.7993599999999997E-2</v>
      </c>
      <c r="CN28" s="66" t="s">
        <v>30</v>
      </c>
      <c r="CO28" s="249">
        <f t="shared" si="6"/>
        <v>0.6</v>
      </c>
      <c r="CP28" s="63" t="str">
        <f t="shared" si="7"/>
        <v>MODERADO</v>
      </c>
      <c r="CQ28" s="233">
        <f t="shared" si="8"/>
        <v>1.6796159999999997E-2</v>
      </c>
      <c r="CR28" s="77" t="s">
        <v>475</v>
      </c>
      <c r="CS28" s="63">
        <f t="shared" si="9"/>
        <v>3</v>
      </c>
      <c r="CT28" s="62"/>
      <c r="CU28" s="172" t="s">
        <v>687</v>
      </c>
      <c r="CV28" s="79" t="s">
        <v>672</v>
      </c>
      <c r="CW28" s="242"/>
      <c r="CX28" s="56">
        <f t="shared" si="10"/>
        <v>3</v>
      </c>
      <c r="CY28" s="59">
        <f t="shared" si="11"/>
        <v>3</v>
      </c>
      <c r="CZ28" s="56" t="str">
        <f t="shared" si="12"/>
        <v>Moderado</v>
      </c>
      <c r="DA28" s="237">
        <f t="shared" si="13"/>
        <v>0.6</v>
      </c>
      <c r="DB28" s="57">
        <f t="shared" si="14"/>
        <v>0.15</v>
      </c>
      <c r="DC28" s="57">
        <f t="shared" si="15"/>
        <v>0.25</v>
      </c>
      <c r="DD28" s="56">
        <f t="shared" si="16"/>
        <v>0.4</v>
      </c>
      <c r="DE28" s="55">
        <f t="shared" si="17"/>
        <v>2</v>
      </c>
      <c r="DF28" s="272">
        <f t="shared" si="18"/>
        <v>0.36</v>
      </c>
      <c r="DG28" s="55">
        <f t="shared" si="19"/>
        <v>3</v>
      </c>
      <c r="DH28" s="55"/>
      <c r="DI28" s="272">
        <f t="shared" si="20"/>
        <v>0.6</v>
      </c>
      <c r="DJ28" s="57">
        <f t="shared" si="21"/>
        <v>0.15</v>
      </c>
      <c r="DK28" s="57">
        <f t="shared" si="22"/>
        <v>0.25</v>
      </c>
      <c r="DL28" s="56">
        <f t="shared" si="23"/>
        <v>0.4</v>
      </c>
      <c r="DM28" s="55">
        <f t="shared" si="24"/>
        <v>2</v>
      </c>
      <c r="DN28" s="272">
        <f t="shared" si="25"/>
        <v>0.216</v>
      </c>
      <c r="DO28" s="55">
        <f t="shared" si="26"/>
        <v>3</v>
      </c>
      <c r="DP28" s="272">
        <f t="shared" si="27"/>
        <v>0.6</v>
      </c>
      <c r="DQ28" s="57">
        <f t="shared" si="28"/>
        <v>0.15</v>
      </c>
      <c r="DR28" s="57">
        <f t="shared" si="29"/>
        <v>0.25</v>
      </c>
      <c r="DS28" s="56">
        <f t="shared" si="30"/>
        <v>0.4</v>
      </c>
      <c r="DT28" s="55">
        <f t="shared" si="31"/>
        <v>1</v>
      </c>
      <c r="DU28" s="272">
        <f t="shared" si="32"/>
        <v>0.12959999999999999</v>
      </c>
      <c r="DV28" s="55">
        <f t="shared" si="33"/>
        <v>3</v>
      </c>
      <c r="DW28" s="272">
        <f t="shared" si="34"/>
        <v>0.6</v>
      </c>
      <c r="DX28" s="57">
        <f t="shared" si="35"/>
        <v>0.15</v>
      </c>
      <c r="DY28" s="57">
        <f t="shared" si="99"/>
        <v>0.25</v>
      </c>
      <c r="DZ28" s="56">
        <f t="shared" si="37"/>
        <v>0.4</v>
      </c>
      <c r="EA28" s="55">
        <f t="shared" si="38"/>
        <v>1</v>
      </c>
      <c r="EB28" s="272">
        <f t="shared" si="39"/>
        <v>7.7759999999999996E-2</v>
      </c>
      <c r="EC28" s="55">
        <f t="shared" si="40"/>
        <v>3</v>
      </c>
      <c r="ED28" s="272">
        <f t="shared" si="41"/>
        <v>0.6</v>
      </c>
      <c r="EE28" s="57">
        <f t="shared" si="42"/>
        <v>0.15</v>
      </c>
      <c r="EF28" s="57">
        <f t="shared" si="43"/>
        <v>0.25</v>
      </c>
      <c r="EG28" s="56">
        <f t="shared" si="44"/>
        <v>0.4</v>
      </c>
      <c r="EH28" s="55">
        <f t="shared" si="45"/>
        <v>1</v>
      </c>
      <c r="EI28" s="272">
        <f t="shared" si="46"/>
        <v>4.6655999999999996E-2</v>
      </c>
      <c r="EJ28" s="55">
        <f t="shared" si="47"/>
        <v>3</v>
      </c>
      <c r="EK28" s="272">
        <f t="shared" si="48"/>
        <v>0.6</v>
      </c>
      <c r="EL28" s="57">
        <f t="shared" si="49"/>
        <v>0.15</v>
      </c>
      <c r="EM28" s="57">
        <f t="shared" si="50"/>
        <v>0.25</v>
      </c>
      <c r="EN28" s="56">
        <f t="shared" si="51"/>
        <v>0.4</v>
      </c>
      <c r="EO28" s="55">
        <f t="shared" si="52"/>
        <v>1</v>
      </c>
      <c r="EP28" s="272">
        <f t="shared" si="53"/>
        <v>2.7993599999999997E-2</v>
      </c>
      <c r="EQ28" s="55">
        <f t="shared" si="54"/>
        <v>3</v>
      </c>
      <c r="ER28" s="272">
        <f t="shared" si="55"/>
        <v>0.6</v>
      </c>
      <c r="ES28" s="57">
        <f t="shared" si="56"/>
        <v>0.15</v>
      </c>
      <c r="ET28" s="57">
        <f t="shared" si="57"/>
        <v>0.25</v>
      </c>
      <c r="EU28" s="56">
        <f t="shared" si="58"/>
        <v>0.4</v>
      </c>
      <c r="EV28" s="55">
        <f t="shared" si="59"/>
        <v>1</v>
      </c>
      <c r="EW28" s="272">
        <f t="shared" si="60"/>
        <v>2.7993599999999997E-2</v>
      </c>
      <c r="EX28" s="55">
        <f t="shared" si="61"/>
        <v>3</v>
      </c>
      <c r="EY28" s="272">
        <f t="shared" si="62"/>
        <v>0.6</v>
      </c>
      <c r="EZ28" s="57">
        <f t="shared" si="63"/>
        <v>0</v>
      </c>
      <c r="FA28" s="57">
        <f t="shared" si="64"/>
        <v>0</v>
      </c>
      <c r="FB28" s="56">
        <f t="shared" si="65"/>
        <v>0</v>
      </c>
      <c r="FC28" s="55">
        <f t="shared" si="66"/>
        <v>1</v>
      </c>
      <c r="FD28" s="272">
        <f t="shared" si="67"/>
        <v>2.7993599999999997E-2</v>
      </c>
      <c r="FE28" s="55">
        <f t="shared" si="68"/>
        <v>3</v>
      </c>
      <c r="FF28" s="272">
        <f t="shared" si="69"/>
        <v>0.6</v>
      </c>
      <c r="FG28" s="57">
        <f t="shared" si="70"/>
        <v>0</v>
      </c>
      <c r="FH28" s="57">
        <f t="shared" si="71"/>
        <v>0</v>
      </c>
      <c r="FI28" s="56">
        <f t="shared" si="72"/>
        <v>0</v>
      </c>
      <c r="FJ28" s="55">
        <f t="shared" si="73"/>
        <v>1</v>
      </c>
      <c r="FK28" s="272">
        <f t="shared" si="74"/>
        <v>2.7993599999999997E-2</v>
      </c>
      <c r="FL28" s="55">
        <f t="shared" si="75"/>
        <v>3</v>
      </c>
      <c r="FM28" s="272">
        <f t="shared" si="76"/>
        <v>0.6</v>
      </c>
      <c r="FN28" s="57">
        <f t="shared" si="77"/>
        <v>0</v>
      </c>
      <c r="FO28" s="57">
        <f t="shared" si="78"/>
        <v>0</v>
      </c>
      <c r="FP28" s="56">
        <f t="shared" si="79"/>
        <v>0</v>
      </c>
      <c r="FQ28" s="55">
        <f t="shared" si="80"/>
        <v>1</v>
      </c>
      <c r="FR28" s="272">
        <f t="shared" si="81"/>
        <v>2.7993599999999997E-2</v>
      </c>
      <c r="FS28" s="55">
        <f t="shared" si="82"/>
        <v>3</v>
      </c>
      <c r="FT28" s="272">
        <f t="shared" si="83"/>
        <v>0.6</v>
      </c>
      <c r="FU28" s="57">
        <f t="shared" si="84"/>
        <v>0</v>
      </c>
      <c r="FV28" s="57">
        <f t="shared" si="85"/>
        <v>0</v>
      </c>
      <c r="FW28" s="56">
        <f t="shared" si="86"/>
        <v>0</v>
      </c>
      <c r="FX28" s="55">
        <f t="shared" si="87"/>
        <v>1</v>
      </c>
      <c r="FY28" s="272">
        <f t="shared" si="88"/>
        <v>2.7993599999999997E-2</v>
      </c>
      <c r="FZ28" s="55">
        <f t="shared" si="89"/>
        <v>3</v>
      </c>
      <c r="GA28" s="272">
        <f t="shared" si="90"/>
        <v>0.6</v>
      </c>
      <c r="GB28" s="57">
        <f t="shared" si="91"/>
        <v>0</v>
      </c>
      <c r="GC28" s="57">
        <f t="shared" si="92"/>
        <v>0</v>
      </c>
      <c r="GD28" s="56">
        <f t="shared" si="93"/>
        <v>0</v>
      </c>
      <c r="GE28" s="55">
        <f t="shared" si="94"/>
        <v>1</v>
      </c>
      <c r="GF28" s="272">
        <f t="shared" si="95"/>
        <v>2.7993599999999997E-2</v>
      </c>
      <c r="GG28" s="55">
        <f t="shared" si="96"/>
        <v>3</v>
      </c>
      <c r="GH28" s="272">
        <f t="shared" si="97"/>
        <v>0.6</v>
      </c>
      <c r="GI28" s="272">
        <f t="shared" si="98"/>
        <v>0.6</v>
      </c>
    </row>
    <row r="29" spans="1:191" ht="142.80000000000001" x14ac:dyDescent="0.2">
      <c r="A29" s="347">
        <v>21</v>
      </c>
      <c r="B29" s="69" t="s">
        <v>680</v>
      </c>
      <c r="C29" s="80" t="s">
        <v>760</v>
      </c>
      <c r="D29" s="74" t="s">
        <v>206</v>
      </c>
      <c r="E29" s="68" t="s">
        <v>204</v>
      </c>
      <c r="F29" s="62" t="s">
        <v>5</v>
      </c>
      <c r="G29" s="68" t="s">
        <v>533</v>
      </c>
      <c r="H29" s="68" t="s">
        <v>173</v>
      </c>
      <c r="I29" s="71" t="s">
        <v>22</v>
      </c>
      <c r="J29" s="71" t="s">
        <v>54</v>
      </c>
      <c r="K29" s="71" t="s">
        <v>53</v>
      </c>
      <c r="L29" s="71" t="s">
        <v>53</v>
      </c>
      <c r="M29" s="71" t="s">
        <v>53</v>
      </c>
      <c r="N29" s="71" t="s">
        <v>53</v>
      </c>
      <c r="O29" s="71" t="s">
        <v>53</v>
      </c>
      <c r="P29" s="71" t="s">
        <v>53</v>
      </c>
      <c r="Q29" s="71" t="s">
        <v>53</v>
      </c>
      <c r="R29" s="71" t="s">
        <v>53</v>
      </c>
      <c r="S29" s="71" t="s">
        <v>54</v>
      </c>
      <c r="T29" s="71" t="s">
        <v>53</v>
      </c>
      <c r="U29" s="71" t="s">
        <v>54</v>
      </c>
      <c r="V29" s="71" t="s">
        <v>53</v>
      </c>
      <c r="W29" s="71" t="s">
        <v>53</v>
      </c>
      <c r="X29" s="71" t="s">
        <v>53</v>
      </c>
      <c r="Y29" s="71" t="s">
        <v>53</v>
      </c>
      <c r="Z29" s="71" t="s">
        <v>53</v>
      </c>
      <c r="AA29" s="71" t="s">
        <v>53</v>
      </c>
      <c r="AB29" s="71" t="s">
        <v>53</v>
      </c>
      <c r="AC29" s="70" t="str">
        <f t="shared" si="0"/>
        <v>3 - Media</v>
      </c>
      <c r="AD29" s="233">
        <f t="shared" si="1"/>
        <v>0.6</v>
      </c>
      <c r="AE29" s="70" t="str">
        <f t="shared" si="2"/>
        <v>3 - Moderado</v>
      </c>
      <c r="AF29" s="233">
        <f t="shared" si="3"/>
        <v>0.6</v>
      </c>
      <c r="AG29" s="69" t="str">
        <f>IFERROR(INDEX(#REF!,MATCH(I29,#REF!,0),MATCH(AE29,#REF!,0)),"")</f>
        <v/>
      </c>
      <c r="AH29" s="233">
        <f t="shared" si="4"/>
        <v>0.36</v>
      </c>
      <c r="AI29" s="80" t="s">
        <v>759</v>
      </c>
      <c r="AJ29" s="67" t="s">
        <v>677</v>
      </c>
      <c r="AK29" s="72" t="s">
        <v>758</v>
      </c>
      <c r="AL29" s="72" t="s">
        <v>757</v>
      </c>
      <c r="AM29" s="62" t="s">
        <v>35</v>
      </c>
      <c r="AN29" s="67" t="s">
        <v>45</v>
      </c>
      <c r="AO29" s="67" t="s">
        <v>50</v>
      </c>
      <c r="AP29" s="62" t="s">
        <v>52</v>
      </c>
      <c r="AQ29" s="62" t="s">
        <v>35</v>
      </c>
      <c r="AR29" s="67" t="s">
        <v>45</v>
      </c>
      <c r="AS29" s="67" t="s">
        <v>50</v>
      </c>
      <c r="AT29" s="62" t="s">
        <v>52</v>
      </c>
      <c r="AU29" s="62" t="s">
        <v>35</v>
      </c>
      <c r="AV29" s="67" t="s">
        <v>45</v>
      </c>
      <c r="AW29" s="67" t="s">
        <v>50</v>
      </c>
      <c r="AX29" s="62" t="s">
        <v>52</v>
      </c>
      <c r="AY29" s="62" t="s">
        <v>35</v>
      </c>
      <c r="AZ29" s="67" t="s">
        <v>45</v>
      </c>
      <c r="BA29" s="67" t="s">
        <v>50</v>
      </c>
      <c r="BB29" s="62" t="s">
        <v>52</v>
      </c>
      <c r="BC29" s="62" t="s">
        <v>35</v>
      </c>
      <c r="BD29" s="67" t="s">
        <v>45</v>
      </c>
      <c r="BE29" s="67" t="s">
        <v>50</v>
      </c>
      <c r="BF29" s="62" t="s">
        <v>52</v>
      </c>
      <c r="BG29" s="62" t="s">
        <v>35</v>
      </c>
      <c r="BH29" s="67" t="s">
        <v>45</v>
      </c>
      <c r="BI29" s="67" t="s">
        <v>50</v>
      </c>
      <c r="BJ29" s="62" t="s">
        <v>52</v>
      </c>
      <c r="BK29" s="62" t="s">
        <v>35</v>
      </c>
      <c r="BL29" s="67" t="s">
        <v>45</v>
      </c>
      <c r="BM29" s="67" t="s">
        <v>50</v>
      </c>
      <c r="BN29" s="62" t="s">
        <v>52</v>
      </c>
      <c r="BO29" s="62"/>
      <c r="BP29" s="67"/>
      <c r="BQ29" s="67"/>
      <c r="BR29" s="62"/>
      <c r="BS29" s="62"/>
      <c r="BT29" s="67"/>
      <c r="BU29" s="67"/>
      <c r="BV29" s="62"/>
      <c r="BW29" s="62"/>
      <c r="BX29" s="67"/>
      <c r="BY29" s="67"/>
      <c r="BZ29" s="62"/>
      <c r="CA29" s="62"/>
      <c r="CB29" s="67"/>
      <c r="CC29" s="67"/>
      <c r="CD29" s="62"/>
      <c r="CE29" s="62"/>
      <c r="CF29" s="67"/>
      <c r="CG29" s="67"/>
      <c r="CH29" s="62"/>
      <c r="CI29" s="67"/>
      <c r="CJ29" s="67"/>
      <c r="CK29" s="62"/>
      <c r="CL29" s="66" t="s">
        <v>18</v>
      </c>
      <c r="CM29" s="249">
        <f t="shared" si="5"/>
        <v>2.7993599999999997E-2</v>
      </c>
      <c r="CN29" s="66" t="s">
        <v>30</v>
      </c>
      <c r="CO29" s="249">
        <f t="shared" si="6"/>
        <v>0.6</v>
      </c>
      <c r="CP29" s="63" t="str">
        <f t="shared" si="7"/>
        <v>MODERADO</v>
      </c>
      <c r="CQ29" s="233">
        <f t="shared" si="8"/>
        <v>1.6796159999999997E-2</v>
      </c>
      <c r="CR29" s="77" t="s">
        <v>230</v>
      </c>
      <c r="CS29" s="63">
        <f t="shared" si="9"/>
        <v>3</v>
      </c>
      <c r="CT29" s="62"/>
      <c r="CU29" s="172" t="s">
        <v>687</v>
      </c>
      <c r="CV29" s="79" t="s">
        <v>672</v>
      </c>
      <c r="CW29" s="242"/>
      <c r="CX29" s="56">
        <f t="shared" si="10"/>
        <v>3</v>
      </c>
      <c r="CY29" s="59">
        <f t="shared" si="11"/>
        <v>3</v>
      </c>
      <c r="CZ29" s="56" t="str">
        <f t="shared" si="12"/>
        <v>Moderado</v>
      </c>
      <c r="DA29" s="237">
        <f t="shared" si="13"/>
        <v>0.6</v>
      </c>
      <c r="DB29" s="57">
        <f t="shared" si="14"/>
        <v>0.15</v>
      </c>
      <c r="DC29" s="57">
        <f t="shared" si="15"/>
        <v>0.25</v>
      </c>
      <c r="DD29" s="56">
        <f t="shared" si="16"/>
        <v>0.4</v>
      </c>
      <c r="DE29" s="55">
        <f t="shared" si="17"/>
        <v>2</v>
      </c>
      <c r="DF29" s="272">
        <f t="shared" si="18"/>
        <v>0.36</v>
      </c>
      <c r="DG29" s="55">
        <f t="shared" si="19"/>
        <v>3</v>
      </c>
      <c r="DH29" s="55"/>
      <c r="DI29" s="272">
        <f t="shared" si="20"/>
        <v>0.6</v>
      </c>
      <c r="DJ29" s="57">
        <f t="shared" si="21"/>
        <v>0.15</v>
      </c>
      <c r="DK29" s="57">
        <f t="shared" si="22"/>
        <v>0.25</v>
      </c>
      <c r="DL29" s="56">
        <f t="shared" si="23"/>
        <v>0.4</v>
      </c>
      <c r="DM29" s="55">
        <f t="shared" si="24"/>
        <v>2</v>
      </c>
      <c r="DN29" s="272">
        <f t="shared" si="25"/>
        <v>0.216</v>
      </c>
      <c r="DO29" s="55">
        <f t="shared" si="26"/>
        <v>3</v>
      </c>
      <c r="DP29" s="272">
        <f t="shared" si="27"/>
        <v>0.6</v>
      </c>
      <c r="DQ29" s="57">
        <f t="shared" si="28"/>
        <v>0.15</v>
      </c>
      <c r="DR29" s="57">
        <f t="shared" si="29"/>
        <v>0.25</v>
      </c>
      <c r="DS29" s="56">
        <f t="shared" si="30"/>
        <v>0.4</v>
      </c>
      <c r="DT29" s="55">
        <f t="shared" si="31"/>
        <v>1</v>
      </c>
      <c r="DU29" s="272">
        <f t="shared" si="32"/>
        <v>0.12959999999999999</v>
      </c>
      <c r="DV29" s="55">
        <f t="shared" si="33"/>
        <v>3</v>
      </c>
      <c r="DW29" s="272">
        <f t="shared" si="34"/>
        <v>0.6</v>
      </c>
      <c r="DX29" s="57">
        <f t="shared" si="35"/>
        <v>0.15</v>
      </c>
      <c r="DY29" s="57">
        <f t="shared" si="99"/>
        <v>0.25</v>
      </c>
      <c r="DZ29" s="56">
        <f t="shared" si="37"/>
        <v>0.4</v>
      </c>
      <c r="EA29" s="55">
        <f t="shared" si="38"/>
        <v>1</v>
      </c>
      <c r="EB29" s="272">
        <f t="shared" si="39"/>
        <v>7.7759999999999996E-2</v>
      </c>
      <c r="EC29" s="55">
        <f t="shared" si="40"/>
        <v>3</v>
      </c>
      <c r="ED29" s="272">
        <f t="shared" si="41"/>
        <v>0.6</v>
      </c>
      <c r="EE29" s="57">
        <f t="shared" si="42"/>
        <v>0.15</v>
      </c>
      <c r="EF29" s="57">
        <f t="shared" si="43"/>
        <v>0.25</v>
      </c>
      <c r="EG29" s="56">
        <f t="shared" si="44"/>
        <v>0.4</v>
      </c>
      <c r="EH29" s="55">
        <f t="shared" si="45"/>
        <v>1</v>
      </c>
      <c r="EI29" s="272">
        <f t="shared" si="46"/>
        <v>4.6655999999999996E-2</v>
      </c>
      <c r="EJ29" s="55">
        <f t="shared" si="47"/>
        <v>3</v>
      </c>
      <c r="EK29" s="272">
        <f t="shared" si="48"/>
        <v>0.6</v>
      </c>
      <c r="EL29" s="57">
        <f t="shared" si="49"/>
        <v>0.15</v>
      </c>
      <c r="EM29" s="57">
        <f t="shared" si="50"/>
        <v>0.25</v>
      </c>
      <c r="EN29" s="56">
        <f t="shared" si="51"/>
        <v>0.4</v>
      </c>
      <c r="EO29" s="55">
        <f t="shared" si="52"/>
        <v>1</v>
      </c>
      <c r="EP29" s="272">
        <f t="shared" si="53"/>
        <v>2.7993599999999997E-2</v>
      </c>
      <c r="EQ29" s="55">
        <f t="shared" si="54"/>
        <v>3</v>
      </c>
      <c r="ER29" s="272">
        <f t="shared" si="55"/>
        <v>0.6</v>
      </c>
      <c r="ES29" s="57">
        <f t="shared" si="56"/>
        <v>0.15</v>
      </c>
      <c r="ET29" s="57">
        <f t="shared" si="57"/>
        <v>0.25</v>
      </c>
      <c r="EU29" s="56">
        <f t="shared" si="58"/>
        <v>0.4</v>
      </c>
      <c r="EV29" s="55">
        <f t="shared" si="59"/>
        <v>1</v>
      </c>
      <c r="EW29" s="272">
        <f t="shared" si="60"/>
        <v>2.7993599999999997E-2</v>
      </c>
      <c r="EX29" s="55">
        <f t="shared" si="61"/>
        <v>3</v>
      </c>
      <c r="EY29" s="272">
        <f t="shared" si="62"/>
        <v>0.6</v>
      </c>
      <c r="EZ29" s="57">
        <f t="shared" si="63"/>
        <v>0</v>
      </c>
      <c r="FA29" s="57">
        <f t="shared" si="64"/>
        <v>0</v>
      </c>
      <c r="FB29" s="56">
        <f t="shared" si="65"/>
        <v>0</v>
      </c>
      <c r="FC29" s="55">
        <f t="shared" si="66"/>
        <v>1</v>
      </c>
      <c r="FD29" s="272">
        <f t="shared" si="67"/>
        <v>2.7993599999999997E-2</v>
      </c>
      <c r="FE29" s="55">
        <f t="shared" si="68"/>
        <v>3</v>
      </c>
      <c r="FF29" s="272">
        <f t="shared" si="69"/>
        <v>0.6</v>
      </c>
      <c r="FG29" s="57">
        <f t="shared" si="70"/>
        <v>0</v>
      </c>
      <c r="FH29" s="57">
        <f t="shared" si="71"/>
        <v>0</v>
      </c>
      <c r="FI29" s="56">
        <f t="shared" si="72"/>
        <v>0</v>
      </c>
      <c r="FJ29" s="55">
        <f t="shared" si="73"/>
        <v>1</v>
      </c>
      <c r="FK29" s="272">
        <f t="shared" si="74"/>
        <v>2.7993599999999997E-2</v>
      </c>
      <c r="FL29" s="55">
        <f t="shared" si="75"/>
        <v>3</v>
      </c>
      <c r="FM29" s="272">
        <f t="shared" si="76"/>
        <v>0.6</v>
      </c>
      <c r="FN29" s="57">
        <f t="shared" si="77"/>
        <v>0</v>
      </c>
      <c r="FO29" s="57">
        <f t="shared" si="78"/>
        <v>0</v>
      </c>
      <c r="FP29" s="56">
        <f t="shared" si="79"/>
        <v>0</v>
      </c>
      <c r="FQ29" s="55">
        <f t="shared" si="80"/>
        <v>1</v>
      </c>
      <c r="FR29" s="272">
        <f t="shared" si="81"/>
        <v>2.7993599999999997E-2</v>
      </c>
      <c r="FS29" s="55">
        <f t="shared" si="82"/>
        <v>3</v>
      </c>
      <c r="FT29" s="272">
        <f t="shared" si="83"/>
        <v>0.6</v>
      </c>
      <c r="FU29" s="57">
        <f t="shared" si="84"/>
        <v>0</v>
      </c>
      <c r="FV29" s="57">
        <f t="shared" si="85"/>
        <v>0</v>
      </c>
      <c r="FW29" s="56">
        <f t="shared" si="86"/>
        <v>0</v>
      </c>
      <c r="FX29" s="55">
        <f t="shared" si="87"/>
        <v>1</v>
      </c>
      <c r="FY29" s="272">
        <f t="shared" si="88"/>
        <v>2.7993599999999997E-2</v>
      </c>
      <c r="FZ29" s="55">
        <f t="shared" si="89"/>
        <v>3</v>
      </c>
      <c r="GA29" s="272">
        <f t="shared" si="90"/>
        <v>0.6</v>
      </c>
      <c r="GB29" s="57">
        <f t="shared" si="91"/>
        <v>0</v>
      </c>
      <c r="GC29" s="57">
        <f t="shared" si="92"/>
        <v>0</v>
      </c>
      <c r="GD29" s="56">
        <f t="shared" si="93"/>
        <v>0</v>
      </c>
      <c r="GE29" s="55">
        <f t="shared" si="94"/>
        <v>1</v>
      </c>
      <c r="GF29" s="272">
        <f t="shared" si="95"/>
        <v>2.7993599999999997E-2</v>
      </c>
      <c r="GG29" s="55">
        <f t="shared" si="96"/>
        <v>3</v>
      </c>
      <c r="GH29" s="272">
        <f t="shared" si="97"/>
        <v>0.6</v>
      </c>
      <c r="GI29" s="272">
        <f t="shared" si="98"/>
        <v>0.6</v>
      </c>
    </row>
    <row r="30" spans="1:191" ht="112.2" x14ac:dyDescent="0.2">
      <c r="A30" s="347">
        <v>22</v>
      </c>
      <c r="B30" s="69" t="s">
        <v>680</v>
      </c>
      <c r="C30" s="80" t="s">
        <v>756</v>
      </c>
      <c r="D30" s="74" t="s">
        <v>205</v>
      </c>
      <c r="E30" s="68" t="s">
        <v>539</v>
      </c>
      <c r="F30" s="62" t="s">
        <v>224</v>
      </c>
      <c r="G30" s="68" t="s">
        <v>715</v>
      </c>
      <c r="H30" s="68" t="s">
        <v>173</v>
      </c>
      <c r="I30" s="71" t="s">
        <v>24</v>
      </c>
      <c r="J30" s="71" t="s">
        <v>54</v>
      </c>
      <c r="K30" s="71" t="s">
        <v>53</v>
      </c>
      <c r="L30" s="71" t="s">
        <v>53</v>
      </c>
      <c r="M30" s="71" t="s">
        <v>53</v>
      </c>
      <c r="N30" s="71" t="s">
        <v>53</v>
      </c>
      <c r="O30" s="71" t="s">
        <v>53</v>
      </c>
      <c r="P30" s="71" t="s">
        <v>53</v>
      </c>
      <c r="Q30" s="71" t="s">
        <v>53</v>
      </c>
      <c r="R30" s="71" t="s">
        <v>53</v>
      </c>
      <c r="S30" s="71" t="s">
        <v>54</v>
      </c>
      <c r="T30" s="71" t="s">
        <v>53</v>
      </c>
      <c r="U30" s="71" t="s">
        <v>54</v>
      </c>
      <c r="V30" s="71" t="s">
        <v>53</v>
      </c>
      <c r="W30" s="71" t="s">
        <v>53</v>
      </c>
      <c r="X30" s="71" t="s">
        <v>53</v>
      </c>
      <c r="Y30" s="71" t="s">
        <v>53</v>
      </c>
      <c r="Z30" s="71" t="s">
        <v>53</v>
      </c>
      <c r="AA30" s="71" t="s">
        <v>53</v>
      </c>
      <c r="AB30" s="71" t="s">
        <v>53</v>
      </c>
      <c r="AC30" s="70" t="str">
        <f t="shared" si="0"/>
        <v>4 - Alta</v>
      </c>
      <c r="AD30" s="233">
        <f t="shared" si="1"/>
        <v>0.8</v>
      </c>
      <c r="AE30" s="70" t="str">
        <f t="shared" si="2"/>
        <v>3 - Moderado</v>
      </c>
      <c r="AF30" s="233">
        <f t="shared" si="3"/>
        <v>0.6</v>
      </c>
      <c r="AG30" s="69" t="str">
        <f>IFERROR(INDEX(#REF!,MATCH(I30,#REF!,0),MATCH(AE30,#REF!,0)),"")</f>
        <v/>
      </c>
      <c r="AH30" s="233">
        <f t="shared" si="4"/>
        <v>0.48</v>
      </c>
      <c r="AI30" s="80" t="s">
        <v>755</v>
      </c>
      <c r="AJ30" s="67" t="s">
        <v>677</v>
      </c>
      <c r="AK30" s="72" t="s">
        <v>752</v>
      </c>
      <c r="AL30" s="72" t="s">
        <v>751</v>
      </c>
      <c r="AM30" s="62" t="s">
        <v>35</v>
      </c>
      <c r="AN30" s="67" t="s">
        <v>45</v>
      </c>
      <c r="AO30" s="67" t="s">
        <v>50</v>
      </c>
      <c r="AP30" s="62" t="s">
        <v>52</v>
      </c>
      <c r="AQ30" s="62" t="s">
        <v>35</v>
      </c>
      <c r="AR30" s="67" t="s">
        <v>45</v>
      </c>
      <c r="AS30" s="67" t="s">
        <v>50</v>
      </c>
      <c r="AT30" s="62" t="s">
        <v>52</v>
      </c>
      <c r="AU30" s="62" t="s">
        <v>35</v>
      </c>
      <c r="AV30" s="67" t="s">
        <v>45</v>
      </c>
      <c r="AW30" s="67" t="s">
        <v>50</v>
      </c>
      <c r="AX30" s="62" t="s">
        <v>52</v>
      </c>
      <c r="AY30" s="62" t="s">
        <v>35</v>
      </c>
      <c r="AZ30" s="67" t="s">
        <v>45</v>
      </c>
      <c r="BA30" s="67" t="s">
        <v>50</v>
      </c>
      <c r="BB30" s="62" t="s">
        <v>52</v>
      </c>
      <c r="BC30" s="62" t="s">
        <v>35</v>
      </c>
      <c r="BD30" s="67" t="s">
        <v>45</v>
      </c>
      <c r="BE30" s="67" t="s">
        <v>50</v>
      </c>
      <c r="BF30" s="62" t="s">
        <v>52</v>
      </c>
      <c r="BG30" s="62"/>
      <c r="BH30" s="67"/>
      <c r="BI30" s="67"/>
      <c r="BJ30" s="62"/>
      <c r="BK30" s="62"/>
      <c r="BL30" s="67"/>
      <c r="BM30" s="67"/>
      <c r="BN30" s="62"/>
      <c r="BO30" s="62"/>
      <c r="BP30" s="67"/>
      <c r="BQ30" s="67"/>
      <c r="BR30" s="62"/>
      <c r="BS30" s="62"/>
      <c r="BT30" s="67"/>
      <c r="BU30" s="67"/>
      <c r="BV30" s="62"/>
      <c r="BW30" s="62"/>
      <c r="BX30" s="67"/>
      <c r="BY30" s="67"/>
      <c r="BZ30" s="62"/>
      <c r="CA30" s="62"/>
      <c r="CB30" s="67"/>
      <c r="CC30" s="67"/>
      <c r="CD30" s="62"/>
      <c r="CE30" s="62"/>
      <c r="CF30" s="67"/>
      <c r="CG30" s="67"/>
      <c r="CH30" s="62"/>
      <c r="CI30" s="67"/>
      <c r="CJ30" s="67"/>
      <c r="CK30" s="62"/>
      <c r="CL30" s="66" t="s">
        <v>18</v>
      </c>
      <c r="CM30" s="249">
        <f t="shared" si="5"/>
        <v>6.2207999999999986E-2</v>
      </c>
      <c r="CN30" s="66" t="s">
        <v>30</v>
      </c>
      <c r="CO30" s="249">
        <f t="shared" si="6"/>
        <v>0.6</v>
      </c>
      <c r="CP30" s="63" t="str">
        <f t="shared" si="7"/>
        <v>MODERADO</v>
      </c>
      <c r="CQ30" s="233">
        <f t="shared" si="8"/>
        <v>3.7324799999999991E-2</v>
      </c>
      <c r="CR30" s="77" t="s">
        <v>475</v>
      </c>
      <c r="CS30" s="63">
        <f t="shared" si="9"/>
        <v>3</v>
      </c>
      <c r="CT30" s="62"/>
      <c r="CU30" s="172" t="s">
        <v>687</v>
      </c>
      <c r="CV30" s="79" t="s">
        <v>672</v>
      </c>
      <c r="CW30" s="242"/>
      <c r="CX30" s="56">
        <f t="shared" si="10"/>
        <v>3</v>
      </c>
      <c r="CY30" s="59">
        <f t="shared" si="11"/>
        <v>3</v>
      </c>
      <c r="CZ30" s="56" t="str">
        <f t="shared" si="12"/>
        <v>Moderado</v>
      </c>
      <c r="DA30" s="237">
        <f t="shared" si="13"/>
        <v>0.6</v>
      </c>
      <c r="DB30" s="57">
        <f t="shared" si="14"/>
        <v>0.15</v>
      </c>
      <c r="DC30" s="57">
        <f t="shared" si="15"/>
        <v>0.25</v>
      </c>
      <c r="DD30" s="56">
        <f t="shared" si="16"/>
        <v>0.4</v>
      </c>
      <c r="DE30" s="55">
        <f t="shared" si="17"/>
        <v>3</v>
      </c>
      <c r="DF30" s="272">
        <f t="shared" si="18"/>
        <v>0.48</v>
      </c>
      <c r="DG30" s="55">
        <f t="shared" si="19"/>
        <v>3</v>
      </c>
      <c r="DH30" s="55"/>
      <c r="DI30" s="272">
        <f t="shared" si="20"/>
        <v>0.6</v>
      </c>
      <c r="DJ30" s="57">
        <f t="shared" si="21"/>
        <v>0.15</v>
      </c>
      <c r="DK30" s="57">
        <f t="shared" si="22"/>
        <v>0.25</v>
      </c>
      <c r="DL30" s="56">
        <f t="shared" si="23"/>
        <v>0.4</v>
      </c>
      <c r="DM30" s="55">
        <f t="shared" si="24"/>
        <v>2</v>
      </c>
      <c r="DN30" s="272">
        <f t="shared" si="25"/>
        <v>0.28799999999999998</v>
      </c>
      <c r="DO30" s="55">
        <f t="shared" si="26"/>
        <v>3</v>
      </c>
      <c r="DP30" s="272">
        <f t="shared" si="27"/>
        <v>0.6</v>
      </c>
      <c r="DQ30" s="57">
        <f t="shared" si="28"/>
        <v>0.15</v>
      </c>
      <c r="DR30" s="57">
        <f t="shared" si="29"/>
        <v>0.25</v>
      </c>
      <c r="DS30" s="56">
        <f t="shared" si="30"/>
        <v>0.4</v>
      </c>
      <c r="DT30" s="55">
        <f t="shared" si="31"/>
        <v>1</v>
      </c>
      <c r="DU30" s="272">
        <f t="shared" si="32"/>
        <v>0.17279999999999998</v>
      </c>
      <c r="DV30" s="55">
        <f t="shared" si="33"/>
        <v>3</v>
      </c>
      <c r="DW30" s="272">
        <f t="shared" si="34"/>
        <v>0.6</v>
      </c>
      <c r="DX30" s="57">
        <f t="shared" si="35"/>
        <v>0.15</v>
      </c>
      <c r="DY30" s="57">
        <f t="shared" si="99"/>
        <v>0.25</v>
      </c>
      <c r="DZ30" s="56">
        <f t="shared" si="37"/>
        <v>0.4</v>
      </c>
      <c r="EA30" s="55">
        <f t="shared" si="38"/>
        <v>1</v>
      </c>
      <c r="EB30" s="272">
        <f t="shared" si="39"/>
        <v>0.10367999999999998</v>
      </c>
      <c r="EC30" s="55">
        <f t="shared" si="40"/>
        <v>3</v>
      </c>
      <c r="ED30" s="272">
        <f t="shared" si="41"/>
        <v>0.6</v>
      </c>
      <c r="EE30" s="57">
        <f t="shared" si="42"/>
        <v>0.15</v>
      </c>
      <c r="EF30" s="57">
        <f t="shared" si="43"/>
        <v>0.25</v>
      </c>
      <c r="EG30" s="56">
        <f t="shared" si="44"/>
        <v>0.4</v>
      </c>
      <c r="EH30" s="55">
        <f t="shared" si="45"/>
        <v>1</v>
      </c>
      <c r="EI30" s="272">
        <f t="shared" si="46"/>
        <v>6.2207999999999986E-2</v>
      </c>
      <c r="EJ30" s="55">
        <f t="shared" si="47"/>
        <v>3</v>
      </c>
      <c r="EK30" s="272">
        <f t="shared" si="48"/>
        <v>0.6</v>
      </c>
      <c r="EL30" s="57">
        <f t="shared" si="49"/>
        <v>0</v>
      </c>
      <c r="EM30" s="57">
        <f t="shared" si="50"/>
        <v>0</v>
      </c>
      <c r="EN30" s="56">
        <f t="shared" si="51"/>
        <v>0</v>
      </c>
      <c r="EO30" s="55">
        <f t="shared" si="52"/>
        <v>1</v>
      </c>
      <c r="EP30" s="272">
        <f t="shared" si="53"/>
        <v>6.2207999999999986E-2</v>
      </c>
      <c r="EQ30" s="55">
        <f t="shared" si="54"/>
        <v>3</v>
      </c>
      <c r="ER30" s="272">
        <f t="shared" si="55"/>
        <v>0.6</v>
      </c>
      <c r="ES30" s="57">
        <f t="shared" si="56"/>
        <v>0</v>
      </c>
      <c r="ET30" s="57">
        <f t="shared" si="57"/>
        <v>0</v>
      </c>
      <c r="EU30" s="56">
        <f t="shared" si="58"/>
        <v>0</v>
      </c>
      <c r="EV30" s="55">
        <f t="shared" si="59"/>
        <v>1</v>
      </c>
      <c r="EW30" s="272">
        <f t="shared" si="60"/>
        <v>6.2207999999999986E-2</v>
      </c>
      <c r="EX30" s="55">
        <f t="shared" si="61"/>
        <v>3</v>
      </c>
      <c r="EY30" s="272">
        <f t="shared" si="62"/>
        <v>0.6</v>
      </c>
      <c r="EZ30" s="57">
        <f t="shared" si="63"/>
        <v>0</v>
      </c>
      <c r="FA30" s="57">
        <f t="shared" si="64"/>
        <v>0</v>
      </c>
      <c r="FB30" s="56">
        <f t="shared" si="65"/>
        <v>0</v>
      </c>
      <c r="FC30" s="55">
        <f t="shared" si="66"/>
        <v>1</v>
      </c>
      <c r="FD30" s="272">
        <f t="shared" si="67"/>
        <v>6.2207999999999986E-2</v>
      </c>
      <c r="FE30" s="55">
        <f t="shared" si="68"/>
        <v>3</v>
      </c>
      <c r="FF30" s="272">
        <f t="shared" si="69"/>
        <v>0.6</v>
      </c>
      <c r="FG30" s="57">
        <f t="shared" si="70"/>
        <v>0</v>
      </c>
      <c r="FH30" s="57">
        <f t="shared" si="71"/>
        <v>0</v>
      </c>
      <c r="FI30" s="56">
        <f t="shared" si="72"/>
        <v>0</v>
      </c>
      <c r="FJ30" s="55">
        <f t="shared" si="73"/>
        <v>1</v>
      </c>
      <c r="FK30" s="272">
        <f t="shared" si="74"/>
        <v>6.2207999999999986E-2</v>
      </c>
      <c r="FL30" s="55">
        <f t="shared" si="75"/>
        <v>3</v>
      </c>
      <c r="FM30" s="272">
        <f t="shared" si="76"/>
        <v>0.6</v>
      </c>
      <c r="FN30" s="57">
        <f t="shared" si="77"/>
        <v>0</v>
      </c>
      <c r="FO30" s="57">
        <f t="shared" si="78"/>
        <v>0</v>
      </c>
      <c r="FP30" s="56">
        <f t="shared" si="79"/>
        <v>0</v>
      </c>
      <c r="FQ30" s="55">
        <f t="shared" si="80"/>
        <v>1</v>
      </c>
      <c r="FR30" s="272">
        <f t="shared" si="81"/>
        <v>6.2207999999999986E-2</v>
      </c>
      <c r="FS30" s="55">
        <f t="shared" si="82"/>
        <v>3</v>
      </c>
      <c r="FT30" s="272">
        <f t="shared" si="83"/>
        <v>0.6</v>
      </c>
      <c r="FU30" s="57">
        <f t="shared" si="84"/>
        <v>0</v>
      </c>
      <c r="FV30" s="57">
        <f t="shared" si="85"/>
        <v>0</v>
      </c>
      <c r="FW30" s="56">
        <f t="shared" si="86"/>
        <v>0</v>
      </c>
      <c r="FX30" s="55">
        <f t="shared" si="87"/>
        <v>1</v>
      </c>
      <c r="FY30" s="272">
        <f t="shared" si="88"/>
        <v>6.2207999999999986E-2</v>
      </c>
      <c r="FZ30" s="55">
        <f t="shared" si="89"/>
        <v>3</v>
      </c>
      <c r="GA30" s="272">
        <f t="shared" si="90"/>
        <v>0.6</v>
      </c>
      <c r="GB30" s="57">
        <f t="shared" si="91"/>
        <v>0</v>
      </c>
      <c r="GC30" s="57">
        <f t="shared" si="92"/>
        <v>0</v>
      </c>
      <c r="GD30" s="56">
        <f t="shared" si="93"/>
        <v>0</v>
      </c>
      <c r="GE30" s="55">
        <f t="shared" si="94"/>
        <v>1</v>
      </c>
      <c r="GF30" s="272">
        <f t="shared" si="95"/>
        <v>6.2207999999999986E-2</v>
      </c>
      <c r="GG30" s="55">
        <f t="shared" si="96"/>
        <v>3</v>
      </c>
      <c r="GH30" s="272">
        <f t="shared" si="97"/>
        <v>0.6</v>
      </c>
      <c r="GI30" s="272">
        <f t="shared" si="98"/>
        <v>0.6</v>
      </c>
    </row>
    <row r="31" spans="1:191" ht="102" x14ac:dyDescent="0.2">
      <c r="A31" s="347">
        <v>23</v>
      </c>
      <c r="B31" s="69" t="s">
        <v>680</v>
      </c>
      <c r="C31" s="80" t="s">
        <v>754</v>
      </c>
      <c r="D31" s="74" t="s">
        <v>206</v>
      </c>
      <c r="E31" s="68" t="s">
        <v>204</v>
      </c>
      <c r="F31" s="62" t="s">
        <v>5</v>
      </c>
      <c r="G31" s="68" t="s">
        <v>715</v>
      </c>
      <c r="H31" s="68" t="s">
        <v>173</v>
      </c>
      <c r="I31" s="71" t="s">
        <v>22</v>
      </c>
      <c r="J31" s="71" t="s">
        <v>54</v>
      </c>
      <c r="K31" s="71" t="s">
        <v>53</v>
      </c>
      <c r="L31" s="71" t="s">
        <v>53</v>
      </c>
      <c r="M31" s="71" t="s">
        <v>53</v>
      </c>
      <c r="N31" s="71" t="s">
        <v>53</v>
      </c>
      <c r="O31" s="71" t="s">
        <v>53</v>
      </c>
      <c r="P31" s="71" t="s">
        <v>53</v>
      </c>
      <c r="Q31" s="71" t="s">
        <v>53</v>
      </c>
      <c r="R31" s="71" t="s">
        <v>53</v>
      </c>
      <c r="S31" s="71" t="s">
        <v>54</v>
      </c>
      <c r="T31" s="71" t="s">
        <v>53</v>
      </c>
      <c r="U31" s="71" t="s">
        <v>54</v>
      </c>
      <c r="V31" s="71" t="s">
        <v>53</v>
      </c>
      <c r="W31" s="71" t="s">
        <v>53</v>
      </c>
      <c r="X31" s="71" t="s">
        <v>53</v>
      </c>
      <c r="Y31" s="71" t="s">
        <v>53</v>
      </c>
      <c r="Z31" s="71" t="s">
        <v>53</v>
      </c>
      <c r="AA31" s="71" t="s">
        <v>53</v>
      </c>
      <c r="AB31" s="71" t="s">
        <v>53</v>
      </c>
      <c r="AC31" s="70" t="str">
        <f t="shared" si="0"/>
        <v>3 - Media</v>
      </c>
      <c r="AD31" s="233">
        <f t="shared" si="1"/>
        <v>0.6</v>
      </c>
      <c r="AE31" s="70" t="str">
        <f t="shared" si="2"/>
        <v>3 - Moderado</v>
      </c>
      <c r="AF31" s="233">
        <f t="shared" si="3"/>
        <v>0.6</v>
      </c>
      <c r="AG31" s="69" t="str">
        <f>IFERROR(INDEX(#REF!,MATCH(I31,#REF!,0),MATCH(AE31,#REF!,0)),"")</f>
        <v/>
      </c>
      <c r="AH31" s="233">
        <f t="shared" si="4"/>
        <v>0.36</v>
      </c>
      <c r="AI31" s="80" t="s">
        <v>753</v>
      </c>
      <c r="AJ31" s="67" t="s">
        <v>677</v>
      </c>
      <c r="AK31" s="72" t="s">
        <v>752</v>
      </c>
      <c r="AL31" s="72" t="s">
        <v>751</v>
      </c>
      <c r="AM31" s="62" t="s">
        <v>35</v>
      </c>
      <c r="AN31" s="67" t="s">
        <v>45</v>
      </c>
      <c r="AO31" s="67" t="s">
        <v>50</v>
      </c>
      <c r="AP31" s="62" t="s">
        <v>52</v>
      </c>
      <c r="AQ31" s="62" t="s">
        <v>35</v>
      </c>
      <c r="AR31" s="67" t="s">
        <v>45</v>
      </c>
      <c r="AS31" s="67" t="s">
        <v>50</v>
      </c>
      <c r="AT31" s="62" t="s">
        <v>52</v>
      </c>
      <c r="AU31" s="62" t="s">
        <v>35</v>
      </c>
      <c r="AV31" s="67" t="s">
        <v>45</v>
      </c>
      <c r="AW31" s="67" t="s">
        <v>50</v>
      </c>
      <c r="AX31" s="62" t="s">
        <v>52</v>
      </c>
      <c r="AY31" s="62" t="s">
        <v>35</v>
      </c>
      <c r="AZ31" s="67" t="s">
        <v>45</v>
      </c>
      <c r="BA31" s="67" t="s">
        <v>50</v>
      </c>
      <c r="BB31" s="62" t="s">
        <v>52</v>
      </c>
      <c r="BC31" s="62" t="s">
        <v>35</v>
      </c>
      <c r="BD31" s="67" t="s">
        <v>45</v>
      </c>
      <c r="BE31" s="67" t="s">
        <v>50</v>
      </c>
      <c r="BF31" s="62" t="s">
        <v>52</v>
      </c>
      <c r="BG31" s="62"/>
      <c r="BH31" s="67"/>
      <c r="BI31" s="67"/>
      <c r="BJ31" s="62"/>
      <c r="BK31" s="62"/>
      <c r="BL31" s="67"/>
      <c r="BM31" s="67"/>
      <c r="BN31" s="62"/>
      <c r="BO31" s="62"/>
      <c r="BP31" s="67"/>
      <c r="BQ31" s="67"/>
      <c r="BR31" s="62"/>
      <c r="BS31" s="62"/>
      <c r="BT31" s="67"/>
      <c r="BU31" s="67"/>
      <c r="BV31" s="62"/>
      <c r="BW31" s="62"/>
      <c r="BX31" s="67"/>
      <c r="BY31" s="67"/>
      <c r="BZ31" s="62"/>
      <c r="CA31" s="62"/>
      <c r="CB31" s="67"/>
      <c r="CC31" s="67"/>
      <c r="CD31" s="62"/>
      <c r="CE31" s="62"/>
      <c r="CF31" s="67"/>
      <c r="CG31" s="67"/>
      <c r="CH31" s="62"/>
      <c r="CI31" s="67"/>
      <c r="CJ31" s="67"/>
      <c r="CK31" s="62"/>
      <c r="CL31" s="66" t="s">
        <v>18</v>
      </c>
      <c r="CM31" s="249">
        <f t="shared" si="5"/>
        <v>4.6655999999999996E-2</v>
      </c>
      <c r="CN31" s="66" t="s">
        <v>30</v>
      </c>
      <c r="CO31" s="249">
        <f t="shared" si="6"/>
        <v>0.6</v>
      </c>
      <c r="CP31" s="63" t="str">
        <f t="shared" si="7"/>
        <v>MODERADO</v>
      </c>
      <c r="CQ31" s="233">
        <f t="shared" si="8"/>
        <v>2.7993599999999997E-2</v>
      </c>
      <c r="CR31" s="77" t="s">
        <v>230</v>
      </c>
      <c r="CS31" s="63">
        <f t="shared" si="9"/>
        <v>3</v>
      </c>
      <c r="CT31" s="62"/>
      <c r="CU31" s="172" t="s">
        <v>687</v>
      </c>
      <c r="CV31" s="79" t="s">
        <v>672</v>
      </c>
      <c r="CW31" s="242"/>
      <c r="CX31" s="56">
        <f t="shared" si="10"/>
        <v>3</v>
      </c>
      <c r="CY31" s="59">
        <f t="shared" si="11"/>
        <v>3</v>
      </c>
      <c r="CZ31" s="56" t="str">
        <f t="shared" si="12"/>
        <v>Moderado</v>
      </c>
      <c r="DA31" s="237">
        <f t="shared" si="13"/>
        <v>0.6</v>
      </c>
      <c r="DB31" s="57">
        <f t="shared" si="14"/>
        <v>0.15</v>
      </c>
      <c r="DC31" s="57">
        <f t="shared" si="15"/>
        <v>0.25</v>
      </c>
      <c r="DD31" s="56">
        <f t="shared" si="16"/>
        <v>0.4</v>
      </c>
      <c r="DE31" s="55">
        <f t="shared" si="17"/>
        <v>2</v>
      </c>
      <c r="DF31" s="272">
        <f t="shared" si="18"/>
        <v>0.36</v>
      </c>
      <c r="DG31" s="55">
        <f t="shared" si="19"/>
        <v>3</v>
      </c>
      <c r="DH31" s="55"/>
      <c r="DI31" s="272">
        <f t="shared" si="20"/>
        <v>0.6</v>
      </c>
      <c r="DJ31" s="57">
        <f t="shared" si="21"/>
        <v>0.15</v>
      </c>
      <c r="DK31" s="57">
        <f t="shared" si="22"/>
        <v>0.25</v>
      </c>
      <c r="DL31" s="56">
        <f t="shared" si="23"/>
        <v>0.4</v>
      </c>
      <c r="DM31" s="55">
        <f t="shared" si="24"/>
        <v>2</v>
      </c>
      <c r="DN31" s="272">
        <f t="shared" si="25"/>
        <v>0.216</v>
      </c>
      <c r="DO31" s="55">
        <f t="shared" si="26"/>
        <v>3</v>
      </c>
      <c r="DP31" s="272">
        <f t="shared" si="27"/>
        <v>0.6</v>
      </c>
      <c r="DQ31" s="57">
        <f t="shared" si="28"/>
        <v>0.15</v>
      </c>
      <c r="DR31" s="57">
        <f t="shared" si="29"/>
        <v>0.25</v>
      </c>
      <c r="DS31" s="56">
        <f t="shared" si="30"/>
        <v>0.4</v>
      </c>
      <c r="DT31" s="55">
        <f t="shared" si="31"/>
        <v>1</v>
      </c>
      <c r="DU31" s="272">
        <f t="shared" si="32"/>
        <v>0.12959999999999999</v>
      </c>
      <c r="DV31" s="55">
        <f t="shared" si="33"/>
        <v>3</v>
      </c>
      <c r="DW31" s="272">
        <f t="shared" si="34"/>
        <v>0.6</v>
      </c>
      <c r="DX31" s="57">
        <f t="shared" si="35"/>
        <v>0.15</v>
      </c>
      <c r="DY31" s="57">
        <f t="shared" si="99"/>
        <v>0.25</v>
      </c>
      <c r="DZ31" s="56">
        <f t="shared" si="37"/>
        <v>0.4</v>
      </c>
      <c r="EA31" s="55">
        <f t="shared" si="38"/>
        <v>1</v>
      </c>
      <c r="EB31" s="272">
        <f t="shared" si="39"/>
        <v>7.7759999999999996E-2</v>
      </c>
      <c r="EC31" s="55">
        <f t="shared" si="40"/>
        <v>3</v>
      </c>
      <c r="ED31" s="272">
        <f t="shared" si="41"/>
        <v>0.6</v>
      </c>
      <c r="EE31" s="57">
        <f t="shared" si="42"/>
        <v>0.15</v>
      </c>
      <c r="EF31" s="57">
        <f t="shared" si="43"/>
        <v>0.25</v>
      </c>
      <c r="EG31" s="56">
        <f t="shared" si="44"/>
        <v>0.4</v>
      </c>
      <c r="EH31" s="55">
        <f t="shared" si="45"/>
        <v>1</v>
      </c>
      <c r="EI31" s="272">
        <f t="shared" si="46"/>
        <v>4.6655999999999996E-2</v>
      </c>
      <c r="EJ31" s="55">
        <f t="shared" si="47"/>
        <v>3</v>
      </c>
      <c r="EK31" s="272">
        <f t="shared" si="48"/>
        <v>0.6</v>
      </c>
      <c r="EL31" s="57">
        <f t="shared" si="49"/>
        <v>0</v>
      </c>
      <c r="EM31" s="57">
        <f t="shared" si="50"/>
        <v>0</v>
      </c>
      <c r="EN31" s="56">
        <f t="shared" si="51"/>
        <v>0</v>
      </c>
      <c r="EO31" s="55">
        <f t="shared" si="52"/>
        <v>1</v>
      </c>
      <c r="EP31" s="272">
        <f t="shared" si="53"/>
        <v>4.6655999999999996E-2</v>
      </c>
      <c r="EQ31" s="55">
        <f t="shared" si="54"/>
        <v>3</v>
      </c>
      <c r="ER31" s="272">
        <f t="shared" si="55"/>
        <v>0.6</v>
      </c>
      <c r="ES31" s="57">
        <f t="shared" si="56"/>
        <v>0</v>
      </c>
      <c r="ET31" s="57">
        <f t="shared" si="57"/>
        <v>0</v>
      </c>
      <c r="EU31" s="56">
        <f t="shared" si="58"/>
        <v>0</v>
      </c>
      <c r="EV31" s="55">
        <f t="shared" si="59"/>
        <v>1</v>
      </c>
      <c r="EW31" s="272">
        <f t="shared" si="60"/>
        <v>4.6655999999999996E-2</v>
      </c>
      <c r="EX31" s="55">
        <f t="shared" si="61"/>
        <v>3</v>
      </c>
      <c r="EY31" s="272">
        <f t="shared" si="62"/>
        <v>0.6</v>
      </c>
      <c r="EZ31" s="57">
        <f t="shared" si="63"/>
        <v>0</v>
      </c>
      <c r="FA31" s="57">
        <f t="shared" si="64"/>
        <v>0</v>
      </c>
      <c r="FB31" s="56">
        <f t="shared" si="65"/>
        <v>0</v>
      </c>
      <c r="FC31" s="55">
        <f t="shared" si="66"/>
        <v>1</v>
      </c>
      <c r="FD31" s="272">
        <f t="shared" si="67"/>
        <v>4.6655999999999996E-2</v>
      </c>
      <c r="FE31" s="55">
        <f t="shared" si="68"/>
        <v>3</v>
      </c>
      <c r="FF31" s="272">
        <f t="shared" si="69"/>
        <v>0.6</v>
      </c>
      <c r="FG31" s="57">
        <f t="shared" si="70"/>
        <v>0</v>
      </c>
      <c r="FH31" s="57">
        <f t="shared" si="71"/>
        <v>0</v>
      </c>
      <c r="FI31" s="56">
        <f t="shared" si="72"/>
        <v>0</v>
      </c>
      <c r="FJ31" s="55">
        <f t="shared" si="73"/>
        <v>1</v>
      </c>
      <c r="FK31" s="272">
        <f t="shared" si="74"/>
        <v>4.6655999999999996E-2</v>
      </c>
      <c r="FL31" s="55">
        <f t="shared" si="75"/>
        <v>3</v>
      </c>
      <c r="FM31" s="272">
        <f t="shared" si="76"/>
        <v>0.6</v>
      </c>
      <c r="FN31" s="57">
        <f t="shared" si="77"/>
        <v>0</v>
      </c>
      <c r="FO31" s="57">
        <f t="shared" si="78"/>
        <v>0</v>
      </c>
      <c r="FP31" s="56">
        <f t="shared" si="79"/>
        <v>0</v>
      </c>
      <c r="FQ31" s="55">
        <f t="shared" si="80"/>
        <v>1</v>
      </c>
      <c r="FR31" s="272">
        <f t="shared" si="81"/>
        <v>4.6655999999999996E-2</v>
      </c>
      <c r="FS31" s="55">
        <f t="shared" si="82"/>
        <v>3</v>
      </c>
      <c r="FT31" s="272">
        <f t="shared" si="83"/>
        <v>0.6</v>
      </c>
      <c r="FU31" s="57">
        <f t="shared" si="84"/>
        <v>0</v>
      </c>
      <c r="FV31" s="57">
        <f t="shared" si="85"/>
        <v>0</v>
      </c>
      <c r="FW31" s="56">
        <f t="shared" si="86"/>
        <v>0</v>
      </c>
      <c r="FX31" s="55">
        <f t="shared" si="87"/>
        <v>1</v>
      </c>
      <c r="FY31" s="272">
        <f t="shared" si="88"/>
        <v>4.6655999999999996E-2</v>
      </c>
      <c r="FZ31" s="55">
        <f t="shared" si="89"/>
        <v>3</v>
      </c>
      <c r="GA31" s="272">
        <f t="shared" si="90"/>
        <v>0.6</v>
      </c>
      <c r="GB31" s="57">
        <f t="shared" si="91"/>
        <v>0</v>
      </c>
      <c r="GC31" s="57">
        <f t="shared" si="92"/>
        <v>0</v>
      </c>
      <c r="GD31" s="56">
        <f t="shared" si="93"/>
        <v>0</v>
      </c>
      <c r="GE31" s="55">
        <f t="shared" si="94"/>
        <v>1</v>
      </c>
      <c r="GF31" s="272">
        <f t="shared" si="95"/>
        <v>4.6655999999999996E-2</v>
      </c>
      <c r="GG31" s="55">
        <f t="shared" si="96"/>
        <v>3</v>
      </c>
      <c r="GH31" s="272">
        <f t="shared" si="97"/>
        <v>0.6</v>
      </c>
      <c r="GI31" s="272">
        <f t="shared" si="98"/>
        <v>0.6</v>
      </c>
    </row>
    <row r="32" spans="1:191" ht="112.2" x14ac:dyDescent="0.2">
      <c r="A32" s="347">
        <v>24</v>
      </c>
      <c r="B32" s="69" t="s">
        <v>680</v>
      </c>
      <c r="C32" s="80" t="s">
        <v>750</v>
      </c>
      <c r="D32" s="74" t="s">
        <v>205</v>
      </c>
      <c r="E32" s="68" t="s">
        <v>539</v>
      </c>
      <c r="F32" s="62" t="s">
        <v>224</v>
      </c>
      <c r="G32" s="68" t="s">
        <v>715</v>
      </c>
      <c r="H32" s="68" t="s">
        <v>173</v>
      </c>
      <c r="I32" s="71" t="s">
        <v>22</v>
      </c>
      <c r="J32" s="71" t="s">
        <v>54</v>
      </c>
      <c r="K32" s="71" t="s">
        <v>53</v>
      </c>
      <c r="L32" s="71" t="s">
        <v>53</v>
      </c>
      <c r="M32" s="71" t="s">
        <v>53</v>
      </c>
      <c r="N32" s="71" t="s">
        <v>53</v>
      </c>
      <c r="O32" s="71" t="s">
        <v>53</v>
      </c>
      <c r="P32" s="71" t="s">
        <v>53</v>
      </c>
      <c r="Q32" s="71" t="s">
        <v>53</v>
      </c>
      <c r="R32" s="71" t="s">
        <v>53</v>
      </c>
      <c r="S32" s="71" t="s">
        <v>54</v>
      </c>
      <c r="T32" s="71" t="s">
        <v>53</v>
      </c>
      <c r="U32" s="71" t="s">
        <v>54</v>
      </c>
      <c r="V32" s="71" t="s">
        <v>53</v>
      </c>
      <c r="W32" s="71" t="s">
        <v>53</v>
      </c>
      <c r="X32" s="71" t="s">
        <v>53</v>
      </c>
      <c r="Y32" s="71" t="s">
        <v>53</v>
      </c>
      <c r="Z32" s="71" t="s">
        <v>53</v>
      </c>
      <c r="AA32" s="71" t="s">
        <v>53</v>
      </c>
      <c r="AB32" s="71" t="s">
        <v>53</v>
      </c>
      <c r="AC32" s="70" t="str">
        <f t="shared" si="0"/>
        <v>3 - Media</v>
      </c>
      <c r="AD32" s="233">
        <f t="shared" si="1"/>
        <v>0.6</v>
      </c>
      <c r="AE32" s="70" t="str">
        <f t="shared" si="2"/>
        <v>3 - Moderado</v>
      </c>
      <c r="AF32" s="233">
        <f t="shared" si="3"/>
        <v>0.6</v>
      </c>
      <c r="AG32" s="69" t="str">
        <f>IFERROR(INDEX(#REF!,MATCH(I32,#REF!,0),MATCH(AE32,#REF!,0)),"")</f>
        <v/>
      </c>
      <c r="AH32" s="233">
        <f t="shared" si="4"/>
        <v>0.36</v>
      </c>
      <c r="AI32" s="80" t="s">
        <v>749</v>
      </c>
      <c r="AJ32" s="67" t="s">
        <v>677</v>
      </c>
      <c r="AK32" s="72" t="s">
        <v>742</v>
      </c>
      <c r="AL32" s="72" t="s">
        <v>741</v>
      </c>
      <c r="AM32" s="62" t="s">
        <v>35</v>
      </c>
      <c r="AN32" s="67" t="s">
        <v>45</v>
      </c>
      <c r="AO32" s="67" t="s">
        <v>50</v>
      </c>
      <c r="AP32" s="62" t="s">
        <v>52</v>
      </c>
      <c r="AQ32" s="62" t="s">
        <v>35</v>
      </c>
      <c r="AR32" s="67" t="s">
        <v>45</v>
      </c>
      <c r="AS32" s="67" t="s">
        <v>50</v>
      </c>
      <c r="AT32" s="62" t="s">
        <v>52</v>
      </c>
      <c r="AU32" s="62" t="s">
        <v>35</v>
      </c>
      <c r="AV32" s="67" t="s">
        <v>45</v>
      </c>
      <c r="AW32" s="67" t="s">
        <v>50</v>
      </c>
      <c r="AX32" s="62" t="s">
        <v>52</v>
      </c>
      <c r="AY32" s="62" t="s">
        <v>35</v>
      </c>
      <c r="AZ32" s="67" t="s">
        <v>45</v>
      </c>
      <c r="BA32" s="67" t="s">
        <v>50</v>
      </c>
      <c r="BB32" s="62" t="s">
        <v>52</v>
      </c>
      <c r="BC32" s="62" t="s">
        <v>35</v>
      </c>
      <c r="BD32" s="67" t="s">
        <v>45</v>
      </c>
      <c r="BE32" s="67" t="s">
        <v>50</v>
      </c>
      <c r="BF32" s="62" t="s">
        <v>52</v>
      </c>
      <c r="BG32" s="62"/>
      <c r="BH32" s="67"/>
      <c r="BI32" s="67"/>
      <c r="BJ32" s="62"/>
      <c r="BK32" s="62"/>
      <c r="BL32" s="67"/>
      <c r="BM32" s="67"/>
      <c r="BN32" s="62"/>
      <c r="BO32" s="62"/>
      <c r="BP32" s="67"/>
      <c r="BQ32" s="67"/>
      <c r="BR32" s="62"/>
      <c r="BS32" s="62"/>
      <c r="BT32" s="67"/>
      <c r="BU32" s="67"/>
      <c r="BV32" s="62"/>
      <c r="BW32" s="62"/>
      <c r="BX32" s="67"/>
      <c r="BY32" s="67"/>
      <c r="BZ32" s="62"/>
      <c r="CA32" s="62"/>
      <c r="CB32" s="67"/>
      <c r="CC32" s="67"/>
      <c r="CD32" s="62"/>
      <c r="CE32" s="62"/>
      <c r="CF32" s="67"/>
      <c r="CG32" s="67"/>
      <c r="CH32" s="62"/>
      <c r="CI32" s="67"/>
      <c r="CJ32" s="67"/>
      <c r="CK32" s="62"/>
      <c r="CL32" s="66" t="s">
        <v>18</v>
      </c>
      <c r="CM32" s="249">
        <f t="shared" si="5"/>
        <v>4.6655999999999996E-2</v>
      </c>
      <c r="CN32" s="66" t="s">
        <v>30</v>
      </c>
      <c r="CO32" s="249">
        <f t="shared" si="6"/>
        <v>0.6</v>
      </c>
      <c r="CP32" s="63" t="str">
        <f t="shared" si="7"/>
        <v>MODERADO</v>
      </c>
      <c r="CQ32" s="233">
        <f t="shared" si="8"/>
        <v>2.7993599999999997E-2</v>
      </c>
      <c r="CR32" s="77" t="s">
        <v>475</v>
      </c>
      <c r="CS32" s="63">
        <f t="shared" si="9"/>
        <v>3</v>
      </c>
      <c r="CT32" s="62"/>
      <c r="CU32" s="172" t="s">
        <v>687</v>
      </c>
      <c r="CV32" s="79" t="s">
        <v>672</v>
      </c>
      <c r="CW32" s="242"/>
      <c r="CX32" s="56">
        <f t="shared" si="10"/>
        <v>3</v>
      </c>
      <c r="CY32" s="59">
        <f t="shared" si="11"/>
        <v>3</v>
      </c>
      <c r="CZ32" s="56" t="str">
        <f t="shared" si="12"/>
        <v>Moderado</v>
      </c>
      <c r="DA32" s="237">
        <f t="shared" si="13"/>
        <v>0.6</v>
      </c>
      <c r="DB32" s="57">
        <f t="shared" si="14"/>
        <v>0.15</v>
      </c>
      <c r="DC32" s="57">
        <f t="shared" si="15"/>
        <v>0.25</v>
      </c>
      <c r="DD32" s="56">
        <f t="shared" si="16"/>
        <v>0.4</v>
      </c>
      <c r="DE32" s="55">
        <f t="shared" si="17"/>
        <v>2</v>
      </c>
      <c r="DF32" s="272">
        <f t="shared" si="18"/>
        <v>0.36</v>
      </c>
      <c r="DG32" s="55">
        <f t="shared" si="19"/>
        <v>3</v>
      </c>
      <c r="DH32" s="55"/>
      <c r="DI32" s="272">
        <f t="shared" si="20"/>
        <v>0.6</v>
      </c>
      <c r="DJ32" s="57">
        <f t="shared" si="21"/>
        <v>0.15</v>
      </c>
      <c r="DK32" s="57">
        <f t="shared" si="22"/>
        <v>0.25</v>
      </c>
      <c r="DL32" s="56">
        <f t="shared" si="23"/>
        <v>0.4</v>
      </c>
      <c r="DM32" s="55">
        <f t="shared" si="24"/>
        <v>2</v>
      </c>
      <c r="DN32" s="272">
        <f t="shared" si="25"/>
        <v>0.216</v>
      </c>
      <c r="DO32" s="55">
        <f t="shared" si="26"/>
        <v>3</v>
      </c>
      <c r="DP32" s="272">
        <f t="shared" si="27"/>
        <v>0.6</v>
      </c>
      <c r="DQ32" s="57">
        <f t="shared" si="28"/>
        <v>0.15</v>
      </c>
      <c r="DR32" s="57">
        <f t="shared" si="29"/>
        <v>0.25</v>
      </c>
      <c r="DS32" s="56">
        <f t="shared" si="30"/>
        <v>0.4</v>
      </c>
      <c r="DT32" s="55">
        <f t="shared" si="31"/>
        <v>1</v>
      </c>
      <c r="DU32" s="272">
        <f t="shared" si="32"/>
        <v>0.12959999999999999</v>
      </c>
      <c r="DV32" s="55">
        <f t="shared" si="33"/>
        <v>3</v>
      </c>
      <c r="DW32" s="272">
        <f t="shared" si="34"/>
        <v>0.6</v>
      </c>
      <c r="DX32" s="57">
        <f t="shared" si="35"/>
        <v>0.15</v>
      </c>
      <c r="DY32" s="57">
        <f t="shared" si="99"/>
        <v>0.25</v>
      </c>
      <c r="DZ32" s="56">
        <f t="shared" si="37"/>
        <v>0.4</v>
      </c>
      <c r="EA32" s="55">
        <f t="shared" si="38"/>
        <v>1</v>
      </c>
      <c r="EB32" s="272">
        <f t="shared" si="39"/>
        <v>7.7759999999999996E-2</v>
      </c>
      <c r="EC32" s="55">
        <f t="shared" si="40"/>
        <v>3</v>
      </c>
      <c r="ED32" s="272">
        <f t="shared" si="41"/>
        <v>0.6</v>
      </c>
      <c r="EE32" s="57">
        <f t="shared" si="42"/>
        <v>0.15</v>
      </c>
      <c r="EF32" s="57">
        <f t="shared" si="43"/>
        <v>0.25</v>
      </c>
      <c r="EG32" s="56">
        <f t="shared" si="44"/>
        <v>0.4</v>
      </c>
      <c r="EH32" s="55">
        <f t="shared" si="45"/>
        <v>1</v>
      </c>
      <c r="EI32" s="272">
        <f t="shared" si="46"/>
        <v>4.6655999999999996E-2</v>
      </c>
      <c r="EJ32" s="55">
        <f t="shared" si="47"/>
        <v>3</v>
      </c>
      <c r="EK32" s="272">
        <f t="shared" si="48"/>
        <v>0.6</v>
      </c>
      <c r="EL32" s="57">
        <f t="shared" si="49"/>
        <v>0</v>
      </c>
      <c r="EM32" s="57">
        <f t="shared" si="50"/>
        <v>0</v>
      </c>
      <c r="EN32" s="56">
        <f t="shared" si="51"/>
        <v>0</v>
      </c>
      <c r="EO32" s="55">
        <f t="shared" si="52"/>
        <v>1</v>
      </c>
      <c r="EP32" s="272">
        <f t="shared" si="53"/>
        <v>4.6655999999999996E-2</v>
      </c>
      <c r="EQ32" s="55">
        <f t="shared" si="54"/>
        <v>3</v>
      </c>
      <c r="ER32" s="272">
        <f t="shared" si="55"/>
        <v>0.6</v>
      </c>
      <c r="ES32" s="57">
        <f t="shared" si="56"/>
        <v>0</v>
      </c>
      <c r="ET32" s="57">
        <f t="shared" si="57"/>
        <v>0</v>
      </c>
      <c r="EU32" s="56">
        <f t="shared" si="58"/>
        <v>0</v>
      </c>
      <c r="EV32" s="55">
        <f t="shared" si="59"/>
        <v>1</v>
      </c>
      <c r="EW32" s="272">
        <f t="shared" si="60"/>
        <v>4.6655999999999996E-2</v>
      </c>
      <c r="EX32" s="55">
        <f t="shared" si="61"/>
        <v>3</v>
      </c>
      <c r="EY32" s="272">
        <f t="shared" si="62"/>
        <v>0.6</v>
      </c>
      <c r="EZ32" s="57">
        <f t="shared" si="63"/>
        <v>0</v>
      </c>
      <c r="FA32" s="57">
        <f t="shared" si="64"/>
        <v>0</v>
      </c>
      <c r="FB32" s="56">
        <f t="shared" si="65"/>
        <v>0</v>
      </c>
      <c r="FC32" s="55">
        <f t="shared" si="66"/>
        <v>1</v>
      </c>
      <c r="FD32" s="272">
        <f t="shared" si="67"/>
        <v>4.6655999999999996E-2</v>
      </c>
      <c r="FE32" s="55">
        <f t="shared" si="68"/>
        <v>3</v>
      </c>
      <c r="FF32" s="272">
        <f t="shared" si="69"/>
        <v>0.6</v>
      </c>
      <c r="FG32" s="57">
        <f t="shared" si="70"/>
        <v>0</v>
      </c>
      <c r="FH32" s="57">
        <f t="shared" si="71"/>
        <v>0</v>
      </c>
      <c r="FI32" s="56">
        <f t="shared" si="72"/>
        <v>0</v>
      </c>
      <c r="FJ32" s="55">
        <f t="shared" si="73"/>
        <v>1</v>
      </c>
      <c r="FK32" s="272">
        <f t="shared" si="74"/>
        <v>4.6655999999999996E-2</v>
      </c>
      <c r="FL32" s="55">
        <f t="shared" si="75"/>
        <v>3</v>
      </c>
      <c r="FM32" s="272">
        <f t="shared" si="76"/>
        <v>0.6</v>
      </c>
      <c r="FN32" s="57">
        <f t="shared" si="77"/>
        <v>0</v>
      </c>
      <c r="FO32" s="57">
        <f t="shared" si="78"/>
        <v>0</v>
      </c>
      <c r="FP32" s="56">
        <f t="shared" si="79"/>
        <v>0</v>
      </c>
      <c r="FQ32" s="55">
        <f t="shared" si="80"/>
        <v>1</v>
      </c>
      <c r="FR32" s="272">
        <f t="shared" si="81"/>
        <v>4.6655999999999996E-2</v>
      </c>
      <c r="FS32" s="55">
        <f t="shared" si="82"/>
        <v>3</v>
      </c>
      <c r="FT32" s="272">
        <f t="shared" si="83"/>
        <v>0.6</v>
      </c>
      <c r="FU32" s="57">
        <f t="shared" si="84"/>
        <v>0</v>
      </c>
      <c r="FV32" s="57">
        <f t="shared" si="85"/>
        <v>0</v>
      </c>
      <c r="FW32" s="56">
        <f t="shared" si="86"/>
        <v>0</v>
      </c>
      <c r="FX32" s="55">
        <f t="shared" si="87"/>
        <v>1</v>
      </c>
      <c r="FY32" s="272">
        <f t="shared" si="88"/>
        <v>4.6655999999999996E-2</v>
      </c>
      <c r="FZ32" s="55">
        <f t="shared" si="89"/>
        <v>3</v>
      </c>
      <c r="GA32" s="272">
        <f t="shared" si="90"/>
        <v>0.6</v>
      </c>
      <c r="GB32" s="57">
        <f t="shared" si="91"/>
        <v>0</v>
      </c>
      <c r="GC32" s="57">
        <f t="shared" si="92"/>
        <v>0</v>
      </c>
      <c r="GD32" s="56">
        <f t="shared" si="93"/>
        <v>0</v>
      </c>
      <c r="GE32" s="55">
        <f t="shared" si="94"/>
        <v>1</v>
      </c>
      <c r="GF32" s="272">
        <f t="shared" si="95"/>
        <v>4.6655999999999996E-2</v>
      </c>
      <c r="GG32" s="55">
        <f t="shared" si="96"/>
        <v>3</v>
      </c>
      <c r="GH32" s="272">
        <f t="shared" si="97"/>
        <v>0.6</v>
      </c>
      <c r="GI32" s="272">
        <f t="shared" si="98"/>
        <v>0.6</v>
      </c>
    </row>
    <row r="33" spans="1:191" ht="132.6" x14ac:dyDescent="0.2">
      <c r="A33" s="347">
        <v>25</v>
      </c>
      <c r="B33" s="69" t="s">
        <v>680</v>
      </c>
      <c r="C33" s="80" t="s">
        <v>748</v>
      </c>
      <c r="D33" s="74" t="s">
        <v>206</v>
      </c>
      <c r="E33" s="68" t="s">
        <v>204</v>
      </c>
      <c r="F33" s="62" t="s">
        <v>5</v>
      </c>
      <c r="G33" s="68" t="s">
        <v>715</v>
      </c>
      <c r="H33" s="68" t="s">
        <v>173</v>
      </c>
      <c r="I33" s="71" t="s">
        <v>22</v>
      </c>
      <c r="J33" s="71" t="s">
        <v>54</v>
      </c>
      <c r="K33" s="71" t="s">
        <v>53</v>
      </c>
      <c r="L33" s="71" t="s">
        <v>53</v>
      </c>
      <c r="M33" s="71" t="s">
        <v>53</v>
      </c>
      <c r="N33" s="71" t="s">
        <v>53</v>
      </c>
      <c r="O33" s="71" t="s">
        <v>53</v>
      </c>
      <c r="P33" s="71" t="s">
        <v>53</v>
      </c>
      <c r="Q33" s="71" t="s">
        <v>53</v>
      </c>
      <c r="R33" s="71" t="s">
        <v>53</v>
      </c>
      <c r="S33" s="71" t="s">
        <v>54</v>
      </c>
      <c r="T33" s="71" t="s">
        <v>53</v>
      </c>
      <c r="U33" s="71" t="s">
        <v>54</v>
      </c>
      <c r="V33" s="71" t="s">
        <v>53</v>
      </c>
      <c r="W33" s="71" t="s">
        <v>53</v>
      </c>
      <c r="X33" s="71" t="s">
        <v>53</v>
      </c>
      <c r="Y33" s="71" t="s">
        <v>53</v>
      </c>
      <c r="Z33" s="71" t="s">
        <v>53</v>
      </c>
      <c r="AA33" s="71" t="s">
        <v>53</v>
      </c>
      <c r="AB33" s="71" t="s">
        <v>53</v>
      </c>
      <c r="AC33" s="70" t="str">
        <f t="shared" si="0"/>
        <v>3 - Media</v>
      </c>
      <c r="AD33" s="233">
        <f t="shared" si="1"/>
        <v>0.6</v>
      </c>
      <c r="AE33" s="70" t="str">
        <f t="shared" si="2"/>
        <v>3 - Moderado</v>
      </c>
      <c r="AF33" s="233">
        <f t="shared" si="3"/>
        <v>0.6</v>
      </c>
      <c r="AG33" s="69" t="str">
        <f>IFERROR(INDEX(#REF!,MATCH(I33,#REF!,0),MATCH(AE33,#REF!,0)),"")</f>
        <v/>
      </c>
      <c r="AH33" s="233">
        <f t="shared" si="4"/>
        <v>0.36</v>
      </c>
      <c r="AI33" s="80" t="s">
        <v>747</v>
      </c>
      <c r="AJ33" s="67" t="s">
        <v>677</v>
      </c>
      <c r="AK33" s="72" t="s">
        <v>742</v>
      </c>
      <c r="AL33" s="72" t="s">
        <v>741</v>
      </c>
      <c r="AM33" s="62" t="s">
        <v>35</v>
      </c>
      <c r="AN33" s="67" t="s">
        <v>45</v>
      </c>
      <c r="AO33" s="67" t="s">
        <v>50</v>
      </c>
      <c r="AP33" s="62" t="s">
        <v>52</v>
      </c>
      <c r="AQ33" s="62" t="s">
        <v>35</v>
      </c>
      <c r="AR33" s="67" t="s">
        <v>45</v>
      </c>
      <c r="AS33" s="67" t="s">
        <v>50</v>
      </c>
      <c r="AT33" s="62" t="s">
        <v>52</v>
      </c>
      <c r="AU33" s="62" t="s">
        <v>35</v>
      </c>
      <c r="AV33" s="67" t="s">
        <v>45</v>
      </c>
      <c r="AW33" s="67" t="s">
        <v>50</v>
      </c>
      <c r="AX33" s="62" t="s">
        <v>52</v>
      </c>
      <c r="AY33" s="62" t="s">
        <v>35</v>
      </c>
      <c r="AZ33" s="67" t="s">
        <v>45</v>
      </c>
      <c r="BA33" s="67" t="s">
        <v>50</v>
      </c>
      <c r="BB33" s="62" t="s">
        <v>52</v>
      </c>
      <c r="BC33" s="62" t="s">
        <v>35</v>
      </c>
      <c r="BD33" s="67" t="s">
        <v>45</v>
      </c>
      <c r="BE33" s="67" t="s">
        <v>50</v>
      </c>
      <c r="BF33" s="62" t="s">
        <v>52</v>
      </c>
      <c r="BG33" s="62" t="s">
        <v>35</v>
      </c>
      <c r="BH33" s="67" t="s">
        <v>45</v>
      </c>
      <c r="BI33" s="67" t="s">
        <v>50</v>
      </c>
      <c r="BJ33" s="62" t="s">
        <v>52</v>
      </c>
      <c r="BK33" s="62"/>
      <c r="BL33" s="67"/>
      <c r="BM33" s="67"/>
      <c r="BN33" s="62"/>
      <c r="BO33" s="62"/>
      <c r="BP33" s="67"/>
      <c r="BQ33" s="67"/>
      <c r="BR33" s="62"/>
      <c r="BS33" s="62"/>
      <c r="BT33" s="67"/>
      <c r="BU33" s="67"/>
      <c r="BV33" s="62"/>
      <c r="BW33" s="62"/>
      <c r="BX33" s="67"/>
      <c r="BY33" s="67"/>
      <c r="BZ33" s="62"/>
      <c r="CA33" s="62"/>
      <c r="CB33" s="67"/>
      <c r="CC33" s="67"/>
      <c r="CD33" s="62"/>
      <c r="CE33" s="62"/>
      <c r="CF33" s="67"/>
      <c r="CG33" s="67"/>
      <c r="CH33" s="62"/>
      <c r="CI33" s="67"/>
      <c r="CJ33" s="67"/>
      <c r="CK33" s="62"/>
      <c r="CL33" s="66" t="s">
        <v>18</v>
      </c>
      <c r="CM33" s="249">
        <f t="shared" si="5"/>
        <v>2.7993599999999997E-2</v>
      </c>
      <c r="CN33" s="66" t="s">
        <v>30</v>
      </c>
      <c r="CO33" s="249">
        <f t="shared" si="6"/>
        <v>0.6</v>
      </c>
      <c r="CP33" s="63" t="str">
        <f t="shared" si="7"/>
        <v>MODERADO</v>
      </c>
      <c r="CQ33" s="233">
        <f t="shared" si="8"/>
        <v>1.6796159999999997E-2</v>
      </c>
      <c r="CR33" s="77" t="s">
        <v>230</v>
      </c>
      <c r="CS33" s="63">
        <f t="shared" si="9"/>
        <v>3</v>
      </c>
      <c r="CT33" s="62"/>
      <c r="CU33" s="172" t="s">
        <v>687</v>
      </c>
      <c r="CV33" s="79" t="s">
        <v>672</v>
      </c>
      <c r="CW33" s="242"/>
      <c r="CX33" s="56">
        <f t="shared" si="10"/>
        <v>3</v>
      </c>
      <c r="CY33" s="59">
        <f t="shared" si="11"/>
        <v>3</v>
      </c>
      <c r="CZ33" s="56" t="str">
        <f t="shared" si="12"/>
        <v>Moderado</v>
      </c>
      <c r="DA33" s="237">
        <f t="shared" si="13"/>
        <v>0.6</v>
      </c>
      <c r="DB33" s="57">
        <f t="shared" si="14"/>
        <v>0.15</v>
      </c>
      <c r="DC33" s="57">
        <f t="shared" si="15"/>
        <v>0.25</v>
      </c>
      <c r="DD33" s="56">
        <f t="shared" si="16"/>
        <v>0.4</v>
      </c>
      <c r="DE33" s="55">
        <f t="shared" si="17"/>
        <v>2</v>
      </c>
      <c r="DF33" s="272">
        <f t="shared" si="18"/>
        <v>0.36</v>
      </c>
      <c r="DG33" s="55">
        <f t="shared" si="19"/>
        <v>3</v>
      </c>
      <c r="DH33" s="55"/>
      <c r="DI33" s="272">
        <f t="shared" si="20"/>
        <v>0.6</v>
      </c>
      <c r="DJ33" s="57">
        <f t="shared" si="21"/>
        <v>0.15</v>
      </c>
      <c r="DK33" s="57">
        <f t="shared" si="22"/>
        <v>0.25</v>
      </c>
      <c r="DL33" s="56">
        <f t="shared" si="23"/>
        <v>0.4</v>
      </c>
      <c r="DM33" s="55">
        <f t="shared" si="24"/>
        <v>2</v>
      </c>
      <c r="DN33" s="272">
        <f t="shared" si="25"/>
        <v>0.216</v>
      </c>
      <c r="DO33" s="55">
        <f t="shared" si="26"/>
        <v>3</v>
      </c>
      <c r="DP33" s="272">
        <f t="shared" si="27"/>
        <v>0.6</v>
      </c>
      <c r="DQ33" s="57">
        <f t="shared" si="28"/>
        <v>0.15</v>
      </c>
      <c r="DR33" s="57">
        <f t="shared" si="29"/>
        <v>0.25</v>
      </c>
      <c r="DS33" s="56">
        <f t="shared" si="30"/>
        <v>0.4</v>
      </c>
      <c r="DT33" s="55">
        <f t="shared" si="31"/>
        <v>1</v>
      </c>
      <c r="DU33" s="272">
        <f t="shared" si="32"/>
        <v>0.12959999999999999</v>
      </c>
      <c r="DV33" s="55">
        <f t="shared" si="33"/>
        <v>3</v>
      </c>
      <c r="DW33" s="272">
        <f t="shared" si="34"/>
        <v>0.6</v>
      </c>
      <c r="DX33" s="57">
        <f t="shared" si="35"/>
        <v>0.15</v>
      </c>
      <c r="DY33" s="57">
        <f t="shared" si="99"/>
        <v>0.25</v>
      </c>
      <c r="DZ33" s="56">
        <f t="shared" si="37"/>
        <v>0.4</v>
      </c>
      <c r="EA33" s="55">
        <f t="shared" si="38"/>
        <v>1</v>
      </c>
      <c r="EB33" s="272">
        <f t="shared" si="39"/>
        <v>7.7759999999999996E-2</v>
      </c>
      <c r="EC33" s="55">
        <f t="shared" si="40"/>
        <v>3</v>
      </c>
      <c r="ED33" s="272">
        <f t="shared" si="41"/>
        <v>0.6</v>
      </c>
      <c r="EE33" s="57">
        <f t="shared" si="42"/>
        <v>0.15</v>
      </c>
      <c r="EF33" s="57">
        <f t="shared" si="43"/>
        <v>0.25</v>
      </c>
      <c r="EG33" s="56">
        <f t="shared" si="44"/>
        <v>0.4</v>
      </c>
      <c r="EH33" s="55">
        <f t="shared" si="45"/>
        <v>1</v>
      </c>
      <c r="EI33" s="272">
        <f t="shared" si="46"/>
        <v>4.6655999999999996E-2</v>
      </c>
      <c r="EJ33" s="55">
        <f t="shared" si="47"/>
        <v>3</v>
      </c>
      <c r="EK33" s="272">
        <f t="shared" si="48"/>
        <v>0.6</v>
      </c>
      <c r="EL33" s="57">
        <f t="shared" si="49"/>
        <v>0.15</v>
      </c>
      <c r="EM33" s="57">
        <f t="shared" si="50"/>
        <v>0.25</v>
      </c>
      <c r="EN33" s="56">
        <f t="shared" si="51"/>
        <v>0.4</v>
      </c>
      <c r="EO33" s="55">
        <f t="shared" si="52"/>
        <v>1</v>
      </c>
      <c r="EP33" s="272">
        <f t="shared" si="53"/>
        <v>2.7993599999999997E-2</v>
      </c>
      <c r="EQ33" s="55">
        <f t="shared" si="54"/>
        <v>3</v>
      </c>
      <c r="ER33" s="272">
        <f t="shared" si="55"/>
        <v>0.6</v>
      </c>
      <c r="ES33" s="57">
        <f t="shared" si="56"/>
        <v>0</v>
      </c>
      <c r="ET33" s="57">
        <f t="shared" si="57"/>
        <v>0</v>
      </c>
      <c r="EU33" s="56">
        <f t="shared" si="58"/>
        <v>0</v>
      </c>
      <c r="EV33" s="55">
        <f t="shared" si="59"/>
        <v>1</v>
      </c>
      <c r="EW33" s="272">
        <f t="shared" si="60"/>
        <v>2.7993599999999997E-2</v>
      </c>
      <c r="EX33" s="55">
        <f t="shared" si="61"/>
        <v>3</v>
      </c>
      <c r="EY33" s="272">
        <f t="shared" si="62"/>
        <v>0.6</v>
      </c>
      <c r="EZ33" s="57">
        <f t="shared" si="63"/>
        <v>0</v>
      </c>
      <c r="FA33" s="57">
        <f t="shared" si="64"/>
        <v>0</v>
      </c>
      <c r="FB33" s="56">
        <f t="shared" si="65"/>
        <v>0</v>
      </c>
      <c r="FC33" s="55">
        <f t="shared" si="66"/>
        <v>1</v>
      </c>
      <c r="FD33" s="272">
        <f t="shared" si="67"/>
        <v>2.7993599999999997E-2</v>
      </c>
      <c r="FE33" s="55">
        <f t="shared" si="68"/>
        <v>3</v>
      </c>
      <c r="FF33" s="272">
        <f t="shared" si="69"/>
        <v>0.6</v>
      </c>
      <c r="FG33" s="57">
        <f t="shared" si="70"/>
        <v>0</v>
      </c>
      <c r="FH33" s="57">
        <f t="shared" si="71"/>
        <v>0</v>
      </c>
      <c r="FI33" s="56">
        <f t="shared" si="72"/>
        <v>0</v>
      </c>
      <c r="FJ33" s="55">
        <f t="shared" si="73"/>
        <v>1</v>
      </c>
      <c r="FK33" s="272">
        <f t="shared" si="74"/>
        <v>2.7993599999999997E-2</v>
      </c>
      <c r="FL33" s="55">
        <f t="shared" si="75"/>
        <v>3</v>
      </c>
      <c r="FM33" s="272">
        <f t="shared" si="76"/>
        <v>0.6</v>
      </c>
      <c r="FN33" s="57">
        <f t="shared" si="77"/>
        <v>0</v>
      </c>
      <c r="FO33" s="57">
        <f t="shared" si="78"/>
        <v>0</v>
      </c>
      <c r="FP33" s="56">
        <f t="shared" si="79"/>
        <v>0</v>
      </c>
      <c r="FQ33" s="55">
        <f t="shared" si="80"/>
        <v>1</v>
      </c>
      <c r="FR33" s="272">
        <f t="shared" si="81"/>
        <v>2.7993599999999997E-2</v>
      </c>
      <c r="FS33" s="55">
        <f t="shared" si="82"/>
        <v>3</v>
      </c>
      <c r="FT33" s="272">
        <f t="shared" si="83"/>
        <v>0.6</v>
      </c>
      <c r="FU33" s="57">
        <f t="shared" si="84"/>
        <v>0</v>
      </c>
      <c r="FV33" s="57">
        <f t="shared" si="85"/>
        <v>0</v>
      </c>
      <c r="FW33" s="56">
        <f t="shared" si="86"/>
        <v>0</v>
      </c>
      <c r="FX33" s="55">
        <f t="shared" si="87"/>
        <v>1</v>
      </c>
      <c r="FY33" s="272">
        <f t="shared" si="88"/>
        <v>2.7993599999999997E-2</v>
      </c>
      <c r="FZ33" s="55">
        <f t="shared" si="89"/>
        <v>3</v>
      </c>
      <c r="GA33" s="272">
        <f t="shared" si="90"/>
        <v>0.6</v>
      </c>
      <c r="GB33" s="57">
        <f t="shared" si="91"/>
        <v>0</v>
      </c>
      <c r="GC33" s="57">
        <f t="shared" si="92"/>
        <v>0</v>
      </c>
      <c r="GD33" s="56">
        <f t="shared" si="93"/>
        <v>0</v>
      </c>
      <c r="GE33" s="55">
        <f t="shared" si="94"/>
        <v>1</v>
      </c>
      <c r="GF33" s="272">
        <f t="shared" si="95"/>
        <v>2.7993599999999997E-2</v>
      </c>
      <c r="GG33" s="55">
        <f t="shared" si="96"/>
        <v>3</v>
      </c>
      <c r="GH33" s="272">
        <f t="shared" si="97"/>
        <v>0.6</v>
      </c>
      <c r="GI33" s="272">
        <f t="shared" si="98"/>
        <v>0.6</v>
      </c>
    </row>
    <row r="34" spans="1:191" ht="193.8" x14ac:dyDescent="0.2">
      <c r="A34" s="347">
        <v>26</v>
      </c>
      <c r="B34" s="69" t="s">
        <v>680</v>
      </c>
      <c r="C34" s="80" t="s">
        <v>746</v>
      </c>
      <c r="D34" s="74" t="s">
        <v>205</v>
      </c>
      <c r="E34" s="68" t="s">
        <v>539</v>
      </c>
      <c r="F34" s="62" t="s">
        <v>224</v>
      </c>
      <c r="G34" s="68" t="s">
        <v>533</v>
      </c>
      <c r="H34" s="68" t="s">
        <v>173</v>
      </c>
      <c r="I34" s="71" t="s">
        <v>22</v>
      </c>
      <c r="J34" s="71" t="s">
        <v>54</v>
      </c>
      <c r="K34" s="71" t="s">
        <v>53</v>
      </c>
      <c r="L34" s="71" t="s">
        <v>53</v>
      </c>
      <c r="M34" s="71" t="s">
        <v>53</v>
      </c>
      <c r="N34" s="71" t="s">
        <v>53</v>
      </c>
      <c r="O34" s="71" t="s">
        <v>53</v>
      </c>
      <c r="P34" s="71" t="s">
        <v>53</v>
      </c>
      <c r="Q34" s="71" t="s">
        <v>53</v>
      </c>
      <c r="R34" s="71" t="s">
        <v>53</v>
      </c>
      <c r="S34" s="71" t="s">
        <v>54</v>
      </c>
      <c r="T34" s="71" t="s">
        <v>53</v>
      </c>
      <c r="U34" s="71" t="s">
        <v>54</v>
      </c>
      <c r="V34" s="71" t="s">
        <v>53</v>
      </c>
      <c r="W34" s="71" t="s">
        <v>53</v>
      </c>
      <c r="X34" s="71" t="s">
        <v>53</v>
      </c>
      <c r="Y34" s="71" t="s">
        <v>53</v>
      </c>
      <c r="Z34" s="71" t="s">
        <v>53</v>
      </c>
      <c r="AA34" s="71" t="s">
        <v>53</v>
      </c>
      <c r="AB34" s="71" t="s">
        <v>53</v>
      </c>
      <c r="AC34" s="70" t="str">
        <f t="shared" si="0"/>
        <v>3 - Media</v>
      </c>
      <c r="AD34" s="233">
        <f t="shared" si="1"/>
        <v>0.6</v>
      </c>
      <c r="AE34" s="70" t="str">
        <f t="shared" si="2"/>
        <v>3 - Moderado</v>
      </c>
      <c r="AF34" s="233">
        <f t="shared" si="3"/>
        <v>0.6</v>
      </c>
      <c r="AG34" s="69" t="str">
        <f>IFERROR(INDEX(#REF!,MATCH(I34,#REF!,0),MATCH(AE34,#REF!,0)),"")</f>
        <v/>
      </c>
      <c r="AH34" s="233">
        <f t="shared" si="4"/>
        <v>0.36</v>
      </c>
      <c r="AI34" s="80" t="s">
        <v>745</v>
      </c>
      <c r="AJ34" s="67" t="s">
        <v>677</v>
      </c>
      <c r="AK34" s="72" t="s">
        <v>742</v>
      </c>
      <c r="AL34" s="72" t="s">
        <v>741</v>
      </c>
      <c r="AM34" s="62" t="s">
        <v>35</v>
      </c>
      <c r="AN34" s="67" t="s">
        <v>45</v>
      </c>
      <c r="AO34" s="67" t="s">
        <v>50</v>
      </c>
      <c r="AP34" s="62" t="s">
        <v>52</v>
      </c>
      <c r="AQ34" s="62" t="s">
        <v>35</v>
      </c>
      <c r="AR34" s="67" t="s">
        <v>45</v>
      </c>
      <c r="AS34" s="67" t="s">
        <v>50</v>
      </c>
      <c r="AT34" s="62" t="s">
        <v>52</v>
      </c>
      <c r="AU34" s="62" t="s">
        <v>35</v>
      </c>
      <c r="AV34" s="67" t="s">
        <v>45</v>
      </c>
      <c r="AW34" s="67" t="s">
        <v>50</v>
      </c>
      <c r="AX34" s="62" t="s">
        <v>52</v>
      </c>
      <c r="AY34" s="62" t="s">
        <v>35</v>
      </c>
      <c r="AZ34" s="67" t="s">
        <v>45</v>
      </c>
      <c r="BA34" s="67" t="s">
        <v>50</v>
      </c>
      <c r="BB34" s="62" t="s">
        <v>52</v>
      </c>
      <c r="BC34" s="62" t="s">
        <v>35</v>
      </c>
      <c r="BD34" s="67" t="s">
        <v>45</v>
      </c>
      <c r="BE34" s="67" t="s">
        <v>50</v>
      </c>
      <c r="BF34" s="62" t="s">
        <v>52</v>
      </c>
      <c r="BG34" s="62" t="s">
        <v>35</v>
      </c>
      <c r="BH34" s="67" t="s">
        <v>45</v>
      </c>
      <c r="BI34" s="67" t="s">
        <v>50</v>
      </c>
      <c r="BJ34" s="62" t="s">
        <v>52</v>
      </c>
      <c r="BK34" s="62"/>
      <c r="BL34" s="67"/>
      <c r="BM34" s="67"/>
      <c r="BN34" s="62"/>
      <c r="BO34" s="62"/>
      <c r="BP34" s="67"/>
      <c r="BQ34" s="67"/>
      <c r="BR34" s="62"/>
      <c r="BS34" s="62"/>
      <c r="BT34" s="67"/>
      <c r="BU34" s="67"/>
      <c r="BV34" s="62"/>
      <c r="BW34" s="62"/>
      <c r="BX34" s="67"/>
      <c r="BY34" s="67"/>
      <c r="BZ34" s="62"/>
      <c r="CA34" s="62"/>
      <c r="CB34" s="67"/>
      <c r="CC34" s="67"/>
      <c r="CD34" s="62"/>
      <c r="CE34" s="62"/>
      <c r="CF34" s="67"/>
      <c r="CG34" s="67"/>
      <c r="CH34" s="62"/>
      <c r="CI34" s="67"/>
      <c r="CJ34" s="67"/>
      <c r="CK34" s="62"/>
      <c r="CL34" s="66" t="s">
        <v>18</v>
      </c>
      <c r="CM34" s="249">
        <f t="shared" si="5"/>
        <v>2.7993599999999997E-2</v>
      </c>
      <c r="CN34" s="66" t="s">
        <v>30</v>
      </c>
      <c r="CO34" s="249">
        <f t="shared" si="6"/>
        <v>0.6</v>
      </c>
      <c r="CP34" s="63" t="str">
        <f t="shared" si="7"/>
        <v>MODERADO</v>
      </c>
      <c r="CQ34" s="233">
        <f t="shared" si="8"/>
        <v>1.6796159999999997E-2</v>
      </c>
      <c r="CR34" s="77" t="s">
        <v>475</v>
      </c>
      <c r="CS34" s="63">
        <f t="shared" si="9"/>
        <v>3</v>
      </c>
      <c r="CT34" s="62"/>
      <c r="CU34" s="172" t="s">
        <v>687</v>
      </c>
      <c r="CV34" s="79" t="s">
        <v>672</v>
      </c>
      <c r="CW34" s="242"/>
      <c r="CX34" s="56">
        <f t="shared" si="10"/>
        <v>3</v>
      </c>
      <c r="CY34" s="59">
        <f t="shared" si="11"/>
        <v>3</v>
      </c>
      <c r="CZ34" s="56" t="str">
        <f t="shared" si="12"/>
        <v>Moderado</v>
      </c>
      <c r="DA34" s="237">
        <f t="shared" si="13"/>
        <v>0.6</v>
      </c>
      <c r="DB34" s="57">
        <f t="shared" si="14"/>
        <v>0.15</v>
      </c>
      <c r="DC34" s="57">
        <f t="shared" si="15"/>
        <v>0.25</v>
      </c>
      <c r="DD34" s="56">
        <f t="shared" si="16"/>
        <v>0.4</v>
      </c>
      <c r="DE34" s="55">
        <f t="shared" si="17"/>
        <v>2</v>
      </c>
      <c r="DF34" s="272">
        <f t="shared" si="18"/>
        <v>0.36</v>
      </c>
      <c r="DG34" s="55">
        <f t="shared" si="19"/>
        <v>3</v>
      </c>
      <c r="DH34" s="55"/>
      <c r="DI34" s="272">
        <f t="shared" si="20"/>
        <v>0.6</v>
      </c>
      <c r="DJ34" s="57">
        <f t="shared" si="21"/>
        <v>0.15</v>
      </c>
      <c r="DK34" s="57">
        <f t="shared" si="22"/>
        <v>0.25</v>
      </c>
      <c r="DL34" s="56">
        <f t="shared" si="23"/>
        <v>0.4</v>
      </c>
      <c r="DM34" s="55">
        <f t="shared" si="24"/>
        <v>2</v>
      </c>
      <c r="DN34" s="272">
        <f t="shared" si="25"/>
        <v>0.216</v>
      </c>
      <c r="DO34" s="55">
        <f t="shared" si="26"/>
        <v>3</v>
      </c>
      <c r="DP34" s="272">
        <f t="shared" si="27"/>
        <v>0.6</v>
      </c>
      <c r="DQ34" s="57">
        <f t="shared" si="28"/>
        <v>0.15</v>
      </c>
      <c r="DR34" s="57">
        <f t="shared" si="29"/>
        <v>0.25</v>
      </c>
      <c r="DS34" s="56">
        <f t="shared" si="30"/>
        <v>0.4</v>
      </c>
      <c r="DT34" s="55">
        <f t="shared" si="31"/>
        <v>1</v>
      </c>
      <c r="DU34" s="272">
        <f t="shared" si="32"/>
        <v>0.12959999999999999</v>
      </c>
      <c r="DV34" s="55">
        <f t="shared" si="33"/>
        <v>3</v>
      </c>
      <c r="DW34" s="272">
        <f t="shared" si="34"/>
        <v>0.6</v>
      </c>
      <c r="DX34" s="57">
        <f t="shared" si="35"/>
        <v>0.15</v>
      </c>
      <c r="DY34" s="57">
        <f t="shared" si="99"/>
        <v>0.25</v>
      </c>
      <c r="DZ34" s="56">
        <f t="shared" si="37"/>
        <v>0.4</v>
      </c>
      <c r="EA34" s="55">
        <f t="shared" si="38"/>
        <v>1</v>
      </c>
      <c r="EB34" s="272">
        <f t="shared" si="39"/>
        <v>7.7759999999999996E-2</v>
      </c>
      <c r="EC34" s="55">
        <f t="shared" si="40"/>
        <v>3</v>
      </c>
      <c r="ED34" s="272">
        <f t="shared" si="41"/>
        <v>0.6</v>
      </c>
      <c r="EE34" s="57">
        <f t="shared" si="42"/>
        <v>0.15</v>
      </c>
      <c r="EF34" s="57">
        <f t="shared" si="43"/>
        <v>0.25</v>
      </c>
      <c r="EG34" s="56">
        <f t="shared" si="44"/>
        <v>0.4</v>
      </c>
      <c r="EH34" s="55">
        <f t="shared" si="45"/>
        <v>1</v>
      </c>
      <c r="EI34" s="272">
        <f t="shared" si="46"/>
        <v>4.6655999999999996E-2</v>
      </c>
      <c r="EJ34" s="55">
        <f t="shared" si="47"/>
        <v>3</v>
      </c>
      <c r="EK34" s="272">
        <f t="shared" si="48"/>
        <v>0.6</v>
      </c>
      <c r="EL34" s="57">
        <f t="shared" si="49"/>
        <v>0.15</v>
      </c>
      <c r="EM34" s="57">
        <f t="shared" si="50"/>
        <v>0.25</v>
      </c>
      <c r="EN34" s="56">
        <f t="shared" si="51"/>
        <v>0.4</v>
      </c>
      <c r="EO34" s="55">
        <f t="shared" si="52"/>
        <v>1</v>
      </c>
      <c r="EP34" s="272">
        <f t="shared" si="53"/>
        <v>2.7993599999999997E-2</v>
      </c>
      <c r="EQ34" s="55">
        <f t="shared" si="54"/>
        <v>3</v>
      </c>
      <c r="ER34" s="272">
        <f t="shared" si="55"/>
        <v>0.6</v>
      </c>
      <c r="ES34" s="57">
        <f t="shared" si="56"/>
        <v>0</v>
      </c>
      <c r="ET34" s="57">
        <f t="shared" si="57"/>
        <v>0</v>
      </c>
      <c r="EU34" s="56">
        <f t="shared" si="58"/>
        <v>0</v>
      </c>
      <c r="EV34" s="55">
        <f t="shared" si="59"/>
        <v>1</v>
      </c>
      <c r="EW34" s="272">
        <f t="shared" si="60"/>
        <v>2.7993599999999997E-2</v>
      </c>
      <c r="EX34" s="55">
        <f t="shared" si="61"/>
        <v>3</v>
      </c>
      <c r="EY34" s="272">
        <f t="shared" si="62"/>
        <v>0.6</v>
      </c>
      <c r="EZ34" s="57">
        <f t="shared" si="63"/>
        <v>0</v>
      </c>
      <c r="FA34" s="57">
        <f t="shared" si="64"/>
        <v>0</v>
      </c>
      <c r="FB34" s="56">
        <f t="shared" si="65"/>
        <v>0</v>
      </c>
      <c r="FC34" s="55">
        <f t="shared" si="66"/>
        <v>1</v>
      </c>
      <c r="FD34" s="272">
        <f t="shared" si="67"/>
        <v>2.7993599999999997E-2</v>
      </c>
      <c r="FE34" s="55">
        <f t="shared" si="68"/>
        <v>3</v>
      </c>
      <c r="FF34" s="272">
        <f t="shared" si="69"/>
        <v>0.6</v>
      </c>
      <c r="FG34" s="57">
        <f t="shared" si="70"/>
        <v>0</v>
      </c>
      <c r="FH34" s="57">
        <f t="shared" si="71"/>
        <v>0</v>
      </c>
      <c r="FI34" s="56">
        <f t="shared" si="72"/>
        <v>0</v>
      </c>
      <c r="FJ34" s="55">
        <f t="shared" si="73"/>
        <v>1</v>
      </c>
      <c r="FK34" s="272">
        <f t="shared" si="74"/>
        <v>2.7993599999999997E-2</v>
      </c>
      <c r="FL34" s="55">
        <f t="shared" si="75"/>
        <v>3</v>
      </c>
      <c r="FM34" s="272">
        <f t="shared" si="76"/>
        <v>0.6</v>
      </c>
      <c r="FN34" s="57">
        <f t="shared" si="77"/>
        <v>0</v>
      </c>
      <c r="FO34" s="57">
        <f t="shared" si="78"/>
        <v>0</v>
      </c>
      <c r="FP34" s="56">
        <f t="shared" si="79"/>
        <v>0</v>
      </c>
      <c r="FQ34" s="55">
        <f t="shared" si="80"/>
        <v>1</v>
      </c>
      <c r="FR34" s="272">
        <f t="shared" si="81"/>
        <v>2.7993599999999997E-2</v>
      </c>
      <c r="FS34" s="55">
        <f t="shared" si="82"/>
        <v>3</v>
      </c>
      <c r="FT34" s="272">
        <f t="shared" si="83"/>
        <v>0.6</v>
      </c>
      <c r="FU34" s="57">
        <f t="shared" si="84"/>
        <v>0</v>
      </c>
      <c r="FV34" s="57">
        <f t="shared" si="85"/>
        <v>0</v>
      </c>
      <c r="FW34" s="56">
        <f t="shared" si="86"/>
        <v>0</v>
      </c>
      <c r="FX34" s="55">
        <f t="shared" si="87"/>
        <v>1</v>
      </c>
      <c r="FY34" s="272">
        <f t="shared" si="88"/>
        <v>2.7993599999999997E-2</v>
      </c>
      <c r="FZ34" s="55">
        <f t="shared" si="89"/>
        <v>3</v>
      </c>
      <c r="GA34" s="272">
        <f t="shared" si="90"/>
        <v>0.6</v>
      </c>
      <c r="GB34" s="57">
        <f t="shared" si="91"/>
        <v>0</v>
      </c>
      <c r="GC34" s="57">
        <f t="shared" si="92"/>
        <v>0</v>
      </c>
      <c r="GD34" s="56">
        <f t="shared" si="93"/>
        <v>0</v>
      </c>
      <c r="GE34" s="55">
        <f t="shared" si="94"/>
        <v>1</v>
      </c>
      <c r="GF34" s="272">
        <f t="shared" si="95"/>
        <v>2.7993599999999997E-2</v>
      </c>
      <c r="GG34" s="55">
        <f t="shared" si="96"/>
        <v>3</v>
      </c>
      <c r="GH34" s="272">
        <f t="shared" si="97"/>
        <v>0.6</v>
      </c>
      <c r="GI34" s="272">
        <f t="shared" si="98"/>
        <v>0.6</v>
      </c>
    </row>
    <row r="35" spans="1:191" ht="183.6" x14ac:dyDescent="0.2">
      <c r="A35" s="347">
        <v>27</v>
      </c>
      <c r="B35" s="69" t="s">
        <v>680</v>
      </c>
      <c r="C35" s="80" t="s">
        <v>744</v>
      </c>
      <c r="D35" s="74" t="s">
        <v>206</v>
      </c>
      <c r="E35" s="68" t="s">
        <v>204</v>
      </c>
      <c r="F35" s="62" t="s">
        <v>225</v>
      </c>
      <c r="G35" s="68" t="s">
        <v>533</v>
      </c>
      <c r="H35" s="68" t="s">
        <v>173</v>
      </c>
      <c r="I35" s="71" t="s">
        <v>22</v>
      </c>
      <c r="J35" s="71" t="s">
        <v>54</v>
      </c>
      <c r="K35" s="71" t="s">
        <v>53</v>
      </c>
      <c r="L35" s="71" t="s">
        <v>53</v>
      </c>
      <c r="M35" s="71" t="s">
        <v>53</v>
      </c>
      <c r="N35" s="71" t="s">
        <v>53</v>
      </c>
      <c r="O35" s="71" t="s">
        <v>53</v>
      </c>
      <c r="P35" s="71" t="s">
        <v>53</v>
      </c>
      <c r="Q35" s="71" t="s">
        <v>53</v>
      </c>
      <c r="R35" s="71" t="s">
        <v>53</v>
      </c>
      <c r="S35" s="71" t="s">
        <v>54</v>
      </c>
      <c r="T35" s="71" t="s">
        <v>53</v>
      </c>
      <c r="U35" s="71" t="s">
        <v>54</v>
      </c>
      <c r="V35" s="71" t="s">
        <v>53</v>
      </c>
      <c r="W35" s="71" t="s">
        <v>53</v>
      </c>
      <c r="X35" s="71" t="s">
        <v>53</v>
      </c>
      <c r="Y35" s="71" t="s">
        <v>53</v>
      </c>
      <c r="Z35" s="71" t="s">
        <v>53</v>
      </c>
      <c r="AA35" s="71" t="s">
        <v>53</v>
      </c>
      <c r="AB35" s="71" t="s">
        <v>53</v>
      </c>
      <c r="AC35" s="70" t="str">
        <f t="shared" si="0"/>
        <v>3 - Media</v>
      </c>
      <c r="AD35" s="233">
        <f t="shared" si="1"/>
        <v>0.6</v>
      </c>
      <c r="AE35" s="70" t="str">
        <f t="shared" si="2"/>
        <v>3 - Moderado</v>
      </c>
      <c r="AF35" s="233">
        <f t="shared" si="3"/>
        <v>0.6</v>
      </c>
      <c r="AG35" s="69" t="str">
        <f>IFERROR(INDEX(#REF!,MATCH(I35,#REF!,0),MATCH(AE35,#REF!,0)),"")</f>
        <v/>
      </c>
      <c r="AH35" s="233">
        <f t="shared" si="4"/>
        <v>0.36</v>
      </c>
      <c r="AI35" s="80" t="s">
        <v>743</v>
      </c>
      <c r="AJ35" s="67" t="s">
        <v>677</v>
      </c>
      <c r="AK35" s="72" t="s">
        <v>742</v>
      </c>
      <c r="AL35" s="72" t="s">
        <v>741</v>
      </c>
      <c r="AM35" s="62" t="s">
        <v>35</v>
      </c>
      <c r="AN35" s="67" t="s">
        <v>45</v>
      </c>
      <c r="AO35" s="67" t="s">
        <v>50</v>
      </c>
      <c r="AP35" s="62" t="s">
        <v>52</v>
      </c>
      <c r="AQ35" s="62" t="s">
        <v>35</v>
      </c>
      <c r="AR35" s="67" t="s">
        <v>45</v>
      </c>
      <c r="AS35" s="67" t="s">
        <v>50</v>
      </c>
      <c r="AT35" s="62" t="s">
        <v>52</v>
      </c>
      <c r="AU35" s="62" t="s">
        <v>35</v>
      </c>
      <c r="AV35" s="67" t="s">
        <v>45</v>
      </c>
      <c r="AW35" s="67" t="s">
        <v>50</v>
      </c>
      <c r="AX35" s="62" t="s">
        <v>52</v>
      </c>
      <c r="AY35" s="62" t="s">
        <v>35</v>
      </c>
      <c r="AZ35" s="67" t="s">
        <v>45</v>
      </c>
      <c r="BA35" s="67" t="s">
        <v>50</v>
      </c>
      <c r="BB35" s="62" t="s">
        <v>52</v>
      </c>
      <c r="BC35" s="62" t="s">
        <v>35</v>
      </c>
      <c r="BD35" s="67" t="s">
        <v>45</v>
      </c>
      <c r="BE35" s="67" t="s">
        <v>50</v>
      </c>
      <c r="BF35" s="62" t="s">
        <v>52</v>
      </c>
      <c r="BG35" s="62" t="s">
        <v>35</v>
      </c>
      <c r="BH35" s="67" t="s">
        <v>45</v>
      </c>
      <c r="BI35" s="67" t="s">
        <v>50</v>
      </c>
      <c r="BJ35" s="62" t="s">
        <v>52</v>
      </c>
      <c r="BK35" s="62"/>
      <c r="BL35" s="67"/>
      <c r="BM35" s="67"/>
      <c r="BN35" s="62"/>
      <c r="BO35" s="62"/>
      <c r="BP35" s="67"/>
      <c r="BQ35" s="67"/>
      <c r="BR35" s="62"/>
      <c r="BS35" s="62"/>
      <c r="BT35" s="67"/>
      <c r="BU35" s="67"/>
      <c r="BV35" s="62"/>
      <c r="BW35" s="62"/>
      <c r="BX35" s="67"/>
      <c r="BY35" s="67"/>
      <c r="BZ35" s="62"/>
      <c r="CA35" s="62"/>
      <c r="CB35" s="67"/>
      <c r="CC35" s="67"/>
      <c r="CD35" s="62"/>
      <c r="CE35" s="62"/>
      <c r="CF35" s="67"/>
      <c r="CG35" s="67"/>
      <c r="CH35" s="62"/>
      <c r="CI35" s="67"/>
      <c r="CJ35" s="67"/>
      <c r="CK35" s="62"/>
      <c r="CL35" s="66" t="s">
        <v>18</v>
      </c>
      <c r="CM35" s="249">
        <f t="shared" si="5"/>
        <v>2.7993599999999997E-2</v>
      </c>
      <c r="CN35" s="66" t="s">
        <v>30</v>
      </c>
      <c r="CO35" s="249">
        <f t="shared" si="6"/>
        <v>0.6</v>
      </c>
      <c r="CP35" s="63" t="str">
        <f t="shared" si="7"/>
        <v>MODERADO</v>
      </c>
      <c r="CQ35" s="233">
        <f t="shared" si="8"/>
        <v>1.6796159999999997E-2</v>
      </c>
      <c r="CR35" s="77" t="s">
        <v>230</v>
      </c>
      <c r="CS35" s="63">
        <f t="shared" si="9"/>
        <v>3</v>
      </c>
      <c r="CT35" s="62"/>
      <c r="CU35" s="172" t="s">
        <v>687</v>
      </c>
      <c r="CV35" s="79" t="s">
        <v>672</v>
      </c>
      <c r="CW35" s="242"/>
      <c r="CX35" s="56">
        <f t="shared" si="10"/>
        <v>3</v>
      </c>
      <c r="CY35" s="59">
        <f t="shared" si="11"/>
        <v>3</v>
      </c>
      <c r="CZ35" s="56" t="str">
        <f t="shared" si="12"/>
        <v>Moderado</v>
      </c>
      <c r="DA35" s="237">
        <f t="shared" si="13"/>
        <v>0.6</v>
      </c>
      <c r="DB35" s="57">
        <f t="shared" si="14"/>
        <v>0.15</v>
      </c>
      <c r="DC35" s="57">
        <f t="shared" si="15"/>
        <v>0.25</v>
      </c>
      <c r="DD35" s="56">
        <f t="shared" si="16"/>
        <v>0.4</v>
      </c>
      <c r="DE35" s="55">
        <f t="shared" si="17"/>
        <v>2</v>
      </c>
      <c r="DF35" s="272">
        <f t="shared" si="18"/>
        <v>0.36</v>
      </c>
      <c r="DG35" s="55">
        <f t="shared" si="19"/>
        <v>3</v>
      </c>
      <c r="DH35" s="55"/>
      <c r="DI35" s="272">
        <f t="shared" si="20"/>
        <v>0.6</v>
      </c>
      <c r="DJ35" s="57">
        <f t="shared" si="21"/>
        <v>0.15</v>
      </c>
      <c r="DK35" s="57">
        <f t="shared" si="22"/>
        <v>0.25</v>
      </c>
      <c r="DL35" s="56">
        <f t="shared" si="23"/>
        <v>0.4</v>
      </c>
      <c r="DM35" s="55">
        <f t="shared" si="24"/>
        <v>2</v>
      </c>
      <c r="DN35" s="272">
        <f t="shared" si="25"/>
        <v>0.216</v>
      </c>
      <c r="DO35" s="55">
        <f t="shared" si="26"/>
        <v>3</v>
      </c>
      <c r="DP35" s="272">
        <f t="shared" si="27"/>
        <v>0.6</v>
      </c>
      <c r="DQ35" s="57">
        <f t="shared" si="28"/>
        <v>0.15</v>
      </c>
      <c r="DR35" s="57">
        <f t="shared" si="29"/>
        <v>0.25</v>
      </c>
      <c r="DS35" s="56">
        <f t="shared" si="30"/>
        <v>0.4</v>
      </c>
      <c r="DT35" s="55">
        <f t="shared" si="31"/>
        <v>1</v>
      </c>
      <c r="DU35" s="272">
        <f t="shared" si="32"/>
        <v>0.12959999999999999</v>
      </c>
      <c r="DV35" s="55">
        <f t="shared" si="33"/>
        <v>3</v>
      </c>
      <c r="DW35" s="272">
        <f t="shared" si="34"/>
        <v>0.6</v>
      </c>
      <c r="DX35" s="57">
        <f t="shared" si="35"/>
        <v>0.15</v>
      </c>
      <c r="DY35" s="57">
        <f t="shared" si="99"/>
        <v>0.25</v>
      </c>
      <c r="DZ35" s="56">
        <f t="shared" si="37"/>
        <v>0.4</v>
      </c>
      <c r="EA35" s="55">
        <f t="shared" si="38"/>
        <v>1</v>
      </c>
      <c r="EB35" s="272">
        <f t="shared" si="39"/>
        <v>7.7759999999999996E-2</v>
      </c>
      <c r="EC35" s="55">
        <f t="shared" si="40"/>
        <v>3</v>
      </c>
      <c r="ED35" s="272">
        <f t="shared" si="41"/>
        <v>0.6</v>
      </c>
      <c r="EE35" s="57">
        <f t="shared" si="42"/>
        <v>0.15</v>
      </c>
      <c r="EF35" s="57">
        <f t="shared" si="43"/>
        <v>0.25</v>
      </c>
      <c r="EG35" s="56">
        <f t="shared" si="44"/>
        <v>0.4</v>
      </c>
      <c r="EH35" s="55">
        <f t="shared" si="45"/>
        <v>1</v>
      </c>
      <c r="EI35" s="272">
        <f t="shared" si="46"/>
        <v>4.6655999999999996E-2</v>
      </c>
      <c r="EJ35" s="55">
        <f t="shared" si="47"/>
        <v>3</v>
      </c>
      <c r="EK35" s="272">
        <f t="shared" si="48"/>
        <v>0.6</v>
      </c>
      <c r="EL35" s="57">
        <f t="shared" si="49"/>
        <v>0.15</v>
      </c>
      <c r="EM35" s="57">
        <f t="shared" si="50"/>
        <v>0.25</v>
      </c>
      <c r="EN35" s="56">
        <f t="shared" si="51"/>
        <v>0.4</v>
      </c>
      <c r="EO35" s="55">
        <f t="shared" si="52"/>
        <v>1</v>
      </c>
      <c r="EP35" s="272">
        <f t="shared" si="53"/>
        <v>2.7993599999999997E-2</v>
      </c>
      <c r="EQ35" s="55">
        <f t="shared" si="54"/>
        <v>3</v>
      </c>
      <c r="ER35" s="272">
        <f t="shared" si="55"/>
        <v>0.6</v>
      </c>
      <c r="ES35" s="57">
        <f t="shared" si="56"/>
        <v>0</v>
      </c>
      <c r="ET35" s="57">
        <f t="shared" si="57"/>
        <v>0</v>
      </c>
      <c r="EU35" s="56">
        <f t="shared" si="58"/>
        <v>0</v>
      </c>
      <c r="EV35" s="55">
        <f t="shared" si="59"/>
        <v>1</v>
      </c>
      <c r="EW35" s="272">
        <f t="shared" si="60"/>
        <v>2.7993599999999997E-2</v>
      </c>
      <c r="EX35" s="55">
        <f t="shared" si="61"/>
        <v>3</v>
      </c>
      <c r="EY35" s="272">
        <f t="shared" si="62"/>
        <v>0.6</v>
      </c>
      <c r="EZ35" s="57">
        <f t="shared" si="63"/>
        <v>0</v>
      </c>
      <c r="FA35" s="57">
        <f t="shared" si="64"/>
        <v>0</v>
      </c>
      <c r="FB35" s="56">
        <f t="shared" si="65"/>
        <v>0</v>
      </c>
      <c r="FC35" s="55">
        <f t="shared" si="66"/>
        <v>1</v>
      </c>
      <c r="FD35" s="272">
        <f t="shared" si="67"/>
        <v>2.7993599999999997E-2</v>
      </c>
      <c r="FE35" s="55">
        <f t="shared" si="68"/>
        <v>3</v>
      </c>
      <c r="FF35" s="272">
        <f t="shared" si="69"/>
        <v>0.6</v>
      </c>
      <c r="FG35" s="57">
        <f t="shared" si="70"/>
        <v>0</v>
      </c>
      <c r="FH35" s="57">
        <f t="shared" si="71"/>
        <v>0</v>
      </c>
      <c r="FI35" s="56">
        <f t="shared" si="72"/>
        <v>0</v>
      </c>
      <c r="FJ35" s="55">
        <f t="shared" si="73"/>
        <v>1</v>
      </c>
      <c r="FK35" s="272">
        <f t="shared" si="74"/>
        <v>2.7993599999999997E-2</v>
      </c>
      <c r="FL35" s="55">
        <f t="shared" si="75"/>
        <v>3</v>
      </c>
      <c r="FM35" s="272">
        <f t="shared" si="76"/>
        <v>0.6</v>
      </c>
      <c r="FN35" s="57">
        <f t="shared" si="77"/>
        <v>0</v>
      </c>
      <c r="FO35" s="57">
        <f t="shared" si="78"/>
        <v>0</v>
      </c>
      <c r="FP35" s="56">
        <f t="shared" si="79"/>
        <v>0</v>
      </c>
      <c r="FQ35" s="55">
        <f t="shared" si="80"/>
        <v>1</v>
      </c>
      <c r="FR35" s="272">
        <f t="shared" si="81"/>
        <v>2.7993599999999997E-2</v>
      </c>
      <c r="FS35" s="55">
        <f t="shared" si="82"/>
        <v>3</v>
      </c>
      <c r="FT35" s="272">
        <f t="shared" si="83"/>
        <v>0.6</v>
      </c>
      <c r="FU35" s="57">
        <f t="shared" si="84"/>
        <v>0</v>
      </c>
      <c r="FV35" s="57">
        <f t="shared" si="85"/>
        <v>0</v>
      </c>
      <c r="FW35" s="56">
        <f t="shared" si="86"/>
        <v>0</v>
      </c>
      <c r="FX35" s="55">
        <f t="shared" si="87"/>
        <v>1</v>
      </c>
      <c r="FY35" s="272">
        <f t="shared" si="88"/>
        <v>2.7993599999999997E-2</v>
      </c>
      <c r="FZ35" s="55">
        <f t="shared" si="89"/>
        <v>3</v>
      </c>
      <c r="GA35" s="272">
        <f t="shared" si="90"/>
        <v>0.6</v>
      </c>
      <c r="GB35" s="57">
        <f t="shared" si="91"/>
        <v>0</v>
      </c>
      <c r="GC35" s="57">
        <f t="shared" si="92"/>
        <v>0</v>
      </c>
      <c r="GD35" s="56">
        <f t="shared" si="93"/>
        <v>0</v>
      </c>
      <c r="GE35" s="55">
        <f t="shared" si="94"/>
        <v>1</v>
      </c>
      <c r="GF35" s="272">
        <f t="shared" si="95"/>
        <v>2.7993599999999997E-2</v>
      </c>
      <c r="GG35" s="55">
        <f t="shared" si="96"/>
        <v>3</v>
      </c>
      <c r="GH35" s="272">
        <f t="shared" si="97"/>
        <v>0.6</v>
      </c>
      <c r="GI35" s="272">
        <f t="shared" si="98"/>
        <v>0.6</v>
      </c>
    </row>
    <row r="36" spans="1:191" ht="112.2" x14ac:dyDescent="0.2">
      <c r="A36" s="347">
        <v>28</v>
      </c>
      <c r="B36" s="69" t="s">
        <v>680</v>
      </c>
      <c r="C36" s="80" t="s">
        <v>740</v>
      </c>
      <c r="D36" s="74" t="s">
        <v>205</v>
      </c>
      <c r="E36" s="68" t="s">
        <v>539</v>
      </c>
      <c r="F36" s="62" t="s">
        <v>224</v>
      </c>
      <c r="G36" s="68" t="s">
        <v>715</v>
      </c>
      <c r="H36" s="68" t="s">
        <v>173</v>
      </c>
      <c r="I36" s="71" t="s">
        <v>22</v>
      </c>
      <c r="J36" s="71" t="s">
        <v>54</v>
      </c>
      <c r="K36" s="71" t="s">
        <v>53</v>
      </c>
      <c r="L36" s="71" t="s">
        <v>53</v>
      </c>
      <c r="M36" s="71" t="s">
        <v>53</v>
      </c>
      <c r="N36" s="71" t="s">
        <v>53</v>
      </c>
      <c r="O36" s="71" t="s">
        <v>53</v>
      </c>
      <c r="P36" s="71" t="s">
        <v>53</v>
      </c>
      <c r="Q36" s="71" t="s">
        <v>53</v>
      </c>
      <c r="R36" s="71" t="s">
        <v>53</v>
      </c>
      <c r="S36" s="71" t="s">
        <v>54</v>
      </c>
      <c r="T36" s="71" t="s">
        <v>53</v>
      </c>
      <c r="U36" s="71" t="s">
        <v>54</v>
      </c>
      <c r="V36" s="71" t="s">
        <v>53</v>
      </c>
      <c r="W36" s="71" t="s">
        <v>53</v>
      </c>
      <c r="X36" s="71" t="s">
        <v>53</v>
      </c>
      <c r="Y36" s="71" t="s">
        <v>53</v>
      </c>
      <c r="Z36" s="71" t="s">
        <v>53</v>
      </c>
      <c r="AA36" s="71" t="s">
        <v>53</v>
      </c>
      <c r="AB36" s="71" t="s">
        <v>53</v>
      </c>
      <c r="AC36" s="70" t="str">
        <f t="shared" si="0"/>
        <v>3 - Media</v>
      </c>
      <c r="AD36" s="233">
        <f t="shared" si="1"/>
        <v>0.6</v>
      </c>
      <c r="AE36" s="70" t="str">
        <f t="shared" si="2"/>
        <v>3 - Moderado</v>
      </c>
      <c r="AF36" s="233">
        <f t="shared" si="3"/>
        <v>0.6</v>
      </c>
      <c r="AG36" s="69" t="str">
        <f>IFERROR(INDEX(#REF!,MATCH(I36,#REF!,0),MATCH(AE36,#REF!,0)),"")</f>
        <v/>
      </c>
      <c r="AH36" s="233">
        <f t="shared" si="4"/>
        <v>0.36</v>
      </c>
      <c r="AI36" s="80" t="s">
        <v>739</v>
      </c>
      <c r="AJ36" s="67" t="s">
        <v>677</v>
      </c>
      <c r="AK36" s="72" t="s">
        <v>736</v>
      </c>
      <c r="AL36" s="72" t="s">
        <v>735</v>
      </c>
      <c r="AM36" s="62" t="s">
        <v>35</v>
      </c>
      <c r="AN36" s="67" t="s">
        <v>45</v>
      </c>
      <c r="AO36" s="67" t="s">
        <v>50</v>
      </c>
      <c r="AP36" s="62" t="s">
        <v>52</v>
      </c>
      <c r="AQ36" s="62" t="s">
        <v>35</v>
      </c>
      <c r="AR36" s="67" t="s">
        <v>45</v>
      </c>
      <c r="AS36" s="67" t="s">
        <v>50</v>
      </c>
      <c r="AT36" s="62" t="s">
        <v>52</v>
      </c>
      <c r="AU36" s="62" t="s">
        <v>35</v>
      </c>
      <c r="AV36" s="67" t="s">
        <v>45</v>
      </c>
      <c r="AW36" s="67" t="s">
        <v>50</v>
      </c>
      <c r="AX36" s="62" t="s">
        <v>52</v>
      </c>
      <c r="AY36" s="62"/>
      <c r="AZ36" s="67"/>
      <c r="BA36" s="67"/>
      <c r="BB36" s="62"/>
      <c r="BC36" s="62"/>
      <c r="BD36" s="67"/>
      <c r="BE36" s="67"/>
      <c r="BF36" s="62"/>
      <c r="BG36" s="62"/>
      <c r="BH36" s="67"/>
      <c r="BI36" s="67"/>
      <c r="BJ36" s="62"/>
      <c r="BK36" s="62"/>
      <c r="BL36" s="67"/>
      <c r="BM36" s="67"/>
      <c r="BN36" s="62"/>
      <c r="BO36" s="62"/>
      <c r="BP36" s="67"/>
      <c r="BQ36" s="67"/>
      <c r="BR36" s="62"/>
      <c r="BS36" s="62"/>
      <c r="BT36" s="67"/>
      <c r="BU36" s="67"/>
      <c r="BV36" s="62"/>
      <c r="BW36" s="62"/>
      <c r="BX36" s="67"/>
      <c r="BY36" s="67"/>
      <c r="BZ36" s="62"/>
      <c r="CA36" s="62"/>
      <c r="CB36" s="67"/>
      <c r="CC36" s="67"/>
      <c r="CD36" s="62"/>
      <c r="CE36" s="62"/>
      <c r="CF36" s="67"/>
      <c r="CG36" s="67"/>
      <c r="CH36" s="62"/>
      <c r="CI36" s="67"/>
      <c r="CJ36" s="67"/>
      <c r="CK36" s="62"/>
      <c r="CL36" s="66" t="s">
        <v>18</v>
      </c>
      <c r="CM36" s="249">
        <f t="shared" si="5"/>
        <v>0.12959999999999999</v>
      </c>
      <c r="CN36" s="66" t="s">
        <v>30</v>
      </c>
      <c r="CO36" s="249">
        <f t="shared" si="6"/>
        <v>0.6</v>
      </c>
      <c r="CP36" s="63" t="str">
        <f t="shared" si="7"/>
        <v>MODERADO</v>
      </c>
      <c r="CQ36" s="233">
        <f t="shared" si="8"/>
        <v>7.7759999999999996E-2</v>
      </c>
      <c r="CR36" s="77" t="s">
        <v>475</v>
      </c>
      <c r="CS36" s="63">
        <f t="shared" si="9"/>
        <v>3</v>
      </c>
      <c r="CT36" s="62"/>
      <c r="CU36" s="172" t="s">
        <v>687</v>
      </c>
      <c r="CV36" s="79" t="s">
        <v>672</v>
      </c>
      <c r="CW36" s="242"/>
      <c r="CX36" s="56">
        <f t="shared" si="10"/>
        <v>3</v>
      </c>
      <c r="CY36" s="59">
        <f t="shared" si="11"/>
        <v>3</v>
      </c>
      <c r="CZ36" s="56" t="str">
        <f t="shared" si="12"/>
        <v>Moderado</v>
      </c>
      <c r="DA36" s="237">
        <f t="shared" si="13"/>
        <v>0.6</v>
      </c>
      <c r="DB36" s="57">
        <f t="shared" si="14"/>
        <v>0.15</v>
      </c>
      <c r="DC36" s="57">
        <f t="shared" si="15"/>
        <v>0.25</v>
      </c>
      <c r="DD36" s="56">
        <f t="shared" si="16"/>
        <v>0.4</v>
      </c>
      <c r="DE36" s="55">
        <f t="shared" si="17"/>
        <v>2</v>
      </c>
      <c r="DF36" s="272">
        <f t="shared" si="18"/>
        <v>0.36</v>
      </c>
      <c r="DG36" s="55">
        <f t="shared" si="19"/>
        <v>3</v>
      </c>
      <c r="DH36" s="55"/>
      <c r="DI36" s="272">
        <f t="shared" si="20"/>
        <v>0.6</v>
      </c>
      <c r="DJ36" s="57">
        <f t="shared" si="21"/>
        <v>0.15</v>
      </c>
      <c r="DK36" s="57">
        <f t="shared" si="22"/>
        <v>0.25</v>
      </c>
      <c r="DL36" s="56">
        <f t="shared" si="23"/>
        <v>0.4</v>
      </c>
      <c r="DM36" s="55">
        <f t="shared" si="24"/>
        <v>2</v>
      </c>
      <c r="DN36" s="272">
        <f t="shared" si="25"/>
        <v>0.216</v>
      </c>
      <c r="DO36" s="55">
        <f t="shared" si="26"/>
        <v>3</v>
      </c>
      <c r="DP36" s="272">
        <f t="shared" si="27"/>
        <v>0.6</v>
      </c>
      <c r="DQ36" s="57">
        <f t="shared" si="28"/>
        <v>0.15</v>
      </c>
      <c r="DR36" s="57">
        <f t="shared" si="29"/>
        <v>0.25</v>
      </c>
      <c r="DS36" s="56">
        <f t="shared" si="30"/>
        <v>0.4</v>
      </c>
      <c r="DT36" s="55">
        <f t="shared" si="31"/>
        <v>1</v>
      </c>
      <c r="DU36" s="272">
        <f t="shared" si="32"/>
        <v>0.12959999999999999</v>
      </c>
      <c r="DV36" s="55">
        <f t="shared" si="33"/>
        <v>3</v>
      </c>
      <c r="DW36" s="272">
        <f t="shared" si="34"/>
        <v>0.6</v>
      </c>
      <c r="DX36" s="57">
        <f t="shared" si="35"/>
        <v>0</v>
      </c>
      <c r="DY36" s="57">
        <f t="shared" si="99"/>
        <v>0</v>
      </c>
      <c r="DZ36" s="56">
        <f t="shared" si="37"/>
        <v>0</v>
      </c>
      <c r="EA36" s="55">
        <f t="shared" si="38"/>
        <v>1</v>
      </c>
      <c r="EB36" s="272">
        <f t="shared" si="39"/>
        <v>0.12959999999999999</v>
      </c>
      <c r="EC36" s="55">
        <f t="shared" si="40"/>
        <v>3</v>
      </c>
      <c r="ED36" s="272">
        <f t="shared" si="41"/>
        <v>0.6</v>
      </c>
      <c r="EE36" s="57">
        <f t="shared" si="42"/>
        <v>0</v>
      </c>
      <c r="EF36" s="57">
        <f t="shared" si="43"/>
        <v>0</v>
      </c>
      <c r="EG36" s="56">
        <f t="shared" si="44"/>
        <v>0</v>
      </c>
      <c r="EH36" s="55">
        <f t="shared" si="45"/>
        <v>1</v>
      </c>
      <c r="EI36" s="272">
        <f t="shared" si="46"/>
        <v>0.12959999999999999</v>
      </c>
      <c r="EJ36" s="55">
        <f t="shared" si="47"/>
        <v>3</v>
      </c>
      <c r="EK36" s="272">
        <f t="shared" si="48"/>
        <v>0.6</v>
      </c>
      <c r="EL36" s="57">
        <f t="shared" si="49"/>
        <v>0</v>
      </c>
      <c r="EM36" s="57">
        <f t="shared" si="50"/>
        <v>0</v>
      </c>
      <c r="EN36" s="56">
        <f t="shared" si="51"/>
        <v>0</v>
      </c>
      <c r="EO36" s="55">
        <f t="shared" si="52"/>
        <v>1</v>
      </c>
      <c r="EP36" s="272">
        <f t="shared" si="53"/>
        <v>0.12959999999999999</v>
      </c>
      <c r="EQ36" s="55">
        <f t="shared" si="54"/>
        <v>3</v>
      </c>
      <c r="ER36" s="272">
        <f t="shared" si="55"/>
        <v>0.6</v>
      </c>
      <c r="ES36" s="57">
        <f t="shared" si="56"/>
        <v>0</v>
      </c>
      <c r="ET36" s="57">
        <f t="shared" si="57"/>
        <v>0</v>
      </c>
      <c r="EU36" s="56">
        <f t="shared" si="58"/>
        <v>0</v>
      </c>
      <c r="EV36" s="55">
        <f t="shared" si="59"/>
        <v>1</v>
      </c>
      <c r="EW36" s="272">
        <f t="shared" si="60"/>
        <v>0.12959999999999999</v>
      </c>
      <c r="EX36" s="55">
        <f t="shared" si="61"/>
        <v>3</v>
      </c>
      <c r="EY36" s="272">
        <f t="shared" si="62"/>
        <v>0.6</v>
      </c>
      <c r="EZ36" s="57">
        <f t="shared" si="63"/>
        <v>0</v>
      </c>
      <c r="FA36" s="57">
        <f t="shared" si="64"/>
        <v>0</v>
      </c>
      <c r="FB36" s="56">
        <f t="shared" si="65"/>
        <v>0</v>
      </c>
      <c r="FC36" s="55">
        <f t="shared" si="66"/>
        <v>1</v>
      </c>
      <c r="FD36" s="272">
        <f t="shared" si="67"/>
        <v>0.12959999999999999</v>
      </c>
      <c r="FE36" s="55">
        <f t="shared" si="68"/>
        <v>3</v>
      </c>
      <c r="FF36" s="272">
        <f t="shared" si="69"/>
        <v>0.6</v>
      </c>
      <c r="FG36" s="57">
        <f t="shared" si="70"/>
        <v>0</v>
      </c>
      <c r="FH36" s="57">
        <f t="shared" si="71"/>
        <v>0</v>
      </c>
      <c r="FI36" s="56">
        <f t="shared" si="72"/>
        <v>0</v>
      </c>
      <c r="FJ36" s="55">
        <f t="shared" si="73"/>
        <v>1</v>
      </c>
      <c r="FK36" s="272">
        <f t="shared" si="74"/>
        <v>0.12959999999999999</v>
      </c>
      <c r="FL36" s="55">
        <f t="shared" si="75"/>
        <v>3</v>
      </c>
      <c r="FM36" s="272">
        <f t="shared" si="76"/>
        <v>0.6</v>
      </c>
      <c r="FN36" s="57">
        <f t="shared" si="77"/>
        <v>0</v>
      </c>
      <c r="FO36" s="57">
        <f t="shared" si="78"/>
        <v>0</v>
      </c>
      <c r="FP36" s="56">
        <f t="shared" si="79"/>
        <v>0</v>
      </c>
      <c r="FQ36" s="55">
        <f t="shared" si="80"/>
        <v>1</v>
      </c>
      <c r="FR36" s="272">
        <f t="shared" si="81"/>
        <v>0.12959999999999999</v>
      </c>
      <c r="FS36" s="55">
        <f t="shared" si="82"/>
        <v>3</v>
      </c>
      <c r="FT36" s="272">
        <f t="shared" si="83"/>
        <v>0.6</v>
      </c>
      <c r="FU36" s="57">
        <f t="shared" si="84"/>
        <v>0</v>
      </c>
      <c r="FV36" s="57">
        <f t="shared" si="85"/>
        <v>0</v>
      </c>
      <c r="FW36" s="56">
        <f t="shared" si="86"/>
        <v>0</v>
      </c>
      <c r="FX36" s="55">
        <f t="shared" si="87"/>
        <v>1</v>
      </c>
      <c r="FY36" s="272">
        <f t="shared" si="88"/>
        <v>0.12959999999999999</v>
      </c>
      <c r="FZ36" s="55">
        <f t="shared" si="89"/>
        <v>3</v>
      </c>
      <c r="GA36" s="272">
        <f t="shared" si="90"/>
        <v>0.6</v>
      </c>
      <c r="GB36" s="57">
        <f t="shared" si="91"/>
        <v>0</v>
      </c>
      <c r="GC36" s="57">
        <f t="shared" si="92"/>
        <v>0</v>
      </c>
      <c r="GD36" s="56">
        <f t="shared" si="93"/>
        <v>0</v>
      </c>
      <c r="GE36" s="55">
        <f t="shared" si="94"/>
        <v>1</v>
      </c>
      <c r="GF36" s="272">
        <f t="shared" si="95"/>
        <v>0.12959999999999999</v>
      </c>
      <c r="GG36" s="55">
        <f t="shared" si="96"/>
        <v>3</v>
      </c>
      <c r="GH36" s="272">
        <f t="shared" si="97"/>
        <v>0.6</v>
      </c>
      <c r="GI36" s="272">
        <f t="shared" si="98"/>
        <v>0.6</v>
      </c>
    </row>
    <row r="37" spans="1:191" ht="102" x14ac:dyDescent="0.2">
      <c r="A37" s="347">
        <v>28</v>
      </c>
      <c r="B37" s="69" t="s">
        <v>680</v>
      </c>
      <c r="C37" s="80" t="s">
        <v>738</v>
      </c>
      <c r="D37" s="74" t="s">
        <v>206</v>
      </c>
      <c r="E37" s="68" t="s">
        <v>204</v>
      </c>
      <c r="F37" s="62" t="s">
        <v>5</v>
      </c>
      <c r="G37" s="68" t="s">
        <v>715</v>
      </c>
      <c r="H37" s="68" t="s">
        <v>173</v>
      </c>
      <c r="I37" s="71" t="s">
        <v>22</v>
      </c>
      <c r="J37" s="71" t="s">
        <v>54</v>
      </c>
      <c r="K37" s="71" t="s">
        <v>53</v>
      </c>
      <c r="L37" s="71" t="s">
        <v>53</v>
      </c>
      <c r="M37" s="71" t="s">
        <v>53</v>
      </c>
      <c r="N37" s="71" t="s">
        <v>53</v>
      </c>
      <c r="O37" s="71" t="s">
        <v>53</v>
      </c>
      <c r="P37" s="71" t="s">
        <v>53</v>
      </c>
      <c r="Q37" s="71" t="s">
        <v>53</v>
      </c>
      <c r="R37" s="71" t="s">
        <v>53</v>
      </c>
      <c r="S37" s="71" t="s">
        <v>54</v>
      </c>
      <c r="T37" s="71" t="s">
        <v>53</v>
      </c>
      <c r="U37" s="71" t="s">
        <v>54</v>
      </c>
      <c r="V37" s="71" t="s">
        <v>53</v>
      </c>
      <c r="W37" s="71" t="s">
        <v>53</v>
      </c>
      <c r="X37" s="71" t="s">
        <v>53</v>
      </c>
      <c r="Y37" s="71" t="s">
        <v>53</v>
      </c>
      <c r="Z37" s="71" t="s">
        <v>53</v>
      </c>
      <c r="AA37" s="71" t="s">
        <v>53</v>
      </c>
      <c r="AB37" s="71" t="s">
        <v>53</v>
      </c>
      <c r="AC37" s="70" t="str">
        <f t="shared" si="0"/>
        <v>3 - Media</v>
      </c>
      <c r="AD37" s="233">
        <f t="shared" si="1"/>
        <v>0.6</v>
      </c>
      <c r="AE37" s="70" t="str">
        <f t="shared" si="2"/>
        <v>3 - Moderado</v>
      </c>
      <c r="AF37" s="233">
        <f t="shared" si="3"/>
        <v>0.6</v>
      </c>
      <c r="AG37" s="69" t="str">
        <f>IFERROR(INDEX(#REF!,MATCH(I37,#REF!,0),MATCH(AE37,#REF!,0)),"")</f>
        <v/>
      </c>
      <c r="AH37" s="233">
        <f t="shared" si="4"/>
        <v>0.36</v>
      </c>
      <c r="AI37" s="80" t="s">
        <v>737</v>
      </c>
      <c r="AJ37" s="67" t="s">
        <v>677</v>
      </c>
      <c r="AK37" s="72" t="s">
        <v>736</v>
      </c>
      <c r="AL37" s="72" t="s">
        <v>735</v>
      </c>
      <c r="AM37" s="62" t="s">
        <v>35</v>
      </c>
      <c r="AN37" s="67" t="s">
        <v>45</v>
      </c>
      <c r="AO37" s="67" t="s">
        <v>50</v>
      </c>
      <c r="AP37" s="62" t="s">
        <v>52</v>
      </c>
      <c r="AQ37" s="62" t="s">
        <v>35</v>
      </c>
      <c r="AR37" s="67" t="s">
        <v>45</v>
      </c>
      <c r="AS37" s="67" t="s">
        <v>50</v>
      </c>
      <c r="AT37" s="62" t="s">
        <v>52</v>
      </c>
      <c r="AU37" s="62" t="s">
        <v>35</v>
      </c>
      <c r="AV37" s="67" t="s">
        <v>45</v>
      </c>
      <c r="AW37" s="67" t="s">
        <v>50</v>
      </c>
      <c r="AX37" s="62" t="s">
        <v>52</v>
      </c>
      <c r="AY37" s="62"/>
      <c r="AZ37" s="67"/>
      <c r="BA37" s="67"/>
      <c r="BB37" s="62"/>
      <c r="BC37" s="62"/>
      <c r="BD37" s="67"/>
      <c r="BE37" s="67"/>
      <c r="BF37" s="62"/>
      <c r="BG37" s="62"/>
      <c r="BH37" s="67"/>
      <c r="BI37" s="67"/>
      <c r="BJ37" s="62"/>
      <c r="BK37" s="62"/>
      <c r="BL37" s="67"/>
      <c r="BM37" s="67"/>
      <c r="BN37" s="62"/>
      <c r="BO37" s="62"/>
      <c r="BP37" s="67"/>
      <c r="BQ37" s="67"/>
      <c r="BR37" s="62"/>
      <c r="BS37" s="62"/>
      <c r="BT37" s="67"/>
      <c r="BU37" s="67"/>
      <c r="BV37" s="62"/>
      <c r="BW37" s="62"/>
      <c r="BX37" s="67"/>
      <c r="BY37" s="67"/>
      <c r="BZ37" s="62"/>
      <c r="CA37" s="62"/>
      <c r="CB37" s="67"/>
      <c r="CC37" s="67"/>
      <c r="CD37" s="62"/>
      <c r="CE37" s="62"/>
      <c r="CF37" s="67"/>
      <c r="CG37" s="67"/>
      <c r="CH37" s="62"/>
      <c r="CI37" s="67"/>
      <c r="CJ37" s="67"/>
      <c r="CK37" s="62"/>
      <c r="CL37" s="66" t="s">
        <v>18</v>
      </c>
      <c r="CM37" s="249">
        <f t="shared" si="5"/>
        <v>0.12959999999999999</v>
      </c>
      <c r="CN37" s="66" t="s">
        <v>30</v>
      </c>
      <c r="CO37" s="249">
        <f t="shared" si="6"/>
        <v>0.6</v>
      </c>
      <c r="CP37" s="63" t="str">
        <f t="shared" si="7"/>
        <v>MODERADO</v>
      </c>
      <c r="CQ37" s="233">
        <f t="shared" si="8"/>
        <v>7.7759999999999996E-2</v>
      </c>
      <c r="CR37" s="77" t="s">
        <v>230</v>
      </c>
      <c r="CS37" s="63">
        <f t="shared" si="9"/>
        <v>3</v>
      </c>
      <c r="CT37" s="62"/>
      <c r="CU37" s="172" t="s">
        <v>687</v>
      </c>
      <c r="CV37" s="79" t="s">
        <v>672</v>
      </c>
      <c r="CW37" s="242"/>
      <c r="CX37" s="56">
        <f t="shared" si="10"/>
        <v>3</v>
      </c>
      <c r="CY37" s="59">
        <f t="shared" si="11"/>
        <v>3</v>
      </c>
      <c r="CZ37" s="56" t="str">
        <f t="shared" si="12"/>
        <v>Moderado</v>
      </c>
      <c r="DA37" s="237">
        <f t="shared" si="13"/>
        <v>0.6</v>
      </c>
      <c r="DB37" s="57">
        <f t="shared" si="14"/>
        <v>0.15</v>
      </c>
      <c r="DC37" s="57">
        <f t="shared" si="15"/>
        <v>0.25</v>
      </c>
      <c r="DD37" s="56">
        <f t="shared" si="16"/>
        <v>0.4</v>
      </c>
      <c r="DE37" s="55">
        <f t="shared" si="17"/>
        <v>2</v>
      </c>
      <c r="DF37" s="272">
        <f t="shared" si="18"/>
        <v>0.36</v>
      </c>
      <c r="DG37" s="55">
        <f t="shared" si="19"/>
        <v>3</v>
      </c>
      <c r="DH37" s="55"/>
      <c r="DI37" s="272">
        <f t="shared" si="20"/>
        <v>0.6</v>
      </c>
      <c r="DJ37" s="57">
        <f t="shared" si="21"/>
        <v>0.15</v>
      </c>
      <c r="DK37" s="57">
        <f t="shared" si="22"/>
        <v>0.25</v>
      </c>
      <c r="DL37" s="56">
        <f t="shared" si="23"/>
        <v>0.4</v>
      </c>
      <c r="DM37" s="55">
        <f t="shared" si="24"/>
        <v>2</v>
      </c>
      <c r="DN37" s="272">
        <f t="shared" si="25"/>
        <v>0.216</v>
      </c>
      <c r="DO37" s="55">
        <f t="shared" si="26"/>
        <v>3</v>
      </c>
      <c r="DP37" s="272">
        <f t="shared" si="27"/>
        <v>0.6</v>
      </c>
      <c r="DQ37" s="57">
        <f t="shared" si="28"/>
        <v>0.15</v>
      </c>
      <c r="DR37" s="57">
        <f t="shared" si="29"/>
        <v>0.25</v>
      </c>
      <c r="DS37" s="56">
        <f t="shared" si="30"/>
        <v>0.4</v>
      </c>
      <c r="DT37" s="55">
        <f t="shared" si="31"/>
        <v>1</v>
      </c>
      <c r="DU37" s="272">
        <f t="shared" si="32"/>
        <v>0.12959999999999999</v>
      </c>
      <c r="DV37" s="55">
        <f t="shared" si="33"/>
        <v>3</v>
      </c>
      <c r="DW37" s="272">
        <f t="shared" si="34"/>
        <v>0.6</v>
      </c>
      <c r="DX37" s="57">
        <f t="shared" si="35"/>
        <v>0</v>
      </c>
      <c r="DY37" s="57">
        <f t="shared" si="99"/>
        <v>0</v>
      </c>
      <c r="DZ37" s="56">
        <f t="shared" si="37"/>
        <v>0</v>
      </c>
      <c r="EA37" s="55">
        <f t="shared" si="38"/>
        <v>1</v>
      </c>
      <c r="EB37" s="272">
        <f t="shared" si="39"/>
        <v>0.12959999999999999</v>
      </c>
      <c r="EC37" s="55">
        <f t="shared" si="40"/>
        <v>3</v>
      </c>
      <c r="ED37" s="272">
        <f t="shared" si="41"/>
        <v>0.6</v>
      </c>
      <c r="EE37" s="57">
        <f t="shared" si="42"/>
        <v>0</v>
      </c>
      <c r="EF37" s="57">
        <f t="shared" si="43"/>
        <v>0</v>
      </c>
      <c r="EG37" s="56">
        <f t="shared" si="44"/>
        <v>0</v>
      </c>
      <c r="EH37" s="55">
        <f t="shared" si="45"/>
        <v>1</v>
      </c>
      <c r="EI37" s="272">
        <f t="shared" si="46"/>
        <v>0.12959999999999999</v>
      </c>
      <c r="EJ37" s="55">
        <f t="shared" si="47"/>
        <v>3</v>
      </c>
      <c r="EK37" s="272">
        <f t="shared" si="48"/>
        <v>0.6</v>
      </c>
      <c r="EL37" s="57">
        <f t="shared" si="49"/>
        <v>0</v>
      </c>
      <c r="EM37" s="57">
        <f t="shared" si="50"/>
        <v>0</v>
      </c>
      <c r="EN37" s="56">
        <f t="shared" si="51"/>
        <v>0</v>
      </c>
      <c r="EO37" s="55">
        <f t="shared" si="52"/>
        <v>1</v>
      </c>
      <c r="EP37" s="272">
        <f t="shared" si="53"/>
        <v>0.12959999999999999</v>
      </c>
      <c r="EQ37" s="55">
        <f t="shared" si="54"/>
        <v>3</v>
      </c>
      <c r="ER37" s="272">
        <f t="shared" si="55"/>
        <v>0.6</v>
      </c>
      <c r="ES37" s="57">
        <f t="shared" si="56"/>
        <v>0</v>
      </c>
      <c r="ET37" s="57">
        <f t="shared" si="57"/>
        <v>0</v>
      </c>
      <c r="EU37" s="56">
        <f t="shared" si="58"/>
        <v>0</v>
      </c>
      <c r="EV37" s="55">
        <f t="shared" si="59"/>
        <v>1</v>
      </c>
      <c r="EW37" s="272">
        <f t="shared" si="60"/>
        <v>0.12959999999999999</v>
      </c>
      <c r="EX37" s="55">
        <f t="shared" si="61"/>
        <v>3</v>
      </c>
      <c r="EY37" s="272">
        <f t="shared" si="62"/>
        <v>0.6</v>
      </c>
      <c r="EZ37" s="57">
        <f t="shared" si="63"/>
        <v>0</v>
      </c>
      <c r="FA37" s="57">
        <f t="shared" si="64"/>
        <v>0</v>
      </c>
      <c r="FB37" s="56">
        <f t="shared" si="65"/>
        <v>0</v>
      </c>
      <c r="FC37" s="55">
        <f t="shared" si="66"/>
        <v>1</v>
      </c>
      <c r="FD37" s="272">
        <f t="shared" si="67"/>
        <v>0.12959999999999999</v>
      </c>
      <c r="FE37" s="55">
        <f t="shared" si="68"/>
        <v>3</v>
      </c>
      <c r="FF37" s="272">
        <f t="shared" si="69"/>
        <v>0.6</v>
      </c>
      <c r="FG37" s="57">
        <f t="shared" si="70"/>
        <v>0</v>
      </c>
      <c r="FH37" s="57">
        <f t="shared" si="71"/>
        <v>0</v>
      </c>
      <c r="FI37" s="56">
        <f t="shared" si="72"/>
        <v>0</v>
      </c>
      <c r="FJ37" s="55">
        <f t="shared" si="73"/>
        <v>1</v>
      </c>
      <c r="FK37" s="272">
        <f t="shared" si="74"/>
        <v>0.12959999999999999</v>
      </c>
      <c r="FL37" s="55">
        <f t="shared" si="75"/>
        <v>3</v>
      </c>
      <c r="FM37" s="272">
        <f t="shared" si="76"/>
        <v>0.6</v>
      </c>
      <c r="FN37" s="57">
        <f t="shared" si="77"/>
        <v>0</v>
      </c>
      <c r="FO37" s="57">
        <f t="shared" si="78"/>
        <v>0</v>
      </c>
      <c r="FP37" s="56">
        <f t="shared" si="79"/>
        <v>0</v>
      </c>
      <c r="FQ37" s="55">
        <f t="shared" si="80"/>
        <v>1</v>
      </c>
      <c r="FR37" s="272">
        <f t="shared" si="81"/>
        <v>0.12959999999999999</v>
      </c>
      <c r="FS37" s="55">
        <f t="shared" si="82"/>
        <v>3</v>
      </c>
      <c r="FT37" s="272">
        <f t="shared" si="83"/>
        <v>0.6</v>
      </c>
      <c r="FU37" s="57">
        <f t="shared" si="84"/>
        <v>0</v>
      </c>
      <c r="FV37" s="57">
        <f t="shared" si="85"/>
        <v>0</v>
      </c>
      <c r="FW37" s="56">
        <f t="shared" si="86"/>
        <v>0</v>
      </c>
      <c r="FX37" s="55">
        <f t="shared" si="87"/>
        <v>1</v>
      </c>
      <c r="FY37" s="272">
        <f t="shared" si="88"/>
        <v>0.12959999999999999</v>
      </c>
      <c r="FZ37" s="55">
        <f t="shared" si="89"/>
        <v>3</v>
      </c>
      <c r="GA37" s="272">
        <f t="shared" si="90"/>
        <v>0.6</v>
      </c>
      <c r="GB37" s="57">
        <f t="shared" si="91"/>
        <v>0</v>
      </c>
      <c r="GC37" s="57">
        <f t="shared" si="92"/>
        <v>0</v>
      </c>
      <c r="GD37" s="56">
        <f t="shared" si="93"/>
        <v>0</v>
      </c>
      <c r="GE37" s="55">
        <f t="shared" si="94"/>
        <v>1</v>
      </c>
      <c r="GF37" s="272">
        <f t="shared" si="95"/>
        <v>0.12959999999999999</v>
      </c>
      <c r="GG37" s="55">
        <f t="shared" si="96"/>
        <v>3</v>
      </c>
      <c r="GH37" s="272">
        <f t="shared" si="97"/>
        <v>0.6</v>
      </c>
      <c r="GI37" s="272">
        <f t="shared" si="98"/>
        <v>0.6</v>
      </c>
    </row>
    <row r="38" spans="1:191" ht="112.2" x14ac:dyDescent="0.2">
      <c r="A38" s="347">
        <v>30</v>
      </c>
      <c r="B38" s="69" t="s">
        <v>680</v>
      </c>
      <c r="C38" s="80" t="s">
        <v>734</v>
      </c>
      <c r="D38" s="74" t="s">
        <v>205</v>
      </c>
      <c r="E38" s="68" t="s">
        <v>539</v>
      </c>
      <c r="F38" s="73" t="s">
        <v>2</v>
      </c>
      <c r="G38" s="68" t="s">
        <v>715</v>
      </c>
      <c r="H38" s="68" t="s">
        <v>173</v>
      </c>
      <c r="I38" s="71" t="s">
        <v>22</v>
      </c>
      <c r="J38" s="71" t="s">
        <v>54</v>
      </c>
      <c r="K38" s="71" t="s">
        <v>53</v>
      </c>
      <c r="L38" s="71" t="s">
        <v>53</v>
      </c>
      <c r="M38" s="71" t="s">
        <v>53</v>
      </c>
      <c r="N38" s="71" t="s">
        <v>53</v>
      </c>
      <c r="O38" s="71" t="s">
        <v>53</v>
      </c>
      <c r="P38" s="71" t="s">
        <v>53</v>
      </c>
      <c r="Q38" s="71" t="s">
        <v>53</v>
      </c>
      <c r="R38" s="71" t="s">
        <v>53</v>
      </c>
      <c r="S38" s="71" t="s">
        <v>54</v>
      </c>
      <c r="T38" s="71" t="s">
        <v>53</v>
      </c>
      <c r="U38" s="71" t="s">
        <v>54</v>
      </c>
      <c r="V38" s="71" t="s">
        <v>53</v>
      </c>
      <c r="W38" s="71" t="s">
        <v>53</v>
      </c>
      <c r="X38" s="71" t="s">
        <v>53</v>
      </c>
      <c r="Y38" s="71" t="s">
        <v>53</v>
      </c>
      <c r="Z38" s="71" t="s">
        <v>53</v>
      </c>
      <c r="AA38" s="71" t="s">
        <v>53</v>
      </c>
      <c r="AB38" s="71" t="s">
        <v>53</v>
      </c>
      <c r="AC38" s="70" t="str">
        <f t="shared" si="0"/>
        <v>3 - Media</v>
      </c>
      <c r="AD38" s="233">
        <f t="shared" si="1"/>
        <v>0.6</v>
      </c>
      <c r="AE38" s="70" t="str">
        <f t="shared" si="2"/>
        <v>3 - Moderado</v>
      </c>
      <c r="AF38" s="233">
        <f t="shared" si="3"/>
        <v>0.6</v>
      </c>
      <c r="AG38" s="69" t="str">
        <f>IFERROR(INDEX(#REF!,MATCH(I38,#REF!,0),MATCH(AE38,#REF!,0)),"")</f>
        <v/>
      </c>
      <c r="AH38" s="233">
        <f t="shared" si="4"/>
        <v>0.36</v>
      </c>
      <c r="AI38" s="80" t="s">
        <v>733</v>
      </c>
      <c r="AJ38" s="67" t="s">
        <v>677</v>
      </c>
      <c r="AK38" s="72" t="s">
        <v>684</v>
      </c>
      <c r="AL38" s="72" t="s">
        <v>683</v>
      </c>
      <c r="AM38" s="62" t="s">
        <v>35</v>
      </c>
      <c r="AN38" s="67" t="s">
        <v>45</v>
      </c>
      <c r="AO38" s="67" t="s">
        <v>50</v>
      </c>
      <c r="AP38" s="62" t="s">
        <v>52</v>
      </c>
      <c r="AQ38" s="62" t="s">
        <v>35</v>
      </c>
      <c r="AR38" s="67" t="s">
        <v>45</v>
      </c>
      <c r="AS38" s="67" t="s">
        <v>50</v>
      </c>
      <c r="AT38" s="62" t="s">
        <v>52</v>
      </c>
      <c r="AU38" s="62" t="s">
        <v>35</v>
      </c>
      <c r="AV38" s="67" t="s">
        <v>45</v>
      </c>
      <c r="AW38" s="67" t="s">
        <v>50</v>
      </c>
      <c r="AX38" s="62" t="s">
        <v>52</v>
      </c>
      <c r="AY38" s="62" t="s">
        <v>35</v>
      </c>
      <c r="AZ38" s="67" t="s">
        <v>45</v>
      </c>
      <c r="BA38" s="67" t="s">
        <v>50</v>
      </c>
      <c r="BB38" s="62" t="s">
        <v>52</v>
      </c>
      <c r="BC38" s="62" t="s">
        <v>35</v>
      </c>
      <c r="BD38" s="67" t="s">
        <v>45</v>
      </c>
      <c r="BE38" s="67" t="s">
        <v>50</v>
      </c>
      <c r="BF38" s="62" t="s">
        <v>52</v>
      </c>
      <c r="BG38" s="62"/>
      <c r="BH38" s="67"/>
      <c r="BI38" s="67"/>
      <c r="BJ38" s="62"/>
      <c r="BK38" s="62"/>
      <c r="BL38" s="67"/>
      <c r="BM38" s="67"/>
      <c r="BN38" s="62"/>
      <c r="BO38" s="62"/>
      <c r="BP38" s="67"/>
      <c r="BQ38" s="67"/>
      <c r="BR38" s="62"/>
      <c r="BS38" s="62"/>
      <c r="BT38" s="67"/>
      <c r="BU38" s="67"/>
      <c r="BV38" s="62"/>
      <c r="BW38" s="62"/>
      <c r="BX38" s="67"/>
      <c r="BY38" s="67"/>
      <c r="BZ38" s="62"/>
      <c r="CA38" s="62"/>
      <c r="CB38" s="67"/>
      <c r="CC38" s="67"/>
      <c r="CD38" s="62"/>
      <c r="CE38" s="62"/>
      <c r="CF38" s="67"/>
      <c r="CG38" s="67"/>
      <c r="CH38" s="62"/>
      <c r="CI38" s="67"/>
      <c r="CJ38" s="67"/>
      <c r="CK38" s="62"/>
      <c r="CL38" s="66" t="s">
        <v>18</v>
      </c>
      <c r="CM38" s="249">
        <f t="shared" si="5"/>
        <v>4.6655999999999996E-2</v>
      </c>
      <c r="CN38" s="66" t="s">
        <v>30</v>
      </c>
      <c r="CO38" s="249">
        <f t="shared" si="6"/>
        <v>0.6</v>
      </c>
      <c r="CP38" s="63" t="str">
        <f t="shared" si="7"/>
        <v>MODERADO</v>
      </c>
      <c r="CQ38" s="233">
        <f t="shared" si="8"/>
        <v>2.7993599999999997E-2</v>
      </c>
      <c r="CR38" s="77" t="s">
        <v>475</v>
      </c>
      <c r="CS38" s="63">
        <f t="shared" si="9"/>
        <v>3</v>
      </c>
      <c r="CT38" s="62"/>
      <c r="CU38" s="172" t="s">
        <v>687</v>
      </c>
      <c r="CV38" s="79" t="s">
        <v>672</v>
      </c>
      <c r="CW38" s="242"/>
      <c r="CX38" s="56">
        <f t="shared" si="10"/>
        <v>3</v>
      </c>
      <c r="CY38" s="59">
        <f t="shared" si="11"/>
        <v>3</v>
      </c>
      <c r="CZ38" s="56" t="str">
        <f t="shared" si="12"/>
        <v>Moderado</v>
      </c>
      <c r="DA38" s="237">
        <f t="shared" si="13"/>
        <v>0.6</v>
      </c>
      <c r="DB38" s="57">
        <f t="shared" si="14"/>
        <v>0.15</v>
      </c>
      <c r="DC38" s="57">
        <f t="shared" si="15"/>
        <v>0.25</v>
      </c>
      <c r="DD38" s="56">
        <f t="shared" si="16"/>
        <v>0.4</v>
      </c>
      <c r="DE38" s="55">
        <f t="shared" si="17"/>
        <v>2</v>
      </c>
      <c r="DF38" s="272">
        <f t="shared" si="18"/>
        <v>0.36</v>
      </c>
      <c r="DG38" s="55">
        <f t="shared" si="19"/>
        <v>3</v>
      </c>
      <c r="DH38" s="55"/>
      <c r="DI38" s="272">
        <f t="shared" si="20"/>
        <v>0.6</v>
      </c>
      <c r="DJ38" s="57">
        <f t="shared" si="21"/>
        <v>0.15</v>
      </c>
      <c r="DK38" s="57">
        <f t="shared" si="22"/>
        <v>0.25</v>
      </c>
      <c r="DL38" s="56">
        <f t="shared" si="23"/>
        <v>0.4</v>
      </c>
      <c r="DM38" s="55">
        <f t="shared" si="24"/>
        <v>2</v>
      </c>
      <c r="DN38" s="272">
        <f t="shared" si="25"/>
        <v>0.216</v>
      </c>
      <c r="DO38" s="55">
        <f t="shared" si="26"/>
        <v>3</v>
      </c>
      <c r="DP38" s="272">
        <f t="shared" si="27"/>
        <v>0.6</v>
      </c>
      <c r="DQ38" s="57">
        <f t="shared" si="28"/>
        <v>0.15</v>
      </c>
      <c r="DR38" s="57">
        <f t="shared" si="29"/>
        <v>0.25</v>
      </c>
      <c r="DS38" s="56">
        <f t="shared" si="30"/>
        <v>0.4</v>
      </c>
      <c r="DT38" s="55">
        <f t="shared" si="31"/>
        <v>1</v>
      </c>
      <c r="DU38" s="272">
        <f t="shared" si="32"/>
        <v>0.12959999999999999</v>
      </c>
      <c r="DV38" s="55">
        <f t="shared" si="33"/>
        <v>3</v>
      </c>
      <c r="DW38" s="272">
        <f t="shared" si="34"/>
        <v>0.6</v>
      </c>
      <c r="DX38" s="57">
        <f t="shared" si="35"/>
        <v>0.15</v>
      </c>
      <c r="DY38" s="57">
        <f t="shared" si="99"/>
        <v>0.25</v>
      </c>
      <c r="DZ38" s="56">
        <f t="shared" si="37"/>
        <v>0.4</v>
      </c>
      <c r="EA38" s="55">
        <f t="shared" si="38"/>
        <v>1</v>
      </c>
      <c r="EB38" s="272">
        <f t="shared" si="39"/>
        <v>7.7759999999999996E-2</v>
      </c>
      <c r="EC38" s="55">
        <f t="shared" si="40"/>
        <v>3</v>
      </c>
      <c r="ED38" s="272">
        <f t="shared" si="41"/>
        <v>0.6</v>
      </c>
      <c r="EE38" s="57">
        <f t="shared" si="42"/>
        <v>0.15</v>
      </c>
      <c r="EF38" s="57">
        <f t="shared" si="43"/>
        <v>0.25</v>
      </c>
      <c r="EG38" s="56">
        <f t="shared" si="44"/>
        <v>0.4</v>
      </c>
      <c r="EH38" s="55">
        <f t="shared" si="45"/>
        <v>1</v>
      </c>
      <c r="EI38" s="272">
        <f t="shared" si="46"/>
        <v>4.6655999999999996E-2</v>
      </c>
      <c r="EJ38" s="55">
        <f t="shared" si="47"/>
        <v>3</v>
      </c>
      <c r="EK38" s="272">
        <f t="shared" si="48"/>
        <v>0.6</v>
      </c>
      <c r="EL38" s="57">
        <f t="shared" si="49"/>
        <v>0</v>
      </c>
      <c r="EM38" s="57">
        <f t="shared" si="50"/>
        <v>0</v>
      </c>
      <c r="EN38" s="56">
        <f t="shared" si="51"/>
        <v>0</v>
      </c>
      <c r="EO38" s="55">
        <f t="shared" si="52"/>
        <v>1</v>
      </c>
      <c r="EP38" s="272">
        <f t="shared" si="53"/>
        <v>4.6655999999999996E-2</v>
      </c>
      <c r="EQ38" s="55">
        <f t="shared" si="54"/>
        <v>3</v>
      </c>
      <c r="ER38" s="272">
        <f t="shared" si="55"/>
        <v>0.6</v>
      </c>
      <c r="ES38" s="57">
        <f t="shared" si="56"/>
        <v>0</v>
      </c>
      <c r="ET38" s="57">
        <f t="shared" si="57"/>
        <v>0</v>
      </c>
      <c r="EU38" s="56">
        <f t="shared" si="58"/>
        <v>0</v>
      </c>
      <c r="EV38" s="55">
        <f t="shared" si="59"/>
        <v>1</v>
      </c>
      <c r="EW38" s="272">
        <f t="shared" si="60"/>
        <v>4.6655999999999996E-2</v>
      </c>
      <c r="EX38" s="55">
        <f t="shared" si="61"/>
        <v>3</v>
      </c>
      <c r="EY38" s="272">
        <f t="shared" si="62"/>
        <v>0.6</v>
      </c>
      <c r="EZ38" s="57">
        <f t="shared" si="63"/>
        <v>0</v>
      </c>
      <c r="FA38" s="57">
        <f t="shared" si="64"/>
        <v>0</v>
      </c>
      <c r="FB38" s="56">
        <f t="shared" si="65"/>
        <v>0</v>
      </c>
      <c r="FC38" s="55">
        <f t="shared" si="66"/>
        <v>1</v>
      </c>
      <c r="FD38" s="272">
        <f t="shared" si="67"/>
        <v>4.6655999999999996E-2</v>
      </c>
      <c r="FE38" s="55">
        <f t="shared" si="68"/>
        <v>3</v>
      </c>
      <c r="FF38" s="272">
        <f t="shared" si="69"/>
        <v>0.6</v>
      </c>
      <c r="FG38" s="57">
        <f t="shared" si="70"/>
        <v>0</v>
      </c>
      <c r="FH38" s="57">
        <f t="shared" si="71"/>
        <v>0</v>
      </c>
      <c r="FI38" s="56">
        <f t="shared" si="72"/>
        <v>0</v>
      </c>
      <c r="FJ38" s="55">
        <f t="shared" si="73"/>
        <v>1</v>
      </c>
      <c r="FK38" s="272">
        <f t="shared" si="74"/>
        <v>4.6655999999999996E-2</v>
      </c>
      <c r="FL38" s="55">
        <f t="shared" si="75"/>
        <v>3</v>
      </c>
      <c r="FM38" s="272">
        <f t="shared" si="76"/>
        <v>0.6</v>
      </c>
      <c r="FN38" s="57">
        <f t="shared" si="77"/>
        <v>0</v>
      </c>
      <c r="FO38" s="57">
        <f t="shared" si="78"/>
        <v>0</v>
      </c>
      <c r="FP38" s="56">
        <f t="shared" si="79"/>
        <v>0</v>
      </c>
      <c r="FQ38" s="55">
        <f t="shared" si="80"/>
        <v>1</v>
      </c>
      <c r="FR38" s="272">
        <f t="shared" si="81"/>
        <v>4.6655999999999996E-2</v>
      </c>
      <c r="FS38" s="55">
        <f t="shared" si="82"/>
        <v>3</v>
      </c>
      <c r="FT38" s="272">
        <f t="shared" si="83"/>
        <v>0.6</v>
      </c>
      <c r="FU38" s="57">
        <f t="shared" si="84"/>
        <v>0</v>
      </c>
      <c r="FV38" s="57">
        <f t="shared" si="85"/>
        <v>0</v>
      </c>
      <c r="FW38" s="56">
        <f t="shared" si="86"/>
        <v>0</v>
      </c>
      <c r="FX38" s="55">
        <f t="shared" si="87"/>
        <v>1</v>
      </c>
      <c r="FY38" s="272">
        <f t="shared" si="88"/>
        <v>4.6655999999999996E-2</v>
      </c>
      <c r="FZ38" s="55">
        <f t="shared" si="89"/>
        <v>3</v>
      </c>
      <c r="GA38" s="272">
        <f t="shared" si="90"/>
        <v>0.6</v>
      </c>
      <c r="GB38" s="57">
        <f t="shared" si="91"/>
        <v>0</v>
      </c>
      <c r="GC38" s="57">
        <f t="shared" si="92"/>
        <v>0</v>
      </c>
      <c r="GD38" s="56">
        <f t="shared" si="93"/>
        <v>0</v>
      </c>
      <c r="GE38" s="55">
        <f t="shared" si="94"/>
        <v>1</v>
      </c>
      <c r="GF38" s="272">
        <f t="shared" si="95"/>
        <v>4.6655999999999996E-2</v>
      </c>
      <c r="GG38" s="55">
        <f t="shared" si="96"/>
        <v>3</v>
      </c>
      <c r="GH38" s="272">
        <f t="shared" si="97"/>
        <v>0.6</v>
      </c>
      <c r="GI38" s="272">
        <f t="shared" si="98"/>
        <v>0.6</v>
      </c>
    </row>
    <row r="39" spans="1:191" ht="102" x14ac:dyDescent="0.2">
      <c r="A39" s="347">
        <v>31</v>
      </c>
      <c r="B39" s="69" t="s">
        <v>680</v>
      </c>
      <c r="C39" s="80" t="s">
        <v>732</v>
      </c>
      <c r="D39" s="74" t="s">
        <v>206</v>
      </c>
      <c r="E39" s="68" t="s">
        <v>204</v>
      </c>
      <c r="F39" s="62" t="s">
        <v>5</v>
      </c>
      <c r="G39" s="68" t="s">
        <v>715</v>
      </c>
      <c r="H39" s="68" t="s">
        <v>173</v>
      </c>
      <c r="I39" s="71" t="s">
        <v>22</v>
      </c>
      <c r="J39" s="71" t="s">
        <v>54</v>
      </c>
      <c r="K39" s="71" t="s">
        <v>53</v>
      </c>
      <c r="L39" s="71" t="s">
        <v>53</v>
      </c>
      <c r="M39" s="71" t="s">
        <v>53</v>
      </c>
      <c r="N39" s="71" t="s">
        <v>53</v>
      </c>
      <c r="O39" s="71" t="s">
        <v>53</v>
      </c>
      <c r="P39" s="71" t="s">
        <v>53</v>
      </c>
      <c r="Q39" s="71" t="s">
        <v>53</v>
      </c>
      <c r="R39" s="71" t="s">
        <v>53</v>
      </c>
      <c r="S39" s="71" t="s">
        <v>54</v>
      </c>
      <c r="T39" s="71" t="s">
        <v>53</v>
      </c>
      <c r="U39" s="71" t="s">
        <v>54</v>
      </c>
      <c r="V39" s="71" t="s">
        <v>53</v>
      </c>
      <c r="W39" s="71" t="s">
        <v>53</v>
      </c>
      <c r="X39" s="71" t="s">
        <v>53</v>
      </c>
      <c r="Y39" s="71" t="s">
        <v>53</v>
      </c>
      <c r="Z39" s="71" t="s">
        <v>53</v>
      </c>
      <c r="AA39" s="71" t="s">
        <v>53</v>
      </c>
      <c r="AB39" s="71" t="s">
        <v>53</v>
      </c>
      <c r="AC39" s="70" t="str">
        <f t="shared" si="0"/>
        <v>3 - Media</v>
      </c>
      <c r="AD39" s="233">
        <f t="shared" si="1"/>
        <v>0.6</v>
      </c>
      <c r="AE39" s="70" t="str">
        <f t="shared" si="2"/>
        <v>3 - Moderado</v>
      </c>
      <c r="AF39" s="233">
        <f t="shared" si="3"/>
        <v>0.6</v>
      </c>
      <c r="AG39" s="69" t="str">
        <f>IFERROR(INDEX(#REF!,MATCH(I39,#REF!,0),MATCH(AE39,#REF!,0)),"")</f>
        <v/>
      </c>
      <c r="AH39" s="233">
        <f t="shared" si="4"/>
        <v>0.36</v>
      </c>
      <c r="AI39" s="80" t="s">
        <v>731</v>
      </c>
      <c r="AJ39" s="67" t="s">
        <v>677</v>
      </c>
      <c r="AK39" s="72" t="s">
        <v>684</v>
      </c>
      <c r="AL39" s="72" t="s">
        <v>683</v>
      </c>
      <c r="AM39" s="62" t="s">
        <v>35</v>
      </c>
      <c r="AN39" s="67" t="s">
        <v>45</v>
      </c>
      <c r="AO39" s="67" t="s">
        <v>50</v>
      </c>
      <c r="AP39" s="62" t="s">
        <v>52</v>
      </c>
      <c r="AQ39" s="62" t="s">
        <v>35</v>
      </c>
      <c r="AR39" s="67" t="s">
        <v>45</v>
      </c>
      <c r="AS39" s="67" t="s">
        <v>50</v>
      </c>
      <c r="AT39" s="62" t="s">
        <v>52</v>
      </c>
      <c r="AU39" s="62" t="s">
        <v>35</v>
      </c>
      <c r="AV39" s="67" t="s">
        <v>45</v>
      </c>
      <c r="AW39" s="67" t="s">
        <v>50</v>
      </c>
      <c r="AX39" s="62" t="s">
        <v>52</v>
      </c>
      <c r="AY39" s="62" t="s">
        <v>35</v>
      </c>
      <c r="AZ39" s="67" t="s">
        <v>45</v>
      </c>
      <c r="BA39" s="67" t="s">
        <v>50</v>
      </c>
      <c r="BB39" s="62" t="s">
        <v>52</v>
      </c>
      <c r="BC39" s="62" t="s">
        <v>35</v>
      </c>
      <c r="BD39" s="67" t="s">
        <v>45</v>
      </c>
      <c r="BE39" s="67" t="s">
        <v>50</v>
      </c>
      <c r="BF39" s="62" t="s">
        <v>52</v>
      </c>
      <c r="BG39" s="62"/>
      <c r="BH39" s="67"/>
      <c r="BI39" s="67"/>
      <c r="BJ39" s="62"/>
      <c r="BK39" s="62"/>
      <c r="BL39" s="67"/>
      <c r="BM39" s="67"/>
      <c r="BN39" s="62"/>
      <c r="BO39" s="62"/>
      <c r="BP39" s="67"/>
      <c r="BQ39" s="67"/>
      <c r="BR39" s="62"/>
      <c r="BS39" s="62"/>
      <c r="BT39" s="67"/>
      <c r="BU39" s="67"/>
      <c r="BV39" s="62"/>
      <c r="BW39" s="62"/>
      <c r="BX39" s="67"/>
      <c r="BY39" s="67"/>
      <c r="BZ39" s="62"/>
      <c r="CA39" s="62"/>
      <c r="CB39" s="67"/>
      <c r="CC39" s="67"/>
      <c r="CD39" s="62"/>
      <c r="CE39" s="62"/>
      <c r="CF39" s="67"/>
      <c r="CG39" s="67"/>
      <c r="CH39" s="62"/>
      <c r="CI39" s="67"/>
      <c r="CJ39" s="67"/>
      <c r="CK39" s="62"/>
      <c r="CL39" s="66" t="s">
        <v>18</v>
      </c>
      <c r="CM39" s="249">
        <f t="shared" si="5"/>
        <v>4.6655999999999996E-2</v>
      </c>
      <c r="CN39" s="66" t="s">
        <v>30</v>
      </c>
      <c r="CO39" s="249">
        <f t="shared" si="6"/>
        <v>0.6</v>
      </c>
      <c r="CP39" s="63" t="str">
        <f t="shared" si="7"/>
        <v>MODERADO</v>
      </c>
      <c r="CQ39" s="233">
        <f t="shared" si="8"/>
        <v>2.7993599999999997E-2</v>
      </c>
      <c r="CR39" s="77" t="s">
        <v>230</v>
      </c>
      <c r="CS39" s="63">
        <f t="shared" si="9"/>
        <v>3</v>
      </c>
      <c r="CT39" s="62"/>
      <c r="CU39" s="172" t="s">
        <v>687</v>
      </c>
      <c r="CV39" s="79" t="s">
        <v>672</v>
      </c>
      <c r="CW39" s="242"/>
      <c r="CX39" s="56">
        <f t="shared" si="10"/>
        <v>3</v>
      </c>
      <c r="CY39" s="59">
        <f t="shared" si="11"/>
        <v>3</v>
      </c>
      <c r="CZ39" s="56" t="str">
        <f t="shared" si="12"/>
        <v>Moderado</v>
      </c>
      <c r="DA39" s="237">
        <f t="shared" si="13"/>
        <v>0.6</v>
      </c>
      <c r="DB39" s="57">
        <f t="shared" si="14"/>
        <v>0.15</v>
      </c>
      <c r="DC39" s="57">
        <f t="shared" si="15"/>
        <v>0.25</v>
      </c>
      <c r="DD39" s="56">
        <f t="shared" si="16"/>
        <v>0.4</v>
      </c>
      <c r="DE39" s="55">
        <f t="shared" si="17"/>
        <v>2</v>
      </c>
      <c r="DF39" s="272">
        <f t="shared" si="18"/>
        <v>0.36</v>
      </c>
      <c r="DG39" s="55">
        <f t="shared" si="19"/>
        <v>3</v>
      </c>
      <c r="DH39" s="55"/>
      <c r="DI39" s="272">
        <f t="shared" si="20"/>
        <v>0.6</v>
      </c>
      <c r="DJ39" s="57">
        <f t="shared" si="21"/>
        <v>0.15</v>
      </c>
      <c r="DK39" s="57">
        <f t="shared" si="22"/>
        <v>0.25</v>
      </c>
      <c r="DL39" s="56">
        <f t="shared" si="23"/>
        <v>0.4</v>
      </c>
      <c r="DM39" s="55">
        <f t="shared" si="24"/>
        <v>2</v>
      </c>
      <c r="DN39" s="272">
        <f t="shared" si="25"/>
        <v>0.216</v>
      </c>
      <c r="DO39" s="55">
        <f t="shared" si="26"/>
        <v>3</v>
      </c>
      <c r="DP39" s="272">
        <f t="shared" si="27"/>
        <v>0.6</v>
      </c>
      <c r="DQ39" s="57">
        <f t="shared" si="28"/>
        <v>0.15</v>
      </c>
      <c r="DR39" s="57">
        <f t="shared" si="29"/>
        <v>0.25</v>
      </c>
      <c r="DS39" s="56">
        <f t="shared" si="30"/>
        <v>0.4</v>
      </c>
      <c r="DT39" s="55">
        <f t="shared" si="31"/>
        <v>1</v>
      </c>
      <c r="DU39" s="272">
        <f t="shared" si="32"/>
        <v>0.12959999999999999</v>
      </c>
      <c r="DV39" s="55">
        <f t="shared" si="33"/>
        <v>3</v>
      </c>
      <c r="DW39" s="272">
        <f t="shared" si="34"/>
        <v>0.6</v>
      </c>
      <c r="DX39" s="57">
        <f t="shared" si="35"/>
        <v>0.15</v>
      </c>
      <c r="DY39" s="57">
        <f t="shared" si="99"/>
        <v>0.25</v>
      </c>
      <c r="DZ39" s="56">
        <f t="shared" si="37"/>
        <v>0.4</v>
      </c>
      <c r="EA39" s="55">
        <f t="shared" si="38"/>
        <v>1</v>
      </c>
      <c r="EB39" s="272">
        <f t="shared" si="39"/>
        <v>7.7759999999999996E-2</v>
      </c>
      <c r="EC39" s="55">
        <f t="shared" si="40"/>
        <v>3</v>
      </c>
      <c r="ED39" s="272">
        <f t="shared" si="41"/>
        <v>0.6</v>
      </c>
      <c r="EE39" s="57">
        <f t="shared" si="42"/>
        <v>0.15</v>
      </c>
      <c r="EF39" s="57">
        <f t="shared" si="43"/>
        <v>0.25</v>
      </c>
      <c r="EG39" s="56">
        <f t="shared" si="44"/>
        <v>0.4</v>
      </c>
      <c r="EH39" s="55">
        <f t="shared" si="45"/>
        <v>1</v>
      </c>
      <c r="EI39" s="272">
        <f t="shared" si="46"/>
        <v>4.6655999999999996E-2</v>
      </c>
      <c r="EJ39" s="55">
        <f t="shared" si="47"/>
        <v>3</v>
      </c>
      <c r="EK39" s="272">
        <f t="shared" si="48"/>
        <v>0.6</v>
      </c>
      <c r="EL39" s="57">
        <f t="shared" si="49"/>
        <v>0</v>
      </c>
      <c r="EM39" s="57">
        <f t="shared" si="50"/>
        <v>0</v>
      </c>
      <c r="EN39" s="56">
        <f t="shared" si="51"/>
        <v>0</v>
      </c>
      <c r="EO39" s="55">
        <f t="shared" si="52"/>
        <v>1</v>
      </c>
      <c r="EP39" s="272">
        <f t="shared" si="53"/>
        <v>4.6655999999999996E-2</v>
      </c>
      <c r="EQ39" s="55">
        <f t="shared" si="54"/>
        <v>3</v>
      </c>
      <c r="ER39" s="272">
        <f t="shared" si="55"/>
        <v>0.6</v>
      </c>
      <c r="ES39" s="57">
        <f t="shared" si="56"/>
        <v>0</v>
      </c>
      <c r="ET39" s="57">
        <f t="shared" si="57"/>
        <v>0</v>
      </c>
      <c r="EU39" s="56">
        <f t="shared" si="58"/>
        <v>0</v>
      </c>
      <c r="EV39" s="55">
        <f t="shared" si="59"/>
        <v>1</v>
      </c>
      <c r="EW39" s="272">
        <f t="shared" si="60"/>
        <v>4.6655999999999996E-2</v>
      </c>
      <c r="EX39" s="55">
        <f t="shared" si="61"/>
        <v>3</v>
      </c>
      <c r="EY39" s="272">
        <f t="shared" si="62"/>
        <v>0.6</v>
      </c>
      <c r="EZ39" s="57">
        <f t="shared" si="63"/>
        <v>0</v>
      </c>
      <c r="FA39" s="57">
        <f t="shared" si="64"/>
        <v>0</v>
      </c>
      <c r="FB39" s="56">
        <f t="shared" si="65"/>
        <v>0</v>
      </c>
      <c r="FC39" s="55">
        <f t="shared" si="66"/>
        <v>1</v>
      </c>
      <c r="FD39" s="272">
        <f t="shared" si="67"/>
        <v>4.6655999999999996E-2</v>
      </c>
      <c r="FE39" s="55">
        <f t="shared" si="68"/>
        <v>3</v>
      </c>
      <c r="FF39" s="272">
        <f t="shared" si="69"/>
        <v>0.6</v>
      </c>
      <c r="FG39" s="57">
        <f t="shared" si="70"/>
        <v>0</v>
      </c>
      <c r="FH39" s="57">
        <f t="shared" si="71"/>
        <v>0</v>
      </c>
      <c r="FI39" s="56">
        <f t="shared" si="72"/>
        <v>0</v>
      </c>
      <c r="FJ39" s="55">
        <f t="shared" si="73"/>
        <v>1</v>
      </c>
      <c r="FK39" s="272">
        <f t="shared" si="74"/>
        <v>4.6655999999999996E-2</v>
      </c>
      <c r="FL39" s="55">
        <f t="shared" si="75"/>
        <v>3</v>
      </c>
      <c r="FM39" s="272">
        <f t="shared" si="76"/>
        <v>0.6</v>
      </c>
      <c r="FN39" s="57">
        <f t="shared" si="77"/>
        <v>0</v>
      </c>
      <c r="FO39" s="57">
        <f t="shared" si="78"/>
        <v>0</v>
      </c>
      <c r="FP39" s="56">
        <f t="shared" si="79"/>
        <v>0</v>
      </c>
      <c r="FQ39" s="55">
        <f t="shared" si="80"/>
        <v>1</v>
      </c>
      <c r="FR39" s="272">
        <f t="shared" si="81"/>
        <v>4.6655999999999996E-2</v>
      </c>
      <c r="FS39" s="55">
        <f t="shared" si="82"/>
        <v>3</v>
      </c>
      <c r="FT39" s="272">
        <f t="shared" si="83"/>
        <v>0.6</v>
      </c>
      <c r="FU39" s="57">
        <f t="shared" si="84"/>
        <v>0</v>
      </c>
      <c r="FV39" s="57">
        <f t="shared" si="85"/>
        <v>0</v>
      </c>
      <c r="FW39" s="56">
        <f t="shared" si="86"/>
        <v>0</v>
      </c>
      <c r="FX39" s="55">
        <f t="shared" si="87"/>
        <v>1</v>
      </c>
      <c r="FY39" s="272">
        <f t="shared" si="88"/>
        <v>4.6655999999999996E-2</v>
      </c>
      <c r="FZ39" s="55">
        <f t="shared" si="89"/>
        <v>3</v>
      </c>
      <c r="GA39" s="272">
        <f t="shared" si="90"/>
        <v>0.6</v>
      </c>
      <c r="GB39" s="57">
        <f t="shared" si="91"/>
        <v>0</v>
      </c>
      <c r="GC39" s="57">
        <f t="shared" si="92"/>
        <v>0</v>
      </c>
      <c r="GD39" s="56">
        <f t="shared" si="93"/>
        <v>0</v>
      </c>
      <c r="GE39" s="55">
        <f t="shared" si="94"/>
        <v>1</v>
      </c>
      <c r="GF39" s="272">
        <f t="shared" si="95"/>
        <v>4.6655999999999996E-2</v>
      </c>
      <c r="GG39" s="55">
        <f t="shared" si="96"/>
        <v>3</v>
      </c>
      <c r="GH39" s="272">
        <f t="shared" si="97"/>
        <v>0.6</v>
      </c>
      <c r="GI39" s="272">
        <f t="shared" si="98"/>
        <v>0.6</v>
      </c>
    </row>
    <row r="40" spans="1:191" ht="112.2" x14ac:dyDescent="0.2">
      <c r="A40" s="347">
        <v>32</v>
      </c>
      <c r="B40" s="69" t="s">
        <v>680</v>
      </c>
      <c r="C40" s="80" t="s">
        <v>730</v>
      </c>
      <c r="D40" s="74" t="s">
        <v>205</v>
      </c>
      <c r="E40" s="68" t="s">
        <v>539</v>
      </c>
      <c r="F40" s="62" t="s">
        <v>224</v>
      </c>
      <c r="G40" s="68" t="s">
        <v>533</v>
      </c>
      <c r="H40" s="68" t="s">
        <v>173</v>
      </c>
      <c r="I40" s="71" t="s">
        <v>20</v>
      </c>
      <c r="J40" s="71" t="s">
        <v>54</v>
      </c>
      <c r="K40" s="71" t="s">
        <v>53</v>
      </c>
      <c r="L40" s="71" t="s">
        <v>53</v>
      </c>
      <c r="M40" s="71" t="s">
        <v>53</v>
      </c>
      <c r="N40" s="71" t="s">
        <v>53</v>
      </c>
      <c r="O40" s="71" t="s">
        <v>53</v>
      </c>
      <c r="P40" s="71" t="s">
        <v>53</v>
      </c>
      <c r="Q40" s="71" t="s">
        <v>53</v>
      </c>
      <c r="R40" s="71" t="s">
        <v>53</v>
      </c>
      <c r="S40" s="71" t="s">
        <v>54</v>
      </c>
      <c r="T40" s="71" t="s">
        <v>53</v>
      </c>
      <c r="U40" s="71" t="s">
        <v>54</v>
      </c>
      <c r="V40" s="71" t="s">
        <v>53</v>
      </c>
      <c r="W40" s="71" t="s">
        <v>53</v>
      </c>
      <c r="X40" s="71" t="s">
        <v>53</v>
      </c>
      <c r="Y40" s="71" t="s">
        <v>53</v>
      </c>
      <c r="Z40" s="71" t="s">
        <v>53</v>
      </c>
      <c r="AA40" s="71" t="s">
        <v>53</v>
      </c>
      <c r="AB40" s="71" t="s">
        <v>53</v>
      </c>
      <c r="AC40" s="70" t="str">
        <f t="shared" si="0"/>
        <v>2 - Baja</v>
      </c>
      <c r="AD40" s="233">
        <f t="shared" si="1"/>
        <v>0.4</v>
      </c>
      <c r="AE40" s="70" t="str">
        <f t="shared" si="2"/>
        <v>3 - Moderado</v>
      </c>
      <c r="AF40" s="233">
        <f t="shared" si="3"/>
        <v>0.6</v>
      </c>
      <c r="AG40" s="69" t="str">
        <f>IFERROR(INDEX(#REF!,MATCH(I40,#REF!,0),MATCH(AE40,#REF!,0)),"")</f>
        <v/>
      </c>
      <c r="AH40" s="233">
        <f t="shared" si="4"/>
        <v>0.24</v>
      </c>
      <c r="AI40" s="80" t="s">
        <v>729</v>
      </c>
      <c r="AJ40" s="67" t="s">
        <v>677</v>
      </c>
      <c r="AK40" s="72" t="s">
        <v>684</v>
      </c>
      <c r="AL40" s="72" t="s">
        <v>683</v>
      </c>
      <c r="AM40" s="62" t="s">
        <v>35</v>
      </c>
      <c r="AN40" s="67" t="s">
        <v>45</v>
      </c>
      <c r="AO40" s="67" t="s">
        <v>50</v>
      </c>
      <c r="AP40" s="62" t="s">
        <v>52</v>
      </c>
      <c r="AQ40" s="62" t="s">
        <v>35</v>
      </c>
      <c r="AR40" s="67" t="s">
        <v>45</v>
      </c>
      <c r="AS40" s="67" t="s">
        <v>50</v>
      </c>
      <c r="AT40" s="62" t="s">
        <v>52</v>
      </c>
      <c r="AU40" s="62" t="s">
        <v>35</v>
      </c>
      <c r="AV40" s="67" t="s">
        <v>45</v>
      </c>
      <c r="AW40" s="67" t="s">
        <v>50</v>
      </c>
      <c r="AX40" s="62" t="s">
        <v>52</v>
      </c>
      <c r="AY40" s="62" t="s">
        <v>35</v>
      </c>
      <c r="AZ40" s="67" t="s">
        <v>45</v>
      </c>
      <c r="BA40" s="67" t="s">
        <v>50</v>
      </c>
      <c r="BB40" s="62" t="s">
        <v>52</v>
      </c>
      <c r="BC40" s="62" t="s">
        <v>35</v>
      </c>
      <c r="BD40" s="67" t="s">
        <v>45</v>
      </c>
      <c r="BE40" s="67" t="s">
        <v>50</v>
      </c>
      <c r="BF40" s="62" t="s">
        <v>52</v>
      </c>
      <c r="BG40" s="62"/>
      <c r="BH40" s="67"/>
      <c r="BI40" s="67"/>
      <c r="BJ40" s="62"/>
      <c r="BK40" s="62"/>
      <c r="BL40" s="67"/>
      <c r="BM40" s="67"/>
      <c r="BN40" s="62"/>
      <c r="BO40" s="62"/>
      <c r="BP40" s="67"/>
      <c r="BQ40" s="67"/>
      <c r="BR40" s="62"/>
      <c r="BS40" s="62"/>
      <c r="BT40" s="67"/>
      <c r="BU40" s="67"/>
      <c r="BV40" s="62"/>
      <c r="BW40" s="62"/>
      <c r="BX40" s="67"/>
      <c r="BY40" s="67"/>
      <c r="BZ40" s="62"/>
      <c r="CA40" s="62"/>
      <c r="CB40" s="67"/>
      <c r="CC40" s="67"/>
      <c r="CD40" s="62"/>
      <c r="CE40" s="62"/>
      <c r="CF40" s="67"/>
      <c r="CG40" s="67"/>
      <c r="CH40" s="62"/>
      <c r="CI40" s="67"/>
      <c r="CJ40" s="67"/>
      <c r="CK40" s="62"/>
      <c r="CL40" s="66" t="s">
        <v>18</v>
      </c>
      <c r="CM40" s="249">
        <f t="shared" si="5"/>
        <v>3.1103999999999993E-2</v>
      </c>
      <c r="CN40" s="66" t="s">
        <v>30</v>
      </c>
      <c r="CO40" s="249">
        <f t="shared" si="6"/>
        <v>0.6</v>
      </c>
      <c r="CP40" s="63" t="str">
        <f t="shared" si="7"/>
        <v>MODERADO</v>
      </c>
      <c r="CQ40" s="233">
        <f t="shared" si="8"/>
        <v>1.8662399999999996E-2</v>
      </c>
      <c r="CR40" s="77" t="s">
        <v>475</v>
      </c>
      <c r="CS40" s="63">
        <f t="shared" si="9"/>
        <v>3</v>
      </c>
      <c r="CT40" s="62"/>
      <c r="CU40" s="172" t="s">
        <v>687</v>
      </c>
      <c r="CV40" s="79" t="s">
        <v>672</v>
      </c>
      <c r="CW40" s="242"/>
      <c r="CX40" s="56">
        <f t="shared" si="10"/>
        <v>3</v>
      </c>
      <c r="CY40" s="59">
        <f t="shared" si="11"/>
        <v>3</v>
      </c>
      <c r="CZ40" s="56" t="str">
        <f t="shared" si="12"/>
        <v>Moderado</v>
      </c>
      <c r="DA40" s="237">
        <f t="shared" si="13"/>
        <v>0.6</v>
      </c>
      <c r="DB40" s="57">
        <f t="shared" si="14"/>
        <v>0.15</v>
      </c>
      <c r="DC40" s="57">
        <f t="shared" si="15"/>
        <v>0.25</v>
      </c>
      <c r="DD40" s="56">
        <f t="shared" si="16"/>
        <v>0.4</v>
      </c>
      <c r="DE40" s="55">
        <f t="shared" si="17"/>
        <v>2</v>
      </c>
      <c r="DF40" s="272">
        <f t="shared" si="18"/>
        <v>0.24</v>
      </c>
      <c r="DG40" s="55">
        <f t="shared" si="19"/>
        <v>3</v>
      </c>
      <c r="DH40" s="55"/>
      <c r="DI40" s="272">
        <f t="shared" si="20"/>
        <v>0.6</v>
      </c>
      <c r="DJ40" s="57">
        <f t="shared" si="21"/>
        <v>0.15</v>
      </c>
      <c r="DK40" s="57">
        <f t="shared" si="22"/>
        <v>0.25</v>
      </c>
      <c r="DL40" s="56">
        <f t="shared" si="23"/>
        <v>0.4</v>
      </c>
      <c r="DM40" s="55">
        <f t="shared" si="24"/>
        <v>1</v>
      </c>
      <c r="DN40" s="272">
        <f t="shared" si="25"/>
        <v>0.14399999999999999</v>
      </c>
      <c r="DO40" s="55">
        <f t="shared" si="26"/>
        <v>3</v>
      </c>
      <c r="DP40" s="272">
        <f t="shared" si="27"/>
        <v>0.6</v>
      </c>
      <c r="DQ40" s="57">
        <f t="shared" si="28"/>
        <v>0.15</v>
      </c>
      <c r="DR40" s="57">
        <f t="shared" si="29"/>
        <v>0.25</v>
      </c>
      <c r="DS40" s="56">
        <f t="shared" si="30"/>
        <v>0.4</v>
      </c>
      <c r="DT40" s="55">
        <f t="shared" si="31"/>
        <v>1</v>
      </c>
      <c r="DU40" s="272">
        <f t="shared" si="32"/>
        <v>8.6399999999999991E-2</v>
      </c>
      <c r="DV40" s="55">
        <f t="shared" si="33"/>
        <v>3</v>
      </c>
      <c r="DW40" s="272">
        <f t="shared" si="34"/>
        <v>0.6</v>
      </c>
      <c r="DX40" s="57">
        <f t="shared" si="35"/>
        <v>0.15</v>
      </c>
      <c r="DY40" s="57">
        <f t="shared" si="99"/>
        <v>0.25</v>
      </c>
      <c r="DZ40" s="56">
        <f t="shared" si="37"/>
        <v>0.4</v>
      </c>
      <c r="EA40" s="55">
        <f t="shared" si="38"/>
        <v>1</v>
      </c>
      <c r="EB40" s="272">
        <f t="shared" si="39"/>
        <v>5.183999999999999E-2</v>
      </c>
      <c r="EC40" s="55">
        <f t="shared" si="40"/>
        <v>3</v>
      </c>
      <c r="ED40" s="272">
        <f t="shared" si="41"/>
        <v>0.6</v>
      </c>
      <c r="EE40" s="57">
        <f t="shared" si="42"/>
        <v>0.15</v>
      </c>
      <c r="EF40" s="57">
        <f t="shared" si="43"/>
        <v>0.25</v>
      </c>
      <c r="EG40" s="56">
        <f t="shared" si="44"/>
        <v>0.4</v>
      </c>
      <c r="EH40" s="55">
        <f t="shared" si="45"/>
        <v>1</v>
      </c>
      <c r="EI40" s="272">
        <f t="shared" si="46"/>
        <v>3.1103999999999993E-2</v>
      </c>
      <c r="EJ40" s="55">
        <f t="shared" si="47"/>
        <v>3</v>
      </c>
      <c r="EK40" s="272">
        <f t="shared" si="48"/>
        <v>0.6</v>
      </c>
      <c r="EL40" s="57">
        <f t="shared" si="49"/>
        <v>0</v>
      </c>
      <c r="EM40" s="57">
        <f t="shared" si="50"/>
        <v>0</v>
      </c>
      <c r="EN40" s="56">
        <f t="shared" si="51"/>
        <v>0</v>
      </c>
      <c r="EO40" s="55">
        <f t="shared" si="52"/>
        <v>1</v>
      </c>
      <c r="EP40" s="272">
        <f t="shared" si="53"/>
        <v>3.1103999999999993E-2</v>
      </c>
      <c r="EQ40" s="55">
        <f t="shared" si="54"/>
        <v>3</v>
      </c>
      <c r="ER40" s="272">
        <f t="shared" si="55"/>
        <v>0.6</v>
      </c>
      <c r="ES40" s="57">
        <f t="shared" si="56"/>
        <v>0</v>
      </c>
      <c r="ET40" s="57">
        <f t="shared" si="57"/>
        <v>0</v>
      </c>
      <c r="EU40" s="56">
        <f t="shared" si="58"/>
        <v>0</v>
      </c>
      <c r="EV40" s="55">
        <f t="shared" si="59"/>
        <v>1</v>
      </c>
      <c r="EW40" s="272">
        <f t="shared" si="60"/>
        <v>3.1103999999999993E-2</v>
      </c>
      <c r="EX40" s="55">
        <f t="shared" si="61"/>
        <v>3</v>
      </c>
      <c r="EY40" s="272">
        <f t="shared" si="62"/>
        <v>0.6</v>
      </c>
      <c r="EZ40" s="57">
        <f t="shared" si="63"/>
        <v>0</v>
      </c>
      <c r="FA40" s="57">
        <f t="shared" si="64"/>
        <v>0</v>
      </c>
      <c r="FB40" s="56">
        <f t="shared" si="65"/>
        <v>0</v>
      </c>
      <c r="FC40" s="55">
        <f t="shared" si="66"/>
        <v>1</v>
      </c>
      <c r="FD40" s="272">
        <f t="shared" si="67"/>
        <v>3.1103999999999993E-2</v>
      </c>
      <c r="FE40" s="55">
        <f t="shared" si="68"/>
        <v>3</v>
      </c>
      <c r="FF40" s="272">
        <f t="shared" si="69"/>
        <v>0.6</v>
      </c>
      <c r="FG40" s="57">
        <f t="shared" si="70"/>
        <v>0</v>
      </c>
      <c r="FH40" s="57">
        <f t="shared" si="71"/>
        <v>0</v>
      </c>
      <c r="FI40" s="56">
        <f t="shared" si="72"/>
        <v>0</v>
      </c>
      <c r="FJ40" s="55">
        <f t="shared" si="73"/>
        <v>1</v>
      </c>
      <c r="FK40" s="272">
        <f t="shared" si="74"/>
        <v>3.1103999999999993E-2</v>
      </c>
      <c r="FL40" s="55">
        <f t="shared" si="75"/>
        <v>3</v>
      </c>
      <c r="FM40" s="272">
        <f t="shared" si="76"/>
        <v>0.6</v>
      </c>
      <c r="FN40" s="57">
        <f t="shared" si="77"/>
        <v>0</v>
      </c>
      <c r="FO40" s="57">
        <f t="shared" si="78"/>
        <v>0</v>
      </c>
      <c r="FP40" s="56">
        <f t="shared" si="79"/>
        <v>0</v>
      </c>
      <c r="FQ40" s="55">
        <f t="shared" si="80"/>
        <v>1</v>
      </c>
      <c r="FR40" s="272">
        <f t="shared" si="81"/>
        <v>3.1103999999999993E-2</v>
      </c>
      <c r="FS40" s="55">
        <f t="shared" si="82"/>
        <v>3</v>
      </c>
      <c r="FT40" s="272">
        <f t="shared" si="83"/>
        <v>0.6</v>
      </c>
      <c r="FU40" s="57">
        <f t="shared" si="84"/>
        <v>0</v>
      </c>
      <c r="FV40" s="57">
        <f t="shared" si="85"/>
        <v>0</v>
      </c>
      <c r="FW40" s="56">
        <f t="shared" si="86"/>
        <v>0</v>
      </c>
      <c r="FX40" s="55">
        <f t="shared" si="87"/>
        <v>1</v>
      </c>
      <c r="FY40" s="272">
        <f t="shared" si="88"/>
        <v>3.1103999999999993E-2</v>
      </c>
      <c r="FZ40" s="55">
        <f t="shared" si="89"/>
        <v>3</v>
      </c>
      <c r="GA40" s="272">
        <f t="shared" si="90"/>
        <v>0.6</v>
      </c>
      <c r="GB40" s="57">
        <f t="shared" si="91"/>
        <v>0</v>
      </c>
      <c r="GC40" s="57">
        <f t="shared" si="92"/>
        <v>0</v>
      </c>
      <c r="GD40" s="56">
        <f t="shared" si="93"/>
        <v>0</v>
      </c>
      <c r="GE40" s="55">
        <f t="shared" si="94"/>
        <v>1</v>
      </c>
      <c r="GF40" s="272">
        <f t="shared" si="95"/>
        <v>3.1103999999999993E-2</v>
      </c>
      <c r="GG40" s="55">
        <f t="shared" si="96"/>
        <v>3</v>
      </c>
      <c r="GH40" s="272">
        <f t="shared" si="97"/>
        <v>0.6</v>
      </c>
      <c r="GI40" s="272">
        <f t="shared" si="98"/>
        <v>0.6</v>
      </c>
    </row>
    <row r="41" spans="1:191" ht="102" x14ac:dyDescent="0.2">
      <c r="A41" s="347">
        <v>33</v>
      </c>
      <c r="B41" s="69" t="s">
        <v>680</v>
      </c>
      <c r="C41" s="80" t="s">
        <v>728</v>
      </c>
      <c r="D41" s="74" t="s">
        <v>206</v>
      </c>
      <c r="E41" s="68" t="s">
        <v>204</v>
      </c>
      <c r="F41" s="62" t="s">
        <v>5</v>
      </c>
      <c r="G41" s="68" t="s">
        <v>533</v>
      </c>
      <c r="H41" s="68" t="s">
        <v>173</v>
      </c>
      <c r="I41" s="71" t="s">
        <v>20</v>
      </c>
      <c r="J41" s="71" t="s">
        <v>54</v>
      </c>
      <c r="K41" s="71" t="s">
        <v>53</v>
      </c>
      <c r="L41" s="71" t="s">
        <v>53</v>
      </c>
      <c r="M41" s="71" t="s">
        <v>53</v>
      </c>
      <c r="N41" s="71" t="s">
        <v>53</v>
      </c>
      <c r="O41" s="71" t="s">
        <v>53</v>
      </c>
      <c r="P41" s="71" t="s">
        <v>53</v>
      </c>
      <c r="Q41" s="71" t="s">
        <v>53</v>
      </c>
      <c r="R41" s="71" t="s">
        <v>53</v>
      </c>
      <c r="S41" s="71" t="s">
        <v>54</v>
      </c>
      <c r="T41" s="71" t="s">
        <v>53</v>
      </c>
      <c r="U41" s="71" t="s">
        <v>54</v>
      </c>
      <c r="V41" s="71" t="s">
        <v>53</v>
      </c>
      <c r="W41" s="71" t="s">
        <v>53</v>
      </c>
      <c r="X41" s="71" t="s">
        <v>53</v>
      </c>
      <c r="Y41" s="71" t="s">
        <v>53</v>
      </c>
      <c r="Z41" s="71" t="s">
        <v>53</v>
      </c>
      <c r="AA41" s="71" t="s">
        <v>53</v>
      </c>
      <c r="AB41" s="71" t="s">
        <v>53</v>
      </c>
      <c r="AC41" s="70" t="str">
        <f t="shared" ref="AC41:AC61" si="100">I41</f>
        <v>2 - Baja</v>
      </c>
      <c r="AD41" s="233">
        <f t="shared" ref="AD41:AD61" si="101">IFERROR(IF(I41="1 - Muy Baja",0.2,IF(I41="2 - Baja",0.4,IF(I41="3 - Media",0.6,IF(I41="4 - Alta",0.8,1)))),"")</f>
        <v>0.4</v>
      </c>
      <c r="AE41" s="70" t="str">
        <f t="shared" ref="AE41:AE61" si="102">CONCATENATE(CY41," - ",CZ41)</f>
        <v>3 - Moderado</v>
      </c>
      <c r="AF41" s="233">
        <f t="shared" ref="AF41:AF61" si="103">IFERROR(IF(CY41=1,0.2,IF(CY41=2,0.4,IF(CY41=3,0.6,IF(CY41=4,0.8,1)))),"")</f>
        <v>0.6</v>
      </c>
      <c r="AG41" s="69" t="str">
        <f>IFERROR(INDEX(#REF!,MATCH(I41,#REF!,0),MATCH(AE41,#REF!,0)),"")</f>
        <v/>
      </c>
      <c r="AH41" s="233">
        <f t="shared" ref="AH41:AH61" si="104">AD41*AF41</f>
        <v>0.24</v>
      </c>
      <c r="AI41" s="80" t="s">
        <v>727</v>
      </c>
      <c r="AJ41" s="67" t="s">
        <v>677</v>
      </c>
      <c r="AK41" s="72" t="s">
        <v>684</v>
      </c>
      <c r="AL41" s="72" t="s">
        <v>683</v>
      </c>
      <c r="AM41" s="62" t="s">
        <v>35</v>
      </c>
      <c r="AN41" s="67" t="s">
        <v>45</v>
      </c>
      <c r="AO41" s="67" t="s">
        <v>50</v>
      </c>
      <c r="AP41" s="62" t="s">
        <v>52</v>
      </c>
      <c r="AQ41" s="62" t="s">
        <v>35</v>
      </c>
      <c r="AR41" s="67" t="s">
        <v>45</v>
      </c>
      <c r="AS41" s="67" t="s">
        <v>50</v>
      </c>
      <c r="AT41" s="62" t="s">
        <v>52</v>
      </c>
      <c r="AU41" s="62" t="s">
        <v>35</v>
      </c>
      <c r="AV41" s="67" t="s">
        <v>45</v>
      </c>
      <c r="AW41" s="67" t="s">
        <v>50</v>
      </c>
      <c r="AX41" s="62" t="s">
        <v>52</v>
      </c>
      <c r="AY41" s="62" t="s">
        <v>35</v>
      </c>
      <c r="AZ41" s="67" t="s">
        <v>45</v>
      </c>
      <c r="BA41" s="67" t="s">
        <v>50</v>
      </c>
      <c r="BB41" s="62" t="s">
        <v>52</v>
      </c>
      <c r="BC41" s="62" t="s">
        <v>35</v>
      </c>
      <c r="BD41" s="67" t="s">
        <v>45</v>
      </c>
      <c r="BE41" s="67" t="s">
        <v>50</v>
      </c>
      <c r="BF41" s="62" t="s">
        <v>52</v>
      </c>
      <c r="BG41" s="62"/>
      <c r="BH41" s="67"/>
      <c r="BI41" s="67"/>
      <c r="BJ41" s="62"/>
      <c r="BK41" s="62"/>
      <c r="BL41" s="67"/>
      <c r="BM41" s="67"/>
      <c r="BN41" s="62"/>
      <c r="BO41" s="62"/>
      <c r="BP41" s="67"/>
      <c r="BQ41" s="67"/>
      <c r="BR41" s="62"/>
      <c r="BS41" s="62"/>
      <c r="BT41" s="67"/>
      <c r="BU41" s="67"/>
      <c r="BV41" s="62"/>
      <c r="BW41" s="62"/>
      <c r="BX41" s="67"/>
      <c r="BY41" s="67"/>
      <c r="BZ41" s="62"/>
      <c r="CA41" s="62"/>
      <c r="CB41" s="67"/>
      <c r="CC41" s="67"/>
      <c r="CD41" s="62"/>
      <c r="CE41" s="62"/>
      <c r="CF41" s="67"/>
      <c r="CG41" s="67"/>
      <c r="CH41" s="62"/>
      <c r="CI41" s="67"/>
      <c r="CJ41" s="67"/>
      <c r="CK41" s="62"/>
      <c r="CL41" s="66" t="s">
        <v>18</v>
      </c>
      <c r="CM41" s="249">
        <f t="shared" ref="CM41:CM61" si="105">GF41</f>
        <v>3.1103999999999993E-2</v>
      </c>
      <c r="CN41" s="66" t="s">
        <v>30</v>
      </c>
      <c r="CO41" s="249">
        <f t="shared" ref="CO41:CO61" si="106">GI41</f>
        <v>0.6</v>
      </c>
      <c r="CP41" s="63" t="str">
        <f t="shared" ref="CP41:CP61" si="107">IFERROR(INDEX($BLU$675:$BLY$679,MATCH(GE41,$BLR$675:$BLR$679,0),MATCH(GG41,$BLU$672:$BLY$672,0)),"")</f>
        <v>MODERADO</v>
      </c>
      <c r="CQ41" s="233">
        <f t="shared" ref="CQ41:CQ61" si="108">CM41*CO41</f>
        <v>1.8662399999999996E-2</v>
      </c>
      <c r="CR41" s="77" t="s">
        <v>230</v>
      </c>
      <c r="CS41" s="63">
        <f t="shared" ref="CS41:CS61" si="109">IF(CP41="BAJO",0.1,IF(CP41="MODERADO",3,5))</f>
        <v>3</v>
      </c>
      <c r="CT41" s="62"/>
      <c r="CU41" s="172" t="s">
        <v>687</v>
      </c>
      <c r="CV41" s="79" t="s">
        <v>672</v>
      </c>
      <c r="CW41" s="242"/>
      <c r="CX41" s="56">
        <f t="shared" ref="CX41:CX61" si="110">COUNTIF(J41:AB41,"SI")</f>
        <v>3</v>
      </c>
      <c r="CY41" s="59">
        <f t="shared" ref="CY41:CY61" si="111">IF(CX41&lt;6,3,IF(CX41&gt;11,5,4))</f>
        <v>3</v>
      </c>
      <c r="CZ41" s="56" t="str">
        <f t="shared" ref="CZ41:CZ61" si="112">IF(CX41&lt;6,"Moderado",IF(CX41&gt;11,"Catastrófico","Mayor"))</f>
        <v>Moderado</v>
      </c>
      <c r="DA41" s="237">
        <f t="shared" ref="DA41:DA61" si="113">IF(CY41=3,0.6,IF(CY41=4,0.8,1))</f>
        <v>0.6</v>
      </c>
      <c r="DB41" s="57">
        <f t="shared" ref="DB41:DB61" si="114">IF(AN41="",0,IF(AN41="Automático",0.25,IF(AN41="Manual",0.15,0)))</f>
        <v>0.15</v>
      </c>
      <c r="DC41" s="57">
        <f t="shared" ref="DC41:DC61" si="115">IF(AI41="",0,IF(AO41="Preventivo",0.25,IF(AO41="Detectivo",0.15,IF(AO41="Correctivo",0.1,0))))</f>
        <v>0.25</v>
      </c>
      <c r="DD41" s="56">
        <f t="shared" ref="DD41:DD61" si="116">IF(OR(AN41=0,AO41=0),0,DB41+DC41)</f>
        <v>0.4</v>
      </c>
      <c r="DE41" s="55">
        <f t="shared" ref="DE41:DE61" si="117">IF(DF41&gt;0.8,5,IF(DF41&gt;0.6,4,IF(DF41&gt;0.4,3,IF(DF41&gt;0.2,2,1))))</f>
        <v>2</v>
      </c>
      <c r="DF41" s="272">
        <f t="shared" ref="DF41:DF61" si="118">IF(OR(AP41="Ambos",AP41="Probabilidad"),$AD41-($AD41*$DD41),$AD41)</f>
        <v>0.24</v>
      </c>
      <c r="DG41" s="55">
        <f t="shared" ref="DG41:DG61" si="119">IF(DI41&gt;0.8,5,IF(DI41&gt;0.6,4,3))</f>
        <v>3</v>
      </c>
      <c r="DH41" s="55"/>
      <c r="DI41" s="272">
        <f t="shared" ref="DI41:DI61" si="120">IF(OR(AP41="Ambos",AP41="Impacto"),$DA41-($DA41*$DD41),$DA41)</f>
        <v>0.6</v>
      </c>
      <c r="DJ41" s="57">
        <f t="shared" ref="DJ41:DJ61" si="121">IF(AR41="",0,IF(AR41="Automático",0.25,IF(AR41="Manual",0.15,0)))</f>
        <v>0.15</v>
      </c>
      <c r="DK41" s="57">
        <f t="shared" ref="DK41:DK61" si="122">IF(AS41="",0,IF(AS41="Preventivo",0.25,IF(AS41="Detectivo",0.15,IF(AS41="Correctivo",0.1,0))))</f>
        <v>0.25</v>
      </c>
      <c r="DL41" s="56">
        <f t="shared" ref="DL41:DL61" si="123">IF(OR(AR41=0,AS41=0),0,DJ41+DK41)</f>
        <v>0.4</v>
      </c>
      <c r="DM41" s="55">
        <f t="shared" ref="DM41:DM61" si="124">IF(DN41&gt;0.8,5,IF(DN41&gt;0.6,4,IF(DN41&gt;0.4,3,IF(DN41&gt;0.2,2,1))))</f>
        <v>1</v>
      </c>
      <c r="DN41" s="272">
        <f t="shared" ref="DN41:DN61" si="125">IF(OR(AT41="Ambos",AT41="Probabilidad"),DF41-(DF41*$DL41),DF41)</f>
        <v>0.14399999999999999</v>
      </c>
      <c r="DO41" s="55">
        <f t="shared" ref="DO41:DO61" si="126">IF(DP41&gt;0.8,5,IF(DP41&gt;0.6,4,3))</f>
        <v>3</v>
      </c>
      <c r="DP41" s="272">
        <f t="shared" ref="DP41:DP61" si="127">IF(OR(AT41="Ambos",AT41="Impacto"),$DI41-($DI41*$DL41),$DI41)</f>
        <v>0.6</v>
      </c>
      <c r="DQ41" s="57">
        <f t="shared" ref="DQ41:DQ61" si="128">IF(AV41="",0,IF(AV41="Automático",0.25,IF(AV41="Manual",0.15,0)))</f>
        <v>0.15</v>
      </c>
      <c r="DR41" s="57">
        <f t="shared" ref="DR41:DR61" si="129">IF(AW41="",0,IF(AW41="Preventivo",0.25,IF(AW41="Detectivo",0.15,IF(AW41="Correctivo",0.1,0))))</f>
        <v>0.25</v>
      </c>
      <c r="DS41" s="56">
        <f t="shared" ref="DS41:DS61" si="130">IF(OR(AV41=0,AW41=0),0,DQ41+DR41)</f>
        <v>0.4</v>
      </c>
      <c r="DT41" s="55">
        <f t="shared" ref="DT41:DT61" si="131">IF(DU41&gt;0.8,5,IF(DU41&gt;0.6,4,IF(DU41&gt;0.4,3,IF(DU41&gt;0.2,2,1))))</f>
        <v>1</v>
      </c>
      <c r="DU41" s="272">
        <f t="shared" ref="DU41:DU61" si="132">IF(OR(AX41="Ambos",AX41="Probabilidad"),DN41-(DN41*$DS41),DN41)</f>
        <v>8.6399999999999991E-2</v>
      </c>
      <c r="DV41" s="55">
        <f t="shared" ref="DV41:DV61" si="133">IF(DW41&gt;0.8,5,IF(DW41&gt;0.6,4,3))</f>
        <v>3</v>
      </c>
      <c r="DW41" s="272">
        <f t="shared" ref="DW41:DW61" si="134">IF(OR(AX41="Ambos",AX41="Impacto"),$DP41-($DP41*$DS41),$DP41)</f>
        <v>0.6</v>
      </c>
      <c r="DX41" s="57">
        <f t="shared" ref="DX41:DX61" si="135">IF(AZ41="",0,IF(AZ41="Automático",0.25,IF(AZ41="Manual",0.15,0)))</f>
        <v>0.15</v>
      </c>
      <c r="DY41" s="57">
        <f t="shared" si="99"/>
        <v>0.25</v>
      </c>
      <c r="DZ41" s="56">
        <f t="shared" ref="DZ41:DZ61" si="136">IF(OR(AZ41=0,BA41=0),0,DX41+DY41)</f>
        <v>0.4</v>
      </c>
      <c r="EA41" s="55">
        <f t="shared" ref="EA41:EA61" si="137">IF(EB41&gt;0.8,5,IF(EB41&gt;0.6,4,IF(EB41&gt;0.4,3,IF(EB41&gt;0.2,2,1))))</f>
        <v>1</v>
      </c>
      <c r="EB41" s="272">
        <f t="shared" ref="EB41:EB61" si="138">IF(OR(BB41="Ambos",BB41="Probabilidad"),DU41-(DU41*$DZ41),DU41)</f>
        <v>5.183999999999999E-2</v>
      </c>
      <c r="EC41" s="55">
        <f t="shared" ref="EC41:EC61" si="139">IF(ED41&gt;0.8,5,IF(ED41&gt;0.6,4,3))</f>
        <v>3</v>
      </c>
      <c r="ED41" s="272">
        <f t="shared" ref="ED41:ED61" si="140">IF(OR(BB41="Ambos",BB41="Impacto"),$DW41-($DW41*$DZ41),$DW41)</f>
        <v>0.6</v>
      </c>
      <c r="EE41" s="57">
        <f t="shared" ref="EE41:EE61" si="141">IF(BD41="",0,IF(BD41="Automático",0.25,IF(BD41="Manual",0.15,0)))</f>
        <v>0.15</v>
      </c>
      <c r="EF41" s="57">
        <f t="shared" ref="EF41:EF61" si="142">IF(BE41="",0,IF(BE41="Preventivo",0.25,IF(BE41="Detectivo",0.15,IF(BE41="Correctivo",0.1,0))))</f>
        <v>0.25</v>
      </c>
      <c r="EG41" s="56">
        <f t="shared" ref="EG41:EG61" si="143">IF(OR(BD41=0,BE41=0),0,EE41+EF41)</f>
        <v>0.4</v>
      </c>
      <c r="EH41" s="55">
        <f t="shared" ref="EH41:EH61" si="144">IF(EI41&gt;0.8,5,IF(EI41&gt;0.6,4,IF(EI41&gt;0.4,3,IF(EI41&gt;0.2,2,1))))</f>
        <v>1</v>
      </c>
      <c r="EI41" s="272">
        <f t="shared" ref="EI41:EI61" si="145">IF(OR(BF41="Ambos",BF41="Probabilidad"),EB41-(EB41*$EG41),EB41)</f>
        <v>3.1103999999999993E-2</v>
      </c>
      <c r="EJ41" s="55">
        <f t="shared" ref="EJ41:EJ61" si="146">IF(EK41&gt;0.8,5,IF(EK41&gt;0.6,4,3))</f>
        <v>3</v>
      </c>
      <c r="EK41" s="272">
        <f t="shared" ref="EK41:EK61" si="147">IF(OR(BF41="Ambos",BF41="Impacto"),$ED41-($ED41*$EG41),$ED41)</f>
        <v>0.6</v>
      </c>
      <c r="EL41" s="57">
        <f t="shared" ref="EL41:EL61" si="148">IF(BH41="",0,IF(BH41="Automático",0.25,IF(BH41="Manual",0.15,0)))</f>
        <v>0</v>
      </c>
      <c r="EM41" s="57">
        <f t="shared" ref="EM41:EM61" si="149">IF(BI41="",0,IF(BI41="Preventivo",0.25,IF(BI41="Detectivo",0.15,IF(BI41="Correctivo",0.1,0))))</f>
        <v>0</v>
      </c>
      <c r="EN41" s="56">
        <f t="shared" ref="EN41:EN61" si="150">IF(OR(BH41=0,BI41=0),0,EL41+EM41)</f>
        <v>0</v>
      </c>
      <c r="EO41" s="55">
        <f t="shared" ref="EO41:EO61" si="151">IF(EP41&gt;0.8,5,IF(EP41&gt;0.6,4,IF(EP41&gt;0.4,3,IF(EP41&gt;0.2,2,1))))</f>
        <v>1</v>
      </c>
      <c r="EP41" s="272">
        <f t="shared" ref="EP41:EP61" si="152">IF(OR(BF41="Ambos",BF41="Probabilidad"),EI41-(EI41*$EN41),EI41)</f>
        <v>3.1103999999999993E-2</v>
      </c>
      <c r="EQ41" s="55">
        <f t="shared" ref="EQ41:EQ61" si="153">IF(ER41&gt;0.8,5,IF(ER41&gt;0.6,4,3))</f>
        <v>3</v>
      </c>
      <c r="ER41" s="272">
        <f t="shared" ref="ER41:ER61" si="154">IF(OR(BJ41="Ambos",BJ41="Impacto"),$EK41-($EK41*$EN41),$EK41)</f>
        <v>0.6</v>
      </c>
      <c r="ES41" s="57">
        <f t="shared" ref="ES41:ES61" si="155">IF(BL41="",0,IF(BL41="Automático",0.25,IF(BL41="Manual",0.15,0)))</f>
        <v>0</v>
      </c>
      <c r="ET41" s="57">
        <f t="shared" ref="ET41:ET61" si="156">IF(BM41="",0,IF(BM41="Preventivo",0.25,IF(BM41="Detectivo",0.15,IF(BM41="Correctivo",0.1,0))))</f>
        <v>0</v>
      </c>
      <c r="EU41" s="56">
        <f t="shared" ref="EU41:EU61" si="157">IF(OR(BL41=0,BM41=0),0,ES41+ET41)</f>
        <v>0</v>
      </c>
      <c r="EV41" s="55">
        <f t="shared" ref="EV41:EV61" si="158">IF(EW41&gt;0.8,5,IF(EW41&gt;0.6,4,IF(EW41&gt;0.4,3,IF(EW41&gt;0.2,2,1))))</f>
        <v>1</v>
      </c>
      <c r="EW41" s="272">
        <f t="shared" ref="EW41:EW61" si="159">IF(OR(BP41="Ambos",BP41="Probabilidad"),EP41-(EP41*$EU41),EP41)</f>
        <v>3.1103999999999993E-2</v>
      </c>
      <c r="EX41" s="55">
        <f t="shared" ref="EX41:EX61" si="160">IF(EY41&gt;0.8,5,IF(EY41&gt;0.6,4,3))</f>
        <v>3</v>
      </c>
      <c r="EY41" s="272">
        <f t="shared" ref="EY41:EY61" si="161">IF(OR(BN41="Ambos",BN41="Impacto"),$ER41-($ER41*$EU41),$ER41)</f>
        <v>0.6</v>
      </c>
      <c r="EZ41" s="57">
        <f t="shared" ref="EZ41:EZ61" si="162">IF(BP41="",0,IF(BP41="Automático",0.25,IF(BP41="Manual",0.15,0)))</f>
        <v>0</v>
      </c>
      <c r="FA41" s="57">
        <f t="shared" ref="FA41:FA61" si="163">IF(BQ41="",0,IF(BQ41="Preventivo",0.25,IF(BQ41="Detectivo",0.15,IF(BQ41="Correctivo",0.1,0))))</f>
        <v>0</v>
      </c>
      <c r="FB41" s="56">
        <f t="shared" ref="FB41:FB61" si="164">IF(OR(BP41=0,BQ41=0),0,EZ41+FA41)</f>
        <v>0</v>
      </c>
      <c r="FC41" s="55">
        <f t="shared" ref="FC41:FC61" si="165">IF(FD41&gt;0.8,5,IF(FD41&gt;0.6,4,IF(FD41&gt;0.4,3,IF(FD41&gt;0.2,2,1))))</f>
        <v>1</v>
      </c>
      <c r="FD41" s="272">
        <f t="shared" ref="FD41:FD61" si="166">IF(OR(BR41="Ambos",BR41="Probabilidad"),EW41-(EW41*$FB41),EW41)</f>
        <v>3.1103999999999993E-2</v>
      </c>
      <c r="FE41" s="55">
        <f t="shared" ref="FE41:FE61" si="167">IF(FF41&gt;0.8,5,IF(FF41&gt;0.6,4,3))</f>
        <v>3</v>
      </c>
      <c r="FF41" s="272">
        <f t="shared" ref="FF41:FF61" si="168">IF(OR(BR41="Ambos",BR41="Impacto"),$EY41-($EY41*$FB41),$EY41)</f>
        <v>0.6</v>
      </c>
      <c r="FG41" s="57">
        <f t="shared" ref="FG41:FG61" si="169">IF(BT41="",0,IF(BT41="Automático",0.25,IF(BT41="Manual",0.15,0)))</f>
        <v>0</v>
      </c>
      <c r="FH41" s="57">
        <f t="shared" ref="FH41:FH61" si="170">IF(BU41="",0,IF(BU41="Preventivo",0.25,IF(BU41="Detectivo",0.15,IF(BU41="Correctivo",0.1,0))))</f>
        <v>0</v>
      </c>
      <c r="FI41" s="56">
        <f t="shared" ref="FI41:FI61" si="171">IF(OR(BT41=0,BU41=0),0,FG41+FH41)</f>
        <v>0</v>
      </c>
      <c r="FJ41" s="55">
        <f t="shared" ref="FJ41:FJ61" si="172">IF(FK41&gt;0.8,5,IF(FK41&gt;0.6,4,IF(FK41&gt;0.4,3,IF(FK41&gt;0.2,2,1))))</f>
        <v>1</v>
      </c>
      <c r="FK41" s="272">
        <f t="shared" ref="FK41:FK61" si="173">IF(OR(BV41="Ambos",BV41="Probabilidad"),FD41-(FD41*$FI41),FD41)</f>
        <v>3.1103999999999993E-2</v>
      </c>
      <c r="FL41" s="55">
        <f t="shared" ref="FL41:FL61" si="174">IF(FM41&gt;0.8,5,IF(FM41&gt;0.6,4,3))</f>
        <v>3</v>
      </c>
      <c r="FM41" s="272">
        <f t="shared" ref="FM41:FM61" si="175">IF(OR(BV41="Ambos",BV41="Impacto"),$FF41-($FF41*$FI41),$FF41)</f>
        <v>0.6</v>
      </c>
      <c r="FN41" s="57">
        <f t="shared" ref="FN41:FN61" si="176">IF(BX41="",0,IF(BX41="Automático",0.25,IF(BX41="Manual",0.15,0)))</f>
        <v>0</v>
      </c>
      <c r="FO41" s="57">
        <f t="shared" ref="FO41:FO61" si="177">IF(BY41="",0,IF(BY41="Preventivo",0.25,IF(BY41="Detectivo",0.15,IF(BY41="Correctivo",0.1,0))))</f>
        <v>0</v>
      </c>
      <c r="FP41" s="56">
        <f t="shared" ref="FP41:FP61" si="178">IF(OR(BX41=0,BY41=0),0,FN41+FO41)</f>
        <v>0</v>
      </c>
      <c r="FQ41" s="55">
        <f t="shared" ref="FQ41:FQ61" si="179">IF(FR41&gt;0.8,5,IF(FR41&gt;0.6,4,IF(FR41&gt;0.4,3,IF(FR41&gt;0.2,2,1))))</f>
        <v>1</v>
      </c>
      <c r="FR41" s="272">
        <f t="shared" ref="FR41:FR61" si="180">IF(OR(BZ41="Ambos",BZ41="Probabilidad"),FK41-(FK41*$FP41),FK41)</f>
        <v>3.1103999999999993E-2</v>
      </c>
      <c r="FS41" s="55">
        <f t="shared" ref="FS41:FS61" si="181">IF(FT41&gt;0.8,5,IF(FT41&gt;0.6,4,3))</f>
        <v>3</v>
      </c>
      <c r="FT41" s="272">
        <f t="shared" ref="FT41:FT61" si="182">IF(OR(BZ41="Ambos",BZ41="Impacto"),$FM41-($FM41*$FP41),$FM41)</f>
        <v>0.6</v>
      </c>
      <c r="FU41" s="57">
        <f t="shared" ref="FU41:FU61" si="183">IF(CB41="",0,IF(CB41="Automático",0.25,IF(CB41="Manual",0.15,0)))</f>
        <v>0</v>
      </c>
      <c r="FV41" s="57">
        <f t="shared" ref="FV41:FV61" si="184">IF(CC41="",0,IF(CC41="Preventivo",0.25,IF(CC41="Detectivo",0.15,IF(CC41="Correctivo",0.1,0))))</f>
        <v>0</v>
      </c>
      <c r="FW41" s="56">
        <f t="shared" ref="FW41:FW61" si="185">IF(OR(CB41=0,CC41=0),0,FU41+FV41)</f>
        <v>0</v>
      </c>
      <c r="FX41" s="55">
        <f t="shared" ref="FX41:FX61" si="186">IF(FY41&gt;0.8,5,IF(FY41&gt;0.6,4,IF(FY41&gt;0.4,3,IF(FY41&gt;0.2,2,1))))</f>
        <v>1</v>
      </c>
      <c r="FY41" s="272">
        <f t="shared" ref="FY41:FY61" si="187">IF(OR(CD41="Ambos",CD41="Probabilidad"),FR41-(FR41*$FW41),FR41)</f>
        <v>3.1103999999999993E-2</v>
      </c>
      <c r="FZ41" s="55">
        <f t="shared" ref="FZ41:FZ61" si="188">IF(GA41&gt;0.8,5,IF(GA41&gt;0.6,4,3))</f>
        <v>3</v>
      </c>
      <c r="GA41" s="272">
        <f t="shared" ref="GA41:GA61" si="189">IF(OR(CD41="Ambos",CD41="Impacto"),$FT41-($FT41*$FW41),$FT41)</f>
        <v>0.6</v>
      </c>
      <c r="GB41" s="57">
        <f t="shared" ref="GB41:GB61" si="190">IF(CF41="",0,IF(CF41="Automático",0.25,IF(CF41="Manual",0.15,0)))</f>
        <v>0</v>
      </c>
      <c r="GC41" s="57">
        <f t="shared" ref="GC41:GC61" si="191">IF(CG41="",0,IF(CG41="Preventivo",0.25,IF(CG41="Detectivo",0.15,IF(CG41="Correctivo",0.1,0))))</f>
        <v>0</v>
      </c>
      <c r="GD41" s="56">
        <f t="shared" ref="GD41:GD61" si="192">IF(OR(CF41=0,CG41=0),0,GB41+GC41)</f>
        <v>0</v>
      </c>
      <c r="GE41" s="55">
        <f t="shared" ref="GE41:GE61" si="193">IF(GF41&gt;0.8,5,IF(GF41&gt;0.6,4,IF(GF41&gt;0.4,3,IF(GF41&gt;0.2,2,1))))</f>
        <v>1</v>
      </c>
      <c r="GF41" s="272">
        <f t="shared" ref="GF41:GF61" si="194">IF(OR(CH41="Ambos",CH41="Probabilidad"),FY41-(FY41*$GD41),FY41)</f>
        <v>3.1103999999999993E-2</v>
      </c>
      <c r="GG41" s="55">
        <f t="shared" ref="GG41:GG61" si="195">IF(GH41&gt;0.8,5,IF(GH41&gt;0.6,4,3))</f>
        <v>3</v>
      </c>
      <c r="GH41" s="272">
        <f t="shared" ref="GH41:GH61" si="196">IF(OR(CH41="Ambos",CH41="Impacto"),$GA41-($GA41*$GD41),$GA41)</f>
        <v>0.6</v>
      </c>
      <c r="GI41" s="272">
        <f t="shared" ref="GI41:GI61" si="197">IF(GH41&lt;0.6,0.6,GH41)</f>
        <v>0.6</v>
      </c>
    </row>
    <row r="42" spans="1:191" ht="112.2" x14ac:dyDescent="0.2">
      <c r="A42" s="347">
        <v>34</v>
      </c>
      <c r="B42" s="69" t="s">
        <v>680</v>
      </c>
      <c r="C42" s="80" t="s">
        <v>726</v>
      </c>
      <c r="D42" s="74" t="s">
        <v>205</v>
      </c>
      <c r="E42" s="68" t="s">
        <v>539</v>
      </c>
      <c r="F42" s="62" t="s">
        <v>224</v>
      </c>
      <c r="G42" s="68" t="s">
        <v>533</v>
      </c>
      <c r="H42" s="68" t="s">
        <v>173</v>
      </c>
      <c r="I42" s="71" t="s">
        <v>18</v>
      </c>
      <c r="J42" s="71" t="s">
        <v>54</v>
      </c>
      <c r="K42" s="71" t="s">
        <v>53</v>
      </c>
      <c r="L42" s="71" t="s">
        <v>53</v>
      </c>
      <c r="M42" s="71" t="s">
        <v>53</v>
      </c>
      <c r="N42" s="71" t="s">
        <v>53</v>
      </c>
      <c r="O42" s="71" t="s">
        <v>53</v>
      </c>
      <c r="P42" s="71" t="s">
        <v>53</v>
      </c>
      <c r="Q42" s="71" t="s">
        <v>53</v>
      </c>
      <c r="R42" s="71" t="s">
        <v>53</v>
      </c>
      <c r="S42" s="71" t="s">
        <v>54</v>
      </c>
      <c r="T42" s="71" t="s">
        <v>53</v>
      </c>
      <c r="U42" s="71" t="s">
        <v>54</v>
      </c>
      <c r="V42" s="71" t="s">
        <v>53</v>
      </c>
      <c r="W42" s="71" t="s">
        <v>53</v>
      </c>
      <c r="X42" s="71" t="s">
        <v>53</v>
      </c>
      <c r="Y42" s="71" t="s">
        <v>53</v>
      </c>
      <c r="Z42" s="71" t="s">
        <v>53</v>
      </c>
      <c r="AA42" s="71" t="s">
        <v>53</v>
      </c>
      <c r="AB42" s="71" t="s">
        <v>53</v>
      </c>
      <c r="AC42" s="70" t="str">
        <f t="shared" si="100"/>
        <v>1 - Muy Baja</v>
      </c>
      <c r="AD42" s="233">
        <f t="shared" si="101"/>
        <v>0.2</v>
      </c>
      <c r="AE42" s="70" t="str">
        <f t="shared" si="102"/>
        <v>3 - Moderado</v>
      </c>
      <c r="AF42" s="233">
        <f t="shared" si="103"/>
        <v>0.6</v>
      </c>
      <c r="AG42" s="69" t="str">
        <f>IFERROR(INDEX(#REF!,MATCH(I42,#REF!,0),MATCH(AE42,#REF!,0)),"")</f>
        <v/>
      </c>
      <c r="AH42" s="233">
        <f t="shared" si="104"/>
        <v>0.12</v>
      </c>
      <c r="AI42" s="80" t="s">
        <v>725</v>
      </c>
      <c r="AJ42" s="67" t="s">
        <v>677</v>
      </c>
      <c r="AK42" s="72" t="s">
        <v>676</v>
      </c>
      <c r="AL42" s="72" t="s">
        <v>675</v>
      </c>
      <c r="AM42" s="62" t="s">
        <v>35</v>
      </c>
      <c r="AN42" s="67" t="s">
        <v>45</v>
      </c>
      <c r="AO42" s="67" t="s">
        <v>50</v>
      </c>
      <c r="AP42" s="62" t="s">
        <v>52</v>
      </c>
      <c r="AQ42" s="62" t="s">
        <v>35</v>
      </c>
      <c r="AR42" s="67" t="s">
        <v>45</v>
      </c>
      <c r="AS42" s="67" t="s">
        <v>50</v>
      </c>
      <c r="AT42" s="62" t="s">
        <v>52</v>
      </c>
      <c r="AU42" s="62" t="s">
        <v>35</v>
      </c>
      <c r="AV42" s="67" t="s">
        <v>45</v>
      </c>
      <c r="AW42" s="67" t="s">
        <v>50</v>
      </c>
      <c r="AX42" s="62" t="s">
        <v>52</v>
      </c>
      <c r="AY42" s="62" t="s">
        <v>35</v>
      </c>
      <c r="AZ42" s="67" t="s">
        <v>45</v>
      </c>
      <c r="BA42" s="67" t="s">
        <v>50</v>
      </c>
      <c r="BB42" s="62" t="s">
        <v>52</v>
      </c>
      <c r="BC42" s="62"/>
      <c r="BD42" s="67"/>
      <c r="BE42" s="67"/>
      <c r="BF42" s="62"/>
      <c r="BG42" s="62"/>
      <c r="BH42" s="67"/>
      <c r="BI42" s="67"/>
      <c r="BJ42" s="62"/>
      <c r="BK42" s="62"/>
      <c r="BL42" s="67"/>
      <c r="BM42" s="67"/>
      <c r="BN42" s="62"/>
      <c r="BO42" s="62"/>
      <c r="BP42" s="67"/>
      <c r="BQ42" s="67"/>
      <c r="BR42" s="62"/>
      <c r="BS42" s="62"/>
      <c r="BT42" s="67"/>
      <c r="BU42" s="67"/>
      <c r="BV42" s="62"/>
      <c r="BW42" s="62"/>
      <c r="BX42" s="67"/>
      <c r="BY42" s="67"/>
      <c r="BZ42" s="62"/>
      <c r="CA42" s="62"/>
      <c r="CB42" s="67"/>
      <c r="CC42" s="67"/>
      <c r="CD42" s="62"/>
      <c r="CE42" s="62"/>
      <c r="CF42" s="67"/>
      <c r="CG42" s="67"/>
      <c r="CH42" s="62"/>
      <c r="CI42" s="67"/>
      <c r="CJ42" s="67"/>
      <c r="CK42" s="62"/>
      <c r="CL42" s="66" t="s">
        <v>18</v>
      </c>
      <c r="CM42" s="249">
        <f t="shared" si="105"/>
        <v>2.5919999999999995E-2</v>
      </c>
      <c r="CN42" s="66" t="s">
        <v>30</v>
      </c>
      <c r="CO42" s="249">
        <f t="shared" si="106"/>
        <v>0.6</v>
      </c>
      <c r="CP42" s="63" t="str">
        <f t="shared" si="107"/>
        <v>MODERADO</v>
      </c>
      <c r="CQ42" s="233">
        <f t="shared" si="108"/>
        <v>1.5551999999999996E-2</v>
      </c>
      <c r="CR42" s="77" t="s">
        <v>475</v>
      </c>
      <c r="CS42" s="63">
        <f t="shared" si="109"/>
        <v>3</v>
      </c>
      <c r="CT42" s="62"/>
      <c r="CU42" s="172" t="s">
        <v>687</v>
      </c>
      <c r="CV42" s="79" t="s">
        <v>672</v>
      </c>
      <c r="CW42" s="242"/>
      <c r="CX42" s="56">
        <f t="shared" si="110"/>
        <v>3</v>
      </c>
      <c r="CY42" s="59">
        <f t="shared" si="111"/>
        <v>3</v>
      </c>
      <c r="CZ42" s="56" t="str">
        <f t="shared" si="112"/>
        <v>Moderado</v>
      </c>
      <c r="DA42" s="237">
        <f t="shared" si="113"/>
        <v>0.6</v>
      </c>
      <c r="DB42" s="57">
        <f t="shared" si="114"/>
        <v>0.15</v>
      </c>
      <c r="DC42" s="57">
        <f t="shared" si="115"/>
        <v>0.25</v>
      </c>
      <c r="DD42" s="56">
        <f t="shared" si="116"/>
        <v>0.4</v>
      </c>
      <c r="DE42" s="55">
        <f t="shared" si="117"/>
        <v>1</v>
      </c>
      <c r="DF42" s="272">
        <f t="shared" si="118"/>
        <v>0.12</v>
      </c>
      <c r="DG42" s="55">
        <f t="shared" si="119"/>
        <v>3</v>
      </c>
      <c r="DH42" s="55"/>
      <c r="DI42" s="272">
        <f t="shared" si="120"/>
        <v>0.6</v>
      </c>
      <c r="DJ42" s="57">
        <f t="shared" si="121"/>
        <v>0.15</v>
      </c>
      <c r="DK42" s="57">
        <f t="shared" si="122"/>
        <v>0.25</v>
      </c>
      <c r="DL42" s="56">
        <f t="shared" si="123"/>
        <v>0.4</v>
      </c>
      <c r="DM42" s="55">
        <f t="shared" si="124"/>
        <v>1</v>
      </c>
      <c r="DN42" s="272">
        <f t="shared" si="125"/>
        <v>7.1999999999999995E-2</v>
      </c>
      <c r="DO42" s="55">
        <f t="shared" si="126"/>
        <v>3</v>
      </c>
      <c r="DP42" s="272">
        <f t="shared" si="127"/>
        <v>0.6</v>
      </c>
      <c r="DQ42" s="57">
        <f t="shared" si="128"/>
        <v>0.15</v>
      </c>
      <c r="DR42" s="57">
        <f t="shared" si="129"/>
        <v>0.25</v>
      </c>
      <c r="DS42" s="56">
        <f t="shared" si="130"/>
        <v>0.4</v>
      </c>
      <c r="DT42" s="55">
        <f t="shared" si="131"/>
        <v>1</v>
      </c>
      <c r="DU42" s="272">
        <f t="shared" si="132"/>
        <v>4.3199999999999995E-2</v>
      </c>
      <c r="DV42" s="55">
        <f t="shared" si="133"/>
        <v>3</v>
      </c>
      <c r="DW42" s="272">
        <f t="shared" si="134"/>
        <v>0.6</v>
      </c>
      <c r="DX42" s="57">
        <f t="shared" si="135"/>
        <v>0.15</v>
      </c>
      <c r="DY42" s="57">
        <f t="shared" si="99"/>
        <v>0.25</v>
      </c>
      <c r="DZ42" s="56">
        <f t="shared" si="136"/>
        <v>0.4</v>
      </c>
      <c r="EA42" s="55">
        <f t="shared" si="137"/>
        <v>1</v>
      </c>
      <c r="EB42" s="272">
        <f t="shared" si="138"/>
        <v>2.5919999999999995E-2</v>
      </c>
      <c r="EC42" s="55">
        <f t="shared" si="139"/>
        <v>3</v>
      </c>
      <c r="ED42" s="272">
        <f t="shared" si="140"/>
        <v>0.6</v>
      </c>
      <c r="EE42" s="57">
        <f t="shared" si="141"/>
        <v>0</v>
      </c>
      <c r="EF42" s="57">
        <f t="shared" si="142"/>
        <v>0</v>
      </c>
      <c r="EG42" s="56">
        <f t="shared" si="143"/>
        <v>0</v>
      </c>
      <c r="EH42" s="55">
        <f t="shared" si="144"/>
        <v>1</v>
      </c>
      <c r="EI42" s="272">
        <f t="shared" si="145"/>
        <v>2.5919999999999995E-2</v>
      </c>
      <c r="EJ42" s="55">
        <f t="shared" si="146"/>
        <v>3</v>
      </c>
      <c r="EK42" s="272">
        <f t="shared" si="147"/>
        <v>0.6</v>
      </c>
      <c r="EL42" s="57">
        <f t="shared" si="148"/>
        <v>0</v>
      </c>
      <c r="EM42" s="57">
        <f t="shared" si="149"/>
        <v>0</v>
      </c>
      <c r="EN42" s="56">
        <f t="shared" si="150"/>
        <v>0</v>
      </c>
      <c r="EO42" s="55">
        <f t="shared" si="151"/>
        <v>1</v>
      </c>
      <c r="EP42" s="272">
        <f t="shared" si="152"/>
        <v>2.5919999999999995E-2</v>
      </c>
      <c r="EQ42" s="55">
        <f t="shared" si="153"/>
        <v>3</v>
      </c>
      <c r="ER42" s="272">
        <f t="shared" si="154"/>
        <v>0.6</v>
      </c>
      <c r="ES42" s="57">
        <f t="shared" si="155"/>
        <v>0</v>
      </c>
      <c r="ET42" s="57">
        <f t="shared" si="156"/>
        <v>0</v>
      </c>
      <c r="EU42" s="56">
        <f t="shared" si="157"/>
        <v>0</v>
      </c>
      <c r="EV42" s="55">
        <f t="shared" si="158"/>
        <v>1</v>
      </c>
      <c r="EW42" s="272">
        <f t="shared" si="159"/>
        <v>2.5919999999999995E-2</v>
      </c>
      <c r="EX42" s="55">
        <f t="shared" si="160"/>
        <v>3</v>
      </c>
      <c r="EY42" s="272">
        <f t="shared" si="161"/>
        <v>0.6</v>
      </c>
      <c r="EZ42" s="57">
        <f t="shared" si="162"/>
        <v>0</v>
      </c>
      <c r="FA42" s="57">
        <f t="shared" si="163"/>
        <v>0</v>
      </c>
      <c r="FB42" s="56">
        <f t="shared" si="164"/>
        <v>0</v>
      </c>
      <c r="FC42" s="55">
        <f t="shared" si="165"/>
        <v>1</v>
      </c>
      <c r="FD42" s="272">
        <f t="shared" si="166"/>
        <v>2.5919999999999995E-2</v>
      </c>
      <c r="FE42" s="55">
        <f t="shared" si="167"/>
        <v>3</v>
      </c>
      <c r="FF42" s="272">
        <f t="shared" si="168"/>
        <v>0.6</v>
      </c>
      <c r="FG42" s="57">
        <f t="shared" si="169"/>
        <v>0</v>
      </c>
      <c r="FH42" s="57">
        <f t="shared" si="170"/>
        <v>0</v>
      </c>
      <c r="FI42" s="56">
        <f t="shared" si="171"/>
        <v>0</v>
      </c>
      <c r="FJ42" s="55">
        <f t="shared" si="172"/>
        <v>1</v>
      </c>
      <c r="FK42" s="272">
        <f t="shared" si="173"/>
        <v>2.5919999999999995E-2</v>
      </c>
      <c r="FL42" s="55">
        <f t="shared" si="174"/>
        <v>3</v>
      </c>
      <c r="FM42" s="272">
        <f t="shared" si="175"/>
        <v>0.6</v>
      </c>
      <c r="FN42" s="57">
        <f t="shared" si="176"/>
        <v>0</v>
      </c>
      <c r="FO42" s="57">
        <f t="shared" si="177"/>
        <v>0</v>
      </c>
      <c r="FP42" s="56">
        <f t="shared" si="178"/>
        <v>0</v>
      </c>
      <c r="FQ42" s="55">
        <f t="shared" si="179"/>
        <v>1</v>
      </c>
      <c r="FR42" s="272">
        <f t="shared" si="180"/>
        <v>2.5919999999999995E-2</v>
      </c>
      <c r="FS42" s="55">
        <f t="shared" si="181"/>
        <v>3</v>
      </c>
      <c r="FT42" s="272">
        <f t="shared" si="182"/>
        <v>0.6</v>
      </c>
      <c r="FU42" s="57">
        <f t="shared" si="183"/>
        <v>0</v>
      </c>
      <c r="FV42" s="57">
        <f t="shared" si="184"/>
        <v>0</v>
      </c>
      <c r="FW42" s="56">
        <f t="shared" si="185"/>
        <v>0</v>
      </c>
      <c r="FX42" s="55">
        <f t="shared" si="186"/>
        <v>1</v>
      </c>
      <c r="FY42" s="272">
        <f t="shared" si="187"/>
        <v>2.5919999999999995E-2</v>
      </c>
      <c r="FZ42" s="55">
        <f t="shared" si="188"/>
        <v>3</v>
      </c>
      <c r="GA42" s="272">
        <f t="shared" si="189"/>
        <v>0.6</v>
      </c>
      <c r="GB42" s="57">
        <f t="shared" si="190"/>
        <v>0</v>
      </c>
      <c r="GC42" s="57">
        <f t="shared" si="191"/>
        <v>0</v>
      </c>
      <c r="GD42" s="56">
        <f t="shared" si="192"/>
        <v>0</v>
      </c>
      <c r="GE42" s="55">
        <f t="shared" si="193"/>
        <v>1</v>
      </c>
      <c r="GF42" s="272">
        <f t="shared" si="194"/>
        <v>2.5919999999999995E-2</v>
      </c>
      <c r="GG42" s="55">
        <f t="shared" si="195"/>
        <v>3</v>
      </c>
      <c r="GH42" s="272">
        <f t="shared" si="196"/>
        <v>0.6</v>
      </c>
      <c r="GI42" s="272">
        <f t="shared" si="197"/>
        <v>0.6</v>
      </c>
    </row>
    <row r="43" spans="1:191" ht="102" x14ac:dyDescent="0.2">
      <c r="A43" s="347">
        <v>35</v>
      </c>
      <c r="B43" s="69" t="s">
        <v>680</v>
      </c>
      <c r="C43" s="80" t="s">
        <v>724</v>
      </c>
      <c r="D43" s="74" t="s">
        <v>206</v>
      </c>
      <c r="E43" s="68" t="s">
        <v>204</v>
      </c>
      <c r="F43" s="62" t="s">
        <v>5</v>
      </c>
      <c r="G43" s="68" t="s">
        <v>533</v>
      </c>
      <c r="H43" s="68" t="s">
        <v>173</v>
      </c>
      <c r="I43" s="71" t="s">
        <v>18</v>
      </c>
      <c r="J43" s="71" t="s">
        <v>54</v>
      </c>
      <c r="K43" s="71" t="s">
        <v>53</v>
      </c>
      <c r="L43" s="71" t="s">
        <v>53</v>
      </c>
      <c r="M43" s="71" t="s">
        <v>53</v>
      </c>
      <c r="N43" s="71" t="s">
        <v>53</v>
      </c>
      <c r="O43" s="71" t="s">
        <v>53</v>
      </c>
      <c r="P43" s="71" t="s">
        <v>53</v>
      </c>
      <c r="Q43" s="71" t="s">
        <v>53</v>
      </c>
      <c r="R43" s="71" t="s">
        <v>53</v>
      </c>
      <c r="S43" s="71" t="s">
        <v>54</v>
      </c>
      <c r="T43" s="71" t="s">
        <v>53</v>
      </c>
      <c r="U43" s="71" t="s">
        <v>54</v>
      </c>
      <c r="V43" s="71" t="s">
        <v>53</v>
      </c>
      <c r="W43" s="71" t="s">
        <v>53</v>
      </c>
      <c r="X43" s="71" t="s">
        <v>53</v>
      </c>
      <c r="Y43" s="71" t="s">
        <v>53</v>
      </c>
      <c r="Z43" s="71" t="s">
        <v>53</v>
      </c>
      <c r="AA43" s="71" t="s">
        <v>53</v>
      </c>
      <c r="AB43" s="71" t="s">
        <v>53</v>
      </c>
      <c r="AC43" s="70" t="str">
        <f t="shared" si="100"/>
        <v>1 - Muy Baja</v>
      </c>
      <c r="AD43" s="233">
        <f t="shared" si="101"/>
        <v>0.2</v>
      </c>
      <c r="AE43" s="70" t="str">
        <f t="shared" si="102"/>
        <v>3 - Moderado</v>
      </c>
      <c r="AF43" s="233">
        <f t="shared" si="103"/>
        <v>0.6</v>
      </c>
      <c r="AG43" s="69" t="str">
        <f>IFERROR(INDEX(#REF!,MATCH(I43,#REF!,0),MATCH(AE43,#REF!,0)),"")</f>
        <v/>
      </c>
      <c r="AH43" s="233">
        <f t="shared" si="104"/>
        <v>0.12</v>
      </c>
      <c r="AI43" s="80" t="s">
        <v>723</v>
      </c>
      <c r="AJ43" s="67" t="s">
        <v>677</v>
      </c>
      <c r="AK43" s="72" t="s">
        <v>676</v>
      </c>
      <c r="AL43" s="72" t="s">
        <v>675</v>
      </c>
      <c r="AM43" s="62" t="s">
        <v>35</v>
      </c>
      <c r="AN43" s="67" t="s">
        <v>45</v>
      </c>
      <c r="AO43" s="67" t="s">
        <v>50</v>
      </c>
      <c r="AP43" s="62" t="s">
        <v>52</v>
      </c>
      <c r="AQ43" s="62" t="s">
        <v>35</v>
      </c>
      <c r="AR43" s="67" t="s">
        <v>45</v>
      </c>
      <c r="AS43" s="67" t="s">
        <v>50</v>
      </c>
      <c r="AT43" s="62" t="s">
        <v>52</v>
      </c>
      <c r="AU43" s="62" t="s">
        <v>35</v>
      </c>
      <c r="AV43" s="67" t="s">
        <v>45</v>
      </c>
      <c r="AW43" s="67" t="s">
        <v>50</v>
      </c>
      <c r="AX43" s="62" t="s">
        <v>52</v>
      </c>
      <c r="AY43" s="62" t="s">
        <v>35</v>
      </c>
      <c r="AZ43" s="67" t="s">
        <v>45</v>
      </c>
      <c r="BA43" s="67" t="s">
        <v>50</v>
      </c>
      <c r="BB43" s="62" t="s">
        <v>52</v>
      </c>
      <c r="BC43" s="62"/>
      <c r="BD43" s="67"/>
      <c r="BE43" s="67"/>
      <c r="BF43" s="62"/>
      <c r="BG43" s="62"/>
      <c r="BH43" s="67"/>
      <c r="BI43" s="67"/>
      <c r="BJ43" s="62"/>
      <c r="BK43" s="62"/>
      <c r="BL43" s="67"/>
      <c r="BM43" s="67"/>
      <c r="BN43" s="62"/>
      <c r="BO43" s="62"/>
      <c r="BP43" s="67"/>
      <c r="BQ43" s="67"/>
      <c r="BR43" s="62"/>
      <c r="BS43" s="62"/>
      <c r="BT43" s="67"/>
      <c r="BU43" s="67"/>
      <c r="BV43" s="62"/>
      <c r="BW43" s="62"/>
      <c r="BX43" s="67"/>
      <c r="BY43" s="67"/>
      <c r="BZ43" s="62"/>
      <c r="CA43" s="62"/>
      <c r="CB43" s="67"/>
      <c r="CC43" s="67"/>
      <c r="CD43" s="62"/>
      <c r="CE43" s="62"/>
      <c r="CF43" s="67"/>
      <c r="CG43" s="67"/>
      <c r="CH43" s="62"/>
      <c r="CI43" s="67"/>
      <c r="CJ43" s="67"/>
      <c r="CK43" s="62"/>
      <c r="CL43" s="66" t="s">
        <v>18</v>
      </c>
      <c r="CM43" s="249">
        <f t="shared" si="105"/>
        <v>2.5919999999999995E-2</v>
      </c>
      <c r="CN43" s="66" t="s">
        <v>30</v>
      </c>
      <c r="CO43" s="249">
        <f t="shared" si="106"/>
        <v>0.6</v>
      </c>
      <c r="CP43" s="63" t="str">
        <f t="shared" si="107"/>
        <v>MODERADO</v>
      </c>
      <c r="CQ43" s="233">
        <f t="shared" si="108"/>
        <v>1.5551999999999996E-2</v>
      </c>
      <c r="CR43" s="77" t="s">
        <v>230</v>
      </c>
      <c r="CS43" s="63">
        <f t="shared" si="109"/>
        <v>3</v>
      </c>
      <c r="CT43" s="62"/>
      <c r="CU43" s="172" t="s">
        <v>687</v>
      </c>
      <c r="CV43" s="79" t="s">
        <v>672</v>
      </c>
      <c r="CW43" s="242"/>
      <c r="CX43" s="56">
        <f t="shared" si="110"/>
        <v>3</v>
      </c>
      <c r="CY43" s="59">
        <f t="shared" si="111"/>
        <v>3</v>
      </c>
      <c r="CZ43" s="56" t="str">
        <f t="shared" si="112"/>
        <v>Moderado</v>
      </c>
      <c r="DA43" s="237">
        <f t="shared" si="113"/>
        <v>0.6</v>
      </c>
      <c r="DB43" s="57">
        <f t="shared" si="114"/>
        <v>0.15</v>
      </c>
      <c r="DC43" s="57">
        <f t="shared" si="115"/>
        <v>0.25</v>
      </c>
      <c r="DD43" s="56">
        <f t="shared" si="116"/>
        <v>0.4</v>
      </c>
      <c r="DE43" s="55">
        <f t="shared" si="117"/>
        <v>1</v>
      </c>
      <c r="DF43" s="272">
        <f t="shared" si="118"/>
        <v>0.12</v>
      </c>
      <c r="DG43" s="55">
        <f t="shared" si="119"/>
        <v>3</v>
      </c>
      <c r="DH43" s="55"/>
      <c r="DI43" s="272">
        <f t="shared" si="120"/>
        <v>0.6</v>
      </c>
      <c r="DJ43" s="57">
        <f t="shared" si="121"/>
        <v>0.15</v>
      </c>
      <c r="DK43" s="57">
        <f t="shared" si="122"/>
        <v>0.25</v>
      </c>
      <c r="DL43" s="56">
        <f t="shared" si="123"/>
        <v>0.4</v>
      </c>
      <c r="DM43" s="55">
        <f t="shared" si="124"/>
        <v>1</v>
      </c>
      <c r="DN43" s="272">
        <f t="shared" si="125"/>
        <v>7.1999999999999995E-2</v>
      </c>
      <c r="DO43" s="55">
        <f t="shared" si="126"/>
        <v>3</v>
      </c>
      <c r="DP43" s="272">
        <f t="shared" si="127"/>
        <v>0.6</v>
      </c>
      <c r="DQ43" s="57">
        <f t="shared" si="128"/>
        <v>0.15</v>
      </c>
      <c r="DR43" s="57">
        <f t="shared" si="129"/>
        <v>0.25</v>
      </c>
      <c r="DS43" s="56">
        <f t="shared" si="130"/>
        <v>0.4</v>
      </c>
      <c r="DT43" s="55">
        <f t="shared" si="131"/>
        <v>1</v>
      </c>
      <c r="DU43" s="272">
        <f t="shared" si="132"/>
        <v>4.3199999999999995E-2</v>
      </c>
      <c r="DV43" s="55">
        <f t="shared" si="133"/>
        <v>3</v>
      </c>
      <c r="DW43" s="272">
        <f t="shared" si="134"/>
        <v>0.6</v>
      </c>
      <c r="DX43" s="57">
        <f t="shared" si="135"/>
        <v>0.15</v>
      </c>
      <c r="DY43" s="57">
        <f t="shared" si="99"/>
        <v>0.25</v>
      </c>
      <c r="DZ43" s="56">
        <f t="shared" si="136"/>
        <v>0.4</v>
      </c>
      <c r="EA43" s="55">
        <f t="shared" si="137"/>
        <v>1</v>
      </c>
      <c r="EB43" s="272">
        <f t="shared" si="138"/>
        <v>2.5919999999999995E-2</v>
      </c>
      <c r="EC43" s="55">
        <f t="shared" si="139"/>
        <v>3</v>
      </c>
      <c r="ED43" s="272">
        <f t="shared" si="140"/>
        <v>0.6</v>
      </c>
      <c r="EE43" s="57">
        <f t="shared" si="141"/>
        <v>0</v>
      </c>
      <c r="EF43" s="57">
        <f t="shared" si="142"/>
        <v>0</v>
      </c>
      <c r="EG43" s="56">
        <f t="shared" si="143"/>
        <v>0</v>
      </c>
      <c r="EH43" s="55">
        <f t="shared" si="144"/>
        <v>1</v>
      </c>
      <c r="EI43" s="272">
        <f t="shared" si="145"/>
        <v>2.5919999999999995E-2</v>
      </c>
      <c r="EJ43" s="55">
        <f t="shared" si="146"/>
        <v>3</v>
      </c>
      <c r="EK43" s="272">
        <f t="shared" si="147"/>
        <v>0.6</v>
      </c>
      <c r="EL43" s="57">
        <f t="shared" si="148"/>
        <v>0</v>
      </c>
      <c r="EM43" s="57">
        <f t="shared" si="149"/>
        <v>0</v>
      </c>
      <c r="EN43" s="56">
        <f t="shared" si="150"/>
        <v>0</v>
      </c>
      <c r="EO43" s="55">
        <f t="shared" si="151"/>
        <v>1</v>
      </c>
      <c r="EP43" s="272">
        <f t="shared" si="152"/>
        <v>2.5919999999999995E-2</v>
      </c>
      <c r="EQ43" s="55">
        <f t="shared" si="153"/>
        <v>3</v>
      </c>
      <c r="ER43" s="272">
        <f t="shared" si="154"/>
        <v>0.6</v>
      </c>
      <c r="ES43" s="57">
        <f t="shared" si="155"/>
        <v>0</v>
      </c>
      <c r="ET43" s="57">
        <f t="shared" si="156"/>
        <v>0</v>
      </c>
      <c r="EU43" s="56">
        <f t="shared" si="157"/>
        <v>0</v>
      </c>
      <c r="EV43" s="55">
        <f t="shared" si="158"/>
        <v>1</v>
      </c>
      <c r="EW43" s="272">
        <f t="shared" si="159"/>
        <v>2.5919999999999995E-2</v>
      </c>
      <c r="EX43" s="55">
        <f t="shared" si="160"/>
        <v>3</v>
      </c>
      <c r="EY43" s="272">
        <f t="shared" si="161"/>
        <v>0.6</v>
      </c>
      <c r="EZ43" s="57">
        <f t="shared" si="162"/>
        <v>0</v>
      </c>
      <c r="FA43" s="57">
        <f t="shared" si="163"/>
        <v>0</v>
      </c>
      <c r="FB43" s="56">
        <f t="shared" si="164"/>
        <v>0</v>
      </c>
      <c r="FC43" s="55">
        <f t="shared" si="165"/>
        <v>1</v>
      </c>
      <c r="FD43" s="272">
        <f t="shared" si="166"/>
        <v>2.5919999999999995E-2</v>
      </c>
      <c r="FE43" s="55">
        <f t="shared" si="167"/>
        <v>3</v>
      </c>
      <c r="FF43" s="272">
        <f t="shared" si="168"/>
        <v>0.6</v>
      </c>
      <c r="FG43" s="57">
        <f t="shared" si="169"/>
        <v>0</v>
      </c>
      <c r="FH43" s="57">
        <f t="shared" si="170"/>
        <v>0</v>
      </c>
      <c r="FI43" s="56">
        <f t="shared" si="171"/>
        <v>0</v>
      </c>
      <c r="FJ43" s="55">
        <f t="shared" si="172"/>
        <v>1</v>
      </c>
      <c r="FK43" s="272">
        <f t="shared" si="173"/>
        <v>2.5919999999999995E-2</v>
      </c>
      <c r="FL43" s="55">
        <f t="shared" si="174"/>
        <v>3</v>
      </c>
      <c r="FM43" s="272">
        <f t="shared" si="175"/>
        <v>0.6</v>
      </c>
      <c r="FN43" s="57">
        <f t="shared" si="176"/>
        <v>0</v>
      </c>
      <c r="FO43" s="57">
        <f t="shared" si="177"/>
        <v>0</v>
      </c>
      <c r="FP43" s="56">
        <f t="shared" si="178"/>
        <v>0</v>
      </c>
      <c r="FQ43" s="55">
        <f t="shared" si="179"/>
        <v>1</v>
      </c>
      <c r="FR43" s="272">
        <f t="shared" si="180"/>
        <v>2.5919999999999995E-2</v>
      </c>
      <c r="FS43" s="55">
        <f t="shared" si="181"/>
        <v>3</v>
      </c>
      <c r="FT43" s="272">
        <f t="shared" si="182"/>
        <v>0.6</v>
      </c>
      <c r="FU43" s="57">
        <f t="shared" si="183"/>
        <v>0</v>
      </c>
      <c r="FV43" s="57">
        <f t="shared" si="184"/>
        <v>0</v>
      </c>
      <c r="FW43" s="56">
        <f t="shared" si="185"/>
        <v>0</v>
      </c>
      <c r="FX43" s="55">
        <f t="shared" si="186"/>
        <v>1</v>
      </c>
      <c r="FY43" s="272">
        <f t="shared" si="187"/>
        <v>2.5919999999999995E-2</v>
      </c>
      <c r="FZ43" s="55">
        <f t="shared" si="188"/>
        <v>3</v>
      </c>
      <c r="GA43" s="272">
        <f t="shared" si="189"/>
        <v>0.6</v>
      </c>
      <c r="GB43" s="57">
        <f t="shared" si="190"/>
        <v>0</v>
      </c>
      <c r="GC43" s="57">
        <f t="shared" si="191"/>
        <v>0</v>
      </c>
      <c r="GD43" s="56">
        <f t="shared" si="192"/>
        <v>0</v>
      </c>
      <c r="GE43" s="55">
        <f t="shared" si="193"/>
        <v>1</v>
      </c>
      <c r="GF43" s="272">
        <f t="shared" si="194"/>
        <v>2.5919999999999995E-2</v>
      </c>
      <c r="GG43" s="55">
        <f t="shared" si="195"/>
        <v>3</v>
      </c>
      <c r="GH43" s="272">
        <f t="shared" si="196"/>
        <v>0.6</v>
      </c>
      <c r="GI43" s="272">
        <f t="shared" si="197"/>
        <v>0.6</v>
      </c>
    </row>
    <row r="44" spans="1:191" ht="112.2" x14ac:dyDescent="0.2">
      <c r="A44" s="347">
        <v>36</v>
      </c>
      <c r="B44" s="69" t="s">
        <v>680</v>
      </c>
      <c r="C44" s="80" t="s">
        <v>722</v>
      </c>
      <c r="D44" s="74" t="s">
        <v>205</v>
      </c>
      <c r="E44" s="68" t="s">
        <v>539</v>
      </c>
      <c r="F44" s="73" t="s">
        <v>2</v>
      </c>
      <c r="G44" s="68" t="s">
        <v>533</v>
      </c>
      <c r="H44" s="68" t="s">
        <v>173</v>
      </c>
      <c r="I44" s="71" t="s">
        <v>22</v>
      </c>
      <c r="J44" s="71" t="s">
        <v>54</v>
      </c>
      <c r="K44" s="71" t="s">
        <v>53</v>
      </c>
      <c r="L44" s="71" t="s">
        <v>53</v>
      </c>
      <c r="M44" s="71" t="s">
        <v>53</v>
      </c>
      <c r="N44" s="71" t="s">
        <v>53</v>
      </c>
      <c r="O44" s="71" t="s">
        <v>53</v>
      </c>
      <c r="P44" s="71" t="s">
        <v>53</v>
      </c>
      <c r="Q44" s="71" t="s">
        <v>53</v>
      </c>
      <c r="R44" s="71" t="s">
        <v>53</v>
      </c>
      <c r="S44" s="71" t="s">
        <v>54</v>
      </c>
      <c r="T44" s="71" t="s">
        <v>53</v>
      </c>
      <c r="U44" s="71" t="s">
        <v>54</v>
      </c>
      <c r="V44" s="71" t="s">
        <v>53</v>
      </c>
      <c r="W44" s="71" t="s">
        <v>53</v>
      </c>
      <c r="X44" s="71" t="s">
        <v>53</v>
      </c>
      <c r="Y44" s="71" t="s">
        <v>53</v>
      </c>
      <c r="Z44" s="71" t="s">
        <v>53</v>
      </c>
      <c r="AA44" s="71" t="s">
        <v>53</v>
      </c>
      <c r="AB44" s="71" t="s">
        <v>53</v>
      </c>
      <c r="AC44" s="70" t="str">
        <f t="shared" si="100"/>
        <v>3 - Media</v>
      </c>
      <c r="AD44" s="233">
        <f t="shared" si="101"/>
        <v>0.6</v>
      </c>
      <c r="AE44" s="70" t="str">
        <f t="shared" si="102"/>
        <v>3 - Moderado</v>
      </c>
      <c r="AF44" s="233">
        <f t="shared" si="103"/>
        <v>0.6</v>
      </c>
      <c r="AG44" s="69" t="str">
        <f>IFERROR(INDEX(#REF!,MATCH(I44,#REF!,0),MATCH(AE44,#REF!,0)),"")</f>
        <v/>
      </c>
      <c r="AH44" s="233">
        <f t="shared" si="104"/>
        <v>0.36</v>
      </c>
      <c r="AI44" s="80" t="s">
        <v>721</v>
      </c>
      <c r="AJ44" s="67" t="s">
        <v>677</v>
      </c>
      <c r="AK44" s="72" t="s">
        <v>676</v>
      </c>
      <c r="AL44" s="72" t="s">
        <v>675</v>
      </c>
      <c r="AM44" s="62" t="s">
        <v>35</v>
      </c>
      <c r="AN44" s="67" t="s">
        <v>45</v>
      </c>
      <c r="AO44" s="67" t="s">
        <v>50</v>
      </c>
      <c r="AP44" s="62" t="s">
        <v>52</v>
      </c>
      <c r="AQ44" s="62" t="s">
        <v>35</v>
      </c>
      <c r="AR44" s="67" t="s">
        <v>45</v>
      </c>
      <c r="AS44" s="67" t="s">
        <v>50</v>
      </c>
      <c r="AT44" s="62" t="s">
        <v>52</v>
      </c>
      <c r="AU44" s="62" t="s">
        <v>35</v>
      </c>
      <c r="AV44" s="67" t="s">
        <v>45</v>
      </c>
      <c r="AW44" s="67" t="s">
        <v>50</v>
      </c>
      <c r="AX44" s="62" t="s">
        <v>52</v>
      </c>
      <c r="AY44" s="62" t="s">
        <v>35</v>
      </c>
      <c r="AZ44" s="67" t="s">
        <v>45</v>
      </c>
      <c r="BA44" s="67" t="s">
        <v>50</v>
      </c>
      <c r="BB44" s="62" t="s">
        <v>52</v>
      </c>
      <c r="BC44" s="62"/>
      <c r="BD44" s="67"/>
      <c r="BE44" s="67"/>
      <c r="BF44" s="62"/>
      <c r="BG44" s="62"/>
      <c r="BH44" s="67"/>
      <c r="BI44" s="67"/>
      <c r="BJ44" s="62"/>
      <c r="BK44" s="62"/>
      <c r="BL44" s="67"/>
      <c r="BM44" s="67"/>
      <c r="BN44" s="62"/>
      <c r="BO44" s="62"/>
      <c r="BP44" s="67"/>
      <c r="BQ44" s="67"/>
      <c r="BR44" s="62"/>
      <c r="BS44" s="62"/>
      <c r="BT44" s="67"/>
      <c r="BU44" s="67"/>
      <c r="BV44" s="62"/>
      <c r="BW44" s="62"/>
      <c r="BX44" s="67"/>
      <c r="BY44" s="67"/>
      <c r="BZ44" s="62"/>
      <c r="CA44" s="62"/>
      <c r="CB44" s="67"/>
      <c r="CC44" s="67"/>
      <c r="CD44" s="62"/>
      <c r="CE44" s="62"/>
      <c r="CF44" s="67"/>
      <c r="CG44" s="67"/>
      <c r="CH44" s="62"/>
      <c r="CI44" s="67"/>
      <c r="CJ44" s="67"/>
      <c r="CK44" s="62"/>
      <c r="CL44" s="66" t="s">
        <v>18</v>
      </c>
      <c r="CM44" s="249">
        <f t="shared" si="105"/>
        <v>7.7759999999999996E-2</v>
      </c>
      <c r="CN44" s="66" t="s">
        <v>30</v>
      </c>
      <c r="CO44" s="249">
        <f t="shared" si="106"/>
        <v>0.6</v>
      </c>
      <c r="CP44" s="63" t="str">
        <f t="shared" si="107"/>
        <v>MODERADO</v>
      </c>
      <c r="CQ44" s="233">
        <f t="shared" si="108"/>
        <v>4.6655999999999996E-2</v>
      </c>
      <c r="CR44" s="77" t="s">
        <v>475</v>
      </c>
      <c r="CS44" s="63">
        <f t="shared" si="109"/>
        <v>3</v>
      </c>
      <c r="CT44" s="62"/>
      <c r="CU44" s="172" t="s">
        <v>687</v>
      </c>
      <c r="CV44" s="79" t="s">
        <v>672</v>
      </c>
      <c r="CW44" s="242"/>
      <c r="CX44" s="56">
        <f t="shared" si="110"/>
        <v>3</v>
      </c>
      <c r="CY44" s="59">
        <f t="shared" si="111"/>
        <v>3</v>
      </c>
      <c r="CZ44" s="56" t="str">
        <f t="shared" si="112"/>
        <v>Moderado</v>
      </c>
      <c r="DA44" s="237">
        <f t="shared" si="113"/>
        <v>0.6</v>
      </c>
      <c r="DB44" s="57">
        <f t="shared" si="114"/>
        <v>0.15</v>
      </c>
      <c r="DC44" s="57">
        <f t="shared" si="115"/>
        <v>0.25</v>
      </c>
      <c r="DD44" s="56">
        <f t="shared" si="116"/>
        <v>0.4</v>
      </c>
      <c r="DE44" s="55">
        <f t="shared" si="117"/>
        <v>2</v>
      </c>
      <c r="DF44" s="272">
        <f t="shared" si="118"/>
        <v>0.36</v>
      </c>
      <c r="DG44" s="55">
        <f t="shared" si="119"/>
        <v>3</v>
      </c>
      <c r="DH44" s="55"/>
      <c r="DI44" s="272">
        <f t="shared" si="120"/>
        <v>0.6</v>
      </c>
      <c r="DJ44" s="57">
        <f t="shared" si="121"/>
        <v>0.15</v>
      </c>
      <c r="DK44" s="57">
        <f t="shared" si="122"/>
        <v>0.25</v>
      </c>
      <c r="DL44" s="56">
        <f t="shared" si="123"/>
        <v>0.4</v>
      </c>
      <c r="DM44" s="55">
        <f t="shared" si="124"/>
        <v>2</v>
      </c>
      <c r="DN44" s="272">
        <f t="shared" si="125"/>
        <v>0.216</v>
      </c>
      <c r="DO44" s="55">
        <f t="shared" si="126"/>
        <v>3</v>
      </c>
      <c r="DP44" s="272">
        <f t="shared" si="127"/>
        <v>0.6</v>
      </c>
      <c r="DQ44" s="57">
        <f t="shared" si="128"/>
        <v>0.15</v>
      </c>
      <c r="DR44" s="57">
        <f t="shared" si="129"/>
        <v>0.25</v>
      </c>
      <c r="DS44" s="56">
        <f t="shared" si="130"/>
        <v>0.4</v>
      </c>
      <c r="DT44" s="55">
        <f t="shared" si="131"/>
        <v>1</v>
      </c>
      <c r="DU44" s="272">
        <f t="shared" si="132"/>
        <v>0.12959999999999999</v>
      </c>
      <c r="DV44" s="55">
        <f t="shared" si="133"/>
        <v>3</v>
      </c>
      <c r="DW44" s="272">
        <f t="shared" si="134"/>
        <v>0.6</v>
      </c>
      <c r="DX44" s="57">
        <f t="shared" si="135"/>
        <v>0.15</v>
      </c>
      <c r="DY44" s="57">
        <f t="shared" si="99"/>
        <v>0.25</v>
      </c>
      <c r="DZ44" s="56">
        <f t="shared" si="136"/>
        <v>0.4</v>
      </c>
      <c r="EA44" s="55">
        <f t="shared" si="137"/>
        <v>1</v>
      </c>
      <c r="EB44" s="272">
        <f t="shared" si="138"/>
        <v>7.7759999999999996E-2</v>
      </c>
      <c r="EC44" s="55">
        <f t="shared" si="139"/>
        <v>3</v>
      </c>
      <c r="ED44" s="272">
        <f t="shared" si="140"/>
        <v>0.6</v>
      </c>
      <c r="EE44" s="57">
        <f t="shared" si="141"/>
        <v>0</v>
      </c>
      <c r="EF44" s="57">
        <f t="shared" si="142"/>
        <v>0</v>
      </c>
      <c r="EG44" s="56">
        <f t="shared" si="143"/>
        <v>0</v>
      </c>
      <c r="EH44" s="55">
        <f t="shared" si="144"/>
        <v>1</v>
      </c>
      <c r="EI44" s="272">
        <f t="shared" si="145"/>
        <v>7.7759999999999996E-2</v>
      </c>
      <c r="EJ44" s="55">
        <f t="shared" si="146"/>
        <v>3</v>
      </c>
      <c r="EK44" s="272">
        <f t="shared" si="147"/>
        <v>0.6</v>
      </c>
      <c r="EL44" s="57">
        <f t="shared" si="148"/>
        <v>0</v>
      </c>
      <c r="EM44" s="57">
        <f t="shared" si="149"/>
        <v>0</v>
      </c>
      <c r="EN44" s="56">
        <f t="shared" si="150"/>
        <v>0</v>
      </c>
      <c r="EO44" s="55">
        <f t="shared" si="151"/>
        <v>1</v>
      </c>
      <c r="EP44" s="272">
        <f t="shared" si="152"/>
        <v>7.7759999999999996E-2</v>
      </c>
      <c r="EQ44" s="55">
        <f t="shared" si="153"/>
        <v>3</v>
      </c>
      <c r="ER44" s="272">
        <f t="shared" si="154"/>
        <v>0.6</v>
      </c>
      <c r="ES44" s="57">
        <f t="shared" si="155"/>
        <v>0</v>
      </c>
      <c r="ET44" s="57">
        <f t="shared" si="156"/>
        <v>0</v>
      </c>
      <c r="EU44" s="56">
        <f t="shared" si="157"/>
        <v>0</v>
      </c>
      <c r="EV44" s="55">
        <f t="shared" si="158"/>
        <v>1</v>
      </c>
      <c r="EW44" s="272">
        <f t="shared" si="159"/>
        <v>7.7759999999999996E-2</v>
      </c>
      <c r="EX44" s="55">
        <f t="shared" si="160"/>
        <v>3</v>
      </c>
      <c r="EY44" s="272">
        <f t="shared" si="161"/>
        <v>0.6</v>
      </c>
      <c r="EZ44" s="57">
        <f t="shared" si="162"/>
        <v>0</v>
      </c>
      <c r="FA44" s="57">
        <f t="shared" si="163"/>
        <v>0</v>
      </c>
      <c r="FB44" s="56">
        <f t="shared" si="164"/>
        <v>0</v>
      </c>
      <c r="FC44" s="55">
        <f t="shared" si="165"/>
        <v>1</v>
      </c>
      <c r="FD44" s="272">
        <f t="shared" si="166"/>
        <v>7.7759999999999996E-2</v>
      </c>
      <c r="FE44" s="55">
        <f t="shared" si="167"/>
        <v>3</v>
      </c>
      <c r="FF44" s="272">
        <f t="shared" si="168"/>
        <v>0.6</v>
      </c>
      <c r="FG44" s="57">
        <f t="shared" si="169"/>
        <v>0</v>
      </c>
      <c r="FH44" s="57">
        <f t="shared" si="170"/>
        <v>0</v>
      </c>
      <c r="FI44" s="56">
        <f t="shared" si="171"/>
        <v>0</v>
      </c>
      <c r="FJ44" s="55">
        <f t="shared" si="172"/>
        <v>1</v>
      </c>
      <c r="FK44" s="272">
        <f t="shared" si="173"/>
        <v>7.7759999999999996E-2</v>
      </c>
      <c r="FL44" s="55">
        <f t="shared" si="174"/>
        <v>3</v>
      </c>
      <c r="FM44" s="272">
        <f t="shared" si="175"/>
        <v>0.6</v>
      </c>
      <c r="FN44" s="57">
        <f t="shared" si="176"/>
        <v>0</v>
      </c>
      <c r="FO44" s="57">
        <f t="shared" si="177"/>
        <v>0</v>
      </c>
      <c r="FP44" s="56">
        <f t="shared" si="178"/>
        <v>0</v>
      </c>
      <c r="FQ44" s="55">
        <f t="shared" si="179"/>
        <v>1</v>
      </c>
      <c r="FR44" s="272">
        <f t="shared" si="180"/>
        <v>7.7759999999999996E-2</v>
      </c>
      <c r="FS44" s="55">
        <f t="shared" si="181"/>
        <v>3</v>
      </c>
      <c r="FT44" s="272">
        <f t="shared" si="182"/>
        <v>0.6</v>
      </c>
      <c r="FU44" s="57">
        <f t="shared" si="183"/>
        <v>0</v>
      </c>
      <c r="FV44" s="57">
        <f t="shared" si="184"/>
        <v>0</v>
      </c>
      <c r="FW44" s="56">
        <f t="shared" si="185"/>
        <v>0</v>
      </c>
      <c r="FX44" s="55">
        <f t="shared" si="186"/>
        <v>1</v>
      </c>
      <c r="FY44" s="272">
        <f t="shared" si="187"/>
        <v>7.7759999999999996E-2</v>
      </c>
      <c r="FZ44" s="55">
        <f t="shared" si="188"/>
        <v>3</v>
      </c>
      <c r="GA44" s="272">
        <f t="shared" si="189"/>
        <v>0.6</v>
      </c>
      <c r="GB44" s="57">
        <f t="shared" si="190"/>
        <v>0</v>
      </c>
      <c r="GC44" s="57">
        <f t="shared" si="191"/>
        <v>0</v>
      </c>
      <c r="GD44" s="56">
        <f t="shared" si="192"/>
        <v>0</v>
      </c>
      <c r="GE44" s="55">
        <f t="shared" si="193"/>
        <v>1</v>
      </c>
      <c r="GF44" s="272">
        <f t="shared" si="194"/>
        <v>7.7759999999999996E-2</v>
      </c>
      <c r="GG44" s="55">
        <f t="shared" si="195"/>
        <v>3</v>
      </c>
      <c r="GH44" s="272">
        <f t="shared" si="196"/>
        <v>0.6</v>
      </c>
      <c r="GI44" s="272">
        <f t="shared" si="197"/>
        <v>0.6</v>
      </c>
    </row>
    <row r="45" spans="1:191" ht="102" x14ac:dyDescent="0.2">
      <c r="A45" s="347">
        <v>37</v>
      </c>
      <c r="B45" s="69" t="s">
        <v>680</v>
      </c>
      <c r="C45" s="80" t="s">
        <v>720</v>
      </c>
      <c r="D45" s="74" t="s">
        <v>206</v>
      </c>
      <c r="E45" s="68" t="s">
        <v>204</v>
      </c>
      <c r="F45" s="62" t="s">
        <v>5</v>
      </c>
      <c r="G45" s="68" t="s">
        <v>533</v>
      </c>
      <c r="H45" s="68" t="s">
        <v>173</v>
      </c>
      <c r="I45" s="71" t="s">
        <v>22</v>
      </c>
      <c r="J45" s="71" t="s">
        <v>54</v>
      </c>
      <c r="K45" s="71" t="s">
        <v>53</v>
      </c>
      <c r="L45" s="71" t="s">
        <v>53</v>
      </c>
      <c r="M45" s="71" t="s">
        <v>53</v>
      </c>
      <c r="N45" s="71" t="s">
        <v>53</v>
      </c>
      <c r="O45" s="71" t="s">
        <v>53</v>
      </c>
      <c r="P45" s="71" t="s">
        <v>53</v>
      </c>
      <c r="Q45" s="71" t="s">
        <v>53</v>
      </c>
      <c r="R45" s="71" t="s">
        <v>53</v>
      </c>
      <c r="S45" s="71" t="s">
        <v>54</v>
      </c>
      <c r="T45" s="71" t="s">
        <v>53</v>
      </c>
      <c r="U45" s="71" t="s">
        <v>54</v>
      </c>
      <c r="V45" s="71" t="s">
        <v>53</v>
      </c>
      <c r="W45" s="71" t="s">
        <v>53</v>
      </c>
      <c r="X45" s="71" t="s">
        <v>53</v>
      </c>
      <c r="Y45" s="71" t="s">
        <v>53</v>
      </c>
      <c r="Z45" s="71" t="s">
        <v>53</v>
      </c>
      <c r="AA45" s="71" t="s">
        <v>53</v>
      </c>
      <c r="AB45" s="71" t="s">
        <v>53</v>
      </c>
      <c r="AC45" s="70" t="str">
        <f t="shared" si="100"/>
        <v>3 - Media</v>
      </c>
      <c r="AD45" s="233">
        <f t="shared" si="101"/>
        <v>0.6</v>
      </c>
      <c r="AE45" s="70" t="str">
        <f t="shared" si="102"/>
        <v>3 - Moderado</v>
      </c>
      <c r="AF45" s="233">
        <f t="shared" si="103"/>
        <v>0.6</v>
      </c>
      <c r="AG45" s="69" t="str">
        <f>IFERROR(INDEX(#REF!,MATCH(I45,#REF!,0),MATCH(AE45,#REF!,0)),"")</f>
        <v/>
      </c>
      <c r="AH45" s="233">
        <f t="shared" si="104"/>
        <v>0.36</v>
      </c>
      <c r="AI45" s="80" t="s">
        <v>719</v>
      </c>
      <c r="AJ45" s="67" t="s">
        <v>677</v>
      </c>
      <c r="AK45" s="72" t="s">
        <v>697</v>
      </c>
      <c r="AL45" s="72" t="s">
        <v>696</v>
      </c>
      <c r="AM45" s="62" t="s">
        <v>35</v>
      </c>
      <c r="AN45" s="67" t="s">
        <v>45</v>
      </c>
      <c r="AO45" s="67" t="s">
        <v>50</v>
      </c>
      <c r="AP45" s="62" t="s">
        <v>52</v>
      </c>
      <c r="AQ45" s="62" t="s">
        <v>35</v>
      </c>
      <c r="AR45" s="67" t="s">
        <v>45</v>
      </c>
      <c r="AS45" s="67" t="s">
        <v>50</v>
      </c>
      <c r="AT45" s="62" t="s">
        <v>52</v>
      </c>
      <c r="AU45" s="62" t="s">
        <v>35</v>
      </c>
      <c r="AV45" s="67" t="s">
        <v>45</v>
      </c>
      <c r="AW45" s="67" t="s">
        <v>50</v>
      </c>
      <c r="AX45" s="62" t="s">
        <v>52</v>
      </c>
      <c r="AY45" s="62"/>
      <c r="AZ45" s="67"/>
      <c r="BA45" s="67"/>
      <c r="BB45" s="62"/>
      <c r="BC45" s="62"/>
      <c r="BD45" s="67"/>
      <c r="BE45" s="67"/>
      <c r="BF45" s="62"/>
      <c r="BG45" s="62"/>
      <c r="BH45" s="67"/>
      <c r="BI45" s="67"/>
      <c r="BJ45" s="62"/>
      <c r="BK45" s="62"/>
      <c r="BL45" s="67"/>
      <c r="BM45" s="67"/>
      <c r="BN45" s="62"/>
      <c r="BO45" s="62"/>
      <c r="BP45" s="67"/>
      <c r="BQ45" s="67"/>
      <c r="BR45" s="62"/>
      <c r="BS45" s="62"/>
      <c r="BT45" s="67"/>
      <c r="BU45" s="67"/>
      <c r="BV45" s="62"/>
      <c r="BW45" s="62"/>
      <c r="BX45" s="67"/>
      <c r="BY45" s="67"/>
      <c r="BZ45" s="62"/>
      <c r="CA45" s="62"/>
      <c r="CB45" s="67"/>
      <c r="CC45" s="67"/>
      <c r="CD45" s="62"/>
      <c r="CE45" s="62"/>
      <c r="CF45" s="67"/>
      <c r="CG45" s="67"/>
      <c r="CH45" s="62"/>
      <c r="CI45" s="67"/>
      <c r="CJ45" s="67"/>
      <c r="CK45" s="62"/>
      <c r="CL45" s="66" t="s">
        <v>18</v>
      </c>
      <c r="CM45" s="249">
        <f t="shared" si="105"/>
        <v>0.12959999999999999</v>
      </c>
      <c r="CN45" s="66" t="s">
        <v>30</v>
      </c>
      <c r="CO45" s="249">
        <f t="shared" si="106"/>
        <v>0.6</v>
      </c>
      <c r="CP45" s="63" t="str">
        <f t="shared" si="107"/>
        <v>MODERADO</v>
      </c>
      <c r="CQ45" s="233">
        <f t="shared" si="108"/>
        <v>7.7759999999999996E-2</v>
      </c>
      <c r="CR45" s="77" t="s">
        <v>230</v>
      </c>
      <c r="CS45" s="63">
        <f t="shared" si="109"/>
        <v>3</v>
      </c>
      <c r="CT45" s="62"/>
      <c r="CU45" s="172" t="s">
        <v>687</v>
      </c>
      <c r="CV45" s="79" t="s">
        <v>672</v>
      </c>
      <c r="CW45" s="242"/>
      <c r="CX45" s="56">
        <f t="shared" si="110"/>
        <v>3</v>
      </c>
      <c r="CY45" s="59">
        <f t="shared" si="111"/>
        <v>3</v>
      </c>
      <c r="CZ45" s="56" t="str">
        <f t="shared" si="112"/>
        <v>Moderado</v>
      </c>
      <c r="DA45" s="237">
        <f t="shared" si="113"/>
        <v>0.6</v>
      </c>
      <c r="DB45" s="57">
        <f t="shared" si="114"/>
        <v>0.15</v>
      </c>
      <c r="DC45" s="57">
        <f t="shared" si="115"/>
        <v>0.25</v>
      </c>
      <c r="DD45" s="56">
        <f t="shared" si="116"/>
        <v>0.4</v>
      </c>
      <c r="DE45" s="55">
        <f t="shared" si="117"/>
        <v>2</v>
      </c>
      <c r="DF45" s="272">
        <f t="shared" si="118"/>
        <v>0.36</v>
      </c>
      <c r="DG45" s="55">
        <f t="shared" si="119"/>
        <v>3</v>
      </c>
      <c r="DH45" s="55"/>
      <c r="DI45" s="272">
        <f t="shared" si="120"/>
        <v>0.6</v>
      </c>
      <c r="DJ45" s="57">
        <f t="shared" si="121"/>
        <v>0.15</v>
      </c>
      <c r="DK45" s="57">
        <f t="shared" si="122"/>
        <v>0.25</v>
      </c>
      <c r="DL45" s="56">
        <f t="shared" si="123"/>
        <v>0.4</v>
      </c>
      <c r="DM45" s="55">
        <f t="shared" si="124"/>
        <v>2</v>
      </c>
      <c r="DN45" s="272">
        <f t="shared" si="125"/>
        <v>0.216</v>
      </c>
      <c r="DO45" s="55">
        <f t="shared" si="126"/>
        <v>3</v>
      </c>
      <c r="DP45" s="272">
        <f t="shared" si="127"/>
        <v>0.6</v>
      </c>
      <c r="DQ45" s="57">
        <f t="shared" si="128"/>
        <v>0.15</v>
      </c>
      <c r="DR45" s="57">
        <f t="shared" si="129"/>
        <v>0.25</v>
      </c>
      <c r="DS45" s="56">
        <f t="shared" si="130"/>
        <v>0.4</v>
      </c>
      <c r="DT45" s="55">
        <f t="shared" si="131"/>
        <v>1</v>
      </c>
      <c r="DU45" s="272">
        <f t="shared" si="132"/>
        <v>0.12959999999999999</v>
      </c>
      <c r="DV45" s="55">
        <f t="shared" si="133"/>
        <v>3</v>
      </c>
      <c r="DW45" s="272">
        <f t="shared" si="134"/>
        <v>0.6</v>
      </c>
      <c r="DX45" s="57">
        <f t="shared" si="135"/>
        <v>0</v>
      </c>
      <c r="DY45" s="57">
        <f>IF(BA45="",0,IF(BA45="Preventivo",0.25,IF(BA45="Detectivo",0.15,IF(#REF!="Correctivo",0.1,0))))</f>
        <v>0</v>
      </c>
      <c r="DZ45" s="56">
        <f t="shared" si="136"/>
        <v>0</v>
      </c>
      <c r="EA45" s="55">
        <f t="shared" si="137"/>
        <v>1</v>
      </c>
      <c r="EB45" s="272">
        <f t="shared" si="138"/>
        <v>0.12959999999999999</v>
      </c>
      <c r="EC45" s="55">
        <f t="shared" si="139"/>
        <v>3</v>
      </c>
      <c r="ED45" s="272">
        <f t="shared" si="140"/>
        <v>0.6</v>
      </c>
      <c r="EE45" s="57">
        <f t="shared" si="141"/>
        <v>0</v>
      </c>
      <c r="EF45" s="57">
        <f t="shared" si="142"/>
        <v>0</v>
      </c>
      <c r="EG45" s="56">
        <f t="shared" si="143"/>
        <v>0</v>
      </c>
      <c r="EH45" s="55">
        <f t="shared" si="144"/>
        <v>1</v>
      </c>
      <c r="EI45" s="272">
        <f t="shared" si="145"/>
        <v>0.12959999999999999</v>
      </c>
      <c r="EJ45" s="55">
        <f t="shared" si="146"/>
        <v>3</v>
      </c>
      <c r="EK45" s="272">
        <f t="shared" si="147"/>
        <v>0.6</v>
      </c>
      <c r="EL45" s="57">
        <f t="shared" si="148"/>
        <v>0</v>
      </c>
      <c r="EM45" s="57">
        <f t="shared" si="149"/>
        <v>0</v>
      </c>
      <c r="EN45" s="56">
        <f t="shared" si="150"/>
        <v>0</v>
      </c>
      <c r="EO45" s="55">
        <f t="shared" si="151"/>
        <v>1</v>
      </c>
      <c r="EP45" s="272">
        <f t="shared" si="152"/>
        <v>0.12959999999999999</v>
      </c>
      <c r="EQ45" s="55">
        <f t="shared" si="153"/>
        <v>3</v>
      </c>
      <c r="ER45" s="272">
        <f t="shared" si="154"/>
        <v>0.6</v>
      </c>
      <c r="ES45" s="57">
        <f t="shared" si="155"/>
        <v>0</v>
      </c>
      <c r="ET45" s="57">
        <f t="shared" si="156"/>
        <v>0</v>
      </c>
      <c r="EU45" s="56">
        <f t="shared" si="157"/>
        <v>0</v>
      </c>
      <c r="EV45" s="55">
        <f t="shared" si="158"/>
        <v>1</v>
      </c>
      <c r="EW45" s="272">
        <f t="shared" si="159"/>
        <v>0.12959999999999999</v>
      </c>
      <c r="EX45" s="55">
        <f t="shared" si="160"/>
        <v>3</v>
      </c>
      <c r="EY45" s="272">
        <f t="shared" si="161"/>
        <v>0.6</v>
      </c>
      <c r="EZ45" s="57">
        <f t="shared" si="162"/>
        <v>0</v>
      </c>
      <c r="FA45" s="57">
        <f t="shared" si="163"/>
        <v>0</v>
      </c>
      <c r="FB45" s="56">
        <f t="shared" si="164"/>
        <v>0</v>
      </c>
      <c r="FC45" s="55">
        <f t="shared" si="165"/>
        <v>1</v>
      </c>
      <c r="FD45" s="272">
        <f t="shared" si="166"/>
        <v>0.12959999999999999</v>
      </c>
      <c r="FE45" s="55">
        <f t="shared" si="167"/>
        <v>3</v>
      </c>
      <c r="FF45" s="272">
        <f t="shared" si="168"/>
        <v>0.6</v>
      </c>
      <c r="FG45" s="57">
        <f t="shared" si="169"/>
        <v>0</v>
      </c>
      <c r="FH45" s="57">
        <f t="shared" si="170"/>
        <v>0</v>
      </c>
      <c r="FI45" s="56">
        <f t="shared" si="171"/>
        <v>0</v>
      </c>
      <c r="FJ45" s="55">
        <f t="shared" si="172"/>
        <v>1</v>
      </c>
      <c r="FK45" s="272">
        <f t="shared" si="173"/>
        <v>0.12959999999999999</v>
      </c>
      <c r="FL45" s="55">
        <f t="shared" si="174"/>
        <v>3</v>
      </c>
      <c r="FM45" s="272">
        <f t="shared" si="175"/>
        <v>0.6</v>
      </c>
      <c r="FN45" s="57">
        <f t="shared" si="176"/>
        <v>0</v>
      </c>
      <c r="FO45" s="57">
        <f t="shared" si="177"/>
        <v>0</v>
      </c>
      <c r="FP45" s="56">
        <f t="shared" si="178"/>
        <v>0</v>
      </c>
      <c r="FQ45" s="55">
        <f t="shared" si="179"/>
        <v>1</v>
      </c>
      <c r="FR45" s="272">
        <f t="shared" si="180"/>
        <v>0.12959999999999999</v>
      </c>
      <c r="FS45" s="55">
        <f t="shared" si="181"/>
        <v>3</v>
      </c>
      <c r="FT45" s="272">
        <f t="shared" si="182"/>
        <v>0.6</v>
      </c>
      <c r="FU45" s="57">
        <f t="shared" si="183"/>
        <v>0</v>
      </c>
      <c r="FV45" s="57">
        <f t="shared" si="184"/>
        <v>0</v>
      </c>
      <c r="FW45" s="56">
        <f t="shared" si="185"/>
        <v>0</v>
      </c>
      <c r="FX45" s="55">
        <f t="shared" si="186"/>
        <v>1</v>
      </c>
      <c r="FY45" s="272">
        <f t="shared" si="187"/>
        <v>0.12959999999999999</v>
      </c>
      <c r="FZ45" s="55">
        <f t="shared" si="188"/>
        <v>3</v>
      </c>
      <c r="GA45" s="272">
        <f t="shared" si="189"/>
        <v>0.6</v>
      </c>
      <c r="GB45" s="57">
        <f t="shared" si="190"/>
        <v>0</v>
      </c>
      <c r="GC45" s="57">
        <f t="shared" si="191"/>
        <v>0</v>
      </c>
      <c r="GD45" s="56">
        <f t="shared" si="192"/>
        <v>0</v>
      </c>
      <c r="GE45" s="55">
        <f t="shared" si="193"/>
        <v>1</v>
      </c>
      <c r="GF45" s="272">
        <f t="shared" si="194"/>
        <v>0.12959999999999999</v>
      </c>
      <c r="GG45" s="55">
        <f t="shared" si="195"/>
        <v>3</v>
      </c>
      <c r="GH45" s="272">
        <f t="shared" si="196"/>
        <v>0.6</v>
      </c>
      <c r="GI45" s="272">
        <f t="shared" si="197"/>
        <v>0.6</v>
      </c>
    </row>
    <row r="46" spans="1:191" ht="112.2" x14ac:dyDescent="0.2">
      <c r="A46" s="347">
        <v>38</v>
      </c>
      <c r="B46" s="69" t="s">
        <v>680</v>
      </c>
      <c r="C46" s="80" t="s">
        <v>718</v>
      </c>
      <c r="D46" s="74" t="s">
        <v>205</v>
      </c>
      <c r="E46" s="68" t="s">
        <v>539</v>
      </c>
      <c r="F46" s="62" t="s">
        <v>224</v>
      </c>
      <c r="G46" s="68" t="s">
        <v>715</v>
      </c>
      <c r="H46" s="68" t="s">
        <v>173</v>
      </c>
      <c r="I46" s="71" t="s">
        <v>18</v>
      </c>
      <c r="J46" s="71" t="s">
        <v>54</v>
      </c>
      <c r="K46" s="71" t="s">
        <v>53</v>
      </c>
      <c r="L46" s="71" t="s">
        <v>53</v>
      </c>
      <c r="M46" s="71" t="s">
        <v>53</v>
      </c>
      <c r="N46" s="71" t="s">
        <v>53</v>
      </c>
      <c r="O46" s="71" t="s">
        <v>53</v>
      </c>
      <c r="P46" s="71" t="s">
        <v>53</v>
      </c>
      <c r="Q46" s="71" t="s">
        <v>53</v>
      </c>
      <c r="R46" s="71" t="s">
        <v>53</v>
      </c>
      <c r="S46" s="71" t="s">
        <v>54</v>
      </c>
      <c r="T46" s="71" t="s">
        <v>53</v>
      </c>
      <c r="U46" s="71" t="s">
        <v>54</v>
      </c>
      <c r="V46" s="71" t="s">
        <v>53</v>
      </c>
      <c r="W46" s="71" t="s">
        <v>53</v>
      </c>
      <c r="X46" s="71" t="s">
        <v>53</v>
      </c>
      <c r="Y46" s="71" t="s">
        <v>53</v>
      </c>
      <c r="Z46" s="71" t="s">
        <v>53</v>
      </c>
      <c r="AA46" s="71" t="s">
        <v>53</v>
      </c>
      <c r="AB46" s="71" t="s">
        <v>53</v>
      </c>
      <c r="AC46" s="70" t="str">
        <f t="shared" si="100"/>
        <v>1 - Muy Baja</v>
      </c>
      <c r="AD46" s="233">
        <f t="shared" si="101"/>
        <v>0.2</v>
      </c>
      <c r="AE46" s="70" t="str">
        <f t="shared" si="102"/>
        <v>3 - Moderado</v>
      </c>
      <c r="AF46" s="233">
        <f t="shared" si="103"/>
        <v>0.6</v>
      </c>
      <c r="AG46" s="69" t="str">
        <f>IFERROR(INDEX(#REF!,MATCH(I46,#REF!,0),MATCH(AE46,#REF!,0)),"")</f>
        <v/>
      </c>
      <c r="AH46" s="233">
        <f t="shared" si="104"/>
        <v>0.12</v>
      </c>
      <c r="AI46" s="80" t="s">
        <v>717</v>
      </c>
      <c r="AJ46" s="67" t="s">
        <v>677</v>
      </c>
      <c r="AK46" s="72" t="s">
        <v>684</v>
      </c>
      <c r="AL46" s="72" t="s">
        <v>683</v>
      </c>
      <c r="AM46" s="62" t="s">
        <v>35</v>
      </c>
      <c r="AN46" s="67" t="s">
        <v>45</v>
      </c>
      <c r="AO46" s="67" t="s">
        <v>50</v>
      </c>
      <c r="AP46" s="62" t="s">
        <v>52</v>
      </c>
      <c r="AQ46" s="62" t="s">
        <v>35</v>
      </c>
      <c r="AR46" s="67" t="s">
        <v>45</v>
      </c>
      <c r="AS46" s="67" t="s">
        <v>50</v>
      </c>
      <c r="AT46" s="62" t="s">
        <v>52</v>
      </c>
      <c r="AU46" s="62" t="s">
        <v>35</v>
      </c>
      <c r="AV46" s="67" t="s">
        <v>45</v>
      </c>
      <c r="AW46" s="67" t="s">
        <v>50</v>
      </c>
      <c r="AX46" s="62" t="s">
        <v>52</v>
      </c>
      <c r="AY46" s="62" t="s">
        <v>35</v>
      </c>
      <c r="AZ46" s="67" t="s">
        <v>45</v>
      </c>
      <c r="BA46" s="67" t="s">
        <v>50</v>
      </c>
      <c r="BB46" s="62" t="s">
        <v>52</v>
      </c>
      <c r="BC46" s="62" t="s">
        <v>35</v>
      </c>
      <c r="BD46" s="67" t="s">
        <v>45</v>
      </c>
      <c r="BE46" s="67" t="s">
        <v>50</v>
      </c>
      <c r="BF46" s="62" t="s">
        <v>52</v>
      </c>
      <c r="BG46" s="62"/>
      <c r="BH46" s="67"/>
      <c r="BI46" s="67"/>
      <c r="BJ46" s="62"/>
      <c r="BK46" s="62"/>
      <c r="BL46" s="67"/>
      <c r="BM46" s="67"/>
      <c r="BN46" s="62"/>
      <c r="BO46" s="62"/>
      <c r="BP46" s="67"/>
      <c r="BQ46" s="67"/>
      <c r="BR46" s="62"/>
      <c r="BS46" s="62"/>
      <c r="BT46" s="67"/>
      <c r="BU46" s="67"/>
      <c r="BV46" s="62"/>
      <c r="BW46" s="62"/>
      <c r="BX46" s="67"/>
      <c r="BY46" s="67"/>
      <c r="BZ46" s="62"/>
      <c r="CA46" s="62"/>
      <c r="CB46" s="67"/>
      <c r="CC46" s="67"/>
      <c r="CD46" s="62"/>
      <c r="CE46" s="62"/>
      <c r="CF46" s="67"/>
      <c r="CG46" s="67"/>
      <c r="CH46" s="62"/>
      <c r="CI46" s="67"/>
      <c r="CJ46" s="67"/>
      <c r="CK46" s="62"/>
      <c r="CL46" s="66" t="s">
        <v>18</v>
      </c>
      <c r="CM46" s="249">
        <f t="shared" si="105"/>
        <v>1.5551999999999996E-2</v>
      </c>
      <c r="CN46" s="66" t="s">
        <v>30</v>
      </c>
      <c r="CO46" s="249">
        <f t="shared" si="106"/>
        <v>0.6</v>
      </c>
      <c r="CP46" s="63" t="str">
        <f t="shared" si="107"/>
        <v>MODERADO</v>
      </c>
      <c r="CQ46" s="233">
        <f t="shared" si="108"/>
        <v>9.3311999999999978E-3</v>
      </c>
      <c r="CR46" s="77" t="s">
        <v>475</v>
      </c>
      <c r="CS46" s="63">
        <f t="shared" si="109"/>
        <v>3</v>
      </c>
      <c r="CT46" s="62"/>
      <c r="CU46" s="172" t="s">
        <v>687</v>
      </c>
      <c r="CV46" s="79" t="s">
        <v>672</v>
      </c>
      <c r="CW46" s="242"/>
      <c r="CX46" s="56">
        <f t="shared" si="110"/>
        <v>3</v>
      </c>
      <c r="CY46" s="59">
        <f t="shared" si="111"/>
        <v>3</v>
      </c>
      <c r="CZ46" s="56" t="str">
        <f t="shared" si="112"/>
        <v>Moderado</v>
      </c>
      <c r="DA46" s="237">
        <f t="shared" si="113"/>
        <v>0.6</v>
      </c>
      <c r="DB46" s="57">
        <f t="shared" si="114"/>
        <v>0.15</v>
      </c>
      <c r="DC46" s="57">
        <f t="shared" si="115"/>
        <v>0.25</v>
      </c>
      <c r="DD46" s="56">
        <f t="shared" si="116"/>
        <v>0.4</v>
      </c>
      <c r="DE46" s="55">
        <f t="shared" si="117"/>
        <v>1</v>
      </c>
      <c r="DF46" s="272">
        <f t="shared" si="118"/>
        <v>0.12</v>
      </c>
      <c r="DG46" s="55">
        <f t="shared" si="119"/>
        <v>3</v>
      </c>
      <c r="DH46" s="55"/>
      <c r="DI46" s="272">
        <f t="shared" si="120"/>
        <v>0.6</v>
      </c>
      <c r="DJ46" s="57">
        <f t="shared" si="121"/>
        <v>0.15</v>
      </c>
      <c r="DK46" s="57">
        <f t="shared" si="122"/>
        <v>0.25</v>
      </c>
      <c r="DL46" s="56">
        <f t="shared" si="123"/>
        <v>0.4</v>
      </c>
      <c r="DM46" s="55">
        <f t="shared" si="124"/>
        <v>1</v>
      </c>
      <c r="DN46" s="272">
        <f t="shared" si="125"/>
        <v>7.1999999999999995E-2</v>
      </c>
      <c r="DO46" s="55">
        <f t="shared" si="126"/>
        <v>3</v>
      </c>
      <c r="DP46" s="272">
        <f t="shared" si="127"/>
        <v>0.6</v>
      </c>
      <c r="DQ46" s="57">
        <f t="shared" si="128"/>
        <v>0.15</v>
      </c>
      <c r="DR46" s="57">
        <f t="shared" si="129"/>
        <v>0.25</v>
      </c>
      <c r="DS46" s="56">
        <f t="shared" si="130"/>
        <v>0.4</v>
      </c>
      <c r="DT46" s="55">
        <f t="shared" si="131"/>
        <v>1</v>
      </c>
      <c r="DU46" s="272">
        <f t="shared" si="132"/>
        <v>4.3199999999999995E-2</v>
      </c>
      <c r="DV46" s="55">
        <f t="shared" si="133"/>
        <v>3</v>
      </c>
      <c r="DW46" s="272">
        <f t="shared" si="134"/>
        <v>0.6</v>
      </c>
      <c r="DX46" s="57">
        <f t="shared" si="135"/>
        <v>0.15</v>
      </c>
      <c r="DY46" s="57">
        <f t="shared" ref="DY46:DY61" si="198">IF(BA46="",0,IF(BA46="Preventivo",0.25,IF(BA46="Detectivo",0.15,IF(BA47="Correctivo",0.1,0))))</f>
        <v>0.25</v>
      </c>
      <c r="DZ46" s="56">
        <f t="shared" si="136"/>
        <v>0.4</v>
      </c>
      <c r="EA46" s="55">
        <f t="shared" si="137"/>
        <v>1</v>
      </c>
      <c r="EB46" s="272">
        <f t="shared" si="138"/>
        <v>2.5919999999999995E-2</v>
      </c>
      <c r="EC46" s="55">
        <f t="shared" si="139"/>
        <v>3</v>
      </c>
      <c r="ED46" s="272">
        <f t="shared" si="140"/>
        <v>0.6</v>
      </c>
      <c r="EE46" s="57">
        <f t="shared" si="141"/>
        <v>0.15</v>
      </c>
      <c r="EF46" s="57">
        <f t="shared" si="142"/>
        <v>0.25</v>
      </c>
      <c r="EG46" s="56">
        <f t="shared" si="143"/>
        <v>0.4</v>
      </c>
      <c r="EH46" s="55">
        <f t="shared" si="144"/>
        <v>1</v>
      </c>
      <c r="EI46" s="272">
        <f t="shared" si="145"/>
        <v>1.5551999999999996E-2</v>
      </c>
      <c r="EJ46" s="55">
        <f t="shared" si="146"/>
        <v>3</v>
      </c>
      <c r="EK46" s="272">
        <f t="shared" si="147"/>
        <v>0.6</v>
      </c>
      <c r="EL46" s="57">
        <f t="shared" si="148"/>
        <v>0</v>
      </c>
      <c r="EM46" s="57">
        <f t="shared" si="149"/>
        <v>0</v>
      </c>
      <c r="EN46" s="56">
        <f t="shared" si="150"/>
        <v>0</v>
      </c>
      <c r="EO46" s="55">
        <f t="shared" si="151"/>
        <v>1</v>
      </c>
      <c r="EP46" s="272">
        <f t="shared" si="152"/>
        <v>1.5551999999999996E-2</v>
      </c>
      <c r="EQ46" s="55">
        <f t="shared" si="153"/>
        <v>3</v>
      </c>
      <c r="ER46" s="272">
        <f t="shared" si="154"/>
        <v>0.6</v>
      </c>
      <c r="ES46" s="57">
        <f t="shared" si="155"/>
        <v>0</v>
      </c>
      <c r="ET46" s="57">
        <f t="shared" si="156"/>
        <v>0</v>
      </c>
      <c r="EU46" s="56">
        <f t="shared" si="157"/>
        <v>0</v>
      </c>
      <c r="EV46" s="55">
        <f t="shared" si="158"/>
        <v>1</v>
      </c>
      <c r="EW46" s="272">
        <f t="shared" si="159"/>
        <v>1.5551999999999996E-2</v>
      </c>
      <c r="EX46" s="55">
        <f t="shared" si="160"/>
        <v>3</v>
      </c>
      <c r="EY46" s="272">
        <f t="shared" si="161"/>
        <v>0.6</v>
      </c>
      <c r="EZ46" s="57">
        <f t="shared" si="162"/>
        <v>0</v>
      </c>
      <c r="FA46" s="57">
        <f t="shared" si="163"/>
        <v>0</v>
      </c>
      <c r="FB46" s="56">
        <f t="shared" si="164"/>
        <v>0</v>
      </c>
      <c r="FC46" s="55">
        <f t="shared" si="165"/>
        <v>1</v>
      </c>
      <c r="FD46" s="272">
        <f t="shared" si="166"/>
        <v>1.5551999999999996E-2</v>
      </c>
      <c r="FE46" s="55">
        <f t="shared" si="167"/>
        <v>3</v>
      </c>
      <c r="FF46" s="272">
        <f t="shared" si="168"/>
        <v>0.6</v>
      </c>
      <c r="FG46" s="57">
        <f t="shared" si="169"/>
        <v>0</v>
      </c>
      <c r="FH46" s="57">
        <f t="shared" si="170"/>
        <v>0</v>
      </c>
      <c r="FI46" s="56">
        <f t="shared" si="171"/>
        <v>0</v>
      </c>
      <c r="FJ46" s="55">
        <f t="shared" si="172"/>
        <v>1</v>
      </c>
      <c r="FK46" s="272">
        <f t="shared" si="173"/>
        <v>1.5551999999999996E-2</v>
      </c>
      <c r="FL46" s="55">
        <f t="shared" si="174"/>
        <v>3</v>
      </c>
      <c r="FM46" s="272">
        <f t="shared" si="175"/>
        <v>0.6</v>
      </c>
      <c r="FN46" s="57">
        <f t="shared" si="176"/>
        <v>0</v>
      </c>
      <c r="FO46" s="57">
        <f t="shared" si="177"/>
        <v>0</v>
      </c>
      <c r="FP46" s="56">
        <f t="shared" si="178"/>
        <v>0</v>
      </c>
      <c r="FQ46" s="55">
        <f t="shared" si="179"/>
        <v>1</v>
      </c>
      <c r="FR46" s="272">
        <f t="shared" si="180"/>
        <v>1.5551999999999996E-2</v>
      </c>
      <c r="FS46" s="55">
        <f t="shared" si="181"/>
        <v>3</v>
      </c>
      <c r="FT46" s="272">
        <f t="shared" si="182"/>
        <v>0.6</v>
      </c>
      <c r="FU46" s="57">
        <f t="shared" si="183"/>
        <v>0</v>
      </c>
      <c r="FV46" s="57">
        <f t="shared" si="184"/>
        <v>0</v>
      </c>
      <c r="FW46" s="56">
        <f t="shared" si="185"/>
        <v>0</v>
      </c>
      <c r="FX46" s="55">
        <f t="shared" si="186"/>
        <v>1</v>
      </c>
      <c r="FY46" s="272">
        <f t="shared" si="187"/>
        <v>1.5551999999999996E-2</v>
      </c>
      <c r="FZ46" s="55">
        <f t="shared" si="188"/>
        <v>3</v>
      </c>
      <c r="GA46" s="272">
        <f t="shared" si="189"/>
        <v>0.6</v>
      </c>
      <c r="GB46" s="57">
        <f t="shared" si="190"/>
        <v>0</v>
      </c>
      <c r="GC46" s="57">
        <f t="shared" si="191"/>
        <v>0</v>
      </c>
      <c r="GD46" s="56">
        <f t="shared" si="192"/>
        <v>0</v>
      </c>
      <c r="GE46" s="55">
        <f t="shared" si="193"/>
        <v>1</v>
      </c>
      <c r="GF46" s="272">
        <f t="shared" si="194"/>
        <v>1.5551999999999996E-2</v>
      </c>
      <c r="GG46" s="55">
        <f t="shared" si="195"/>
        <v>3</v>
      </c>
      <c r="GH46" s="272">
        <f t="shared" si="196"/>
        <v>0.6</v>
      </c>
      <c r="GI46" s="272">
        <f t="shared" si="197"/>
        <v>0.6</v>
      </c>
    </row>
    <row r="47" spans="1:191" ht="102" x14ac:dyDescent="0.2">
      <c r="A47" s="347">
        <v>39</v>
      </c>
      <c r="B47" s="69" t="s">
        <v>680</v>
      </c>
      <c r="C47" s="80" t="s">
        <v>716</v>
      </c>
      <c r="D47" s="74" t="s">
        <v>206</v>
      </c>
      <c r="E47" s="68" t="s">
        <v>204</v>
      </c>
      <c r="F47" s="62" t="s">
        <v>5</v>
      </c>
      <c r="G47" s="68" t="s">
        <v>715</v>
      </c>
      <c r="H47" s="68" t="s">
        <v>173</v>
      </c>
      <c r="I47" s="71" t="s">
        <v>18</v>
      </c>
      <c r="J47" s="71" t="s">
        <v>54</v>
      </c>
      <c r="K47" s="71" t="s">
        <v>53</v>
      </c>
      <c r="L47" s="71" t="s">
        <v>53</v>
      </c>
      <c r="M47" s="71" t="s">
        <v>53</v>
      </c>
      <c r="N47" s="71" t="s">
        <v>53</v>
      </c>
      <c r="O47" s="71" t="s">
        <v>53</v>
      </c>
      <c r="P47" s="71" t="s">
        <v>53</v>
      </c>
      <c r="Q47" s="71" t="s">
        <v>53</v>
      </c>
      <c r="R47" s="71" t="s">
        <v>53</v>
      </c>
      <c r="S47" s="71" t="s">
        <v>54</v>
      </c>
      <c r="T47" s="71" t="s">
        <v>53</v>
      </c>
      <c r="U47" s="71" t="s">
        <v>54</v>
      </c>
      <c r="V47" s="71" t="s">
        <v>53</v>
      </c>
      <c r="W47" s="71" t="s">
        <v>53</v>
      </c>
      <c r="X47" s="71" t="s">
        <v>53</v>
      </c>
      <c r="Y47" s="71" t="s">
        <v>53</v>
      </c>
      <c r="Z47" s="71" t="s">
        <v>53</v>
      </c>
      <c r="AA47" s="71" t="s">
        <v>53</v>
      </c>
      <c r="AB47" s="71" t="s">
        <v>53</v>
      </c>
      <c r="AC47" s="70" t="str">
        <f t="shared" si="100"/>
        <v>1 - Muy Baja</v>
      </c>
      <c r="AD47" s="233">
        <f t="shared" si="101"/>
        <v>0.2</v>
      </c>
      <c r="AE47" s="70" t="str">
        <f t="shared" si="102"/>
        <v>3 - Moderado</v>
      </c>
      <c r="AF47" s="233">
        <f t="shared" si="103"/>
        <v>0.6</v>
      </c>
      <c r="AG47" s="69" t="str">
        <f>IFERROR(INDEX(#REF!,MATCH(I47,#REF!,0),MATCH(AE47,#REF!,0)),"")</f>
        <v/>
      </c>
      <c r="AH47" s="233">
        <f t="shared" si="104"/>
        <v>0.12</v>
      </c>
      <c r="AI47" s="80" t="s">
        <v>714</v>
      </c>
      <c r="AJ47" s="67" t="s">
        <v>677</v>
      </c>
      <c r="AK47" s="72" t="s">
        <v>684</v>
      </c>
      <c r="AL47" s="72" t="s">
        <v>683</v>
      </c>
      <c r="AM47" s="62" t="s">
        <v>35</v>
      </c>
      <c r="AN47" s="67" t="s">
        <v>45</v>
      </c>
      <c r="AO47" s="67" t="s">
        <v>50</v>
      </c>
      <c r="AP47" s="62" t="s">
        <v>52</v>
      </c>
      <c r="AQ47" s="62" t="s">
        <v>35</v>
      </c>
      <c r="AR47" s="67" t="s">
        <v>45</v>
      </c>
      <c r="AS47" s="67" t="s">
        <v>50</v>
      </c>
      <c r="AT47" s="62" t="s">
        <v>52</v>
      </c>
      <c r="AU47" s="62" t="s">
        <v>35</v>
      </c>
      <c r="AV47" s="67" t="s">
        <v>45</v>
      </c>
      <c r="AW47" s="67" t="s">
        <v>50</v>
      </c>
      <c r="AX47" s="62" t="s">
        <v>52</v>
      </c>
      <c r="AY47" s="62" t="s">
        <v>35</v>
      </c>
      <c r="AZ47" s="67" t="s">
        <v>45</v>
      </c>
      <c r="BA47" s="67" t="s">
        <v>50</v>
      </c>
      <c r="BB47" s="62" t="s">
        <v>52</v>
      </c>
      <c r="BC47" s="62" t="s">
        <v>35</v>
      </c>
      <c r="BD47" s="67" t="s">
        <v>45</v>
      </c>
      <c r="BE47" s="67" t="s">
        <v>50</v>
      </c>
      <c r="BF47" s="62" t="s">
        <v>52</v>
      </c>
      <c r="BG47" s="62"/>
      <c r="BH47" s="67"/>
      <c r="BI47" s="67"/>
      <c r="BJ47" s="62"/>
      <c r="BK47" s="62"/>
      <c r="BL47" s="67"/>
      <c r="BM47" s="67"/>
      <c r="BN47" s="62"/>
      <c r="BO47" s="62"/>
      <c r="BP47" s="67"/>
      <c r="BQ47" s="67"/>
      <c r="BR47" s="62"/>
      <c r="BS47" s="62"/>
      <c r="BT47" s="67"/>
      <c r="BU47" s="67"/>
      <c r="BV47" s="62"/>
      <c r="BW47" s="62"/>
      <c r="BX47" s="67"/>
      <c r="BY47" s="67"/>
      <c r="BZ47" s="62"/>
      <c r="CA47" s="62"/>
      <c r="CB47" s="67"/>
      <c r="CC47" s="67"/>
      <c r="CD47" s="62"/>
      <c r="CE47" s="62"/>
      <c r="CF47" s="67"/>
      <c r="CG47" s="67"/>
      <c r="CH47" s="62"/>
      <c r="CI47" s="67"/>
      <c r="CJ47" s="67"/>
      <c r="CK47" s="62"/>
      <c r="CL47" s="66" t="s">
        <v>18</v>
      </c>
      <c r="CM47" s="249">
        <f t="shared" si="105"/>
        <v>1.5551999999999996E-2</v>
      </c>
      <c r="CN47" s="66" t="s">
        <v>30</v>
      </c>
      <c r="CO47" s="249">
        <f t="shared" si="106"/>
        <v>0.6</v>
      </c>
      <c r="CP47" s="63" t="str">
        <f t="shared" si="107"/>
        <v>MODERADO</v>
      </c>
      <c r="CQ47" s="233">
        <f t="shared" si="108"/>
        <v>9.3311999999999978E-3</v>
      </c>
      <c r="CR47" s="77" t="s">
        <v>230</v>
      </c>
      <c r="CS47" s="63">
        <f t="shared" si="109"/>
        <v>3</v>
      </c>
      <c r="CT47" s="62"/>
      <c r="CU47" s="172" t="s">
        <v>687</v>
      </c>
      <c r="CV47" s="79" t="s">
        <v>672</v>
      </c>
      <c r="CW47" s="242"/>
      <c r="CX47" s="56">
        <f t="shared" si="110"/>
        <v>3</v>
      </c>
      <c r="CY47" s="59">
        <f t="shared" si="111"/>
        <v>3</v>
      </c>
      <c r="CZ47" s="56" t="str">
        <f t="shared" si="112"/>
        <v>Moderado</v>
      </c>
      <c r="DA47" s="237">
        <f t="shared" si="113"/>
        <v>0.6</v>
      </c>
      <c r="DB47" s="57">
        <f t="shared" si="114"/>
        <v>0.15</v>
      </c>
      <c r="DC47" s="57">
        <f t="shared" si="115"/>
        <v>0.25</v>
      </c>
      <c r="DD47" s="56">
        <f t="shared" si="116"/>
        <v>0.4</v>
      </c>
      <c r="DE47" s="55">
        <f t="shared" si="117"/>
        <v>1</v>
      </c>
      <c r="DF47" s="272">
        <f t="shared" si="118"/>
        <v>0.12</v>
      </c>
      <c r="DG47" s="55">
        <f t="shared" si="119"/>
        <v>3</v>
      </c>
      <c r="DH47" s="55"/>
      <c r="DI47" s="272">
        <f t="shared" si="120"/>
        <v>0.6</v>
      </c>
      <c r="DJ47" s="57">
        <f t="shared" si="121"/>
        <v>0.15</v>
      </c>
      <c r="DK47" s="57">
        <f t="shared" si="122"/>
        <v>0.25</v>
      </c>
      <c r="DL47" s="56">
        <f t="shared" si="123"/>
        <v>0.4</v>
      </c>
      <c r="DM47" s="55">
        <f t="shared" si="124"/>
        <v>1</v>
      </c>
      <c r="DN47" s="272">
        <f t="shared" si="125"/>
        <v>7.1999999999999995E-2</v>
      </c>
      <c r="DO47" s="55">
        <f t="shared" si="126"/>
        <v>3</v>
      </c>
      <c r="DP47" s="272">
        <f t="shared" si="127"/>
        <v>0.6</v>
      </c>
      <c r="DQ47" s="57">
        <f t="shared" si="128"/>
        <v>0.15</v>
      </c>
      <c r="DR47" s="57">
        <f t="shared" si="129"/>
        <v>0.25</v>
      </c>
      <c r="DS47" s="56">
        <f t="shared" si="130"/>
        <v>0.4</v>
      </c>
      <c r="DT47" s="55">
        <f t="shared" si="131"/>
        <v>1</v>
      </c>
      <c r="DU47" s="272">
        <f t="shared" si="132"/>
        <v>4.3199999999999995E-2</v>
      </c>
      <c r="DV47" s="55">
        <f t="shared" si="133"/>
        <v>3</v>
      </c>
      <c r="DW47" s="272">
        <f t="shared" si="134"/>
        <v>0.6</v>
      </c>
      <c r="DX47" s="57">
        <f t="shared" si="135"/>
        <v>0.15</v>
      </c>
      <c r="DY47" s="57">
        <f t="shared" si="198"/>
        <v>0.25</v>
      </c>
      <c r="DZ47" s="56">
        <f t="shared" si="136"/>
        <v>0.4</v>
      </c>
      <c r="EA47" s="55">
        <f t="shared" si="137"/>
        <v>1</v>
      </c>
      <c r="EB47" s="272">
        <f t="shared" si="138"/>
        <v>2.5919999999999995E-2</v>
      </c>
      <c r="EC47" s="55">
        <f t="shared" si="139"/>
        <v>3</v>
      </c>
      <c r="ED47" s="272">
        <f t="shared" si="140"/>
        <v>0.6</v>
      </c>
      <c r="EE47" s="57">
        <f t="shared" si="141"/>
        <v>0.15</v>
      </c>
      <c r="EF47" s="57">
        <f t="shared" si="142"/>
        <v>0.25</v>
      </c>
      <c r="EG47" s="56">
        <f t="shared" si="143"/>
        <v>0.4</v>
      </c>
      <c r="EH47" s="55">
        <f t="shared" si="144"/>
        <v>1</v>
      </c>
      <c r="EI47" s="272">
        <f t="shared" si="145"/>
        <v>1.5551999999999996E-2</v>
      </c>
      <c r="EJ47" s="55">
        <f t="shared" si="146"/>
        <v>3</v>
      </c>
      <c r="EK47" s="272">
        <f t="shared" si="147"/>
        <v>0.6</v>
      </c>
      <c r="EL47" s="57">
        <f t="shared" si="148"/>
        <v>0</v>
      </c>
      <c r="EM47" s="57">
        <f t="shared" si="149"/>
        <v>0</v>
      </c>
      <c r="EN47" s="56">
        <f t="shared" si="150"/>
        <v>0</v>
      </c>
      <c r="EO47" s="55">
        <f t="shared" si="151"/>
        <v>1</v>
      </c>
      <c r="EP47" s="272">
        <f t="shared" si="152"/>
        <v>1.5551999999999996E-2</v>
      </c>
      <c r="EQ47" s="55">
        <f t="shared" si="153"/>
        <v>3</v>
      </c>
      <c r="ER47" s="272">
        <f t="shared" si="154"/>
        <v>0.6</v>
      </c>
      <c r="ES47" s="57">
        <f t="shared" si="155"/>
        <v>0</v>
      </c>
      <c r="ET47" s="57">
        <f t="shared" si="156"/>
        <v>0</v>
      </c>
      <c r="EU47" s="56">
        <f t="shared" si="157"/>
        <v>0</v>
      </c>
      <c r="EV47" s="55">
        <f t="shared" si="158"/>
        <v>1</v>
      </c>
      <c r="EW47" s="272">
        <f t="shared" si="159"/>
        <v>1.5551999999999996E-2</v>
      </c>
      <c r="EX47" s="55">
        <f t="shared" si="160"/>
        <v>3</v>
      </c>
      <c r="EY47" s="272">
        <f t="shared" si="161"/>
        <v>0.6</v>
      </c>
      <c r="EZ47" s="57">
        <f t="shared" si="162"/>
        <v>0</v>
      </c>
      <c r="FA47" s="57">
        <f t="shared" si="163"/>
        <v>0</v>
      </c>
      <c r="FB47" s="56">
        <f t="shared" si="164"/>
        <v>0</v>
      </c>
      <c r="FC47" s="55">
        <f t="shared" si="165"/>
        <v>1</v>
      </c>
      <c r="FD47" s="272">
        <f t="shared" si="166"/>
        <v>1.5551999999999996E-2</v>
      </c>
      <c r="FE47" s="55">
        <f t="shared" si="167"/>
        <v>3</v>
      </c>
      <c r="FF47" s="272">
        <f t="shared" si="168"/>
        <v>0.6</v>
      </c>
      <c r="FG47" s="57">
        <f t="shared" si="169"/>
        <v>0</v>
      </c>
      <c r="FH47" s="57">
        <f t="shared" si="170"/>
        <v>0</v>
      </c>
      <c r="FI47" s="56">
        <f t="shared" si="171"/>
        <v>0</v>
      </c>
      <c r="FJ47" s="55">
        <f t="shared" si="172"/>
        <v>1</v>
      </c>
      <c r="FK47" s="272">
        <f t="shared" si="173"/>
        <v>1.5551999999999996E-2</v>
      </c>
      <c r="FL47" s="55">
        <f t="shared" si="174"/>
        <v>3</v>
      </c>
      <c r="FM47" s="272">
        <f t="shared" si="175"/>
        <v>0.6</v>
      </c>
      <c r="FN47" s="57">
        <f t="shared" si="176"/>
        <v>0</v>
      </c>
      <c r="FO47" s="57">
        <f t="shared" si="177"/>
        <v>0</v>
      </c>
      <c r="FP47" s="56">
        <f t="shared" si="178"/>
        <v>0</v>
      </c>
      <c r="FQ47" s="55">
        <f t="shared" si="179"/>
        <v>1</v>
      </c>
      <c r="FR47" s="272">
        <f t="shared" si="180"/>
        <v>1.5551999999999996E-2</v>
      </c>
      <c r="FS47" s="55">
        <f t="shared" si="181"/>
        <v>3</v>
      </c>
      <c r="FT47" s="272">
        <f t="shared" si="182"/>
        <v>0.6</v>
      </c>
      <c r="FU47" s="57">
        <f t="shared" si="183"/>
        <v>0</v>
      </c>
      <c r="FV47" s="57">
        <f t="shared" si="184"/>
        <v>0</v>
      </c>
      <c r="FW47" s="56">
        <f t="shared" si="185"/>
        <v>0</v>
      </c>
      <c r="FX47" s="55">
        <f t="shared" si="186"/>
        <v>1</v>
      </c>
      <c r="FY47" s="272">
        <f t="shared" si="187"/>
        <v>1.5551999999999996E-2</v>
      </c>
      <c r="FZ47" s="55">
        <f t="shared" si="188"/>
        <v>3</v>
      </c>
      <c r="GA47" s="272">
        <f t="shared" si="189"/>
        <v>0.6</v>
      </c>
      <c r="GB47" s="57">
        <f t="shared" si="190"/>
        <v>0</v>
      </c>
      <c r="GC47" s="57">
        <f t="shared" si="191"/>
        <v>0</v>
      </c>
      <c r="GD47" s="56">
        <f t="shared" si="192"/>
        <v>0</v>
      </c>
      <c r="GE47" s="55">
        <f t="shared" si="193"/>
        <v>1</v>
      </c>
      <c r="GF47" s="272">
        <f t="shared" si="194"/>
        <v>1.5551999999999996E-2</v>
      </c>
      <c r="GG47" s="55">
        <f t="shared" si="195"/>
        <v>3</v>
      </c>
      <c r="GH47" s="272">
        <f t="shared" si="196"/>
        <v>0.6</v>
      </c>
      <c r="GI47" s="272">
        <f t="shared" si="197"/>
        <v>0.6</v>
      </c>
    </row>
    <row r="48" spans="1:191" ht="112.2" x14ac:dyDescent="0.2">
      <c r="A48" s="347">
        <v>40</v>
      </c>
      <c r="B48" s="69" t="s">
        <v>680</v>
      </c>
      <c r="C48" s="77" t="s">
        <v>713</v>
      </c>
      <c r="D48" s="74" t="s">
        <v>205</v>
      </c>
      <c r="E48" s="68" t="s">
        <v>539</v>
      </c>
      <c r="F48" s="62" t="s">
        <v>224</v>
      </c>
      <c r="G48" s="68" t="s">
        <v>533</v>
      </c>
      <c r="H48" s="68" t="s">
        <v>173</v>
      </c>
      <c r="I48" s="71" t="s">
        <v>18</v>
      </c>
      <c r="J48" s="71" t="s">
        <v>54</v>
      </c>
      <c r="K48" s="71" t="s">
        <v>53</v>
      </c>
      <c r="L48" s="71" t="s">
        <v>53</v>
      </c>
      <c r="M48" s="71" t="s">
        <v>53</v>
      </c>
      <c r="N48" s="71" t="s">
        <v>53</v>
      </c>
      <c r="O48" s="71" t="s">
        <v>53</v>
      </c>
      <c r="P48" s="71" t="s">
        <v>53</v>
      </c>
      <c r="Q48" s="71" t="s">
        <v>53</v>
      </c>
      <c r="R48" s="71" t="s">
        <v>53</v>
      </c>
      <c r="S48" s="71" t="s">
        <v>54</v>
      </c>
      <c r="T48" s="71" t="s">
        <v>53</v>
      </c>
      <c r="U48" s="71" t="s">
        <v>54</v>
      </c>
      <c r="V48" s="71" t="s">
        <v>53</v>
      </c>
      <c r="W48" s="71" t="s">
        <v>53</v>
      </c>
      <c r="X48" s="71" t="s">
        <v>53</v>
      </c>
      <c r="Y48" s="71" t="s">
        <v>53</v>
      </c>
      <c r="Z48" s="71" t="s">
        <v>53</v>
      </c>
      <c r="AA48" s="71" t="s">
        <v>53</v>
      </c>
      <c r="AB48" s="71" t="s">
        <v>53</v>
      </c>
      <c r="AC48" s="70" t="str">
        <f t="shared" si="100"/>
        <v>1 - Muy Baja</v>
      </c>
      <c r="AD48" s="233">
        <f t="shared" si="101"/>
        <v>0.2</v>
      </c>
      <c r="AE48" s="70" t="str">
        <f t="shared" si="102"/>
        <v>3 - Moderado</v>
      </c>
      <c r="AF48" s="233">
        <f t="shared" si="103"/>
        <v>0.6</v>
      </c>
      <c r="AG48" s="69" t="str">
        <f>IFERROR(INDEX(#REF!,MATCH(I48,#REF!,0),MATCH(AE48,#REF!,0)),"")</f>
        <v/>
      </c>
      <c r="AH48" s="233">
        <f t="shared" si="104"/>
        <v>0.12</v>
      </c>
      <c r="AI48" s="80" t="s">
        <v>712</v>
      </c>
      <c r="AJ48" s="67" t="s">
        <v>677</v>
      </c>
      <c r="AK48" s="72" t="s">
        <v>697</v>
      </c>
      <c r="AL48" s="72" t="s">
        <v>696</v>
      </c>
      <c r="AM48" s="62" t="s">
        <v>35</v>
      </c>
      <c r="AN48" s="67" t="s">
        <v>45</v>
      </c>
      <c r="AO48" s="67" t="s">
        <v>50</v>
      </c>
      <c r="AP48" s="62" t="s">
        <v>52</v>
      </c>
      <c r="AQ48" s="62" t="s">
        <v>35</v>
      </c>
      <c r="AR48" s="67" t="s">
        <v>45</v>
      </c>
      <c r="AS48" s="67" t="s">
        <v>50</v>
      </c>
      <c r="AT48" s="62" t="s">
        <v>52</v>
      </c>
      <c r="AU48" s="62" t="s">
        <v>35</v>
      </c>
      <c r="AV48" s="67" t="s">
        <v>45</v>
      </c>
      <c r="AW48" s="67" t="s">
        <v>50</v>
      </c>
      <c r="AX48" s="62" t="s">
        <v>52</v>
      </c>
      <c r="AY48" s="62" t="s">
        <v>35</v>
      </c>
      <c r="AZ48" s="67" t="s">
        <v>45</v>
      </c>
      <c r="BA48" s="67" t="s">
        <v>50</v>
      </c>
      <c r="BB48" s="62" t="s">
        <v>52</v>
      </c>
      <c r="BC48" s="62"/>
      <c r="BD48" s="67"/>
      <c r="BE48" s="67"/>
      <c r="BF48" s="62"/>
      <c r="BG48" s="62"/>
      <c r="BH48" s="67"/>
      <c r="BI48" s="67"/>
      <c r="BJ48" s="62"/>
      <c r="BK48" s="62"/>
      <c r="BL48" s="67"/>
      <c r="BM48" s="67"/>
      <c r="BN48" s="62"/>
      <c r="BO48" s="62"/>
      <c r="BP48" s="67"/>
      <c r="BQ48" s="67"/>
      <c r="BR48" s="62"/>
      <c r="BS48" s="62"/>
      <c r="BT48" s="67"/>
      <c r="BU48" s="67"/>
      <c r="BV48" s="62"/>
      <c r="BW48" s="62"/>
      <c r="BX48" s="67"/>
      <c r="BY48" s="67"/>
      <c r="BZ48" s="62"/>
      <c r="CA48" s="62"/>
      <c r="CB48" s="67"/>
      <c r="CC48" s="67"/>
      <c r="CD48" s="62"/>
      <c r="CE48" s="62"/>
      <c r="CF48" s="67"/>
      <c r="CG48" s="67"/>
      <c r="CH48" s="62"/>
      <c r="CI48" s="67"/>
      <c r="CJ48" s="67"/>
      <c r="CK48" s="62"/>
      <c r="CL48" s="66" t="s">
        <v>18</v>
      </c>
      <c r="CM48" s="249">
        <f t="shared" si="105"/>
        <v>2.5919999999999995E-2</v>
      </c>
      <c r="CN48" s="66" t="s">
        <v>30</v>
      </c>
      <c r="CO48" s="249">
        <f t="shared" si="106"/>
        <v>0.6</v>
      </c>
      <c r="CP48" s="63" t="str">
        <f t="shared" si="107"/>
        <v>MODERADO</v>
      </c>
      <c r="CQ48" s="233">
        <f t="shared" si="108"/>
        <v>1.5551999999999996E-2</v>
      </c>
      <c r="CR48" s="77" t="s">
        <v>475</v>
      </c>
      <c r="CS48" s="63">
        <f t="shared" si="109"/>
        <v>3</v>
      </c>
      <c r="CT48" s="62"/>
      <c r="CU48" s="172" t="s">
        <v>687</v>
      </c>
      <c r="CV48" s="79" t="s">
        <v>672</v>
      </c>
      <c r="CW48" s="242"/>
      <c r="CX48" s="56">
        <f t="shared" si="110"/>
        <v>3</v>
      </c>
      <c r="CY48" s="59">
        <f t="shared" si="111"/>
        <v>3</v>
      </c>
      <c r="CZ48" s="56" t="str">
        <f t="shared" si="112"/>
        <v>Moderado</v>
      </c>
      <c r="DA48" s="237">
        <f t="shared" si="113"/>
        <v>0.6</v>
      </c>
      <c r="DB48" s="57">
        <f t="shared" si="114"/>
        <v>0.15</v>
      </c>
      <c r="DC48" s="57">
        <f t="shared" si="115"/>
        <v>0.25</v>
      </c>
      <c r="DD48" s="56">
        <f t="shared" si="116"/>
        <v>0.4</v>
      </c>
      <c r="DE48" s="55">
        <f t="shared" si="117"/>
        <v>1</v>
      </c>
      <c r="DF48" s="272">
        <f t="shared" si="118"/>
        <v>0.12</v>
      </c>
      <c r="DG48" s="55">
        <f t="shared" si="119"/>
        <v>3</v>
      </c>
      <c r="DH48" s="55"/>
      <c r="DI48" s="272">
        <f t="shared" si="120"/>
        <v>0.6</v>
      </c>
      <c r="DJ48" s="57">
        <f t="shared" si="121"/>
        <v>0.15</v>
      </c>
      <c r="DK48" s="57">
        <f t="shared" si="122"/>
        <v>0.25</v>
      </c>
      <c r="DL48" s="56">
        <f t="shared" si="123"/>
        <v>0.4</v>
      </c>
      <c r="DM48" s="55">
        <f t="shared" si="124"/>
        <v>1</v>
      </c>
      <c r="DN48" s="272">
        <f t="shared" si="125"/>
        <v>7.1999999999999995E-2</v>
      </c>
      <c r="DO48" s="55">
        <f t="shared" si="126"/>
        <v>3</v>
      </c>
      <c r="DP48" s="272">
        <f t="shared" si="127"/>
        <v>0.6</v>
      </c>
      <c r="DQ48" s="57">
        <f t="shared" si="128"/>
        <v>0.15</v>
      </c>
      <c r="DR48" s="57">
        <f t="shared" si="129"/>
        <v>0.25</v>
      </c>
      <c r="DS48" s="56">
        <f t="shared" si="130"/>
        <v>0.4</v>
      </c>
      <c r="DT48" s="55">
        <f t="shared" si="131"/>
        <v>1</v>
      </c>
      <c r="DU48" s="272">
        <f t="shared" si="132"/>
        <v>4.3199999999999995E-2</v>
      </c>
      <c r="DV48" s="55">
        <f t="shared" si="133"/>
        <v>3</v>
      </c>
      <c r="DW48" s="272">
        <f t="shared" si="134"/>
        <v>0.6</v>
      </c>
      <c r="DX48" s="57">
        <f t="shared" si="135"/>
        <v>0.15</v>
      </c>
      <c r="DY48" s="57">
        <f t="shared" si="198"/>
        <v>0.25</v>
      </c>
      <c r="DZ48" s="56">
        <f t="shared" si="136"/>
        <v>0.4</v>
      </c>
      <c r="EA48" s="55">
        <f t="shared" si="137"/>
        <v>1</v>
      </c>
      <c r="EB48" s="272">
        <f t="shared" si="138"/>
        <v>2.5919999999999995E-2</v>
      </c>
      <c r="EC48" s="55">
        <f t="shared" si="139"/>
        <v>3</v>
      </c>
      <c r="ED48" s="272">
        <f t="shared" si="140"/>
        <v>0.6</v>
      </c>
      <c r="EE48" s="57">
        <f t="shared" si="141"/>
        <v>0</v>
      </c>
      <c r="EF48" s="57">
        <f t="shared" si="142"/>
        <v>0</v>
      </c>
      <c r="EG48" s="56">
        <f t="shared" si="143"/>
        <v>0</v>
      </c>
      <c r="EH48" s="55">
        <f t="shared" si="144"/>
        <v>1</v>
      </c>
      <c r="EI48" s="272">
        <f t="shared" si="145"/>
        <v>2.5919999999999995E-2</v>
      </c>
      <c r="EJ48" s="55">
        <f t="shared" si="146"/>
        <v>3</v>
      </c>
      <c r="EK48" s="272">
        <f t="shared" si="147"/>
        <v>0.6</v>
      </c>
      <c r="EL48" s="57">
        <f t="shared" si="148"/>
        <v>0</v>
      </c>
      <c r="EM48" s="57">
        <f t="shared" si="149"/>
        <v>0</v>
      </c>
      <c r="EN48" s="56">
        <f t="shared" si="150"/>
        <v>0</v>
      </c>
      <c r="EO48" s="55">
        <f t="shared" si="151"/>
        <v>1</v>
      </c>
      <c r="EP48" s="272">
        <f t="shared" si="152"/>
        <v>2.5919999999999995E-2</v>
      </c>
      <c r="EQ48" s="55">
        <f t="shared" si="153"/>
        <v>3</v>
      </c>
      <c r="ER48" s="272">
        <f t="shared" si="154"/>
        <v>0.6</v>
      </c>
      <c r="ES48" s="57">
        <f t="shared" si="155"/>
        <v>0</v>
      </c>
      <c r="ET48" s="57">
        <f t="shared" si="156"/>
        <v>0</v>
      </c>
      <c r="EU48" s="56">
        <f t="shared" si="157"/>
        <v>0</v>
      </c>
      <c r="EV48" s="55">
        <f t="shared" si="158"/>
        <v>1</v>
      </c>
      <c r="EW48" s="272">
        <f t="shared" si="159"/>
        <v>2.5919999999999995E-2</v>
      </c>
      <c r="EX48" s="55">
        <f t="shared" si="160"/>
        <v>3</v>
      </c>
      <c r="EY48" s="272">
        <f t="shared" si="161"/>
        <v>0.6</v>
      </c>
      <c r="EZ48" s="57">
        <f t="shared" si="162"/>
        <v>0</v>
      </c>
      <c r="FA48" s="57">
        <f t="shared" si="163"/>
        <v>0</v>
      </c>
      <c r="FB48" s="56">
        <f t="shared" si="164"/>
        <v>0</v>
      </c>
      <c r="FC48" s="55">
        <f t="shared" si="165"/>
        <v>1</v>
      </c>
      <c r="FD48" s="272">
        <f t="shared" si="166"/>
        <v>2.5919999999999995E-2</v>
      </c>
      <c r="FE48" s="55">
        <f t="shared" si="167"/>
        <v>3</v>
      </c>
      <c r="FF48" s="272">
        <f t="shared" si="168"/>
        <v>0.6</v>
      </c>
      <c r="FG48" s="57">
        <f t="shared" si="169"/>
        <v>0</v>
      </c>
      <c r="FH48" s="57">
        <f t="shared" si="170"/>
        <v>0</v>
      </c>
      <c r="FI48" s="56">
        <f t="shared" si="171"/>
        <v>0</v>
      </c>
      <c r="FJ48" s="55">
        <f t="shared" si="172"/>
        <v>1</v>
      </c>
      <c r="FK48" s="272">
        <f t="shared" si="173"/>
        <v>2.5919999999999995E-2</v>
      </c>
      <c r="FL48" s="55">
        <f t="shared" si="174"/>
        <v>3</v>
      </c>
      <c r="FM48" s="272">
        <f t="shared" si="175"/>
        <v>0.6</v>
      </c>
      <c r="FN48" s="57">
        <f t="shared" si="176"/>
        <v>0</v>
      </c>
      <c r="FO48" s="57">
        <f t="shared" si="177"/>
        <v>0</v>
      </c>
      <c r="FP48" s="56">
        <f t="shared" si="178"/>
        <v>0</v>
      </c>
      <c r="FQ48" s="55">
        <f t="shared" si="179"/>
        <v>1</v>
      </c>
      <c r="FR48" s="272">
        <f t="shared" si="180"/>
        <v>2.5919999999999995E-2</v>
      </c>
      <c r="FS48" s="55">
        <f t="shared" si="181"/>
        <v>3</v>
      </c>
      <c r="FT48" s="272">
        <f t="shared" si="182"/>
        <v>0.6</v>
      </c>
      <c r="FU48" s="57">
        <f t="shared" si="183"/>
        <v>0</v>
      </c>
      <c r="FV48" s="57">
        <f t="shared" si="184"/>
        <v>0</v>
      </c>
      <c r="FW48" s="56">
        <f t="shared" si="185"/>
        <v>0</v>
      </c>
      <c r="FX48" s="55">
        <f t="shared" si="186"/>
        <v>1</v>
      </c>
      <c r="FY48" s="272">
        <f t="shared" si="187"/>
        <v>2.5919999999999995E-2</v>
      </c>
      <c r="FZ48" s="55">
        <f t="shared" si="188"/>
        <v>3</v>
      </c>
      <c r="GA48" s="272">
        <f t="shared" si="189"/>
        <v>0.6</v>
      </c>
      <c r="GB48" s="57">
        <f t="shared" si="190"/>
        <v>0</v>
      </c>
      <c r="GC48" s="57">
        <f t="shared" si="191"/>
        <v>0</v>
      </c>
      <c r="GD48" s="56">
        <f t="shared" si="192"/>
        <v>0</v>
      </c>
      <c r="GE48" s="55">
        <f t="shared" si="193"/>
        <v>1</v>
      </c>
      <c r="GF48" s="272">
        <f t="shared" si="194"/>
        <v>2.5919999999999995E-2</v>
      </c>
      <c r="GG48" s="55">
        <f t="shared" si="195"/>
        <v>3</v>
      </c>
      <c r="GH48" s="272">
        <f t="shared" si="196"/>
        <v>0.6</v>
      </c>
      <c r="GI48" s="272">
        <f t="shared" si="197"/>
        <v>0.6</v>
      </c>
    </row>
    <row r="49" spans="1:191" ht="102" x14ac:dyDescent="0.2">
      <c r="A49" s="347">
        <v>41</v>
      </c>
      <c r="B49" s="69" t="s">
        <v>680</v>
      </c>
      <c r="C49" s="77" t="s">
        <v>711</v>
      </c>
      <c r="D49" s="74" t="s">
        <v>206</v>
      </c>
      <c r="E49" s="68" t="s">
        <v>204</v>
      </c>
      <c r="F49" s="62" t="s">
        <v>5</v>
      </c>
      <c r="G49" s="68" t="s">
        <v>533</v>
      </c>
      <c r="H49" s="68" t="s">
        <v>173</v>
      </c>
      <c r="I49" s="71" t="s">
        <v>18</v>
      </c>
      <c r="J49" s="71" t="s">
        <v>54</v>
      </c>
      <c r="K49" s="71" t="s">
        <v>53</v>
      </c>
      <c r="L49" s="71" t="s">
        <v>53</v>
      </c>
      <c r="M49" s="71" t="s">
        <v>53</v>
      </c>
      <c r="N49" s="71" t="s">
        <v>53</v>
      </c>
      <c r="O49" s="71" t="s">
        <v>53</v>
      </c>
      <c r="P49" s="71" t="s">
        <v>53</v>
      </c>
      <c r="Q49" s="71" t="s">
        <v>53</v>
      </c>
      <c r="R49" s="71" t="s">
        <v>53</v>
      </c>
      <c r="S49" s="71" t="s">
        <v>54</v>
      </c>
      <c r="T49" s="71" t="s">
        <v>53</v>
      </c>
      <c r="U49" s="71" t="s">
        <v>54</v>
      </c>
      <c r="V49" s="71" t="s">
        <v>53</v>
      </c>
      <c r="W49" s="71" t="s">
        <v>53</v>
      </c>
      <c r="X49" s="71" t="s">
        <v>53</v>
      </c>
      <c r="Y49" s="71" t="s">
        <v>53</v>
      </c>
      <c r="Z49" s="71" t="s">
        <v>53</v>
      </c>
      <c r="AA49" s="71" t="s">
        <v>53</v>
      </c>
      <c r="AB49" s="71" t="s">
        <v>53</v>
      </c>
      <c r="AC49" s="70" t="str">
        <f t="shared" si="100"/>
        <v>1 - Muy Baja</v>
      </c>
      <c r="AD49" s="233">
        <f t="shared" si="101"/>
        <v>0.2</v>
      </c>
      <c r="AE49" s="70" t="str">
        <f t="shared" si="102"/>
        <v>3 - Moderado</v>
      </c>
      <c r="AF49" s="233">
        <f t="shared" si="103"/>
        <v>0.6</v>
      </c>
      <c r="AG49" s="69" t="str">
        <f>IFERROR(INDEX(#REF!,MATCH(I49,#REF!,0),MATCH(AE49,#REF!,0)),"")</f>
        <v/>
      </c>
      <c r="AH49" s="233">
        <f t="shared" si="104"/>
        <v>0.12</v>
      </c>
      <c r="AI49" s="80" t="s">
        <v>710</v>
      </c>
      <c r="AJ49" s="67" t="s">
        <v>677</v>
      </c>
      <c r="AK49" s="72" t="s">
        <v>697</v>
      </c>
      <c r="AL49" s="72" t="s">
        <v>696</v>
      </c>
      <c r="AM49" s="62" t="s">
        <v>35</v>
      </c>
      <c r="AN49" s="67" t="s">
        <v>45</v>
      </c>
      <c r="AO49" s="67" t="s">
        <v>50</v>
      </c>
      <c r="AP49" s="62" t="s">
        <v>52</v>
      </c>
      <c r="AQ49" s="62" t="s">
        <v>35</v>
      </c>
      <c r="AR49" s="67" t="s">
        <v>45</v>
      </c>
      <c r="AS49" s="67" t="s">
        <v>50</v>
      </c>
      <c r="AT49" s="62" t="s">
        <v>52</v>
      </c>
      <c r="AU49" s="62" t="s">
        <v>35</v>
      </c>
      <c r="AV49" s="67" t="s">
        <v>45</v>
      </c>
      <c r="AW49" s="67" t="s">
        <v>50</v>
      </c>
      <c r="AX49" s="62" t="s">
        <v>52</v>
      </c>
      <c r="AY49" s="62" t="s">
        <v>35</v>
      </c>
      <c r="AZ49" s="67" t="s">
        <v>45</v>
      </c>
      <c r="BA49" s="67" t="s">
        <v>50</v>
      </c>
      <c r="BB49" s="62" t="s">
        <v>52</v>
      </c>
      <c r="BC49" s="62"/>
      <c r="BD49" s="67"/>
      <c r="BE49" s="67"/>
      <c r="BF49" s="62"/>
      <c r="BG49" s="62"/>
      <c r="BH49" s="67"/>
      <c r="BI49" s="67"/>
      <c r="BJ49" s="62"/>
      <c r="BK49" s="62"/>
      <c r="BL49" s="67"/>
      <c r="BM49" s="67"/>
      <c r="BN49" s="62"/>
      <c r="BO49" s="62"/>
      <c r="BP49" s="67"/>
      <c r="BQ49" s="67"/>
      <c r="BR49" s="62"/>
      <c r="BS49" s="62"/>
      <c r="BT49" s="67"/>
      <c r="BU49" s="67"/>
      <c r="BV49" s="62"/>
      <c r="BW49" s="62"/>
      <c r="BX49" s="67"/>
      <c r="BY49" s="67"/>
      <c r="BZ49" s="62"/>
      <c r="CA49" s="62"/>
      <c r="CB49" s="67"/>
      <c r="CC49" s="67"/>
      <c r="CD49" s="62"/>
      <c r="CE49" s="62"/>
      <c r="CF49" s="67"/>
      <c r="CG49" s="67"/>
      <c r="CH49" s="62"/>
      <c r="CI49" s="67"/>
      <c r="CJ49" s="67"/>
      <c r="CK49" s="62"/>
      <c r="CL49" s="66" t="s">
        <v>18</v>
      </c>
      <c r="CM49" s="249">
        <f t="shared" si="105"/>
        <v>2.5919999999999995E-2</v>
      </c>
      <c r="CN49" s="66" t="s">
        <v>30</v>
      </c>
      <c r="CO49" s="249">
        <f t="shared" si="106"/>
        <v>0.6</v>
      </c>
      <c r="CP49" s="63" t="str">
        <f t="shared" si="107"/>
        <v>MODERADO</v>
      </c>
      <c r="CQ49" s="233">
        <f t="shared" si="108"/>
        <v>1.5551999999999996E-2</v>
      </c>
      <c r="CR49" s="77" t="s">
        <v>230</v>
      </c>
      <c r="CS49" s="63">
        <f t="shared" si="109"/>
        <v>3</v>
      </c>
      <c r="CT49" s="62"/>
      <c r="CU49" s="172" t="s">
        <v>687</v>
      </c>
      <c r="CV49" s="79" t="s">
        <v>672</v>
      </c>
      <c r="CW49" s="242"/>
      <c r="CX49" s="56">
        <f t="shared" si="110"/>
        <v>3</v>
      </c>
      <c r="CY49" s="59">
        <f t="shared" si="111"/>
        <v>3</v>
      </c>
      <c r="CZ49" s="56" t="str">
        <f t="shared" si="112"/>
        <v>Moderado</v>
      </c>
      <c r="DA49" s="237">
        <f t="shared" si="113"/>
        <v>0.6</v>
      </c>
      <c r="DB49" s="57">
        <f t="shared" si="114"/>
        <v>0.15</v>
      </c>
      <c r="DC49" s="57">
        <f t="shared" si="115"/>
        <v>0.25</v>
      </c>
      <c r="DD49" s="56">
        <f t="shared" si="116"/>
        <v>0.4</v>
      </c>
      <c r="DE49" s="55">
        <f t="shared" si="117"/>
        <v>1</v>
      </c>
      <c r="DF49" s="272">
        <f t="shared" si="118"/>
        <v>0.12</v>
      </c>
      <c r="DG49" s="55">
        <f t="shared" si="119"/>
        <v>3</v>
      </c>
      <c r="DH49" s="55"/>
      <c r="DI49" s="272">
        <f t="shared" si="120"/>
        <v>0.6</v>
      </c>
      <c r="DJ49" s="57">
        <f t="shared" si="121"/>
        <v>0.15</v>
      </c>
      <c r="DK49" s="57">
        <f t="shared" si="122"/>
        <v>0.25</v>
      </c>
      <c r="DL49" s="56">
        <f t="shared" si="123"/>
        <v>0.4</v>
      </c>
      <c r="DM49" s="55">
        <f t="shared" si="124"/>
        <v>1</v>
      </c>
      <c r="DN49" s="272">
        <f t="shared" si="125"/>
        <v>7.1999999999999995E-2</v>
      </c>
      <c r="DO49" s="55">
        <f t="shared" si="126"/>
        <v>3</v>
      </c>
      <c r="DP49" s="272">
        <f t="shared" si="127"/>
        <v>0.6</v>
      </c>
      <c r="DQ49" s="57">
        <f t="shared" si="128"/>
        <v>0.15</v>
      </c>
      <c r="DR49" s="57">
        <f t="shared" si="129"/>
        <v>0.25</v>
      </c>
      <c r="DS49" s="56">
        <f t="shared" si="130"/>
        <v>0.4</v>
      </c>
      <c r="DT49" s="55">
        <f t="shared" si="131"/>
        <v>1</v>
      </c>
      <c r="DU49" s="272">
        <f t="shared" si="132"/>
        <v>4.3199999999999995E-2</v>
      </c>
      <c r="DV49" s="55">
        <f t="shared" si="133"/>
        <v>3</v>
      </c>
      <c r="DW49" s="272">
        <f t="shared" si="134"/>
        <v>0.6</v>
      </c>
      <c r="DX49" s="57">
        <f t="shared" si="135"/>
        <v>0.15</v>
      </c>
      <c r="DY49" s="57">
        <f t="shared" si="198"/>
        <v>0.25</v>
      </c>
      <c r="DZ49" s="56">
        <f t="shared" si="136"/>
        <v>0.4</v>
      </c>
      <c r="EA49" s="55">
        <f t="shared" si="137"/>
        <v>1</v>
      </c>
      <c r="EB49" s="272">
        <f t="shared" si="138"/>
        <v>2.5919999999999995E-2</v>
      </c>
      <c r="EC49" s="55">
        <f t="shared" si="139"/>
        <v>3</v>
      </c>
      <c r="ED49" s="272">
        <f t="shared" si="140"/>
        <v>0.6</v>
      </c>
      <c r="EE49" s="57">
        <f t="shared" si="141"/>
        <v>0</v>
      </c>
      <c r="EF49" s="57">
        <f t="shared" si="142"/>
        <v>0</v>
      </c>
      <c r="EG49" s="56">
        <f t="shared" si="143"/>
        <v>0</v>
      </c>
      <c r="EH49" s="55">
        <f t="shared" si="144"/>
        <v>1</v>
      </c>
      <c r="EI49" s="272">
        <f t="shared" si="145"/>
        <v>2.5919999999999995E-2</v>
      </c>
      <c r="EJ49" s="55">
        <f t="shared" si="146"/>
        <v>3</v>
      </c>
      <c r="EK49" s="272">
        <f t="shared" si="147"/>
        <v>0.6</v>
      </c>
      <c r="EL49" s="57">
        <f t="shared" si="148"/>
        <v>0</v>
      </c>
      <c r="EM49" s="57">
        <f t="shared" si="149"/>
        <v>0</v>
      </c>
      <c r="EN49" s="56">
        <f t="shared" si="150"/>
        <v>0</v>
      </c>
      <c r="EO49" s="55">
        <f t="shared" si="151"/>
        <v>1</v>
      </c>
      <c r="EP49" s="272">
        <f t="shared" si="152"/>
        <v>2.5919999999999995E-2</v>
      </c>
      <c r="EQ49" s="55">
        <f t="shared" si="153"/>
        <v>3</v>
      </c>
      <c r="ER49" s="272">
        <f t="shared" si="154"/>
        <v>0.6</v>
      </c>
      <c r="ES49" s="57">
        <f t="shared" si="155"/>
        <v>0</v>
      </c>
      <c r="ET49" s="57">
        <f t="shared" si="156"/>
        <v>0</v>
      </c>
      <c r="EU49" s="56">
        <f t="shared" si="157"/>
        <v>0</v>
      </c>
      <c r="EV49" s="55">
        <f t="shared" si="158"/>
        <v>1</v>
      </c>
      <c r="EW49" s="272">
        <f t="shared" si="159"/>
        <v>2.5919999999999995E-2</v>
      </c>
      <c r="EX49" s="55">
        <f t="shared" si="160"/>
        <v>3</v>
      </c>
      <c r="EY49" s="272">
        <f t="shared" si="161"/>
        <v>0.6</v>
      </c>
      <c r="EZ49" s="57">
        <f t="shared" si="162"/>
        <v>0</v>
      </c>
      <c r="FA49" s="57">
        <f t="shared" si="163"/>
        <v>0</v>
      </c>
      <c r="FB49" s="56">
        <f t="shared" si="164"/>
        <v>0</v>
      </c>
      <c r="FC49" s="55">
        <f t="shared" si="165"/>
        <v>1</v>
      </c>
      <c r="FD49" s="272">
        <f t="shared" si="166"/>
        <v>2.5919999999999995E-2</v>
      </c>
      <c r="FE49" s="55">
        <f t="shared" si="167"/>
        <v>3</v>
      </c>
      <c r="FF49" s="272">
        <f t="shared" si="168"/>
        <v>0.6</v>
      </c>
      <c r="FG49" s="57">
        <f t="shared" si="169"/>
        <v>0</v>
      </c>
      <c r="FH49" s="57">
        <f t="shared" si="170"/>
        <v>0</v>
      </c>
      <c r="FI49" s="56">
        <f t="shared" si="171"/>
        <v>0</v>
      </c>
      <c r="FJ49" s="55">
        <f t="shared" si="172"/>
        <v>1</v>
      </c>
      <c r="FK49" s="272">
        <f t="shared" si="173"/>
        <v>2.5919999999999995E-2</v>
      </c>
      <c r="FL49" s="55">
        <f t="shared" si="174"/>
        <v>3</v>
      </c>
      <c r="FM49" s="272">
        <f t="shared" si="175"/>
        <v>0.6</v>
      </c>
      <c r="FN49" s="57">
        <f t="shared" si="176"/>
        <v>0</v>
      </c>
      <c r="FO49" s="57">
        <f t="shared" si="177"/>
        <v>0</v>
      </c>
      <c r="FP49" s="56">
        <f t="shared" si="178"/>
        <v>0</v>
      </c>
      <c r="FQ49" s="55">
        <f t="shared" si="179"/>
        <v>1</v>
      </c>
      <c r="FR49" s="272">
        <f t="shared" si="180"/>
        <v>2.5919999999999995E-2</v>
      </c>
      <c r="FS49" s="55">
        <f t="shared" si="181"/>
        <v>3</v>
      </c>
      <c r="FT49" s="272">
        <f t="shared" si="182"/>
        <v>0.6</v>
      </c>
      <c r="FU49" s="57">
        <f t="shared" si="183"/>
        <v>0</v>
      </c>
      <c r="FV49" s="57">
        <f t="shared" si="184"/>
        <v>0</v>
      </c>
      <c r="FW49" s="56">
        <f t="shared" si="185"/>
        <v>0</v>
      </c>
      <c r="FX49" s="55">
        <f t="shared" si="186"/>
        <v>1</v>
      </c>
      <c r="FY49" s="272">
        <f t="shared" si="187"/>
        <v>2.5919999999999995E-2</v>
      </c>
      <c r="FZ49" s="55">
        <f t="shared" si="188"/>
        <v>3</v>
      </c>
      <c r="GA49" s="272">
        <f t="shared" si="189"/>
        <v>0.6</v>
      </c>
      <c r="GB49" s="57">
        <f t="shared" si="190"/>
        <v>0</v>
      </c>
      <c r="GC49" s="57">
        <f t="shared" si="191"/>
        <v>0</v>
      </c>
      <c r="GD49" s="56">
        <f t="shared" si="192"/>
        <v>0</v>
      </c>
      <c r="GE49" s="55">
        <f t="shared" si="193"/>
        <v>1</v>
      </c>
      <c r="GF49" s="272">
        <f t="shared" si="194"/>
        <v>2.5919999999999995E-2</v>
      </c>
      <c r="GG49" s="55">
        <f t="shared" si="195"/>
        <v>3</v>
      </c>
      <c r="GH49" s="272">
        <f t="shared" si="196"/>
        <v>0.6</v>
      </c>
      <c r="GI49" s="272">
        <f t="shared" si="197"/>
        <v>0.6</v>
      </c>
    </row>
    <row r="50" spans="1:191" ht="112.2" x14ac:dyDescent="0.2">
      <c r="A50" s="347">
        <v>42</v>
      </c>
      <c r="B50" s="69" t="s">
        <v>680</v>
      </c>
      <c r="C50" s="77" t="s">
        <v>709</v>
      </c>
      <c r="D50" s="74" t="s">
        <v>205</v>
      </c>
      <c r="E50" s="68" t="s">
        <v>539</v>
      </c>
      <c r="F50" s="62" t="s">
        <v>224</v>
      </c>
      <c r="G50" s="68" t="s">
        <v>533</v>
      </c>
      <c r="H50" s="68" t="s">
        <v>173</v>
      </c>
      <c r="I50" s="71" t="s">
        <v>20</v>
      </c>
      <c r="J50" s="71" t="s">
        <v>54</v>
      </c>
      <c r="K50" s="71" t="s">
        <v>53</v>
      </c>
      <c r="L50" s="71" t="s">
        <v>53</v>
      </c>
      <c r="M50" s="71" t="s">
        <v>53</v>
      </c>
      <c r="N50" s="71" t="s">
        <v>53</v>
      </c>
      <c r="O50" s="71" t="s">
        <v>53</v>
      </c>
      <c r="P50" s="71" t="s">
        <v>53</v>
      </c>
      <c r="Q50" s="71" t="s">
        <v>53</v>
      </c>
      <c r="R50" s="71" t="s">
        <v>53</v>
      </c>
      <c r="S50" s="71" t="s">
        <v>54</v>
      </c>
      <c r="T50" s="71" t="s">
        <v>53</v>
      </c>
      <c r="U50" s="71" t="s">
        <v>54</v>
      </c>
      <c r="V50" s="71" t="s">
        <v>53</v>
      </c>
      <c r="W50" s="71" t="s">
        <v>53</v>
      </c>
      <c r="X50" s="71" t="s">
        <v>53</v>
      </c>
      <c r="Y50" s="71" t="s">
        <v>53</v>
      </c>
      <c r="Z50" s="71" t="s">
        <v>53</v>
      </c>
      <c r="AA50" s="71" t="s">
        <v>53</v>
      </c>
      <c r="AB50" s="71" t="s">
        <v>53</v>
      </c>
      <c r="AC50" s="70" t="str">
        <f t="shared" si="100"/>
        <v>2 - Baja</v>
      </c>
      <c r="AD50" s="233">
        <f t="shared" si="101"/>
        <v>0.4</v>
      </c>
      <c r="AE50" s="70" t="str">
        <f t="shared" si="102"/>
        <v>3 - Moderado</v>
      </c>
      <c r="AF50" s="233">
        <f t="shared" si="103"/>
        <v>0.6</v>
      </c>
      <c r="AG50" s="69" t="str">
        <f>IFERROR(INDEX(#REF!,MATCH(I50,#REF!,0),MATCH(AE50,#REF!,0)),"")</f>
        <v/>
      </c>
      <c r="AH50" s="233">
        <f t="shared" si="104"/>
        <v>0.24</v>
      </c>
      <c r="AI50" s="80" t="s">
        <v>708</v>
      </c>
      <c r="AJ50" s="67" t="s">
        <v>677</v>
      </c>
      <c r="AK50" s="72" t="s">
        <v>684</v>
      </c>
      <c r="AL50" s="72" t="s">
        <v>683</v>
      </c>
      <c r="AM50" s="62" t="s">
        <v>35</v>
      </c>
      <c r="AN50" s="67" t="s">
        <v>45</v>
      </c>
      <c r="AO50" s="67" t="s">
        <v>50</v>
      </c>
      <c r="AP50" s="62" t="s">
        <v>52</v>
      </c>
      <c r="AQ50" s="62" t="s">
        <v>35</v>
      </c>
      <c r="AR50" s="67" t="s">
        <v>45</v>
      </c>
      <c r="AS50" s="67" t="s">
        <v>50</v>
      </c>
      <c r="AT50" s="62" t="s">
        <v>52</v>
      </c>
      <c r="AU50" s="62" t="s">
        <v>35</v>
      </c>
      <c r="AV50" s="67" t="s">
        <v>45</v>
      </c>
      <c r="AW50" s="67" t="s">
        <v>50</v>
      </c>
      <c r="AX50" s="62" t="s">
        <v>52</v>
      </c>
      <c r="AY50" s="62"/>
      <c r="AZ50" s="67"/>
      <c r="BA50" s="67"/>
      <c r="BB50" s="62"/>
      <c r="BC50" s="62"/>
      <c r="BD50" s="67"/>
      <c r="BE50" s="67"/>
      <c r="BF50" s="62"/>
      <c r="BG50" s="62"/>
      <c r="BH50" s="67"/>
      <c r="BI50" s="67"/>
      <c r="BJ50" s="62"/>
      <c r="BK50" s="62"/>
      <c r="BL50" s="67"/>
      <c r="BM50" s="67"/>
      <c r="BN50" s="62"/>
      <c r="BO50" s="62"/>
      <c r="BP50" s="67"/>
      <c r="BQ50" s="67"/>
      <c r="BR50" s="62"/>
      <c r="BS50" s="62"/>
      <c r="BT50" s="67"/>
      <c r="BU50" s="67"/>
      <c r="BV50" s="62"/>
      <c r="BW50" s="62"/>
      <c r="BX50" s="67"/>
      <c r="BY50" s="67"/>
      <c r="BZ50" s="62"/>
      <c r="CA50" s="62"/>
      <c r="CB50" s="67"/>
      <c r="CC50" s="67"/>
      <c r="CD50" s="62"/>
      <c r="CE50" s="62"/>
      <c r="CF50" s="67"/>
      <c r="CG50" s="67"/>
      <c r="CH50" s="62"/>
      <c r="CI50" s="67"/>
      <c r="CJ50" s="67"/>
      <c r="CK50" s="62"/>
      <c r="CL50" s="66" t="s">
        <v>18</v>
      </c>
      <c r="CM50" s="249">
        <f t="shared" si="105"/>
        <v>8.6399999999999991E-2</v>
      </c>
      <c r="CN50" s="66" t="s">
        <v>30</v>
      </c>
      <c r="CO50" s="249">
        <f t="shared" si="106"/>
        <v>0.6</v>
      </c>
      <c r="CP50" s="63" t="str">
        <f t="shared" si="107"/>
        <v>MODERADO</v>
      </c>
      <c r="CQ50" s="233">
        <f t="shared" si="108"/>
        <v>5.183999999999999E-2</v>
      </c>
      <c r="CR50" s="77" t="s">
        <v>475</v>
      </c>
      <c r="CS50" s="63">
        <f t="shared" si="109"/>
        <v>3</v>
      </c>
      <c r="CT50" s="62"/>
      <c r="CU50" s="172" t="s">
        <v>687</v>
      </c>
      <c r="CV50" s="79" t="s">
        <v>672</v>
      </c>
      <c r="CW50" s="242"/>
      <c r="CX50" s="56">
        <f t="shared" si="110"/>
        <v>3</v>
      </c>
      <c r="CY50" s="59">
        <f t="shared" si="111"/>
        <v>3</v>
      </c>
      <c r="CZ50" s="56" t="str">
        <f t="shared" si="112"/>
        <v>Moderado</v>
      </c>
      <c r="DA50" s="237">
        <f t="shared" si="113"/>
        <v>0.6</v>
      </c>
      <c r="DB50" s="57">
        <f t="shared" si="114"/>
        <v>0.15</v>
      </c>
      <c r="DC50" s="57">
        <f t="shared" si="115"/>
        <v>0.25</v>
      </c>
      <c r="DD50" s="56">
        <f t="shared" si="116"/>
        <v>0.4</v>
      </c>
      <c r="DE50" s="55">
        <f t="shared" si="117"/>
        <v>2</v>
      </c>
      <c r="DF50" s="272">
        <f t="shared" si="118"/>
        <v>0.24</v>
      </c>
      <c r="DG50" s="55">
        <f t="shared" si="119"/>
        <v>3</v>
      </c>
      <c r="DH50" s="55"/>
      <c r="DI50" s="272">
        <f t="shared" si="120"/>
        <v>0.6</v>
      </c>
      <c r="DJ50" s="57">
        <f t="shared" si="121"/>
        <v>0.15</v>
      </c>
      <c r="DK50" s="57">
        <f t="shared" si="122"/>
        <v>0.25</v>
      </c>
      <c r="DL50" s="56">
        <f t="shared" si="123"/>
        <v>0.4</v>
      </c>
      <c r="DM50" s="55">
        <f t="shared" si="124"/>
        <v>1</v>
      </c>
      <c r="DN50" s="272">
        <f t="shared" si="125"/>
        <v>0.14399999999999999</v>
      </c>
      <c r="DO50" s="55">
        <f t="shared" si="126"/>
        <v>3</v>
      </c>
      <c r="DP50" s="272">
        <f t="shared" si="127"/>
        <v>0.6</v>
      </c>
      <c r="DQ50" s="57">
        <f t="shared" si="128"/>
        <v>0.15</v>
      </c>
      <c r="DR50" s="57">
        <f t="shared" si="129"/>
        <v>0.25</v>
      </c>
      <c r="DS50" s="56">
        <f t="shared" si="130"/>
        <v>0.4</v>
      </c>
      <c r="DT50" s="55">
        <f t="shared" si="131"/>
        <v>1</v>
      </c>
      <c r="DU50" s="272">
        <f t="shared" si="132"/>
        <v>8.6399999999999991E-2</v>
      </c>
      <c r="DV50" s="55">
        <f t="shared" si="133"/>
        <v>3</v>
      </c>
      <c r="DW50" s="272">
        <f t="shared" si="134"/>
        <v>0.6</v>
      </c>
      <c r="DX50" s="57">
        <f t="shared" si="135"/>
        <v>0</v>
      </c>
      <c r="DY50" s="57">
        <f t="shared" si="198"/>
        <v>0</v>
      </c>
      <c r="DZ50" s="56">
        <f t="shared" si="136"/>
        <v>0</v>
      </c>
      <c r="EA50" s="55">
        <f t="shared" si="137"/>
        <v>1</v>
      </c>
      <c r="EB50" s="272">
        <f t="shared" si="138"/>
        <v>8.6399999999999991E-2</v>
      </c>
      <c r="EC50" s="55">
        <f t="shared" si="139"/>
        <v>3</v>
      </c>
      <c r="ED50" s="272">
        <f t="shared" si="140"/>
        <v>0.6</v>
      </c>
      <c r="EE50" s="57">
        <f t="shared" si="141"/>
        <v>0</v>
      </c>
      <c r="EF50" s="57">
        <f t="shared" si="142"/>
        <v>0</v>
      </c>
      <c r="EG50" s="56">
        <f t="shared" si="143"/>
        <v>0</v>
      </c>
      <c r="EH50" s="55">
        <f t="shared" si="144"/>
        <v>1</v>
      </c>
      <c r="EI50" s="272">
        <f t="shared" si="145"/>
        <v>8.6399999999999991E-2</v>
      </c>
      <c r="EJ50" s="55">
        <f t="shared" si="146"/>
        <v>3</v>
      </c>
      <c r="EK50" s="272">
        <f t="shared" si="147"/>
        <v>0.6</v>
      </c>
      <c r="EL50" s="57">
        <f t="shared" si="148"/>
        <v>0</v>
      </c>
      <c r="EM50" s="57">
        <f t="shared" si="149"/>
        <v>0</v>
      </c>
      <c r="EN50" s="56">
        <f t="shared" si="150"/>
        <v>0</v>
      </c>
      <c r="EO50" s="55">
        <f t="shared" si="151"/>
        <v>1</v>
      </c>
      <c r="EP50" s="272">
        <f t="shared" si="152"/>
        <v>8.6399999999999991E-2</v>
      </c>
      <c r="EQ50" s="55">
        <f t="shared" si="153"/>
        <v>3</v>
      </c>
      <c r="ER50" s="272">
        <f t="shared" si="154"/>
        <v>0.6</v>
      </c>
      <c r="ES50" s="57">
        <f t="shared" si="155"/>
        <v>0</v>
      </c>
      <c r="ET50" s="57">
        <f t="shared" si="156"/>
        <v>0</v>
      </c>
      <c r="EU50" s="56">
        <f t="shared" si="157"/>
        <v>0</v>
      </c>
      <c r="EV50" s="55">
        <f t="shared" si="158"/>
        <v>1</v>
      </c>
      <c r="EW50" s="272">
        <f t="shared" si="159"/>
        <v>8.6399999999999991E-2</v>
      </c>
      <c r="EX50" s="55">
        <f t="shared" si="160"/>
        <v>3</v>
      </c>
      <c r="EY50" s="272">
        <f t="shared" si="161"/>
        <v>0.6</v>
      </c>
      <c r="EZ50" s="57">
        <f t="shared" si="162"/>
        <v>0</v>
      </c>
      <c r="FA50" s="57">
        <f t="shared" si="163"/>
        <v>0</v>
      </c>
      <c r="FB50" s="56">
        <f t="shared" si="164"/>
        <v>0</v>
      </c>
      <c r="FC50" s="55">
        <f t="shared" si="165"/>
        <v>1</v>
      </c>
      <c r="FD50" s="272">
        <f t="shared" si="166"/>
        <v>8.6399999999999991E-2</v>
      </c>
      <c r="FE50" s="55">
        <f t="shared" si="167"/>
        <v>3</v>
      </c>
      <c r="FF50" s="272">
        <f t="shared" si="168"/>
        <v>0.6</v>
      </c>
      <c r="FG50" s="57">
        <f t="shared" si="169"/>
        <v>0</v>
      </c>
      <c r="FH50" s="57">
        <f t="shared" si="170"/>
        <v>0</v>
      </c>
      <c r="FI50" s="56">
        <f t="shared" si="171"/>
        <v>0</v>
      </c>
      <c r="FJ50" s="55">
        <f t="shared" si="172"/>
        <v>1</v>
      </c>
      <c r="FK50" s="272">
        <f t="shared" si="173"/>
        <v>8.6399999999999991E-2</v>
      </c>
      <c r="FL50" s="55">
        <f t="shared" si="174"/>
        <v>3</v>
      </c>
      <c r="FM50" s="272">
        <f t="shared" si="175"/>
        <v>0.6</v>
      </c>
      <c r="FN50" s="57">
        <f t="shared" si="176"/>
        <v>0</v>
      </c>
      <c r="FO50" s="57">
        <f t="shared" si="177"/>
        <v>0</v>
      </c>
      <c r="FP50" s="56">
        <f t="shared" si="178"/>
        <v>0</v>
      </c>
      <c r="FQ50" s="55">
        <f t="shared" si="179"/>
        <v>1</v>
      </c>
      <c r="FR50" s="272">
        <f t="shared" si="180"/>
        <v>8.6399999999999991E-2</v>
      </c>
      <c r="FS50" s="55">
        <f t="shared" si="181"/>
        <v>3</v>
      </c>
      <c r="FT50" s="272">
        <f t="shared" si="182"/>
        <v>0.6</v>
      </c>
      <c r="FU50" s="57">
        <f t="shared" si="183"/>
        <v>0</v>
      </c>
      <c r="FV50" s="57">
        <f t="shared" si="184"/>
        <v>0</v>
      </c>
      <c r="FW50" s="56">
        <f t="shared" si="185"/>
        <v>0</v>
      </c>
      <c r="FX50" s="55">
        <f t="shared" si="186"/>
        <v>1</v>
      </c>
      <c r="FY50" s="272">
        <f t="shared" si="187"/>
        <v>8.6399999999999991E-2</v>
      </c>
      <c r="FZ50" s="55">
        <f t="shared" si="188"/>
        <v>3</v>
      </c>
      <c r="GA50" s="272">
        <f t="shared" si="189"/>
        <v>0.6</v>
      </c>
      <c r="GB50" s="57">
        <f t="shared" si="190"/>
        <v>0</v>
      </c>
      <c r="GC50" s="57">
        <f t="shared" si="191"/>
        <v>0</v>
      </c>
      <c r="GD50" s="56">
        <f t="shared" si="192"/>
        <v>0</v>
      </c>
      <c r="GE50" s="55">
        <f t="shared" si="193"/>
        <v>1</v>
      </c>
      <c r="GF50" s="272">
        <f t="shared" si="194"/>
        <v>8.6399999999999991E-2</v>
      </c>
      <c r="GG50" s="55">
        <f t="shared" si="195"/>
        <v>3</v>
      </c>
      <c r="GH50" s="272">
        <f t="shared" si="196"/>
        <v>0.6</v>
      </c>
      <c r="GI50" s="272">
        <f t="shared" si="197"/>
        <v>0.6</v>
      </c>
    </row>
    <row r="51" spans="1:191" ht="102" x14ac:dyDescent="0.2">
      <c r="A51" s="347">
        <v>43</v>
      </c>
      <c r="B51" s="69" t="s">
        <v>680</v>
      </c>
      <c r="C51" s="80" t="s">
        <v>707</v>
      </c>
      <c r="D51" s="74" t="s">
        <v>206</v>
      </c>
      <c r="E51" s="68" t="s">
        <v>204</v>
      </c>
      <c r="F51" s="62" t="s">
        <v>5</v>
      </c>
      <c r="G51" s="68" t="s">
        <v>533</v>
      </c>
      <c r="H51" s="68" t="s">
        <v>173</v>
      </c>
      <c r="I51" s="71" t="s">
        <v>20</v>
      </c>
      <c r="J51" s="71" t="s">
        <v>54</v>
      </c>
      <c r="K51" s="71" t="s">
        <v>53</v>
      </c>
      <c r="L51" s="71" t="s">
        <v>53</v>
      </c>
      <c r="M51" s="71" t="s">
        <v>53</v>
      </c>
      <c r="N51" s="71" t="s">
        <v>53</v>
      </c>
      <c r="O51" s="71" t="s">
        <v>53</v>
      </c>
      <c r="P51" s="71" t="s">
        <v>53</v>
      </c>
      <c r="Q51" s="71" t="s">
        <v>53</v>
      </c>
      <c r="R51" s="71" t="s">
        <v>53</v>
      </c>
      <c r="S51" s="71" t="s">
        <v>54</v>
      </c>
      <c r="T51" s="71" t="s">
        <v>53</v>
      </c>
      <c r="U51" s="71" t="s">
        <v>54</v>
      </c>
      <c r="V51" s="71" t="s">
        <v>53</v>
      </c>
      <c r="W51" s="71" t="s">
        <v>53</v>
      </c>
      <c r="X51" s="71" t="s">
        <v>53</v>
      </c>
      <c r="Y51" s="71" t="s">
        <v>53</v>
      </c>
      <c r="Z51" s="71" t="s">
        <v>53</v>
      </c>
      <c r="AA51" s="71" t="s">
        <v>53</v>
      </c>
      <c r="AB51" s="71" t="s">
        <v>53</v>
      </c>
      <c r="AC51" s="70" t="str">
        <f t="shared" si="100"/>
        <v>2 - Baja</v>
      </c>
      <c r="AD51" s="233">
        <f t="shared" si="101"/>
        <v>0.4</v>
      </c>
      <c r="AE51" s="70" t="str">
        <f t="shared" si="102"/>
        <v>3 - Moderado</v>
      </c>
      <c r="AF51" s="233">
        <f t="shared" si="103"/>
        <v>0.6</v>
      </c>
      <c r="AG51" s="69" t="str">
        <f>IFERROR(INDEX(#REF!,MATCH(I51,#REF!,0),MATCH(AE51,#REF!,0)),"")</f>
        <v/>
      </c>
      <c r="AH51" s="233">
        <f t="shared" si="104"/>
        <v>0.24</v>
      </c>
      <c r="AI51" s="80" t="s">
        <v>706</v>
      </c>
      <c r="AJ51" s="67" t="s">
        <v>677</v>
      </c>
      <c r="AK51" s="72" t="s">
        <v>697</v>
      </c>
      <c r="AL51" s="72" t="s">
        <v>696</v>
      </c>
      <c r="AM51" s="62" t="s">
        <v>35</v>
      </c>
      <c r="AN51" s="67" t="s">
        <v>45</v>
      </c>
      <c r="AO51" s="67" t="s">
        <v>50</v>
      </c>
      <c r="AP51" s="62" t="s">
        <v>52</v>
      </c>
      <c r="AQ51" s="62" t="s">
        <v>35</v>
      </c>
      <c r="AR51" s="67" t="s">
        <v>45</v>
      </c>
      <c r="AS51" s="67" t="s">
        <v>50</v>
      </c>
      <c r="AT51" s="62" t="s">
        <v>52</v>
      </c>
      <c r="AU51" s="62" t="s">
        <v>35</v>
      </c>
      <c r="AV51" s="67" t="s">
        <v>45</v>
      </c>
      <c r="AW51" s="67" t="s">
        <v>50</v>
      </c>
      <c r="AX51" s="62" t="s">
        <v>52</v>
      </c>
      <c r="AY51" s="62"/>
      <c r="AZ51" s="67"/>
      <c r="BA51" s="67"/>
      <c r="BB51" s="62"/>
      <c r="BC51" s="62"/>
      <c r="BD51" s="67"/>
      <c r="BE51" s="67"/>
      <c r="BF51" s="62"/>
      <c r="BG51" s="62"/>
      <c r="BH51" s="67"/>
      <c r="BI51" s="67"/>
      <c r="BJ51" s="62"/>
      <c r="BK51" s="62"/>
      <c r="BL51" s="67"/>
      <c r="BM51" s="67"/>
      <c r="BN51" s="62"/>
      <c r="BO51" s="62"/>
      <c r="BP51" s="67"/>
      <c r="BQ51" s="67"/>
      <c r="BR51" s="62"/>
      <c r="BS51" s="62"/>
      <c r="BT51" s="67"/>
      <c r="BU51" s="67"/>
      <c r="BV51" s="62"/>
      <c r="BW51" s="62"/>
      <c r="BX51" s="67"/>
      <c r="BY51" s="67"/>
      <c r="BZ51" s="62"/>
      <c r="CA51" s="62"/>
      <c r="CB51" s="67"/>
      <c r="CC51" s="67"/>
      <c r="CD51" s="62"/>
      <c r="CE51" s="62"/>
      <c r="CF51" s="67"/>
      <c r="CG51" s="67"/>
      <c r="CH51" s="62"/>
      <c r="CI51" s="67"/>
      <c r="CJ51" s="67"/>
      <c r="CK51" s="62"/>
      <c r="CL51" s="66" t="s">
        <v>18</v>
      </c>
      <c r="CM51" s="249">
        <f t="shared" si="105"/>
        <v>8.6399999999999991E-2</v>
      </c>
      <c r="CN51" s="66" t="s">
        <v>30</v>
      </c>
      <c r="CO51" s="249">
        <f t="shared" si="106"/>
        <v>0.6</v>
      </c>
      <c r="CP51" s="63" t="str">
        <f t="shared" si="107"/>
        <v>MODERADO</v>
      </c>
      <c r="CQ51" s="233">
        <f t="shared" si="108"/>
        <v>5.183999999999999E-2</v>
      </c>
      <c r="CR51" s="77" t="s">
        <v>230</v>
      </c>
      <c r="CS51" s="63">
        <f t="shared" si="109"/>
        <v>3</v>
      </c>
      <c r="CT51" s="62"/>
      <c r="CU51" s="172" t="s">
        <v>687</v>
      </c>
      <c r="CV51" s="79" t="s">
        <v>672</v>
      </c>
      <c r="CW51" s="242"/>
      <c r="CX51" s="56">
        <f t="shared" si="110"/>
        <v>3</v>
      </c>
      <c r="CY51" s="59">
        <f t="shared" si="111"/>
        <v>3</v>
      </c>
      <c r="CZ51" s="56" t="str">
        <f t="shared" si="112"/>
        <v>Moderado</v>
      </c>
      <c r="DA51" s="237">
        <f t="shared" si="113"/>
        <v>0.6</v>
      </c>
      <c r="DB51" s="57">
        <f t="shared" si="114"/>
        <v>0.15</v>
      </c>
      <c r="DC51" s="57">
        <f t="shared" si="115"/>
        <v>0.25</v>
      </c>
      <c r="DD51" s="56">
        <f t="shared" si="116"/>
        <v>0.4</v>
      </c>
      <c r="DE51" s="55">
        <f t="shared" si="117"/>
        <v>2</v>
      </c>
      <c r="DF51" s="272">
        <f t="shared" si="118"/>
        <v>0.24</v>
      </c>
      <c r="DG51" s="55">
        <f t="shared" si="119"/>
        <v>3</v>
      </c>
      <c r="DH51" s="55"/>
      <c r="DI51" s="272">
        <f t="shared" si="120"/>
        <v>0.6</v>
      </c>
      <c r="DJ51" s="57">
        <f t="shared" si="121"/>
        <v>0.15</v>
      </c>
      <c r="DK51" s="57">
        <f t="shared" si="122"/>
        <v>0.25</v>
      </c>
      <c r="DL51" s="56">
        <f t="shared" si="123"/>
        <v>0.4</v>
      </c>
      <c r="DM51" s="55">
        <f t="shared" si="124"/>
        <v>1</v>
      </c>
      <c r="DN51" s="272">
        <f t="shared" si="125"/>
        <v>0.14399999999999999</v>
      </c>
      <c r="DO51" s="55">
        <f t="shared" si="126"/>
        <v>3</v>
      </c>
      <c r="DP51" s="272">
        <f t="shared" si="127"/>
        <v>0.6</v>
      </c>
      <c r="DQ51" s="57">
        <f t="shared" si="128"/>
        <v>0.15</v>
      </c>
      <c r="DR51" s="57">
        <f t="shared" si="129"/>
        <v>0.25</v>
      </c>
      <c r="DS51" s="56">
        <f t="shared" si="130"/>
        <v>0.4</v>
      </c>
      <c r="DT51" s="55">
        <f t="shared" si="131"/>
        <v>1</v>
      </c>
      <c r="DU51" s="272">
        <f t="shared" si="132"/>
        <v>8.6399999999999991E-2</v>
      </c>
      <c r="DV51" s="55">
        <f t="shared" si="133"/>
        <v>3</v>
      </c>
      <c r="DW51" s="272">
        <f t="shared" si="134"/>
        <v>0.6</v>
      </c>
      <c r="DX51" s="57">
        <f t="shared" si="135"/>
        <v>0</v>
      </c>
      <c r="DY51" s="57">
        <f t="shared" si="198"/>
        <v>0</v>
      </c>
      <c r="DZ51" s="56">
        <f t="shared" si="136"/>
        <v>0</v>
      </c>
      <c r="EA51" s="55">
        <f t="shared" si="137"/>
        <v>1</v>
      </c>
      <c r="EB51" s="272">
        <f t="shared" si="138"/>
        <v>8.6399999999999991E-2</v>
      </c>
      <c r="EC51" s="55">
        <f t="shared" si="139"/>
        <v>3</v>
      </c>
      <c r="ED51" s="272">
        <f t="shared" si="140"/>
        <v>0.6</v>
      </c>
      <c r="EE51" s="57">
        <f t="shared" si="141"/>
        <v>0</v>
      </c>
      <c r="EF51" s="57">
        <f t="shared" si="142"/>
        <v>0</v>
      </c>
      <c r="EG51" s="56">
        <f t="shared" si="143"/>
        <v>0</v>
      </c>
      <c r="EH51" s="55">
        <f t="shared" si="144"/>
        <v>1</v>
      </c>
      <c r="EI51" s="272">
        <f t="shared" si="145"/>
        <v>8.6399999999999991E-2</v>
      </c>
      <c r="EJ51" s="55">
        <f t="shared" si="146"/>
        <v>3</v>
      </c>
      <c r="EK51" s="272">
        <f t="shared" si="147"/>
        <v>0.6</v>
      </c>
      <c r="EL51" s="57">
        <f t="shared" si="148"/>
        <v>0</v>
      </c>
      <c r="EM51" s="57">
        <f t="shared" si="149"/>
        <v>0</v>
      </c>
      <c r="EN51" s="56">
        <f t="shared" si="150"/>
        <v>0</v>
      </c>
      <c r="EO51" s="55">
        <f t="shared" si="151"/>
        <v>1</v>
      </c>
      <c r="EP51" s="272">
        <f t="shared" si="152"/>
        <v>8.6399999999999991E-2</v>
      </c>
      <c r="EQ51" s="55">
        <f t="shared" si="153"/>
        <v>3</v>
      </c>
      <c r="ER51" s="272">
        <f t="shared" si="154"/>
        <v>0.6</v>
      </c>
      <c r="ES51" s="57">
        <f t="shared" si="155"/>
        <v>0</v>
      </c>
      <c r="ET51" s="57">
        <f t="shared" si="156"/>
        <v>0</v>
      </c>
      <c r="EU51" s="56">
        <f t="shared" si="157"/>
        <v>0</v>
      </c>
      <c r="EV51" s="55">
        <f t="shared" si="158"/>
        <v>1</v>
      </c>
      <c r="EW51" s="272">
        <f t="shared" si="159"/>
        <v>8.6399999999999991E-2</v>
      </c>
      <c r="EX51" s="55">
        <f t="shared" si="160"/>
        <v>3</v>
      </c>
      <c r="EY51" s="272">
        <f t="shared" si="161"/>
        <v>0.6</v>
      </c>
      <c r="EZ51" s="57">
        <f t="shared" si="162"/>
        <v>0</v>
      </c>
      <c r="FA51" s="57">
        <f t="shared" si="163"/>
        <v>0</v>
      </c>
      <c r="FB51" s="56">
        <f t="shared" si="164"/>
        <v>0</v>
      </c>
      <c r="FC51" s="55">
        <f t="shared" si="165"/>
        <v>1</v>
      </c>
      <c r="FD51" s="272">
        <f t="shared" si="166"/>
        <v>8.6399999999999991E-2</v>
      </c>
      <c r="FE51" s="55">
        <f t="shared" si="167"/>
        <v>3</v>
      </c>
      <c r="FF51" s="272">
        <f t="shared" si="168"/>
        <v>0.6</v>
      </c>
      <c r="FG51" s="57">
        <f t="shared" si="169"/>
        <v>0</v>
      </c>
      <c r="FH51" s="57">
        <f t="shared" si="170"/>
        <v>0</v>
      </c>
      <c r="FI51" s="56">
        <f t="shared" si="171"/>
        <v>0</v>
      </c>
      <c r="FJ51" s="55">
        <f t="shared" si="172"/>
        <v>1</v>
      </c>
      <c r="FK51" s="272">
        <f t="shared" si="173"/>
        <v>8.6399999999999991E-2</v>
      </c>
      <c r="FL51" s="55">
        <f t="shared" si="174"/>
        <v>3</v>
      </c>
      <c r="FM51" s="272">
        <f t="shared" si="175"/>
        <v>0.6</v>
      </c>
      <c r="FN51" s="57">
        <f t="shared" si="176"/>
        <v>0</v>
      </c>
      <c r="FO51" s="57">
        <f t="shared" si="177"/>
        <v>0</v>
      </c>
      <c r="FP51" s="56">
        <f t="shared" si="178"/>
        <v>0</v>
      </c>
      <c r="FQ51" s="55">
        <f t="shared" si="179"/>
        <v>1</v>
      </c>
      <c r="FR51" s="272">
        <f t="shared" si="180"/>
        <v>8.6399999999999991E-2</v>
      </c>
      <c r="FS51" s="55">
        <f t="shared" si="181"/>
        <v>3</v>
      </c>
      <c r="FT51" s="272">
        <f t="shared" si="182"/>
        <v>0.6</v>
      </c>
      <c r="FU51" s="57">
        <f t="shared" si="183"/>
        <v>0</v>
      </c>
      <c r="FV51" s="57">
        <f t="shared" si="184"/>
        <v>0</v>
      </c>
      <c r="FW51" s="56">
        <f t="shared" si="185"/>
        <v>0</v>
      </c>
      <c r="FX51" s="55">
        <f t="shared" si="186"/>
        <v>1</v>
      </c>
      <c r="FY51" s="272">
        <f t="shared" si="187"/>
        <v>8.6399999999999991E-2</v>
      </c>
      <c r="FZ51" s="55">
        <f t="shared" si="188"/>
        <v>3</v>
      </c>
      <c r="GA51" s="272">
        <f t="shared" si="189"/>
        <v>0.6</v>
      </c>
      <c r="GB51" s="57">
        <f t="shared" si="190"/>
        <v>0</v>
      </c>
      <c r="GC51" s="57">
        <f t="shared" si="191"/>
        <v>0</v>
      </c>
      <c r="GD51" s="56">
        <f t="shared" si="192"/>
        <v>0</v>
      </c>
      <c r="GE51" s="55">
        <f t="shared" si="193"/>
        <v>1</v>
      </c>
      <c r="GF51" s="272">
        <f t="shared" si="194"/>
        <v>8.6399999999999991E-2</v>
      </c>
      <c r="GG51" s="55">
        <f t="shared" si="195"/>
        <v>3</v>
      </c>
      <c r="GH51" s="272">
        <f t="shared" si="196"/>
        <v>0.6</v>
      </c>
      <c r="GI51" s="272">
        <f t="shared" si="197"/>
        <v>0.6</v>
      </c>
    </row>
    <row r="52" spans="1:191" ht="112.2" x14ac:dyDescent="0.2">
      <c r="A52" s="347">
        <v>44</v>
      </c>
      <c r="B52" s="69" t="s">
        <v>680</v>
      </c>
      <c r="C52" s="77" t="s">
        <v>705</v>
      </c>
      <c r="D52" s="74" t="s">
        <v>205</v>
      </c>
      <c r="E52" s="68" t="s">
        <v>539</v>
      </c>
      <c r="F52" s="62" t="s">
        <v>224</v>
      </c>
      <c r="G52" s="68" t="s">
        <v>533</v>
      </c>
      <c r="H52" s="68" t="s">
        <v>173</v>
      </c>
      <c r="I52" s="71" t="s">
        <v>22</v>
      </c>
      <c r="J52" s="71" t="s">
        <v>54</v>
      </c>
      <c r="K52" s="71" t="s">
        <v>53</v>
      </c>
      <c r="L52" s="71" t="s">
        <v>53</v>
      </c>
      <c r="M52" s="71" t="s">
        <v>53</v>
      </c>
      <c r="N52" s="71" t="s">
        <v>53</v>
      </c>
      <c r="O52" s="71" t="s">
        <v>53</v>
      </c>
      <c r="P52" s="71" t="s">
        <v>53</v>
      </c>
      <c r="Q52" s="71" t="s">
        <v>53</v>
      </c>
      <c r="R52" s="71" t="s">
        <v>53</v>
      </c>
      <c r="S52" s="71" t="s">
        <v>54</v>
      </c>
      <c r="T52" s="71" t="s">
        <v>53</v>
      </c>
      <c r="U52" s="71" t="s">
        <v>54</v>
      </c>
      <c r="V52" s="71" t="s">
        <v>53</v>
      </c>
      <c r="W52" s="71" t="s">
        <v>53</v>
      </c>
      <c r="X52" s="71" t="s">
        <v>53</v>
      </c>
      <c r="Y52" s="71" t="s">
        <v>53</v>
      </c>
      <c r="Z52" s="71" t="s">
        <v>53</v>
      </c>
      <c r="AA52" s="71" t="s">
        <v>53</v>
      </c>
      <c r="AB52" s="71" t="s">
        <v>53</v>
      </c>
      <c r="AC52" s="70" t="str">
        <f t="shared" si="100"/>
        <v>3 - Media</v>
      </c>
      <c r="AD52" s="233">
        <f t="shared" si="101"/>
        <v>0.6</v>
      </c>
      <c r="AE52" s="70" t="str">
        <f t="shared" si="102"/>
        <v>3 - Moderado</v>
      </c>
      <c r="AF52" s="233">
        <f t="shared" si="103"/>
        <v>0.6</v>
      </c>
      <c r="AG52" s="69" t="str">
        <f>IFERROR(INDEX(#REF!,MATCH(I52,#REF!,0),MATCH(AE52,#REF!,0)),"")</f>
        <v/>
      </c>
      <c r="AH52" s="233">
        <f t="shared" si="104"/>
        <v>0.36</v>
      </c>
      <c r="AI52" s="80" t="s">
        <v>704</v>
      </c>
      <c r="AJ52" s="67" t="s">
        <v>677</v>
      </c>
      <c r="AK52" s="72" t="s">
        <v>684</v>
      </c>
      <c r="AL52" s="72" t="s">
        <v>683</v>
      </c>
      <c r="AM52" s="62" t="s">
        <v>35</v>
      </c>
      <c r="AN52" s="67" t="s">
        <v>45</v>
      </c>
      <c r="AO52" s="67" t="s">
        <v>50</v>
      </c>
      <c r="AP52" s="62" t="s">
        <v>52</v>
      </c>
      <c r="AQ52" s="62" t="s">
        <v>35</v>
      </c>
      <c r="AR52" s="67" t="s">
        <v>45</v>
      </c>
      <c r="AS52" s="67" t="s">
        <v>50</v>
      </c>
      <c r="AT52" s="62" t="s">
        <v>52</v>
      </c>
      <c r="AU52" s="62" t="s">
        <v>35</v>
      </c>
      <c r="AV52" s="67" t="s">
        <v>45</v>
      </c>
      <c r="AW52" s="67" t="s">
        <v>50</v>
      </c>
      <c r="AX52" s="62" t="s">
        <v>52</v>
      </c>
      <c r="AY52" s="62" t="s">
        <v>35</v>
      </c>
      <c r="AZ52" s="67" t="s">
        <v>45</v>
      </c>
      <c r="BA52" s="67" t="s">
        <v>50</v>
      </c>
      <c r="BB52" s="62" t="s">
        <v>52</v>
      </c>
      <c r="BC52" s="62"/>
      <c r="BD52" s="67"/>
      <c r="BE52" s="67"/>
      <c r="BF52" s="62"/>
      <c r="BG52" s="62"/>
      <c r="BH52" s="67"/>
      <c r="BI52" s="67"/>
      <c r="BJ52" s="62"/>
      <c r="BK52" s="62"/>
      <c r="BL52" s="67"/>
      <c r="BM52" s="67"/>
      <c r="BN52" s="62"/>
      <c r="BO52" s="62"/>
      <c r="BP52" s="67"/>
      <c r="BQ52" s="67"/>
      <c r="BR52" s="62"/>
      <c r="BS52" s="62"/>
      <c r="BT52" s="67"/>
      <c r="BU52" s="67"/>
      <c r="BV52" s="62"/>
      <c r="BW52" s="62"/>
      <c r="BX52" s="67"/>
      <c r="BY52" s="67"/>
      <c r="BZ52" s="62"/>
      <c r="CA52" s="62"/>
      <c r="CB52" s="67"/>
      <c r="CC52" s="67"/>
      <c r="CD52" s="62"/>
      <c r="CE52" s="62"/>
      <c r="CF52" s="67"/>
      <c r="CG52" s="67"/>
      <c r="CH52" s="62"/>
      <c r="CI52" s="67"/>
      <c r="CJ52" s="67"/>
      <c r="CK52" s="62"/>
      <c r="CL52" s="66" t="s">
        <v>18</v>
      </c>
      <c r="CM52" s="249">
        <f t="shared" si="105"/>
        <v>7.7759999999999996E-2</v>
      </c>
      <c r="CN52" s="66" t="s">
        <v>30</v>
      </c>
      <c r="CO52" s="249">
        <f t="shared" si="106"/>
        <v>0.6</v>
      </c>
      <c r="CP52" s="63" t="str">
        <f t="shared" si="107"/>
        <v>MODERADO</v>
      </c>
      <c r="CQ52" s="233">
        <f t="shared" si="108"/>
        <v>4.6655999999999996E-2</v>
      </c>
      <c r="CR52" s="77" t="s">
        <v>475</v>
      </c>
      <c r="CS52" s="63">
        <f t="shared" si="109"/>
        <v>3</v>
      </c>
      <c r="CT52" s="62"/>
      <c r="CU52" s="172" t="s">
        <v>687</v>
      </c>
      <c r="CV52" s="79" t="s">
        <v>672</v>
      </c>
      <c r="CW52" s="242"/>
      <c r="CX52" s="56">
        <f t="shared" si="110"/>
        <v>3</v>
      </c>
      <c r="CY52" s="59">
        <f t="shared" si="111"/>
        <v>3</v>
      </c>
      <c r="CZ52" s="56" t="str">
        <f t="shared" si="112"/>
        <v>Moderado</v>
      </c>
      <c r="DA52" s="237">
        <f t="shared" si="113"/>
        <v>0.6</v>
      </c>
      <c r="DB52" s="57">
        <f t="shared" si="114"/>
        <v>0.15</v>
      </c>
      <c r="DC52" s="57">
        <f t="shared" si="115"/>
        <v>0.25</v>
      </c>
      <c r="DD52" s="56">
        <f t="shared" si="116"/>
        <v>0.4</v>
      </c>
      <c r="DE52" s="55">
        <f t="shared" si="117"/>
        <v>2</v>
      </c>
      <c r="DF52" s="272">
        <f t="shared" si="118"/>
        <v>0.36</v>
      </c>
      <c r="DG52" s="55">
        <f t="shared" si="119"/>
        <v>3</v>
      </c>
      <c r="DH52" s="55"/>
      <c r="DI52" s="272">
        <f t="shared" si="120"/>
        <v>0.6</v>
      </c>
      <c r="DJ52" s="57">
        <f t="shared" si="121"/>
        <v>0.15</v>
      </c>
      <c r="DK52" s="57">
        <f t="shared" si="122"/>
        <v>0.25</v>
      </c>
      <c r="DL52" s="56">
        <f t="shared" si="123"/>
        <v>0.4</v>
      </c>
      <c r="DM52" s="55">
        <f t="shared" si="124"/>
        <v>2</v>
      </c>
      <c r="DN52" s="272">
        <f t="shared" si="125"/>
        <v>0.216</v>
      </c>
      <c r="DO52" s="55">
        <f t="shared" si="126"/>
        <v>3</v>
      </c>
      <c r="DP52" s="272">
        <f t="shared" si="127"/>
        <v>0.6</v>
      </c>
      <c r="DQ52" s="57">
        <f t="shared" si="128"/>
        <v>0.15</v>
      </c>
      <c r="DR52" s="57">
        <f t="shared" si="129"/>
        <v>0.25</v>
      </c>
      <c r="DS52" s="56">
        <f t="shared" si="130"/>
        <v>0.4</v>
      </c>
      <c r="DT52" s="55">
        <f t="shared" si="131"/>
        <v>1</v>
      </c>
      <c r="DU52" s="272">
        <f t="shared" si="132"/>
        <v>0.12959999999999999</v>
      </c>
      <c r="DV52" s="55">
        <f t="shared" si="133"/>
        <v>3</v>
      </c>
      <c r="DW52" s="272">
        <f t="shared" si="134"/>
        <v>0.6</v>
      </c>
      <c r="DX52" s="57">
        <f t="shared" si="135"/>
        <v>0.15</v>
      </c>
      <c r="DY52" s="57">
        <f t="shared" si="198"/>
        <v>0.25</v>
      </c>
      <c r="DZ52" s="56">
        <f t="shared" si="136"/>
        <v>0.4</v>
      </c>
      <c r="EA52" s="55">
        <f t="shared" si="137"/>
        <v>1</v>
      </c>
      <c r="EB52" s="272">
        <f t="shared" si="138"/>
        <v>7.7759999999999996E-2</v>
      </c>
      <c r="EC52" s="55">
        <f t="shared" si="139"/>
        <v>3</v>
      </c>
      <c r="ED52" s="272">
        <f t="shared" si="140"/>
        <v>0.6</v>
      </c>
      <c r="EE52" s="57">
        <f t="shared" si="141"/>
        <v>0</v>
      </c>
      <c r="EF52" s="57">
        <f t="shared" si="142"/>
        <v>0</v>
      </c>
      <c r="EG52" s="56">
        <f t="shared" si="143"/>
        <v>0</v>
      </c>
      <c r="EH52" s="55">
        <f t="shared" si="144"/>
        <v>1</v>
      </c>
      <c r="EI52" s="272">
        <f t="shared" si="145"/>
        <v>7.7759999999999996E-2</v>
      </c>
      <c r="EJ52" s="55">
        <f t="shared" si="146"/>
        <v>3</v>
      </c>
      <c r="EK52" s="272">
        <f t="shared" si="147"/>
        <v>0.6</v>
      </c>
      <c r="EL52" s="57">
        <f t="shared" si="148"/>
        <v>0</v>
      </c>
      <c r="EM52" s="57">
        <f t="shared" si="149"/>
        <v>0</v>
      </c>
      <c r="EN52" s="56">
        <f t="shared" si="150"/>
        <v>0</v>
      </c>
      <c r="EO52" s="55">
        <f t="shared" si="151"/>
        <v>1</v>
      </c>
      <c r="EP52" s="272">
        <f t="shared" si="152"/>
        <v>7.7759999999999996E-2</v>
      </c>
      <c r="EQ52" s="55">
        <f t="shared" si="153"/>
        <v>3</v>
      </c>
      <c r="ER52" s="272">
        <f t="shared" si="154"/>
        <v>0.6</v>
      </c>
      <c r="ES52" s="57">
        <f t="shared" si="155"/>
        <v>0</v>
      </c>
      <c r="ET52" s="57">
        <f t="shared" si="156"/>
        <v>0</v>
      </c>
      <c r="EU52" s="56">
        <f t="shared" si="157"/>
        <v>0</v>
      </c>
      <c r="EV52" s="55">
        <f t="shared" si="158"/>
        <v>1</v>
      </c>
      <c r="EW52" s="272">
        <f t="shared" si="159"/>
        <v>7.7759999999999996E-2</v>
      </c>
      <c r="EX52" s="55">
        <f t="shared" si="160"/>
        <v>3</v>
      </c>
      <c r="EY52" s="272">
        <f t="shared" si="161"/>
        <v>0.6</v>
      </c>
      <c r="EZ52" s="57">
        <f t="shared" si="162"/>
        <v>0</v>
      </c>
      <c r="FA52" s="57">
        <f t="shared" si="163"/>
        <v>0</v>
      </c>
      <c r="FB52" s="56">
        <f t="shared" si="164"/>
        <v>0</v>
      </c>
      <c r="FC52" s="55">
        <f t="shared" si="165"/>
        <v>1</v>
      </c>
      <c r="FD52" s="272">
        <f t="shared" si="166"/>
        <v>7.7759999999999996E-2</v>
      </c>
      <c r="FE52" s="55">
        <f t="shared" si="167"/>
        <v>3</v>
      </c>
      <c r="FF52" s="272">
        <f t="shared" si="168"/>
        <v>0.6</v>
      </c>
      <c r="FG52" s="57">
        <f t="shared" si="169"/>
        <v>0</v>
      </c>
      <c r="FH52" s="57">
        <f t="shared" si="170"/>
        <v>0</v>
      </c>
      <c r="FI52" s="56">
        <f t="shared" si="171"/>
        <v>0</v>
      </c>
      <c r="FJ52" s="55">
        <f t="shared" si="172"/>
        <v>1</v>
      </c>
      <c r="FK52" s="272">
        <f t="shared" si="173"/>
        <v>7.7759999999999996E-2</v>
      </c>
      <c r="FL52" s="55">
        <f t="shared" si="174"/>
        <v>3</v>
      </c>
      <c r="FM52" s="272">
        <f t="shared" si="175"/>
        <v>0.6</v>
      </c>
      <c r="FN52" s="57">
        <f t="shared" si="176"/>
        <v>0</v>
      </c>
      <c r="FO52" s="57">
        <f t="shared" si="177"/>
        <v>0</v>
      </c>
      <c r="FP52" s="56">
        <f t="shared" si="178"/>
        <v>0</v>
      </c>
      <c r="FQ52" s="55">
        <f t="shared" si="179"/>
        <v>1</v>
      </c>
      <c r="FR52" s="272">
        <f t="shared" si="180"/>
        <v>7.7759999999999996E-2</v>
      </c>
      <c r="FS52" s="55">
        <f t="shared" si="181"/>
        <v>3</v>
      </c>
      <c r="FT52" s="272">
        <f t="shared" si="182"/>
        <v>0.6</v>
      </c>
      <c r="FU52" s="57">
        <f t="shared" si="183"/>
        <v>0</v>
      </c>
      <c r="FV52" s="57">
        <f t="shared" si="184"/>
        <v>0</v>
      </c>
      <c r="FW52" s="56">
        <f t="shared" si="185"/>
        <v>0</v>
      </c>
      <c r="FX52" s="55">
        <f t="shared" si="186"/>
        <v>1</v>
      </c>
      <c r="FY52" s="272">
        <f t="shared" si="187"/>
        <v>7.7759999999999996E-2</v>
      </c>
      <c r="FZ52" s="55">
        <f t="shared" si="188"/>
        <v>3</v>
      </c>
      <c r="GA52" s="272">
        <f t="shared" si="189"/>
        <v>0.6</v>
      </c>
      <c r="GB52" s="57">
        <f t="shared" si="190"/>
        <v>0</v>
      </c>
      <c r="GC52" s="57">
        <f t="shared" si="191"/>
        <v>0</v>
      </c>
      <c r="GD52" s="56">
        <f t="shared" si="192"/>
        <v>0</v>
      </c>
      <c r="GE52" s="55">
        <f t="shared" si="193"/>
        <v>1</v>
      </c>
      <c r="GF52" s="272">
        <f t="shared" si="194"/>
        <v>7.7759999999999996E-2</v>
      </c>
      <c r="GG52" s="55">
        <f t="shared" si="195"/>
        <v>3</v>
      </c>
      <c r="GH52" s="272">
        <f t="shared" si="196"/>
        <v>0.6</v>
      </c>
      <c r="GI52" s="272">
        <f t="shared" si="197"/>
        <v>0.6</v>
      </c>
    </row>
    <row r="53" spans="1:191" ht="102" x14ac:dyDescent="0.2">
      <c r="A53" s="347">
        <v>45</v>
      </c>
      <c r="B53" s="69" t="s">
        <v>680</v>
      </c>
      <c r="C53" s="77" t="s">
        <v>703</v>
      </c>
      <c r="D53" s="74" t="s">
        <v>206</v>
      </c>
      <c r="E53" s="68" t="s">
        <v>204</v>
      </c>
      <c r="F53" s="62" t="s">
        <v>5</v>
      </c>
      <c r="G53" s="68" t="s">
        <v>533</v>
      </c>
      <c r="H53" s="68" t="s">
        <v>173</v>
      </c>
      <c r="I53" s="71" t="s">
        <v>22</v>
      </c>
      <c r="J53" s="71" t="s">
        <v>54</v>
      </c>
      <c r="K53" s="71" t="s">
        <v>53</v>
      </c>
      <c r="L53" s="71" t="s">
        <v>53</v>
      </c>
      <c r="M53" s="71" t="s">
        <v>53</v>
      </c>
      <c r="N53" s="71" t="s">
        <v>53</v>
      </c>
      <c r="O53" s="71" t="s">
        <v>53</v>
      </c>
      <c r="P53" s="71" t="s">
        <v>53</v>
      </c>
      <c r="Q53" s="71" t="s">
        <v>53</v>
      </c>
      <c r="R53" s="71" t="s">
        <v>53</v>
      </c>
      <c r="S53" s="71" t="s">
        <v>54</v>
      </c>
      <c r="T53" s="71" t="s">
        <v>53</v>
      </c>
      <c r="U53" s="71" t="s">
        <v>54</v>
      </c>
      <c r="V53" s="71" t="s">
        <v>53</v>
      </c>
      <c r="W53" s="71" t="s">
        <v>53</v>
      </c>
      <c r="X53" s="71" t="s">
        <v>53</v>
      </c>
      <c r="Y53" s="71" t="s">
        <v>53</v>
      </c>
      <c r="Z53" s="71" t="s">
        <v>53</v>
      </c>
      <c r="AA53" s="71" t="s">
        <v>53</v>
      </c>
      <c r="AB53" s="71" t="s">
        <v>53</v>
      </c>
      <c r="AC53" s="70" t="str">
        <f t="shared" si="100"/>
        <v>3 - Media</v>
      </c>
      <c r="AD53" s="233">
        <f t="shared" si="101"/>
        <v>0.6</v>
      </c>
      <c r="AE53" s="70" t="str">
        <f t="shared" si="102"/>
        <v>3 - Moderado</v>
      </c>
      <c r="AF53" s="233">
        <f t="shared" si="103"/>
        <v>0.6</v>
      </c>
      <c r="AG53" s="69" t="str">
        <f>IFERROR(INDEX(#REF!,MATCH(I53,#REF!,0),MATCH(AE53,#REF!,0)),"")</f>
        <v/>
      </c>
      <c r="AH53" s="233">
        <f t="shared" si="104"/>
        <v>0.36</v>
      </c>
      <c r="AI53" s="80" t="s">
        <v>702</v>
      </c>
      <c r="AJ53" s="67" t="s">
        <v>677</v>
      </c>
      <c r="AK53" s="72" t="s">
        <v>684</v>
      </c>
      <c r="AL53" s="72" t="s">
        <v>683</v>
      </c>
      <c r="AM53" s="62" t="s">
        <v>35</v>
      </c>
      <c r="AN53" s="67" t="s">
        <v>45</v>
      </c>
      <c r="AO53" s="67" t="s">
        <v>50</v>
      </c>
      <c r="AP53" s="62" t="s">
        <v>52</v>
      </c>
      <c r="AQ53" s="62" t="s">
        <v>35</v>
      </c>
      <c r="AR53" s="67" t="s">
        <v>45</v>
      </c>
      <c r="AS53" s="67" t="s">
        <v>50</v>
      </c>
      <c r="AT53" s="62" t="s">
        <v>52</v>
      </c>
      <c r="AU53" s="62" t="s">
        <v>35</v>
      </c>
      <c r="AV53" s="67" t="s">
        <v>45</v>
      </c>
      <c r="AW53" s="67" t="s">
        <v>50</v>
      </c>
      <c r="AX53" s="62" t="s">
        <v>52</v>
      </c>
      <c r="AY53" s="62" t="s">
        <v>35</v>
      </c>
      <c r="AZ53" s="67" t="s">
        <v>45</v>
      </c>
      <c r="BA53" s="67" t="s">
        <v>50</v>
      </c>
      <c r="BB53" s="62" t="s">
        <v>52</v>
      </c>
      <c r="BC53" s="62"/>
      <c r="BD53" s="67"/>
      <c r="BE53" s="67"/>
      <c r="BF53" s="62"/>
      <c r="BG53" s="62"/>
      <c r="BH53" s="67"/>
      <c r="BI53" s="67"/>
      <c r="BJ53" s="62"/>
      <c r="BK53" s="62"/>
      <c r="BL53" s="67"/>
      <c r="BM53" s="67"/>
      <c r="BN53" s="62"/>
      <c r="BO53" s="62"/>
      <c r="BP53" s="67"/>
      <c r="BQ53" s="67"/>
      <c r="BR53" s="62"/>
      <c r="BS53" s="62"/>
      <c r="BT53" s="67"/>
      <c r="BU53" s="67"/>
      <c r="BV53" s="62"/>
      <c r="BW53" s="62"/>
      <c r="BX53" s="67"/>
      <c r="BY53" s="67"/>
      <c r="BZ53" s="62"/>
      <c r="CA53" s="62"/>
      <c r="CB53" s="67"/>
      <c r="CC53" s="67"/>
      <c r="CD53" s="62"/>
      <c r="CE53" s="62"/>
      <c r="CF53" s="67"/>
      <c r="CG53" s="67"/>
      <c r="CH53" s="62"/>
      <c r="CI53" s="67"/>
      <c r="CJ53" s="67"/>
      <c r="CK53" s="62"/>
      <c r="CL53" s="66" t="s">
        <v>18</v>
      </c>
      <c r="CM53" s="249">
        <f t="shared" si="105"/>
        <v>7.7759999999999996E-2</v>
      </c>
      <c r="CN53" s="66" t="s">
        <v>30</v>
      </c>
      <c r="CO53" s="249">
        <f t="shared" si="106"/>
        <v>0.6</v>
      </c>
      <c r="CP53" s="63" t="str">
        <f t="shared" si="107"/>
        <v>MODERADO</v>
      </c>
      <c r="CQ53" s="233">
        <f t="shared" si="108"/>
        <v>4.6655999999999996E-2</v>
      </c>
      <c r="CR53" s="77" t="s">
        <v>230</v>
      </c>
      <c r="CS53" s="63">
        <f t="shared" si="109"/>
        <v>3</v>
      </c>
      <c r="CT53" s="62"/>
      <c r="CU53" s="172" t="s">
        <v>687</v>
      </c>
      <c r="CV53" s="79" t="s">
        <v>672</v>
      </c>
      <c r="CW53" s="242"/>
      <c r="CX53" s="56">
        <f t="shared" si="110"/>
        <v>3</v>
      </c>
      <c r="CY53" s="59">
        <f t="shared" si="111"/>
        <v>3</v>
      </c>
      <c r="CZ53" s="56" t="str">
        <f t="shared" si="112"/>
        <v>Moderado</v>
      </c>
      <c r="DA53" s="237">
        <f t="shared" si="113"/>
        <v>0.6</v>
      </c>
      <c r="DB53" s="57">
        <f t="shared" si="114"/>
        <v>0.15</v>
      </c>
      <c r="DC53" s="57">
        <f t="shared" si="115"/>
        <v>0.25</v>
      </c>
      <c r="DD53" s="56">
        <f t="shared" si="116"/>
        <v>0.4</v>
      </c>
      <c r="DE53" s="55">
        <f t="shared" si="117"/>
        <v>2</v>
      </c>
      <c r="DF53" s="272">
        <f t="shared" si="118"/>
        <v>0.36</v>
      </c>
      <c r="DG53" s="55">
        <f t="shared" si="119"/>
        <v>3</v>
      </c>
      <c r="DH53" s="55"/>
      <c r="DI53" s="272">
        <f t="shared" si="120"/>
        <v>0.6</v>
      </c>
      <c r="DJ53" s="57">
        <f t="shared" si="121"/>
        <v>0.15</v>
      </c>
      <c r="DK53" s="57">
        <f t="shared" si="122"/>
        <v>0.25</v>
      </c>
      <c r="DL53" s="56">
        <f t="shared" si="123"/>
        <v>0.4</v>
      </c>
      <c r="DM53" s="55">
        <f t="shared" si="124"/>
        <v>2</v>
      </c>
      <c r="DN53" s="272">
        <f t="shared" si="125"/>
        <v>0.216</v>
      </c>
      <c r="DO53" s="55">
        <f t="shared" si="126"/>
        <v>3</v>
      </c>
      <c r="DP53" s="272">
        <f t="shared" si="127"/>
        <v>0.6</v>
      </c>
      <c r="DQ53" s="57">
        <f t="shared" si="128"/>
        <v>0.15</v>
      </c>
      <c r="DR53" s="57">
        <f t="shared" si="129"/>
        <v>0.25</v>
      </c>
      <c r="DS53" s="56">
        <f t="shared" si="130"/>
        <v>0.4</v>
      </c>
      <c r="DT53" s="55">
        <f t="shared" si="131"/>
        <v>1</v>
      </c>
      <c r="DU53" s="272">
        <f t="shared" si="132"/>
        <v>0.12959999999999999</v>
      </c>
      <c r="DV53" s="55">
        <f t="shared" si="133"/>
        <v>3</v>
      </c>
      <c r="DW53" s="272">
        <f t="shared" si="134"/>
        <v>0.6</v>
      </c>
      <c r="DX53" s="57">
        <f t="shared" si="135"/>
        <v>0.15</v>
      </c>
      <c r="DY53" s="57">
        <f t="shared" si="198"/>
        <v>0.25</v>
      </c>
      <c r="DZ53" s="56">
        <f t="shared" si="136"/>
        <v>0.4</v>
      </c>
      <c r="EA53" s="55">
        <f t="shared" si="137"/>
        <v>1</v>
      </c>
      <c r="EB53" s="272">
        <f t="shared" si="138"/>
        <v>7.7759999999999996E-2</v>
      </c>
      <c r="EC53" s="55">
        <f t="shared" si="139"/>
        <v>3</v>
      </c>
      <c r="ED53" s="272">
        <f t="shared" si="140"/>
        <v>0.6</v>
      </c>
      <c r="EE53" s="57">
        <f t="shared" si="141"/>
        <v>0</v>
      </c>
      <c r="EF53" s="57">
        <f t="shared" si="142"/>
        <v>0</v>
      </c>
      <c r="EG53" s="56">
        <f t="shared" si="143"/>
        <v>0</v>
      </c>
      <c r="EH53" s="55">
        <f t="shared" si="144"/>
        <v>1</v>
      </c>
      <c r="EI53" s="272">
        <f t="shared" si="145"/>
        <v>7.7759999999999996E-2</v>
      </c>
      <c r="EJ53" s="55">
        <f t="shared" si="146"/>
        <v>3</v>
      </c>
      <c r="EK53" s="272">
        <f t="shared" si="147"/>
        <v>0.6</v>
      </c>
      <c r="EL53" s="57">
        <f t="shared" si="148"/>
        <v>0</v>
      </c>
      <c r="EM53" s="57">
        <f t="shared" si="149"/>
        <v>0</v>
      </c>
      <c r="EN53" s="56">
        <f t="shared" si="150"/>
        <v>0</v>
      </c>
      <c r="EO53" s="55">
        <f t="shared" si="151"/>
        <v>1</v>
      </c>
      <c r="EP53" s="272">
        <f t="shared" si="152"/>
        <v>7.7759999999999996E-2</v>
      </c>
      <c r="EQ53" s="55">
        <f t="shared" si="153"/>
        <v>3</v>
      </c>
      <c r="ER53" s="272">
        <f t="shared" si="154"/>
        <v>0.6</v>
      </c>
      <c r="ES53" s="57">
        <f t="shared" si="155"/>
        <v>0</v>
      </c>
      <c r="ET53" s="57">
        <f t="shared" si="156"/>
        <v>0</v>
      </c>
      <c r="EU53" s="56">
        <f t="shared" si="157"/>
        <v>0</v>
      </c>
      <c r="EV53" s="55">
        <f t="shared" si="158"/>
        <v>1</v>
      </c>
      <c r="EW53" s="272">
        <f t="shared" si="159"/>
        <v>7.7759999999999996E-2</v>
      </c>
      <c r="EX53" s="55">
        <f t="shared" si="160"/>
        <v>3</v>
      </c>
      <c r="EY53" s="272">
        <f t="shared" si="161"/>
        <v>0.6</v>
      </c>
      <c r="EZ53" s="57">
        <f t="shared" si="162"/>
        <v>0</v>
      </c>
      <c r="FA53" s="57">
        <f t="shared" si="163"/>
        <v>0</v>
      </c>
      <c r="FB53" s="56">
        <f t="shared" si="164"/>
        <v>0</v>
      </c>
      <c r="FC53" s="55">
        <f t="shared" si="165"/>
        <v>1</v>
      </c>
      <c r="FD53" s="272">
        <f t="shared" si="166"/>
        <v>7.7759999999999996E-2</v>
      </c>
      <c r="FE53" s="55">
        <f t="shared" si="167"/>
        <v>3</v>
      </c>
      <c r="FF53" s="272">
        <f t="shared" si="168"/>
        <v>0.6</v>
      </c>
      <c r="FG53" s="57">
        <f t="shared" si="169"/>
        <v>0</v>
      </c>
      <c r="FH53" s="57">
        <f t="shared" si="170"/>
        <v>0</v>
      </c>
      <c r="FI53" s="56">
        <f t="shared" si="171"/>
        <v>0</v>
      </c>
      <c r="FJ53" s="55">
        <f t="shared" si="172"/>
        <v>1</v>
      </c>
      <c r="FK53" s="272">
        <f t="shared" si="173"/>
        <v>7.7759999999999996E-2</v>
      </c>
      <c r="FL53" s="55">
        <f t="shared" si="174"/>
        <v>3</v>
      </c>
      <c r="FM53" s="272">
        <f t="shared" si="175"/>
        <v>0.6</v>
      </c>
      <c r="FN53" s="57">
        <f t="shared" si="176"/>
        <v>0</v>
      </c>
      <c r="FO53" s="57">
        <f t="shared" si="177"/>
        <v>0</v>
      </c>
      <c r="FP53" s="56">
        <f t="shared" si="178"/>
        <v>0</v>
      </c>
      <c r="FQ53" s="55">
        <f t="shared" si="179"/>
        <v>1</v>
      </c>
      <c r="FR53" s="272">
        <f t="shared" si="180"/>
        <v>7.7759999999999996E-2</v>
      </c>
      <c r="FS53" s="55">
        <f t="shared" si="181"/>
        <v>3</v>
      </c>
      <c r="FT53" s="272">
        <f t="shared" si="182"/>
        <v>0.6</v>
      </c>
      <c r="FU53" s="57">
        <f t="shared" si="183"/>
        <v>0</v>
      </c>
      <c r="FV53" s="57">
        <f t="shared" si="184"/>
        <v>0</v>
      </c>
      <c r="FW53" s="56">
        <f t="shared" si="185"/>
        <v>0</v>
      </c>
      <c r="FX53" s="55">
        <f t="shared" si="186"/>
        <v>1</v>
      </c>
      <c r="FY53" s="272">
        <f t="shared" si="187"/>
        <v>7.7759999999999996E-2</v>
      </c>
      <c r="FZ53" s="55">
        <f t="shared" si="188"/>
        <v>3</v>
      </c>
      <c r="GA53" s="272">
        <f t="shared" si="189"/>
        <v>0.6</v>
      </c>
      <c r="GB53" s="57">
        <f t="shared" si="190"/>
        <v>0</v>
      </c>
      <c r="GC53" s="57">
        <f t="shared" si="191"/>
        <v>0</v>
      </c>
      <c r="GD53" s="56">
        <f t="shared" si="192"/>
        <v>0</v>
      </c>
      <c r="GE53" s="55">
        <f t="shared" si="193"/>
        <v>1</v>
      </c>
      <c r="GF53" s="272">
        <f t="shared" si="194"/>
        <v>7.7759999999999996E-2</v>
      </c>
      <c r="GG53" s="55">
        <f t="shared" si="195"/>
        <v>3</v>
      </c>
      <c r="GH53" s="272">
        <f t="shared" si="196"/>
        <v>0.6</v>
      </c>
      <c r="GI53" s="272">
        <f t="shared" si="197"/>
        <v>0.6</v>
      </c>
    </row>
    <row r="54" spans="1:191" ht="112.2" x14ac:dyDescent="0.2">
      <c r="A54" s="347">
        <v>46</v>
      </c>
      <c r="B54" s="69" t="s">
        <v>680</v>
      </c>
      <c r="C54" s="77" t="s">
        <v>701</v>
      </c>
      <c r="D54" s="74" t="s">
        <v>205</v>
      </c>
      <c r="E54" s="68" t="s">
        <v>539</v>
      </c>
      <c r="F54" s="62" t="s">
        <v>224</v>
      </c>
      <c r="G54" s="68" t="s">
        <v>533</v>
      </c>
      <c r="H54" s="68" t="s">
        <v>173</v>
      </c>
      <c r="I54" s="71" t="s">
        <v>22</v>
      </c>
      <c r="J54" s="71" t="s">
        <v>54</v>
      </c>
      <c r="K54" s="71" t="s">
        <v>53</v>
      </c>
      <c r="L54" s="71" t="s">
        <v>53</v>
      </c>
      <c r="M54" s="71" t="s">
        <v>53</v>
      </c>
      <c r="N54" s="71" t="s">
        <v>53</v>
      </c>
      <c r="O54" s="71" t="s">
        <v>53</v>
      </c>
      <c r="P54" s="71" t="s">
        <v>53</v>
      </c>
      <c r="Q54" s="71" t="s">
        <v>53</v>
      </c>
      <c r="R54" s="71" t="s">
        <v>53</v>
      </c>
      <c r="S54" s="71" t="s">
        <v>54</v>
      </c>
      <c r="T54" s="71" t="s">
        <v>53</v>
      </c>
      <c r="U54" s="71" t="s">
        <v>54</v>
      </c>
      <c r="V54" s="71" t="s">
        <v>53</v>
      </c>
      <c r="W54" s="71" t="s">
        <v>53</v>
      </c>
      <c r="X54" s="71" t="s">
        <v>53</v>
      </c>
      <c r="Y54" s="71" t="s">
        <v>53</v>
      </c>
      <c r="Z54" s="71" t="s">
        <v>53</v>
      </c>
      <c r="AA54" s="71" t="s">
        <v>53</v>
      </c>
      <c r="AB54" s="71" t="s">
        <v>53</v>
      </c>
      <c r="AC54" s="70" t="str">
        <f t="shared" si="100"/>
        <v>3 - Media</v>
      </c>
      <c r="AD54" s="233">
        <f t="shared" si="101"/>
        <v>0.6</v>
      </c>
      <c r="AE54" s="70" t="str">
        <f t="shared" si="102"/>
        <v>3 - Moderado</v>
      </c>
      <c r="AF54" s="233">
        <f t="shared" si="103"/>
        <v>0.6</v>
      </c>
      <c r="AG54" s="69" t="str">
        <f>IFERROR(INDEX(#REF!,MATCH(I54,#REF!,0),MATCH(AE54,#REF!,0)),"")</f>
        <v/>
      </c>
      <c r="AH54" s="233">
        <f t="shared" si="104"/>
        <v>0.36</v>
      </c>
      <c r="AI54" s="80" t="s">
        <v>700</v>
      </c>
      <c r="AJ54" s="67" t="s">
        <v>677</v>
      </c>
      <c r="AK54" s="72" t="s">
        <v>697</v>
      </c>
      <c r="AL54" s="72" t="s">
        <v>696</v>
      </c>
      <c r="AM54" s="62" t="s">
        <v>35</v>
      </c>
      <c r="AN54" s="67" t="s">
        <v>45</v>
      </c>
      <c r="AO54" s="67" t="s">
        <v>50</v>
      </c>
      <c r="AP54" s="62" t="s">
        <v>52</v>
      </c>
      <c r="AQ54" s="62" t="s">
        <v>35</v>
      </c>
      <c r="AR54" s="67" t="s">
        <v>45</v>
      </c>
      <c r="AS54" s="67" t="s">
        <v>50</v>
      </c>
      <c r="AT54" s="62" t="s">
        <v>52</v>
      </c>
      <c r="AU54" s="62" t="s">
        <v>35</v>
      </c>
      <c r="AV54" s="67" t="s">
        <v>45</v>
      </c>
      <c r="AW54" s="67" t="s">
        <v>50</v>
      </c>
      <c r="AX54" s="62" t="s">
        <v>52</v>
      </c>
      <c r="AY54" s="62"/>
      <c r="AZ54" s="67"/>
      <c r="BA54" s="67"/>
      <c r="BB54" s="62"/>
      <c r="BC54" s="62"/>
      <c r="BD54" s="67"/>
      <c r="BE54" s="67"/>
      <c r="BF54" s="62"/>
      <c r="BG54" s="62"/>
      <c r="BH54" s="67"/>
      <c r="BI54" s="67"/>
      <c r="BJ54" s="62"/>
      <c r="BK54" s="62"/>
      <c r="BL54" s="67"/>
      <c r="BM54" s="67"/>
      <c r="BN54" s="62"/>
      <c r="BO54" s="62"/>
      <c r="BP54" s="67"/>
      <c r="BQ54" s="67"/>
      <c r="BR54" s="62"/>
      <c r="BS54" s="62"/>
      <c r="BT54" s="67"/>
      <c r="BU54" s="67"/>
      <c r="BV54" s="62"/>
      <c r="BW54" s="62"/>
      <c r="BX54" s="67"/>
      <c r="BY54" s="67"/>
      <c r="BZ54" s="62"/>
      <c r="CA54" s="62"/>
      <c r="CB54" s="67"/>
      <c r="CC54" s="67"/>
      <c r="CD54" s="62"/>
      <c r="CE54" s="62"/>
      <c r="CF54" s="67"/>
      <c r="CG54" s="67"/>
      <c r="CH54" s="62"/>
      <c r="CI54" s="67"/>
      <c r="CJ54" s="67"/>
      <c r="CK54" s="62"/>
      <c r="CL54" s="66" t="s">
        <v>18</v>
      </c>
      <c r="CM54" s="249">
        <f t="shared" si="105"/>
        <v>0.12959999999999999</v>
      </c>
      <c r="CN54" s="66" t="s">
        <v>30</v>
      </c>
      <c r="CO54" s="249">
        <f t="shared" si="106"/>
        <v>0.6</v>
      </c>
      <c r="CP54" s="63" t="str">
        <f t="shared" si="107"/>
        <v>MODERADO</v>
      </c>
      <c r="CQ54" s="233">
        <f t="shared" si="108"/>
        <v>7.7759999999999996E-2</v>
      </c>
      <c r="CR54" s="77" t="s">
        <v>475</v>
      </c>
      <c r="CS54" s="63">
        <f t="shared" si="109"/>
        <v>3</v>
      </c>
      <c r="CT54" s="62"/>
      <c r="CU54" s="172" t="s">
        <v>687</v>
      </c>
      <c r="CV54" s="79" t="s">
        <v>672</v>
      </c>
      <c r="CW54" s="242"/>
      <c r="CX54" s="56">
        <f t="shared" si="110"/>
        <v>3</v>
      </c>
      <c r="CY54" s="59">
        <f t="shared" si="111"/>
        <v>3</v>
      </c>
      <c r="CZ54" s="56" t="str">
        <f t="shared" si="112"/>
        <v>Moderado</v>
      </c>
      <c r="DA54" s="237">
        <f t="shared" si="113"/>
        <v>0.6</v>
      </c>
      <c r="DB54" s="57">
        <f t="shared" si="114"/>
        <v>0.15</v>
      </c>
      <c r="DC54" s="57">
        <f t="shared" si="115"/>
        <v>0.25</v>
      </c>
      <c r="DD54" s="56">
        <f t="shared" si="116"/>
        <v>0.4</v>
      </c>
      <c r="DE54" s="55">
        <f t="shared" si="117"/>
        <v>2</v>
      </c>
      <c r="DF54" s="272">
        <f t="shared" si="118"/>
        <v>0.36</v>
      </c>
      <c r="DG54" s="55">
        <f t="shared" si="119"/>
        <v>3</v>
      </c>
      <c r="DH54" s="55"/>
      <c r="DI54" s="272">
        <f t="shared" si="120"/>
        <v>0.6</v>
      </c>
      <c r="DJ54" s="57">
        <f t="shared" si="121"/>
        <v>0.15</v>
      </c>
      <c r="DK54" s="57">
        <f t="shared" si="122"/>
        <v>0.25</v>
      </c>
      <c r="DL54" s="56">
        <f t="shared" si="123"/>
        <v>0.4</v>
      </c>
      <c r="DM54" s="55">
        <f t="shared" si="124"/>
        <v>2</v>
      </c>
      <c r="DN54" s="272">
        <f t="shared" si="125"/>
        <v>0.216</v>
      </c>
      <c r="DO54" s="55">
        <f t="shared" si="126"/>
        <v>3</v>
      </c>
      <c r="DP54" s="272">
        <f t="shared" si="127"/>
        <v>0.6</v>
      </c>
      <c r="DQ54" s="57">
        <f t="shared" si="128"/>
        <v>0.15</v>
      </c>
      <c r="DR54" s="57">
        <f t="shared" si="129"/>
        <v>0.25</v>
      </c>
      <c r="DS54" s="56">
        <f t="shared" si="130"/>
        <v>0.4</v>
      </c>
      <c r="DT54" s="55">
        <f t="shared" si="131"/>
        <v>1</v>
      </c>
      <c r="DU54" s="272">
        <f t="shared" si="132"/>
        <v>0.12959999999999999</v>
      </c>
      <c r="DV54" s="55">
        <f t="shared" si="133"/>
        <v>3</v>
      </c>
      <c r="DW54" s="272">
        <f t="shared" si="134"/>
        <v>0.6</v>
      </c>
      <c r="DX54" s="57">
        <f t="shared" si="135"/>
        <v>0</v>
      </c>
      <c r="DY54" s="57">
        <f t="shared" si="198"/>
        <v>0</v>
      </c>
      <c r="DZ54" s="56">
        <f t="shared" si="136"/>
        <v>0</v>
      </c>
      <c r="EA54" s="55">
        <f t="shared" si="137"/>
        <v>1</v>
      </c>
      <c r="EB54" s="272">
        <f t="shared" si="138"/>
        <v>0.12959999999999999</v>
      </c>
      <c r="EC54" s="55">
        <f t="shared" si="139"/>
        <v>3</v>
      </c>
      <c r="ED54" s="272">
        <f t="shared" si="140"/>
        <v>0.6</v>
      </c>
      <c r="EE54" s="57">
        <f t="shared" si="141"/>
        <v>0</v>
      </c>
      <c r="EF54" s="57">
        <f t="shared" si="142"/>
        <v>0</v>
      </c>
      <c r="EG54" s="56">
        <f t="shared" si="143"/>
        <v>0</v>
      </c>
      <c r="EH54" s="55">
        <f t="shared" si="144"/>
        <v>1</v>
      </c>
      <c r="EI54" s="272">
        <f t="shared" si="145"/>
        <v>0.12959999999999999</v>
      </c>
      <c r="EJ54" s="55">
        <f t="shared" si="146"/>
        <v>3</v>
      </c>
      <c r="EK54" s="272">
        <f t="shared" si="147"/>
        <v>0.6</v>
      </c>
      <c r="EL54" s="57">
        <f t="shared" si="148"/>
        <v>0</v>
      </c>
      <c r="EM54" s="57">
        <f t="shared" si="149"/>
        <v>0</v>
      </c>
      <c r="EN54" s="56">
        <f t="shared" si="150"/>
        <v>0</v>
      </c>
      <c r="EO54" s="55">
        <f t="shared" si="151"/>
        <v>1</v>
      </c>
      <c r="EP54" s="272">
        <f t="shared" si="152"/>
        <v>0.12959999999999999</v>
      </c>
      <c r="EQ54" s="55">
        <f t="shared" si="153"/>
        <v>3</v>
      </c>
      <c r="ER54" s="272">
        <f t="shared" si="154"/>
        <v>0.6</v>
      </c>
      <c r="ES54" s="57">
        <f t="shared" si="155"/>
        <v>0</v>
      </c>
      <c r="ET54" s="57">
        <f t="shared" si="156"/>
        <v>0</v>
      </c>
      <c r="EU54" s="56">
        <f t="shared" si="157"/>
        <v>0</v>
      </c>
      <c r="EV54" s="55">
        <f t="shared" si="158"/>
        <v>1</v>
      </c>
      <c r="EW54" s="272">
        <f t="shared" si="159"/>
        <v>0.12959999999999999</v>
      </c>
      <c r="EX54" s="55">
        <f t="shared" si="160"/>
        <v>3</v>
      </c>
      <c r="EY54" s="272">
        <f t="shared" si="161"/>
        <v>0.6</v>
      </c>
      <c r="EZ54" s="57">
        <f t="shared" si="162"/>
        <v>0</v>
      </c>
      <c r="FA54" s="57">
        <f t="shared" si="163"/>
        <v>0</v>
      </c>
      <c r="FB54" s="56">
        <f t="shared" si="164"/>
        <v>0</v>
      </c>
      <c r="FC54" s="55">
        <f t="shared" si="165"/>
        <v>1</v>
      </c>
      <c r="FD54" s="272">
        <f t="shared" si="166"/>
        <v>0.12959999999999999</v>
      </c>
      <c r="FE54" s="55">
        <f t="shared" si="167"/>
        <v>3</v>
      </c>
      <c r="FF54" s="272">
        <f t="shared" si="168"/>
        <v>0.6</v>
      </c>
      <c r="FG54" s="57">
        <f t="shared" si="169"/>
        <v>0</v>
      </c>
      <c r="FH54" s="57">
        <f t="shared" si="170"/>
        <v>0</v>
      </c>
      <c r="FI54" s="56">
        <f t="shared" si="171"/>
        <v>0</v>
      </c>
      <c r="FJ54" s="55">
        <f t="shared" si="172"/>
        <v>1</v>
      </c>
      <c r="FK54" s="272">
        <f t="shared" si="173"/>
        <v>0.12959999999999999</v>
      </c>
      <c r="FL54" s="55">
        <f t="shared" si="174"/>
        <v>3</v>
      </c>
      <c r="FM54" s="272">
        <f t="shared" si="175"/>
        <v>0.6</v>
      </c>
      <c r="FN54" s="57">
        <f t="shared" si="176"/>
        <v>0</v>
      </c>
      <c r="FO54" s="57">
        <f t="shared" si="177"/>
        <v>0</v>
      </c>
      <c r="FP54" s="56">
        <f t="shared" si="178"/>
        <v>0</v>
      </c>
      <c r="FQ54" s="55">
        <f t="shared" si="179"/>
        <v>1</v>
      </c>
      <c r="FR54" s="272">
        <f t="shared" si="180"/>
        <v>0.12959999999999999</v>
      </c>
      <c r="FS54" s="55">
        <f t="shared" si="181"/>
        <v>3</v>
      </c>
      <c r="FT54" s="272">
        <f t="shared" si="182"/>
        <v>0.6</v>
      </c>
      <c r="FU54" s="57">
        <f t="shared" si="183"/>
        <v>0</v>
      </c>
      <c r="FV54" s="57">
        <f t="shared" si="184"/>
        <v>0</v>
      </c>
      <c r="FW54" s="56">
        <f t="shared" si="185"/>
        <v>0</v>
      </c>
      <c r="FX54" s="55">
        <f t="shared" si="186"/>
        <v>1</v>
      </c>
      <c r="FY54" s="272">
        <f t="shared" si="187"/>
        <v>0.12959999999999999</v>
      </c>
      <c r="FZ54" s="55">
        <f t="shared" si="188"/>
        <v>3</v>
      </c>
      <c r="GA54" s="272">
        <f t="shared" si="189"/>
        <v>0.6</v>
      </c>
      <c r="GB54" s="57">
        <f t="shared" si="190"/>
        <v>0</v>
      </c>
      <c r="GC54" s="57">
        <f t="shared" si="191"/>
        <v>0</v>
      </c>
      <c r="GD54" s="56">
        <f t="shared" si="192"/>
        <v>0</v>
      </c>
      <c r="GE54" s="55">
        <f t="shared" si="193"/>
        <v>1</v>
      </c>
      <c r="GF54" s="272">
        <f t="shared" si="194"/>
        <v>0.12959999999999999</v>
      </c>
      <c r="GG54" s="55">
        <f t="shared" si="195"/>
        <v>3</v>
      </c>
      <c r="GH54" s="272">
        <f t="shared" si="196"/>
        <v>0.6</v>
      </c>
      <c r="GI54" s="272">
        <f t="shared" si="197"/>
        <v>0.6</v>
      </c>
    </row>
    <row r="55" spans="1:191" ht="112.2" x14ac:dyDescent="0.2">
      <c r="A55" s="347">
        <v>47</v>
      </c>
      <c r="B55" s="69" t="s">
        <v>680</v>
      </c>
      <c r="C55" s="77" t="s">
        <v>699</v>
      </c>
      <c r="D55" s="74" t="s">
        <v>206</v>
      </c>
      <c r="E55" s="68" t="s">
        <v>204</v>
      </c>
      <c r="F55" s="62" t="s">
        <v>5</v>
      </c>
      <c r="G55" s="68" t="s">
        <v>533</v>
      </c>
      <c r="H55" s="68" t="s">
        <v>173</v>
      </c>
      <c r="I55" s="71" t="s">
        <v>22</v>
      </c>
      <c r="J55" s="71" t="s">
        <v>54</v>
      </c>
      <c r="K55" s="71" t="s">
        <v>53</v>
      </c>
      <c r="L55" s="71" t="s">
        <v>53</v>
      </c>
      <c r="M55" s="71" t="s">
        <v>53</v>
      </c>
      <c r="N55" s="71" t="s">
        <v>53</v>
      </c>
      <c r="O55" s="71" t="s">
        <v>53</v>
      </c>
      <c r="P55" s="71" t="s">
        <v>53</v>
      </c>
      <c r="Q55" s="71" t="s">
        <v>53</v>
      </c>
      <c r="R55" s="71" t="s">
        <v>53</v>
      </c>
      <c r="S55" s="71" t="s">
        <v>54</v>
      </c>
      <c r="T55" s="71" t="s">
        <v>53</v>
      </c>
      <c r="U55" s="71" t="s">
        <v>54</v>
      </c>
      <c r="V55" s="71" t="s">
        <v>53</v>
      </c>
      <c r="W55" s="71" t="s">
        <v>53</v>
      </c>
      <c r="X55" s="71" t="s">
        <v>53</v>
      </c>
      <c r="Y55" s="71" t="s">
        <v>53</v>
      </c>
      <c r="Z55" s="71" t="s">
        <v>53</v>
      </c>
      <c r="AA55" s="71" t="s">
        <v>53</v>
      </c>
      <c r="AB55" s="71" t="s">
        <v>53</v>
      </c>
      <c r="AC55" s="70" t="str">
        <f t="shared" si="100"/>
        <v>3 - Media</v>
      </c>
      <c r="AD55" s="233">
        <f t="shared" si="101"/>
        <v>0.6</v>
      </c>
      <c r="AE55" s="70" t="str">
        <f t="shared" si="102"/>
        <v>3 - Moderado</v>
      </c>
      <c r="AF55" s="233">
        <f t="shared" si="103"/>
        <v>0.6</v>
      </c>
      <c r="AG55" s="69" t="str">
        <f>IFERROR(INDEX(#REF!,MATCH(I55,#REF!,0),MATCH(AE55,#REF!,0)),"")</f>
        <v/>
      </c>
      <c r="AH55" s="233">
        <f t="shared" si="104"/>
        <v>0.36</v>
      </c>
      <c r="AI55" s="80" t="s">
        <v>698</v>
      </c>
      <c r="AJ55" s="67" t="s">
        <v>677</v>
      </c>
      <c r="AK55" s="72" t="s">
        <v>697</v>
      </c>
      <c r="AL55" s="72" t="s">
        <v>696</v>
      </c>
      <c r="AM55" s="62" t="s">
        <v>35</v>
      </c>
      <c r="AN55" s="67" t="s">
        <v>45</v>
      </c>
      <c r="AO55" s="67" t="s">
        <v>50</v>
      </c>
      <c r="AP55" s="62" t="s">
        <v>52</v>
      </c>
      <c r="AQ55" s="62" t="s">
        <v>35</v>
      </c>
      <c r="AR55" s="67" t="s">
        <v>45</v>
      </c>
      <c r="AS55" s="67" t="s">
        <v>50</v>
      </c>
      <c r="AT55" s="62" t="s">
        <v>52</v>
      </c>
      <c r="AU55" s="62" t="s">
        <v>35</v>
      </c>
      <c r="AV55" s="67" t="s">
        <v>45</v>
      </c>
      <c r="AW55" s="67" t="s">
        <v>50</v>
      </c>
      <c r="AX55" s="62" t="s">
        <v>52</v>
      </c>
      <c r="AY55" s="62"/>
      <c r="AZ55" s="67"/>
      <c r="BA55" s="67"/>
      <c r="BB55" s="62"/>
      <c r="BC55" s="62"/>
      <c r="BD55" s="67"/>
      <c r="BE55" s="67"/>
      <c r="BF55" s="62"/>
      <c r="BG55" s="62"/>
      <c r="BH55" s="67"/>
      <c r="BI55" s="67"/>
      <c r="BJ55" s="62"/>
      <c r="BK55" s="62"/>
      <c r="BL55" s="67"/>
      <c r="BM55" s="67"/>
      <c r="BN55" s="62"/>
      <c r="BO55" s="62"/>
      <c r="BP55" s="67"/>
      <c r="BQ55" s="67"/>
      <c r="BR55" s="62"/>
      <c r="BS55" s="62"/>
      <c r="BT55" s="67"/>
      <c r="BU55" s="67"/>
      <c r="BV55" s="62"/>
      <c r="BW55" s="62"/>
      <c r="BX55" s="67"/>
      <c r="BY55" s="67"/>
      <c r="BZ55" s="62"/>
      <c r="CA55" s="62"/>
      <c r="CB55" s="67"/>
      <c r="CC55" s="67"/>
      <c r="CD55" s="62"/>
      <c r="CE55" s="62"/>
      <c r="CF55" s="67"/>
      <c r="CG55" s="67"/>
      <c r="CH55" s="62"/>
      <c r="CI55" s="67"/>
      <c r="CJ55" s="67"/>
      <c r="CK55" s="62"/>
      <c r="CL55" s="66" t="s">
        <v>18</v>
      </c>
      <c r="CM55" s="249">
        <f t="shared" si="105"/>
        <v>0.12959999999999999</v>
      </c>
      <c r="CN55" s="66" t="s">
        <v>30</v>
      </c>
      <c r="CO55" s="249">
        <f t="shared" si="106"/>
        <v>0.6</v>
      </c>
      <c r="CP55" s="63" t="str">
        <f t="shared" si="107"/>
        <v>MODERADO</v>
      </c>
      <c r="CQ55" s="233">
        <f t="shared" si="108"/>
        <v>7.7759999999999996E-2</v>
      </c>
      <c r="CR55" s="77" t="s">
        <v>230</v>
      </c>
      <c r="CS55" s="63">
        <f t="shared" si="109"/>
        <v>3</v>
      </c>
      <c r="CT55" s="62"/>
      <c r="CU55" s="172" t="s">
        <v>687</v>
      </c>
      <c r="CV55" s="79" t="s">
        <v>672</v>
      </c>
      <c r="CW55" s="242"/>
      <c r="CX55" s="56">
        <f t="shared" si="110"/>
        <v>3</v>
      </c>
      <c r="CY55" s="59">
        <f t="shared" si="111"/>
        <v>3</v>
      </c>
      <c r="CZ55" s="56" t="str">
        <f t="shared" si="112"/>
        <v>Moderado</v>
      </c>
      <c r="DA55" s="237">
        <f t="shared" si="113"/>
        <v>0.6</v>
      </c>
      <c r="DB55" s="57">
        <f t="shared" si="114"/>
        <v>0.15</v>
      </c>
      <c r="DC55" s="57">
        <f t="shared" si="115"/>
        <v>0.25</v>
      </c>
      <c r="DD55" s="56">
        <f t="shared" si="116"/>
        <v>0.4</v>
      </c>
      <c r="DE55" s="55">
        <f t="shared" si="117"/>
        <v>2</v>
      </c>
      <c r="DF55" s="272">
        <f t="shared" si="118"/>
        <v>0.36</v>
      </c>
      <c r="DG55" s="55">
        <f t="shared" si="119"/>
        <v>3</v>
      </c>
      <c r="DH55" s="55"/>
      <c r="DI55" s="272">
        <f t="shared" si="120"/>
        <v>0.6</v>
      </c>
      <c r="DJ55" s="57">
        <f t="shared" si="121"/>
        <v>0.15</v>
      </c>
      <c r="DK55" s="57">
        <f t="shared" si="122"/>
        <v>0.25</v>
      </c>
      <c r="DL55" s="56">
        <f t="shared" si="123"/>
        <v>0.4</v>
      </c>
      <c r="DM55" s="55">
        <f t="shared" si="124"/>
        <v>2</v>
      </c>
      <c r="DN55" s="272">
        <f t="shared" si="125"/>
        <v>0.216</v>
      </c>
      <c r="DO55" s="55">
        <f t="shared" si="126"/>
        <v>3</v>
      </c>
      <c r="DP55" s="272">
        <f t="shared" si="127"/>
        <v>0.6</v>
      </c>
      <c r="DQ55" s="57">
        <f t="shared" si="128"/>
        <v>0.15</v>
      </c>
      <c r="DR55" s="57">
        <f t="shared" si="129"/>
        <v>0.25</v>
      </c>
      <c r="DS55" s="56">
        <f t="shared" si="130"/>
        <v>0.4</v>
      </c>
      <c r="DT55" s="55">
        <f t="shared" si="131"/>
        <v>1</v>
      </c>
      <c r="DU55" s="272">
        <f t="shared" si="132"/>
        <v>0.12959999999999999</v>
      </c>
      <c r="DV55" s="55">
        <f t="shared" si="133"/>
        <v>3</v>
      </c>
      <c r="DW55" s="272">
        <f t="shared" si="134"/>
        <v>0.6</v>
      </c>
      <c r="DX55" s="57">
        <f t="shared" si="135"/>
        <v>0</v>
      </c>
      <c r="DY55" s="57">
        <f t="shared" si="198"/>
        <v>0</v>
      </c>
      <c r="DZ55" s="56">
        <f t="shared" si="136"/>
        <v>0</v>
      </c>
      <c r="EA55" s="55">
        <f t="shared" si="137"/>
        <v>1</v>
      </c>
      <c r="EB55" s="272">
        <f t="shared" si="138"/>
        <v>0.12959999999999999</v>
      </c>
      <c r="EC55" s="55">
        <f t="shared" si="139"/>
        <v>3</v>
      </c>
      <c r="ED55" s="272">
        <f t="shared" si="140"/>
        <v>0.6</v>
      </c>
      <c r="EE55" s="57">
        <f t="shared" si="141"/>
        <v>0</v>
      </c>
      <c r="EF55" s="57">
        <f t="shared" si="142"/>
        <v>0</v>
      </c>
      <c r="EG55" s="56">
        <f t="shared" si="143"/>
        <v>0</v>
      </c>
      <c r="EH55" s="55">
        <f t="shared" si="144"/>
        <v>1</v>
      </c>
      <c r="EI55" s="272">
        <f t="shared" si="145"/>
        <v>0.12959999999999999</v>
      </c>
      <c r="EJ55" s="55">
        <f t="shared" si="146"/>
        <v>3</v>
      </c>
      <c r="EK55" s="272">
        <f t="shared" si="147"/>
        <v>0.6</v>
      </c>
      <c r="EL55" s="57">
        <f t="shared" si="148"/>
        <v>0</v>
      </c>
      <c r="EM55" s="57">
        <f t="shared" si="149"/>
        <v>0</v>
      </c>
      <c r="EN55" s="56">
        <f t="shared" si="150"/>
        <v>0</v>
      </c>
      <c r="EO55" s="55">
        <f t="shared" si="151"/>
        <v>1</v>
      </c>
      <c r="EP55" s="272">
        <f t="shared" si="152"/>
        <v>0.12959999999999999</v>
      </c>
      <c r="EQ55" s="55">
        <f t="shared" si="153"/>
        <v>3</v>
      </c>
      <c r="ER55" s="272">
        <f t="shared" si="154"/>
        <v>0.6</v>
      </c>
      <c r="ES55" s="57">
        <f t="shared" si="155"/>
        <v>0</v>
      </c>
      <c r="ET55" s="57">
        <f t="shared" si="156"/>
        <v>0</v>
      </c>
      <c r="EU55" s="56">
        <f t="shared" si="157"/>
        <v>0</v>
      </c>
      <c r="EV55" s="55">
        <f t="shared" si="158"/>
        <v>1</v>
      </c>
      <c r="EW55" s="272">
        <f t="shared" si="159"/>
        <v>0.12959999999999999</v>
      </c>
      <c r="EX55" s="55">
        <f t="shared" si="160"/>
        <v>3</v>
      </c>
      <c r="EY55" s="272">
        <f t="shared" si="161"/>
        <v>0.6</v>
      </c>
      <c r="EZ55" s="57">
        <f t="shared" si="162"/>
        <v>0</v>
      </c>
      <c r="FA55" s="57">
        <f t="shared" si="163"/>
        <v>0</v>
      </c>
      <c r="FB55" s="56">
        <f t="shared" si="164"/>
        <v>0</v>
      </c>
      <c r="FC55" s="55">
        <f t="shared" si="165"/>
        <v>1</v>
      </c>
      <c r="FD55" s="272">
        <f t="shared" si="166"/>
        <v>0.12959999999999999</v>
      </c>
      <c r="FE55" s="55">
        <f t="shared" si="167"/>
        <v>3</v>
      </c>
      <c r="FF55" s="272">
        <f t="shared" si="168"/>
        <v>0.6</v>
      </c>
      <c r="FG55" s="57">
        <f t="shared" si="169"/>
        <v>0</v>
      </c>
      <c r="FH55" s="57">
        <f t="shared" si="170"/>
        <v>0</v>
      </c>
      <c r="FI55" s="56">
        <f t="shared" si="171"/>
        <v>0</v>
      </c>
      <c r="FJ55" s="55">
        <f t="shared" si="172"/>
        <v>1</v>
      </c>
      <c r="FK55" s="272">
        <f t="shared" si="173"/>
        <v>0.12959999999999999</v>
      </c>
      <c r="FL55" s="55">
        <f t="shared" si="174"/>
        <v>3</v>
      </c>
      <c r="FM55" s="272">
        <f t="shared" si="175"/>
        <v>0.6</v>
      </c>
      <c r="FN55" s="57">
        <f t="shared" si="176"/>
        <v>0</v>
      </c>
      <c r="FO55" s="57">
        <f t="shared" si="177"/>
        <v>0</v>
      </c>
      <c r="FP55" s="56">
        <f t="shared" si="178"/>
        <v>0</v>
      </c>
      <c r="FQ55" s="55">
        <f t="shared" si="179"/>
        <v>1</v>
      </c>
      <c r="FR55" s="272">
        <f t="shared" si="180"/>
        <v>0.12959999999999999</v>
      </c>
      <c r="FS55" s="55">
        <f t="shared" si="181"/>
        <v>3</v>
      </c>
      <c r="FT55" s="272">
        <f t="shared" si="182"/>
        <v>0.6</v>
      </c>
      <c r="FU55" s="57">
        <f t="shared" si="183"/>
        <v>0</v>
      </c>
      <c r="FV55" s="57">
        <f t="shared" si="184"/>
        <v>0</v>
      </c>
      <c r="FW55" s="56">
        <f t="shared" si="185"/>
        <v>0</v>
      </c>
      <c r="FX55" s="55">
        <f t="shared" si="186"/>
        <v>1</v>
      </c>
      <c r="FY55" s="272">
        <f t="shared" si="187"/>
        <v>0.12959999999999999</v>
      </c>
      <c r="FZ55" s="55">
        <f t="shared" si="188"/>
        <v>3</v>
      </c>
      <c r="GA55" s="272">
        <f t="shared" si="189"/>
        <v>0.6</v>
      </c>
      <c r="GB55" s="57">
        <f t="shared" si="190"/>
        <v>0</v>
      </c>
      <c r="GC55" s="57">
        <f t="shared" si="191"/>
        <v>0</v>
      </c>
      <c r="GD55" s="56">
        <f t="shared" si="192"/>
        <v>0</v>
      </c>
      <c r="GE55" s="55">
        <f t="shared" si="193"/>
        <v>1</v>
      </c>
      <c r="GF55" s="272">
        <f t="shared" si="194"/>
        <v>0.12959999999999999</v>
      </c>
      <c r="GG55" s="55">
        <f t="shared" si="195"/>
        <v>3</v>
      </c>
      <c r="GH55" s="272">
        <f t="shared" si="196"/>
        <v>0.6</v>
      </c>
      <c r="GI55" s="272">
        <f t="shared" si="197"/>
        <v>0.6</v>
      </c>
    </row>
    <row r="56" spans="1:191" ht="112.2" x14ac:dyDescent="0.2">
      <c r="A56" s="347">
        <v>48</v>
      </c>
      <c r="B56" s="69" t="s">
        <v>680</v>
      </c>
      <c r="C56" s="77" t="s">
        <v>695</v>
      </c>
      <c r="D56" s="74" t="s">
        <v>205</v>
      </c>
      <c r="E56" s="68" t="s">
        <v>539</v>
      </c>
      <c r="F56" s="62" t="s">
        <v>224</v>
      </c>
      <c r="G56" s="68" t="s">
        <v>533</v>
      </c>
      <c r="H56" s="68" t="s">
        <v>173</v>
      </c>
      <c r="I56" s="71" t="s">
        <v>22</v>
      </c>
      <c r="J56" s="71" t="s">
        <v>54</v>
      </c>
      <c r="K56" s="71" t="s">
        <v>53</v>
      </c>
      <c r="L56" s="71" t="s">
        <v>53</v>
      </c>
      <c r="M56" s="71" t="s">
        <v>53</v>
      </c>
      <c r="N56" s="71" t="s">
        <v>53</v>
      </c>
      <c r="O56" s="71" t="s">
        <v>53</v>
      </c>
      <c r="P56" s="71" t="s">
        <v>53</v>
      </c>
      <c r="Q56" s="71" t="s">
        <v>53</v>
      </c>
      <c r="R56" s="71" t="s">
        <v>53</v>
      </c>
      <c r="S56" s="71" t="s">
        <v>54</v>
      </c>
      <c r="T56" s="71" t="s">
        <v>53</v>
      </c>
      <c r="U56" s="71" t="s">
        <v>54</v>
      </c>
      <c r="V56" s="71" t="s">
        <v>53</v>
      </c>
      <c r="W56" s="71" t="s">
        <v>53</v>
      </c>
      <c r="X56" s="71" t="s">
        <v>53</v>
      </c>
      <c r="Y56" s="71" t="s">
        <v>53</v>
      </c>
      <c r="Z56" s="71" t="s">
        <v>53</v>
      </c>
      <c r="AA56" s="71" t="s">
        <v>53</v>
      </c>
      <c r="AB56" s="71" t="s">
        <v>53</v>
      </c>
      <c r="AC56" s="70" t="str">
        <f t="shared" si="100"/>
        <v>3 - Media</v>
      </c>
      <c r="AD56" s="233">
        <f t="shared" si="101"/>
        <v>0.6</v>
      </c>
      <c r="AE56" s="70" t="str">
        <f t="shared" si="102"/>
        <v>3 - Moderado</v>
      </c>
      <c r="AF56" s="233">
        <f t="shared" si="103"/>
        <v>0.6</v>
      </c>
      <c r="AG56" s="69" t="str">
        <f>IFERROR(INDEX(#REF!,MATCH(I56,#REF!,0),MATCH(AE56,#REF!,0)),"")</f>
        <v/>
      </c>
      <c r="AH56" s="233">
        <f t="shared" si="104"/>
        <v>0.36</v>
      </c>
      <c r="AI56" s="80" t="s">
        <v>694</v>
      </c>
      <c r="AJ56" s="67" t="s">
        <v>677</v>
      </c>
      <c r="AK56" s="72" t="s">
        <v>684</v>
      </c>
      <c r="AL56" s="72" t="s">
        <v>683</v>
      </c>
      <c r="AM56" s="62" t="s">
        <v>35</v>
      </c>
      <c r="AN56" s="67" t="s">
        <v>45</v>
      </c>
      <c r="AO56" s="67" t="s">
        <v>50</v>
      </c>
      <c r="AP56" s="62" t="s">
        <v>52</v>
      </c>
      <c r="AQ56" s="62" t="s">
        <v>35</v>
      </c>
      <c r="AR56" s="67" t="s">
        <v>45</v>
      </c>
      <c r="AS56" s="67" t="s">
        <v>50</v>
      </c>
      <c r="AT56" s="62" t="s">
        <v>52</v>
      </c>
      <c r="AU56" s="62" t="s">
        <v>35</v>
      </c>
      <c r="AV56" s="67" t="s">
        <v>45</v>
      </c>
      <c r="AW56" s="67" t="s">
        <v>50</v>
      </c>
      <c r="AX56" s="62" t="s">
        <v>52</v>
      </c>
      <c r="AY56" s="62" t="s">
        <v>35</v>
      </c>
      <c r="AZ56" s="67" t="s">
        <v>45</v>
      </c>
      <c r="BA56" s="67" t="s">
        <v>50</v>
      </c>
      <c r="BB56" s="62" t="s">
        <v>52</v>
      </c>
      <c r="BC56" s="62" t="s">
        <v>35</v>
      </c>
      <c r="BD56" s="67" t="s">
        <v>45</v>
      </c>
      <c r="BE56" s="67" t="s">
        <v>50</v>
      </c>
      <c r="BF56" s="62" t="s">
        <v>52</v>
      </c>
      <c r="BG56" s="62"/>
      <c r="BH56" s="67"/>
      <c r="BI56" s="67"/>
      <c r="BJ56" s="62"/>
      <c r="BK56" s="62"/>
      <c r="BL56" s="67"/>
      <c r="BM56" s="67"/>
      <c r="BN56" s="62"/>
      <c r="BO56" s="62"/>
      <c r="BP56" s="67"/>
      <c r="BQ56" s="67"/>
      <c r="BR56" s="62"/>
      <c r="BS56" s="62"/>
      <c r="BT56" s="67"/>
      <c r="BU56" s="67"/>
      <c r="BV56" s="62"/>
      <c r="BW56" s="62"/>
      <c r="BX56" s="67"/>
      <c r="BY56" s="67"/>
      <c r="BZ56" s="62"/>
      <c r="CA56" s="62"/>
      <c r="CB56" s="67"/>
      <c r="CC56" s="67"/>
      <c r="CD56" s="62"/>
      <c r="CE56" s="62"/>
      <c r="CF56" s="67"/>
      <c r="CG56" s="67"/>
      <c r="CH56" s="62"/>
      <c r="CI56" s="67"/>
      <c r="CJ56" s="67"/>
      <c r="CK56" s="62"/>
      <c r="CL56" s="66" t="s">
        <v>18</v>
      </c>
      <c r="CM56" s="249">
        <f t="shared" si="105"/>
        <v>4.6655999999999996E-2</v>
      </c>
      <c r="CN56" s="66" t="s">
        <v>30</v>
      </c>
      <c r="CO56" s="249">
        <f t="shared" si="106"/>
        <v>0.6</v>
      </c>
      <c r="CP56" s="63" t="str">
        <f t="shared" si="107"/>
        <v>MODERADO</v>
      </c>
      <c r="CQ56" s="233">
        <f t="shared" si="108"/>
        <v>2.7993599999999997E-2</v>
      </c>
      <c r="CR56" s="77" t="s">
        <v>475</v>
      </c>
      <c r="CS56" s="63">
        <f t="shared" si="109"/>
        <v>3</v>
      </c>
      <c r="CT56" s="62"/>
      <c r="CU56" s="172" t="s">
        <v>687</v>
      </c>
      <c r="CV56" s="79" t="s">
        <v>672</v>
      </c>
      <c r="CW56" s="242"/>
      <c r="CX56" s="56">
        <f t="shared" si="110"/>
        <v>3</v>
      </c>
      <c r="CY56" s="59">
        <f t="shared" si="111"/>
        <v>3</v>
      </c>
      <c r="CZ56" s="56" t="str">
        <f t="shared" si="112"/>
        <v>Moderado</v>
      </c>
      <c r="DA56" s="237">
        <f t="shared" si="113"/>
        <v>0.6</v>
      </c>
      <c r="DB56" s="57">
        <f t="shared" si="114"/>
        <v>0.15</v>
      </c>
      <c r="DC56" s="57">
        <f t="shared" si="115"/>
        <v>0.25</v>
      </c>
      <c r="DD56" s="56">
        <f t="shared" si="116"/>
        <v>0.4</v>
      </c>
      <c r="DE56" s="55">
        <f t="shared" si="117"/>
        <v>2</v>
      </c>
      <c r="DF56" s="272">
        <f t="shared" si="118"/>
        <v>0.36</v>
      </c>
      <c r="DG56" s="55">
        <f t="shared" si="119"/>
        <v>3</v>
      </c>
      <c r="DH56" s="55"/>
      <c r="DI56" s="272">
        <f t="shared" si="120"/>
        <v>0.6</v>
      </c>
      <c r="DJ56" s="57">
        <f t="shared" si="121"/>
        <v>0.15</v>
      </c>
      <c r="DK56" s="57">
        <f t="shared" si="122"/>
        <v>0.25</v>
      </c>
      <c r="DL56" s="56">
        <f t="shared" si="123"/>
        <v>0.4</v>
      </c>
      <c r="DM56" s="55">
        <f t="shared" si="124"/>
        <v>2</v>
      </c>
      <c r="DN56" s="272">
        <f t="shared" si="125"/>
        <v>0.216</v>
      </c>
      <c r="DO56" s="55">
        <f t="shared" si="126"/>
        <v>3</v>
      </c>
      <c r="DP56" s="272">
        <f t="shared" si="127"/>
        <v>0.6</v>
      </c>
      <c r="DQ56" s="57">
        <f t="shared" si="128"/>
        <v>0.15</v>
      </c>
      <c r="DR56" s="57">
        <f t="shared" si="129"/>
        <v>0.25</v>
      </c>
      <c r="DS56" s="56">
        <f t="shared" si="130"/>
        <v>0.4</v>
      </c>
      <c r="DT56" s="55">
        <f t="shared" si="131"/>
        <v>1</v>
      </c>
      <c r="DU56" s="272">
        <f t="shared" si="132"/>
        <v>0.12959999999999999</v>
      </c>
      <c r="DV56" s="55">
        <f t="shared" si="133"/>
        <v>3</v>
      </c>
      <c r="DW56" s="272">
        <f t="shared" si="134"/>
        <v>0.6</v>
      </c>
      <c r="DX56" s="57">
        <f t="shared" si="135"/>
        <v>0.15</v>
      </c>
      <c r="DY56" s="57">
        <f t="shared" si="198"/>
        <v>0.25</v>
      </c>
      <c r="DZ56" s="56">
        <f t="shared" si="136"/>
        <v>0.4</v>
      </c>
      <c r="EA56" s="55">
        <f t="shared" si="137"/>
        <v>1</v>
      </c>
      <c r="EB56" s="272">
        <f t="shared" si="138"/>
        <v>7.7759999999999996E-2</v>
      </c>
      <c r="EC56" s="55">
        <f t="shared" si="139"/>
        <v>3</v>
      </c>
      <c r="ED56" s="272">
        <f t="shared" si="140"/>
        <v>0.6</v>
      </c>
      <c r="EE56" s="57">
        <f t="shared" si="141"/>
        <v>0.15</v>
      </c>
      <c r="EF56" s="57">
        <f t="shared" si="142"/>
        <v>0.25</v>
      </c>
      <c r="EG56" s="56">
        <f t="shared" si="143"/>
        <v>0.4</v>
      </c>
      <c r="EH56" s="55">
        <f t="shared" si="144"/>
        <v>1</v>
      </c>
      <c r="EI56" s="272">
        <f t="shared" si="145"/>
        <v>4.6655999999999996E-2</v>
      </c>
      <c r="EJ56" s="55">
        <f t="shared" si="146"/>
        <v>3</v>
      </c>
      <c r="EK56" s="272">
        <f t="shared" si="147"/>
        <v>0.6</v>
      </c>
      <c r="EL56" s="57">
        <f t="shared" si="148"/>
        <v>0</v>
      </c>
      <c r="EM56" s="57">
        <f t="shared" si="149"/>
        <v>0</v>
      </c>
      <c r="EN56" s="56">
        <f t="shared" si="150"/>
        <v>0</v>
      </c>
      <c r="EO56" s="55">
        <f t="shared" si="151"/>
        <v>1</v>
      </c>
      <c r="EP56" s="272">
        <f t="shared" si="152"/>
        <v>4.6655999999999996E-2</v>
      </c>
      <c r="EQ56" s="55">
        <f t="shared" si="153"/>
        <v>3</v>
      </c>
      <c r="ER56" s="272">
        <f t="shared" si="154"/>
        <v>0.6</v>
      </c>
      <c r="ES56" s="57">
        <f t="shared" si="155"/>
        <v>0</v>
      </c>
      <c r="ET56" s="57">
        <f t="shared" si="156"/>
        <v>0</v>
      </c>
      <c r="EU56" s="56">
        <f t="shared" si="157"/>
        <v>0</v>
      </c>
      <c r="EV56" s="55">
        <f t="shared" si="158"/>
        <v>1</v>
      </c>
      <c r="EW56" s="272">
        <f t="shared" si="159"/>
        <v>4.6655999999999996E-2</v>
      </c>
      <c r="EX56" s="55">
        <f t="shared" si="160"/>
        <v>3</v>
      </c>
      <c r="EY56" s="272">
        <f t="shared" si="161"/>
        <v>0.6</v>
      </c>
      <c r="EZ56" s="57">
        <f t="shared" si="162"/>
        <v>0</v>
      </c>
      <c r="FA56" s="57">
        <f t="shared" si="163"/>
        <v>0</v>
      </c>
      <c r="FB56" s="56">
        <f t="shared" si="164"/>
        <v>0</v>
      </c>
      <c r="FC56" s="55">
        <f t="shared" si="165"/>
        <v>1</v>
      </c>
      <c r="FD56" s="272">
        <f t="shared" si="166"/>
        <v>4.6655999999999996E-2</v>
      </c>
      <c r="FE56" s="55">
        <f t="shared" si="167"/>
        <v>3</v>
      </c>
      <c r="FF56" s="272">
        <f t="shared" si="168"/>
        <v>0.6</v>
      </c>
      <c r="FG56" s="57">
        <f t="shared" si="169"/>
        <v>0</v>
      </c>
      <c r="FH56" s="57">
        <f t="shared" si="170"/>
        <v>0</v>
      </c>
      <c r="FI56" s="56">
        <f t="shared" si="171"/>
        <v>0</v>
      </c>
      <c r="FJ56" s="55">
        <f t="shared" si="172"/>
        <v>1</v>
      </c>
      <c r="FK56" s="272">
        <f t="shared" si="173"/>
        <v>4.6655999999999996E-2</v>
      </c>
      <c r="FL56" s="55">
        <f t="shared" si="174"/>
        <v>3</v>
      </c>
      <c r="FM56" s="272">
        <f t="shared" si="175"/>
        <v>0.6</v>
      </c>
      <c r="FN56" s="57">
        <f t="shared" si="176"/>
        <v>0</v>
      </c>
      <c r="FO56" s="57">
        <f t="shared" si="177"/>
        <v>0</v>
      </c>
      <c r="FP56" s="56">
        <f t="shared" si="178"/>
        <v>0</v>
      </c>
      <c r="FQ56" s="55">
        <f t="shared" si="179"/>
        <v>1</v>
      </c>
      <c r="FR56" s="272">
        <f t="shared" si="180"/>
        <v>4.6655999999999996E-2</v>
      </c>
      <c r="FS56" s="55">
        <f t="shared" si="181"/>
        <v>3</v>
      </c>
      <c r="FT56" s="272">
        <f t="shared" si="182"/>
        <v>0.6</v>
      </c>
      <c r="FU56" s="57">
        <f t="shared" si="183"/>
        <v>0</v>
      </c>
      <c r="FV56" s="57">
        <f t="shared" si="184"/>
        <v>0</v>
      </c>
      <c r="FW56" s="56">
        <f t="shared" si="185"/>
        <v>0</v>
      </c>
      <c r="FX56" s="55">
        <f t="shared" si="186"/>
        <v>1</v>
      </c>
      <c r="FY56" s="272">
        <f t="shared" si="187"/>
        <v>4.6655999999999996E-2</v>
      </c>
      <c r="FZ56" s="55">
        <f t="shared" si="188"/>
        <v>3</v>
      </c>
      <c r="GA56" s="272">
        <f t="shared" si="189"/>
        <v>0.6</v>
      </c>
      <c r="GB56" s="57">
        <f t="shared" si="190"/>
        <v>0</v>
      </c>
      <c r="GC56" s="57">
        <f t="shared" si="191"/>
        <v>0</v>
      </c>
      <c r="GD56" s="56">
        <f t="shared" si="192"/>
        <v>0</v>
      </c>
      <c r="GE56" s="55">
        <f t="shared" si="193"/>
        <v>1</v>
      </c>
      <c r="GF56" s="272">
        <f t="shared" si="194"/>
        <v>4.6655999999999996E-2</v>
      </c>
      <c r="GG56" s="55">
        <f t="shared" si="195"/>
        <v>3</v>
      </c>
      <c r="GH56" s="272">
        <f t="shared" si="196"/>
        <v>0.6</v>
      </c>
      <c r="GI56" s="272">
        <f t="shared" si="197"/>
        <v>0.6</v>
      </c>
    </row>
    <row r="57" spans="1:191" ht="102" x14ac:dyDescent="0.2">
      <c r="A57" s="347">
        <v>49</v>
      </c>
      <c r="B57" s="69" t="s">
        <v>680</v>
      </c>
      <c r="C57" s="80" t="s">
        <v>693</v>
      </c>
      <c r="D57" s="74" t="s">
        <v>206</v>
      </c>
      <c r="E57" s="68" t="s">
        <v>204</v>
      </c>
      <c r="F57" s="62" t="s">
        <v>5</v>
      </c>
      <c r="G57" s="68" t="s">
        <v>533</v>
      </c>
      <c r="H57" s="68" t="s">
        <v>173</v>
      </c>
      <c r="I57" s="71" t="s">
        <v>22</v>
      </c>
      <c r="J57" s="71" t="s">
        <v>54</v>
      </c>
      <c r="K57" s="71" t="s">
        <v>53</v>
      </c>
      <c r="L57" s="71" t="s">
        <v>53</v>
      </c>
      <c r="M57" s="71" t="s">
        <v>53</v>
      </c>
      <c r="N57" s="71" t="s">
        <v>53</v>
      </c>
      <c r="O57" s="71" t="s">
        <v>53</v>
      </c>
      <c r="P57" s="71" t="s">
        <v>53</v>
      </c>
      <c r="Q57" s="71" t="s">
        <v>53</v>
      </c>
      <c r="R57" s="71" t="s">
        <v>53</v>
      </c>
      <c r="S57" s="71" t="s">
        <v>54</v>
      </c>
      <c r="T57" s="71" t="s">
        <v>53</v>
      </c>
      <c r="U57" s="71" t="s">
        <v>54</v>
      </c>
      <c r="V57" s="71" t="s">
        <v>53</v>
      </c>
      <c r="W57" s="71" t="s">
        <v>53</v>
      </c>
      <c r="X57" s="71" t="s">
        <v>53</v>
      </c>
      <c r="Y57" s="71" t="s">
        <v>53</v>
      </c>
      <c r="Z57" s="71" t="s">
        <v>53</v>
      </c>
      <c r="AA57" s="71" t="s">
        <v>53</v>
      </c>
      <c r="AB57" s="71" t="s">
        <v>53</v>
      </c>
      <c r="AC57" s="70" t="str">
        <f t="shared" si="100"/>
        <v>3 - Media</v>
      </c>
      <c r="AD57" s="233">
        <f t="shared" si="101"/>
        <v>0.6</v>
      </c>
      <c r="AE57" s="70" t="str">
        <f t="shared" si="102"/>
        <v>3 - Moderado</v>
      </c>
      <c r="AF57" s="233">
        <f t="shared" si="103"/>
        <v>0.6</v>
      </c>
      <c r="AG57" s="69" t="str">
        <f>IFERROR(INDEX(#REF!,MATCH(I57,#REF!,0),MATCH(AE57,#REF!,0)),"")</f>
        <v/>
      </c>
      <c r="AH57" s="233">
        <f t="shared" si="104"/>
        <v>0.36</v>
      </c>
      <c r="AI57" s="80" t="s">
        <v>692</v>
      </c>
      <c r="AJ57" s="67" t="s">
        <v>677</v>
      </c>
      <c r="AK57" s="72" t="s">
        <v>684</v>
      </c>
      <c r="AL57" s="72" t="s">
        <v>683</v>
      </c>
      <c r="AM57" s="62" t="s">
        <v>35</v>
      </c>
      <c r="AN57" s="67" t="s">
        <v>45</v>
      </c>
      <c r="AO57" s="67" t="s">
        <v>50</v>
      </c>
      <c r="AP57" s="62" t="s">
        <v>52</v>
      </c>
      <c r="AQ57" s="62" t="s">
        <v>35</v>
      </c>
      <c r="AR57" s="67" t="s">
        <v>45</v>
      </c>
      <c r="AS57" s="67" t="s">
        <v>50</v>
      </c>
      <c r="AT57" s="62" t="s">
        <v>52</v>
      </c>
      <c r="AU57" s="62" t="s">
        <v>35</v>
      </c>
      <c r="AV57" s="67" t="s">
        <v>45</v>
      </c>
      <c r="AW57" s="67" t="s">
        <v>50</v>
      </c>
      <c r="AX57" s="62" t="s">
        <v>52</v>
      </c>
      <c r="AY57" s="62" t="s">
        <v>35</v>
      </c>
      <c r="AZ57" s="67" t="s">
        <v>45</v>
      </c>
      <c r="BA57" s="67" t="s">
        <v>50</v>
      </c>
      <c r="BB57" s="62" t="s">
        <v>52</v>
      </c>
      <c r="BC57" s="62" t="s">
        <v>35</v>
      </c>
      <c r="BD57" s="67" t="s">
        <v>45</v>
      </c>
      <c r="BE57" s="67" t="s">
        <v>50</v>
      </c>
      <c r="BF57" s="62" t="s">
        <v>52</v>
      </c>
      <c r="BG57" s="62"/>
      <c r="BH57" s="67"/>
      <c r="BI57" s="67"/>
      <c r="BJ57" s="62"/>
      <c r="BK57" s="62"/>
      <c r="BL57" s="67"/>
      <c r="BM57" s="67"/>
      <c r="BN57" s="62"/>
      <c r="BO57" s="62"/>
      <c r="BP57" s="67"/>
      <c r="BQ57" s="67"/>
      <c r="BR57" s="62"/>
      <c r="BS57" s="62"/>
      <c r="BT57" s="67"/>
      <c r="BU57" s="67"/>
      <c r="BV57" s="62"/>
      <c r="BW57" s="62"/>
      <c r="BX57" s="67"/>
      <c r="BY57" s="67"/>
      <c r="BZ57" s="62"/>
      <c r="CA57" s="62"/>
      <c r="CB57" s="67"/>
      <c r="CC57" s="67"/>
      <c r="CD57" s="62"/>
      <c r="CE57" s="62"/>
      <c r="CF57" s="67"/>
      <c r="CG57" s="67"/>
      <c r="CH57" s="62"/>
      <c r="CI57" s="67"/>
      <c r="CJ57" s="67"/>
      <c r="CK57" s="62"/>
      <c r="CL57" s="66" t="s">
        <v>18</v>
      </c>
      <c r="CM57" s="249">
        <f t="shared" si="105"/>
        <v>4.6655999999999996E-2</v>
      </c>
      <c r="CN57" s="66" t="s">
        <v>30</v>
      </c>
      <c r="CO57" s="249">
        <f t="shared" si="106"/>
        <v>0.6</v>
      </c>
      <c r="CP57" s="63" t="str">
        <f t="shared" si="107"/>
        <v>MODERADO</v>
      </c>
      <c r="CQ57" s="233">
        <f t="shared" si="108"/>
        <v>2.7993599999999997E-2</v>
      </c>
      <c r="CR57" s="77" t="s">
        <v>230</v>
      </c>
      <c r="CS57" s="63">
        <f t="shared" si="109"/>
        <v>3</v>
      </c>
      <c r="CT57" s="62"/>
      <c r="CU57" s="172" t="s">
        <v>687</v>
      </c>
      <c r="CV57" s="79" t="s">
        <v>672</v>
      </c>
      <c r="CW57" s="242"/>
      <c r="CX57" s="56">
        <f t="shared" si="110"/>
        <v>3</v>
      </c>
      <c r="CY57" s="59">
        <f t="shared" si="111"/>
        <v>3</v>
      </c>
      <c r="CZ57" s="56" t="str">
        <f t="shared" si="112"/>
        <v>Moderado</v>
      </c>
      <c r="DA57" s="237">
        <f t="shared" si="113"/>
        <v>0.6</v>
      </c>
      <c r="DB57" s="57">
        <f t="shared" si="114"/>
        <v>0.15</v>
      </c>
      <c r="DC57" s="57">
        <f t="shared" si="115"/>
        <v>0.25</v>
      </c>
      <c r="DD57" s="56">
        <f t="shared" si="116"/>
        <v>0.4</v>
      </c>
      <c r="DE57" s="55">
        <f t="shared" si="117"/>
        <v>2</v>
      </c>
      <c r="DF57" s="272">
        <f t="shared" si="118"/>
        <v>0.36</v>
      </c>
      <c r="DG57" s="55">
        <f t="shared" si="119"/>
        <v>3</v>
      </c>
      <c r="DH57" s="55"/>
      <c r="DI57" s="272">
        <f t="shared" si="120"/>
        <v>0.6</v>
      </c>
      <c r="DJ57" s="57">
        <f t="shared" si="121"/>
        <v>0.15</v>
      </c>
      <c r="DK57" s="57">
        <f t="shared" si="122"/>
        <v>0.25</v>
      </c>
      <c r="DL57" s="56">
        <f t="shared" si="123"/>
        <v>0.4</v>
      </c>
      <c r="DM57" s="55">
        <f t="shared" si="124"/>
        <v>2</v>
      </c>
      <c r="DN57" s="272">
        <f t="shared" si="125"/>
        <v>0.216</v>
      </c>
      <c r="DO57" s="55">
        <f t="shared" si="126"/>
        <v>3</v>
      </c>
      <c r="DP57" s="272">
        <f t="shared" si="127"/>
        <v>0.6</v>
      </c>
      <c r="DQ57" s="57">
        <f t="shared" si="128"/>
        <v>0.15</v>
      </c>
      <c r="DR57" s="57">
        <f t="shared" si="129"/>
        <v>0.25</v>
      </c>
      <c r="DS57" s="56">
        <f t="shared" si="130"/>
        <v>0.4</v>
      </c>
      <c r="DT57" s="55">
        <f t="shared" si="131"/>
        <v>1</v>
      </c>
      <c r="DU57" s="272">
        <f t="shared" si="132"/>
        <v>0.12959999999999999</v>
      </c>
      <c r="DV57" s="55">
        <f t="shared" si="133"/>
        <v>3</v>
      </c>
      <c r="DW57" s="272">
        <f t="shared" si="134"/>
        <v>0.6</v>
      </c>
      <c r="DX57" s="57">
        <f t="shared" si="135"/>
        <v>0.15</v>
      </c>
      <c r="DY57" s="57">
        <f t="shared" si="198"/>
        <v>0.25</v>
      </c>
      <c r="DZ57" s="56">
        <f t="shared" si="136"/>
        <v>0.4</v>
      </c>
      <c r="EA57" s="55">
        <f t="shared" si="137"/>
        <v>1</v>
      </c>
      <c r="EB57" s="272">
        <f t="shared" si="138"/>
        <v>7.7759999999999996E-2</v>
      </c>
      <c r="EC57" s="55">
        <f t="shared" si="139"/>
        <v>3</v>
      </c>
      <c r="ED57" s="272">
        <f t="shared" si="140"/>
        <v>0.6</v>
      </c>
      <c r="EE57" s="57">
        <f t="shared" si="141"/>
        <v>0.15</v>
      </c>
      <c r="EF57" s="57">
        <f t="shared" si="142"/>
        <v>0.25</v>
      </c>
      <c r="EG57" s="56">
        <f t="shared" si="143"/>
        <v>0.4</v>
      </c>
      <c r="EH57" s="55">
        <f t="shared" si="144"/>
        <v>1</v>
      </c>
      <c r="EI57" s="272">
        <f t="shared" si="145"/>
        <v>4.6655999999999996E-2</v>
      </c>
      <c r="EJ57" s="55">
        <f t="shared" si="146"/>
        <v>3</v>
      </c>
      <c r="EK57" s="272">
        <f t="shared" si="147"/>
        <v>0.6</v>
      </c>
      <c r="EL57" s="57">
        <f t="shared" si="148"/>
        <v>0</v>
      </c>
      <c r="EM57" s="57">
        <f t="shared" si="149"/>
        <v>0</v>
      </c>
      <c r="EN57" s="56">
        <f t="shared" si="150"/>
        <v>0</v>
      </c>
      <c r="EO57" s="55">
        <f t="shared" si="151"/>
        <v>1</v>
      </c>
      <c r="EP57" s="272">
        <f t="shared" si="152"/>
        <v>4.6655999999999996E-2</v>
      </c>
      <c r="EQ57" s="55">
        <f t="shared" si="153"/>
        <v>3</v>
      </c>
      <c r="ER57" s="272">
        <f t="shared" si="154"/>
        <v>0.6</v>
      </c>
      <c r="ES57" s="57">
        <f t="shared" si="155"/>
        <v>0</v>
      </c>
      <c r="ET57" s="57">
        <f t="shared" si="156"/>
        <v>0</v>
      </c>
      <c r="EU57" s="56">
        <f t="shared" si="157"/>
        <v>0</v>
      </c>
      <c r="EV57" s="55">
        <f t="shared" si="158"/>
        <v>1</v>
      </c>
      <c r="EW57" s="272">
        <f t="shared" si="159"/>
        <v>4.6655999999999996E-2</v>
      </c>
      <c r="EX57" s="55">
        <f t="shared" si="160"/>
        <v>3</v>
      </c>
      <c r="EY57" s="272">
        <f t="shared" si="161"/>
        <v>0.6</v>
      </c>
      <c r="EZ57" s="57">
        <f t="shared" si="162"/>
        <v>0</v>
      </c>
      <c r="FA57" s="57">
        <f t="shared" si="163"/>
        <v>0</v>
      </c>
      <c r="FB57" s="56">
        <f t="shared" si="164"/>
        <v>0</v>
      </c>
      <c r="FC57" s="55">
        <f t="shared" si="165"/>
        <v>1</v>
      </c>
      <c r="FD57" s="272">
        <f t="shared" si="166"/>
        <v>4.6655999999999996E-2</v>
      </c>
      <c r="FE57" s="55">
        <f t="shared" si="167"/>
        <v>3</v>
      </c>
      <c r="FF57" s="272">
        <f t="shared" si="168"/>
        <v>0.6</v>
      </c>
      <c r="FG57" s="57">
        <f t="shared" si="169"/>
        <v>0</v>
      </c>
      <c r="FH57" s="57">
        <f t="shared" si="170"/>
        <v>0</v>
      </c>
      <c r="FI57" s="56">
        <f t="shared" si="171"/>
        <v>0</v>
      </c>
      <c r="FJ57" s="55">
        <f t="shared" si="172"/>
        <v>1</v>
      </c>
      <c r="FK57" s="272">
        <f t="shared" si="173"/>
        <v>4.6655999999999996E-2</v>
      </c>
      <c r="FL57" s="55">
        <f t="shared" si="174"/>
        <v>3</v>
      </c>
      <c r="FM57" s="272">
        <f t="shared" si="175"/>
        <v>0.6</v>
      </c>
      <c r="FN57" s="57">
        <f t="shared" si="176"/>
        <v>0</v>
      </c>
      <c r="FO57" s="57">
        <f t="shared" si="177"/>
        <v>0</v>
      </c>
      <c r="FP57" s="56">
        <f t="shared" si="178"/>
        <v>0</v>
      </c>
      <c r="FQ57" s="55">
        <f t="shared" si="179"/>
        <v>1</v>
      </c>
      <c r="FR57" s="272">
        <f t="shared" si="180"/>
        <v>4.6655999999999996E-2</v>
      </c>
      <c r="FS57" s="55">
        <f t="shared" si="181"/>
        <v>3</v>
      </c>
      <c r="FT57" s="272">
        <f t="shared" si="182"/>
        <v>0.6</v>
      </c>
      <c r="FU57" s="57">
        <f t="shared" si="183"/>
        <v>0</v>
      </c>
      <c r="FV57" s="57">
        <f t="shared" si="184"/>
        <v>0</v>
      </c>
      <c r="FW57" s="56">
        <f t="shared" si="185"/>
        <v>0</v>
      </c>
      <c r="FX57" s="55">
        <f t="shared" si="186"/>
        <v>1</v>
      </c>
      <c r="FY57" s="272">
        <f t="shared" si="187"/>
        <v>4.6655999999999996E-2</v>
      </c>
      <c r="FZ57" s="55">
        <f t="shared" si="188"/>
        <v>3</v>
      </c>
      <c r="GA57" s="272">
        <f t="shared" si="189"/>
        <v>0.6</v>
      </c>
      <c r="GB57" s="57">
        <f t="shared" si="190"/>
        <v>0</v>
      </c>
      <c r="GC57" s="57">
        <f t="shared" si="191"/>
        <v>0</v>
      </c>
      <c r="GD57" s="56">
        <f t="shared" si="192"/>
        <v>0</v>
      </c>
      <c r="GE57" s="55">
        <f t="shared" si="193"/>
        <v>1</v>
      </c>
      <c r="GF57" s="272">
        <f t="shared" si="194"/>
        <v>4.6655999999999996E-2</v>
      </c>
      <c r="GG57" s="55">
        <f t="shared" si="195"/>
        <v>3</v>
      </c>
      <c r="GH57" s="272">
        <f t="shared" si="196"/>
        <v>0.6</v>
      </c>
      <c r="GI57" s="272">
        <f t="shared" si="197"/>
        <v>0.6</v>
      </c>
    </row>
    <row r="58" spans="1:191" ht="112.2" x14ac:dyDescent="0.2">
      <c r="A58" s="347">
        <v>50</v>
      </c>
      <c r="B58" s="69" t="s">
        <v>680</v>
      </c>
      <c r="C58" s="80" t="s">
        <v>691</v>
      </c>
      <c r="D58" s="74" t="s">
        <v>205</v>
      </c>
      <c r="E58" s="68" t="s">
        <v>539</v>
      </c>
      <c r="F58" s="62" t="s">
        <v>224</v>
      </c>
      <c r="G58" s="68" t="s">
        <v>533</v>
      </c>
      <c r="H58" s="68" t="s">
        <v>173</v>
      </c>
      <c r="I58" s="71" t="s">
        <v>22</v>
      </c>
      <c r="J58" s="71" t="s">
        <v>54</v>
      </c>
      <c r="K58" s="71" t="s">
        <v>53</v>
      </c>
      <c r="L58" s="71" t="s">
        <v>53</v>
      </c>
      <c r="M58" s="71" t="s">
        <v>53</v>
      </c>
      <c r="N58" s="71" t="s">
        <v>53</v>
      </c>
      <c r="O58" s="71" t="s">
        <v>53</v>
      </c>
      <c r="P58" s="71" t="s">
        <v>53</v>
      </c>
      <c r="Q58" s="71" t="s">
        <v>53</v>
      </c>
      <c r="R58" s="71" t="s">
        <v>53</v>
      </c>
      <c r="S58" s="71" t="s">
        <v>54</v>
      </c>
      <c r="T58" s="71" t="s">
        <v>53</v>
      </c>
      <c r="U58" s="71" t="s">
        <v>54</v>
      </c>
      <c r="V58" s="71" t="s">
        <v>53</v>
      </c>
      <c r="W58" s="71" t="s">
        <v>53</v>
      </c>
      <c r="X58" s="71" t="s">
        <v>53</v>
      </c>
      <c r="Y58" s="71" t="s">
        <v>53</v>
      </c>
      <c r="Z58" s="71" t="s">
        <v>53</v>
      </c>
      <c r="AA58" s="71" t="s">
        <v>53</v>
      </c>
      <c r="AB58" s="71" t="s">
        <v>53</v>
      </c>
      <c r="AC58" s="70" t="str">
        <f t="shared" si="100"/>
        <v>3 - Media</v>
      </c>
      <c r="AD58" s="233">
        <f t="shared" si="101"/>
        <v>0.6</v>
      </c>
      <c r="AE58" s="70" t="str">
        <f t="shared" si="102"/>
        <v>3 - Moderado</v>
      </c>
      <c r="AF58" s="233">
        <f t="shared" si="103"/>
        <v>0.6</v>
      </c>
      <c r="AG58" s="69" t="str">
        <f>IFERROR(INDEX(#REF!,MATCH(I58,#REF!,0),MATCH(AE58,#REF!,0)),"")</f>
        <v/>
      </c>
      <c r="AH58" s="233">
        <f t="shared" si="104"/>
        <v>0.36</v>
      </c>
      <c r="AI58" s="80" t="s">
        <v>690</v>
      </c>
      <c r="AJ58" s="67" t="s">
        <v>677</v>
      </c>
      <c r="AK58" s="72" t="s">
        <v>684</v>
      </c>
      <c r="AL58" s="72" t="s">
        <v>683</v>
      </c>
      <c r="AM58" s="62" t="s">
        <v>35</v>
      </c>
      <c r="AN58" s="67" t="s">
        <v>45</v>
      </c>
      <c r="AO58" s="67" t="s">
        <v>50</v>
      </c>
      <c r="AP58" s="62" t="s">
        <v>52</v>
      </c>
      <c r="AQ58" s="62" t="s">
        <v>35</v>
      </c>
      <c r="AR58" s="67" t="s">
        <v>45</v>
      </c>
      <c r="AS58" s="67" t="s">
        <v>50</v>
      </c>
      <c r="AT58" s="62" t="s">
        <v>52</v>
      </c>
      <c r="AU58" s="62" t="s">
        <v>35</v>
      </c>
      <c r="AV58" s="67" t="s">
        <v>45</v>
      </c>
      <c r="AW58" s="67" t="s">
        <v>50</v>
      </c>
      <c r="AX58" s="62" t="s">
        <v>52</v>
      </c>
      <c r="AY58" s="62" t="s">
        <v>35</v>
      </c>
      <c r="AZ58" s="67" t="s">
        <v>45</v>
      </c>
      <c r="BA58" s="67" t="s">
        <v>50</v>
      </c>
      <c r="BB58" s="62" t="s">
        <v>52</v>
      </c>
      <c r="BC58" s="62" t="s">
        <v>35</v>
      </c>
      <c r="BD58" s="67" t="s">
        <v>45</v>
      </c>
      <c r="BE58" s="67" t="s">
        <v>50</v>
      </c>
      <c r="BF58" s="62" t="s">
        <v>52</v>
      </c>
      <c r="BG58" s="62"/>
      <c r="BH58" s="67"/>
      <c r="BI58" s="67"/>
      <c r="BJ58" s="62"/>
      <c r="BK58" s="62"/>
      <c r="BL58" s="67"/>
      <c r="BM58" s="67"/>
      <c r="BN58" s="62"/>
      <c r="BO58" s="62"/>
      <c r="BP58" s="67"/>
      <c r="BQ58" s="67"/>
      <c r="BR58" s="62"/>
      <c r="BS58" s="62"/>
      <c r="BT58" s="67"/>
      <c r="BU58" s="67"/>
      <c r="BV58" s="62"/>
      <c r="BW58" s="62"/>
      <c r="BX58" s="67"/>
      <c r="BY58" s="67"/>
      <c r="BZ58" s="62"/>
      <c r="CA58" s="62"/>
      <c r="CB58" s="67"/>
      <c r="CC58" s="67"/>
      <c r="CD58" s="62"/>
      <c r="CE58" s="62"/>
      <c r="CF58" s="67"/>
      <c r="CG58" s="67"/>
      <c r="CH58" s="62"/>
      <c r="CI58" s="67"/>
      <c r="CJ58" s="67"/>
      <c r="CK58" s="62"/>
      <c r="CL58" s="66" t="s">
        <v>18</v>
      </c>
      <c r="CM58" s="249">
        <f t="shared" si="105"/>
        <v>4.6655999999999996E-2</v>
      </c>
      <c r="CN58" s="66" t="s">
        <v>30</v>
      </c>
      <c r="CO58" s="249">
        <f t="shared" si="106"/>
        <v>0.6</v>
      </c>
      <c r="CP58" s="63" t="str">
        <f t="shared" si="107"/>
        <v>MODERADO</v>
      </c>
      <c r="CQ58" s="233">
        <f t="shared" si="108"/>
        <v>2.7993599999999997E-2</v>
      </c>
      <c r="CR58" s="77" t="s">
        <v>475</v>
      </c>
      <c r="CS58" s="63">
        <f t="shared" si="109"/>
        <v>3</v>
      </c>
      <c r="CT58" s="62"/>
      <c r="CU58" s="172" t="s">
        <v>687</v>
      </c>
      <c r="CV58" s="79" t="s">
        <v>672</v>
      </c>
      <c r="CW58" s="242"/>
      <c r="CX58" s="56">
        <f t="shared" si="110"/>
        <v>3</v>
      </c>
      <c r="CY58" s="59">
        <f t="shared" si="111"/>
        <v>3</v>
      </c>
      <c r="CZ58" s="56" t="str">
        <f t="shared" si="112"/>
        <v>Moderado</v>
      </c>
      <c r="DA58" s="237">
        <f t="shared" si="113"/>
        <v>0.6</v>
      </c>
      <c r="DB58" s="57">
        <f t="shared" si="114"/>
        <v>0.15</v>
      </c>
      <c r="DC58" s="57">
        <f t="shared" si="115"/>
        <v>0.25</v>
      </c>
      <c r="DD58" s="56">
        <f t="shared" si="116"/>
        <v>0.4</v>
      </c>
      <c r="DE58" s="55">
        <f t="shared" si="117"/>
        <v>2</v>
      </c>
      <c r="DF58" s="272">
        <f t="shared" si="118"/>
        <v>0.36</v>
      </c>
      <c r="DG58" s="55">
        <f t="shared" si="119"/>
        <v>3</v>
      </c>
      <c r="DH58" s="55"/>
      <c r="DI58" s="272">
        <f t="shared" si="120"/>
        <v>0.6</v>
      </c>
      <c r="DJ58" s="57">
        <f t="shared" si="121"/>
        <v>0.15</v>
      </c>
      <c r="DK58" s="57">
        <f t="shared" si="122"/>
        <v>0.25</v>
      </c>
      <c r="DL58" s="56">
        <f t="shared" si="123"/>
        <v>0.4</v>
      </c>
      <c r="DM58" s="55">
        <f t="shared" si="124"/>
        <v>2</v>
      </c>
      <c r="DN58" s="272">
        <f t="shared" si="125"/>
        <v>0.216</v>
      </c>
      <c r="DO58" s="55">
        <f t="shared" si="126"/>
        <v>3</v>
      </c>
      <c r="DP58" s="272">
        <f t="shared" si="127"/>
        <v>0.6</v>
      </c>
      <c r="DQ58" s="57">
        <f t="shared" si="128"/>
        <v>0.15</v>
      </c>
      <c r="DR58" s="57">
        <f t="shared" si="129"/>
        <v>0.25</v>
      </c>
      <c r="DS58" s="56">
        <f t="shared" si="130"/>
        <v>0.4</v>
      </c>
      <c r="DT58" s="55">
        <f t="shared" si="131"/>
        <v>1</v>
      </c>
      <c r="DU58" s="272">
        <f t="shared" si="132"/>
        <v>0.12959999999999999</v>
      </c>
      <c r="DV58" s="55">
        <f t="shared" si="133"/>
        <v>3</v>
      </c>
      <c r="DW58" s="272">
        <f t="shared" si="134"/>
        <v>0.6</v>
      </c>
      <c r="DX58" s="57">
        <f t="shared" si="135"/>
        <v>0.15</v>
      </c>
      <c r="DY58" s="57">
        <f t="shared" si="198"/>
        <v>0.25</v>
      </c>
      <c r="DZ58" s="56">
        <f t="shared" si="136"/>
        <v>0.4</v>
      </c>
      <c r="EA58" s="55">
        <f t="shared" si="137"/>
        <v>1</v>
      </c>
      <c r="EB58" s="272">
        <f t="shared" si="138"/>
        <v>7.7759999999999996E-2</v>
      </c>
      <c r="EC58" s="55">
        <f t="shared" si="139"/>
        <v>3</v>
      </c>
      <c r="ED58" s="272">
        <f t="shared" si="140"/>
        <v>0.6</v>
      </c>
      <c r="EE58" s="57">
        <f t="shared" si="141"/>
        <v>0.15</v>
      </c>
      <c r="EF58" s="57">
        <f t="shared" si="142"/>
        <v>0.25</v>
      </c>
      <c r="EG58" s="56">
        <f t="shared" si="143"/>
        <v>0.4</v>
      </c>
      <c r="EH58" s="55">
        <f t="shared" si="144"/>
        <v>1</v>
      </c>
      <c r="EI58" s="272">
        <f t="shared" si="145"/>
        <v>4.6655999999999996E-2</v>
      </c>
      <c r="EJ58" s="55">
        <f t="shared" si="146"/>
        <v>3</v>
      </c>
      <c r="EK58" s="272">
        <f t="shared" si="147"/>
        <v>0.6</v>
      </c>
      <c r="EL58" s="57">
        <f t="shared" si="148"/>
        <v>0</v>
      </c>
      <c r="EM58" s="57">
        <f t="shared" si="149"/>
        <v>0</v>
      </c>
      <c r="EN58" s="56">
        <f t="shared" si="150"/>
        <v>0</v>
      </c>
      <c r="EO58" s="55">
        <f t="shared" si="151"/>
        <v>1</v>
      </c>
      <c r="EP58" s="272">
        <f t="shared" si="152"/>
        <v>4.6655999999999996E-2</v>
      </c>
      <c r="EQ58" s="55">
        <f t="shared" si="153"/>
        <v>3</v>
      </c>
      <c r="ER58" s="272">
        <f t="shared" si="154"/>
        <v>0.6</v>
      </c>
      <c r="ES58" s="57">
        <f t="shared" si="155"/>
        <v>0</v>
      </c>
      <c r="ET58" s="57">
        <f t="shared" si="156"/>
        <v>0</v>
      </c>
      <c r="EU58" s="56">
        <f t="shared" si="157"/>
        <v>0</v>
      </c>
      <c r="EV58" s="55">
        <f t="shared" si="158"/>
        <v>1</v>
      </c>
      <c r="EW58" s="272">
        <f t="shared" si="159"/>
        <v>4.6655999999999996E-2</v>
      </c>
      <c r="EX58" s="55">
        <f t="shared" si="160"/>
        <v>3</v>
      </c>
      <c r="EY58" s="272">
        <f t="shared" si="161"/>
        <v>0.6</v>
      </c>
      <c r="EZ58" s="57">
        <f t="shared" si="162"/>
        <v>0</v>
      </c>
      <c r="FA58" s="57">
        <f t="shared" si="163"/>
        <v>0</v>
      </c>
      <c r="FB58" s="56">
        <f t="shared" si="164"/>
        <v>0</v>
      </c>
      <c r="FC58" s="55">
        <f t="shared" si="165"/>
        <v>1</v>
      </c>
      <c r="FD58" s="272">
        <f t="shared" si="166"/>
        <v>4.6655999999999996E-2</v>
      </c>
      <c r="FE58" s="55">
        <f t="shared" si="167"/>
        <v>3</v>
      </c>
      <c r="FF58" s="272">
        <f t="shared" si="168"/>
        <v>0.6</v>
      </c>
      <c r="FG58" s="57">
        <f t="shared" si="169"/>
        <v>0</v>
      </c>
      <c r="FH58" s="57">
        <f t="shared" si="170"/>
        <v>0</v>
      </c>
      <c r="FI58" s="56">
        <f t="shared" si="171"/>
        <v>0</v>
      </c>
      <c r="FJ58" s="55">
        <f t="shared" si="172"/>
        <v>1</v>
      </c>
      <c r="FK58" s="272">
        <f t="shared" si="173"/>
        <v>4.6655999999999996E-2</v>
      </c>
      <c r="FL58" s="55">
        <f t="shared" si="174"/>
        <v>3</v>
      </c>
      <c r="FM58" s="272">
        <f t="shared" si="175"/>
        <v>0.6</v>
      </c>
      <c r="FN58" s="57">
        <f t="shared" si="176"/>
        <v>0</v>
      </c>
      <c r="FO58" s="57">
        <f t="shared" si="177"/>
        <v>0</v>
      </c>
      <c r="FP58" s="56">
        <f t="shared" si="178"/>
        <v>0</v>
      </c>
      <c r="FQ58" s="55">
        <f t="shared" si="179"/>
        <v>1</v>
      </c>
      <c r="FR58" s="272">
        <f t="shared" si="180"/>
        <v>4.6655999999999996E-2</v>
      </c>
      <c r="FS58" s="55">
        <f t="shared" si="181"/>
        <v>3</v>
      </c>
      <c r="FT58" s="272">
        <f t="shared" si="182"/>
        <v>0.6</v>
      </c>
      <c r="FU58" s="57">
        <f t="shared" si="183"/>
        <v>0</v>
      </c>
      <c r="FV58" s="57">
        <f t="shared" si="184"/>
        <v>0</v>
      </c>
      <c r="FW58" s="56">
        <f t="shared" si="185"/>
        <v>0</v>
      </c>
      <c r="FX58" s="55">
        <f t="shared" si="186"/>
        <v>1</v>
      </c>
      <c r="FY58" s="272">
        <f t="shared" si="187"/>
        <v>4.6655999999999996E-2</v>
      </c>
      <c r="FZ58" s="55">
        <f t="shared" si="188"/>
        <v>3</v>
      </c>
      <c r="GA58" s="272">
        <f t="shared" si="189"/>
        <v>0.6</v>
      </c>
      <c r="GB58" s="57">
        <f t="shared" si="190"/>
        <v>0</v>
      </c>
      <c r="GC58" s="57">
        <f t="shared" si="191"/>
        <v>0</v>
      </c>
      <c r="GD58" s="56">
        <f t="shared" si="192"/>
        <v>0</v>
      </c>
      <c r="GE58" s="55">
        <f t="shared" si="193"/>
        <v>1</v>
      </c>
      <c r="GF58" s="272">
        <f t="shared" si="194"/>
        <v>4.6655999999999996E-2</v>
      </c>
      <c r="GG58" s="55">
        <f t="shared" si="195"/>
        <v>3</v>
      </c>
      <c r="GH58" s="272">
        <f t="shared" si="196"/>
        <v>0.6</v>
      </c>
      <c r="GI58" s="272">
        <f t="shared" si="197"/>
        <v>0.6</v>
      </c>
    </row>
    <row r="59" spans="1:191" ht="102" x14ac:dyDescent="0.2">
      <c r="A59" s="347">
        <v>51</v>
      </c>
      <c r="B59" s="69" t="s">
        <v>680</v>
      </c>
      <c r="C59" s="80" t="s">
        <v>689</v>
      </c>
      <c r="D59" s="74" t="s">
        <v>206</v>
      </c>
      <c r="E59" s="68" t="s">
        <v>204</v>
      </c>
      <c r="F59" s="62" t="s">
        <v>5</v>
      </c>
      <c r="G59" s="68" t="s">
        <v>533</v>
      </c>
      <c r="H59" s="68" t="s">
        <v>173</v>
      </c>
      <c r="I59" s="71" t="s">
        <v>22</v>
      </c>
      <c r="J59" s="71" t="s">
        <v>54</v>
      </c>
      <c r="K59" s="71" t="s">
        <v>53</v>
      </c>
      <c r="L59" s="71" t="s">
        <v>53</v>
      </c>
      <c r="M59" s="71" t="s">
        <v>53</v>
      </c>
      <c r="N59" s="71" t="s">
        <v>53</v>
      </c>
      <c r="O59" s="71" t="s">
        <v>53</v>
      </c>
      <c r="P59" s="71" t="s">
        <v>53</v>
      </c>
      <c r="Q59" s="71" t="s">
        <v>53</v>
      </c>
      <c r="R59" s="71" t="s">
        <v>53</v>
      </c>
      <c r="S59" s="71" t="s">
        <v>54</v>
      </c>
      <c r="T59" s="71" t="s">
        <v>53</v>
      </c>
      <c r="U59" s="71" t="s">
        <v>54</v>
      </c>
      <c r="V59" s="71" t="s">
        <v>53</v>
      </c>
      <c r="W59" s="71" t="s">
        <v>53</v>
      </c>
      <c r="X59" s="71" t="s">
        <v>53</v>
      </c>
      <c r="Y59" s="71" t="s">
        <v>53</v>
      </c>
      <c r="Z59" s="71" t="s">
        <v>53</v>
      </c>
      <c r="AA59" s="71" t="s">
        <v>53</v>
      </c>
      <c r="AB59" s="71" t="s">
        <v>53</v>
      </c>
      <c r="AC59" s="70" t="str">
        <f t="shared" si="100"/>
        <v>3 - Media</v>
      </c>
      <c r="AD59" s="233">
        <f t="shared" si="101"/>
        <v>0.6</v>
      </c>
      <c r="AE59" s="70" t="str">
        <f t="shared" si="102"/>
        <v>3 - Moderado</v>
      </c>
      <c r="AF59" s="233">
        <f t="shared" si="103"/>
        <v>0.6</v>
      </c>
      <c r="AG59" s="69" t="str">
        <f>IFERROR(INDEX(#REF!,MATCH(I59,#REF!,0),MATCH(AE59,#REF!,0)),"")</f>
        <v/>
      </c>
      <c r="AH59" s="233">
        <f t="shared" si="104"/>
        <v>0.36</v>
      </c>
      <c r="AI59" s="80" t="s">
        <v>688</v>
      </c>
      <c r="AJ59" s="67" t="s">
        <v>677</v>
      </c>
      <c r="AK59" s="72" t="s">
        <v>676</v>
      </c>
      <c r="AL59" s="72" t="s">
        <v>675</v>
      </c>
      <c r="AM59" s="62" t="s">
        <v>35</v>
      </c>
      <c r="AN59" s="67" t="s">
        <v>45</v>
      </c>
      <c r="AO59" s="67" t="s">
        <v>50</v>
      </c>
      <c r="AP59" s="62" t="s">
        <v>52</v>
      </c>
      <c r="AQ59" s="62" t="s">
        <v>35</v>
      </c>
      <c r="AR59" s="67" t="s">
        <v>45</v>
      </c>
      <c r="AS59" s="67" t="s">
        <v>50</v>
      </c>
      <c r="AT59" s="62" t="s">
        <v>52</v>
      </c>
      <c r="AU59" s="62" t="s">
        <v>35</v>
      </c>
      <c r="AV59" s="67" t="s">
        <v>45</v>
      </c>
      <c r="AW59" s="67" t="s">
        <v>50</v>
      </c>
      <c r="AX59" s="62" t="s">
        <v>52</v>
      </c>
      <c r="AY59" s="62" t="s">
        <v>35</v>
      </c>
      <c r="AZ59" s="67" t="s">
        <v>45</v>
      </c>
      <c r="BA59" s="67" t="s">
        <v>50</v>
      </c>
      <c r="BB59" s="62" t="s">
        <v>52</v>
      </c>
      <c r="BC59" s="62"/>
      <c r="BD59" s="67"/>
      <c r="BE59" s="67"/>
      <c r="BF59" s="62"/>
      <c r="BG59" s="62"/>
      <c r="BH59" s="67"/>
      <c r="BI59" s="67"/>
      <c r="BJ59" s="62"/>
      <c r="BK59" s="62"/>
      <c r="BL59" s="67"/>
      <c r="BM59" s="67"/>
      <c r="BN59" s="62"/>
      <c r="BO59" s="62"/>
      <c r="BP59" s="67"/>
      <c r="BQ59" s="67"/>
      <c r="BR59" s="62"/>
      <c r="BS59" s="62"/>
      <c r="BT59" s="67"/>
      <c r="BU59" s="67"/>
      <c r="BV59" s="62"/>
      <c r="BW59" s="62"/>
      <c r="BX59" s="67"/>
      <c r="BY59" s="67"/>
      <c r="BZ59" s="62"/>
      <c r="CA59" s="62"/>
      <c r="CB59" s="67"/>
      <c r="CC59" s="67"/>
      <c r="CD59" s="62"/>
      <c r="CE59" s="62"/>
      <c r="CF59" s="67"/>
      <c r="CG59" s="67"/>
      <c r="CH59" s="62"/>
      <c r="CI59" s="67"/>
      <c r="CJ59" s="67"/>
      <c r="CK59" s="62"/>
      <c r="CL59" s="66" t="s">
        <v>18</v>
      </c>
      <c r="CM59" s="249">
        <f t="shared" si="105"/>
        <v>7.7759999999999996E-2</v>
      </c>
      <c r="CN59" s="66" t="s">
        <v>30</v>
      </c>
      <c r="CO59" s="249">
        <f t="shared" si="106"/>
        <v>0.6</v>
      </c>
      <c r="CP59" s="63" t="str">
        <f t="shared" si="107"/>
        <v>MODERADO</v>
      </c>
      <c r="CQ59" s="233">
        <f t="shared" si="108"/>
        <v>4.6655999999999996E-2</v>
      </c>
      <c r="CR59" s="77" t="s">
        <v>230</v>
      </c>
      <c r="CS59" s="63">
        <f t="shared" si="109"/>
        <v>3</v>
      </c>
      <c r="CT59" s="62"/>
      <c r="CU59" s="172" t="s">
        <v>687</v>
      </c>
      <c r="CV59" s="79" t="s">
        <v>672</v>
      </c>
      <c r="CW59" s="242"/>
      <c r="CX59" s="56">
        <f t="shared" si="110"/>
        <v>3</v>
      </c>
      <c r="CY59" s="59">
        <f t="shared" si="111"/>
        <v>3</v>
      </c>
      <c r="CZ59" s="56" t="str">
        <f t="shared" si="112"/>
        <v>Moderado</v>
      </c>
      <c r="DA59" s="237">
        <f t="shared" si="113"/>
        <v>0.6</v>
      </c>
      <c r="DB59" s="57">
        <f t="shared" si="114"/>
        <v>0.15</v>
      </c>
      <c r="DC59" s="57">
        <f t="shared" si="115"/>
        <v>0.25</v>
      </c>
      <c r="DD59" s="56">
        <f t="shared" si="116"/>
        <v>0.4</v>
      </c>
      <c r="DE59" s="55">
        <f t="shared" si="117"/>
        <v>2</v>
      </c>
      <c r="DF59" s="272">
        <f t="shared" si="118"/>
        <v>0.36</v>
      </c>
      <c r="DG59" s="55">
        <f t="shared" si="119"/>
        <v>3</v>
      </c>
      <c r="DH59" s="55"/>
      <c r="DI59" s="272">
        <f t="shared" si="120"/>
        <v>0.6</v>
      </c>
      <c r="DJ59" s="57">
        <f t="shared" si="121"/>
        <v>0.15</v>
      </c>
      <c r="DK59" s="57">
        <f t="shared" si="122"/>
        <v>0.25</v>
      </c>
      <c r="DL59" s="56">
        <f t="shared" si="123"/>
        <v>0.4</v>
      </c>
      <c r="DM59" s="55">
        <f t="shared" si="124"/>
        <v>2</v>
      </c>
      <c r="DN59" s="272">
        <f t="shared" si="125"/>
        <v>0.216</v>
      </c>
      <c r="DO59" s="55">
        <f t="shared" si="126"/>
        <v>3</v>
      </c>
      <c r="DP59" s="272">
        <f t="shared" si="127"/>
        <v>0.6</v>
      </c>
      <c r="DQ59" s="57">
        <f t="shared" si="128"/>
        <v>0.15</v>
      </c>
      <c r="DR59" s="57">
        <f t="shared" si="129"/>
        <v>0.25</v>
      </c>
      <c r="DS59" s="56">
        <f t="shared" si="130"/>
        <v>0.4</v>
      </c>
      <c r="DT59" s="55">
        <f t="shared" si="131"/>
        <v>1</v>
      </c>
      <c r="DU59" s="272">
        <f t="shared" si="132"/>
        <v>0.12959999999999999</v>
      </c>
      <c r="DV59" s="55">
        <f t="shared" si="133"/>
        <v>3</v>
      </c>
      <c r="DW59" s="272">
        <f t="shared" si="134"/>
        <v>0.6</v>
      </c>
      <c r="DX59" s="57">
        <f t="shared" si="135"/>
        <v>0.15</v>
      </c>
      <c r="DY59" s="57">
        <f t="shared" si="198"/>
        <v>0.25</v>
      </c>
      <c r="DZ59" s="56">
        <f t="shared" si="136"/>
        <v>0.4</v>
      </c>
      <c r="EA59" s="55">
        <f t="shared" si="137"/>
        <v>1</v>
      </c>
      <c r="EB59" s="272">
        <f t="shared" si="138"/>
        <v>7.7759999999999996E-2</v>
      </c>
      <c r="EC59" s="55">
        <f t="shared" si="139"/>
        <v>3</v>
      </c>
      <c r="ED59" s="272">
        <f t="shared" si="140"/>
        <v>0.6</v>
      </c>
      <c r="EE59" s="57">
        <f t="shared" si="141"/>
        <v>0</v>
      </c>
      <c r="EF59" s="57">
        <f t="shared" si="142"/>
        <v>0</v>
      </c>
      <c r="EG59" s="56">
        <f t="shared" si="143"/>
        <v>0</v>
      </c>
      <c r="EH59" s="55">
        <f t="shared" si="144"/>
        <v>1</v>
      </c>
      <c r="EI59" s="272">
        <f t="shared" si="145"/>
        <v>7.7759999999999996E-2</v>
      </c>
      <c r="EJ59" s="55">
        <f t="shared" si="146"/>
        <v>3</v>
      </c>
      <c r="EK59" s="272">
        <f t="shared" si="147"/>
        <v>0.6</v>
      </c>
      <c r="EL59" s="57">
        <f t="shared" si="148"/>
        <v>0</v>
      </c>
      <c r="EM59" s="57">
        <f t="shared" si="149"/>
        <v>0</v>
      </c>
      <c r="EN59" s="56">
        <f t="shared" si="150"/>
        <v>0</v>
      </c>
      <c r="EO59" s="55">
        <f t="shared" si="151"/>
        <v>1</v>
      </c>
      <c r="EP59" s="272">
        <f t="shared" si="152"/>
        <v>7.7759999999999996E-2</v>
      </c>
      <c r="EQ59" s="55">
        <f t="shared" si="153"/>
        <v>3</v>
      </c>
      <c r="ER59" s="272">
        <f t="shared" si="154"/>
        <v>0.6</v>
      </c>
      <c r="ES59" s="57">
        <f t="shared" si="155"/>
        <v>0</v>
      </c>
      <c r="ET59" s="57">
        <f t="shared" si="156"/>
        <v>0</v>
      </c>
      <c r="EU59" s="56">
        <f t="shared" si="157"/>
        <v>0</v>
      </c>
      <c r="EV59" s="55">
        <f t="shared" si="158"/>
        <v>1</v>
      </c>
      <c r="EW59" s="272">
        <f t="shared" si="159"/>
        <v>7.7759999999999996E-2</v>
      </c>
      <c r="EX59" s="55">
        <f t="shared" si="160"/>
        <v>3</v>
      </c>
      <c r="EY59" s="272">
        <f t="shared" si="161"/>
        <v>0.6</v>
      </c>
      <c r="EZ59" s="57">
        <f t="shared" si="162"/>
        <v>0</v>
      </c>
      <c r="FA59" s="57">
        <f t="shared" si="163"/>
        <v>0</v>
      </c>
      <c r="FB59" s="56">
        <f t="shared" si="164"/>
        <v>0</v>
      </c>
      <c r="FC59" s="55">
        <f t="shared" si="165"/>
        <v>1</v>
      </c>
      <c r="FD59" s="272">
        <f t="shared" si="166"/>
        <v>7.7759999999999996E-2</v>
      </c>
      <c r="FE59" s="55">
        <f t="shared" si="167"/>
        <v>3</v>
      </c>
      <c r="FF59" s="272">
        <f t="shared" si="168"/>
        <v>0.6</v>
      </c>
      <c r="FG59" s="57">
        <f t="shared" si="169"/>
        <v>0</v>
      </c>
      <c r="FH59" s="57">
        <f t="shared" si="170"/>
        <v>0</v>
      </c>
      <c r="FI59" s="56">
        <f t="shared" si="171"/>
        <v>0</v>
      </c>
      <c r="FJ59" s="55">
        <f t="shared" si="172"/>
        <v>1</v>
      </c>
      <c r="FK59" s="272">
        <f t="shared" si="173"/>
        <v>7.7759999999999996E-2</v>
      </c>
      <c r="FL59" s="55">
        <f t="shared" si="174"/>
        <v>3</v>
      </c>
      <c r="FM59" s="272">
        <f t="shared" si="175"/>
        <v>0.6</v>
      </c>
      <c r="FN59" s="57">
        <f t="shared" si="176"/>
        <v>0</v>
      </c>
      <c r="FO59" s="57">
        <f t="shared" si="177"/>
        <v>0</v>
      </c>
      <c r="FP59" s="56">
        <f t="shared" si="178"/>
        <v>0</v>
      </c>
      <c r="FQ59" s="55">
        <f t="shared" si="179"/>
        <v>1</v>
      </c>
      <c r="FR59" s="272">
        <f t="shared" si="180"/>
        <v>7.7759999999999996E-2</v>
      </c>
      <c r="FS59" s="55">
        <f t="shared" si="181"/>
        <v>3</v>
      </c>
      <c r="FT59" s="272">
        <f t="shared" si="182"/>
        <v>0.6</v>
      </c>
      <c r="FU59" s="57">
        <f t="shared" si="183"/>
        <v>0</v>
      </c>
      <c r="FV59" s="57">
        <f t="shared" si="184"/>
        <v>0</v>
      </c>
      <c r="FW59" s="56">
        <f t="shared" si="185"/>
        <v>0</v>
      </c>
      <c r="FX59" s="55">
        <f t="shared" si="186"/>
        <v>1</v>
      </c>
      <c r="FY59" s="272">
        <f t="shared" si="187"/>
        <v>7.7759999999999996E-2</v>
      </c>
      <c r="FZ59" s="55">
        <f t="shared" si="188"/>
        <v>3</v>
      </c>
      <c r="GA59" s="272">
        <f t="shared" si="189"/>
        <v>0.6</v>
      </c>
      <c r="GB59" s="57">
        <f t="shared" si="190"/>
        <v>0</v>
      </c>
      <c r="GC59" s="57">
        <f t="shared" si="191"/>
        <v>0</v>
      </c>
      <c r="GD59" s="56">
        <f t="shared" si="192"/>
        <v>0</v>
      </c>
      <c r="GE59" s="55">
        <f t="shared" si="193"/>
        <v>1</v>
      </c>
      <c r="GF59" s="272">
        <f t="shared" si="194"/>
        <v>7.7759999999999996E-2</v>
      </c>
      <c r="GG59" s="55">
        <f t="shared" si="195"/>
        <v>3</v>
      </c>
      <c r="GH59" s="272">
        <f t="shared" si="196"/>
        <v>0.6</v>
      </c>
      <c r="GI59" s="272">
        <f t="shared" si="197"/>
        <v>0.6</v>
      </c>
    </row>
    <row r="60" spans="1:191" ht="112.2" x14ac:dyDescent="0.2">
      <c r="A60" s="351">
        <v>52</v>
      </c>
      <c r="B60" s="350" t="s">
        <v>680</v>
      </c>
      <c r="C60" s="349" t="s">
        <v>686</v>
      </c>
      <c r="D60" s="74" t="s">
        <v>205</v>
      </c>
      <c r="E60" s="68" t="s">
        <v>539</v>
      </c>
      <c r="F60" s="62" t="s">
        <v>224</v>
      </c>
      <c r="G60" s="68" t="s">
        <v>533</v>
      </c>
      <c r="H60" s="68" t="s">
        <v>173</v>
      </c>
      <c r="I60" s="71" t="s">
        <v>20</v>
      </c>
      <c r="J60" s="71" t="s">
        <v>54</v>
      </c>
      <c r="K60" s="71" t="s">
        <v>53</v>
      </c>
      <c r="L60" s="71" t="s">
        <v>53</v>
      </c>
      <c r="M60" s="71" t="s">
        <v>53</v>
      </c>
      <c r="N60" s="71" t="s">
        <v>53</v>
      </c>
      <c r="O60" s="71" t="s">
        <v>53</v>
      </c>
      <c r="P60" s="71" t="s">
        <v>53</v>
      </c>
      <c r="Q60" s="71" t="s">
        <v>53</v>
      </c>
      <c r="R60" s="71" t="s">
        <v>53</v>
      </c>
      <c r="S60" s="71" t="s">
        <v>54</v>
      </c>
      <c r="T60" s="71" t="s">
        <v>53</v>
      </c>
      <c r="U60" s="71" t="s">
        <v>54</v>
      </c>
      <c r="V60" s="71" t="s">
        <v>53</v>
      </c>
      <c r="W60" s="71" t="s">
        <v>53</v>
      </c>
      <c r="X60" s="71" t="s">
        <v>53</v>
      </c>
      <c r="Y60" s="71" t="s">
        <v>53</v>
      </c>
      <c r="Z60" s="71" t="s">
        <v>53</v>
      </c>
      <c r="AA60" s="71" t="s">
        <v>53</v>
      </c>
      <c r="AB60" s="71" t="s">
        <v>53</v>
      </c>
      <c r="AC60" s="70" t="str">
        <f t="shared" si="100"/>
        <v>2 - Baja</v>
      </c>
      <c r="AD60" s="233">
        <f t="shared" si="101"/>
        <v>0.4</v>
      </c>
      <c r="AE60" s="70" t="str">
        <f t="shared" si="102"/>
        <v>3 - Moderado</v>
      </c>
      <c r="AF60" s="233">
        <f t="shared" si="103"/>
        <v>0.6</v>
      </c>
      <c r="AG60" s="69" t="str">
        <f>IFERROR(INDEX(#REF!,MATCH(I60,#REF!,0),MATCH(AE60,#REF!,0)),"")</f>
        <v/>
      </c>
      <c r="AH60" s="233">
        <f t="shared" si="104"/>
        <v>0.24</v>
      </c>
      <c r="AI60" s="348" t="s">
        <v>685</v>
      </c>
      <c r="AJ60" s="67" t="s">
        <v>677</v>
      </c>
      <c r="AK60" s="72" t="s">
        <v>684</v>
      </c>
      <c r="AL60" s="72" t="s">
        <v>683</v>
      </c>
      <c r="AM60" s="62" t="s">
        <v>35</v>
      </c>
      <c r="AN60" s="67" t="s">
        <v>45</v>
      </c>
      <c r="AO60" s="67" t="s">
        <v>50</v>
      </c>
      <c r="AP60" s="62" t="s">
        <v>52</v>
      </c>
      <c r="AQ60" s="62" t="s">
        <v>35</v>
      </c>
      <c r="AR60" s="67" t="s">
        <v>45</v>
      </c>
      <c r="AS60" s="67" t="s">
        <v>50</v>
      </c>
      <c r="AT60" s="62" t="s">
        <v>52</v>
      </c>
      <c r="AU60" s="62" t="s">
        <v>35</v>
      </c>
      <c r="AV60" s="67" t="s">
        <v>45</v>
      </c>
      <c r="AW60" s="67" t="s">
        <v>50</v>
      </c>
      <c r="AX60" s="62" t="s">
        <v>52</v>
      </c>
      <c r="AY60" s="62" t="s">
        <v>35</v>
      </c>
      <c r="AZ60" s="67" t="s">
        <v>45</v>
      </c>
      <c r="BA60" s="67" t="s">
        <v>50</v>
      </c>
      <c r="BB60" s="62" t="s">
        <v>52</v>
      </c>
      <c r="BC60" s="62" t="s">
        <v>35</v>
      </c>
      <c r="BD60" s="67" t="s">
        <v>45</v>
      </c>
      <c r="BE60" s="67" t="s">
        <v>50</v>
      </c>
      <c r="BF60" s="62" t="s">
        <v>52</v>
      </c>
      <c r="BG60" s="62"/>
      <c r="BH60" s="67"/>
      <c r="BI60" s="67"/>
      <c r="BJ60" s="62"/>
      <c r="BK60" s="62"/>
      <c r="BL60" s="67"/>
      <c r="BM60" s="67"/>
      <c r="BN60" s="62"/>
      <c r="BO60" s="62"/>
      <c r="BP60" s="67"/>
      <c r="BQ60" s="67"/>
      <c r="BR60" s="62"/>
      <c r="BS60" s="62"/>
      <c r="BT60" s="67"/>
      <c r="BU60" s="67"/>
      <c r="BV60" s="62"/>
      <c r="BW60" s="62"/>
      <c r="BX60" s="67"/>
      <c r="BY60" s="67"/>
      <c r="BZ60" s="62"/>
      <c r="CA60" s="62"/>
      <c r="CB60" s="67"/>
      <c r="CC60" s="67"/>
      <c r="CD60" s="62"/>
      <c r="CE60" s="62"/>
      <c r="CF60" s="67"/>
      <c r="CG60" s="67"/>
      <c r="CH60" s="62"/>
      <c r="CI60" s="67"/>
      <c r="CJ60" s="67"/>
      <c r="CK60" s="62"/>
      <c r="CL60" s="66" t="s">
        <v>18</v>
      </c>
      <c r="CM60" s="249">
        <f t="shared" si="105"/>
        <v>3.1103999999999993E-2</v>
      </c>
      <c r="CN60" s="66" t="s">
        <v>30</v>
      </c>
      <c r="CO60" s="249">
        <f t="shared" si="106"/>
        <v>0.6</v>
      </c>
      <c r="CP60" s="63" t="str">
        <f t="shared" si="107"/>
        <v>MODERADO</v>
      </c>
      <c r="CQ60" s="233">
        <f t="shared" si="108"/>
        <v>1.8662399999999996E-2</v>
      </c>
      <c r="CR60" s="77" t="s">
        <v>682</v>
      </c>
      <c r="CS60" s="63">
        <f t="shared" si="109"/>
        <v>3</v>
      </c>
      <c r="CT60" s="62"/>
      <c r="CU60" s="345" t="s">
        <v>681</v>
      </c>
      <c r="CV60" s="79" t="s">
        <v>672</v>
      </c>
      <c r="CW60" s="242"/>
      <c r="CX60" s="56">
        <f t="shared" si="110"/>
        <v>3</v>
      </c>
      <c r="CY60" s="59">
        <f t="shared" si="111"/>
        <v>3</v>
      </c>
      <c r="CZ60" s="56" t="str">
        <f t="shared" si="112"/>
        <v>Moderado</v>
      </c>
      <c r="DA60" s="237">
        <f t="shared" si="113"/>
        <v>0.6</v>
      </c>
      <c r="DB60" s="57">
        <f t="shared" si="114"/>
        <v>0.15</v>
      </c>
      <c r="DC60" s="57">
        <f t="shared" si="115"/>
        <v>0.25</v>
      </c>
      <c r="DD60" s="56">
        <f t="shared" si="116"/>
        <v>0.4</v>
      </c>
      <c r="DE60" s="55">
        <f t="shared" si="117"/>
        <v>2</v>
      </c>
      <c r="DF60" s="272">
        <f t="shared" si="118"/>
        <v>0.24</v>
      </c>
      <c r="DG60" s="55">
        <f t="shared" si="119"/>
        <v>3</v>
      </c>
      <c r="DH60" s="55"/>
      <c r="DI60" s="272">
        <f t="shared" si="120"/>
        <v>0.6</v>
      </c>
      <c r="DJ60" s="57">
        <f t="shared" si="121"/>
        <v>0.15</v>
      </c>
      <c r="DK60" s="57">
        <f t="shared" si="122"/>
        <v>0.25</v>
      </c>
      <c r="DL60" s="56">
        <f t="shared" si="123"/>
        <v>0.4</v>
      </c>
      <c r="DM60" s="55">
        <f t="shared" si="124"/>
        <v>1</v>
      </c>
      <c r="DN60" s="272">
        <f t="shared" si="125"/>
        <v>0.14399999999999999</v>
      </c>
      <c r="DO60" s="55">
        <f t="shared" si="126"/>
        <v>3</v>
      </c>
      <c r="DP60" s="272">
        <f t="shared" si="127"/>
        <v>0.6</v>
      </c>
      <c r="DQ60" s="57">
        <f t="shared" si="128"/>
        <v>0.15</v>
      </c>
      <c r="DR60" s="57">
        <f t="shared" si="129"/>
        <v>0.25</v>
      </c>
      <c r="DS60" s="56">
        <f t="shared" si="130"/>
        <v>0.4</v>
      </c>
      <c r="DT60" s="55">
        <f t="shared" si="131"/>
        <v>1</v>
      </c>
      <c r="DU60" s="272">
        <f t="shared" si="132"/>
        <v>8.6399999999999991E-2</v>
      </c>
      <c r="DV60" s="55">
        <f t="shared" si="133"/>
        <v>3</v>
      </c>
      <c r="DW60" s="272">
        <f t="shared" si="134"/>
        <v>0.6</v>
      </c>
      <c r="DX60" s="57">
        <f t="shared" si="135"/>
        <v>0.15</v>
      </c>
      <c r="DY60" s="57">
        <f t="shared" si="198"/>
        <v>0.25</v>
      </c>
      <c r="DZ60" s="56">
        <f t="shared" si="136"/>
        <v>0.4</v>
      </c>
      <c r="EA60" s="55">
        <f t="shared" si="137"/>
        <v>1</v>
      </c>
      <c r="EB60" s="272">
        <f t="shared" si="138"/>
        <v>5.183999999999999E-2</v>
      </c>
      <c r="EC60" s="55">
        <f t="shared" si="139"/>
        <v>3</v>
      </c>
      <c r="ED60" s="272">
        <f t="shared" si="140"/>
        <v>0.6</v>
      </c>
      <c r="EE60" s="57">
        <f t="shared" si="141"/>
        <v>0.15</v>
      </c>
      <c r="EF60" s="57">
        <f t="shared" si="142"/>
        <v>0.25</v>
      </c>
      <c r="EG60" s="56">
        <f t="shared" si="143"/>
        <v>0.4</v>
      </c>
      <c r="EH60" s="55">
        <f t="shared" si="144"/>
        <v>1</v>
      </c>
      <c r="EI60" s="272">
        <f t="shared" si="145"/>
        <v>3.1103999999999993E-2</v>
      </c>
      <c r="EJ60" s="55">
        <f t="shared" si="146"/>
        <v>3</v>
      </c>
      <c r="EK60" s="272">
        <f t="shared" si="147"/>
        <v>0.6</v>
      </c>
      <c r="EL60" s="57">
        <f t="shared" si="148"/>
        <v>0</v>
      </c>
      <c r="EM60" s="57">
        <f t="shared" si="149"/>
        <v>0</v>
      </c>
      <c r="EN60" s="56">
        <f t="shared" si="150"/>
        <v>0</v>
      </c>
      <c r="EO60" s="55">
        <f t="shared" si="151"/>
        <v>1</v>
      </c>
      <c r="EP60" s="272">
        <f t="shared" si="152"/>
        <v>3.1103999999999993E-2</v>
      </c>
      <c r="EQ60" s="55">
        <f t="shared" si="153"/>
        <v>3</v>
      </c>
      <c r="ER60" s="272">
        <f t="shared" si="154"/>
        <v>0.6</v>
      </c>
      <c r="ES60" s="57">
        <f t="shared" si="155"/>
        <v>0</v>
      </c>
      <c r="ET60" s="57">
        <f t="shared" si="156"/>
        <v>0</v>
      </c>
      <c r="EU60" s="56">
        <f t="shared" si="157"/>
        <v>0</v>
      </c>
      <c r="EV60" s="55">
        <f t="shared" si="158"/>
        <v>1</v>
      </c>
      <c r="EW60" s="272">
        <f t="shared" si="159"/>
        <v>3.1103999999999993E-2</v>
      </c>
      <c r="EX60" s="55">
        <f t="shared" si="160"/>
        <v>3</v>
      </c>
      <c r="EY60" s="272">
        <f t="shared" si="161"/>
        <v>0.6</v>
      </c>
      <c r="EZ60" s="57">
        <f t="shared" si="162"/>
        <v>0</v>
      </c>
      <c r="FA60" s="57">
        <f t="shared" si="163"/>
        <v>0</v>
      </c>
      <c r="FB60" s="56">
        <f t="shared" si="164"/>
        <v>0</v>
      </c>
      <c r="FC60" s="55">
        <f t="shared" si="165"/>
        <v>1</v>
      </c>
      <c r="FD60" s="272">
        <f t="shared" si="166"/>
        <v>3.1103999999999993E-2</v>
      </c>
      <c r="FE60" s="55">
        <f t="shared" si="167"/>
        <v>3</v>
      </c>
      <c r="FF60" s="272">
        <f t="shared" si="168"/>
        <v>0.6</v>
      </c>
      <c r="FG60" s="57">
        <f t="shared" si="169"/>
        <v>0</v>
      </c>
      <c r="FH60" s="57">
        <f t="shared" si="170"/>
        <v>0</v>
      </c>
      <c r="FI60" s="56">
        <f t="shared" si="171"/>
        <v>0</v>
      </c>
      <c r="FJ60" s="55">
        <f t="shared" si="172"/>
        <v>1</v>
      </c>
      <c r="FK60" s="272">
        <f t="shared" si="173"/>
        <v>3.1103999999999993E-2</v>
      </c>
      <c r="FL60" s="55">
        <f t="shared" si="174"/>
        <v>3</v>
      </c>
      <c r="FM60" s="272">
        <f t="shared" si="175"/>
        <v>0.6</v>
      </c>
      <c r="FN60" s="57">
        <f t="shared" si="176"/>
        <v>0</v>
      </c>
      <c r="FO60" s="57">
        <f t="shared" si="177"/>
        <v>0</v>
      </c>
      <c r="FP60" s="56">
        <f t="shared" si="178"/>
        <v>0</v>
      </c>
      <c r="FQ60" s="55">
        <f t="shared" si="179"/>
        <v>1</v>
      </c>
      <c r="FR60" s="272">
        <f t="shared" si="180"/>
        <v>3.1103999999999993E-2</v>
      </c>
      <c r="FS60" s="55">
        <f t="shared" si="181"/>
        <v>3</v>
      </c>
      <c r="FT60" s="272">
        <f t="shared" si="182"/>
        <v>0.6</v>
      </c>
      <c r="FU60" s="57">
        <f t="shared" si="183"/>
        <v>0</v>
      </c>
      <c r="FV60" s="57">
        <f t="shared" si="184"/>
        <v>0</v>
      </c>
      <c r="FW60" s="56">
        <f t="shared" si="185"/>
        <v>0</v>
      </c>
      <c r="FX60" s="55">
        <f t="shared" si="186"/>
        <v>1</v>
      </c>
      <c r="FY60" s="272">
        <f t="shared" si="187"/>
        <v>3.1103999999999993E-2</v>
      </c>
      <c r="FZ60" s="55">
        <f t="shared" si="188"/>
        <v>3</v>
      </c>
      <c r="GA60" s="272">
        <f t="shared" si="189"/>
        <v>0.6</v>
      </c>
      <c r="GB60" s="57">
        <f t="shared" si="190"/>
        <v>0</v>
      </c>
      <c r="GC60" s="57">
        <f t="shared" si="191"/>
        <v>0</v>
      </c>
      <c r="GD60" s="56">
        <f t="shared" si="192"/>
        <v>0</v>
      </c>
      <c r="GE60" s="55">
        <f t="shared" si="193"/>
        <v>1</v>
      </c>
      <c r="GF60" s="272">
        <f t="shared" si="194"/>
        <v>3.1103999999999993E-2</v>
      </c>
      <c r="GG60" s="55">
        <f t="shared" si="195"/>
        <v>3</v>
      </c>
      <c r="GH60" s="272">
        <f t="shared" si="196"/>
        <v>0.6</v>
      </c>
      <c r="GI60" s="272">
        <f t="shared" si="197"/>
        <v>0.6</v>
      </c>
    </row>
    <row r="61" spans="1:191" ht="112.2" x14ac:dyDescent="0.2">
      <c r="A61" s="347">
        <v>53</v>
      </c>
      <c r="B61" s="69" t="s">
        <v>680</v>
      </c>
      <c r="C61" s="80" t="s">
        <v>679</v>
      </c>
      <c r="D61" s="74" t="s">
        <v>206</v>
      </c>
      <c r="E61" s="68" t="s">
        <v>204</v>
      </c>
      <c r="F61" s="62" t="s">
        <v>5</v>
      </c>
      <c r="G61" s="68" t="s">
        <v>533</v>
      </c>
      <c r="H61" s="68" t="s">
        <v>173</v>
      </c>
      <c r="I61" s="71" t="s">
        <v>20</v>
      </c>
      <c r="J61" s="71" t="s">
        <v>54</v>
      </c>
      <c r="K61" s="71" t="s">
        <v>53</v>
      </c>
      <c r="L61" s="71" t="s">
        <v>53</v>
      </c>
      <c r="M61" s="71" t="s">
        <v>53</v>
      </c>
      <c r="N61" s="71" t="s">
        <v>53</v>
      </c>
      <c r="O61" s="71" t="s">
        <v>53</v>
      </c>
      <c r="P61" s="71" t="s">
        <v>53</v>
      </c>
      <c r="Q61" s="71" t="s">
        <v>53</v>
      </c>
      <c r="R61" s="71" t="s">
        <v>53</v>
      </c>
      <c r="S61" s="71" t="s">
        <v>54</v>
      </c>
      <c r="T61" s="71" t="s">
        <v>53</v>
      </c>
      <c r="U61" s="71" t="s">
        <v>54</v>
      </c>
      <c r="V61" s="71" t="s">
        <v>53</v>
      </c>
      <c r="W61" s="71" t="s">
        <v>53</v>
      </c>
      <c r="X61" s="71" t="s">
        <v>53</v>
      </c>
      <c r="Y61" s="71" t="s">
        <v>53</v>
      </c>
      <c r="Z61" s="71" t="s">
        <v>53</v>
      </c>
      <c r="AA61" s="71" t="s">
        <v>53</v>
      </c>
      <c r="AB61" s="71" t="s">
        <v>53</v>
      </c>
      <c r="AC61" s="70" t="str">
        <f t="shared" si="100"/>
        <v>2 - Baja</v>
      </c>
      <c r="AD61" s="233">
        <f t="shared" si="101"/>
        <v>0.4</v>
      </c>
      <c r="AE61" s="70" t="str">
        <f t="shared" si="102"/>
        <v>3 - Moderado</v>
      </c>
      <c r="AF61" s="233">
        <f t="shared" si="103"/>
        <v>0.6</v>
      </c>
      <c r="AG61" s="69" t="str">
        <f>IFERROR(INDEX(#REF!,MATCH(I61,#REF!,0),MATCH(AE61,#REF!,0)),"")</f>
        <v/>
      </c>
      <c r="AH61" s="233">
        <f t="shared" si="104"/>
        <v>0.24</v>
      </c>
      <c r="AI61" s="80" t="s">
        <v>678</v>
      </c>
      <c r="AJ61" s="67" t="s">
        <v>677</v>
      </c>
      <c r="AK61" s="72" t="s">
        <v>676</v>
      </c>
      <c r="AL61" s="72" t="s">
        <v>675</v>
      </c>
      <c r="AM61" s="62" t="s">
        <v>35</v>
      </c>
      <c r="AN61" s="67" t="s">
        <v>45</v>
      </c>
      <c r="AO61" s="67" t="s">
        <v>50</v>
      </c>
      <c r="AP61" s="62" t="s">
        <v>52</v>
      </c>
      <c r="AQ61" s="62" t="s">
        <v>35</v>
      </c>
      <c r="AR61" s="67" t="s">
        <v>45</v>
      </c>
      <c r="AS61" s="67" t="s">
        <v>50</v>
      </c>
      <c r="AT61" s="62" t="s">
        <v>52</v>
      </c>
      <c r="AU61" s="62" t="s">
        <v>35</v>
      </c>
      <c r="AV61" s="67" t="s">
        <v>45</v>
      </c>
      <c r="AW61" s="67" t="s">
        <v>50</v>
      </c>
      <c r="AX61" s="62" t="s">
        <v>52</v>
      </c>
      <c r="AY61" s="62" t="s">
        <v>35</v>
      </c>
      <c r="AZ61" s="67" t="s">
        <v>45</v>
      </c>
      <c r="BA61" s="67" t="s">
        <v>50</v>
      </c>
      <c r="BB61" s="62" t="s">
        <v>52</v>
      </c>
      <c r="BC61" s="62"/>
      <c r="BD61" s="67"/>
      <c r="BE61" s="67"/>
      <c r="BF61" s="62"/>
      <c r="BG61" s="62"/>
      <c r="BH61" s="67"/>
      <c r="BI61" s="67"/>
      <c r="BJ61" s="62"/>
      <c r="BK61" s="62"/>
      <c r="BL61" s="67"/>
      <c r="BM61" s="67"/>
      <c r="BN61" s="62"/>
      <c r="BO61" s="62"/>
      <c r="BP61" s="67"/>
      <c r="BQ61" s="67"/>
      <c r="BR61" s="62"/>
      <c r="BS61" s="62"/>
      <c r="BT61" s="67"/>
      <c r="BU61" s="67"/>
      <c r="BV61" s="62"/>
      <c r="BW61" s="62"/>
      <c r="BX61" s="67"/>
      <c r="BY61" s="67"/>
      <c r="BZ61" s="62"/>
      <c r="CA61" s="62"/>
      <c r="CB61" s="67"/>
      <c r="CC61" s="67"/>
      <c r="CD61" s="62"/>
      <c r="CE61" s="62"/>
      <c r="CF61" s="67"/>
      <c r="CG61" s="67"/>
      <c r="CH61" s="62"/>
      <c r="CI61" s="67"/>
      <c r="CJ61" s="67"/>
      <c r="CK61" s="62"/>
      <c r="CL61" s="66" t="s">
        <v>18</v>
      </c>
      <c r="CM61" s="249">
        <f t="shared" si="105"/>
        <v>5.183999999999999E-2</v>
      </c>
      <c r="CN61" s="66" t="s">
        <v>30</v>
      </c>
      <c r="CO61" s="249">
        <f t="shared" si="106"/>
        <v>0.6</v>
      </c>
      <c r="CP61" s="63" t="str">
        <f t="shared" si="107"/>
        <v>MODERADO</v>
      </c>
      <c r="CQ61" s="233">
        <f t="shared" si="108"/>
        <v>3.1103999999999993E-2</v>
      </c>
      <c r="CR61" s="346" t="s">
        <v>674</v>
      </c>
      <c r="CS61" s="63">
        <f t="shared" si="109"/>
        <v>3</v>
      </c>
      <c r="CT61" s="62"/>
      <c r="CU61" s="345" t="s">
        <v>673</v>
      </c>
      <c r="CV61" s="79" t="s">
        <v>672</v>
      </c>
      <c r="CW61" s="242"/>
      <c r="CX61" s="56">
        <f t="shared" si="110"/>
        <v>3</v>
      </c>
      <c r="CY61" s="59">
        <f t="shared" si="111"/>
        <v>3</v>
      </c>
      <c r="CZ61" s="56" t="str">
        <f t="shared" si="112"/>
        <v>Moderado</v>
      </c>
      <c r="DA61" s="237">
        <f t="shared" si="113"/>
        <v>0.6</v>
      </c>
      <c r="DB61" s="57">
        <f t="shared" si="114"/>
        <v>0.15</v>
      </c>
      <c r="DC61" s="57">
        <f t="shared" si="115"/>
        <v>0.25</v>
      </c>
      <c r="DD61" s="56">
        <f t="shared" si="116"/>
        <v>0.4</v>
      </c>
      <c r="DE61" s="55">
        <f t="shared" si="117"/>
        <v>2</v>
      </c>
      <c r="DF61" s="272">
        <f t="shared" si="118"/>
        <v>0.24</v>
      </c>
      <c r="DG61" s="55">
        <f t="shared" si="119"/>
        <v>3</v>
      </c>
      <c r="DH61" s="55"/>
      <c r="DI61" s="272">
        <f t="shared" si="120"/>
        <v>0.6</v>
      </c>
      <c r="DJ61" s="57">
        <f t="shared" si="121"/>
        <v>0.15</v>
      </c>
      <c r="DK61" s="57">
        <f t="shared" si="122"/>
        <v>0.25</v>
      </c>
      <c r="DL61" s="56">
        <f t="shared" si="123"/>
        <v>0.4</v>
      </c>
      <c r="DM61" s="55">
        <f t="shared" si="124"/>
        <v>1</v>
      </c>
      <c r="DN61" s="272">
        <f t="shared" si="125"/>
        <v>0.14399999999999999</v>
      </c>
      <c r="DO61" s="55">
        <f t="shared" si="126"/>
        <v>3</v>
      </c>
      <c r="DP61" s="272">
        <f t="shared" si="127"/>
        <v>0.6</v>
      </c>
      <c r="DQ61" s="57">
        <f t="shared" si="128"/>
        <v>0.15</v>
      </c>
      <c r="DR61" s="57">
        <f t="shared" si="129"/>
        <v>0.25</v>
      </c>
      <c r="DS61" s="56">
        <f t="shared" si="130"/>
        <v>0.4</v>
      </c>
      <c r="DT61" s="55">
        <f t="shared" si="131"/>
        <v>1</v>
      </c>
      <c r="DU61" s="272">
        <f t="shared" si="132"/>
        <v>8.6399999999999991E-2</v>
      </c>
      <c r="DV61" s="55">
        <f t="shared" si="133"/>
        <v>3</v>
      </c>
      <c r="DW61" s="272">
        <f t="shared" si="134"/>
        <v>0.6</v>
      </c>
      <c r="DX61" s="57">
        <f t="shared" si="135"/>
        <v>0.15</v>
      </c>
      <c r="DY61" s="57">
        <f t="shared" si="198"/>
        <v>0.25</v>
      </c>
      <c r="DZ61" s="56">
        <f t="shared" si="136"/>
        <v>0.4</v>
      </c>
      <c r="EA61" s="55">
        <f t="shared" si="137"/>
        <v>1</v>
      </c>
      <c r="EB61" s="272">
        <f t="shared" si="138"/>
        <v>5.183999999999999E-2</v>
      </c>
      <c r="EC61" s="55">
        <f t="shared" si="139"/>
        <v>3</v>
      </c>
      <c r="ED61" s="272">
        <f t="shared" si="140"/>
        <v>0.6</v>
      </c>
      <c r="EE61" s="57">
        <f t="shared" si="141"/>
        <v>0</v>
      </c>
      <c r="EF61" s="57">
        <f t="shared" si="142"/>
        <v>0</v>
      </c>
      <c r="EG61" s="56">
        <f t="shared" si="143"/>
        <v>0</v>
      </c>
      <c r="EH61" s="55">
        <f t="shared" si="144"/>
        <v>1</v>
      </c>
      <c r="EI61" s="272">
        <f t="shared" si="145"/>
        <v>5.183999999999999E-2</v>
      </c>
      <c r="EJ61" s="55">
        <f t="shared" si="146"/>
        <v>3</v>
      </c>
      <c r="EK61" s="272">
        <f t="shared" si="147"/>
        <v>0.6</v>
      </c>
      <c r="EL61" s="57">
        <f t="shared" si="148"/>
        <v>0</v>
      </c>
      <c r="EM61" s="57">
        <f t="shared" si="149"/>
        <v>0</v>
      </c>
      <c r="EN61" s="56">
        <f t="shared" si="150"/>
        <v>0</v>
      </c>
      <c r="EO61" s="55">
        <f t="shared" si="151"/>
        <v>1</v>
      </c>
      <c r="EP61" s="272">
        <f t="shared" si="152"/>
        <v>5.183999999999999E-2</v>
      </c>
      <c r="EQ61" s="55">
        <f t="shared" si="153"/>
        <v>3</v>
      </c>
      <c r="ER61" s="272">
        <f t="shared" si="154"/>
        <v>0.6</v>
      </c>
      <c r="ES61" s="57">
        <f t="shared" si="155"/>
        <v>0</v>
      </c>
      <c r="ET61" s="57">
        <f t="shared" si="156"/>
        <v>0</v>
      </c>
      <c r="EU61" s="56">
        <f t="shared" si="157"/>
        <v>0</v>
      </c>
      <c r="EV61" s="55">
        <f t="shared" si="158"/>
        <v>1</v>
      </c>
      <c r="EW61" s="272">
        <f t="shared" si="159"/>
        <v>5.183999999999999E-2</v>
      </c>
      <c r="EX61" s="55">
        <f t="shared" si="160"/>
        <v>3</v>
      </c>
      <c r="EY61" s="272">
        <f t="shared" si="161"/>
        <v>0.6</v>
      </c>
      <c r="EZ61" s="57">
        <f t="shared" si="162"/>
        <v>0</v>
      </c>
      <c r="FA61" s="57">
        <f t="shared" si="163"/>
        <v>0</v>
      </c>
      <c r="FB61" s="56">
        <f t="shared" si="164"/>
        <v>0</v>
      </c>
      <c r="FC61" s="55">
        <f t="shared" si="165"/>
        <v>1</v>
      </c>
      <c r="FD61" s="272">
        <f t="shared" si="166"/>
        <v>5.183999999999999E-2</v>
      </c>
      <c r="FE61" s="55">
        <f t="shared" si="167"/>
        <v>3</v>
      </c>
      <c r="FF61" s="272">
        <f t="shared" si="168"/>
        <v>0.6</v>
      </c>
      <c r="FG61" s="57">
        <f t="shared" si="169"/>
        <v>0</v>
      </c>
      <c r="FH61" s="57">
        <f t="shared" si="170"/>
        <v>0</v>
      </c>
      <c r="FI61" s="56">
        <f t="shared" si="171"/>
        <v>0</v>
      </c>
      <c r="FJ61" s="55">
        <f t="shared" si="172"/>
        <v>1</v>
      </c>
      <c r="FK61" s="272">
        <f t="shared" si="173"/>
        <v>5.183999999999999E-2</v>
      </c>
      <c r="FL61" s="55">
        <f t="shared" si="174"/>
        <v>3</v>
      </c>
      <c r="FM61" s="272">
        <f t="shared" si="175"/>
        <v>0.6</v>
      </c>
      <c r="FN61" s="57">
        <f t="shared" si="176"/>
        <v>0</v>
      </c>
      <c r="FO61" s="57">
        <f t="shared" si="177"/>
        <v>0</v>
      </c>
      <c r="FP61" s="56">
        <f t="shared" si="178"/>
        <v>0</v>
      </c>
      <c r="FQ61" s="55">
        <f t="shared" si="179"/>
        <v>1</v>
      </c>
      <c r="FR61" s="272">
        <f t="shared" si="180"/>
        <v>5.183999999999999E-2</v>
      </c>
      <c r="FS61" s="55">
        <f t="shared" si="181"/>
        <v>3</v>
      </c>
      <c r="FT61" s="272">
        <f t="shared" si="182"/>
        <v>0.6</v>
      </c>
      <c r="FU61" s="57">
        <f t="shared" si="183"/>
        <v>0</v>
      </c>
      <c r="FV61" s="57">
        <f t="shared" si="184"/>
        <v>0</v>
      </c>
      <c r="FW61" s="56">
        <f t="shared" si="185"/>
        <v>0</v>
      </c>
      <c r="FX61" s="55">
        <f t="shared" si="186"/>
        <v>1</v>
      </c>
      <c r="FY61" s="272">
        <f t="shared" si="187"/>
        <v>5.183999999999999E-2</v>
      </c>
      <c r="FZ61" s="55">
        <f t="shared" si="188"/>
        <v>3</v>
      </c>
      <c r="GA61" s="272">
        <f t="shared" si="189"/>
        <v>0.6</v>
      </c>
      <c r="GB61" s="57">
        <f t="shared" si="190"/>
        <v>0</v>
      </c>
      <c r="GC61" s="57">
        <f t="shared" si="191"/>
        <v>0</v>
      </c>
      <c r="GD61" s="56">
        <f t="shared" si="192"/>
        <v>0</v>
      </c>
      <c r="GE61" s="55">
        <f t="shared" si="193"/>
        <v>1</v>
      </c>
      <c r="GF61" s="272">
        <f t="shared" si="194"/>
        <v>5.183999999999999E-2</v>
      </c>
      <c r="GG61" s="55">
        <f t="shared" si="195"/>
        <v>3</v>
      </c>
      <c r="GH61" s="272">
        <f t="shared" si="196"/>
        <v>0.6</v>
      </c>
      <c r="GI61" s="272">
        <f t="shared" si="197"/>
        <v>0.6</v>
      </c>
    </row>
    <row r="87" spans="3:99" x14ac:dyDescent="0.2">
      <c r="C87" s="1">
        <v>53</v>
      </c>
      <c r="CR87" s="344" t="s">
        <v>471</v>
      </c>
      <c r="CS87" s="343">
        <f>SUM(CS9:CS61)</f>
        <v>159</v>
      </c>
      <c r="CT87" s="342"/>
      <c r="CU87" s="342">
        <f>COUNT(CS9:CS61)</f>
        <v>53</v>
      </c>
    </row>
    <row r="670" spans="1:1 1680:1691" ht="13.2" x14ac:dyDescent="0.25">
      <c r="A670" s="51" t="s">
        <v>227</v>
      </c>
      <c r="BLP670" s="51" t="s">
        <v>227</v>
      </c>
      <c r="BLQ670" s="22"/>
      <c r="BLR670" s="22"/>
      <c r="BLS670" s="22"/>
      <c r="BLT670" s="22"/>
      <c r="BLU670" s="22"/>
      <c r="BLV670" s="22"/>
      <c r="BLW670" s="22"/>
      <c r="BLX670" s="22"/>
      <c r="BLY670" s="22"/>
      <c r="BLZ670" s="22"/>
      <c r="BMA670" s="22"/>
    </row>
    <row r="671" spans="1:1 1680:1691" ht="13.2" x14ac:dyDescent="0.25">
      <c r="BLP671" s="22"/>
      <c r="BLQ671" s="22"/>
      <c r="BLR671" s="22"/>
      <c r="BLS671" s="22"/>
      <c r="BLT671" s="22"/>
      <c r="BLU671" s="22"/>
      <c r="BLV671" s="22"/>
      <c r="BLW671" s="540" t="s">
        <v>33</v>
      </c>
      <c r="BLX671" s="540"/>
      <c r="BLY671" s="540"/>
      <c r="BLZ671" s="27"/>
      <c r="BMA671" s="27"/>
    </row>
    <row r="672" spans="1:1 1680:1691" ht="13.2" x14ac:dyDescent="0.25">
      <c r="BLP672" s="22"/>
      <c r="BLQ672" s="22"/>
      <c r="BLR672" s="22"/>
      <c r="BLS672" s="22"/>
      <c r="BLT672" s="22"/>
      <c r="BLU672" s="49">
        <v>1</v>
      </c>
      <c r="BLV672" s="49">
        <v>2</v>
      </c>
      <c r="BLW672" s="49">
        <v>3</v>
      </c>
      <c r="BLX672" s="48">
        <v>4</v>
      </c>
      <c r="BLY672" s="48">
        <v>5</v>
      </c>
      <c r="BLZ672" s="23"/>
      <c r="BMA672" s="23"/>
    </row>
    <row r="673" spans="1680:1693" ht="13.2" x14ac:dyDescent="0.25">
      <c r="BLP673" s="22"/>
      <c r="BLQ673" s="22"/>
      <c r="BLR673" s="22"/>
      <c r="BLS673" s="22"/>
      <c r="BLT673" s="22"/>
      <c r="BLU673" s="26" t="s">
        <v>32</v>
      </c>
      <c r="BLV673" s="26" t="s">
        <v>31</v>
      </c>
      <c r="BLW673" s="26" t="s">
        <v>30</v>
      </c>
      <c r="BLX673" s="26" t="s">
        <v>29</v>
      </c>
      <c r="BLY673" s="26" t="s">
        <v>28</v>
      </c>
      <c r="BLZ673" s="26"/>
      <c r="BMA673" s="26"/>
      <c r="BMB673" s="26"/>
      <c r="BMC673" s="26"/>
    </row>
    <row r="674" spans="1680:1693" ht="13.2" x14ac:dyDescent="0.25">
      <c r="BLP674" s="22"/>
      <c r="BLQ674" s="22"/>
      <c r="BLR674" s="22"/>
      <c r="BLS674" s="22"/>
      <c r="BLT674" s="22"/>
      <c r="BLU674" s="49">
        <v>1</v>
      </c>
      <c r="BLV674" s="49">
        <v>2</v>
      </c>
      <c r="BLW674" s="49">
        <v>3</v>
      </c>
      <c r="BLX674" s="48">
        <v>4</v>
      </c>
      <c r="BLY674" s="48">
        <v>5</v>
      </c>
      <c r="BLZ674" s="23"/>
      <c r="BMA674" s="23"/>
      <c r="BMB674" s="23"/>
      <c r="BMC674" s="23"/>
    </row>
    <row r="675" spans="1680:1693" ht="13.2" x14ac:dyDescent="0.25">
      <c r="BLP675" s="22"/>
      <c r="BLQ675" s="541" t="s">
        <v>27</v>
      </c>
      <c r="BLR675" s="23">
        <v>5</v>
      </c>
      <c r="BLS675" s="26" t="s">
        <v>26</v>
      </c>
      <c r="BLT675" s="23">
        <v>5</v>
      </c>
      <c r="BLU675" s="43" t="s">
        <v>15</v>
      </c>
      <c r="BLV675" s="46" t="s">
        <v>14</v>
      </c>
      <c r="BLW675" s="46" t="s">
        <v>14</v>
      </c>
      <c r="BLX675" s="47" t="s">
        <v>13</v>
      </c>
      <c r="BLY675" s="47" t="s">
        <v>13</v>
      </c>
      <c r="BLZ675" s="42"/>
      <c r="BMA675" s="42"/>
      <c r="BMB675" s="42"/>
      <c r="BMC675" s="42"/>
    </row>
    <row r="676" spans="1680:1693" ht="13.2" x14ac:dyDescent="0.25">
      <c r="BLP676" s="22"/>
      <c r="BLQ676" s="541"/>
      <c r="BLR676" s="23">
        <v>4</v>
      </c>
      <c r="BLS676" s="26" t="s">
        <v>24</v>
      </c>
      <c r="BLT676" s="23">
        <v>4</v>
      </c>
      <c r="BLU676" s="43" t="s">
        <v>15</v>
      </c>
      <c r="BLV676" s="43" t="s">
        <v>15</v>
      </c>
      <c r="BLW676" s="46" t="s">
        <v>14</v>
      </c>
      <c r="BLX676" s="47" t="s">
        <v>13</v>
      </c>
      <c r="BLY676" s="47" t="s">
        <v>13</v>
      </c>
      <c r="BLZ676" s="42"/>
      <c r="BMA676" s="42"/>
      <c r="BMB676" s="42"/>
      <c r="BMC676" s="42"/>
    </row>
    <row r="677" spans="1680:1693" ht="13.2" x14ac:dyDescent="0.25">
      <c r="BLP677" s="22"/>
      <c r="BLQ677" s="541"/>
      <c r="BLR677" s="23">
        <v>3</v>
      </c>
      <c r="BLS677" s="26" t="s">
        <v>22</v>
      </c>
      <c r="BLT677" s="23">
        <v>3</v>
      </c>
      <c r="BLU677" s="43" t="s">
        <v>15</v>
      </c>
      <c r="BLV677" s="43" t="s">
        <v>15</v>
      </c>
      <c r="BLW677" s="46" t="s">
        <v>14</v>
      </c>
      <c r="BLX677" s="46" t="s">
        <v>14</v>
      </c>
      <c r="BLY677" s="46" t="s">
        <v>14</v>
      </c>
      <c r="BLZ677" s="42"/>
      <c r="BMA677" s="42"/>
      <c r="BMB677" s="42"/>
      <c r="BMC677" s="42"/>
    </row>
    <row r="678" spans="1680:1693" ht="13.2" x14ac:dyDescent="0.25">
      <c r="BLP678" s="22"/>
      <c r="BLQ678" s="541"/>
      <c r="BLR678" s="23">
        <v>2</v>
      </c>
      <c r="BLS678" s="26" t="s">
        <v>20</v>
      </c>
      <c r="BLT678" s="23">
        <v>2</v>
      </c>
      <c r="BLU678" s="44" t="s">
        <v>16</v>
      </c>
      <c r="BLV678" s="43" t="s">
        <v>15</v>
      </c>
      <c r="BLW678" s="43" t="s">
        <v>15</v>
      </c>
      <c r="BLX678" s="43" t="s">
        <v>15</v>
      </c>
      <c r="BLY678" s="46" t="s">
        <v>14</v>
      </c>
      <c r="BLZ678" s="42"/>
      <c r="BMA678" s="42"/>
      <c r="BMB678" s="42"/>
      <c r="BMC678" s="42"/>
    </row>
    <row r="679" spans="1680:1693" ht="13.2" x14ac:dyDescent="0.25">
      <c r="BLP679" s="22"/>
      <c r="BLQ679" s="541"/>
      <c r="BLR679" s="23">
        <v>1</v>
      </c>
      <c r="BLS679" s="26" t="s">
        <v>18</v>
      </c>
      <c r="BLT679" s="23">
        <v>1</v>
      </c>
      <c r="BLU679" s="44" t="s">
        <v>16</v>
      </c>
      <c r="BLV679" s="44" t="s">
        <v>16</v>
      </c>
      <c r="BLW679" s="43" t="s">
        <v>15</v>
      </c>
      <c r="BLX679" s="43" t="s">
        <v>15</v>
      </c>
      <c r="BLY679" s="43" t="s">
        <v>15</v>
      </c>
      <c r="BLZ679" s="42"/>
      <c r="BMA679" s="42"/>
      <c r="BMB679" s="42"/>
      <c r="BMC679" s="42"/>
    </row>
    <row r="680" spans="1680:1693" ht="13.2" x14ac:dyDescent="0.25">
      <c r="BLP680" s="22"/>
      <c r="BLQ680" s="22"/>
      <c r="BLR680" s="22"/>
      <c r="BLS680" s="22"/>
      <c r="BLT680" s="22"/>
      <c r="BLU680" s="22"/>
      <c r="BLV680" s="22"/>
      <c r="BLW680" s="22"/>
      <c r="BLX680" s="22"/>
      <c r="BLY680" s="22"/>
      <c r="BLZ680" s="22"/>
      <c r="BMA680" s="22"/>
      <c r="BMB680" s="22"/>
      <c r="BMC680" s="22"/>
    </row>
    <row r="681" spans="1680:1693" ht="13.2" x14ac:dyDescent="0.25">
      <c r="BLP681" s="22"/>
      <c r="BLQ681" s="22"/>
      <c r="BLR681" s="22"/>
      <c r="BLS681" s="22"/>
      <c r="BLT681" s="22"/>
      <c r="BLU681" s="22"/>
      <c r="BLV681" s="22"/>
      <c r="BLW681" s="22"/>
      <c r="BLX681" s="22"/>
      <c r="BLY681" s="22"/>
      <c r="BLZ681" s="22"/>
      <c r="BMA681" s="22"/>
      <c r="BMB681" s="22"/>
      <c r="BMC681" s="22"/>
    </row>
    <row r="682" spans="1680:1693" ht="13.2" x14ac:dyDescent="0.25">
      <c r="BLP682" s="22"/>
      <c r="BLQ682" s="22"/>
      <c r="BLR682" s="22"/>
      <c r="BLS682" s="22"/>
      <c r="BLT682" s="22"/>
      <c r="BLU682" s="22"/>
      <c r="BLV682" s="22"/>
      <c r="BLW682" s="22"/>
      <c r="BLX682" s="22"/>
      <c r="BLY682" s="22"/>
      <c r="BLZ682" s="22"/>
      <c r="BMA682" s="22" t="s">
        <v>226</v>
      </c>
      <c r="BMB682" s="22"/>
      <c r="BMC682" s="22"/>
    </row>
    <row r="683" spans="1680:1693" ht="20.399999999999999" x14ac:dyDescent="0.25">
      <c r="BLP683" s="22"/>
      <c r="BLQ683" s="22"/>
      <c r="BLR683" s="22"/>
      <c r="BLS683" s="22"/>
      <c r="BLT683" s="22"/>
      <c r="BLU683" s="22"/>
      <c r="BLV683" s="22"/>
      <c r="BLW683" s="22"/>
      <c r="BLX683" s="22"/>
      <c r="BLY683" s="22"/>
      <c r="BLZ683" s="22"/>
      <c r="BMA683" s="41" t="s">
        <v>225</v>
      </c>
      <c r="BMB683" s="22"/>
      <c r="BMC683" s="22"/>
    </row>
    <row r="684" spans="1680:1693" ht="30.6" x14ac:dyDescent="0.25">
      <c r="BLP684" s="22"/>
      <c r="BLQ684" s="22"/>
      <c r="BLR684" s="22"/>
      <c r="BLS684" s="22"/>
      <c r="BLT684" s="22"/>
      <c r="BLU684" s="22"/>
      <c r="BLV684" s="22"/>
      <c r="BLW684" s="22"/>
      <c r="BLX684" s="22"/>
      <c r="BLY684" s="22"/>
      <c r="BLZ684" s="22"/>
      <c r="BMA684" s="41" t="s">
        <v>224</v>
      </c>
      <c r="BMB684" s="22"/>
      <c r="BMC684" s="22"/>
    </row>
    <row r="685" spans="1680:1693" ht="13.2" x14ac:dyDescent="0.25">
      <c r="BLP685" s="22"/>
      <c r="BLQ685" s="22"/>
      <c r="BLR685" s="22"/>
      <c r="BLS685" s="22"/>
      <c r="BLT685" s="22"/>
      <c r="BLU685" s="22"/>
      <c r="BLV685" s="22"/>
      <c r="BLW685" s="22"/>
      <c r="BLX685" s="22"/>
      <c r="BLY685" s="22"/>
      <c r="BLZ685" s="22"/>
      <c r="BMA685" s="41" t="s">
        <v>223</v>
      </c>
      <c r="BMB685" s="22"/>
      <c r="BMC685" s="22"/>
    </row>
    <row r="686" spans="1680:1693" ht="13.2" x14ac:dyDescent="0.25">
      <c r="BLP686" s="22"/>
      <c r="BLQ686" s="22"/>
      <c r="BLR686" s="22"/>
      <c r="BLS686" s="22"/>
      <c r="BLT686" s="22"/>
      <c r="BLU686" s="22"/>
      <c r="BLV686" s="22"/>
      <c r="BLW686" s="22"/>
      <c r="BLX686" s="22"/>
      <c r="BLY686" s="22"/>
      <c r="BLZ686" s="22"/>
      <c r="BMA686" s="41" t="s">
        <v>222</v>
      </c>
      <c r="BMB686" s="22"/>
      <c r="BMC686" s="22"/>
    </row>
    <row r="687" spans="1680:1693" ht="13.2" x14ac:dyDescent="0.25">
      <c r="BLP687" s="22"/>
      <c r="BLQ687" s="22"/>
      <c r="BLR687" s="22"/>
      <c r="BLS687" s="22"/>
      <c r="BLT687" s="22"/>
      <c r="BLU687" s="22"/>
      <c r="BLV687" s="22"/>
      <c r="BLW687" s="22"/>
      <c r="BLX687" s="22"/>
      <c r="BLY687" s="22"/>
      <c r="BLZ687" s="22"/>
      <c r="BMA687" s="24"/>
      <c r="BMB687" s="22"/>
      <c r="BMC687" s="22"/>
    </row>
    <row r="688" spans="1680:1693" ht="13.2" x14ac:dyDescent="0.25">
      <c r="BLP688" s="22"/>
      <c r="BLQ688" s="22"/>
      <c r="BLR688" s="22"/>
      <c r="BLS688" s="22"/>
      <c r="BLT688" s="22"/>
      <c r="BLU688" s="22"/>
      <c r="BLV688" s="22"/>
      <c r="BLW688" s="22"/>
      <c r="BLX688" s="22"/>
      <c r="BLY688" s="22"/>
      <c r="BLZ688" s="22"/>
      <c r="BMA688" s="22"/>
      <c r="BMB688" s="22"/>
      <c r="BMC688" s="22" t="s">
        <v>221</v>
      </c>
    </row>
    <row r="689" spans="1693:1698" ht="13.2" x14ac:dyDescent="0.25">
      <c r="BMC689" s="40" t="s">
        <v>220</v>
      </c>
      <c r="BMD689" s="22"/>
      <c r="BME689" s="22"/>
      <c r="BMF689" s="25"/>
      <c r="BMG689" s="22"/>
      <c r="BMH689" s="23"/>
    </row>
    <row r="690" spans="1693:1698" ht="13.2" x14ac:dyDescent="0.25">
      <c r="BMC690" s="40" t="s">
        <v>219</v>
      </c>
      <c r="BMD690" s="22"/>
      <c r="BME690" s="22"/>
      <c r="BMF690" s="25"/>
      <c r="BMG690" s="22"/>
      <c r="BMH690" s="23"/>
    </row>
    <row r="691" spans="1693:1698" ht="13.2" x14ac:dyDescent="0.25">
      <c r="BMC691" s="40" t="s">
        <v>218</v>
      </c>
      <c r="BMD691" s="22"/>
      <c r="BME691" s="22"/>
      <c r="BMF691" s="25"/>
      <c r="BMG691" s="22"/>
      <c r="BMH691" s="23"/>
    </row>
    <row r="692" spans="1693:1698" ht="13.2" x14ac:dyDescent="0.25">
      <c r="BMC692" s="40" t="s">
        <v>217</v>
      </c>
      <c r="BMD692" s="22"/>
      <c r="BME692" s="22"/>
      <c r="BMF692" s="25"/>
      <c r="BMG692" s="22"/>
      <c r="BMH692" s="23"/>
    </row>
    <row r="693" spans="1693:1698" ht="20.399999999999999" x14ac:dyDescent="0.25">
      <c r="BMC693" s="40" t="s">
        <v>216</v>
      </c>
      <c r="BMD693" s="22"/>
      <c r="BME693" s="22"/>
      <c r="BMF693" s="25"/>
      <c r="BMG693" s="22"/>
      <c r="BMH693" s="23"/>
    </row>
    <row r="694" spans="1693:1698" ht="20.399999999999999" x14ac:dyDescent="0.25">
      <c r="BMC694" s="40" t="s">
        <v>527</v>
      </c>
      <c r="BMD694" s="22"/>
      <c r="BME694" s="22"/>
      <c r="BMF694" s="25"/>
      <c r="BMG694" s="22"/>
      <c r="BMH694" s="23"/>
    </row>
    <row r="695" spans="1693:1698" ht="13.2" x14ac:dyDescent="0.25">
      <c r="BMC695" s="40" t="s">
        <v>214</v>
      </c>
      <c r="BMD695" s="22"/>
      <c r="BME695" s="22"/>
      <c r="BMF695" s="25"/>
      <c r="BMG695" s="22"/>
      <c r="BMH695" s="23"/>
    </row>
    <row r="696" spans="1693:1698" ht="13.2" x14ac:dyDescent="0.25">
      <c r="BMC696" s="40" t="s">
        <v>213</v>
      </c>
      <c r="BMD696" s="22"/>
      <c r="BME696" s="22"/>
      <c r="BMF696" s="25"/>
      <c r="BMG696" s="22"/>
      <c r="BMH696" s="23"/>
    </row>
    <row r="697" spans="1693:1698" ht="13.2" x14ac:dyDescent="0.25">
      <c r="BMC697" s="40" t="s">
        <v>212</v>
      </c>
      <c r="BMD697" s="22"/>
      <c r="BME697" s="22"/>
      <c r="BMF697" s="25"/>
      <c r="BMG697" s="22"/>
      <c r="BMH697" s="23"/>
    </row>
    <row r="698" spans="1693:1698" ht="13.2" x14ac:dyDescent="0.25">
      <c r="BMC698" s="40" t="s">
        <v>211</v>
      </c>
      <c r="BMD698" s="22"/>
      <c r="BME698" s="22"/>
      <c r="BMF698" s="25"/>
      <c r="BMG698" s="22"/>
      <c r="BMH698" s="23"/>
    </row>
    <row r="699" spans="1693:1698" ht="13.2" x14ac:dyDescent="0.25">
      <c r="BMC699" s="40" t="s">
        <v>210</v>
      </c>
      <c r="BMD699" s="22"/>
      <c r="BME699" s="22"/>
      <c r="BMF699" s="25"/>
      <c r="BMG699" s="22"/>
      <c r="BMH699" s="23"/>
    </row>
    <row r="700" spans="1693:1698" ht="20.399999999999999" x14ac:dyDescent="0.25">
      <c r="BMC700" s="40" t="s">
        <v>468</v>
      </c>
      <c r="BMD700" s="22"/>
      <c r="BME700" s="22"/>
      <c r="BMF700" s="25"/>
      <c r="BMG700" s="22"/>
      <c r="BMH700" s="23"/>
    </row>
    <row r="701" spans="1693:1698" ht="13.2" x14ac:dyDescent="0.25">
      <c r="BMC701" s="22"/>
      <c r="BMD701" s="22"/>
      <c r="BME701" s="40"/>
      <c r="BMF701" s="25"/>
      <c r="BMG701" s="22"/>
      <c r="BMH701" s="23"/>
    </row>
    <row r="702" spans="1693:1698" ht="13.2" x14ac:dyDescent="0.25">
      <c r="BMC702" s="22"/>
      <c r="BMD702" s="22"/>
      <c r="BME702" s="22"/>
      <c r="BMF702" s="25"/>
      <c r="BMG702" s="22"/>
      <c r="BMH702" s="23"/>
    </row>
    <row r="703" spans="1693:1698" ht="13.2" x14ac:dyDescent="0.25">
      <c r="BMC703" s="22"/>
      <c r="BMD703" s="22"/>
      <c r="BME703" s="22"/>
      <c r="BMF703" s="25" t="s">
        <v>207</v>
      </c>
      <c r="BMG703" s="22"/>
      <c r="BMH703" s="23"/>
    </row>
    <row r="704" spans="1693:1698" ht="13.2" x14ac:dyDescent="0.25">
      <c r="BMC704" s="22"/>
      <c r="BMD704" s="22"/>
      <c r="BME704" s="22"/>
      <c r="BMF704" s="6" t="s">
        <v>206</v>
      </c>
      <c r="BMG704" s="22"/>
      <c r="BMH704" s="23"/>
    </row>
    <row r="705" spans="1696:1703" ht="20.399999999999999" x14ac:dyDescent="0.25">
      <c r="BMF705" s="6" t="s">
        <v>205</v>
      </c>
      <c r="BMG705" s="22"/>
      <c r="BMH705" s="23"/>
      <c r="BMI705" s="22"/>
      <c r="BMJ705" s="22"/>
      <c r="BMK705" s="22"/>
      <c r="BML705" s="22"/>
      <c r="BMM705" s="22"/>
    </row>
    <row r="706" spans="1696:1703" ht="13.2" x14ac:dyDescent="0.25">
      <c r="BMF706" s="6"/>
      <c r="BMG706" s="22"/>
      <c r="BMH706" s="23"/>
      <c r="BMI706" s="22"/>
      <c r="BMJ706" s="22"/>
      <c r="BMK706" s="22"/>
      <c r="BML706" s="22"/>
      <c r="BMM706" s="22"/>
    </row>
    <row r="707" spans="1696:1703" ht="13.2" x14ac:dyDescent="0.25">
      <c r="BMF707" s="25"/>
      <c r="BMG707" s="22"/>
      <c r="BMH707" s="23"/>
      <c r="BMI707" s="22"/>
      <c r="BMJ707" s="22"/>
      <c r="BMK707" s="22"/>
      <c r="BML707" s="22"/>
      <c r="BMM707" s="22"/>
    </row>
    <row r="708" spans="1696:1703" ht="13.2" x14ac:dyDescent="0.25">
      <c r="BMF708" s="25"/>
      <c r="BMG708" s="22"/>
      <c r="BMH708" s="23"/>
      <c r="BMI708" s="22"/>
      <c r="BMJ708" s="22"/>
      <c r="BMK708" s="22"/>
      <c r="BML708" s="22"/>
      <c r="BMM708" s="22"/>
    </row>
    <row r="709" spans="1696:1703" ht="13.2" x14ac:dyDescent="0.25">
      <c r="BMF709" s="25"/>
      <c r="BMG709" s="22"/>
      <c r="BMH709" s="23" t="s">
        <v>123</v>
      </c>
      <c r="BMI709" s="22"/>
      <c r="BMJ709" s="22"/>
      <c r="BMK709" s="22"/>
      <c r="BML709" s="22"/>
      <c r="BMM709" s="22"/>
    </row>
    <row r="710" spans="1696:1703" ht="13.2" x14ac:dyDescent="0.25">
      <c r="BMF710" s="25"/>
      <c r="BMG710" s="22"/>
      <c r="BMH710" s="39" t="s">
        <v>204</v>
      </c>
      <c r="BMI710" s="22"/>
      <c r="BMJ710" s="22"/>
      <c r="BMK710" s="22"/>
      <c r="BML710" s="22"/>
      <c r="BMM710" s="22"/>
    </row>
    <row r="711" spans="1696:1703" ht="13.2" x14ac:dyDescent="0.25">
      <c r="BMF711" s="25"/>
      <c r="BMG711" s="22"/>
      <c r="BMH711" s="39" t="s">
        <v>203</v>
      </c>
      <c r="BMI711" s="22"/>
      <c r="BMJ711" s="22"/>
      <c r="BMK711" s="22"/>
      <c r="BML711" s="22"/>
      <c r="BMM711" s="22"/>
    </row>
    <row r="712" spans="1696:1703" ht="13.2" x14ac:dyDescent="0.25">
      <c r="BMF712" s="25"/>
      <c r="BMG712" s="22"/>
      <c r="BMH712" s="39" t="s">
        <v>202</v>
      </c>
      <c r="BMI712" s="22"/>
      <c r="BMJ712" s="22"/>
      <c r="BMK712" s="22"/>
      <c r="BML712" s="22"/>
      <c r="BMM712" s="22"/>
    </row>
    <row r="713" spans="1696:1703" ht="13.2" x14ac:dyDescent="0.25">
      <c r="BMF713" s="25"/>
      <c r="BMG713" s="22"/>
      <c r="BMH713" s="39" t="s">
        <v>201</v>
      </c>
      <c r="BMI713" s="22"/>
      <c r="BMJ713" s="22"/>
      <c r="BMK713" s="22"/>
      <c r="BML713" s="22"/>
      <c r="BMM713" s="22"/>
    </row>
    <row r="714" spans="1696:1703" ht="13.2" x14ac:dyDescent="0.25">
      <c r="BMF714" s="25"/>
      <c r="BMG714" s="22"/>
      <c r="BMH714" s="39" t="s">
        <v>200</v>
      </c>
      <c r="BMI714" s="22"/>
      <c r="BMJ714" s="22"/>
      <c r="BMK714" s="22"/>
      <c r="BML714" s="22"/>
      <c r="BMM714" s="22"/>
    </row>
    <row r="715" spans="1696:1703" ht="13.2" x14ac:dyDescent="0.25">
      <c r="BMF715" s="25"/>
      <c r="BMG715" s="22"/>
      <c r="BMH715" s="39" t="s">
        <v>199</v>
      </c>
      <c r="BMI715" s="22"/>
      <c r="BMJ715" s="22"/>
      <c r="BMK715" s="22"/>
      <c r="BML715" s="22"/>
      <c r="BMM715" s="22"/>
    </row>
    <row r="716" spans="1696:1703" ht="13.2" x14ac:dyDescent="0.25">
      <c r="BMF716" s="25"/>
      <c r="BMG716" s="22"/>
      <c r="BMH716" s="39" t="s">
        <v>198</v>
      </c>
      <c r="BMI716" s="22"/>
      <c r="BMJ716" s="22"/>
      <c r="BMK716" s="22"/>
      <c r="BML716" s="22"/>
      <c r="BMM716" s="22"/>
    </row>
    <row r="717" spans="1696:1703" ht="13.2" x14ac:dyDescent="0.25">
      <c r="BMF717" s="25"/>
      <c r="BMG717" s="22"/>
      <c r="BMH717" s="39" t="s">
        <v>197</v>
      </c>
      <c r="BMI717" s="22"/>
      <c r="BMJ717" s="22"/>
      <c r="BMK717" s="22"/>
      <c r="BML717" s="22"/>
      <c r="BMM717" s="22"/>
    </row>
    <row r="718" spans="1696:1703" ht="13.2" x14ac:dyDescent="0.25">
      <c r="BMF718" s="25"/>
      <c r="BMG718" s="22"/>
      <c r="BMH718" s="39" t="s">
        <v>196</v>
      </c>
      <c r="BMI718" s="22"/>
      <c r="BMJ718" s="22"/>
      <c r="BMK718" s="22"/>
      <c r="BML718" s="22"/>
      <c r="BMM718" s="22"/>
    </row>
    <row r="719" spans="1696:1703" ht="13.2" x14ac:dyDescent="0.25">
      <c r="BMF719" s="25"/>
      <c r="BMG719" s="22"/>
      <c r="BMH719" s="25"/>
      <c r="BMI719" s="22"/>
      <c r="BMJ719" s="22"/>
      <c r="BMK719" s="22" t="s">
        <v>195</v>
      </c>
      <c r="BML719" s="22"/>
      <c r="BMM719" s="22"/>
    </row>
    <row r="720" spans="1696:1703" ht="13.2" x14ac:dyDescent="0.25">
      <c r="BMF720" s="25"/>
      <c r="BMG720" s="22"/>
      <c r="BMH720" s="23"/>
      <c r="BMI720" s="22"/>
      <c r="BMJ720" s="22"/>
      <c r="BMK720" s="22" t="s">
        <v>168</v>
      </c>
      <c r="BML720" s="22"/>
      <c r="BMM720" s="22"/>
    </row>
    <row r="721" spans="1701:1703" ht="13.2" x14ac:dyDescent="0.25">
      <c r="BMK721" s="22" t="s">
        <v>136</v>
      </c>
      <c r="BML721" s="22"/>
      <c r="BMM721" s="22"/>
    </row>
    <row r="722" spans="1701:1703" ht="13.2" x14ac:dyDescent="0.25">
      <c r="BMK722" s="22" t="s">
        <v>194</v>
      </c>
      <c r="BML722" s="22"/>
      <c r="BMM722" s="22"/>
    </row>
    <row r="723" spans="1701:1703" ht="13.2" x14ac:dyDescent="0.25">
      <c r="BMK723" s="22" t="s">
        <v>193</v>
      </c>
      <c r="BML723" s="22"/>
      <c r="BMM723" s="22"/>
    </row>
    <row r="724" spans="1701:1703" ht="13.2" x14ac:dyDescent="0.25">
      <c r="BMK724" s="22" t="s">
        <v>192</v>
      </c>
      <c r="BML724" s="22"/>
      <c r="BMM724" s="22"/>
    </row>
    <row r="725" spans="1701:1703" ht="13.2" x14ac:dyDescent="0.25">
      <c r="BMK725" s="22" t="s">
        <v>191</v>
      </c>
      <c r="BML725" s="22"/>
      <c r="BMM725" s="22"/>
    </row>
    <row r="726" spans="1701:1703" ht="13.2" x14ac:dyDescent="0.25">
      <c r="BMK726" s="22" t="s">
        <v>190</v>
      </c>
      <c r="BML726" s="22"/>
      <c r="BMM726" s="22"/>
    </row>
    <row r="727" spans="1701:1703" ht="13.2" x14ac:dyDescent="0.25">
      <c r="BMK727" s="22" t="s">
        <v>189</v>
      </c>
      <c r="BML727" s="22"/>
      <c r="BMM727" s="22"/>
    </row>
    <row r="728" spans="1701:1703" ht="13.2" x14ac:dyDescent="0.25">
      <c r="BMK728" s="22"/>
      <c r="BML728" s="22"/>
      <c r="BMM728" s="22"/>
    </row>
    <row r="729" spans="1701:1703" ht="13.2" x14ac:dyDescent="0.25">
      <c r="BMK729" s="22"/>
      <c r="BML729" s="22"/>
      <c r="BMM729" s="22"/>
    </row>
    <row r="730" spans="1701:1703" ht="13.2" x14ac:dyDescent="0.25">
      <c r="BMK730" s="22"/>
      <c r="BML730" s="22"/>
      <c r="BMM730" s="22" t="s">
        <v>188</v>
      </c>
    </row>
    <row r="731" spans="1701:1703" ht="20.399999999999999" x14ac:dyDescent="0.25">
      <c r="BMK731" s="22"/>
      <c r="BML731" s="22"/>
      <c r="BMM731" s="37" t="s">
        <v>187</v>
      </c>
    </row>
    <row r="732" spans="1701:1703" ht="13.2" x14ac:dyDescent="0.25">
      <c r="BMK732" s="22"/>
      <c r="BML732" s="22"/>
      <c r="BMM732" s="37" t="s">
        <v>186</v>
      </c>
    </row>
    <row r="733" spans="1701:1703" ht="13.2" x14ac:dyDescent="0.25">
      <c r="BMK733" s="22"/>
      <c r="BML733" s="22"/>
      <c r="BMM733" s="37" t="s">
        <v>185</v>
      </c>
    </row>
    <row r="734" spans="1701:1703" ht="20.399999999999999" x14ac:dyDescent="0.25">
      <c r="BMK734" s="22"/>
      <c r="BML734" s="22"/>
      <c r="BMM734" s="37" t="s">
        <v>184</v>
      </c>
    </row>
    <row r="735" spans="1701:1703" ht="13.2" x14ac:dyDescent="0.25">
      <c r="BMK735" s="22"/>
      <c r="BML735" s="22"/>
      <c r="BMM735" s="37" t="s">
        <v>183</v>
      </c>
    </row>
    <row r="736" spans="1701:1703" ht="20.399999999999999" x14ac:dyDescent="0.25">
      <c r="BMK736" s="22"/>
      <c r="BML736" s="22"/>
      <c r="BMM736" s="38" t="s">
        <v>182</v>
      </c>
    </row>
    <row r="737" spans="1703:1703" ht="13.2" x14ac:dyDescent="0.25">
      <c r="BMM737" s="37" t="s">
        <v>181</v>
      </c>
    </row>
    <row r="738" spans="1703:1703" ht="20.399999999999999" x14ac:dyDescent="0.25">
      <c r="BMM738" s="37" t="s">
        <v>180</v>
      </c>
    </row>
    <row r="739" spans="1703:1703" ht="20.399999999999999" x14ac:dyDescent="0.25">
      <c r="BMM739" s="37" t="s">
        <v>179</v>
      </c>
    </row>
    <row r="740" spans="1703:1703" ht="20.399999999999999" x14ac:dyDescent="0.25">
      <c r="BMM740" s="37" t="s">
        <v>178</v>
      </c>
    </row>
    <row r="741" spans="1703:1703" ht="30.6" x14ac:dyDescent="0.25">
      <c r="BMM741" s="37" t="s">
        <v>177</v>
      </c>
    </row>
    <row r="742" spans="1703:1703" ht="20.399999999999999" x14ac:dyDescent="0.25">
      <c r="BMM742" s="37" t="s">
        <v>176</v>
      </c>
    </row>
    <row r="743" spans="1703:1703" ht="20.399999999999999" x14ac:dyDescent="0.25">
      <c r="BMM743" s="37" t="s">
        <v>175</v>
      </c>
    </row>
    <row r="744" spans="1703:1703" ht="13.2" x14ac:dyDescent="0.25">
      <c r="BMM744" s="37" t="s">
        <v>174</v>
      </c>
    </row>
    <row r="745" spans="1703:1703" ht="13.2" x14ac:dyDescent="0.25">
      <c r="BMM745" s="37" t="s">
        <v>173</v>
      </c>
    </row>
    <row r="746" spans="1703:1703" ht="13.2" x14ac:dyDescent="0.25">
      <c r="BMM746" s="37" t="s">
        <v>172</v>
      </c>
    </row>
    <row r="747" spans="1703:1703" ht="13.2" x14ac:dyDescent="0.25">
      <c r="BMM747" s="37" t="s">
        <v>171</v>
      </c>
    </row>
    <row r="748" spans="1703:1703" ht="13.2" x14ac:dyDescent="0.25">
      <c r="BMM748" s="37" t="s">
        <v>170</v>
      </c>
    </row>
    <row r="749" spans="1703:1703" ht="13.2" x14ac:dyDescent="0.25">
      <c r="BMM749" s="37" t="s">
        <v>169</v>
      </c>
    </row>
    <row r="755" spans="1706:1710" ht="13.2" x14ac:dyDescent="0.25">
      <c r="BMP755" s="22"/>
      <c r="BMQ755" s="22"/>
      <c r="BMR755" s="22"/>
      <c r="BMS755" s="22"/>
      <c r="BMT755" s="22"/>
    </row>
    <row r="756" spans="1706:1710" ht="13.2" x14ac:dyDescent="0.25">
      <c r="BMP756" s="22"/>
      <c r="BMQ756" s="22"/>
      <c r="BMR756" s="22"/>
      <c r="BMS756" s="22"/>
      <c r="BMT756" s="22"/>
    </row>
    <row r="757" spans="1706:1710" ht="13.2" x14ac:dyDescent="0.25">
      <c r="BMP757" s="22" t="s">
        <v>168</v>
      </c>
      <c r="BMQ757" s="22"/>
      <c r="BMR757" s="22"/>
      <c r="BMS757" s="22"/>
      <c r="BMT757" s="22"/>
    </row>
    <row r="758" spans="1706:1710" ht="13.2" x14ac:dyDescent="0.25">
      <c r="BMP758" s="22" t="s">
        <v>167</v>
      </c>
      <c r="BMQ758" s="22"/>
      <c r="BMR758" s="22"/>
      <c r="BMS758" s="22"/>
      <c r="BMT758" s="22"/>
    </row>
    <row r="759" spans="1706:1710" ht="13.2" x14ac:dyDescent="0.25">
      <c r="BMP759" s="22" t="s">
        <v>166</v>
      </c>
      <c r="BMQ759" s="22"/>
      <c r="BMR759" s="22"/>
      <c r="BMS759" s="22"/>
      <c r="BMT759" s="22"/>
    </row>
    <row r="760" spans="1706:1710" ht="13.2" x14ac:dyDescent="0.25">
      <c r="BMP760" s="22" t="s">
        <v>165</v>
      </c>
      <c r="BMQ760" s="22"/>
      <c r="BMR760" s="22"/>
      <c r="BMS760" s="22"/>
      <c r="BMT760" s="22"/>
    </row>
    <row r="761" spans="1706:1710" ht="13.2" x14ac:dyDescent="0.25">
      <c r="BMP761" s="22" t="s">
        <v>164</v>
      </c>
      <c r="BMQ761" s="22"/>
      <c r="BMR761" s="22"/>
      <c r="BMS761" s="22"/>
      <c r="BMT761" s="22"/>
    </row>
    <row r="762" spans="1706:1710" ht="13.2" x14ac:dyDescent="0.25">
      <c r="BMP762" s="22" t="s">
        <v>163</v>
      </c>
      <c r="BMQ762" s="22"/>
      <c r="BMR762" s="22"/>
      <c r="BMS762" s="22"/>
      <c r="BMT762" s="22"/>
    </row>
    <row r="763" spans="1706:1710" ht="13.2" x14ac:dyDescent="0.25">
      <c r="BMP763" s="22"/>
      <c r="BMQ763" s="22"/>
      <c r="BMR763" s="22"/>
      <c r="BMS763" s="22"/>
      <c r="BMT763" s="22"/>
    </row>
    <row r="764" spans="1706:1710" ht="13.2" x14ac:dyDescent="0.25">
      <c r="BMP764" s="22"/>
      <c r="BMQ764" s="22"/>
      <c r="BMR764" s="22"/>
      <c r="BMS764" s="22"/>
      <c r="BMT764" s="22"/>
    </row>
    <row r="765" spans="1706:1710" ht="13.2" x14ac:dyDescent="0.25">
      <c r="BMP765" s="22"/>
      <c r="BMQ765" s="22"/>
      <c r="BMR765" s="22"/>
      <c r="BMS765" s="22"/>
      <c r="BMT765" s="22"/>
    </row>
    <row r="766" spans="1706:1710" ht="14.4" x14ac:dyDescent="0.25">
      <c r="BMP766" s="22"/>
      <c r="BMQ766" s="22"/>
      <c r="BMR766" s="36" t="s">
        <v>52</v>
      </c>
      <c r="BMS766" s="22"/>
      <c r="BMT766" s="22"/>
    </row>
    <row r="767" spans="1706:1710" ht="13.2" x14ac:dyDescent="0.25">
      <c r="BMP767" s="22"/>
      <c r="BMQ767" s="22"/>
      <c r="BMR767" s="26" t="s">
        <v>26</v>
      </c>
      <c r="BMS767" s="22"/>
      <c r="BMT767" s="22"/>
    </row>
    <row r="768" spans="1706:1710" ht="13.2" x14ac:dyDescent="0.25">
      <c r="BMP768" s="22"/>
      <c r="BMQ768" s="22"/>
      <c r="BMR768" s="26" t="s">
        <v>24</v>
      </c>
      <c r="BMS768" s="22"/>
      <c r="BMT768" s="22"/>
    </row>
    <row r="769" spans="1683:1716" ht="13.2" x14ac:dyDescent="0.25">
      <c r="BLS769" s="22"/>
      <c r="BLT769" s="22"/>
      <c r="BLU769" s="22"/>
      <c r="BLV769" s="22"/>
      <c r="BLW769" s="22"/>
      <c r="BLX769" s="22"/>
      <c r="BLY769" s="22"/>
      <c r="BLZ769" s="22"/>
      <c r="BMA769" s="22"/>
      <c r="BMB769" s="22"/>
      <c r="BMC769" s="22"/>
      <c r="BMD769" s="22"/>
      <c r="BME769" s="22"/>
      <c r="BMF769" s="25"/>
      <c r="BMG769" s="22"/>
      <c r="BMH769" s="23"/>
      <c r="BMI769" s="22"/>
      <c r="BMJ769" s="22"/>
      <c r="BMK769" s="22"/>
      <c r="BML769" s="22"/>
      <c r="BMM769" s="22"/>
      <c r="BMN769" s="22"/>
      <c r="BMO769" s="22"/>
      <c r="BMP769" s="22"/>
      <c r="BMQ769" s="22"/>
      <c r="BMR769" s="26" t="s">
        <v>22</v>
      </c>
      <c r="BMS769" s="22"/>
      <c r="BMT769" s="22"/>
      <c r="BMU769" s="22"/>
      <c r="BMV769" s="22"/>
      <c r="BMW769" s="22"/>
      <c r="BMX769" s="22"/>
      <c r="BMY769" s="22"/>
      <c r="BMZ769" s="22"/>
    </row>
    <row r="770" spans="1683:1716" ht="13.2" x14ac:dyDescent="0.25">
      <c r="BLS770" s="22"/>
      <c r="BLT770" s="22"/>
      <c r="BLU770" s="22"/>
      <c r="BLV770" s="22"/>
      <c r="BLW770" s="22"/>
      <c r="BLX770" s="22"/>
      <c r="BLY770" s="22"/>
      <c r="BLZ770" s="22"/>
      <c r="BMA770" s="22"/>
      <c r="BMB770" s="22"/>
      <c r="BMC770" s="22"/>
      <c r="BMD770" s="22"/>
      <c r="BME770" s="22"/>
      <c r="BMF770" s="25"/>
      <c r="BMG770" s="22"/>
      <c r="BMH770" s="23"/>
      <c r="BMI770" s="22"/>
      <c r="BMJ770" s="22"/>
      <c r="BMK770" s="22"/>
      <c r="BML770" s="22"/>
      <c r="BMM770" s="22"/>
      <c r="BMN770" s="22"/>
      <c r="BMO770" s="22"/>
      <c r="BMP770" s="22"/>
      <c r="BMQ770" s="22"/>
      <c r="BMR770" s="26" t="s">
        <v>20</v>
      </c>
      <c r="BMS770" s="22"/>
      <c r="BMT770" s="26"/>
      <c r="BMU770" s="22"/>
      <c r="BMV770" s="22"/>
      <c r="BMW770" s="22"/>
      <c r="BMX770" s="22"/>
      <c r="BMY770" s="22"/>
      <c r="BMZ770" s="22"/>
    </row>
    <row r="771" spans="1683:1716" ht="13.2" x14ac:dyDescent="0.25">
      <c r="BLS771" s="22"/>
      <c r="BLT771" s="22"/>
      <c r="BLU771" s="22"/>
      <c r="BLV771" s="22"/>
      <c r="BLW771" s="22"/>
      <c r="BLX771" s="22"/>
      <c r="BLY771" s="22"/>
      <c r="BLZ771" s="22"/>
      <c r="BMA771" s="22"/>
      <c r="BMB771" s="22"/>
      <c r="BMC771" s="22"/>
      <c r="BMD771" s="22"/>
      <c r="BME771" s="22"/>
      <c r="BMF771" s="25"/>
      <c r="BMG771" s="22"/>
      <c r="BMH771" s="23"/>
      <c r="BMI771" s="22"/>
      <c r="BMJ771" s="22"/>
      <c r="BMK771" s="22"/>
      <c r="BML771" s="22"/>
      <c r="BMM771" s="22"/>
      <c r="BMN771" s="22"/>
      <c r="BMO771" s="22"/>
      <c r="BMP771" s="22"/>
      <c r="BMQ771" s="22"/>
      <c r="BMR771" s="26" t="s">
        <v>18</v>
      </c>
      <c r="BMS771" s="22"/>
      <c r="BMT771" s="22"/>
      <c r="BMU771" s="22"/>
      <c r="BMV771" s="22"/>
      <c r="BMW771" s="22"/>
      <c r="BMX771" s="22"/>
      <c r="BMY771" s="22"/>
      <c r="BMZ771" s="22"/>
    </row>
    <row r="772" spans="1683:1716" ht="13.2" x14ac:dyDescent="0.25">
      <c r="BLS772" s="22"/>
      <c r="BLT772" s="22"/>
      <c r="BLU772" s="22"/>
      <c r="BLV772" s="22"/>
      <c r="BLW772" s="22"/>
      <c r="BLX772" s="22"/>
      <c r="BLY772" s="22"/>
      <c r="BLZ772" s="22"/>
      <c r="BMA772" s="22"/>
      <c r="BMB772" s="22"/>
      <c r="BMC772" s="22"/>
      <c r="BMD772" s="22"/>
      <c r="BME772" s="22"/>
      <c r="BMF772" s="25"/>
      <c r="BMG772" s="22"/>
      <c r="BMH772" s="23"/>
      <c r="BMI772" s="22"/>
      <c r="BMJ772" s="22"/>
      <c r="BMK772" s="22"/>
      <c r="BML772" s="22"/>
      <c r="BMM772" s="22"/>
      <c r="BMN772" s="22"/>
      <c r="BMO772" s="22"/>
      <c r="BMP772" s="22"/>
      <c r="BMQ772" s="22"/>
      <c r="BMR772" s="26"/>
      <c r="BMS772" s="22"/>
      <c r="BMT772" s="22"/>
      <c r="BMU772" s="22"/>
      <c r="BMV772" s="22"/>
      <c r="BMW772" s="22"/>
      <c r="BMX772" s="22"/>
      <c r="BMY772" s="22"/>
      <c r="BMZ772" s="22"/>
    </row>
    <row r="773" spans="1683:1716" ht="14.4" x14ac:dyDescent="0.25">
      <c r="BLS773" s="22"/>
      <c r="BLT773" s="22"/>
      <c r="BLU773" s="22"/>
      <c r="BLV773" s="22"/>
      <c r="BLW773" s="22"/>
      <c r="BLX773" s="22"/>
      <c r="BLY773" s="22"/>
      <c r="BLZ773" s="22"/>
      <c r="BMA773" s="22"/>
      <c r="BMB773" s="22"/>
      <c r="BMC773" s="22"/>
      <c r="BMD773" s="22"/>
      <c r="BME773" s="22"/>
      <c r="BMF773" s="25"/>
      <c r="BMG773" s="22"/>
      <c r="BMH773" s="23"/>
      <c r="BMI773" s="22"/>
      <c r="BMJ773" s="22"/>
      <c r="BMK773" s="22"/>
      <c r="BML773" s="22"/>
      <c r="BMM773" s="22"/>
      <c r="BMN773" s="22"/>
      <c r="BMO773" s="22"/>
      <c r="BMP773" s="22"/>
      <c r="BMQ773" s="22"/>
      <c r="BMR773" s="26"/>
      <c r="BMS773" s="22"/>
      <c r="BMT773" s="36" t="s">
        <v>51</v>
      </c>
      <c r="BMU773" s="22"/>
      <c r="BMV773" s="22"/>
      <c r="BMW773" s="22"/>
      <c r="BMX773" s="22"/>
      <c r="BMY773" s="22"/>
      <c r="BMZ773" s="22"/>
    </row>
    <row r="774" spans="1683:1716" ht="13.2" x14ac:dyDescent="0.25">
      <c r="BLS774" s="22"/>
      <c r="BLT774" s="22"/>
      <c r="BLU774" s="22"/>
      <c r="BLV774" s="22"/>
      <c r="BLW774" s="22"/>
      <c r="BLX774" s="22"/>
      <c r="BLY774" s="22"/>
      <c r="BLZ774" s="22"/>
      <c r="BMA774" s="22"/>
      <c r="BMB774" s="22"/>
      <c r="BMC774" s="22"/>
      <c r="BMD774" s="22"/>
      <c r="BME774" s="22"/>
      <c r="BMF774" s="25"/>
      <c r="BMG774" s="22"/>
      <c r="BMH774" s="23"/>
      <c r="BMI774" s="22"/>
      <c r="BMJ774" s="22"/>
      <c r="BMK774" s="22"/>
      <c r="BML774" s="22"/>
      <c r="BMM774" s="22"/>
      <c r="BMN774" s="22"/>
      <c r="BMO774" s="22"/>
      <c r="BMP774" s="22"/>
      <c r="BMQ774" s="22"/>
      <c r="BMR774" s="26"/>
      <c r="BMS774" s="22"/>
      <c r="BMT774" s="26" t="s">
        <v>28</v>
      </c>
      <c r="BMU774" s="22"/>
      <c r="BMV774" s="22"/>
      <c r="BMW774" s="22"/>
      <c r="BMX774" s="22"/>
      <c r="BMY774" s="22"/>
      <c r="BMZ774" s="22"/>
    </row>
    <row r="775" spans="1683:1716" ht="13.2" x14ac:dyDescent="0.25">
      <c r="BLS775" s="22"/>
      <c r="BLT775" s="23"/>
      <c r="BLU775" s="22"/>
      <c r="BLV775" s="22"/>
      <c r="BLW775" s="22"/>
      <c r="BLX775" s="22"/>
      <c r="BLY775" s="22"/>
      <c r="BLZ775" s="22"/>
      <c r="BMA775" s="22"/>
      <c r="BMB775" s="22"/>
      <c r="BMC775" s="22"/>
      <c r="BMD775" s="22"/>
      <c r="BME775" s="22"/>
      <c r="BMF775" s="25"/>
      <c r="BMG775" s="22"/>
      <c r="BMH775" s="23"/>
      <c r="BMI775" s="22"/>
      <c r="BMJ775" s="22"/>
      <c r="BMK775" s="22"/>
      <c r="BML775" s="22"/>
      <c r="BMM775" s="22"/>
      <c r="BMN775" s="22"/>
      <c r="BMO775" s="22"/>
      <c r="BMP775" s="22"/>
      <c r="BMQ775" s="22"/>
      <c r="BMR775" s="26"/>
      <c r="BMS775" s="22"/>
      <c r="BMT775" s="26" t="s">
        <v>29</v>
      </c>
      <c r="BMU775" s="22"/>
      <c r="BMV775" s="22"/>
      <c r="BMW775" s="22"/>
      <c r="BMX775" s="22"/>
      <c r="BMY775" s="22"/>
      <c r="BMZ775" s="22"/>
    </row>
    <row r="776" spans="1683:1716" ht="13.2" x14ac:dyDescent="0.25">
      <c r="BLS776" s="22"/>
      <c r="BLT776" s="22"/>
      <c r="BLU776" s="22"/>
      <c r="BLV776" s="22"/>
      <c r="BLW776" s="22"/>
      <c r="BLX776" s="22"/>
      <c r="BLY776" s="22"/>
      <c r="BLZ776" s="22"/>
      <c r="BMA776" s="22"/>
      <c r="BMB776" s="22"/>
      <c r="BMC776" s="22"/>
      <c r="BMD776" s="22"/>
      <c r="BME776" s="22"/>
      <c r="BMF776" s="25"/>
      <c r="BMG776" s="22"/>
      <c r="BMH776" s="23"/>
      <c r="BMI776" s="22"/>
      <c r="BMJ776" s="22"/>
      <c r="BMK776" s="22"/>
      <c r="BML776" s="22"/>
      <c r="BMM776" s="22"/>
      <c r="BMN776" s="22"/>
      <c r="BMO776" s="22"/>
      <c r="BMP776" s="22"/>
      <c r="BMQ776" s="22"/>
      <c r="BMR776" s="26"/>
      <c r="BMS776" s="22"/>
      <c r="BMT776" s="26" t="s">
        <v>30</v>
      </c>
      <c r="BMU776" s="22"/>
      <c r="BMV776" s="22"/>
      <c r="BMW776" s="22"/>
      <c r="BMX776" s="22"/>
      <c r="BMY776" s="22"/>
      <c r="BMZ776" s="22"/>
    </row>
    <row r="777" spans="1683:1716" ht="13.2" x14ac:dyDescent="0.25">
      <c r="BLS777" s="22"/>
      <c r="BLT777" s="22"/>
      <c r="BLU777" s="22"/>
      <c r="BLV777" s="22"/>
      <c r="BLW777" s="22"/>
      <c r="BLX777" s="22"/>
      <c r="BLY777" s="22"/>
      <c r="BLZ777" s="22"/>
      <c r="BMA777" s="22"/>
      <c r="BMB777" s="22"/>
      <c r="BMC777" s="22"/>
      <c r="BMD777" s="22"/>
      <c r="BME777" s="22"/>
      <c r="BMF777" s="25"/>
      <c r="BMG777" s="22"/>
      <c r="BMH777" s="23"/>
      <c r="BMI777" s="22"/>
      <c r="BMJ777" s="22"/>
      <c r="BMK777" s="22"/>
      <c r="BML777" s="22"/>
      <c r="BMM777" s="22"/>
      <c r="BMN777" s="22"/>
      <c r="BMO777" s="22"/>
      <c r="BMP777" s="22"/>
      <c r="BMQ777" s="22"/>
      <c r="BMR777" s="26"/>
      <c r="BMS777" s="22"/>
      <c r="BMT777" s="26" t="s">
        <v>31</v>
      </c>
      <c r="BMU777" s="22"/>
      <c r="BMV777" s="22"/>
      <c r="BMW777" s="22"/>
      <c r="BMX777" s="22"/>
      <c r="BMY777" s="22"/>
      <c r="BMZ777" s="22"/>
    </row>
    <row r="778" spans="1683:1716" ht="13.2" x14ac:dyDescent="0.25">
      <c r="BLS778" s="22"/>
      <c r="BLT778" s="22"/>
      <c r="BLU778" s="22"/>
      <c r="BLV778" s="22"/>
      <c r="BLW778" s="22"/>
      <c r="BLX778" s="22"/>
      <c r="BLY778" s="22"/>
      <c r="BLZ778" s="22"/>
      <c r="BMA778" s="22"/>
      <c r="BMB778" s="22"/>
      <c r="BMC778" s="22"/>
      <c r="BMD778" s="22"/>
      <c r="BME778" s="22"/>
      <c r="BMF778" s="25"/>
      <c r="BMG778" s="22"/>
      <c r="BMH778" s="23"/>
      <c r="BMI778" s="22"/>
      <c r="BMJ778" s="22"/>
      <c r="BMK778" s="22"/>
      <c r="BML778" s="22"/>
      <c r="BMM778" s="22"/>
      <c r="BMN778" s="22"/>
      <c r="BMO778" s="22"/>
      <c r="BMP778" s="22"/>
      <c r="BMQ778" s="22"/>
      <c r="BMR778" s="26"/>
      <c r="BMS778" s="22"/>
      <c r="BMT778" s="26" t="s">
        <v>32</v>
      </c>
      <c r="BMU778" s="22"/>
      <c r="BMV778" s="22"/>
      <c r="BMW778" s="22"/>
      <c r="BMX778" s="22"/>
      <c r="BMY778" s="22"/>
      <c r="BMZ778" s="22"/>
    </row>
    <row r="779" spans="1683:1716" ht="13.2" x14ac:dyDescent="0.25">
      <c r="BLS779" s="22"/>
      <c r="BLT779" s="22"/>
      <c r="BLU779" s="22"/>
      <c r="BLV779" s="22"/>
      <c r="BLW779" s="22"/>
      <c r="BLX779" s="22"/>
      <c r="BLY779" s="22"/>
      <c r="BLZ779" s="22"/>
      <c r="BMA779" s="22"/>
      <c r="BMB779" s="22"/>
      <c r="BMC779" s="22"/>
      <c r="BMD779" s="22"/>
      <c r="BME779" s="22"/>
      <c r="BMF779" s="25"/>
      <c r="BMG779" s="22"/>
      <c r="BMH779" s="23"/>
      <c r="BMI779" s="22"/>
      <c r="BMJ779" s="22"/>
      <c r="BMK779" s="22"/>
      <c r="BML779" s="22"/>
      <c r="BMM779" s="22"/>
      <c r="BMN779" s="22"/>
      <c r="BMO779" s="22"/>
      <c r="BMP779" s="22"/>
      <c r="BMQ779" s="22"/>
      <c r="BMR779" s="26"/>
      <c r="BMS779" s="22"/>
      <c r="BMT779" s="22"/>
      <c r="BMU779" s="22"/>
      <c r="BMV779" s="22"/>
      <c r="BMW779" s="22"/>
      <c r="BMX779" s="22"/>
      <c r="BMY779" s="22"/>
      <c r="BMZ779" s="22"/>
    </row>
    <row r="780" spans="1683:1716" ht="13.2" x14ac:dyDescent="0.25">
      <c r="BLS780" s="22" t="s">
        <v>162</v>
      </c>
      <c r="BLT780" s="23"/>
      <c r="BLU780" s="22"/>
      <c r="BLV780" s="22"/>
      <c r="BLW780" s="22"/>
      <c r="BLX780" s="22"/>
      <c r="BLY780" s="22"/>
      <c r="BLZ780" s="22"/>
      <c r="BMA780" s="22"/>
      <c r="BMB780" s="22"/>
      <c r="BMC780" s="22"/>
      <c r="BMD780" s="22"/>
      <c r="BME780" s="22"/>
      <c r="BMF780" s="25"/>
      <c r="BMG780" s="22"/>
      <c r="BMH780" s="23"/>
      <c r="BMI780" s="22"/>
      <c r="BMJ780" s="22"/>
      <c r="BMK780" s="22"/>
      <c r="BML780" s="22"/>
      <c r="BMM780" s="22"/>
      <c r="BMN780" s="22"/>
      <c r="BMO780" s="22"/>
      <c r="BMP780" s="22" t="s">
        <v>77</v>
      </c>
      <c r="BMQ780" s="22"/>
      <c r="BMR780" s="26"/>
      <c r="BMS780" s="22"/>
      <c r="BMT780" s="22"/>
      <c r="BMU780" s="22"/>
      <c r="BMV780" s="22"/>
      <c r="BMW780" s="22"/>
      <c r="BMX780" s="22"/>
      <c r="BMY780" s="22"/>
      <c r="BMZ780" s="22"/>
    </row>
    <row r="781" spans="1683:1716" ht="13.2" x14ac:dyDescent="0.25">
      <c r="BLS781" s="22" t="s">
        <v>161</v>
      </c>
      <c r="BLT781" s="23">
        <v>0</v>
      </c>
      <c r="BLU781" s="22" t="s">
        <v>160</v>
      </c>
      <c r="BLV781" s="22"/>
      <c r="BLW781" s="22"/>
      <c r="BLX781" s="22"/>
      <c r="BLY781" s="22"/>
      <c r="BLZ781" s="22"/>
      <c r="BMA781" s="22"/>
      <c r="BMB781" s="22"/>
      <c r="BMC781" s="22"/>
      <c r="BMD781" s="22"/>
      <c r="BME781" s="22"/>
      <c r="BMF781" s="25"/>
      <c r="BMG781" s="22"/>
      <c r="BMH781" s="23"/>
      <c r="BMI781" s="22"/>
      <c r="BMJ781" s="22"/>
      <c r="BMK781" s="22"/>
      <c r="BML781" s="22"/>
      <c r="BMM781" s="22"/>
      <c r="BMN781" s="22"/>
      <c r="BMO781" s="22"/>
      <c r="BMP781" s="22" t="s">
        <v>76</v>
      </c>
      <c r="BMQ781" s="22"/>
      <c r="BMR781" s="26"/>
      <c r="BMS781" s="22"/>
      <c r="BMT781" s="22"/>
      <c r="BMU781" s="22"/>
      <c r="BMV781" s="22"/>
      <c r="BMW781" s="22"/>
      <c r="BMX781" s="22"/>
      <c r="BMY781" s="22"/>
      <c r="BMZ781" s="22"/>
    </row>
    <row r="782" spans="1683:1716" ht="13.2" x14ac:dyDescent="0.25">
      <c r="BLS782" s="22" t="s">
        <v>159</v>
      </c>
      <c r="BLT782" s="23">
        <v>1</v>
      </c>
      <c r="BLU782" s="22" t="s">
        <v>158</v>
      </c>
      <c r="BLV782" s="22"/>
      <c r="BLW782" s="22"/>
      <c r="BLX782" s="22"/>
      <c r="BLY782" s="22"/>
      <c r="BLZ782" s="22"/>
      <c r="BMA782" s="22"/>
      <c r="BMB782" s="22"/>
      <c r="BMC782" s="22"/>
      <c r="BMD782" s="22"/>
      <c r="BME782" s="22"/>
      <c r="BMF782" s="25"/>
      <c r="BMG782" s="22"/>
      <c r="BMH782" s="23"/>
      <c r="BMI782" s="22"/>
      <c r="BMJ782" s="22"/>
      <c r="BMK782" s="22"/>
      <c r="BML782" s="22"/>
      <c r="BMM782" s="22"/>
      <c r="BMN782" s="22"/>
      <c r="BMO782" s="22"/>
      <c r="BMP782" s="22" t="s">
        <v>75</v>
      </c>
      <c r="BMQ782" s="22"/>
      <c r="BMR782" s="26"/>
      <c r="BMS782" s="22"/>
      <c r="BMT782" s="22"/>
      <c r="BMU782" s="22"/>
      <c r="BMV782" s="22"/>
      <c r="BMW782" s="22"/>
      <c r="BMX782" s="22"/>
      <c r="BMY782" s="22"/>
      <c r="BMZ782" s="22"/>
    </row>
    <row r="783" spans="1683:1716" ht="13.2" x14ac:dyDescent="0.25">
      <c r="BLS783" s="22" t="s">
        <v>157</v>
      </c>
      <c r="BLT783" s="23">
        <v>2</v>
      </c>
      <c r="BLU783" s="22" t="s">
        <v>156</v>
      </c>
      <c r="BLV783" s="22"/>
      <c r="BLW783" s="22"/>
      <c r="BLX783" s="22"/>
      <c r="BLY783" s="22"/>
      <c r="BLZ783" s="22"/>
      <c r="BMA783" s="22"/>
      <c r="BMB783" s="22"/>
      <c r="BMC783" s="22"/>
      <c r="BMD783" s="22"/>
      <c r="BME783" s="22"/>
      <c r="BMF783" s="25"/>
      <c r="BMG783" s="22"/>
      <c r="BMH783" s="23"/>
      <c r="BMI783" s="22"/>
      <c r="BMJ783" s="22"/>
      <c r="BMK783" s="22"/>
      <c r="BML783" s="22"/>
      <c r="BMM783" s="22"/>
      <c r="BMN783" s="22"/>
      <c r="BMO783" s="22"/>
      <c r="BMP783" s="22" t="s">
        <v>74</v>
      </c>
      <c r="BMQ783" s="22"/>
      <c r="BMR783" s="22"/>
      <c r="BMS783" s="22"/>
      <c r="BMT783" s="22"/>
      <c r="BMU783" s="22"/>
      <c r="BMV783" s="22"/>
      <c r="BMW783" s="22"/>
      <c r="BMX783" s="22"/>
      <c r="BMY783" s="22"/>
      <c r="BMZ783" s="22"/>
    </row>
    <row r="784" spans="1683:1716" ht="14.4" x14ac:dyDescent="0.25">
      <c r="BLS784" s="22"/>
      <c r="BLT784" s="22"/>
      <c r="BLU784" s="22"/>
      <c r="BLV784" s="22"/>
      <c r="BLW784" s="22"/>
      <c r="BLX784" s="22"/>
      <c r="BLY784" s="22"/>
      <c r="BLZ784" s="22"/>
      <c r="BMA784" s="22"/>
      <c r="BMB784" s="22"/>
      <c r="BMC784" s="22"/>
      <c r="BMD784" s="22"/>
      <c r="BME784" s="22"/>
      <c r="BMF784" s="25"/>
      <c r="BMG784" s="22"/>
      <c r="BMH784" s="23"/>
      <c r="BMI784" s="22"/>
      <c r="BMJ784" s="22"/>
      <c r="BMK784" s="22"/>
      <c r="BML784" s="22"/>
      <c r="BMM784" s="22"/>
      <c r="BMN784" s="22"/>
      <c r="BMO784" s="22"/>
      <c r="BMP784" s="22" t="s">
        <v>73</v>
      </c>
      <c r="BMQ784" s="22"/>
      <c r="BMR784" s="22"/>
      <c r="BMS784" s="22"/>
      <c r="BMT784" s="36"/>
      <c r="BMU784" s="22"/>
      <c r="BMV784" s="22"/>
      <c r="BMW784" s="22"/>
      <c r="BMX784" s="22"/>
      <c r="BMY784" s="22"/>
      <c r="BMZ784" s="22"/>
    </row>
    <row r="785" spans="1706:1719" ht="13.2" x14ac:dyDescent="0.25">
      <c r="BMP785" s="22" t="s">
        <v>72</v>
      </c>
      <c r="BMQ785" s="22"/>
      <c r="BMR785" s="22"/>
      <c r="BMS785" s="22"/>
      <c r="BMT785" s="26"/>
      <c r="BMU785" s="22"/>
      <c r="BMV785" s="22"/>
      <c r="BMW785" s="27" t="s">
        <v>155</v>
      </c>
      <c r="BMX785" s="542" t="s">
        <v>154</v>
      </c>
      <c r="BMY785" s="542"/>
      <c r="BMZ785" s="542"/>
      <c r="BNA785" s="27" t="s">
        <v>153</v>
      </c>
      <c r="BNB785" s="22"/>
      <c r="BNC785" s="34" t="s">
        <v>152</v>
      </c>
    </row>
    <row r="786" spans="1706:1719" ht="13.2" x14ac:dyDescent="0.25">
      <c r="BMP786" s="22" t="s">
        <v>71</v>
      </c>
      <c r="BMQ786" s="22"/>
      <c r="BMR786" s="22"/>
      <c r="BMS786" s="22"/>
      <c r="BMT786" s="26"/>
      <c r="BMU786" s="22"/>
      <c r="BMV786" s="22"/>
      <c r="BMW786" s="33" t="s">
        <v>151</v>
      </c>
      <c r="BMX786" s="33" t="s">
        <v>150</v>
      </c>
      <c r="BMY786" s="33" t="s">
        <v>149</v>
      </c>
      <c r="BMZ786" s="33" t="s">
        <v>148</v>
      </c>
      <c r="BNA786" s="33" t="s">
        <v>147</v>
      </c>
      <c r="BNB786" s="22"/>
      <c r="BNC786" s="32" t="s">
        <v>146</v>
      </c>
    </row>
    <row r="787" spans="1706:1719" ht="13.2" x14ac:dyDescent="0.25">
      <c r="BMP787" s="22" t="s">
        <v>70</v>
      </c>
      <c r="BMQ787" s="22"/>
      <c r="BMR787" s="22"/>
      <c r="BMS787" s="22"/>
      <c r="BMT787" s="26"/>
      <c r="BMU787" s="22"/>
      <c r="BMV787" s="22"/>
      <c r="BMW787" s="31" t="s">
        <v>145</v>
      </c>
      <c r="BMX787" s="31" t="s">
        <v>144</v>
      </c>
      <c r="BMY787" s="31" t="s">
        <v>143</v>
      </c>
      <c r="BMZ787" s="31" t="s">
        <v>52</v>
      </c>
      <c r="BNA787" s="31" t="s">
        <v>142</v>
      </c>
      <c r="BNB787" s="22"/>
      <c r="BNC787" s="29" t="s">
        <v>141</v>
      </c>
    </row>
    <row r="788" spans="1706:1719" ht="13.2" x14ac:dyDescent="0.25">
      <c r="BMP788" s="22" t="s">
        <v>69</v>
      </c>
      <c r="BMQ788" s="22"/>
      <c r="BMR788" s="22"/>
      <c r="BMS788" s="22"/>
      <c r="BMT788" s="22"/>
      <c r="BMU788" s="22"/>
      <c r="BMV788" s="22"/>
      <c r="BMW788" s="31" t="s">
        <v>140</v>
      </c>
      <c r="BMX788" s="31" t="s">
        <v>139</v>
      </c>
      <c r="BMY788" s="31" t="s">
        <v>138</v>
      </c>
      <c r="BMZ788" s="31" t="s">
        <v>51</v>
      </c>
      <c r="BNA788" s="31" t="s">
        <v>40</v>
      </c>
      <c r="BNB788" s="22"/>
      <c r="BNC788" s="29" t="s">
        <v>137</v>
      </c>
    </row>
    <row r="789" spans="1706:1719" ht="13.2" x14ac:dyDescent="0.25">
      <c r="BMP789" s="22" t="s">
        <v>68</v>
      </c>
      <c r="BMQ789" s="22"/>
      <c r="BMR789" s="22"/>
      <c r="BMS789" s="22"/>
      <c r="BMT789" s="22"/>
      <c r="BMU789" s="22"/>
      <c r="BMV789" s="22"/>
      <c r="BMW789" s="31" t="s">
        <v>136</v>
      </c>
      <c r="BMX789" s="31" t="s">
        <v>135</v>
      </c>
      <c r="BMY789" s="31" t="s">
        <v>41</v>
      </c>
      <c r="BMZ789" s="31"/>
      <c r="BNA789" s="31" t="s">
        <v>134</v>
      </c>
      <c r="BNB789" s="22"/>
      <c r="BNC789" s="29" t="s">
        <v>133</v>
      </c>
    </row>
    <row r="790" spans="1706:1719" ht="13.2" x14ac:dyDescent="0.25">
      <c r="BMP790" s="22" t="s">
        <v>0</v>
      </c>
      <c r="BMQ790" s="22"/>
      <c r="BMR790" s="22"/>
      <c r="BMS790" s="22"/>
      <c r="BMT790" s="22"/>
      <c r="BMU790" s="22"/>
      <c r="BMV790" s="22"/>
      <c r="BMW790" s="31" t="s">
        <v>75</v>
      </c>
      <c r="BMX790" s="31"/>
      <c r="BMY790" s="31"/>
      <c r="BMZ790" s="31"/>
      <c r="BNA790" s="31" t="s">
        <v>132</v>
      </c>
      <c r="BNB790" s="22"/>
      <c r="BNC790" s="29" t="s">
        <v>131</v>
      </c>
    </row>
    <row r="791" spans="1706:1719" ht="13.2" x14ac:dyDescent="0.25">
      <c r="BMP791" s="22"/>
      <c r="BMQ791" s="22"/>
      <c r="BMR791" s="22"/>
      <c r="BMS791" s="22"/>
      <c r="BMT791" s="22"/>
      <c r="BMU791" s="22"/>
      <c r="BMV791" s="22"/>
      <c r="BMW791" s="31" t="s">
        <v>74</v>
      </c>
      <c r="BMX791" s="31"/>
      <c r="BMY791" s="31"/>
      <c r="BMZ791" s="31"/>
      <c r="BNA791" s="31"/>
      <c r="BNB791" s="22"/>
      <c r="BNC791" s="29" t="s">
        <v>130</v>
      </c>
    </row>
    <row r="792" spans="1706:1719" ht="13.2" x14ac:dyDescent="0.25">
      <c r="BMP792" s="22"/>
      <c r="BMQ792" s="22"/>
      <c r="BMR792" s="22"/>
      <c r="BMS792" s="22"/>
      <c r="BMT792" s="22"/>
      <c r="BMU792" s="22"/>
      <c r="BMV792" s="22"/>
      <c r="BMW792" s="31" t="s">
        <v>129</v>
      </c>
      <c r="BMX792" s="31"/>
      <c r="BMY792" s="31"/>
      <c r="BMZ792" s="31"/>
      <c r="BNA792" s="31"/>
      <c r="BNB792" s="22"/>
      <c r="BNC792" s="29" t="s">
        <v>128</v>
      </c>
    </row>
    <row r="793" spans="1706:1719" ht="13.2" x14ac:dyDescent="0.25">
      <c r="BMP793" s="22"/>
      <c r="BMQ793" s="22"/>
      <c r="BMR793" s="22"/>
      <c r="BMS793" s="22"/>
      <c r="BMT793" s="22"/>
      <c r="BMU793" s="22"/>
      <c r="BMV793" s="22"/>
      <c r="BMW793" s="31" t="s">
        <v>127</v>
      </c>
      <c r="BMX793" s="31"/>
      <c r="BMY793" s="31"/>
      <c r="BMZ793" s="31"/>
      <c r="BNA793" s="31"/>
      <c r="BNB793" s="22"/>
      <c r="BNC793" s="29" t="s">
        <v>126</v>
      </c>
    </row>
    <row r="794" spans="1706:1719" ht="13.2" x14ac:dyDescent="0.25">
      <c r="BMP794" s="22"/>
      <c r="BMQ794" s="22"/>
      <c r="BMR794" s="22"/>
      <c r="BMS794" s="22"/>
      <c r="BMT794" s="22"/>
      <c r="BMU794" s="22"/>
      <c r="BMV794" s="22"/>
      <c r="BMW794" s="31" t="s">
        <v>125</v>
      </c>
      <c r="BMX794" s="31"/>
      <c r="BMY794" s="31"/>
      <c r="BMZ794" s="31"/>
      <c r="BNA794" s="31"/>
      <c r="BNB794" s="22"/>
      <c r="BNC794" s="29" t="s">
        <v>124</v>
      </c>
    </row>
    <row r="795" spans="1706:1719" ht="13.2" x14ac:dyDescent="0.25">
      <c r="BMP795" s="22"/>
      <c r="BMQ795" s="22"/>
      <c r="BMR795" s="22"/>
      <c r="BMS795" s="22"/>
      <c r="BMT795" s="22"/>
      <c r="BMU795" s="22"/>
      <c r="BMV795" s="22"/>
      <c r="BMW795" s="31" t="s">
        <v>123</v>
      </c>
      <c r="BMX795" s="31"/>
      <c r="BMY795" s="31"/>
      <c r="BMZ795" s="31"/>
      <c r="BNA795" s="31"/>
      <c r="BNB795" s="22"/>
      <c r="BNC795" s="29" t="s">
        <v>122</v>
      </c>
    </row>
    <row r="796" spans="1706:1719" ht="13.2" x14ac:dyDescent="0.25">
      <c r="BMP796" s="22"/>
      <c r="BMQ796" s="22"/>
      <c r="BMR796" s="22"/>
      <c r="BMS796" s="22"/>
      <c r="BMT796" s="22"/>
      <c r="BMU796" s="22"/>
      <c r="BMV796" s="22"/>
      <c r="BMW796" s="22" t="s">
        <v>72</v>
      </c>
      <c r="BMX796" s="22"/>
      <c r="BMY796" s="31"/>
      <c r="BMZ796" s="31"/>
      <c r="BNA796" s="24"/>
      <c r="BNB796" s="22"/>
      <c r="BNC796" s="29" t="s">
        <v>121</v>
      </c>
    </row>
    <row r="797" spans="1706:1719" ht="13.2" x14ac:dyDescent="0.25">
      <c r="BMP797" s="22"/>
      <c r="BMQ797" s="22"/>
      <c r="BMR797" s="22"/>
      <c r="BMS797" s="22"/>
      <c r="BMT797" s="22"/>
      <c r="BMU797" s="22"/>
      <c r="BMV797" s="22"/>
      <c r="BMW797" s="22" t="s">
        <v>71</v>
      </c>
      <c r="BMX797" s="22"/>
      <c r="BMY797" s="31"/>
      <c r="BMZ797" s="31"/>
      <c r="BNA797" s="24"/>
      <c r="BNB797" s="22"/>
      <c r="BNC797" s="29" t="s">
        <v>120</v>
      </c>
    </row>
    <row r="798" spans="1706:1719" ht="13.2" x14ac:dyDescent="0.25">
      <c r="BMP798" s="22"/>
      <c r="BMQ798" s="22"/>
      <c r="BMR798" s="22"/>
      <c r="BMS798" s="22"/>
      <c r="BMT798" s="22"/>
      <c r="BMU798" s="22"/>
      <c r="BMV798" s="22"/>
      <c r="BMW798" s="22" t="s">
        <v>70</v>
      </c>
      <c r="BMX798" s="31"/>
      <c r="BMY798" s="31"/>
      <c r="BMZ798" s="31"/>
      <c r="BNA798" s="24"/>
      <c r="BNB798" s="22"/>
      <c r="BNC798" s="29" t="s">
        <v>119</v>
      </c>
    </row>
    <row r="799" spans="1706:1719" ht="13.2" x14ac:dyDescent="0.25">
      <c r="BMP799" s="22"/>
      <c r="BMQ799" s="22"/>
      <c r="BMR799" s="22"/>
      <c r="BMS799" s="22"/>
      <c r="BMT799" s="22"/>
      <c r="BMU799" s="22"/>
      <c r="BMV799" s="22"/>
      <c r="BMW799" s="22" t="s">
        <v>69</v>
      </c>
      <c r="BMX799" s="31"/>
      <c r="BMY799" s="31"/>
      <c r="BMZ799" s="31"/>
      <c r="BNA799" s="24"/>
      <c r="BNB799" s="22"/>
      <c r="BNC799" s="29" t="s">
        <v>118</v>
      </c>
    </row>
    <row r="800" spans="1706:1719" ht="13.2" x14ac:dyDescent="0.25">
      <c r="BMP800" s="22"/>
      <c r="BMQ800" s="22"/>
      <c r="BMR800" s="22"/>
      <c r="BMS800" s="22"/>
      <c r="BMT800" s="22"/>
      <c r="BMU800" s="22"/>
      <c r="BMV800" s="22"/>
      <c r="BMW800" s="22" t="s">
        <v>68</v>
      </c>
      <c r="BMX800" s="31"/>
      <c r="BMY800" s="31"/>
      <c r="BMZ800" s="31"/>
      <c r="BNA800" s="24"/>
      <c r="BNB800" s="22"/>
      <c r="BNC800" s="29" t="s">
        <v>117</v>
      </c>
    </row>
    <row r="801" spans="1713:1721" ht="13.2" x14ac:dyDescent="0.25">
      <c r="BMW801" s="22" t="s">
        <v>0</v>
      </c>
      <c r="BMX801" s="31"/>
      <c r="BMY801" s="31"/>
      <c r="BMZ801" s="31"/>
      <c r="BNA801" s="24"/>
      <c r="BNB801" s="22"/>
      <c r="BNC801" s="29" t="s">
        <v>116</v>
      </c>
      <c r="BND801" s="22"/>
      <c r="BNE801" s="22"/>
    </row>
    <row r="802" spans="1713:1721" ht="13.2" x14ac:dyDescent="0.25">
      <c r="BMW802" s="22"/>
      <c r="BMX802" s="31"/>
      <c r="BMY802" s="31"/>
      <c r="BMZ802" s="31"/>
      <c r="BNA802" s="31"/>
      <c r="BNB802" s="22"/>
      <c r="BNC802" s="29" t="s">
        <v>115</v>
      </c>
      <c r="BND802" s="22"/>
      <c r="BNE802" s="22"/>
    </row>
    <row r="803" spans="1713:1721" ht="13.2" x14ac:dyDescent="0.25">
      <c r="BMW803" s="22"/>
      <c r="BMX803" s="22"/>
      <c r="BMY803" s="22"/>
      <c r="BMZ803" s="22"/>
      <c r="BNA803" s="22"/>
      <c r="BNB803" s="22"/>
      <c r="BNC803" s="29" t="s">
        <v>114</v>
      </c>
      <c r="BND803" s="22"/>
      <c r="BNE803" s="22"/>
    </row>
    <row r="804" spans="1713:1721" ht="13.2" x14ac:dyDescent="0.25">
      <c r="BMW804" s="22"/>
      <c r="BMX804" s="22"/>
      <c r="BMY804" s="22"/>
      <c r="BMZ804" s="22"/>
      <c r="BNA804" s="22"/>
      <c r="BNB804" s="22"/>
      <c r="BNC804" s="29" t="s">
        <v>113</v>
      </c>
      <c r="BND804" s="22"/>
      <c r="BNE804" s="22"/>
    </row>
    <row r="805" spans="1713:1721" ht="13.2" x14ac:dyDescent="0.25">
      <c r="BMW805" s="22"/>
      <c r="BMX805" s="22"/>
      <c r="BMY805" s="22"/>
      <c r="BMZ805" s="22"/>
      <c r="BNA805" s="22"/>
      <c r="BNB805" s="22"/>
      <c r="BNC805" s="29" t="s">
        <v>112</v>
      </c>
      <c r="BND805" s="22"/>
      <c r="BNE805" s="22"/>
    </row>
    <row r="806" spans="1713:1721" ht="13.2" x14ac:dyDescent="0.25">
      <c r="BMW806" s="22"/>
      <c r="BMX806" s="22"/>
      <c r="BMY806" s="22"/>
      <c r="BMZ806" s="22"/>
      <c r="BNA806" s="22"/>
      <c r="BNB806" s="22"/>
      <c r="BNC806" s="29" t="s">
        <v>111</v>
      </c>
      <c r="BND806" s="22"/>
      <c r="BNE806" s="22"/>
    </row>
    <row r="807" spans="1713:1721" ht="13.2" x14ac:dyDescent="0.25">
      <c r="BMW807" s="22"/>
      <c r="BMX807" s="22"/>
      <c r="BMY807" s="22"/>
      <c r="BMZ807" s="22"/>
      <c r="BNA807" s="22"/>
      <c r="BNB807" s="22"/>
      <c r="BNC807" s="29" t="s">
        <v>110</v>
      </c>
      <c r="BND807" s="22"/>
      <c r="BNE807" s="22"/>
    </row>
    <row r="808" spans="1713:1721" ht="13.2" x14ac:dyDescent="0.25">
      <c r="BMW808" s="22"/>
      <c r="BMX808" s="22"/>
      <c r="BMY808" s="22"/>
      <c r="BMZ808" s="22"/>
      <c r="BNA808" s="22"/>
      <c r="BNB808" s="22"/>
      <c r="BNC808" s="29" t="s">
        <v>109</v>
      </c>
      <c r="BND808" s="22"/>
      <c r="BNE808" s="22"/>
    </row>
    <row r="809" spans="1713:1721" ht="13.2" x14ac:dyDescent="0.25">
      <c r="BMW809" s="22"/>
      <c r="BMX809" s="22"/>
      <c r="BMY809" s="22"/>
      <c r="BMZ809" s="22"/>
      <c r="BNA809" s="22"/>
      <c r="BNB809" s="22"/>
      <c r="BNC809" s="29" t="s">
        <v>108</v>
      </c>
      <c r="BND809" s="22"/>
      <c r="BNE809" s="22"/>
    </row>
    <row r="810" spans="1713:1721" ht="13.2" x14ac:dyDescent="0.25">
      <c r="BMW810" s="22"/>
      <c r="BMX810" s="22"/>
      <c r="BMY810" s="22"/>
      <c r="BMZ810" s="22"/>
      <c r="BNA810" s="22"/>
      <c r="BNB810" s="22"/>
      <c r="BNC810" s="29" t="s">
        <v>107</v>
      </c>
      <c r="BND810" s="22"/>
      <c r="BNE810" s="22"/>
    </row>
    <row r="811" spans="1713:1721" ht="13.2" x14ac:dyDescent="0.25">
      <c r="BMW811" s="22"/>
      <c r="BMX811" s="22"/>
      <c r="BMY811" s="22"/>
      <c r="BMZ811" s="22"/>
      <c r="BNA811" s="22"/>
      <c r="BNB811" s="22"/>
      <c r="BNC811" s="29" t="s">
        <v>106</v>
      </c>
      <c r="BND811" s="22"/>
      <c r="BNE811" s="22"/>
    </row>
    <row r="812" spans="1713:1721" ht="13.2" x14ac:dyDescent="0.25">
      <c r="BMW812" s="22"/>
      <c r="BMX812" s="22"/>
      <c r="BMY812" s="22"/>
      <c r="BMZ812" s="22"/>
      <c r="BNA812" s="22"/>
      <c r="BNB812" s="22"/>
      <c r="BNC812" s="29" t="s">
        <v>105</v>
      </c>
      <c r="BND812" s="22"/>
      <c r="BNE812" s="22"/>
    </row>
    <row r="813" spans="1713:1721" ht="13.2" x14ac:dyDescent="0.25">
      <c r="BMW813" s="22"/>
      <c r="BMX813" s="22"/>
      <c r="BMY813" s="22"/>
      <c r="BMZ813" s="22"/>
      <c r="BNA813" s="22"/>
      <c r="BNB813" s="22"/>
      <c r="BNC813" s="29" t="s">
        <v>104</v>
      </c>
      <c r="BND813" s="22"/>
      <c r="BNE813" s="22"/>
    </row>
    <row r="814" spans="1713:1721" ht="13.2" x14ac:dyDescent="0.25">
      <c r="BMW814" s="22"/>
      <c r="BMX814" s="22"/>
      <c r="BMY814" s="22"/>
      <c r="BMZ814" s="22"/>
      <c r="BNA814" s="22"/>
      <c r="BNB814" s="22"/>
      <c r="BNC814" s="29" t="s">
        <v>103</v>
      </c>
      <c r="BND814" s="22"/>
      <c r="BNE814" s="22"/>
    </row>
    <row r="815" spans="1713:1721" ht="13.2" x14ac:dyDescent="0.25">
      <c r="BMW815" s="22"/>
      <c r="BMX815" s="22"/>
      <c r="BMY815" s="22"/>
      <c r="BMZ815" s="22"/>
      <c r="BNA815" s="22"/>
      <c r="BNB815" s="22"/>
      <c r="BNC815" s="29" t="s">
        <v>102</v>
      </c>
      <c r="BND815" s="22"/>
      <c r="BNE815" s="22"/>
    </row>
    <row r="816" spans="1713:1721" ht="13.2" x14ac:dyDescent="0.25">
      <c r="BMW816" s="22"/>
      <c r="BMX816" s="22"/>
      <c r="BMY816" s="22"/>
      <c r="BMZ816" s="22"/>
      <c r="BNA816" s="22"/>
      <c r="BNB816" s="22"/>
      <c r="BNC816" s="30" t="s">
        <v>101</v>
      </c>
      <c r="BND816" s="22"/>
      <c r="BNE816" s="22"/>
    </row>
    <row r="817" spans="1719:1725" ht="13.2" x14ac:dyDescent="0.25">
      <c r="BNC817" s="29" t="s">
        <v>100</v>
      </c>
      <c r="BND817" s="22"/>
      <c r="BNE817" s="22"/>
      <c r="BNF817" s="22"/>
      <c r="BNG817" s="22"/>
      <c r="BNH817" s="22"/>
      <c r="BNI817" s="22"/>
    </row>
    <row r="818" spans="1719:1725" ht="13.2" x14ac:dyDescent="0.25">
      <c r="BNC818" s="29" t="s">
        <v>99</v>
      </c>
      <c r="BND818" s="22"/>
      <c r="BNE818" s="22"/>
      <c r="BNF818" s="22"/>
      <c r="BNG818" s="22"/>
      <c r="BNH818" s="22"/>
      <c r="BNI818" s="22"/>
    </row>
    <row r="819" spans="1719:1725" ht="13.2" x14ac:dyDescent="0.25">
      <c r="BNC819" s="29" t="s">
        <v>98</v>
      </c>
      <c r="BND819" s="22"/>
      <c r="BNE819" s="22"/>
      <c r="BNF819" s="22"/>
      <c r="BNG819" s="22"/>
      <c r="BNH819" s="22"/>
      <c r="BNI819" s="22"/>
    </row>
    <row r="820" spans="1719:1725" ht="13.2" x14ac:dyDescent="0.25">
      <c r="BNC820" s="29" t="s">
        <v>97</v>
      </c>
      <c r="BND820" s="22"/>
      <c r="BNE820" s="22"/>
      <c r="BNF820" s="22"/>
      <c r="BNG820" s="22"/>
      <c r="BNH820" s="22"/>
      <c r="BNI820" s="22"/>
    </row>
    <row r="821" spans="1719:1725" ht="13.2" x14ac:dyDescent="0.25">
      <c r="BNC821" s="22"/>
      <c r="BND821" s="22"/>
      <c r="BNE821" s="22"/>
      <c r="BNF821" s="22"/>
      <c r="BNG821" s="22"/>
      <c r="BNH821" s="22"/>
      <c r="BNI821" s="22"/>
    </row>
    <row r="822" spans="1719:1725" ht="13.2" x14ac:dyDescent="0.25">
      <c r="BNC822" s="22"/>
      <c r="BND822" s="22"/>
      <c r="BNE822" s="22"/>
      <c r="BNF822" s="22"/>
      <c r="BNG822" s="22"/>
      <c r="BNH822" s="22"/>
      <c r="BNI822" s="22"/>
    </row>
    <row r="823" spans="1719:1725" ht="13.2" x14ac:dyDescent="0.25">
      <c r="BNC823" s="22"/>
      <c r="BND823" s="22"/>
      <c r="BNE823" s="22" t="s">
        <v>54</v>
      </c>
      <c r="BNF823" s="22"/>
      <c r="BNG823" s="22"/>
      <c r="BNH823" s="22"/>
      <c r="BNI823" s="22"/>
    </row>
    <row r="824" spans="1719:1725" ht="13.2" x14ac:dyDescent="0.25">
      <c r="BNC824" s="22"/>
      <c r="BND824" s="22"/>
      <c r="BNE824" s="22" t="s">
        <v>53</v>
      </c>
      <c r="BNF824" s="22"/>
      <c r="BNG824" s="22"/>
      <c r="BNH824" s="22"/>
      <c r="BNI824" s="22"/>
    </row>
    <row r="825" spans="1719:1725" ht="13.2" x14ac:dyDescent="0.25">
      <c r="BNC825" s="22"/>
      <c r="BND825" s="22"/>
      <c r="BNE825" s="22"/>
      <c r="BNF825" s="22"/>
      <c r="BNG825" s="22"/>
      <c r="BNH825" s="22"/>
      <c r="BNI825" s="22"/>
    </row>
    <row r="826" spans="1719:1725" ht="13.2" x14ac:dyDescent="0.25">
      <c r="BNC826" s="22"/>
      <c r="BND826" s="22"/>
      <c r="BNE826" s="22"/>
      <c r="BNF826" s="22"/>
      <c r="BNG826" s="22" t="s">
        <v>66</v>
      </c>
      <c r="BNH826" s="22"/>
      <c r="BNI826" s="22"/>
    </row>
    <row r="827" spans="1719:1725" ht="13.2" x14ac:dyDescent="0.25">
      <c r="BNC827" s="22"/>
      <c r="BND827" s="22"/>
      <c r="BNE827" s="22"/>
      <c r="BNF827" s="22"/>
      <c r="BNG827" s="22" t="s">
        <v>65</v>
      </c>
      <c r="BNH827" s="22"/>
      <c r="BNI827" s="22"/>
    </row>
    <row r="828" spans="1719:1725" ht="13.2" x14ac:dyDescent="0.25">
      <c r="BNC828" s="22"/>
      <c r="BND828" s="22"/>
      <c r="BNE828" s="22"/>
      <c r="BNF828" s="22"/>
      <c r="BNG828" s="22" t="s">
        <v>64</v>
      </c>
      <c r="BNH828" s="22"/>
      <c r="BNI828" s="22"/>
    </row>
    <row r="829" spans="1719:1725" ht="13.2" x14ac:dyDescent="0.25">
      <c r="BNC829" s="22"/>
      <c r="BND829" s="22"/>
      <c r="BNE829" s="22"/>
      <c r="BNF829" s="22"/>
      <c r="BNG829" s="22" t="s">
        <v>63</v>
      </c>
      <c r="BNH829" s="22"/>
      <c r="BNI829" s="22"/>
    </row>
    <row r="830" spans="1719:1725" ht="13.2" x14ac:dyDescent="0.25">
      <c r="BNC830" s="22"/>
      <c r="BND830" s="22"/>
      <c r="BNE830" s="22"/>
      <c r="BNF830" s="22"/>
      <c r="BNG830" s="22"/>
      <c r="BNH830" s="22"/>
      <c r="BNI830" s="22"/>
    </row>
    <row r="831" spans="1719:1725" ht="13.2" x14ac:dyDescent="0.25">
      <c r="BNC831" s="22"/>
      <c r="BND831" s="22"/>
      <c r="BNE831" s="22"/>
      <c r="BNF831" s="22"/>
      <c r="BNG831" s="22"/>
      <c r="BNH831" s="22"/>
      <c r="BNI831" s="22" t="s">
        <v>96</v>
      </c>
    </row>
    <row r="832" spans="1719:1725" ht="13.2" x14ac:dyDescent="0.25">
      <c r="BNC832" s="22"/>
      <c r="BND832" s="22"/>
      <c r="BNE832" s="22"/>
      <c r="BNF832" s="22"/>
      <c r="BNG832" s="22"/>
      <c r="BNH832" s="22"/>
      <c r="BNI832" s="22" t="s">
        <v>95</v>
      </c>
    </row>
    <row r="833" spans="1725:1730" ht="13.2" x14ac:dyDescent="0.25">
      <c r="BNI833" s="22" t="s">
        <v>94</v>
      </c>
      <c r="BNJ833" s="22"/>
      <c r="BNK833" s="22"/>
      <c r="BNL833" s="22"/>
      <c r="BNM833" s="22"/>
    </row>
    <row r="834" spans="1725:1730" ht="13.2" x14ac:dyDescent="0.25">
      <c r="BNI834" s="22"/>
      <c r="BNJ834" s="22"/>
      <c r="BNK834" s="22"/>
      <c r="BNL834" s="22"/>
      <c r="BNM834" s="22"/>
    </row>
    <row r="835" spans="1725:1730" ht="13.2" x14ac:dyDescent="0.25">
      <c r="BNI835" s="22"/>
      <c r="BNJ835" s="22"/>
      <c r="BNK835" s="22"/>
      <c r="BNL835" s="22"/>
      <c r="BNM835" s="22"/>
    </row>
    <row r="836" spans="1725:1730" ht="13.2" x14ac:dyDescent="0.25">
      <c r="BNI836" s="22"/>
      <c r="BNJ836" s="22"/>
      <c r="BNK836" s="22"/>
      <c r="BNL836" s="8" t="s">
        <v>93</v>
      </c>
      <c r="BNM836" s="8"/>
      <c r="BNN836" s="8"/>
    </row>
    <row r="837" spans="1725:1730" ht="13.2" x14ac:dyDescent="0.25">
      <c r="BNI837" s="22"/>
      <c r="BNJ837" s="22"/>
      <c r="BNK837" s="22"/>
      <c r="BNL837" s="11" t="s">
        <v>92</v>
      </c>
      <c r="BNM837" s="8"/>
      <c r="BNN837" s="8"/>
    </row>
    <row r="838" spans="1725:1730" ht="13.2" x14ac:dyDescent="0.25">
      <c r="BNI838" s="22"/>
      <c r="BNJ838" s="22"/>
      <c r="BNK838" s="22"/>
      <c r="BNL838" s="11" t="s">
        <v>91</v>
      </c>
      <c r="BNM838" s="8"/>
      <c r="BNN838" s="8"/>
    </row>
    <row r="839" spans="1725:1730" ht="13.2" x14ac:dyDescent="0.25">
      <c r="BNI839" s="22"/>
      <c r="BNJ839" s="22"/>
      <c r="BNK839" s="22"/>
      <c r="BNL839" s="11" t="s">
        <v>90</v>
      </c>
      <c r="BNM839" s="8"/>
      <c r="BNN839" s="8"/>
    </row>
    <row r="840" spans="1725:1730" ht="13.2" x14ac:dyDescent="0.25">
      <c r="BNI840" s="22"/>
      <c r="BNJ840" s="22"/>
      <c r="BNK840" s="22"/>
      <c r="BNL840" s="11" t="s">
        <v>89</v>
      </c>
      <c r="BNM840" s="8"/>
      <c r="BNN840" s="8"/>
    </row>
    <row r="841" spans="1725:1730" ht="13.2" x14ac:dyDescent="0.25">
      <c r="BNI841" s="22"/>
      <c r="BNJ841" s="22"/>
      <c r="BNK841" s="22"/>
      <c r="BNL841" s="11" t="s">
        <v>88</v>
      </c>
      <c r="BNM841" s="8"/>
      <c r="BNN841" s="8"/>
    </row>
    <row r="842" spans="1725:1730" ht="13.2" x14ac:dyDescent="0.25">
      <c r="BNI842" s="22"/>
      <c r="BNJ842" s="22"/>
      <c r="BNK842" s="22"/>
      <c r="BNL842" s="11" t="s">
        <v>87</v>
      </c>
      <c r="BNM842" s="8"/>
      <c r="BNN842" s="8"/>
    </row>
    <row r="843" spans="1725:1730" ht="13.2" x14ac:dyDescent="0.25">
      <c r="BNI843" s="22"/>
      <c r="BNJ843" s="22"/>
      <c r="BNK843" s="22"/>
      <c r="BNL843" s="11" t="s">
        <v>86</v>
      </c>
      <c r="BNM843" s="8"/>
      <c r="BNN843" s="8"/>
    </row>
    <row r="844" spans="1725:1730" ht="13.2" x14ac:dyDescent="0.25">
      <c r="BNL844" s="11" t="s">
        <v>85</v>
      </c>
      <c r="BNM844" s="8"/>
      <c r="BNN844" s="8"/>
    </row>
    <row r="845" spans="1725:1730" ht="13.2" x14ac:dyDescent="0.25">
      <c r="BNL845" s="11" t="s">
        <v>84</v>
      </c>
      <c r="BNM845" s="8"/>
      <c r="BNN845" s="8"/>
    </row>
    <row r="846" spans="1725:1730" ht="13.2" x14ac:dyDescent="0.25">
      <c r="BNL846" s="11" t="s">
        <v>83</v>
      </c>
      <c r="BNM846" s="8"/>
      <c r="BNN846" s="8"/>
    </row>
    <row r="847" spans="1725:1730" x14ac:dyDescent="0.2">
      <c r="BNL847" s="8"/>
      <c r="BNM847" s="8"/>
      <c r="BNN847" s="8"/>
    </row>
    <row r="848" spans="1725:1730" x14ac:dyDescent="0.2">
      <c r="BNL848" s="8"/>
      <c r="BNM848" s="8"/>
      <c r="BNN848" s="8" t="s">
        <v>82</v>
      </c>
    </row>
    <row r="849" spans="1730:1732" x14ac:dyDescent="0.2">
      <c r="BNN849" s="8" t="s">
        <v>81</v>
      </c>
      <c r="BNO849" s="8"/>
      <c r="BNP849" s="8"/>
    </row>
    <row r="850" spans="1730:1732" x14ac:dyDescent="0.2">
      <c r="BNN850" s="8" t="s">
        <v>80</v>
      </c>
      <c r="BNO850" s="8"/>
      <c r="BNP850" s="8"/>
    </row>
    <row r="851" spans="1730:1732" x14ac:dyDescent="0.2">
      <c r="BNN851" s="8" t="s">
        <v>79</v>
      </c>
      <c r="BNO851" s="8"/>
      <c r="BNP851" s="8"/>
    </row>
    <row r="852" spans="1730:1732" x14ac:dyDescent="0.2">
      <c r="BNN852" s="8"/>
      <c r="BNO852" s="8"/>
      <c r="BNP852" s="8"/>
    </row>
    <row r="853" spans="1730:1732" x14ac:dyDescent="0.2">
      <c r="BNN853" s="8" t="s">
        <v>7</v>
      </c>
      <c r="BNO853" s="8"/>
      <c r="BNP853" s="8"/>
    </row>
    <row r="854" spans="1730:1732" ht="13.2" x14ac:dyDescent="0.25">
      <c r="BNN854" s="8"/>
      <c r="BNO854" s="8"/>
      <c r="BNP854" s="21" t="s">
        <v>78</v>
      </c>
    </row>
    <row r="855" spans="1730:1732" ht="13.2" x14ac:dyDescent="0.25">
      <c r="BNN855" s="8"/>
      <c r="BNO855" s="8"/>
      <c r="BNP855" s="11" t="s">
        <v>77</v>
      </c>
    </row>
    <row r="856" spans="1730:1732" ht="13.2" x14ac:dyDescent="0.25">
      <c r="BNN856" s="8"/>
      <c r="BNO856" s="8"/>
      <c r="BNP856" s="11" t="s">
        <v>76</v>
      </c>
    </row>
    <row r="857" spans="1730:1732" ht="13.2" x14ac:dyDescent="0.25">
      <c r="BNN857" s="8"/>
      <c r="BNO857" s="8"/>
      <c r="BNP857" s="11" t="s">
        <v>75</v>
      </c>
    </row>
    <row r="858" spans="1730:1732" ht="13.2" x14ac:dyDescent="0.25">
      <c r="BNN858" s="8"/>
      <c r="BNO858" s="8"/>
      <c r="BNP858" s="11" t="s">
        <v>74</v>
      </c>
    </row>
    <row r="859" spans="1730:1732" ht="13.2" x14ac:dyDescent="0.25">
      <c r="BNN859" s="8"/>
      <c r="BNO859" s="8"/>
      <c r="BNP859" s="11" t="s">
        <v>73</v>
      </c>
    </row>
    <row r="860" spans="1730:1732" ht="13.2" x14ac:dyDescent="0.25">
      <c r="BNN860" s="8"/>
      <c r="BNO860" s="8"/>
      <c r="BNP860" s="11" t="s">
        <v>72</v>
      </c>
    </row>
    <row r="861" spans="1730:1732" ht="13.2" x14ac:dyDescent="0.25">
      <c r="BNN861" s="8"/>
      <c r="BNO861" s="8"/>
      <c r="BNP861" s="11" t="s">
        <v>71</v>
      </c>
    </row>
    <row r="862" spans="1730:1732" ht="13.2" x14ac:dyDescent="0.25">
      <c r="BNN862" s="8"/>
      <c r="BNO862" s="8"/>
      <c r="BNP862" s="11" t="s">
        <v>70</v>
      </c>
    </row>
    <row r="863" spans="1730:1732" ht="13.2" x14ac:dyDescent="0.25">
      <c r="BNN863" s="8"/>
      <c r="BNO863" s="8"/>
      <c r="BNP863" s="11" t="s">
        <v>69</v>
      </c>
    </row>
    <row r="864" spans="1730:1732" ht="13.2" x14ac:dyDescent="0.25">
      <c r="BNN864" s="8"/>
      <c r="BNO864" s="8"/>
      <c r="BNP864" s="11" t="s">
        <v>68</v>
      </c>
    </row>
    <row r="865" spans="1732:1741" ht="13.2" x14ac:dyDescent="0.25">
      <c r="BNP865" s="11" t="s">
        <v>0</v>
      </c>
      <c r="BNQ865" s="8"/>
      <c r="BNR865" s="8" t="s">
        <v>67</v>
      </c>
      <c r="BNS865" s="8"/>
      <c r="BNT865" s="8"/>
      <c r="BNU865" s="8"/>
      <c r="BNV865" s="8"/>
      <c r="BNW865" s="8"/>
      <c r="BNX865" s="18"/>
      <c r="BNY865" s="18"/>
    </row>
    <row r="866" spans="1732:1741" ht="13.2" x14ac:dyDescent="0.25">
      <c r="BNP866" s="8"/>
      <c r="BNQ866" s="8"/>
      <c r="BNR866" s="11" t="s">
        <v>66</v>
      </c>
      <c r="BNS866" s="8"/>
      <c r="BNT866" s="8"/>
      <c r="BNU866" s="8"/>
      <c r="BNV866" s="8"/>
      <c r="BNW866" s="8"/>
      <c r="BNX866" s="18"/>
      <c r="BNY866" s="18"/>
    </row>
    <row r="867" spans="1732:1741" ht="13.2" x14ac:dyDescent="0.25">
      <c r="BNP867" s="8"/>
      <c r="BNQ867" s="8"/>
      <c r="BNR867" s="11" t="s">
        <v>65</v>
      </c>
      <c r="BNS867" s="8"/>
      <c r="BNT867" s="8"/>
      <c r="BNU867" s="8"/>
      <c r="BNV867" s="8"/>
      <c r="BNW867" s="8"/>
      <c r="BNX867" s="18"/>
      <c r="BNY867" s="18"/>
    </row>
    <row r="868" spans="1732:1741" ht="13.2" x14ac:dyDescent="0.25">
      <c r="BNP868" s="8"/>
      <c r="BNQ868" s="8"/>
      <c r="BNR868" s="11" t="s">
        <v>64</v>
      </c>
      <c r="BNS868" s="8"/>
      <c r="BNT868" s="8"/>
      <c r="BNU868" s="8"/>
      <c r="BNV868" s="8"/>
      <c r="BNW868" s="8"/>
      <c r="BNX868" s="18"/>
      <c r="BNY868" s="18"/>
    </row>
    <row r="869" spans="1732:1741" ht="13.2" x14ac:dyDescent="0.25">
      <c r="BNP869" s="8"/>
      <c r="BNQ869" s="8"/>
      <c r="BNR869" s="11" t="s">
        <v>63</v>
      </c>
      <c r="BNS869" s="8"/>
      <c r="BNT869" s="8"/>
      <c r="BNU869" s="8"/>
      <c r="BNV869" s="8"/>
      <c r="BNW869" s="8"/>
      <c r="BNX869" s="18"/>
      <c r="BNY869" s="18"/>
    </row>
    <row r="870" spans="1732:1741" x14ac:dyDescent="0.2">
      <c r="BNP870" s="8"/>
      <c r="BNQ870" s="8"/>
      <c r="BNR870" s="8"/>
      <c r="BNS870" s="8"/>
      <c r="BNT870" s="8"/>
      <c r="BNU870" s="8"/>
      <c r="BNV870" s="8"/>
      <c r="BNW870" s="8"/>
      <c r="BNX870" s="18"/>
      <c r="BNY870" s="18"/>
    </row>
    <row r="871" spans="1732:1741" x14ac:dyDescent="0.2">
      <c r="BNP871" s="8"/>
      <c r="BNQ871" s="8"/>
      <c r="BNR871" s="8"/>
      <c r="BNS871" s="8"/>
      <c r="BNT871" s="8" t="s">
        <v>62</v>
      </c>
      <c r="BNU871" s="8"/>
      <c r="BNV871" s="8"/>
      <c r="BNW871" s="8"/>
      <c r="BNX871" s="18"/>
      <c r="BNY871" s="18"/>
    </row>
    <row r="872" spans="1732:1741" ht="79.2" x14ac:dyDescent="0.2">
      <c r="BNP872" s="8"/>
      <c r="BNQ872" s="8"/>
      <c r="BNR872" s="8"/>
      <c r="BNS872" s="8"/>
      <c r="BNT872" s="20" t="s">
        <v>61</v>
      </c>
      <c r="BNU872" s="8"/>
      <c r="BNV872" s="8"/>
      <c r="BNW872" s="8"/>
      <c r="BNX872" s="18"/>
      <c r="BNY872" s="18"/>
    </row>
    <row r="873" spans="1732:1741" ht="13.2" x14ac:dyDescent="0.2">
      <c r="BNP873" s="8"/>
      <c r="BNQ873" s="8"/>
      <c r="BNR873" s="8"/>
      <c r="BNS873" s="8"/>
      <c r="BNT873" s="19" t="s">
        <v>60</v>
      </c>
      <c r="BNU873" s="8"/>
      <c r="BNV873" s="8"/>
      <c r="BNW873" s="8"/>
      <c r="BNX873" s="18"/>
      <c r="BNY873" s="18"/>
    </row>
    <row r="874" spans="1732:1741" ht="13.2" x14ac:dyDescent="0.2">
      <c r="BNP874" s="8"/>
      <c r="BNQ874" s="8"/>
      <c r="BNR874" s="8"/>
      <c r="BNS874" s="8"/>
      <c r="BNT874" s="19" t="s">
        <v>59</v>
      </c>
      <c r="BNU874" s="8"/>
      <c r="BNV874" s="8"/>
      <c r="BNW874" s="8"/>
      <c r="BNX874" s="18"/>
      <c r="BNY874" s="18"/>
    </row>
    <row r="875" spans="1732:1741" ht="13.2" x14ac:dyDescent="0.2">
      <c r="BNP875" s="8"/>
      <c r="BNQ875" s="8"/>
      <c r="BNR875" s="8"/>
      <c r="BNS875" s="8"/>
      <c r="BNT875" s="19" t="s">
        <v>58</v>
      </c>
      <c r="BNU875" s="8"/>
      <c r="BNV875" s="8"/>
      <c r="BNW875" s="8"/>
      <c r="BNX875" s="18"/>
      <c r="BNY875" s="18"/>
    </row>
    <row r="876" spans="1732:1741" ht="13.2" x14ac:dyDescent="0.2">
      <c r="BNP876" s="8"/>
      <c r="BNQ876" s="8"/>
      <c r="BNR876" s="8"/>
      <c r="BNS876" s="8"/>
      <c r="BNT876" s="19" t="s">
        <v>57</v>
      </c>
      <c r="BNU876" s="8"/>
      <c r="BNV876" s="8"/>
      <c r="BNW876" s="8"/>
      <c r="BNX876" s="18"/>
      <c r="BNY876" s="18"/>
    </row>
    <row r="877" spans="1732:1741" ht="79.2" x14ac:dyDescent="0.2">
      <c r="BNP877" s="8"/>
      <c r="BNQ877" s="8"/>
      <c r="BNR877" s="8"/>
      <c r="BNS877" s="8"/>
      <c r="BNT877" s="20" t="s">
        <v>56</v>
      </c>
      <c r="BNU877" s="8"/>
      <c r="BNV877" s="8"/>
      <c r="BNW877" s="8"/>
      <c r="BNX877" s="18"/>
      <c r="BNY877" s="18"/>
    </row>
    <row r="878" spans="1732:1741" ht="13.2" x14ac:dyDescent="0.2">
      <c r="BNP878" s="8"/>
      <c r="BNQ878" s="8"/>
      <c r="BNR878" s="8"/>
      <c r="BNS878" s="8"/>
      <c r="BNT878" s="19" t="s">
        <v>55</v>
      </c>
      <c r="BNU878" s="8"/>
      <c r="BNV878" s="8"/>
      <c r="BNW878" s="8"/>
      <c r="BNX878" s="18"/>
      <c r="BNY878" s="18"/>
    </row>
    <row r="879" spans="1732:1741" ht="13.2" x14ac:dyDescent="0.2">
      <c r="BNP879" s="8"/>
      <c r="BNQ879" s="8"/>
      <c r="BNR879" s="8"/>
      <c r="BNS879" s="8"/>
      <c r="BNT879" s="20" t="s">
        <v>0</v>
      </c>
      <c r="BNU879" s="8"/>
      <c r="BNV879" s="8"/>
      <c r="BNW879" s="8"/>
      <c r="BNX879" s="18"/>
      <c r="BNY879" s="18"/>
    </row>
    <row r="880" spans="1732:1741" ht="13.2" x14ac:dyDescent="0.2">
      <c r="BNP880" s="8"/>
      <c r="BNQ880" s="8"/>
      <c r="BNR880" s="8"/>
      <c r="BNS880" s="8"/>
      <c r="BNT880" s="19" t="s">
        <v>7</v>
      </c>
      <c r="BNU880" s="8"/>
      <c r="BNV880" s="8"/>
      <c r="BNW880" s="8"/>
      <c r="BNX880" s="8"/>
      <c r="BNY880" s="8"/>
    </row>
    <row r="881" spans="1738:1742" ht="13.2" x14ac:dyDescent="0.2">
      <c r="BNV881" s="8"/>
      <c r="BNW881" s="8"/>
      <c r="BNX881" s="8"/>
      <c r="BNY881" s="8"/>
      <c r="BNZ881" s="8"/>
    </row>
    <row r="882" spans="1738:1742" ht="13.2" x14ac:dyDescent="0.25">
      <c r="BNV882" s="11" t="s">
        <v>54</v>
      </c>
      <c r="BNW882" s="11"/>
      <c r="BNX882" s="11"/>
      <c r="BNY882" s="11"/>
      <c r="BNZ882" s="11"/>
    </row>
    <row r="883" spans="1738:1742" ht="13.2" x14ac:dyDescent="0.25">
      <c r="BNV883" s="11" t="s">
        <v>53</v>
      </c>
      <c r="BNW883" s="11"/>
      <c r="BNX883" s="11"/>
      <c r="BNY883" s="11"/>
      <c r="BNZ883" s="11"/>
    </row>
    <row r="884" spans="1738:1742" ht="13.2" x14ac:dyDescent="0.25">
      <c r="BNV884" s="11"/>
      <c r="BNW884" s="11"/>
      <c r="BNX884" s="11"/>
      <c r="BNY884" s="11"/>
      <c r="BNZ884" s="11"/>
    </row>
    <row r="885" spans="1738:1742" ht="13.2" x14ac:dyDescent="0.25">
      <c r="BNV885" s="11"/>
      <c r="BNW885" s="11" t="s">
        <v>52</v>
      </c>
      <c r="BNX885" s="11"/>
      <c r="BNY885" s="11"/>
      <c r="BNZ885" s="11"/>
    </row>
    <row r="886" spans="1738:1742" ht="13.2" x14ac:dyDescent="0.25">
      <c r="BNV886" s="11"/>
      <c r="BNW886" s="11" t="s">
        <v>51</v>
      </c>
      <c r="BNX886" s="11"/>
      <c r="BNY886" s="11"/>
      <c r="BNZ886" s="11"/>
    </row>
    <row r="887" spans="1738:1742" ht="13.2" x14ac:dyDescent="0.25">
      <c r="BNV887" s="11"/>
      <c r="BNW887" s="11"/>
      <c r="BNX887" s="11"/>
      <c r="BNY887" s="11"/>
      <c r="BNZ887" s="11"/>
    </row>
    <row r="888" spans="1738:1742" ht="13.2" x14ac:dyDescent="0.25">
      <c r="BNV888" s="11"/>
      <c r="BNW888" s="11"/>
      <c r="BNX888" s="11"/>
      <c r="BNY888" s="11"/>
      <c r="BNZ888" s="11"/>
    </row>
    <row r="889" spans="1738:1742" ht="13.2" x14ac:dyDescent="0.25">
      <c r="BNV889" s="11"/>
      <c r="BNW889" s="11"/>
      <c r="BNX889" s="11"/>
      <c r="BNY889" s="11"/>
      <c r="BNZ889" s="11"/>
    </row>
    <row r="890" spans="1738:1742" ht="13.2" x14ac:dyDescent="0.25">
      <c r="BNV890" s="11"/>
      <c r="BNW890" s="11"/>
      <c r="BNX890" s="11"/>
      <c r="BNY890" s="11"/>
      <c r="BNZ890" s="11"/>
    </row>
    <row r="891" spans="1738:1742" ht="13.2" x14ac:dyDescent="0.25">
      <c r="BNV891" s="11"/>
      <c r="BNW891" s="11"/>
      <c r="BNX891" s="11"/>
      <c r="BNY891" s="11"/>
      <c r="BNZ891" s="11"/>
    </row>
    <row r="892" spans="1738:1742" ht="13.2" x14ac:dyDescent="0.25">
      <c r="BNV892" s="11"/>
      <c r="BNW892" s="11"/>
      <c r="BNX892" s="11"/>
      <c r="BNY892" s="11" t="s">
        <v>50</v>
      </c>
      <c r="BNZ892" s="11"/>
    </row>
    <row r="893" spans="1738:1742" ht="13.2" x14ac:dyDescent="0.25">
      <c r="BNV893" s="11"/>
      <c r="BNW893" s="11"/>
      <c r="BNX893" s="11"/>
      <c r="BNY893" s="11" t="s">
        <v>49</v>
      </c>
      <c r="BNZ893" s="11"/>
    </row>
    <row r="894" spans="1738:1742" ht="13.2" x14ac:dyDescent="0.25">
      <c r="BNV894" s="11"/>
      <c r="BNW894" s="11"/>
      <c r="BNX894" s="11"/>
      <c r="BNY894" s="11" t="s">
        <v>48</v>
      </c>
      <c r="BNZ894" s="11"/>
    </row>
    <row r="898" spans="1742:1747" ht="13.2" x14ac:dyDescent="0.25">
      <c r="BNZ898" s="11" t="s">
        <v>47</v>
      </c>
      <c r="BOA898" s="11"/>
      <c r="BOB898" s="11"/>
      <c r="BOC898" s="11"/>
      <c r="BOD898" s="11"/>
      <c r="BOE898" s="11"/>
    </row>
    <row r="899" spans="1742:1747" ht="13.2" x14ac:dyDescent="0.25">
      <c r="BNZ899" s="11" t="s">
        <v>46</v>
      </c>
      <c r="BOA899" s="11"/>
      <c r="BOB899" s="11"/>
      <c r="BOC899" s="11"/>
      <c r="BOD899" s="11"/>
      <c r="BOE899" s="11"/>
    </row>
    <row r="900" spans="1742:1747" ht="13.2" x14ac:dyDescent="0.25">
      <c r="BNZ900" s="11" t="s">
        <v>45</v>
      </c>
      <c r="BOA900" s="11"/>
      <c r="BOB900" s="11"/>
      <c r="BOC900" s="11"/>
      <c r="BOD900" s="11"/>
      <c r="BOE900" s="11"/>
    </row>
    <row r="901" spans="1742:1747" ht="13.2" x14ac:dyDescent="0.25">
      <c r="BNZ901" s="11"/>
      <c r="BOA901" s="11"/>
      <c r="BOB901" s="11"/>
      <c r="BOC901" s="11"/>
      <c r="BOD901" s="11"/>
      <c r="BOE901" s="11"/>
    </row>
    <row r="902" spans="1742:1747" ht="13.2" x14ac:dyDescent="0.25">
      <c r="BNZ902" s="11"/>
      <c r="BOA902" s="11"/>
      <c r="BOB902" s="11"/>
      <c r="BOC902" s="11"/>
      <c r="BOD902" s="11"/>
      <c r="BOE902" s="11"/>
    </row>
    <row r="903" spans="1742:1747" ht="13.2" x14ac:dyDescent="0.25">
      <c r="BNZ903" s="11"/>
      <c r="BOA903" s="11"/>
      <c r="BOB903" s="11"/>
      <c r="BOC903" s="11"/>
      <c r="BOD903" s="11"/>
      <c r="BOE903" s="11"/>
    </row>
    <row r="904" spans="1742:1747" ht="13.2" x14ac:dyDescent="0.25">
      <c r="BNZ904" s="11"/>
      <c r="BOA904" s="11"/>
      <c r="BOB904" s="11" t="s">
        <v>44</v>
      </c>
      <c r="BOC904" s="11"/>
      <c r="BOD904" s="11"/>
      <c r="BOE904" s="11"/>
    </row>
    <row r="905" spans="1742:1747" ht="13.2" x14ac:dyDescent="0.25">
      <c r="BNZ905" s="11"/>
      <c r="BOA905" s="11"/>
      <c r="BOB905" s="11" t="s">
        <v>43</v>
      </c>
      <c r="BOC905" s="11"/>
      <c r="BOD905" s="11"/>
      <c r="BOE905" s="11"/>
    </row>
    <row r="906" spans="1742:1747" ht="13.2" x14ac:dyDescent="0.25">
      <c r="BNZ906" s="11"/>
      <c r="BOA906" s="11"/>
      <c r="BOB906" s="11" t="s">
        <v>42</v>
      </c>
      <c r="BOC906" s="11"/>
      <c r="BOD906" s="11"/>
      <c r="BOE906" s="11"/>
    </row>
    <row r="907" spans="1742:1747" ht="13.2" x14ac:dyDescent="0.25">
      <c r="BNZ907" s="11"/>
      <c r="BOA907" s="11"/>
      <c r="BOB907" s="11"/>
      <c r="BOC907" s="11"/>
      <c r="BOD907" s="11"/>
      <c r="BOE907" s="11"/>
    </row>
    <row r="908" spans="1742:1747" ht="13.2" x14ac:dyDescent="0.25">
      <c r="BNZ908" s="11"/>
      <c r="BOA908" s="11"/>
      <c r="BOB908" s="11"/>
      <c r="BOC908" s="11" t="s">
        <v>41</v>
      </c>
      <c r="BOD908" s="11"/>
      <c r="BOE908" s="11"/>
    </row>
    <row r="909" spans="1742:1747" ht="13.2" x14ac:dyDescent="0.25">
      <c r="BNZ909" s="11"/>
      <c r="BOA909" s="11"/>
      <c r="BOB909" s="11"/>
      <c r="BOC909" s="11" t="s">
        <v>40</v>
      </c>
      <c r="BOD909" s="11"/>
      <c r="BOE909" s="11"/>
    </row>
    <row r="910" spans="1742:1747" ht="13.2" x14ac:dyDescent="0.25">
      <c r="BNZ910" s="11"/>
      <c r="BOA910" s="11"/>
      <c r="BOB910" s="11"/>
      <c r="BOC910" s="11" t="s">
        <v>39</v>
      </c>
      <c r="BOD910" s="11"/>
      <c r="BOE910" s="11"/>
    </row>
    <row r="911" spans="1742:1747" ht="13.2" x14ac:dyDescent="0.25">
      <c r="BNZ911" s="11"/>
      <c r="BOA911" s="11"/>
      <c r="BOB911" s="11"/>
      <c r="BOC911" s="11"/>
      <c r="BOD911" s="11"/>
      <c r="BOE911" s="11"/>
    </row>
    <row r="912" spans="1742:1747" ht="13.2" x14ac:dyDescent="0.25">
      <c r="BNZ912" s="11"/>
      <c r="BOA912" s="11"/>
      <c r="BOB912" s="11"/>
      <c r="BOC912" s="11"/>
      <c r="BOD912" s="11" t="s">
        <v>38</v>
      </c>
      <c r="BOE912" s="11"/>
    </row>
    <row r="913" spans="1746:1759" ht="13.2" x14ac:dyDescent="0.25">
      <c r="BOD913" s="11" t="s">
        <v>37</v>
      </c>
      <c r="BOE913" s="11"/>
      <c r="BOF913" s="8"/>
      <c r="BOG913" s="8"/>
      <c r="BOH913" s="8"/>
      <c r="BOI913" s="8"/>
      <c r="BOJ913" s="8"/>
      <c r="BOK913" s="8"/>
      <c r="BOL913" s="8"/>
      <c r="BOM913" s="8"/>
      <c r="BON913" s="8"/>
      <c r="BOO913" s="8"/>
      <c r="BOP913" s="8"/>
      <c r="BOQ913" s="8"/>
    </row>
    <row r="914" spans="1746:1759" ht="13.2" x14ac:dyDescent="0.25">
      <c r="BOD914" s="11" t="s">
        <v>36</v>
      </c>
      <c r="BOE914" s="11"/>
      <c r="BOF914" s="8"/>
      <c r="BOG914" s="8"/>
      <c r="BOH914" s="8"/>
      <c r="BOI914" s="8"/>
      <c r="BOJ914" s="8"/>
      <c r="BOK914" s="8"/>
      <c r="BOL914" s="8"/>
      <c r="BOM914" s="8"/>
      <c r="BON914" s="8"/>
      <c r="BOO914" s="8"/>
      <c r="BOP914" s="8"/>
      <c r="BOQ914" s="8"/>
    </row>
    <row r="915" spans="1746:1759" ht="13.2" x14ac:dyDescent="0.25">
      <c r="BOD915" s="11"/>
      <c r="BOE915" s="11"/>
      <c r="BOF915" s="8"/>
      <c r="BOG915" s="8"/>
      <c r="BOH915" s="8"/>
      <c r="BOI915" s="8"/>
      <c r="BOJ915" s="8"/>
      <c r="BOK915" s="8"/>
      <c r="BOL915" s="8"/>
      <c r="BOM915" s="8"/>
      <c r="BON915" s="8"/>
      <c r="BOO915" s="8"/>
      <c r="BOP915" s="8"/>
      <c r="BOQ915" s="8"/>
    </row>
    <row r="916" spans="1746:1759" ht="13.2" x14ac:dyDescent="0.25">
      <c r="BOD916" s="11"/>
      <c r="BOE916" s="13" t="s">
        <v>35</v>
      </c>
      <c r="BOF916" s="8"/>
      <c r="BOG916" s="8"/>
      <c r="BOH916" s="8"/>
      <c r="BOI916" s="8"/>
      <c r="BOJ916" s="8"/>
      <c r="BOK916" s="8"/>
      <c r="BOL916" s="8"/>
      <c r="BOM916" s="8"/>
      <c r="BON916" s="8"/>
      <c r="BOO916" s="8"/>
      <c r="BOP916" s="8"/>
      <c r="BOQ916" s="8"/>
    </row>
    <row r="917" spans="1746:1759" ht="13.2" x14ac:dyDescent="0.25">
      <c r="BOD917" s="11"/>
      <c r="BOE917" s="13" t="s">
        <v>34</v>
      </c>
      <c r="BOF917" s="8"/>
      <c r="BOG917" s="8"/>
      <c r="BOH917" s="8"/>
      <c r="BOI917" s="8"/>
      <c r="BOJ917" s="8"/>
      <c r="BOK917" s="8"/>
      <c r="BOL917" s="8"/>
      <c r="BOM917" s="8"/>
      <c r="BON917" s="8"/>
      <c r="BOO917" s="8"/>
      <c r="BOP917" s="8"/>
      <c r="BOQ917" s="8"/>
    </row>
    <row r="918" spans="1746:1759" ht="13.2" x14ac:dyDescent="0.25">
      <c r="BOD918" s="11"/>
      <c r="BOE918" s="13"/>
      <c r="BOF918" s="8"/>
      <c r="BOG918" s="8"/>
      <c r="BOH918" s="8"/>
      <c r="BOI918" s="8"/>
      <c r="BOJ918" s="8"/>
      <c r="BOK918" s="8"/>
      <c r="BOL918" s="8"/>
      <c r="BOM918" s="8"/>
      <c r="BON918" s="8"/>
      <c r="BOO918" s="8"/>
      <c r="BOP918" s="8"/>
      <c r="BOQ918" s="8"/>
    </row>
    <row r="919" spans="1746:1759" x14ac:dyDescent="0.2">
      <c r="BOD919" s="8"/>
      <c r="BOE919" s="8"/>
      <c r="BOF919" s="8"/>
      <c r="BOG919" s="8"/>
      <c r="BOH919" s="8"/>
      <c r="BOI919" s="8"/>
      <c r="BOJ919" s="8"/>
      <c r="BOK919" s="8"/>
      <c r="BOL919" s="8"/>
      <c r="BOM919" s="8"/>
      <c r="BON919" s="8"/>
      <c r="BOO919" s="8"/>
      <c r="BOP919" s="8"/>
      <c r="BOQ919" s="8"/>
    </row>
    <row r="920" spans="1746:1759" x14ac:dyDescent="0.2">
      <c r="BOD920" s="8"/>
      <c r="BOE920" s="8"/>
      <c r="BOF920" s="8"/>
      <c r="BOG920" s="8"/>
      <c r="BOH920" s="8"/>
      <c r="BOI920" s="8"/>
      <c r="BOJ920" s="8"/>
      <c r="BOK920" s="8"/>
      <c r="BOL920" s="8"/>
      <c r="BOM920" s="8"/>
      <c r="BON920" s="8"/>
      <c r="BOO920" s="8"/>
      <c r="BOP920" s="8"/>
      <c r="BOQ920" s="8"/>
    </row>
    <row r="921" spans="1746:1759" ht="13.2" x14ac:dyDescent="0.25">
      <c r="BOD921" s="8"/>
      <c r="BOE921" s="8"/>
      <c r="BOF921" s="8"/>
      <c r="BOG921" s="11"/>
      <c r="BOH921" s="11"/>
      <c r="BOI921" s="11"/>
      <c r="BOJ921" s="11"/>
      <c r="BOK921" s="11"/>
      <c r="BOL921" s="11"/>
      <c r="BOM921" s="11"/>
      <c r="BON921" s="11"/>
      <c r="BOO921" s="529" t="s">
        <v>33</v>
      </c>
      <c r="BOP921" s="529"/>
      <c r="BOQ921" s="529"/>
    </row>
    <row r="922" spans="1746:1759" ht="13.2" x14ac:dyDescent="0.25">
      <c r="BOD922" s="8"/>
      <c r="BOE922" s="8"/>
      <c r="BOF922" s="8"/>
      <c r="BOG922" s="11"/>
      <c r="BOH922" s="11"/>
      <c r="BOI922" s="11"/>
      <c r="BOJ922" s="11"/>
      <c r="BOK922" s="11"/>
      <c r="BOL922" s="11"/>
      <c r="BOM922" s="9">
        <v>1</v>
      </c>
      <c r="BON922" s="9">
        <v>2</v>
      </c>
      <c r="BOO922" s="9">
        <v>3</v>
      </c>
      <c r="BOP922" s="16">
        <v>4</v>
      </c>
      <c r="BOQ922" s="16">
        <v>5</v>
      </c>
    </row>
    <row r="923" spans="1746:1759" ht="13.2" x14ac:dyDescent="0.25">
      <c r="BOD923" s="8"/>
      <c r="BOE923" s="8"/>
      <c r="BOF923" s="8"/>
      <c r="BOG923" s="11"/>
      <c r="BOH923" s="11"/>
      <c r="BOI923" s="11"/>
      <c r="BOJ923" s="11"/>
      <c r="BOK923" s="11"/>
      <c r="BOL923" s="11"/>
      <c r="BOM923" s="13" t="s">
        <v>32</v>
      </c>
      <c r="BON923" s="13" t="s">
        <v>31</v>
      </c>
      <c r="BOO923" s="13" t="s">
        <v>30</v>
      </c>
      <c r="BOP923" s="13" t="s">
        <v>29</v>
      </c>
      <c r="BOQ923" s="13" t="s">
        <v>28</v>
      </c>
    </row>
    <row r="924" spans="1746:1759" ht="13.2" x14ac:dyDescent="0.25">
      <c r="BOD924" s="8"/>
      <c r="BOE924" s="8"/>
      <c r="BOF924" s="8"/>
      <c r="BOG924" s="11"/>
      <c r="BOH924" s="11"/>
      <c r="BOI924" s="11"/>
      <c r="BOJ924" s="11"/>
      <c r="BOK924" s="11"/>
      <c r="BOL924" s="11"/>
      <c r="BOM924" s="284">
        <v>0.2</v>
      </c>
      <c r="BON924" s="284">
        <v>0.4</v>
      </c>
      <c r="BOO924" s="284">
        <v>0.6</v>
      </c>
      <c r="BOP924" s="284">
        <v>0.8</v>
      </c>
      <c r="BOQ924" s="284">
        <v>1</v>
      </c>
    </row>
    <row r="925" spans="1746:1759" ht="13.2" x14ac:dyDescent="0.25">
      <c r="BOD925" s="8"/>
      <c r="BOE925" s="8"/>
      <c r="BOF925" s="8"/>
      <c r="BOG925" s="11"/>
      <c r="BOH925" s="11"/>
      <c r="BOI925" s="11"/>
      <c r="BOJ925" s="11"/>
      <c r="BOK925" s="11"/>
      <c r="BOL925" s="11"/>
      <c r="BOM925" s="9"/>
      <c r="BON925" s="9"/>
      <c r="BOO925" s="9"/>
      <c r="BOP925" s="16"/>
      <c r="BOQ925" s="16"/>
    </row>
    <row r="926" spans="1746:1759" ht="13.2" x14ac:dyDescent="0.25">
      <c r="BOD926" s="8"/>
      <c r="BOE926" s="8"/>
      <c r="BOF926" s="8"/>
      <c r="BOG926" s="537" t="s">
        <v>27</v>
      </c>
      <c r="BOH926" s="14">
        <v>5</v>
      </c>
      <c r="BOI926" s="13" t="s">
        <v>26</v>
      </c>
      <c r="BOJ926" s="284">
        <v>1</v>
      </c>
      <c r="BOK926" s="11" t="s">
        <v>25</v>
      </c>
      <c r="BOL926" s="285">
        <v>1</v>
      </c>
      <c r="BOM926" s="9" t="s">
        <v>14</v>
      </c>
      <c r="BON926" s="9" t="s">
        <v>14</v>
      </c>
      <c r="BOO926" s="9" t="s">
        <v>14</v>
      </c>
      <c r="BOP926" s="9" t="s">
        <v>14</v>
      </c>
      <c r="BOQ926" s="9" t="s">
        <v>13</v>
      </c>
    </row>
    <row r="927" spans="1746:1759" ht="13.2" x14ac:dyDescent="0.25">
      <c r="BOD927" s="8"/>
      <c r="BOE927" s="8"/>
      <c r="BOF927" s="8"/>
      <c r="BOG927" s="537"/>
      <c r="BOH927" s="14">
        <v>4</v>
      </c>
      <c r="BOI927" s="13" t="s">
        <v>24</v>
      </c>
      <c r="BOJ927" s="284">
        <v>0.8</v>
      </c>
      <c r="BOK927" s="11" t="s">
        <v>23</v>
      </c>
      <c r="BOL927" s="285">
        <v>0.8</v>
      </c>
      <c r="BOM927" s="9" t="s">
        <v>15</v>
      </c>
      <c r="BON927" s="9" t="s">
        <v>15</v>
      </c>
      <c r="BOO927" s="9" t="s">
        <v>14</v>
      </c>
      <c r="BOP927" s="9" t="s">
        <v>14</v>
      </c>
      <c r="BOQ927" s="9" t="s">
        <v>13</v>
      </c>
    </row>
    <row r="928" spans="1746:1759" ht="13.2" x14ac:dyDescent="0.25">
      <c r="BOD928" s="8"/>
      <c r="BOE928" s="8"/>
      <c r="BOF928" s="8"/>
      <c r="BOG928" s="537"/>
      <c r="BOH928" s="14">
        <v>3</v>
      </c>
      <c r="BOI928" s="13" t="s">
        <v>22</v>
      </c>
      <c r="BOJ928" s="284">
        <v>0.6</v>
      </c>
      <c r="BOK928" s="11" t="s">
        <v>21</v>
      </c>
      <c r="BOL928" s="285">
        <v>0.6</v>
      </c>
      <c r="BOM928" s="9" t="s">
        <v>15</v>
      </c>
      <c r="BON928" s="9" t="s">
        <v>15</v>
      </c>
      <c r="BOO928" s="9" t="s">
        <v>15</v>
      </c>
      <c r="BOP928" s="9" t="s">
        <v>14</v>
      </c>
      <c r="BOQ928" s="9" t="s">
        <v>13</v>
      </c>
    </row>
    <row r="929" spans="1749:1763" ht="13.2" x14ac:dyDescent="0.25">
      <c r="BOG929" s="537"/>
      <c r="BOH929" s="14">
        <v>2</v>
      </c>
      <c r="BOI929" s="13" t="s">
        <v>20</v>
      </c>
      <c r="BOJ929" s="284">
        <v>0.4</v>
      </c>
      <c r="BOK929" s="11" t="s">
        <v>19</v>
      </c>
      <c r="BOL929" s="285">
        <v>0.4</v>
      </c>
      <c r="BOM929" s="9" t="s">
        <v>16</v>
      </c>
      <c r="BON929" s="9" t="s">
        <v>15</v>
      </c>
      <c r="BOO929" s="9" t="s">
        <v>15</v>
      </c>
      <c r="BOP929" s="9" t="s">
        <v>14</v>
      </c>
      <c r="BOQ929" s="9" t="s">
        <v>13</v>
      </c>
      <c r="BOR929" s="8"/>
      <c r="BOS929" s="8"/>
    </row>
    <row r="930" spans="1749:1763" ht="13.2" x14ac:dyDescent="0.25">
      <c r="BOG930" s="537"/>
      <c r="BOH930" s="14">
        <v>1</v>
      </c>
      <c r="BOI930" s="13" t="s">
        <v>18</v>
      </c>
      <c r="BOJ930" s="284">
        <v>0.2</v>
      </c>
      <c r="BOK930" s="11" t="s">
        <v>17</v>
      </c>
      <c r="BOL930" s="285">
        <v>0.2</v>
      </c>
      <c r="BOM930" s="9" t="s">
        <v>16</v>
      </c>
      <c r="BON930" s="9" t="s">
        <v>16</v>
      </c>
      <c r="BOO930" s="9" t="s">
        <v>15</v>
      </c>
      <c r="BOP930" s="9" t="s">
        <v>14</v>
      </c>
      <c r="BOQ930" s="9" t="s">
        <v>13</v>
      </c>
      <c r="BOR930" s="8"/>
      <c r="BOS930" s="8"/>
    </row>
    <row r="931" spans="1749:1763" x14ac:dyDescent="0.2">
      <c r="BOG931" s="8"/>
      <c r="BOH931" s="8"/>
      <c r="BOI931" s="8"/>
      <c r="BOJ931" s="8"/>
      <c r="BOK931" s="8"/>
      <c r="BOL931" s="8"/>
      <c r="BOM931" s="8"/>
      <c r="BON931" s="8"/>
      <c r="BOO931" s="8"/>
      <c r="BOP931" s="8"/>
      <c r="BOQ931" s="8"/>
      <c r="BOR931" s="8"/>
      <c r="BOS931" s="8"/>
    </row>
    <row r="932" spans="1749:1763" x14ac:dyDescent="0.2">
      <c r="BOG932" s="8"/>
      <c r="BOH932" s="8"/>
      <c r="BOI932" s="8"/>
      <c r="BOJ932" s="8"/>
      <c r="BOK932" s="8"/>
      <c r="BOL932" s="8"/>
      <c r="BOM932" s="8"/>
      <c r="BON932" s="8"/>
      <c r="BOO932" s="8"/>
      <c r="BOP932" s="8"/>
      <c r="BOQ932" s="8"/>
      <c r="BOR932" s="8"/>
      <c r="BOS932" s="8"/>
    </row>
    <row r="933" spans="1749:1763" x14ac:dyDescent="0.2">
      <c r="BOG933" s="8"/>
      <c r="BOH933" s="8"/>
      <c r="BOI933" s="8"/>
      <c r="BOJ933" s="8"/>
      <c r="BOK933" s="8"/>
      <c r="BOL933" s="8"/>
      <c r="BOM933" s="8"/>
      <c r="BON933" s="8"/>
      <c r="BOO933" s="8"/>
      <c r="BOP933" s="8"/>
      <c r="BOQ933" s="8"/>
      <c r="BOR933" s="8"/>
      <c r="BOS933" s="8" t="s">
        <v>12</v>
      </c>
    </row>
    <row r="934" spans="1749:1763" x14ac:dyDescent="0.2">
      <c r="BOG934" s="8"/>
      <c r="BOH934" s="8"/>
      <c r="BOI934" s="8"/>
      <c r="BOJ934" s="8"/>
      <c r="BOK934" s="8"/>
      <c r="BOL934" s="8"/>
      <c r="BOM934" s="8"/>
      <c r="BON934" s="8"/>
      <c r="BOO934" s="8"/>
      <c r="BOP934" s="8"/>
      <c r="BOQ934" s="8"/>
      <c r="BOR934" s="8"/>
      <c r="BOS934" s="8" t="s">
        <v>11</v>
      </c>
    </row>
    <row r="935" spans="1749:1763" x14ac:dyDescent="0.2">
      <c r="BOG935" s="8"/>
      <c r="BOH935" s="8"/>
      <c r="BOI935" s="8"/>
      <c r="BOJ935" s="8"/>
      <c r="BOK935" s="8"/>
      <c r="BOL935" s="8"/>
      <c r="BOM935" s="8"/>
      <c r="BON935" s="8"/>
      <c r="BOO935" s="8"/>
      <c r="BOP935" s="8"/>
      <c r="BOQ935" s="8"/>
      <c r="BOR935" s="8"/>
      <c r="BOS935" s="8" t="s">
        <v>10</v>
      </c>
    </row>
    <row r="936" spans="1749:1763" x14ac:dyDescent="0.2">
      <c r="BOG936" s="8"/>
      <c r="BOH936" s="8"/>
      <c r="BOI936" s="8"/>
      <c r="BOJ936" s="8"/>
      <c r="BOK936" s="8"/>
      <c r="BOL936" s="8"/>
      <c r="BOM936" s="8"/>
      <c r="BON936" s="8"/>
      <c r="BOO936" s="8"/>
      <c r="BOP936" s="8"/>
      <c r="BOQ936" s="8"/>
      <c r="BOR936" s="8"/>
      <c r="BOS936" s="8" t="s">
        <v>9</v>
      </c>
    </row>
    <row r="937" spans="1749:1763" x14ac:dyDescent="0.2">
      <c r="BOG937" s="8"/>
      <c r="BOH937" s="8"/>
      <c r="BOI937" s="8"/>
      <c r="BOJ937" s="8"/>
      <c r="BOK937" s="8"/>
      <c r="BOL937" s="8"/>
      <c r="BOM937" s="8"/>
      <c r="BON937" s="8"/>
      <c r="BOO937" s="8"/>
      <c r="BOP937" s="8"/>
      <c r="BOQ937" s="8"/>
      <c r="BOR937" s="8"/>
      <c r="BOS937" s="8" t="s">
        <v>8</v>
      </c>
    </row>
    <row r="938" spans="1749:1763" x14ac:dyDescent="0.2">
      <c r="BOG938" s="8"/>
      <c r="BOH938" s="8"/>
      <c r="BOI938" s="8"/>
      <c r="BOJ938" s="8"/>
      <c r="BOK938" s="8"/>
      <c r="BOL938" s="8"/>
      <c r="BOM938" s="8"/>
      <c r="BON938" s="8"/>
      <c r="BOO938" s="8"/>
      <c r="BOP938" s="8"/>
      <c r="BOQ938" s="8"/>
      <c r="BOR938" s="8"/>
      <c r="BOS938" s="8" t="s">
        <v>7</v>
      </c>
    </row>
    <row r="941" spans="1749:1763" x14ac:dyDescent="0.2">
      <c r="BOU941" s="7" t="s">
        <v>6</v>
      </c>
    </row>
    <row r="942" spans="1749:1763" x14ac:dyDescent="0.2">
      <c r="BOU942" s="6" t="s">
        <v>5</v>
      </c>
    </row>
    <row r="943" spans="1749:1763" ht="20.399999999999999" x14ac:dyDescent="0.2">
      <c r="BOU943" s="6" t="s">
        <v>4</v>
      </c>
    </row>
    <row r="944" spans="1749:1763" x14ac:dyDescent="0.2">
      <c r="BOU944" s="6" t="s">
        <v>3</v>
      </c>
    </row>
    <row r="945" spans="1763:1763" x14ac:dyDescent="0.2">
      <c r="BOU945" s="6" t="s">
        <v>2</v>
      </c>
    </row>
    <row r="946" spans="1763:1763" x14ac:dyDescent="0.2">
      <c r="BOU946" s="6" t="s">
        <v>1</v>
      </c>
    </row>
    <row r="947" spans="1763:1763" x14ac:dyDescent="0.2">
      <c r="BOU947" s="1" t="s">
        <v>0</v>
      </c>
    </row>
  </sheetData>
  <mergeCells count="20">
    <mergeCell ref="BOG926:BOG930"/>
    <mergeCell ref="AC7:AH7"/>
    <mergeCell ref="AI7:AL7"/>
    <mergeCell ref="BLW671:BLY671"/>
    <mergeCell ref="BLQ675:BLQ679"/>
    <mergeCell ref="BMX785:BMZ785"/>
    <mergeCell ref="E5:G5"/>
    <mergeCell ref="I5:N5"/>
    <mergeCell ref="BOO921:BOQ921"/>
    <mergeCell ref="O5:P5"/>
    <mergeCell ref="Q5:R5"/>
    <mergeCell ref="U5:V5"/>
    <mergeCell ref="W5:X5"/>
    <mergeCell ref="B7:H7"/>
    <mergeCell ref="J7:AB7"/>
    <mergeCell ref="B1:I1"/>
    <mergeCell ref="J1:K4"/>
    <mergeCell ref="B2:I2"/>
    <mergeCell ref="C3:H3"/>
    <mergeCell ref="C4:H4"/>
  </mergeCells>
  <conditionalFormatting sqref="AG9:AG86">
    <cfRule type="containsText" dxfId="1285" priority="1" operator="containsText" text="BAJO">
      <formula>NOT(ISERROR(SEARCH("BAJO",AG9)))</formula>
    </cfRule>
    <cfRule type="containsText" dxfId="1284" priority="2" operator="containsText" text="MODERADO">
      <formula>NOT(ISERROR(SEARCH("MODERADO",AG9)))</formula>
    </cfRule>
    <cfRule type="containsText" dxfId="1283" priority="3" operator="containsText" text="ALTO">
      <formula>NOT(ISERROR(SEARCH("ALTO",AG9)))</formula>
    </cfRule>
    <cfRule type="containsText" dxfId="1282" priority="4" operator="containsText" text="EXTREMO">
      <formula>NOT(ISERROR(SEARCH("EXTREMO",AG9)))</formula>
    </cfRule>
  </conditionalFormatting>
  <conditionalFormatting sqref="CP9:CP86 DJ9:DK86 DQ9:DR86 DX9:DY86 EE9:EF86 EL9:EM86 ES9:ET86 EZ9:FA86 FG9:FH86 FN9:FO86 FU9:FV86 GB9:GC86">
    <cfRule type="containsText" dxfId="1281" priority="27" operator="containsText" text="MODERADO">
      <formula>NOT(ISERROR(SEARCH("MODERADO",CP9)))</formula>
    </cfRule>
    <cfRule type="containsText" dxfId="1280" priority="28" operator="containsText" text="ALTO">
      <formula>NOT(ISERROR(SEARCH("ALTO",CP9)))</formula>
    </cfRule>
    <cfRule type="containsText" dxfId="1279" priority="29" operator="containsText" text="EXTREMO">
      <formula>NOT(ISERROR(SEARCH("EXTREMO",CP9)))</formula>
    </cfRule>
  </conditionalFormatting>
  <conditionalFormatting sqref="DB9:DC86">
    <cfRule type="containsText" dxfId="1278" priority="24" operator="containsText" text="MODERADO">
      <formula>NOT(ISERROR(SEARCH("MODERADO",DB9)))</formula>
    </cfRule>
    <cfRule type="containsText" dxfId="1277" priority="25" operator="containsText" text="ALTO">
      <formula>NOT(ISERROR(SEARCH("ALTO",DB9)))</formula>
    </cfRule>
    <cfRule type="containsText" dxfId="1276" priority="26" operator="containsText" text="EXTREMO">
      <formula>NOT(ISERROR(SEARCH("EXTREMO",DB9)))</formula>
    </cfRule>
  </conditionalFormatting>
  <conditionalFormatting sqref="ER9:EU86 EY9:FB86 FF9:FI86 FM9:FP86 FT9:FW86 GA9:GD86 CL9:CP86 DB9:DD86 DF9:DF86 DI9:DL86 DN9:DN86 DP9:DS86 DU9:DU86 DW9:DZ86 EB9:EB86 ED9:EG86 EI9:EI86 EK9:EN86 EP9:EP86 EW9:EW86 FD9:FD86 FK9:FK86 FR9:FR86 FY9:FY86 GF9:GF86 GH9:GI86">
    <cfRule type="containsText" dxfId="1275" priority="23" operator="containsText" text="BAJO">
      <formula>NOT(ISERROR(SEARCH("BAJO",CL9)))</formula>
    </cfRule>
  </conditionalFormatting>
  <conditionalFormatting sqref="ES9:ET9">
    <cfRule type="containsText" dxfId="1274" priority="20" operator="containsText" text="MODERADO">
      <formula>NOT(ISERROR(SEARCH("MODERADO",ES9)))</formula>
    </cfRule>
    <cfRule type="containsText" dxfId="1273" priority="21" operator="containsText" text="ALTO">
      <formula>NOT(ISERROR(SEARCH("ALTO",ES9)))</formula>
    </cfRule>
    <cfRule type="containsText" dxfId="1272" priority="22" operator="containsText" text="EXTREMO">
      <formula>NOT(ISERROR(SEARCH("EXTREMO",ES9)))</formula>
    </cfRule>
  </conditionalFormatting>
  <conditionalFormatting sqref="EZ9:FA9">
    <cfRule type="containsText" dxfId="1271" priority="17" operator="containsText" text="MODERADO">
      <formula>NOT(ISERROR(SEARCH("MODERADO",EZ9)))</formula>
    </cfRule>
    <cfRule type="containsText" dxfId="1270" priority="18" operator="containsText" text="ALTO">
      <formula>NOT(ISERROR(SEARCH("ALTO",EZ9)))</formula>
    </cfRule>
    <cfRule type="containsText" dxfId="1269" priority="19" operator="containsText" text="EXTREMO">
      <formula>NOT(ISERROR(SEARCH("EXTREMO",EZ9)))</formula>
    </cfRule>
  </conditionalFormatting>
  <conditionalFormatting sqref="FG9:FH9">
    <cfRule type="containsText" dxfId="1268" priority="14" operator="containsText" text="MODERADO">
      <formula>NOT(ISERROR(SEARCH("MODERADO",FG9)))</formula>
    </cfRule>
    <cfRule type="containsText" dxfId="1267" priority="15" operator="containsText" text="ALTO">
      <formula>NOT(ISERROR(SEARCH("ALTO",FG9)))</formula>
    </cfRule>
    <cfRule type="containsText" dxfId="1266" priority="16" operator="containsText" text="EXTREMO">
      <formula>NOT(ISERROR(SEARCH("EXTREMO",FG9)))</formula>
    </cfRule>
  </conditionalFormatting>
  <conditionalFormatting sqref="FN9:FO9">
    <cfRule type="containsText" dxfId="1265" priority="11" operator="containsText" text="MODERADO">
      <formula>NOT(ISERROR(SEARCH("MODERADO",FN9)))</formula>
    </cfRule>
    <cfRule type="containsText" dxfId="1264" priority="12" operator="containsText" text="ALTO">
      <formula>NOT(ISERROR(SEARCH("ALTO",FN9)))</formula>
    </cfRule>
    <cfRule type="containsText" dxfId="1263" priority="13" operator="containsText" text="EXTREMO">
      <formula>NOT(ISERROR(SEARCH("EXTREMO",FN9)))</formula>
    </cfRule>
  </conditionalFormatting>
  <conditionalFormatting sqref="FU9:FV9">
    <cfRule type="containsText" dxfId="1262" priority="8" operator="containsText" text="MODERADO">
      <formula>NOT(ISERROR(SEARCH("MODERADO",FU9)))</formula>
    </cfRule>
    <cfRule type="containsText" dxfId="1261" priority="9" operator="containsText" text="ALTO">
      <formula>NOT(ISERROR(SEARCH("ALTO",FU9)))</formula>
    </cfRule>
    <cfRule type="containsText" dxfId="1260" priority="10" operator="containsText" text="EXTREMO">
      <formula>NOT(ISERROR(SEARCH("EXTREMO",FU9)))</formula>
    </cfRule>
  </conditionalFormatting>
  <conditionalFormatting sqref="GB9:GC9">
    <cfRule type="containsText" dxfId="1259" priority="5" operator="containsText" text="MODERADO">
      <formula>NOT(ISERROR(SEARCH("MODERADO",GB9)))</formula>
    </cfRule>
    <cfRule type="containsText" dxfId="1258" priority="6" operator="containsText" text="ALTO">
      <formula>NOT(ISERROR(SEARCH("ALTO",GB9)))</formula>
    </cfRule>
    <cfRule type="containsText" dxfId="1257" priority="7" operator="containsText" text="EXTREMO">
      <formula>NOT(ISERROR(SEARCH("EXTREMO",GB9)))</formula>
    </cfRule>
  </conditionalFormatting>
  <dataValidations count="18">
    <dataValidation type="list" allowBlank="1" showInputMessage="1" sqref="E9 E23:E27 E29 E35" xr:uid="{00000000-0002-0000-0400-000011000000}">
      <formula1>$BMH$674:$BMH$685</formula1>
    </dataValidation>
    <dataValidation type="list" showInputMessage="1" showErrorMessage="1" sqref="BU9:BU86 BQ9:BQ86 CC9:CC86 BY9:BY86 CG9:CG86 CJ9:CJ86 BM9:BM86 BI10:BI86 BE10:BE86 AS9:AS86 AO9:AO86 BA9:BA86 AW9:AW86" xr:uid="{00000000-0002-0000-0400-000010000000}">
      <formula1>TIP_CONTROL</formula1>
    </dataValidation>
    <dataValidation type="list" sqref="CI9:CI86" xr:uid="{00000000-0002-0000-0400-00000F000000}">
      <formula1>IMPLEMENT</formula1>
    </dataValidation>
    <dataValidation type="list" allowBlank="1" showInputMessage="1" sqref="F9:F86" xr:uid="{00000000-0002-0000-0400-00000E000000}">
      <formula1>TipoCau</formula1>
    </dataValidation>
    <dataValidation type="list" allowBlank="1" showInputMessage="1" sqref="D9:D86" xr:uid="{00000000-0002-0000-0400-00000D000000}">
      <formula1>InternoExp</formula1>
    </dataValidation>
    <dataValidation type="list" allowBlank="1" showInputMessage="1" sqref="H9:H86" xr:uid="{00000000-0002-0000-0400-00000C000000}">
      <formula1>TramitesSer</formula1>
    </dataValidation>
    <dataValidation type="list" allowBlank="1" showInputMessage="1" showErrorMessage="1" sqref="G9:G86" xr:uid="{00000000-0002-0000-0400-00000B000000}">
      <formula1>consecuencias</formula1>
    </dataValidation>
    <dataValidation type="list" showErrorMessage="1" sqref="CF9:CF86 BP9:BP86 BT9:BT86 BX9:BX86 CB9:CB86 BL9:BL86 BH10:BH86 BD10:BD86 AR9:AR86 AV9:AV86 AZ9:AZ86 AN9:AN86" xr:uid="{00000000-0002-0000-0400-00000A000000}">
      <formula1>IMPLEMENT</formula1>
    </dataValidation>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9:AB86" xr:uid="{00000000-0002-0000-0400-000009000000}">
      <formula1>SINO</formula1>
    </dataValidation>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xr:uid="{00000000-0002-0000-0400-000008000000}">
      <formula1>0</formula1>
      <formula2>100</formula2>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CL9:CO86" xr:uid="{00000000-0002-0000-0400-000007000000}"/>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CT63:CT87 BR9:BR86 BV9:BV86 BZ9:BZ86 CH9:CH86 CD9:CD86 CK9:CO86 CW9:CW86 BJ10:BJ86 BN9:BN86 CT9:CT61 BF10:BF86 AP9:AP86 AT9:AT86 BB9:BB86 AX9:AX86" xr:uid="{00000000-0002-0000-0400-000006000000}">
      <formula1>Efecto</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xr:uid="{00000000-0002-0000-0400-000005000000}">
      <formula1>IMPACTO</formula1>
    </dataValidation>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86" xr:uid="{00000000-0002-0000-0400-000004000000}">
      <formula1>PROBAB</formula1>
    </dataValidation>
    <dataValidation showInputMessage="1" showErrorMessage="1" errorTitle="Rechazado" error="Solo son validadas las opciones de la lista" sqref="AK62:AL86 CR63:CR86 CS63:CS87 CU87 CU63:CV86 CP9:CQ86 CS9:CS61 AK9:AK61 AL10:AL61 CU9:CU61 CV9:CV62" xr:uid="{00000000-0002-0000-0400-000003000000}"/>
    <dataValidation type="list" allowBlank="1" showInputMessage="1" sqref="E28 E30:E34 E10:E22 E36:E86" xr:uid="{00000000-0002-0000-0400-000002000000}">
      <formula1>ExternoExp</formula1>
    </dataValidation>
    <dataValidation type="list" allowBlank="1" showInputMessage="1" showErrorMessage="1" sqref="BMA683:BMA687" xr:uid="{00000000-0002-0000-0400-000001000000}">
      <formula1>TipoCausa</formula1>
    </dataValidation>
    <dataValidation type="list" showInputMessage="1" showErrorMessage="1" errorTitle="Rechazado" error="Solo son validadas las opciones de la lista" sqref="BH9:BJ9 BD9:BF9 BO9:BO86 BS9:BS86 BW9:BW86 CA9:CA86 CE9:CE86 BK9:BK86 BG9:BG86 AY9:AY86 AU9:AU86 AM9:AM86 AQ9:AQ86 BC9:BC86" xr:uid="{00000000-0002-0000-0400-000000000000}">
      <formula1>FRECUENCY</formula1>
    </dataValidation>
  </dataValidation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20488-7576-4AAF-BC0E-8A508B0E6AD5}">
  <dimension ref="A1:BOU958"/>
  <sheetViews>
    <sheetView topLeftCell="A18" workbookViewId="0">
      <selection activeCell="CS98" sqref="CS98"/>
    </sheetView>
  </sheetViews>
  <sheetFormatPr baseColWidth="10" defaultRowHeight="10.199999999999999" x14ac:dyDescent="0.2"/>
  <cols>
    <col min="1" max="1" width="4.77734375" style="1" customWidth="1"/>
    <col min="2" max="2" width="23.21875" style="1" customWidth="1"/>
    <col min="3" max="3" width="32.21875" style="1" customWidth="1"/>
    <col min="4" max="4" width="14.44140625" style="3" customWidth="1"/>
    <col min="5" max="6" width="13.44140625" style="1" customWidth="1"/>
    <col min="7" max="7" width="23.77734375" style="3" customWidth="1"/>
    <col min="8" max="8" width="23.77734375" style="1" customWidth="1"/>
    <col min="9" max="9" width="19.77734375" style="2" customWidth="1"/>
    <col min="10" max="28" width="9.77734375" style="2" customWidth="1"/>
    <col min="29" max="29" width="15.5546875" style="2" customWidth="1"/>
    <col min="30" max="31" width="9.77734375" style="2" customWidth="1"/>
    <col min="32" max="32" width="5.77734375" style="1" customWidth="1"/>
    <col min="33" max="33" width="10.21875" style="2" customWidth="1"/>
    <col min="34" max="34" width="6.44140625" style="5" customWidth="1"/>
    <col min="35" max="35" width="42.21875" style="1" customWidth="1"/>
    <col min="36" max="36" width="17.77734375" style="1" customWidth="1"/>
    <col min="37" max="37" width="18.44140625" style="4" customWidth="1"/>
    <col min="38" max="38" width="18" style="4" customWidth="1"/>
    <col min="39" max="39" width="8.77734375" style="4" customWidth="1"/>
    <col min="40" max="40" width="12.21875" style="1" customWidth="1"/>
    <col min="41" max="41" width="8.77734375" style="1" customWidth="1"/>
    <col min="42" max="42" width="12.44140625" style="4" customWidth="1"/>
    <col min="43" max="43" width="8.77734375" style="4" customWidth="1"/>
    <col min="44" max="44" width="12.21875" style="1" customWidth="1"/>
    <col min="45" max="45" width="8.77734375" style="1" customWidth="1"/>
    <col min="46" max="46" width="12.77734375" style="4" customWidth="1"/>
    <col min="47" max="47" width="8.77734375" style="4" customWidth="1"/>
    <col min="48" max="48" width="12.21875" style="1" customWidth="1"/>
    <col min="49" max="49" width="8.77734375" style="1" customWidth="1"/>
    <col min="50" max="50" width="11.77734375" style="4" customWidth="1"/>
    <col min="51" max="51" width="8.77734375" style="4" customWidth="1"/>
    <col min="52" max="52" width="12.21875" style="1" customWidth="1"/>
    <col min="53" max="53" width="8.77734375" style="1" customWidth="1"/>
    <col min="54" max="54" width="12" style="4" customWidth="1"/>
    <col min="55" max="55" width="8.77734375" style="4" customWidth="1"/>
    <col min="56" max="56" width="12.21875" style="1" customWidth="1"/>
    <col min="57" max="57" width="8.77734375" style="1" customWidth="1"/>
    <col min="58" max="58" width="9.21875" style="4" customWidth="1"/>
    <col min="59" max="59" width="8.77734375" style="4" customWidth="1"/>
    <col min="60" max="60" width="12.21875" style="1" customWidth="1"/>
    <col min="61" max="61" width="8.77734375" style="1" customWidth="1"/>
    <col min="62" max="62" width="9.21875" style="4" customWidth="1"/>
    <col min="63" max="63" width="8.77734375" style="4" customWidth="1"/>
    <col min="64" max="64" width="12.21875" style="1" customWidth="1"/>
    <col min="65" max="65" width="8.77734375" style="1" customWidth="1"/>
    <col min="66" max="66" width="9.21875" style="4" customWidth="1"/>
    <col min="67" max="67" width="8.77734375" style="4" customWidth="1"/>
    <col min="68" max="68" width="12.21875" style="1" customWidth="1"/>
    <col min="69" max="69" width="8.77734375" style="1" customWidth="1"/>
    <col min="70" max="70" width="9.21875" style="4" customWidth="1"/>
    <col min="71" max="71" width="8.77734375" style="4" customWidth="1"/>
    <col min="72" max="72" width="12.21875" style="1" customWidth="1"/>
    <col min="73" max="73" width="8.77734375" style="1" customWidth="1"/>
    <col min="74" max="74" width="9.21875" style="4" customWidth="1"/>
    <col min="75" max="75" width="8.77734375" style="4" customWidth="1"/>
    <col min="76" max="76" width="12.21875" style="1" customWidth="1"/>
    <col min="77" max="77" width="8.77734375" style="1" customWidth="1"/>
    <col min="78" max="78" width="9.21875" style="4" customWidth="1"/>
    <col min="79" max="79" width="8.77734375" style="4" customWidth="1"/>
    <col min="80" max="80" width="12.21875" style="1" customWidth="1"/>
    <col min="81" max="81" width="8.77734375" style="1" customWidth="1"/>
    <col min="82" max="82" width="9.21875" style="4" customWidth="1"/>
    <col min="83" max="83" width="8.77734375" style="4" customWidth="1"/>
    <col min="84" max="84" width="12.21875" style="1" customWidth="1"/>
    <col min="85" max="85" width="8.77734375" style="1" customWidth="1"/>
    <col min="86" max="86" width="9.21875" style="4" customWidth="1"/>
    <col min="87" max="89" width="2.21875" style="4" customWidth="1"/>
    <col min="90" max="90" width="9.77734375" style="4" customWidth="1"/>
    <col min="91" max="91" width="6.77734375" style="4" customWidth="1"/>
    <col min="92" max="92" width="9.77734375" style="4" customWidth="1"/>
    <col min="93" max="93" width="6.77734375" style="4" customWidth="1"/>
    <col min="94" max="94" width="12.77734375" style="4" customWidth="1"/>
    <col min="95" max="95" width="6.77734375" style="4" customWidth="1"/>
    <col min="96" max="96" width="49.21875" style="4" customWidth="1"/>
    <col min="97" max="97" width="8.44140625" style="4" customWidth="1"/>
    <col min="98" max="98" width="3.44140625" style="4" customWidth="1"/>
    <col min="99" max="99" width="63.21875" style="4" customWidth="1"/>
    <col min="100" max="100" width="51.21875" style="4" customWidth="1"/>
    <col min="101" max="101" width="1.44140625" style="4" hidden="1" customWidth="1"/>
    <col min="102" max="105" width="5.44140625" style="4" hidden="1" customWidth="1"/>
    <col min="106" max="106" width="5.77734375" style="1" hidden="1" customWidth="1"/>
    <col min="107" max="108" width="6.77734375" style="1" hidden="1" customWidth="1"/>
    <col min="109" max="109" width="4.44140625" style="4" hidden="1" customWidth="1"/>
    <col min="110" max="110" width="6.44140625" style="1" hidden="1" customWidth="1"/>
    <col min="111" max="112" width="6.44140625" style="4" hidden="1" customWidth="1"/>
    <col min="113" max="113" width="19" style="1" hidden="1" customWidth="1"/>
    <col min="114" max="116" width="6" style="1" hidden="1" customWidth="1"/>
    <col min="117" max="117" width="4.44140625" style="4" hidden="1" customWidth="1"/>
    <col min="118" max="118" width="6.44140625" style="1" hidden="1" customWidth="1"/>
    <col min="119" max="119" width="6.44140625" style="4" hidden="1" customWidth="1"/>
    <col min="120" max="191" width="6" style="1" hidden="1" customWidth="1"/>
    <col min="192" max="192" width="11.44140625" style="1" customWidth="1"/>
    <col min="193" max="224" width="8" style="1" customWidth="1"/>
    <col min="225" max="1677" width="2.21875" style="1" customWidth="1"/>
    <col min="1678" max="1680" width="10.88671875" style="1"/>
    <col min="1681" max="1681" width="4.21875" style="1" customWidth="1"/>
    <col min="1682" max="1683" width="10.88671875" style="1"/>
    <col min="1684" max="1684" width="4.77734375" style="1" customWidth="1"/>
    <col min="1685" max="1690" width="10.88671875" style="1"/>
    <col min="1691" max="1691" width="36.21875" style="1" customWidth="1"/>
    <col min="1692" max="1692" width="10.88671875" style="1"/>
    <col min="1693" max="1693" width="45.44140625" style="1" customWidth="1"/>
    <col min="1694" max="1695" width="10.88671875" style="1"/>
    <col min="1696" max="1696" width="10.88671875" style="3"/>
    <col min="1697" max="1697" width="10.88671875" style="1"/>
    <col min="1698" max="1698" width="32.44140625" style="2" customWidth="1"/>
    <col min="1699" max="1702" width="10.88671875" style="1"/>
    <col min="1703" max="1703" width="35.44140625" style="1" customWidth="1"/>
    <col min="1704" max="1762" width="10.88671875" style="1"/>
    <col min="1763" max="1763" width="26.44140625" style="1" customWidth="1"/>
    <col min="1764" max="1766" width="10.88671875" style="1"/>
    <col min="1767" max="1767" width="17.44140625" style="1" customWidth="1"/>
    <col min="1768" max="1892" width="10.88671875" style="1"/>
    <col min="1893" max="1893" width="12" style="1" customWidth="1"/>
    <col min="1894" max="1894" width="2.77734375" style="1" customWidth="1"/>
    <col min="1895" max="1896" width="6.44140625" style="1" customWidth="1"/>
    <col min="1897" max="1897" width="5.77734375" style="1" customWidth="1"/>
    <col min="1898" max="1898" width="6.44140625" style="1" customWidth="1"/>
    <col min="1899" max="1899" width="13.77734375" style="1" customWidth="1"/>
    <col min="1900" max="1901" width="9" style="1" customWidth="1"/>
    <col min="1902" max="1902" width="2.44140625" style="1" customWidth="1"/>
    <col min="1903" max="1903" width="8.77734375" style="1" customWidth="1"/>
    <col min="1904" max="1904" width="7.44140625" style="1" customWidth="1"/>
    <col min="1905" max="1907" width="3.77734375" style="1" customWidth="1"/>
    <col min="1908" max="1908" width="3.44140625" style="1" customWidth="1"/>
    <col min="1909" max="1909" width="2.77734375" style="1" customWidth="1"/>
    <col min="1910" max="1910" width="3" style="1" customWidth="1"/>
    <col min="1911" max="1913" width="0" style="1" hidden="1" customWidth="1"/>
    <col min="1914" max="1914" width="4.44140625" style="1" customWidth="1"/>
    <col min="1915" max="1915" width="0" style="1" hidden="1" customWidth="1"/>
    <col min="1916" max="1917" width="14.77734375" style="1" customWidth="1"/>
    <col min="1918" max="1918" width="15.21875" style="1" customWidth="1"/>
    <col min="1919" max="1919" width="6.44140625" style="1" customWidth="1"/>
    <col min="1920" max="1920" width="15.21875" style="1" customWidth="1"/>
    <col min="1921" max="1921" width="4.21875" style="1" customWidth="1"/>
    <col min="1922" max="1922" width="3" style="1" customWidth="1"/>
    <col min="1923" max="1925" width="0" style="1" hidden="1" customWidth="1"/>
    <col min="1926" max="1926" width="3" style="1" customWidth="1"/>
    <col min="1927" max="1927" width="0" style="1" hidden="1" customWidth="1"/>
    <col min="1928" max="1928" width="3" style="1" customWidth="1"/>
    <col min="1929" max="1929" width="0" style="1" hidden="1" customWidth="1"/>
    <col min="1930" max="1930" width="4.44140625" style="1" customWidth="1"/>
    <col min="1931" max="1931" width="34.21875" style="1" customWidth="1"/>
    <col min="1932" max="1932" width="23.44140625" style="1" customWidth="1"/>
    <col min="1933" max="1933" width="9.21875" style="1" customWidth="1"/>
    <col min="1934" max="1934" width="19.44140625" style="1" customWidth="1"/>
    <col min="1935" max="1935" width="42.77734375" style="1" customWidth="1"/>
    <col min="1936" max="1936" width="5.77734375" style="1" customWidth="1"/>
    <col min="1937" max="1937" width="31.44140625" style="1" customWidth="1"/>
    <col min="1938" max="1938" width="16.21875" style="1" customWidth="1"/>
    <col min="1939" max="1940" width="9.21875" style="1" customWidth="1"/>
    <col min="1941" max="1941" width="11.21875" style="1" customWidth="1"/>
    <col min="1942" max="1942" width="2.21875" style="1" customWidth="1"/>
    <col min="1943" max="2148" width="10.88671875" style="1"/>
    <col min="2149" max="2149" width="12" style="1" customWidth="1"/>
    <col min="2150" max="2150" width="2.77734375" style="1" customWidth="1"/>
    <col min="2151" max="2152" width="6.44140625" style="1" customWidth="1"/>
    <col min="2153" max="2153" width="5.77734375" style="1" customWidth="1"/>
    <col min="2154" max="2154" width="6.44140625" style="1" customWidth="1"/>
    <col min="2155" max="2155" width="13.77734375" style="1" customWidth="1"/>
    <col min="2156" max="2157" width="9" style="1" customWidth="1"/>
    <col min="2158" max="2158" width="2.44140625" style="1" customWidth="1"/>
    <col min="2159" max="2159" width="8.77734375" style="1" customWidth="1"/>
    <col min="2160" max="2160" width="7.44140625" style="1" customWidth="1"/>
    <col min="2161" max="2163" width="3.77734375" style="1" customWidth="1"/>
    <col min="2164" max="2164" width="3.44140625" style="1" customWidth="1"/>
    <col min="2165" max="2165" width="2.77734375" style="1" customWidth="1"/>
    <col min="2166" max="2166" width="3" style="1" customWidth="1"/>
    <col min="2167" max="2169" width="0" style="1" hidden="1" customWidth="1"/>
    <col min="2170" max="2170" width="4.44140625" style="1" customWidth="1"/>
    <col min="2171" max="2171" width="0" style="1" hidden="1" customWidth="1"/>
    <col min="2172" max="2173" width="14.77734375" style="1" customWidth="1"/>
    <col min="2174" max="2174" width="15.21875" style="1" customWidth="1"/>
    <col min="2175" max="2175" width="6.44140625" style="1" customWidth="1"/>
    <col min="2176" max="2176" width="15.21875" style="1" customWidth="1"/>
    <col min="2177" max="2177" width="4.21875" style="1" customWidth="1"/>
    <col min="2178" max="2178" width="3" style="1" customWidth="1"/>
    <col min="2179" max="2181" width="0" style="1" hidden="1" customWidth="1"/>
    <col min="2182" max="2182" width="3" style="1" customWidth="1"/>
    <col min="2183" max="2183" width="0" style="1" hidden="1" customWidth="1"/>
    <col min="2184" max="2184" width="3" style="1" customWidth="1"/>
    <col min="2185" max="2185" width="0" style="1" hidden="1" customWidth="1"/>
    <col min="2186" max="2186" width="4.44140625" style="1" customWidth="1"/>
    <col min="2187" max="2187" width="34.21875" style="1" customWidth="1"/>
    <col min="2188" max="2188" width="23.44140625" style="1" customWidth="1"/>
    <col min="2189" max="2189" width="9.21875" style="1" customWidth="1"/>
    <col min="2190" max="2190" width="19.44140625" style="1" customWidth="1"/>
    <col min="2191" max="2191" width="42.77734375" style="1" customWidth="1"/>
    <col min="2192" max="2192" width="5.77734375" style="1" customWidth="1"/>
    <col min="2193" max="2193" width="31.44140625" style="1" customWidth="1"/>
    <col min="2194" max="2194" width="16.21875" style="1" customWidth="1"/>
    <col min="2195" max="2196" width="9.21875" style="1" customWidth="1"/>
    <col min="2197" max="2197" width="11.21875" style="1" customWidth="1"/>
    <col min="2198" max="2198" width="2.21875" style="1" customWidth="1"/>
    <col min="2199" max="2404" width="10.88671875" style="1"/>
    <col min="2405" max="2405" width="12" style="1" customWidth="1"/>
    <col min="2406" max="2406" width="2.77734375" style="1" customWidth="1"/>
    <col min="2407" max="2408" width="6.44140625" style="1" customWidth="1"/>
    <col min="2409" max="2409" width="5.77734375" style="1" customWidth="1"/>
    <col min="2410" max="2410" width="6.44140625" style="1" customWidth="1"/>
    <col min="2411" max="2411" width="13.77734375" style="1" customWidth="1"/>
    <col min="2412" max="2413" width="9" style="1" customWidth="1"/>
    <col min="2414" max="2414" width="2.44140625" style="1" customWidth="1"/>
    <col min="2415" max="2415" width="8.77734375" style="1" customWidth="1"/>
    <col min="2416" max="2416" width="7.44140625" style="1" customWidth="1"/>
    <col min="2417" max="2419" width="3.77734375" style="1" customWidth="1"/>
    <col min="2420" max="2420" width="3.44140625" style="1" customWidth="1"/>
    <col min="2421" max="2421" width="2.77734375" style="1" customWidth="1"/>
    <col min="2422" max="2422" width="3" style="1" customWidth="1"/>
    <col min="2423" max="2425" width="0" style="1" hidden="1" customWidth="1"/>
    <col min="2426" max="2426" width="4.44140625" style="1" customWidth="1"/>
    <col min="2427" max="2427" width="0" style="1" hidden="1" customWidth="1"/>
    <col min="2428" max="2429" width="14.77734375" style="1" customWidth="1"/>
    <col min="2430" max="2430" width="15.21875" style="1" customWidth="1"/>
    <col min="2431" max="2431" width="6.44140625" style="1" customWidth="1"/>
    <col min="2432" max="2432" width="15.21875" style="1" customWidth="1"/>
    <col min="2433" max="2433" width="4.21875" style="1" customWidth="1"/>
    <col min="2434" max="2434" width="3" style="1" customWidth="1"/>
    <col min="2435" max="2437" width="0" style="1" hidden="1" customWidth="1"/>
    <col min="2438" max="2438" width="3" style="1" customWidth="1"/>
    <col min="2439" max="2439" width="0" style="1" hidden="1" customWidth="1"/>
    <col min="2440" max="2440" width="3" style="1" customWidth="1"/>
    <col min="2441" max="2441" width="0" style="1" hidden="1" customWidth="1"/>
    <col min="2442" max="2442" width="4.44140625" style="1" customWidth="1"/>
    <col min="2443" max="2443" width="34.21875" style="1" customWidth="1"/>
    <col min="2444" max="2444" width="23.44140625" style="1" customWidth="1"/>
    <col min="2445" max="2445" width="9.21875" style="1" customWidth="1"/>
    <col min="2446" max="2446" width="19.44140625" style="1" customWidth="1"/>
    <col min="2447" max="2447" width="42.77734375" style="1" customWidth="1"/>
    <col min="2448" max="2448" width="5.77734375" style="1" customWidth="1"/>
    <col min="2449" max="2449" width="31.44140625" style="1" customWidth="1"/>
    <col min="2450" max="2450" width="16.21875" style="1" customWidth="1"/>
    <col min="2451" max="2452" width="9.21875" style="1" customWidth="1"/>
    <col min="2453" max="2453" width="11.21875" style="1" customWidth="1"/>
    <col min="2454" max="2454" width="2.21875" style="1" customWidth="1"/>
    <col min="2455" max="2660" width="10.88671875" style="1"/>
    <col min="2661" max="2661" width="12" style="1" customWidth="1"/>
    <col min="2662" max="2662" width="2.77734375" style="1" customWidth="1"/>
    <col min="2663" max="2664" width="6.44140625" style="1" customWidth="1"/>
    <col min="2665" max="2665" width="5.77734375" style="1" customWidth="1"/>
    <col min="2666" max="2666" width="6.44140625" style="1" customWidth="1"/>
    <col min="2667" max="2667" width="13.77734375" style="1" customWidth="1"/>
    <col min="2668" max="2669" width="9" style="1" customWidth="1"/>
    <col min="2670" max="2670" width="2.44140625" style="1" customWidth="1"/>
    <col min="2671" max="2671" width="8.77734375" style="1" customWidth="1"/>
    <col min="2672" max="2672" width="7.44140625" style="1" customWidth="1"/>
    <col min="2673" max="2675" width="3.77734375" style="1" customWidth="1"/>
    <col min="2676" max="2676" width="3.44140625" style="1" customWidth="1"/>
    <col min="2677" max="2677" width="2.77734375" style="1" customWidth="1"/>
    <col min="2678" max="2678" width="3" style="1" customWidth="1"/>
    <col min="2679" max="2681" width="0" style="1" hidden="1" customWidth="1"/>
    <col min="2682" max="2682" width="4.44140625" style="1" customWidth="1"/>
    <col min="2683" max="2683" width="0" style="1" hidden="1" customWidth="1"/>
    <col min="2684" max="2685" width="14.77734375" style="1" customWidth="1"/>
    <col min="2686" max="2686" width="15.21875" style="1" customWidth="1"/>
    <col min="2687" max="2687" width="6.44140625" style="1" customWidth="1"/>
    <col min="2688" max="2688" width="15.21875" style="1" customWidth="1"/>
    <col min="2689" max="2689" width="4.21875" style="1" customWidth="1"/>
    <col min="2690" max="2690" width="3" style="1" customWidth="1"/>
    <col min="2691" max="2693" width="0" style="1" hidden="1" customWidth="1"/>
    <col min="2694" max="2694" width="3" style="1" customWidth="1"/>
    <col min="2695" max="2695" width="0" style="1" hidden="1" customWidth="1"/>
    <col min="2696" max="2696" width="3" style="1" customWidth="1"/>
    <col min="2697" max="2697" width="0" style="1" hidden="1" customWidth="1"/>
    <col min="2698" max="2698" width="4.44140625" style="1" customWidth="1"/>
    <col min="2699" max="2699" width="34.21875" style="1" customWidth="1"/>
    <col min="2700" max="2700" width="23.44140625" style="1" customWidth="1"/>
    <col min="2701" max="2701" width="9.21875" style="1" customWidth="1"/>
    <col min="2702" max="2702" width="19.44140625" style="1" customWidth="1"/>
    <col min="2703" max="2703" width="42.77734375" style="1" customWidth="1"/>
    <col min="2704" max="2704" width="5.77734375" style="1" customWidth="1"/>
    <col min="2705" max="2705" width="31.44140625" style="1" customWidth="1"/>
    <col min="2706" max="2706" width="16.21875" style="1" customWidth="1"/>
    <col min="2707" max="2708" width="9.21875" style="1" customWidth="1"/>
    <col min="2709" max="2709" width="11.21875" style="1" customWidth="1"/>
    <col min="2710" max="2710" width="2.21875" style="1" customWidth="1"/>
    <col min="2711" max="2916" width="10.88671875" style="1"/>
    <col min="2917" max="2917" width="12" style="1" customWidth="1"/>
    <col min="2918" max="2918" width="2.77734375" style="1" customWidth="1"/>
    <col min="2919" max="2920" width="6.44140625" style="1" customWidth="1"/>
    <col min="2921" max="2921" width="5.77734375" style="1" customWidth="1"/>
    <col min="2922" max="2922" width="6.44140625" style="1" customWidth="1"/>
    <col min="2923" max="2923" width="13.77734375" style="1" customWidth="1"/>
    <col min="2924" max="2925" width="9" style="1" customWidth="1"/>
    <col min="2926" max="2926" width="2.44140625" style="1" customWidth="1"/>
    <col min="2927" max="2927" width="8.77734375" style="1" customWidth="1"/>
    <col min="2928" max="2928" width="7.44140625" style="1" customWidth="1"/>
    <col min="2929" max="2931" width="3.77734375" style="1" customWidth="1"/>
    <col min="2932" max="2932" width="3.44140625" style="1" customWidth="1"/>
    <col min="2933" max="2933" width="2.77734375" style="1" customWidth="1"/>
    <col min="2934" max="2934" width="3" style="1" customWidth="1"/>
    <col min="2935" max="2937" width="0" style="1" hidden="1" customWidth="1"/>
    <col min="2938" max="2938" width="4.44140625" style="1" customWidth="1"/>
    <col min="2939" max="2939" width="0" style="1" hidden="1" customWidth="1"/>
    <col min="2940" max="2941" width="14.77734375" style="1" customWidth="1"/>
    <col min="2942" max="2942" width="15.21875" style="1" customWidth="1"/>
    <col min="2943" max="2943" width="6.44140625" style="1" customWidth="1"/>
    <col min="2944" max="2944" width="15.21875" style="1" customWidth="1"/>
    <col min="2945" max="2945" width="4.21875" style="1" customWidth="1"/>
    <col min="2946" max="2946" width="3" style="1" customWidth="1"/>
    <col min="2947" max="2949" width="0" style="1" hidden="1" customWidth="1"/>
    <col min="2950" max="2950" width="3" style="1" customWidth="1"/>
    <col min="2951" max="2951" width="0" style="1" hidden="1" customWidth="1"/>
    <col min="2952" max="2952" width="3" style="1" customWidth="1"/>
    <col min="2953" max="2953" width="0" style="1" hidden="1" customWidth="1"/>
    <col min="2954" max="2954" width="4.44140625" style="1" customWidth="1"/>
    <col min="2955" max="2955" width="34.21875" style="1" customWidth="1"/>
    <col min="2956" max="2956" width="23.44140625" style="1" customWidth="1"/>
    <col min="2957" max="2957" width="9.21875" style="1" customWidth="1"/>
    <col min="2958" max="2958" width="19.44140625" style="1" customWidth="1"/>
    <col min="2959" max="2959" width="42.77734375" style="1" customWidth="1"/>
    <col min="2960" max="2960" width="5.77734375" style="1" customWidth="1"/>
    <col min="2961" max="2961" width="31.44140625" style="1" customWidth="1"/>
    <col min="2962" max="2962" width="16.21875" style="1" customWidth="1"/>
    <col min="2963" max="2964" width="9.21875" style="1" customWidth="1"/>
    <col min="2965" max="2965" width="11.21875" style="1" customWidth="1"/>
    <col min="2966" max="2966" width="2.21875" style="1" customWidth="1"/>
    <col min="2967" max="3172" width="10.88671875" style="1"/>
    <col min="3173" max="3173" width="12" style="1" customWidth="1"/>
    <col min="3174" max="3174" width="2.77734375" style="1" customWidth="1"/>
    <col min="3175" max="3176" width="6.44140625" style="1" customWidth="1"/>
    <col min="3177" max="3177" width="5.77734375" style="1" customWidth="1"/>
    <col min="3178" max="3178" width="6.44140625" style="1" customWidth="1"/>
    <col min="3179" max="3179" width="13.77734375" style="1" customWidth="1"/>
    <col min="3180" max="3181" width="9" style="1" customWidth="1"/>
    <col min="3182" max="3182" width="2.44140625" style="1" customWidth="1"/>
    <col min="3183" max="3183" width="8.77734375" style="1" customWidth="1"/>
    <col min="3184" max="3184" width="7.44140625" style="1" customWidth="1"/>
    <col min="3185" max="3187" width="3.77734375" style="1" customWidth="1"/>
    <col min="3188" max="3188" width="3.44140625" style="1" customWidth="1"/>
    <col min="3189" max="3189" width="2.77734375" style="1" customWidth="1"/>
    <col min="3190" max="3190" width="3" style="1" customWidth="1"/>
    <col min="3191" max="3193" width="0" style="1" hidden="1" customWidth="1"/>
    <col min="3194" max="3194" width="4.44140625" style="1" customWidth="1"/>
    <col min="3195" max="3195" width="0" style="1" hidden="1" customWidth="1"/>
    <col min="3196" max="3197" width="14.77734375" style="1" customWidth="1"/>
    <col min="3198" max="3198" width="15.21875" style="1" customWidth="1"/>
    <col min="3199" max="3199" width="6.44140625" style="1" customWidth="1"/>
    <col min="3200" max="3200" width="15.21875" style="1" customWidth="1"/>
    <col min="3201" max="3201" width="4.21875" style="1" customWidth="1"/>
    <col min="3202" max="3202" width="3" style="1" customWidth="1"/>
    <col min="3203" max="3205" width="0" style="1" hidden="1" customWidth="1"/>
    <col min="3206" max="3206" width="3" style="1" customWidth="1"/>
    <col min="3207" max="3207" width="0" style="1" hidden="1" customWidth="1"/>
    <col min="3208" max="3208" width="3" style="1" customWidth="1"/>
    <col min="3209" max="3209" width="0" style="1" hidden="1" customWidth="1"/>
    <col min="3210" max="3210" width="4.44140625" style="1" customWidth="1"/>
    <col min="3211" max="3211" width="34.21875" style="1" customWidth="1"/>
    <col min="3212" max="3212" width="23.44140625" style="1" customWidth="1"/>
    <col min="3213" max="3213" width="9.21875" style="1" customWidth="1"/>
    <col min="3214" max="3214" width="19.44140625" style="1" customWidth="1"/>
    <col min="3215" max="3215" width="42.77734375" style="1" customWidth="1"/>
    <col min="3216" max="3216" width="5.77734375" style="1" customWidth="1"/>
    <col min="3217" max="3217" width="31.44140625" style="1" customWidth="1"/>
    <col min="3218" max="3218" width="16.21875" style="1" customWidth="1"/>
    <col min="3219" max="3220" width="9.21875" style="1" customWidth="1"/>
    <col min="3221" max="3221" width="11.21875" style="1" customWidth="1"/>
    <col min="3222" max="3222" width="2.21875" style="1" customWidth="1"/>
    <col min="3223" max="3428" width="10.88671875" style="1"/>
    <col min="3429" max="3429" width="12" style="1" customWidth="1"/>
    <col min="3430" max="3430" width="2.77734375" style="1" customWidth="1"/>
    <col min="3431" max="3432" width="6.44140625" style="1" customWidth="1"/>
    <col min="3433" max="3433" width="5.77734375" style="1" customWidth="1"/>
    <col min="3434" max="3434" width="6.44140625" style="1" customWidth="1"/>
    <col min="3435" max="3435" width="13.77734375" style="1" customWidth="1"/>
    <col min="3436" max="3437" width="9" style="1" customWidth="1"/>
    <col min="3438" max="3438" width="2.44140625" style="1" customWidth="1"/>
    <col min="3439" max="3439" width="8.77734375" style="1" customWidth="1"/>
    <col min="3440" max="3440" width="7.44140625" style="1" customWidth="1"/>
    <col min="3441" max="3443" width="3.77734375" style="1" customWidth="1"/>
    <col min="3444" max="3444" width="3.44140625" style="1" customWidth="1"/>
    <col min="3445" max="3445" width="2.77734375" style="1" customWidth="1"/>
    <col min="3446" max="3446" width="3" style="1" customWidth="1"/>
    <col min="3447" max="3449" width="0" style="1" hidden="1" customWidth="1"/>
    <col min="3450" max="3450" width="4.44140625" style="1" customWidth="1"/>
    <col min="3451" max="3451" width="0" style="1" hidden="1" customWidth="1"/>
    <col min="3452" max="3453" width="14.77734375" style="1" customWidth="1"/>
    <col min="3454" max="3454" width="15.21875" style="1" customWidth="1"/>
    <col min="3455" max="3455" width="6.44140625" style="1" customWidth="1"/>
    <col min="3456" max="3456" width="15.21875" style="1" customWidth="1"/>
    <col min="3457" max="3457" width="4.21875" style="1" customWidth="1"/>
    <col min="3458" max="3458" width="3" style="1" customWidth="1"/>
    <col min="3459" max="3461" width="0" style="1" hidden="1" customWidth="1"/>
    <col min="3462" max="3462" width="3" style="1" customWidth="1"/>
    <col min="3463" max="3463" width="0" style="1" hidden="1" customWidth="1"/>
    <col min="3464" max="3464" width="3" style="1" customWidth="1"/>
    <col min="3465" max="3465" width="0" style="1" hidden="1" customWidth="1"/>
    <col min="3466" max="3466" width="4.44140625" style="1" customWidth="1"/>
    <col min="3467" max="3467" width="34.21875" style="1" customWidth="1"/>
    <col min="3468" max="3468" width="23.44140625" style="1" customWidth="1"/>
    <col min="3469" max="3469" width="9.21875" style="1" customWidth="1"/>
    <col min="3470" max="3470" width="19.44140625" style="1" customWidth="1"/>
    <col min="3471" max="3471" width="42.77734375" style="1" customWidth="1"/>
    <col min="3472" max="3472" width="5.77734375" style="1" customWidth="1"/>
    <col min="3473" max="3473" width="31.44140625" style="1" customWidth="1"/>
    <col min="3474" max="3474" width="16.21875" style="1" customWidth="1"/>
    <col min="3475" max="3476" width="9.21875" style="1" customWidth="1"/>
    <col min="3477" max="3477" width="11.21875" style="1" customWidth="1"/>
    <col min="3478" max="3478" width="2.21875" style="1" customWidth="1"/>
    <col min="3479" max="3684" width="10.88671875" style="1"/>
    <col min="3685" max="3685" width="12" style="1" customWidth="1"/>
    <col min="3686" max="3686" width="2.77734375" style="1" customWidth="1"/>
    <col min="3687" max="3688" width="6.44140625" style="1" customWidth="1"/>
    <col min="3689" max="3689" width="5.77734375" style="1" customWidth="1"/>
    <col min="3690" max="3690" width="6.44140625" style="1" customWidth="1"/>
    <col min="3691" max="3691" width="13.77734375" style="1" customWidth="1"/>
    <col min="3692" max="3693" width="9" style="1" customWidth="1"/>
    <col min="3694" max="3694" width="2.44140625" style="1" customWidth="1"/>
    <col min="3695" max="3695" width="8.77734375" style="1" customWidth="1"/>
    <col min="3696" max="3696" width="7.44140625" style="1" customWidth="1"/>
    <col min="3697" max="3699" width="3.77734375" style="1" customWidth="1"/>
    <col min="3700" max="3700" width="3.44140625" style="1" customWidth="1"/>
    <col min="3701" max="3701" width="2.77734375" style="1" customWidth="1"/>
    <col min="3702" max="3702" width="3" style="1" customWidth="1"/>
    <col min="3703" max="3705" width="0" style="1" hidden="1" customWidth="1"/>
    <col min="3706" max="3706" width="4.44140625" style="1" customWidth="1"/>
    <col min="3707" max="3707" width="0" style="1" hidden="1" customWidth="1"/>
    <col min="3708" max="3709" width="14.77734375" style="1" customWidth="1"/>
    <col min="3710" max="3710" width="15.21875" style="1" customWidth="1"/>
    <col min="3711" max="3711" width="6.44140625" style="1" customWidth="1"/>
    <col min="3712" max="3712" width="15.21875" style="1" customWidth="1"/>
    <col min="3713" max="3713" width="4.21875" style="1" customWidth="1"/>
    <col min="3714" max="3714" width="3" style="1" customWidth="1"/>
    <col min="3715" max="3717" width="0" style="1" hidden="1" customWidth="1"/>
    <col min="3718" max="3718" width="3" style="1" customWidth="1"/>
    <col min="3719" max="3719" width="0" style="1" hidden="1" customWidth="1"/>
    <col min="3720" max="3720" width="3" style="1" customWidth="1"/>
    <col min="3721" max="3721" width="0" style="1" hidden="1" customWidth="1"/>
    <col min="3722" max="3722" width="4.44140625" style="1" customWidth="1"/>
    <col min="3723" max="3723" width="34.21875" style="1" customWidth="1"/>
    <col min="3724" max="3724" width="23.44140625" style="1" customWidth="1"/>
    <col min="3725" max="3725" width="9.21875" style="1" customWidth="1"/>
    <col min="3726" max="3726" width="19.44140625" style="1" customWidth="1"/>
    <col min="3727" max="3727" width="42.77734375" style="1" customWidth="1"/>
    <col min="3728" max="3728" width="5.77734375" style="1" customWidth="1"/>
    <col min="3729" max="3729" width="31.44140625" style="1" customWidth="1"/>
    <col min="3730" max="3730" width="16.21875" style="1" customWidth="1"/>
    <col min="3731" max="3732" width="9.21875" style="1" customWidth="1"/>
    <col min="3733" max="3733" width="11.21875" style="1" customWidth="1"/>
    <col min="3734" max="3734" width="2.21875" style="1" customWidth="1"/>
    <col min="3735" max="3940" width="10.88671875" style="1"/>
    <col min="3941" max="3941" width="12" style="1" customWidth="1"/>
    <col min="3942" max="3942" width="2.77734375" style="1" customWidth="1"/>
    <col min="3943" max="3944" width="6.44140625" style="1" customWidth="1"/>
    <col min="3945" max="3945" width="5.77734375" style="1" customWidth="1"/>
    <col min="3946" max="3946" width="6.44140625" style="1" customWidth="1"/>
    <col min="3947" max="3947" width="13.77734375" style="1" customWidth="1"/>
    <col min="3948" max="3949" width="9" style="1" customWidth="1"/>
    <col min="3950" max="3950" width="2.44140625" style="1" customWidth="1"/>
    <col min="3951" max="3951" width="8.77734375" style="1" customWidth="1"/>
    <col min="3952" max="3952" width="7.44140625" style="1" customWidth="1"/>
    <col min="3953" max="3955" width="3.77734375" style="1" customWidth="1"/>
    <col min="3956" max="3956" width="3.44140625" style="1" customWidth="1"/>
    <col min="3957" max="3957" width="2.77734375" style="1" customWidth="1"/>
    <col min="3958" max="3958" width="3" style="1" customWidth="1"/>
    <col min="3959" max="3961" width="0" style="1" hidden="1" customWidth="1"/>
    <col min="3962" max="3962" width="4.44140625" style="1" customWidth="1"/>
    <col min="3963" max="3963" width="0" style="1" hidden="1" customWidth="1"/>
    <col min="3964" max="3965" width="14.77734375" style="1" customWidth="1"/>
    <col min="3966" max="3966" width="15.21875" style="1" customWidth="1"/>
    <col min="3967" max="3967" width="6.44140625" style="1" customWidth="1"/>
    <col min="3968" max="3968" width="15.21875" style="1" customWidth="1"/>
    <col min="3969" max="3969" width="4.21875" style="1" customWidth="1"/>
    <col min="3970" max="3970" width="3" style="1" customWidth="1"/>
    <col min="3971" max="3973" width="0" style="1" hidden="1" customWidth="1"/>
    <col min="3974" max="3974" width="3" style="1" customWidth="1"/>
    <col min="3975" max="3975" width="0" style="1" hidden="1" customWidth="1"/>
    <col min="3976" max="3976" width="3" style="1" customWidth="1"/>
    <col min="3977" max="3977" width="0" style="1" hidden="1" customWidth="1"/>
    <col min="3978" max="3978" width="4.44140625" style="1" customWidth="1"/>
    <col min="3979" max="3979" width="34.21875" style="1" customWidth="1"/>
    <col min="3980" max="3980" width="23.44140625" style="1" customWidth="1"/>
    <col min="3981" max="3981" width="9.21875" style="1" customWidth="1"/>
    <col min="3982" max="3982" width="19.44140625" style="1" customWidth="1"/>
    <col min="3983" max="3983" width="42.77734375" style="1" customWidth="1"/>
    <col min="3984" max="3984" width="5.77734375" style="1" customWidth="1"/>
    <col min="3985" max="3985" width="31.44140625" style="1" customWidth="1"/>
    <col min="3986" max="3986" width="16.21875" style="1" customWidth="1"/>
    <col min="3987" max="3988" width="9.21875" style="1" customWidth="1"/>
    <col min="3989" max="3989" width="11.21875" style="1" customWidth="1"/>
    <col min="3990" max="3990" width="2.21875" style="1" customWidth="1"/>
    <col min="3991" max="4196" width="10.88671875" style="1"/>
    <col min="4197" max="4197" width="12" style="1" customWidth="1"/>
    <col min="4198" max="4198" width="2.77734375" style="1" customWidth="1"/>
    <col min="4199" max="4200" width="6.44140625" style="1" customWidth="1"/>
    <col min="4201" max="4201" width="5.77734375" style="1" customWidth="1"/>
    <col min="4202" max="4202" width="6.44140625" style="1" customWidth="1"/>
    <col min="4203" max="4203" width="13.77734375" style="1" customWidth="1"/>
    <col min="4204" max="4205" width="9" style="1" customWidth="1"/>
    <col min="4206" max="4206" width="2.44140625" style="1" customWidth="1"/>
    <col min="4207" max="4207" width="8.77734375" style="1" customWidth="1"/>
    <col min="4208" max="4208" width="7.44140625" style="1" customWidth="1"/>
    <col min="4209" max="4211" width="3.77734375" style="1" customWidth="1"/>
    <col min="4212" max="4212" width="3.44140625" style="1" customWidth="1"/>
    <col min="4213" max="4213" width="2.77734375" style="1" customWidth="1"/>
    <col min="4214" max="4214" width="3" style="1" customWidth="1"/>
    <col min="4215" max="4217" width="0" style="1" hidden="1" customWidth="1"/>
    <col min="4218" max="4218" width="4.44140625" style="1" customWidth="1"/>
    <col min="4219" max="4219" width="0" style="1" hidden="1" customWidth="1"/>
    <col min="4220" max="4221" width="14.77734375" style="1" customWidth="1"/>
    <col min="4222" max="4222" width="15.21875" style="1" customWidth="1"/>
    <col min="4223" max="4223" width="6.44140625" style="1" customWidth="1"/>
    <col min="4224" max="4224" width="15.21875" style="1" customWidth="1"/>
    <col min="4225" max="4225" width="4.21875" style="1" customWidth="1"/>
    <col min="4226" max="4226" width="3" style="1" customWidth="1"/>
    <col min="4227" max="4229" width="0" style="1" hidden="1" customWidth="1"/>
    <col min="4230" max="4230" width="3" style="1" customWidth="1"/>
    <col min="4231" max="4231" width="0" style="1" hidden="1" customWidth="1"/>
    <col min="4232" max="4232" width="3" style="1" customWidth="1"/>
    <col min="4233" max="4233" width="0" style="1" hidden="1" customWidth="1"/>
    <col min="4234" max="4234" width="4.44140625" style="1" customWidth="1"/>
    <col min="4235" max="4235" width="34.21875" style="1" customWidth="1"/>
    <col min="4236" max="4236" width="23.44140625" style="1" customWidth="1"/>
    <col min="4237" max="4237" width="9.21875" style="1" customWidth="1"/>
    <col min="4238" max="4238" width="19.44140625" style="1" customWidth="1"/>
    <col min="4239" max="4239" width="42.77734375" style="1" customWidth="1"/>
    <col min="4240" max="4240" width="5.77734375" style="1" customWidth="1"/>
    <col min="4241" max="4241" width="31.44140625" style="1" customWidth="1"/>
    <col min="4242" max="4242" width="16.21875" style="1" customWidth="1"/>
    <col min="4243" max="4244" width="9.21875" style="1" customWidth="1"/>
    <col min="4245" max="4245" width="11.21875" style="1" customWidth="1"/>
    <col min="4246" max="4246" width="2.21875" style="1" customWidth="1"/>
    <col min="4247" max="4452" width="10.88671875" style="1"/>
    <col min="4453" max="4453" width="12" style="1" customWidth="1"/>
    <col min="4454" max="4454" width="2.77734375" style="1" customWidth="1"/>
    <col min="4455" max="4456" width="6.44140625" style="1" customWidth="1"/>
    <col min="4457" max="4457" width="5.77734375" style="1" customWidth="1"/>
    <col min="4458" max="4458" width="6.44140625" style="1" customWidth="1"/>
    <col min="4459" max="4459" width="13.77734375" style="1" customWidth="1"/>
    <col min="4460" max="4461" width="9" style="1" customWidth="1"/>
    <col min="4462" max="4462" width="2.44140625" style="1" customWidth="1"/>
    <col min="4463" max="4463" width="8.77734375" style="1" customWidth="1"/>
    <col min="4464" max="4464" width="7.44140625" style="1" customWidth="1"/>
    <col min="4465" max="4467" width="3.77734375" style="1" customWidth="1"/>
    <col min="4468" max="4468" width="3.44140625" style="1" customWidth="1"/>
    <col min="4469" max="4469" width="2.77734375" style="1" customWidth="1"/>
    <col min="4470" max="4470" width="3" style="1" customWidth="1"/>
    <col min="4471" max="4473" width="0" style="1" hidden="1" customWidth="1"/>
    <col min="4474" max="4474" width="4.44140625" style="1" customWidth="1"/>
    <col min="4475" max="4475" width="0" style="1" hidden="1" customWidth="1"/>
    <col min="4476" max="4477" width="14.77734375" style="1" customWidth="1"/>
    <col min="4478" max="4478" width="15.21875" style="1" customWidth="1"/>
    <col min="4479" max="4479" width="6.44140625" style="1" customWidth="1"/>
    <col min="4480" max="4480" width="15.21875" style="1" customWidth="1"/>
    <col min="4481" max="4481" width="4.21875" style="1" customWidth="1"/>
    <col min="4482" max="4482" width="3" style="1" customWidth="1"/>
    <col min="4483" max="4485" width="0" style="1" hidden="1" customWidth="1"/>
    <col min="4486" max="4486" width="3" style="1" customWidth="1"/>
    <col min="4487" max="4487" width="0" style="1" hidden="1" customWidth="1"/>
    <col min="4488" max="4488" width="3" style="1" customWidth="1"/>
    <col min="4489" max="4489" width="0" style="1" hidden="1" customWidth="1"/>
    <col min="4490" max="4490" width="4.44140625" style="1" customWidth="1"/>
    <col min="4491" max="4491" width="34.21875" style="1" customWidth="1"/>
    <col min="4492" max="4492" width="23.44140625" style="1" customWidth="1"/>
    <col min="4493" max="4493" width="9.21875" style="1" customWidth="1"/>
    <col min="4494" max="4494" width="19.44140625" style="1" customWidth="1"/>
    <col min="4495" max="4495" width="42.77734375" style="1" customWidth="1"/>
    <col min="4496" max="4496" width="5.77734375" style="1" customWidth="1"/>
    <col min="4497" max="4497" width="31.44140625" style="1" customWidth="1"/>
    <col min="4498" max="4498" width="16.21875" style="1" customWidth="1"/>
    <col min="4499" max="4500" width="9.21875" style="1" customWidth="1"/>
    <col min="4501" max="4501" width="11.21875" style="1" customWidth="1"/>
    <col min="4502" max="4502" width="2.21875" style="1" customWidth="1"/>
    <col min="4503" max="4708" width="10.88671875" style="1"/>
    <col min="4709" max="4709" width="12" style="1" customWidth="1"/>
    <col min="4710" max="4710" width="2.77734375" style="1" customWidth="1"/>
    <col min="4711" max="4712" width="6.44140625" style="1" customWidth="1"/>
    <col min="4713" max="4713" width="5.77734375" style="1" customWidth="1"/>
    <col min="4714" max="4714" width="6.44140625" style="1" customWidth="1"/>
    <col min="4715" max="4715" width="13.77734375" style="1" customWidth="1"/>
    <col min="4716" max="4717" width="9" style="1" customWidth="1"/>
    <col min="4718" max="4718" width="2.44140625" style="1" customWidth="1"/>
    <col min="4719" max="4719" width="8.77734375" style="1" customWidth="1"/>
    <col min="4720" max="4720" width="7.44140625" style="1" customWidth="1"/>
    <col min="4721" max="4723" width="3.77734375" style="1" customWidth="1"/>
    <col min="4724" max="4724" width="3.44140625" style="1" customWidth="1"/>
    <col min="4725" max="4725" width="2.77734375" style="1" customWidth="1"/>
    <col min="4726" max="4726" width="3" style="1" customWidth="1"/>
    <col min="4727" max="4729" width="0" style="1" hidden="1" customWidth="1"/>
    <col min="4730" max="4730" width="4.44140625" style="1" customWidth="1"/>
    <col min="4731" max="4731" width="0" style="1" hidden="1" customWidth="1"/>
    <col min="4732" max="4733" width="14.77734375" style="1" customWidth="1"/>
    <col min="4734" max="4734" width="15.21875" style="1" customWidth="1"/>
    <col min="4735" max="4735" width="6.44140625" style="1" customWidth="1"/>
    <col min="4736" max="4736" width="15.21875" style="1" customWidth="1"/>
    <col min="4737" max="4737" width="4.21875" style="1" customWidth="1"/>
    <col min="4738" max="4738" width="3" style="1" customWidth="1"/>
    <col min="4739" max="4741" width="0" style="1" hidden="1" customWidth="1"/>
    <col min="4742" max="4742" width="3" style="1" customWidth="1"/>
    <col min="4743" max="4743" width="0" style="1" hidden="1" customWidth="1"/>
    <col min="4744" max="4744" width="3" style="1" customWidth="1"/>
    <col min="4745" max="4745" width="0" style="1" hidden="1" customWidth="1"/>
    <col min="4746" max="4746" width="4.44140625" style="1" customWidth="1"/>
    <col min="4747" max="4747" width="34.21875" style="1" customWidth="1"/>
    <col min="4748" max="4748" width="23.44140625" style="1" customWidth="1"/>
    <col min="4749" max="4749" width="9.21875" style="1" customWidth="1"/>
    <col min="4750" max="4750" width="19.44140625" style="1" customWidth="1"/>
    <col min="4751" max="4751" width="42.77734375" style="1" customWidth="1"/>
    <col min="4752" max="4752" width="5.77734375" style="1" customWidth="1"/>
    <col min="4753" max="4753" width="31.44140625" style="1" customWidth="1"/>
    <col min="4754" max="4754" width="16.21875" style="1" customWidth="1"/>
    <col min="4755" max="4756" width="9.21875" style="1" customWidth="1"/>
    <col min="4757" max="4757" width="11.21875" style="1" customWidth="1"/>
    <col min="4758" max="4758" width="2.21875" style="1" customWidth="1"/>
    <col min="4759" max="4964" width="10.88671875" style="1"/>
    <col min="4965" max="4965" width="12" style="1" customWidth="1"/>
    <col min="4966" max="4966" width="2.77734375" style="1" customWidth="1"/>
    <col min="4967" max="4968" width="6.44140625" style="1" customWidth="1"/>
    <col min="4969" max="4969" width="5.77734375" style="1" customWidth="1"/>
    <col min="4970" max="4970" width="6.44140625" style="1" customWidth="1"/>
    <col min="4971" max="4971" width="13.77734375" style="1" customWidth="1"/>
    <col min="4972" max="4973" width="9" style="1" customWidth="1"/>
    <col min="4974" max="4974" width="2.44140625" style="1" customWidth="1"/>
    <col min="4975" max="4975" width="8.77734375" style="1" customWidth="1"/>
    <col min="4976" max="4976" width="7.44140625" style="1" customWidth="1"/>
    <col min="4977" max="4979" width="3.77734375" style="1" customWidth="1"/>
    <col min="4980" max="4980" width="3.44140625" style="1" customWidth="1"/>
    <col min="4981" max="4981" width="2.77734375" style="1" customWidth="1"/>
    <col min="4982" max="4982" width="3" style="1" customWidth="1"/>
    <col min="4983" max="4985" width="0" style="1" hidden="1" customWidth="1"/>
    <col min="4986" max="4986" width="4.44140625" style="1" customWidth="1"/>
    <col min="4987" max="4987" width="0" style="1" hidden="1" customWidth="1"/>
    <col min="4988" max="4989" width="14.77734375" style="1" customWidth="1"/>
    <col min="4990" max="4990" width="15.21875" style="1" customWidth="1"/>
    <col min="4991" max="4991" width="6.44140625" style="1" customWidth="1"/>
    <col min="4992" max="4992" width="15.21875" style="1" customWidth="1"/>
    <col min="4993" max="4993" width="4.21875" style="1" customWidth="1"/>
    <col min="4994" max="4994" width="3" style="1" customWidth="1"/>
    <col min="4995" max="4997" width="0" style="1" hidden="1" customWidth="1"/>
    <col min="4998" max="4998" width="3" style="1" customWidth="1"/>
    <col min="4999" max="4999" width="0" style="1" hidden="1" customWidth="1"/>
    <col min="5000" max="5000" width="3" style="1" customWidth="1"/>
    <col min="5001" max="5001" width="0" style="1" hidden="1" customWidth="1"/>
    <col min="5002" max="5002" width="4.44140625" style="1" customWidth="1"/>
    <col min="5003" max="5003" width="34.21875" style="1" customWidth="1"/>
    <col min="5004" max="5004" width="23.44140625" style="1" customWidth="1"/>
    <col min="5005" max="5005" width="9.21875" style="1" customWidth="1"/>
    <col min="5006" max="5006" width="19.44140625" style="1" customWidth="1"/>
    <col min="5007" max="5007" width="42.77734375" style="1" customWidth="1"/>
    <col min="5008" max="5008" width="5.77734375" style="1" customWidth="1"/>
    <col min="5009" max="5009" width="31.44140625" style="1" customWidth="1"/>
    <col min="5010" max="5010" width="16.21875" style="1" customWidth="1"/>
    <col min="5011" max="5012" width="9.21875" style="1" customWidth="1"/>
    <col min="5013" max="5013" width="11.21875" style="1" customWidth="1"/>
    <col min="5014" max="5014" width="2.21875" style="1" customWidth="1"/>
    <col min="5015" max="5220" width="10.88671875" style="1"/>
    <col min="5221" max="5221" width="12" style="1" customWidth="1"/>
    <col min="5222" max="5222" width="2.77734375" style="1" customWidth="1"/>
    <col min="5223" max="5224" width="6.44140625" style="1" customWidth="1"/>
    <col min="5225" max="5225" width="5.77734375" style="1" customWidth="1"/>
    <col min="5226" max="5226" width="6.44140625" style="1" customWidth="1"/>
    <col min="5227" max="5227" width="13.77734375" style="1" customWidth="1"/>
    <col min="5228" max="5229" width="9" style="1" customWidth="1"/>
    <col min="5230" max="5230" width="2.44140625" style="1" customWidth="1"/>
    <col min="5231" max="5231" width="8.77734375" style="1" customWidth="1"/>
    <col min="5232" max="5232" width="7.44140625" style="1" customWidth="1"/>
    <col min="5233" max="5235" width="3.77734375" style="1" customWidth="1"/>
    <col min="5236" max="5236" width="3.44140625" style="1" customWidth="1"/>
    <col min="5237" max="5237" width="2.77734375" style="1" customWidth="1"/>
    <col min="5238" max="5238" width="3" style="1" customWidth="1"/>
    <col min="5239" max="5241" width="0" style="1" hidden="1" customWidth="1"/>
    <col min="5242" max="5242" width="4.44140625" style="1" customWidth="1"/>
    <col min="5243" max="5243" width="0" style="1" hidden="1" customWidth="1"/>
    <col min="5244" max="5245" width="14.77734375" style="1" customWidth="1"/>
    <col min="5246" max="5246" width="15.21875" style="1" customWidth="1"/>
    <col min="5247" max="5247" width="6.44140625" style="1" customWidth="1"/>
    <col min="5248" max="5248" width="15.21875" style="1" customWidth="1"/>
    <col min="5249" max="5249" width="4.21875" style="1" customWidth="1"/>
    <col min="5250" max="5250" width="3" style="1" customWidth="1"/>
    <col min="5251" max="5253" width="0" style="1" hidden="1" customWidth="1"/>
    <col min="5254" max="5254" width="3" style="1" customWidth="1"/>
    <col min="5255" max="5255" width="0" style="1" hidden="1" customWidth="1"/>
    <col min="5256" max="5256" width="3" style="1" customWidth="1"/>
    <col min="5257" max="5257" width="0" style="1" hidden="1" customWidth="1"/>
    <col min="5258" max="5258" width="4.44140625" style="1" customWidth="1"/>
    <col min="5259" max="5259" width="34.21875" style="1" customWidth="1"/>
    <col min="5260" max="5260" width="23.44140625" style="1" customWidth="1"/>
    <col min="5261" max="5261" width="9.21875" style="1" customWidth="1"/>
    <col min="5262" max="5262" width="19.44140625" style="1" customWidth="1"/>
    <col min="5263" max="5263" width="42.77734375" style="1" customWidth="1"/>
    <col min="5264" max="5264" width="5.77734375" style="1" customWidth="1"/>
    <col min="5265" max="5265" width="31.44140625" style="1" customWidth="1"/>
    <col min="5266" max="5266" width="16.21875" style="1" customWidth="1"/>
    <col min="5267" max="5268" width="9.21875" style="1" customWidth="1"/>
    <col min="5269" max="5269" width="11.21875" style="1" customWidth="1"/>
    <col min="5270" max="5270" width="2.21875" style="1" customWidth="1"/>
    <col min="5271" max="5476" width="10.88671875" style="1"/>
    <col min="5477" max="5477" width="12" style="1" customWidth="1"/>
    <col min="5478" max="5478" width="2.77734375" style="1" customWidth="1"/>
    <col min="5479" max="5480" width="6.44140625" style="1" customWidth="1"/>
    <col min="5481" max="5481" width="5.77734375" style="1" customWidth="1"/>
    <col min="5482" max="5482" width="6.44140625" style="1" customWidth="1"/>
    <col min="5483" max="5483" width="13.77734375" style="1" customWidth="1"/>
    <col min="5484" max="5485" width="9" style="1" customWidth="1"/>
    <col min="5486" max="5486" width="2.44140625" style="1" customWidth="1"/>
    <col min="5487" max="5487" width="8.77734375" style="1" customWidth="1"/>
    <col min="5488" max="5488" width="7.44140625" style="1" customWidth="1"/>
    <col min="5489" max="5491" width="3.77734375" style="1" customWidth="1"/>
    <col min="5492" max="5492" width="3.44140625" style="1" customWidth="1"/>
    <col min="5493" max="5493" width="2.77734375" style="1" customWidth="1"/>
    <col min="5494" max="5494" width="3" style="1" customWidth="1"/>
    <col min="5495" max="5497" width="0" style="1" hidden="1" customWidth="1"/>
    <col min="5498" max="5498" width="4.44140625" style="1" customWidth="1"/>
    <col min="5499" max="5499" width="0" style="1" hidden="1" customWidth="1"/>
    <col min="5500" max="5501" width="14.77734375" style="1" customWidth="1"/>
    <col min="5502" max="5502" width="15.21875" style="1" customWidth="1"/>
    <col min="5503" max="5503" width="6.44140625" style="1" customWidth="1"/>
    <col min="5504" max="5504" width="15.21875" style="1" customWidth="1"/>
    <col min="5505" max="5505" width="4.21875" style="1" customWidth="1"/>
    <col min="5506" max="5506" width="3" style="1" customWidth="1"/>
    <col min="5507" max="5509" width="0" style="1" hidden="1" customWidth="1"/>
    <col min="5510" max="5510" width="3" style="1" customWidth="1"/>
    <col min="5511" max="5511" width="0" style="1" hidden="1" customWidth="1"/>
    <col min="5512" max="5512" width="3" style="1" customWidth="1"/>
    <col min="5513" max="5513" width="0" style="1" hidden="1" customWidth="1"/>
    <col min="5514" max="5514" width="4.44140625" style="1" customWidth="1"/>
    <col min="5515" max="5515" width="34.21875" style="1" customWidth="1"/>
    <col min="5516" max="5516" width="23.44140625" style="1" customWidth="1"/>
    <col min="5517" max="5517" width="9.21875" style="1" customWidth="1"/>
    <col min="5518" max="5518" width="19.44140625" style="1" customWidth="1"/>
    <col min="5519" max="5519" width="42.77734375" style="1" customWidth="1"/>
    <col min="5520" max="5520" width="5.77734375" style="1" customWidth="1"/>
    <col min="5521" max="5521" width="31.44140625" style="1" customWidth="1"/>
    <col min="5522" max="5522" width="16.21875" style="1" customWidth="1"/>
    <col min="5523" max="5524" width="9.21875" style="1" customWidth="1"/>
    <col min="5525" max="5525" width="11.21875" style="1" customWidth="1"/>
    <col min="5526" max="5526" width="2.21875" style="1" customWidth="1"/>
    <col min="5527" max="5732" width="10.88671875" style="1"/>
    <col min="5733" max="5733" width="12" style="1" customWidth="1"/>
    <col min="5734" max="5734" width="2.77734375" style="1" customWidth="1"/>
    <col min="5735" max="5736" width="6.44140625" style="1" customWidth="1"/>
    <col min="5737" max="5737" width="5.77734375" style="1" customWidth="1"/>
    <col min="5738" max="5738" width="6.44140625" style="1" customWidth="1"/>
    <col min="5739" max="5739" width="13.77734375" style="1" customWidth="1"/>
    <col min="5740" max="5741" width="9" style="1" customWidth="1"/>
    <col min="5742" max="5742" width="2.44140625" style="1" customWidth="1"/>
    <col min="5743" max="5743" width="8.77734375" style="1" customWidth="1"/>
    <col min="5744" max="5744" width="7.44140625" style="1" customWidth="1"/>
    <col min="5745" max="5747" width="3.77734375" style="1" customWidth="1"/>
    <col min="5748" max="5748" width="3.44140625" style="1" customWidth="1"/>
    <col min="5749" max="5749" width="2.77734375" style="1" customWidth="1"/>
    <col min="5750" max="5750" width="3" style="1" customWidth="1"/>
    <col min="5751" max="5753" width="0" style="1" hidden="1" customWidth="1"/>
    <col min="5754" max="5754" width="4.44140625" style="1" customWidth="1"/>
    <col min="5755" max="5755" width="0" style="1" hidden="1" customWidth="1"/>
    <col min="5756" max="5757" width="14.77734375" style="1" customWidth="1"/>
    <col min="5758" max="5758" width="15.21875" style="1" customWidth="1"/>
    <col min="5759" max="5759" width="6.44140625" style="1" customWidth="1"/>
    <col min="5760" max="5760" width="15.21875" style="1" customWidth="1"/>
    <col min="5761" max="5761" width="4.21875" style="1" customWidth="1"/>
    <col min="5762" max="5762" width="3" style="1" customWidth="1"/>
    <col min="5763" max="5765" width="0" style="1" hidden="1" customWidth="1"/>
    <col min="5766" max="5766" width="3" style="1" customWidth="1"/>
    <col min="5767" max="5767" width="0" style="1" hidden="1" customWidth="1"/>
    <col min="5768" max="5768" width="3" style="1" customWidth="1"/>
    <col min="5769" max="5769" width="0" style="1" hidden="1" customWidth="1"/>
    <col min="5770" max="5770" width="4.44140625" style="1" customWidth="1"/>
    <col min="5771" max="5771" width="34.21875" style="1" customWidth="1"/>
    <col min="5772" max="5772" width="23.44140625" style="1" customWidth="1"/>
    <col min="5773" max="5773" width="9.21875" style="1" customWidth="1"/>
    <col min="5774" max="5774" width="19.44140625" style="1" customWidth="1"/>
    <col min="5775" max="5775" width="42.77734375" style="1" customWidth="1"/>
    <col min="5776" max="5776" width="5.77734375" style="1" customWidth="1"/>
    <col min="5777" max="5777" width="31.44140625" style="1" customWidth="1"/>
    <col min="5778" max="5778" width="16.21875" style="1" customWidth="1"/>
    <col min="5779" max="5780" width="9.21875" style="1" customWidth="1"/>
    <col min="5781" max="5781" width="11.21875" style="1" customWidth="1"/>
    <col min="5782" max="5782" width="2.21875" style="1" customWidth="1"/>
    <col min="5783" max="5988" width="10.88671875" style="1"/>
    <col min="5989" max="5989" width="12" style="1" customWidth="1"/>
    <col min="5990" max="5990" width="2.77734375" style="1" customWidth="1"/>
    <col min="5991" max="5992" width="6.44140625" style="1" customWidth="1"/>
    <col min="5993" max="5993" width="5.77734375" style="1" customWidth="1"/>
    <col min="5994" max="5994" width="6.44140625" style="1" customWidth="1"/>
    <col min="5995" max="5995" width="13.77734375" style="1" customWidth="1"/>
    <col min="5996" max="5997" width="9" style="1" customWidth="1"/>
    <col min="5998" max="5998" width="2.44140625" style="1" customWidth="1"/>
    <col min="5999" max="5999" width="8.77734375" style="1" customWidth="1"/>
    <col min="6000" max="6000" width="7.44140625" style="1" customWidth="1"/>
    <col min="6001" max="6003" width="3.77734375" style="1" customWidth="1"/>
    <col min="6004" max="6004" width="3.44140625" style="1" customWidth="1"/>
    <col min="6005" max="6005" width="2.77734375" style="1" customWidth="1"/>
    <col min="6006" max="6006" width="3" style="1" customWidth="1"/>
    <col min="6007" max="6009" width="0" style="1" hidden="1" customWidth="1"/>
    <col min="6010" max="6010" width="4.44140625" style="1" customWidth="1"/>
    <col min="6011" max="6011" width="0" style="1" hidden="1" customWidth="1"/>
    <col min="6012" max="6013" width="14.77734375" style="1" customWidth="1"/>
    <col min="6014" max="6014" width="15.21875" style="1" customWidth="1"/>
    <col min="6015" max="6015" width="6.44140625" style="1" customWidth="1"/>
    <col min="6016" max="6016" width="15.21875" style="1" customWidth="1"/>
    <col min="6017" max="6017" width="4.21875" style="1" customWidth="1"/>
    <col min="6018" max="6018" width="3" style="1" customWidth="1"/>
    <col min="6019" max="6021" width="0" style="1" hidden="1" customWidth="1"/>
    <col min="6022" max="6022" width="3" style="1" customWidth="1"/>
    <col min="6023" max="6023" width="0" style="1" hidden="1" customWidth="1"/>
    <col min="6024" max="6024" width="3" style="1" customWidth="1"/>
    <col min="6025" max="6025" width="0" style="1" hidden="1" customWidth="1"/>
    <col min="6026" max="6026" width="4.44140625" style="1" customWidth="1"/>
    <col min="6027" max="6027" width="34.21875" style="1" customWidth="1"/>
    <col min="6028" max="6028" width="23.44140625" style="1" customWidth="1"/>
    <col min="6029" max="6029" width="9.21875" style="1" customWidth="1"/>
    <col min="6030" max="6030" width="19.44140625" style="1" customWidth="1"/>
    <col min="6031" max="6031" width="42.77734375" style="1" customWidth="1"/>
    <col min="6032" max="6032" width="5.77734375" style="1" customWidth="1"/>
    <col min="6033" max="6033" width="31.44140625" style="1" customWidth="1"/>
    <col min="6034" max="6034" width="16.21875" style="1" customWidth="1"/>
    <col min="6035" max="6036" width="9.21875" style="1" customWidth="1"/>
    <col min="6037" max="6037" width="11.21875" style="1" customWidth="1"/>
    <col min="6038" max="6038" width="2.21875" style="1" customWidth="1"/>
    <col min="6039" max="6244" width="10.88671875" style="1"/>
    <col min="6245" max="6245" width="12" style="1" customWidth="1"/>
    <col min="6246" max="6246" width="2.77734375" style="1" customWidth="1"/>
    <col min="6247" max="6248" width="6.44140625" style="1" customWidth="1"/>
    <col min="6249" max="6249" width="5.77734375" style="1" customWidth="1"/>
    <col min="6250" max="6250" width="6.44140625" style="1" customWidth="1"/>
    <col min="6251" max="6251" width="13.77734375" style="1" customWidth="1"/>
    <col min="6252" max="6253" width="9" style="1" customWidth="1"/>
    <col min="6254" max="6254" width="2.44140625" style="1" customWidth="1"/>
    <col min="6255" max="6255" width="8.77734375" style="1" customWidth="1"/>
    <col min="6256" max="6256" width="7.44140625" style="1" customWidth="1"/>
    <col min="6257" max="6259" width="3.77734375" style="1" customWidth="1"/>
    <col min="6260" max="6260" width="3.44140625" style="1" customWidth="1"/>
    <col min="6261" max="6261" width="2.77734375" style="1" customWidth="1"/>
    <col min="6262" max="6262" width="3" style="1" customWidth="1"/>
    <col min="6263" max="6265" width="0" style="1" hidden="1" customWidth="1"/>
    <col min="6266" max="6266" width="4.44140625" style="1" customWidth="1"/>
    <col min="6267" max="6267" width="0" style="1" hidden="1" customWidth="1"/>
    <col min="6268" max="6269" width="14.77734375" style="1" customWidth="1"/>
    <col min="6270" max="6270" width="15.21875" style="1" customWidth="1"/>
    <col min="6271" max="6271" width="6.44140625" style="1" customWidth="1"/>
    <col min="6272" max="6272" width="15.21875" style="1" customWidth="1"/>
    <col min="6273" max="6273" width="4.21875" style="1" customWidth="1"/>
    <col min="6274" max="6274" width="3" style="1" customWidth="1"/>
    <col min="6275" max="6277" width="0" style="1" hidden="1" customWidth="1"/>
    <col min="6278" max="6278" width="3" style="1" customWidth="1"/>
    <col min="6279" max="6279" width="0" style="1" hidden="1" customWidth="1"/>
    <col min="6280" max="6280" width="3" style="1" customWidth="1"/>
    <col min="6281" max="6281" width="0" style="1" hidden="1" customWidth="1"/>
    <col min="6282" max="6282" width="4.44140625" style="1" customWidth="1"/>
    <col min="6283" max="6283" width="34.21875" style="1" customWidth="1"/>
    <col min="6284" max="6284" width="23.44140625" style="1" customWidth="1"/>
    <col min="6285" max="6285" width="9.21875" style="1" customWidth="1"/>
    <col min="6286" max="6286" width="19.44140625" style="1" customWidth="1"/>
    <col min="6287" max="6287" width="42.77734375" style="1" customWidth="1"/>
    <col min="6288" max="6288" width="5.77734375" style="1" customWidth="1"/>
    <col min="6289" max="6289" width="31.44140625" style="1" customWidth="1"/>
    <col min="6290" max="6290" width="16.21875" style="1" customWidth="1"/>
    <col min="6291" max="6292" width="9.21875" style="1" customWidth="1"/>
    <col min="6293" max="6293" width="11.21875" style="1" customWidth="1"/>
    <col min="6294" max="6294" width="2.21875" style="1" customWidth="1"/>
    <col min="6295" max="6500" width="10.88671875" style="1"/>
    <col min="6501" max="6501" width="12" style="1" customWidth="1"/>
    <col min="6502" max="6502" width="2.77734375" style="1" customWidth="1"/>
    <col min="6503" max="6504" width="6.44140625" style="1" customWidth="1"/>
    <col min="6505" max="6505" width="5.77734375" style="1" customWidth="1"/>
    <col min="6506" max="6506" width="6.44140625" style="1" customWidth="1"/>
    <col min="6507" max="6507" width="13.77734375" style="1" customWidth="1"/>
    <col min="6508" max="6509" width="9" style="1" customWidth="1"/>
    <col min="6510" max="6510" width="2.44140625" style="1" customWidth="1"/>
    <col min="6511" max="6511" width="8.77734375" style="1" customWidth="1"/>
    <col min="6512" max="6512" width="7.44140625" style="1" customWidth="1"/>
    <col min="6513" max="6515" width="3.77734375" style="1" customWidth="1"/>
    <col min="6516" max="6516" width="3.44140625" style="1" customWidth="1"/>
    <col min="6517" max="6517" width="2.77734375" style="1" customWidth="1"/>
    <col min="6518" max="6518" width="3" style="1" customWidth="1"/>
    <col min="6519" max="6521" width="0" style="1" hidden="1" customWidth="1"/>
    <col min="6522" max="6522" width="4.44140625" style="1" customWidth="1"/>
    <col min="6523" max="6523" width="0" style="1" hidden="1" customWidth="1"/>
    <col min="6524" max="6525" width="14.77734375" style="1" customWidth="1"/>
    <col min="6526" max="6526" width="15.21875" style="1" customWidth="1"/>
    <col min="6527" max="6527" width="6.44140625" style="1" customWidth="1"/>
    <col min="6528" max="6528" width="15.21875" style="1" customWidth="1"/>
    <col min="6529" max="6529" width="4.21875" style="1" customWidth="1"/>
    <col min="6530" max="6530" width="3" style="1" customWidth="1"/>
    <col min="6531" max="6533" width="0" style="1" hidden="1" customWidth="1"/>
    <col min="6534" max="6534" width="3" style="1" customWidth="1"/>
    <col min="6535" max="6535" width="0" style="1" hidden="1" customWidth="1"/>
    <col min="6536" max="6536" width="3" style="1" customWidth="1"/>
    <col min="6537" max="6537" width="0" style="1" hidden="1" customWidth="1"/>
    <col min="6538" max="6538" width="4.44140625" style="1" customWidth="1"/>
    <col min="6539" max="6539" width="34.21875" style="1" customWidth="1"/>
    <col min="6540" max="6540" width="23.44140625" style="1" customWidth="1"/>
    <col min="6541" max="6541" width="9.21875" style="1" customWidth="1"/>
    <col min="6542" max="6542" width="19.44140625" style="1" customWidth="1"/>
    <col min="6543" max="6543" width="42.77734375" style="1" customWidth="1"/>
    <col min="6544" max="6544" width="5.77734375" style="1" customWidth="1"/>
    <col min="6545" max="6545" width="31.44140625" style="1" customWidth="1"/>
    <col min="6546" max="6546" width="16.21875" style="1" customWidth="1"/>
    <col min="6547" max="6548" width="9.21875" style="1" customWidth="1"/>
    <col min="6549" max="6549" width="11.21875" style="1" customWidth="1"/>
    <col min="6550" max="6550" width="2.21875" style="1" customWidth="1"/>
    <col min="6551" max="6756" width="10.88671875" style="1"/>
    <col min="6757" max="6757" width="12" style="1" customWidth="1"/>
    <col min="6758" max="6758" width="2.77734375" style="1" customWidth="1"/>
    <col min="6759" max="6760" width="6.44140625" style="1" customWidth="1"/>
    <col min="6761" max="6761" width="5.77734375" style="1" customWidth="1"/>
    <col min="6762" max="6762" width="6.44140625" style="1" customWidth="1"/>
    <col min="6763" max="6763" width="13.77734375" style="1" customWidth="1"/>
    <col min="6764" max="6765" width="9" style="1" customWidth="1"/>
    <col min="6766" max="6766" width="2.44140625" style="1" customWidth="1"/>
    <col min="6767" max="6767" width="8.77734375" style="1" customWidth="1"/>
    <col min="6768" max="6768" width="7.44140625" style="1" customWidth="1"/>
    <col min="6769" max="6771" width="3.77734375" style="1" customWidth="1"/>
    <col min="6772" max="6772" width="3.44140625" style="1" customWidth="1"/>
    <col min="6773" max="6773" width="2.77734375" style="1" customWidth="1"/>
    <col min="6774" max="6774" width="3" style="1" customWidth="1"/>
    <col min="6775" max="6777" width="0" style="1" hidden="1" customWidth="1"/>
    <col min="6778" max="6778" width="4.44140625" style="1" customWidth="1"/>
    <col min="6779" max="6779" width="0" style="1" hidden="1" customWidth="1"/>
    <col min="6780" max="6781" width="14.77734375" style="1" customWidth="1"/>
    <col min="6782" max="6782" width="15.21875" style="1" customWidth="1"/>
    <col min="6783" max="6783" width="6.44140625" style="1" customWidth="1"/>
    <col min="6784" max="6784" width="15.21875" style="1" customWidth="1"/>
    <col min="6785" max="6785" width="4.21875" style="1" customWidth="1"/>
    <col min="6786" max="6786" width="3" style="1" customWidth="1"/>
    <col min="6787" max="6789" width="0" style="1" hidden="1" customWidth="1"/>
    <col min="6790" max="6790" width="3" style="1" customWidth="1"/>
    <col min="6791" max="6791" width="0" style="1" hidden="1" customWidth="1"/>
    <col min="6792" max="6792" width="3" style="1" customWidth="1"/>
    <col min="6793" max="6793" width="0" style="1" hidden="1" customWidth="1"/>
    <col min="6794" max="6794" width="4.44140625" style="1" customWidth="1"/>
    <col min="6795" max="6795" width="34.21875" style="1" customWidth="1"/>
    <col min="6796" max="6796" width="23.44140625" style="1" customWidth="1"/>
    <col min="6797" max="6797" width="9.21875" style="1" customWidth="1"/>
    <col min="6798" max="6798" width="19.44140625" style="1" customWidth="1"/>
    <col min="6799" max="6799" width="42.77734375" style="1" customWidth="1"/>
    <col min="6800" max="6800" width="5.77734375" style="1" customWidth="1"/>
    <col min="6801" max="6801" width="31.44140625" style="1" customWidth="1"/>
    <col min="6802" max="6802" width="16.21875" style="1" customWidth="1"/>
    <col min="6803" max="6804" width="9.21875" style="1" customWidth="1"/>
    <col min="6805" max="6805" width="11.21875" style="1" customWidth="1"/>
    <col min="6806" max="6806" width="2.21875" style="1" customWidth="1"/>
    <col min="6807" max="7012" width="10.88671875" style="1"/>
    <col min="7013" max="7013" width="12" style="1" customWidth="1"/>
    <col min="7014" max="7014" width="2.77734375" style="1" customWidth="1"/>
    <col min="7015" max="7016" width="6.44140625" style="1" customWidth="1"/>
    <col min="7017" max="7017" width="5.77734375" style="1" customWidth="1"/>
    <col min="7018" max="7018" width="6.44140625" style="1" customWidth="1"/>
    <col min="7019" max="7019" width="13.77734375" style="1" customWidth="1"/>
    <col min="7020" max="7021" width="9" style="1" customWidth="1"/>
    <col min="7022" max="7022" width="2.44140625" style="1" customWidth="1"/>
    <col min="7023" max="7023" width="8.77734375" style="1" customWidth="1"/>
    <col min="7024" max="7024" width="7.44140625" style="1" customWidth="1"/>
    <col min="7025" max="7027" width="3.77734375" style="1" customWidth="1"/>
    <col min="7028" max="7028" width="3.44140625" style="1" customWidth="1"/>
    <col min="7029" max="7029" width="2.77734375" style="1" customWidth="1"/>
    <col min="7030" max="7030" width="3" style="1" customWidth="1"/>
    <col min="7031" max="7033" width="0" style="1" hidden="1" customWidth="1"/>
    <col min="7034" max="7034" width="4.44140625" style="1" customWidth="1"/>
    <col min="7035" max="7035" width="0" style="1" hidden="1" customWidth="1"/>
    <col min="7036" max="7037" width="14.77734375" style="1" customWidth="1"/>
    <col min="7038" max="7038" width="15.21875" style="1" customWidth="1"/>
    <col min="7039" max="7039" width="6.44140625" style="1" customWidth="1"/>
    <col min="7040" max="7040" width="15.21875" style="1" customWidth="1"/>
    <col min="7041" max="7041" width="4.21875" style="1" customWidth="1"/>
    <col min="7042" max="7042" width="3" style="1" customWidth="1"/>
    <col min="7043" max="7045" width="0" style="1" hidden="1" customWidth="1"/>
    <col min="7046" max="7046" width="3" style="1" customWidth="1"/>
    <col min="7047" max="7047" width="0" style="1" hidden="1" customWidth="1"/>
    <col min="7048" max="7048" width="3" style="1" customWidth="1"/>
    <col min="7049" max="7049" width="0" style="1" hidden="1" customWidth="1"/>
    <col min="7050" max="7050" width="4.44140625" style="1" customWidth="1"/>
    <col min="7051" max="7051" width="34.21875" style="1" customWidth="1"/>
    <col min="7052" max="7052" width="23.44140625" style="1" customWidth="1"/>
    <col min="7053" max="7053" width="9.21875" style="1" customWidth="1"/>
    <col min="7054" max="7054" width="19.44140625" style="1" customWidth="1"/>
    <col min="7055" max="7055" width="42.77734375" style="1" customWidth="1"/>
    <col min="7056" max="7056" width="5.77734375" style="1" customWidth="1"/>
    <col min="7057" max="7057" width="31.44140625" style="1" customWidth="1"/>
    <col min="7058" max="7058" width="16.21875" style="1" customWidth="1"/>
    <col min="7059" max="7060" width="9.21875" style="1" customWidth="1"/>
    <col min="7061" max="7061" width="11.21875" style="1" customWidth="1"/>
    <col min="7062" max="7062" width="2.21875" style="1" customWidth="1"/>
    <col min="7063" max="7268" width="10.88671875" style="1"/>
    <col min="7269" max="7269" width="12" style="1" customWidth="1"/>
    <col min="7270" max="7270" width="2.77734375" style="1" customWidth="1"/>
    <col min="7271" max="7272" width="6.44140625" style="1" customWidth="1"/>
    <col min="7273" max="7273" width="5.77734375" style="1" customWidth="1"/>
    <col min="7274" max="7274" width="6.44140625" style="1" customWidth="1"/>
    <col min="7275" max="7275" width="13.77734375" style="1" customWidth="1"/>
    <col min="7276" max="7277" width="9" style="1" customWidth="1"/>
    <col min="7278" max="7278" width="2.44140625" style="1" customWidth="1"/>
    <col min="7279" max="7279" width="8.77734375" style="1" customWidth="1"/>
    <col min="7280" max="7280" width="7.44140625" style="1" customWidth="1"/>
    <col min="7281" max="7283" width="3.77734375" style="1" customWidth="1"/>
    <col min="7284" max="7284" width="3.44140625" style="1" customWidth="1"/>
    <col min="7285" max="7285" width="2.77734375" style="1" customWidth="1"/>
    <col min="7286" max="7286" width="3" style="1" customWidth="1"/>
    <col min="7287" max="7289" width="0" style="1" hidden="1" customWidth="1"/>
    <col min="7290" max="7290" width="4.44140625" style="1" customWidth="1"/>
    <col min="7291" max="7291" width="0" style="1" hidden="1" customWidth="1"/>
    <col min="7292" max="7293" width="14.77734375" style="1" customWidth="1"/>
    <col min="7294" max="7294" width="15.21875" style="1" customWidth="1"/>
    <col min="7295" max="7295" width="6.44140625" style="1" customWidth="1"/>
    <col min="7296" max="7296" width="15.21875" style="1" customWidth="1"/>
    <col min="7297" max="7297" width="4.21875" style="1" customWidth="1"/>
    <col min="7298" max="7298" width="3" style="1" customWidth="1"/>
    <col min="7299" max="7301" width="0" style="1" hidden="1" customWidth="1"/>
    <col min="7302" max="7302" width="3" style="1" customWidth="1"/>
    <col min="7303" max="7303" width="0" style="1" hidden="1" customWidth="1"/>
    <col min="7304" max="7304" width="3" style="1" customWidth="1"/>
    <col min="7305" max="7305" width="0" style="1" hidden="1" customWidth="1"/>
    <col min="7306" max="7306" width="4.44140625" style="1" customWidth="1"/>
    <col min="7307" max="7307" width="34.21875" style="1" customWidth="1"/>
    <col min="7308" max="7308" width="23.44140625" style="1" customWidth="1"/>
    <col min="7309" max="7309" width="9.21875" style="1" customWidth="1"/>
    <col min="7310" max="7310" width="19.44140625" style="1" customWidth="1"/>
    <col min="7311" max="7311" width="42.77734375" style="1" customWidth="1"/>
    <col min="7312" max="7312" width="5.77734375" style="1" customWidth="1"/>
    <col min="7313" max="7313" width="31.44140625" style="1" customWidth="1"/>
    <col min="7314" max="7314" width="16.21875" style="1" customWidth="1"/>
    <col min="7315" max="7316" width="9.21875" style="1" customWidth="1"/>
    <col min="7317" max="7317" width="11.21875" style="1" customWidth="1"/>
    <col min="7318" max="7318" width="2.21875" style="1" customWidth="1"/>
    <col min="7319" max="7524" width="10.88671875" style="1"/>
    <col min="7525" max="7525" width="12" style="1" customWidth="1"/>
    <col min="7526" max="7526" width="2.77734375" style="1" customWidth="1"/>
    <col min="7527" max="7528" width="6.44140625" style="1" customWidth="1"/>
    <col min="7529" max="7529" width="5.77734375" style="1" customWidth="1"/>
    <col min="7530" max="7530" width="6.44140625" style="1" customWidth="1"/>
    <col min="7531" max="7531" width="13.77734375" style="1" customWidth="1"/>
    <col min="7532" max="7533" width="9" style="1" customWidth="1"/>
    <col min="7534" max="7534" width="2.44140625" style="1" customWidth="1"/>
    <col min="7535" max="7535" width="8.77734375" style="1" customWidth="1"/>
    <col min="7536" max="7536" width="7.44140625" style="1" customWidth="1"/>
    <col min="7537" max="7539" width="3.77734375" style="1" customWidth="1"/>
    <col min="7540" max="7540" width="3.44140625" style="1" customWidth="1"/>
    <col min="7541" max="7541" width="2.77734375" style="1" customWidth="1"/>
    <col min="7542" max="7542" width="3" style="1" customWidth="1"/>
    <col min="7543" max="7545" width="0" style="1" hidden="1" customWidth="1"/>
    <col min="7546" max="7546" width="4.44140625" style="1" customWidth="1"/>
    <col min="7547" max="7547" width="0" style="1" hidden="1" customWidth="1"/>
    <col min="7548" max="7549" width="14.77734375" style="1" customWidth="1"/>
    <col min="7550" max="7550" width="15.21875" style="1" customWidth="1"/>
    <col min="7551" max="7551" width="6.44140625" style="1" customWidth="1"/>
    <col min="7552" max="7552" width="15.21875" style="1" customWidth="1"/>
    <col min="7553" max="7553" width="4.21875" style="1" customWidth="1"/>
    <col min="7554" max="7554" width="3" style="1" customWidth="1"/>
    <col min="7555" max="7557" width="0" style="1" hidden="1" customWidth="1"/>
    <col min="7558" max="7558" width="3" style="1" customWidth="1"/>
    <col min="7559" max="7559" width="0" style="1" hidden="1" customWidth="1"/>
    <col min="7560" max="7560" width="3" style="1" customWidth="1"/>
    <col min="7561" max="7561" width="0" style="1" hidden="1" customWidth="1"/>
    <col min="7562" max="7562" width="4.44140625" style="1" customWidth="1"/>
    <col min="7563" max="7563" width="34.21875" style="1" customWidth="1"/>
    <col min="7564" max="7564" width="23.44140625" style="1" customWidth="1"/>
    <col min="7565" max="7565" width="9.21875" style="1" customWidth="1"/>
    <col min="7566" max="7566" width="19.44140625" style="1" customWidth="1"/>
    <col min="7567" max="7567" width="42.77734375" style="1" customWidth="1"/>
    <col min="7568" max="7568" width="5.77734375" style="1" customWidth="1"/>
    <col min="7569" max="7569" width="31.44140625" style="1" customWidth="1"/>
    <col min="7570" max="7570" width="16.21875" style="1" customWidth="1"/>
    <col min="7571" max="7572" width="9.21875" style="1" customWidth="1"/>
    <col min="7573" max="7573" width="11.21875" style="1" customWidth="1"/>
    <col min="7574" max="7574" width="2.21875" style="1" customWidth="1"/>
    <col min="7575" max="7780" width="10.88671875" style="1"/>
    <col min="7781" max="7781" width="12" style="1" customWidth="1"/>
    <col min="7782" max="7782" width="2.77734375" style="1" customWidth="1"/>
    <col min="7783" max="7784" width="6.44140625" style="1" customWidth="1"/>
    <col min="7785" max="7785" width="5.77734375" style="1" customWidth="1"/>
    <col min="7786" max="7786" width="6.44140625" style="1" customWidth="1"/>
    <col min="7787" max="7787" width="13.77734375" style="1" customWidth="1"/>
    <col min="7788" max="7789" width="9" style="1" customWidth="1"/>
    <col min="7790" max="7790" width="2.44140625" style="1" customWidth="1"/>
    <col min="7791" max="7791" width="8.77734375" style="1" customWidth="1"/>
    <col min="7792" max="7792" width="7.44140625" style="1" customWidth="1"/>
    <col min="7793" max="7795" width="3.77734375" style="1" customWidth="1"/>
    <col min="7796" max="7796" width="3.44140625" style="1" customWidth="1"/>
    <col min="7797" max="7797" width="2.77734375" style="1" customWidth="1"/>
    <col min="7798" max="7798" width="3" style="1" customWidth="1"/>
    <col min="7799" max="7801" width="0" style="1" hidden="1" customWidth="1"/>
    <col min="7802" max="7802" width="4.44140625" style="1" customWidth="1"/>
    <col min="7803" max="7803" width="0" style="1" hidden="1" customWidth="1"/>
    <col min="7804" max="7805" width="14.77734375" style="1" customWidth="1"/>
    <col min="7806" max="7806" width="15.21875" style="1" customWidth="1"/>
    <col min="7807" max="7807" width="6.44140625" style="1" customWidth="1"/>
    <col min="7808" max="7808" width="15.21875" style="1" customWidth="1"/>
    <col min="7809" max="7809" width="4.21875" style="1" customWidth="1"/>
    <col min="7810" max="7810" width="3" style="1" customWidth="1"/>
    <col min="7811" max="7813" width="0" style="1" hidden="1" customWidth="1"/>
    <col min="7814" max="7814" width="3" style="1" customWidth="1"/>
    <col min="7815" max="7815" width="0" style="1" hidden="1" customWidth="1"/>
    <col min="7816" max="7816" width="3" style="1" customWidth="1"/>
    <col min="7817" max="7817" width="0" style="1" hidden="1" customWidth="1"/>
    <col min="7818" max="7818" width="4.44140625" style="1" customWidth="1"/>
    <col min="7819" max="7819" width="34.21875" style="1" customWidth="1"/>
    <col min="7820" max="7820" width="23.44140625" style="1" customWidth="1"/>
    <col min="7821" max="7821" width="9.21875" style="1" customWidth="1"/>
    <col min="7822" max="7822" width="19.44140625" style="1" customWidth="1"/>
    <col min="7823" max="7823" width="42.77734375" style="1" customWidth="1"/>
    <col min="7824" max="7824" width="5.77734375" style="1" customWidth="1"/>
    <col min="7825" max="7825" width="31.44140625" style="1" customWidth="1"/>
    <col min="7826" max="7826" width="16.21875" style="1" customWidth="1"/>
    <col min="7827" max="7828" width="9.21875" style="1" customWidth="1"/>
    <col min="7829" max="7829" width="11.21875" style="1" customWidth="1"/>
    <col min="7830" max="7830" width="2.21875" style="1" customWidth="1"/>
    <col min="7831" max="8036" width="10.88671875" style="1"/>
    <col min="8037" max="8037" width="12" style="1" customWidth="1"/>
    <col min="8038" max="8038" width="2.77734375" style="1" customWidth="1"/>
    <col min="8039" max="8040" width="6.44140625" style="1" customWidth="1"/>
    <col min="8041" max="8041" width="5.77734375" style="1" customWidth="1"/>
    <col min="8042" max="8042" width="6.44140625" style="1" customWidth="1"/>
    <col min="8043" max="8043" width="13.77734375" style="1" customWidth="1"/>
    <col min="8044" max="8045" width="9" style="1" customWidth="1"/>
    <col min="8046" max="8046" width="2.44140625" style="1" customWidth="1"/>
    <col min="8047" max="8047" width="8.77734375" style="1" customWidth="1"/>
    <col min="8048" max="8048" width="7.44140625" style="1" customWidth="1"/>
    <col min="8049" max="8051" width="3.77734375" style="1" customWidth="1"/>
    <col min="8052" max="8052" width="3.44140625" style="1" customWidth="1"/>
    <col min="8053" max="8053" width="2.77734375" style="1" customWidth="1"/>
    <col min="8054" max="8054" width="3" style="1" customWidth="1"/>
    <col min="8055" max="8057" width="0" style="1" hidden="1" customWidth="1"/>
    <col min="8058" max="8058" width="4.44140625" style="1" customWidth="1"/>
    <col min="8059" max="8059" width="0" style="1" hidden="1" customWidth="1"/>
    <col min="8060" max="8061" width="14.77734375" style="1" customWidth="1"/>
    <col min="8062" max="8062" width="15.21875" style="1" customWidth="1"/>
    <col min="8063" max="8063" width="6.44140625" style="1" customWidth="1"/>
    <col min="8064" max="8064" width="15.21875" style="1" customWidth="1"/>
    <col min="8065" max="8065" width="4.21875" style="1" customWidth="1"/>
    <col min="8066" max="8066" width="3" style="1" customWidth="1"/>
    <col min="8067" max="8069" width="0" style="1" hidden="1" customWidth="1"/>
    <col min="8070" max="8070" width="3" style="1" customWidth="1"/>
    <col min="8071" max="8071" width="0" style="1" hidden="1" customWidth="1"/>
    <col min="8072" max="8072" width="3" style="1" customWidth="1"/>
    <col min="8073" max="8073" width="0" style="1" hidden="1" customWidth="1"/>
    <col min="8074" max="8074" width="4.44140625" style="1" customWidth="1"/>
    <col min="8075" max="8075" width="34.21875" style="1" customWidth="1"/>
    <col min="8076" max="8076" width="23.44140625" style="1" customWidth="1"/>
    <col min="8077" max="8077" width="9.21875" style="1" customWidth="1"/>
    <col min="8078" max="8078" width="19.44140625" style="1" customWidth="1"/>
    <col min="8079" max="8079" width="42.77734375" style="1" customWidth="1"/>
    <col min="8080" max="8080" width="5.77734375" style="1" customWidth="1"/>
    <col min="8081" max="8081" width="31.44140625" style="1" customWidth="1"/>
    <col min="8082" max="8082" width="16.21875" style="1" customWidth="1"/>
    <col min="8083" max="8084" width="9.21875" style="1" customWidth="1"/>
    <col min="8085" max="8085" width="11.21875" style="1" customWidth="1"/>
    <col min="8086" max="8086" width="2.21875" style="1" customWidth="1"/>
    <col min="8087" max="8292" width="10.88671875" style="1"/>
    <col min="8293" max="8293" width="12" style="1" customWidth="1"/>
    <col min="8294" max="8294" width="2.77734375" style="1" customWidth="1"/>
    <col min="8295" max="8296" width="6.44140625" style="1" customWidth="1"/>
    <col min="8297" max="8297" width="5.77734375" style="1" customWidth="1"/>
    <col min="8298" max="8298" width="6.44140625" style="1" customWidth="1"/>
    <col min="8299" max="8299" width="13.77734375" style="1" customWidth="1"/>
    <col min="8300" max="8301" width="9" style="1" customWidth="1"/>
    <col min="8302" max="8302" width="2.44140625" style="1" customWidth="1"/>
    <col min="8303" max="8303" width="8.77734375" style="1" customWidth="1"/>
    <col min="8304" max="8304" width="7.44140625" style="1" customWidth="1"/>
    <col min="8305" max="8307" width="3.77734375" style="1" customWidth="1"/>
    <col min="8308" max="8308" width="3.44140625" style="1" customWidth="1"/>
    <col min="8309" max="8309" width="2.77734375" style="1" customWidth="1"/>
    <col min="8310" max="8310" width="3" style="1" customWidth="1"/>
    <col min="8311" max="8313" width="0" style="1" hidden="1" customWidth="1"/>
    <col min="8314" max="8314" width="4.44140625" style="1" customWidth="1"/>
    <col min="8315" max="8315" width="0" style="1" hidden="1" customWidth="1"/>
    <col min="8316" max="8317" width="14.77734375" style="1" customWidth="1"/>
    <col min="8318" max="8318" width="15.21875" style="1" customWidth="1"/>
    <col min="8319" max="8319" width="6.44140625" style="1" customWidth="1"/>
    <col min="8320" max="8320" width="15.21875" style="1" customWidth="1"/>
    <col min="8321" max="8321" width="4.21875" style="1" customWidth="1"/>
    <col min="8322" max="8322" width="3" style="1" customWidth="1"/>
    <col min="8323" max="8325" width="0" style="1" hidden="1" customWidth="1"/>
    <col min="8326" max="8326" width="3" style="1" customWidth="1"/>
    <col min="8327" max="8327" width="0" style="1" hidden="1" customWidth="1"/>
    <col min="8328" max="8328" width="3" style="1" customWidth="1"/>
    <col min="8329" max="8329" width="0" style="1" hidden="1" customWidth="1"/>
    <col min="8330" max="8330" width="4.44140625" style="1" customWidth="1"/>
    <col min="8331" max="8331" width="34.21875" style="1" customWidth="1"/>
    <col min="8332" max="8332" width="23.44140625" style="1" customWidth="1"/>
    <col min="8333" max="8333" width="9.21875" style="1" customWidth="1"/>
    <col min="8334" max="8334" width="19.44140625" style="1" customWidth="1"/>
    <col min="8335" max="8335" width="42.77734375" style="1" customWidth="1"/>
    <col min="8336" max="8336" width="5.77734375" style="1" customWidth="1"/>
    <col min="8337" max="8337" width="31.44140625" style="1" customWidth="1"/>
    <col min="8338" max="8338" width="16.21875" style="1" customWidth="1"/>
    <col min="8339" max="8340" width="9.21875" style="1" customWidth="1"/>
    <col min="8341" max="8341" width="11.21875" style="1" customWidth="1"/>
    <col min="8342" max="8342" width="2.21875" style="1" customWidth="1"/>
    <col min="8343" max="8548" width="10.88671875" style="1"/>
    <col min="8549" max="8549" width="12" style="1" customWidth="1"/>
    <col min="8550" max="8550" width="2.77734375" style="1" customWidth="1"/>
    <col min="8551" max="8552" width="6.44140625" style="1" customWidth="1"/>
    <col min="8553" max="8553" width="5.77734375" style="1" customWidth="1"/>
    <col min="8554" max="8554" width="6.44140625" style="1" customWidth="1"/>
    <col min="8555" max="8555" width="13.77734375" style="1" customWidth="1"/>
    <col min="8556" max="8557" width="9" style="1" customWidth="1"/>
    <col min="8558" max="8558" width="2.44140625" style="1" customWidth="1"/>
    <col min="8559" max="8559" width="8.77734375" style="1" customWidth="1"/>
    <col min="8560" max="8560" width="7.44140625" style="1" customWidth="1"/>
    <col min="8561" max="8563" width="3.77734375" style="1" customWidth="1"/>
    <col min="8564" max="8564" width="3.44140625" style="1" customWidth="1"/>
    <col min="8565" max="8565" width="2.77734375" style="1" customWidth="1"/>
    <col min="8566" max="8566" width="3" style="1" customWidth="1"/>
    <col min="8567" max="8569" width="0" style="1" hidden="1" customWidth="1"/>
    <col min="8570" max="8570" width="4.44140625" style="1" customWidth="1"/>
    <col min="8571" max="8571" width="0" style="1" hidden="1" customWidth="1"/>
    <col min="8572" max="8573" width="14.77734375" style="1" customWidth="1"/>
    <col min="8574" max="8574" width="15.21875" style="1" customWidth="1"/>
    <col min="8575" max="8575" width="6.44140625" style="1" customWidth="1"/>
    <col min="8576" max="8576" width="15.21875" style="1" customWidth="1"/>
    <col min="8577" max="8577" width="4.21875" style="1" customWidth="1"/>
    <col min="8578" max="8578" width="3" style="1" customWidth="1"/>
    <col min="8579" max="8581" width="0" style="1" hidden="1" customWidth="1"/>
    <col min="8582" max="8582" width="3" style="1" customWidth="1"/>
    <col min="8583" max="8583" width="0" style="1" hidden="1" customWidth="1"/>
    <col min="8584" max="8584" width="3" style="1" customWidth="1"/>
    <col min="8585" max="8585" width="0" style="1" hidden="1" customWidth="1"/>
    <col min="8586" max="8586" width="4.44140625" style="1" customWidth="1"/>
    <col min="8587" max="8587" width="34.21875" style="1" customWidth="1"/>
    <col min="8588" max="8588" width="23.44140625" style="1" customWidth="1"/>
    <col min="8589" max="8589" width="9.21875" style="1" customWidth="1"/>
    <col min="8590" max="8590" width="19.44140625" style="1" customWidth="1"/>
    <col min="8591" max="8591" width="42.77734375" style="1" customWidth="1"/>
    <col min="8592" max="8592" width="5.77734375" style="1" customWidth="1"/>
    <col min="8593" max="8593" width="31.44140625" style="1" customWidth="1"/>
    <col min="8594" max="8594" width="16.21875" style="1" customWidth="1"/>
    <col min="8595" max="8596" width="9.21875" style="1" customWidth="1"/>
    <col min="8597" max="8597" width="11.21875" style="1" customWidth="1"/>
    <col min="8598" max="8598" width="2.21875" style="1" customWidth="1"/>
    <col min="8599" max="8804" width="10.88671875" style="1"/>
    <col min="8805" max="8805" width="12" style="1" customWidth="1"/>
    <col min="8806" max="8806" width="2.77734375" style="1" customWidth="1"/>
    <col min="8807" max="8808" width="6.44140625" style="1" customWidth="1"/>
    <col min="8809" max="8809" width="5.77734375" style="1" customWidth="1"/>
    <col min="8810" max="8810" width="6.44140625" style="1" customWidth="1"/>
    <col min="8811" max="8811" width="13.77734375" style="1" customWidth="1"/>
    <col min="8812" max="8813" width="9" style="1" customWidth="1"/>
    <col min="8814" max="8814" width="2.44140625" style="1" customWidth="1"/>
    <col min="8815" max="8815" width="8.77734375" style="1" customWidth="1"/>
    <col min="8816" max="8816" width="7.44140625" style="1" customWidth="1"/>
    <col min="8817" max="8819" width="3.77734375" style="1" customWidth="1"/>
    <col min="8820" max="8820" width="3.44140625" style="1" customWidth="1"/>
    <col min="8821" max="8821" width="2.77734375" style="1" customWidth="1"/>
    <col min="8822" max="8822" width="3" style="1" customWidth="1"/>
    <col min="8823" max="8825" width="0" style="1" hidden="1" customWidth="1"/>
    <col min="8826" max="8826" width="4.44140625" style="1" customWidth="1"/>
    <col min="8827" max="8827" width="0" style="1" hidden="1" customWidth="1"/>
    <col min="8828" max="8829" width="14.77734375" style="1" customWidth="1"/>
    <col min="8830" max="8830" width="15.21875" style="1" customWidth="1"/>
    <col min="8831" max="8831" width="6.44140625" style="1" customWidth="1"/>
    <col min="8832" max="8832" width="15.21875" style="1" customWidth="1"/>
    <col min="8833" max="8833" width="4.21875" style="1" customWidth="1"/>
    <col min="8834" max="8834" width="3" style="1" customWidth="1"/>
    <col min="8835" max="8837" width="0" style="1" hidden="1" customWidth="1"/>
    <col min="8838" max="8838" width="3" style="1" customWidth="1"/>
    <col min="8839" max="8839" width="0" style="1" hidden="1" customWidth="1"/>
    <col min="8840" max="8840" width="3" style="1" customWidth="1"/>
    <col min="8841" max="8841" width="0" style="1" hidden="1" customWidth="1"/>
    <col min="8842" max="8842" width="4.44140625" style="1" customWidth="1"/>
    <col min="8843" max="8843" width="34.21875" style="1" customWidth="1"/>
    <col min="8844" max="8844" width="23.44140625" style="1" customWidth="1"/>
    <col min="8845" max="8845" width="9.21875" style="1" customWidth="1"/>
    <col min="8846" max="8846" width="19.44140625" style="1" customWidth="1"/>
    <col min="8847" max="8847" width="42.77734375" style="1" customWidth="1"/>
    <col min="8848" max="8848" width="5.77734375" style="1" customWidth="1"/>
    <col min="8849" max="8849" width="31.44140625" style="1" customWidth="1"/>
    <col min="8850" max="8850" width="16.21875" style="1" customWidth="1"/>
    <col min="8851" max="8852" width="9.21875" style="1" customWidth="1"/>
    <col min="8853" max="8853" width="11.21875" style="1" customWidth="1"/>
    <col min="8854" max="8854" width="2.21875" style="1" customWidth="1"/>
    <col min="8855" max="9060" width="10.88671875" style="1"/>
    <col min="9061" max="9061" width="12" style="1" customWidth="1"/>
    <col min="9062" max="9062" width="2.77734375" style="1" customWidth="1"/>
    <col min="9063" max="9064" width="6.44140625" style="1" customWidth="1"/>
    <col min="9065" max="9065" width="5.77734375" style="1" customWidth="1"/>
    <col min="9066" max="9066" width="6.44140625" style="1" customWidth="1"/>
    <col min="9067" max="9067" width="13.77734375" style="1" customWidth="1"/>
    <col min="9068" max="9069" width="9" style="1" customWidth="1"/>
    <col min="9070" max="9070" width="2.44140625" style="1" customWidth="1"/>
    <col min="9071" max="9071" width="8.77734375" style="1" customWidth="1"/>
    <col min="9072" max="9072" width="7.44140625" style="1" customWidth="1"/>
    <col min="9073" max="9075" width="3.77734375" style="1" customWidth="1"/>
    <col min="9076" max="9076" width="3.44140625" style="1" customWidth="1"/>
    <col min="9077" max="9077" width="2.77734375" style="1" customWidth="1"/>
    <col min="9078" max="9078" width="3" style="1" customWidth="1"/>
    <col min="9079" max="9081" width="0" style="1" hidden="1" customWidth="1"/>
    <col min="9082" max="9082" width="4.44140625" style="1" customWidth="1"/>
    <col min="9083" max="9083" width="0" style="1" hidden="1" customWidth="1"/>
    <col min="9084" max="9085" width="14.77734375" style="1" customWidth="1"/>
    <col min="9086" max="9086" width="15.21875" style="1" customWidth="1"/>
    <col min="9087" max="9087" width="6.44140625" style="1" customWidth="1"/>
    <col min="9088" max="9088" width="15.21875" style="1" customWidth="1"/>
    <col min="9089" max="9089" width="4.21875" style="1" customWidth="1"/>
    <col min="9090" max="9090" width="3" style="1" customWidth="1"/>
    <col min="9091" max="9093" width="0" style="1" hidden="1" customWidth="1"/>
    <col min="9094" max="9094" width="3" style="1" customWidth="1"/>
    <col min="9095" max="9095" width="0" style="1" hidden="1" customWidth="1"/>
    <col min="9096" max="9096" width="3" style="1" customWidth="1"/>
    <col min="9097" max="9097" width="0" style="1" hidden="1" customWidth="1"/>
    <col min="9098" max="9098" width="4.44140625" style="1" customWidth="1"/>
    <col min="9099" max="9099" width="34.21875" style="1" customWidth="1"/>
    <col min="9100" max="9100" width="23.44140625" style="1" customWidth="1"/>
    <col min="9101" max="9101" width="9.21875" style="1" customWidth="1"/>
    <col min="9102" max="9102" width="19.44140625" style="1" customWidth="1"/>
    <col min="9103" max="9103" width="42.77734375" style="1" customWidth="1"/>
    <col min="9104" max="9104" width="5.77734375" style="1" customWidth="1"/>
    <col min="9105" max="9105" width="31.44140625" style="1" customWidth="1"/>
    <col min="9106" max="9106" width="16.21875" style="1" customWidth="1"/>
    <col min="9107" max="9108" width="9.21875" style="1" customWidth="1"/>
    <col min="9109" max="9109" width="11.21875" style="1" customWidth="1"/>
    <col min="9110" max="9110" width="2.21875" style="1" customWidth="1"/>
    <col min="9111" max="9316" width="10.88671875" style="1"/>
    <col min="9317" max="9317" width="12" style="1" customWidth="1"/>
    <col min="9318" max="9318" width="2.77734375" style="1" customWidth="1"/>
    <col min="9319" max="9320" width="6.44140625" style="1" customWidth="1"/>
    <col min="9321" max="9321" width="5.77734375" style="1" customWidth="1"/>
    <col min="9322" max="9322" width="6.44140625" style="1" customWidth="1"/>
    <col min="9323" max="9323" width="13.77734375" style="1" customWidth="1"/>
    <col min="9324" max="9325" width="9" style="1" customWidth="1"/>
    <col min="9326" max="9326" width="2.44140625" style="1" customWidth="1"/>
    <col min="9327" max="9327" width="8.77734375" style="1" customWidth="1"/>
    <col min="9328" max="9328" width="7.44140625" style="1" customWidth="1"/>
    <col min="9329" max="9331" width="3.77734375" style="1" customWidth="1"/>
    <col min="9332" max="9332" width="3.44140625" style="1" customWidth="1"/>
    <col min="9333" max="9333" width="2.77734375" style="1" customWidth="1"/>
    <col min="9334" max="9334" width="3" style="1" customWidth="1"/>
    <col min="9335" max="9337" width="0" style="1" hidden="1" customWidth="1"/>
    <col min="9338" max="9338" width="4.44140625" style="1" customWidth="1"/>
    <col min="9339" max="9339" width="0" style="1" hidden="1" customWidth="1"/>
    <col min="9340" max="9341" width="14.77734375" style="1" customWidth="1"/>
    <col min="9342" max="9342" width="15.21875" style="1" customWidth="1"/>
    <col min="9343" max="9343" width="6.44140625" style="1" customWidth="1"/>
    <col min="9344" max="9344" width="15.21875" style="1" customWidth="1"/>
    <col min="9345" max="9345" width="4.21875" style="1" customWidth="1"/>
    <col min="9346" max="9346" width="3" style="1" customWidth="1"/>
    <col min="9347" max="9349" width="0" style="1" hidden="1" customWidth="1"/>
    <col min="9350" max="9350" width="3" style="1" customWidth="1"/>
    <col min="9351" max="9351" width="0" style="1" hidden="1" customWidth="1"/>
    <col min="9352" max="9352" width="3" style="1" customWidth="1"/>
    <col min="9353" max="9353" width="0" style="1" hidden="1" customWidth="1"/>
    <col min="9354" max="9354" width="4.44140625" style="1" customWidth="1"/>
    <col min="9355" max="9355" width="34.21875" style="1" customWidth="1"/>
    <col min="9356" max="9356" width="23.44140625" style="1" customWidth="1"/>
    <col min="9357" max="9357" width="9.21875" style="1" customWidth="1"/>
    <col min="9358" max="9358" width="19.44140625" style="1" customWidth="1"/>
    <col min="9359" max="9359" width="42.77734375" style="1" customWidth="1"/>
    <col min="9360" max="9360" width="5.77734375" style="1" customWidth="1"/>
    <col min="9361" max="9361" width="31.44140625" style="1" customWidth="1"/>
    <col min="9362" max="9362" width="16.21875" style="1" customWidth="1"/>
    <col min="9363" max="9364" width="9.21875" style="1" customWidth="1"/>
    <col min="9365" max="9365" width="11.21875" style="1" customWidth="1"/>
    <col min="9366" max="9366" width="2.21875" style="1" customWidth="1"/>
    <col min="9367" max="9572" width="10.88671875" style="1"/>
    <col min="9573" max="9573" width="12" style="1" customWidth="1"/>
    <col min="9574" max="9574" width="2.77734375" style="1" customWidth="1"/>
    <col min="9575" max="9576" width="6.44140625" style="1" customWidth="1"/>
    <col min="9577" max="9577" width="5.77734375" style="1" customWidth="1"/>
    <col min="9578" max="9578" width="6.44140625" style="1" customWidth="1"/>
    <col min="9579" max="9579" width="13.77734375" style="1" customWidth="1"/>
    <col min="9580" max="9581" width="9" style="1" customWidth="1"/>
    <col min="9582" max="9582" width="2.44140625" style="1" customWidth="1"/>
    <col min="9583" max="9583" width="8.77734375" style="1" customWidth="1"/>
    <col min="9584" max="9584" width="7.44140625" style="1" customWidth="1"/>
    <col min="9585" max="9587" width="3.77734375" style="1" customWidth="1"/>
    <col min="9588" max="9588" width="3.44140625" style="1" customWidth="1"/>
    <col min="9589" max="9589" width="2.77734375" style="1" customWidth="1"/>
    <col min="9590" max="9590" width="3" style="1" customWidth="1"/>
    <col min="9591" max="9593" width="0" style="1" hidden="1" customWidth="1"/>
    <col min="9594" max="9594" width="4.44140625" style="1" customWidth="1"/>
    <col min="9595" max="9595" width="0" style="1" hidden="1" customWidth="1"/>
    <col min="9596" max="9597" width="14.77734375" style="1" customWidth="1"/>
    <col min="9598" max="9598" width="15.21875" style="1" customWidth="1"/>
    <col min="9599" max="9599" width="6.44140625" style="1" customWidth="1"/>
    <col min="9600" max="9600" width="15.21875" style="1" customWidth="1"/>
    <col min="9601" max="9601" width="4.21875" style="1" customWidth="1"/>
    <col min="9602" max="9602" width="3" style="1" customWidth="1"/>
    <col min="9603" max="9605" width="0" style="1" hidden="1" customWidth="1"/>
    <col min="9606" max="9606" width="3" style="1" customWidth="1"/>
    <col min="9607" max="9607" width="0" style="1" hidden="1" customWidth="1"/>
    <col min="9608" max="9608" width="3" style="1" customWidth="1"/>
    <col min="9609" max="9609" width="0" style="1" hidden="1" customWidth="1"/>
    <col min="9610" max="9610" width="4.44140625" style="1" customWidth="1"/>
    <col min="9611" max="9611" width="34.21875" style="1" customWidth="1"/>
    <col min="9612" max="9612" width="23.44140625" style="1" customWidth="1"/>
    <col min="9613" max="9613" width="9.21875" style="1" customWidth="1"/>
    <col min="9614" max="9614" width="19.44140625" style="1" customWidth="1"/>
    <col min="9615" max="9615" width="42.77734375" style="1" customWidth="1"/>
    <col min="9616" max="9616" width="5.77734375" style="1" customWidth="1"/>
    <col min="9617" max="9617" width="31.44140625" style="1" customWidth="1"/>
    <col min="9618" max="9618" width="16.21875" style="1" customWidth="1"/>
    <col min="9619" max="9620" width="9.21875" style="1" customWidth="1"/>
    <col min="9621" max="9621" width="11.21875" style="1" customWidth="1"/>
    <col min="9622" max="9622" width="2.21875" style="1" customWidth="1"/>
    <col min="9623" max="9828" width="10.88671875" style="1"/>
    <col min="9829" max="9829" width="12" style="1" customWidth="1"/>
    <col min="9830" max="9830" width="2.77734375" style="1" customWidth="1"/>
    <col min="9831" max="9832" width="6.44140625" style="1" customWidth="1"/>
    <col min="9833" max="9833" width="5.77734375" style="1" customWidth="1"/>
    <col min="9834" max="9834" width="6.44140625" style="1" customWidth="1"/>
    <col min="9835" max="9835" width="13.77734375" style="1" customWidth="1"/>
    <col min="9836" max="9837" width="9" style="1" customWidth="1"/>
    <col min="9838" max="9838" width="2.44140625" style="1" customWidth="1"/>
    <col min="9839" max="9839" width="8.77734375" style="1" customWidth="1"/>
    <col min="9840" max="9840" width="7.44140625" style="1" customWidth="1"/>
    <col min="9841" max="9843" width="3.77734375" style="1" customWidth="1"/>
    <col min="9844" max="9844" width="3.44140625" style="1" customWidth="1"/>
    <col min="9845" max="9845" width="2.77734375" style="1" customWidth="1"/>
    <col min="9846" max="9846" width="3" style="1" customWidth="1"/>
    <col min="9847" max="9849" width="0" style="1" hidden="1" customWidth="1"/>
    <col min="9850" max="9850" width="4.44140625" style="1" customWidth="1"/>
    <col min="9851" max="9851" width="0" style="1" hidden="1" customWidth="1"/>
    <col min="9852" max="9853" width="14.77734375" style="1" customWidth="1"/>
    <col min="9854" max="9854" width="15.21875" style="1" customWidth="1"/>
    <col min="9855" max="9855" width="6.44140625" style="1" customWidth="1"/>
    <col min="9856" max="9856" width="15.21875" style="1" customWidth="1"/>
    <col min="9857" max="9857" width="4.21875" style="1" customWidth="1"/>
    <col min="9858" max="9858" width="3" style="1" customWidth="1"/>
    <col min="9859" max="9861" width="0" style="1" hidden="1" customWidth="1"/>
    <col min="9862" max="9862" width="3" style="1" customWidth="1"/>
    <col min="9863" max="9863" width="0" style="1" hidden="1" customWidth="1"/>
    <col min="9864" max="9864" width="3" style="1" customWidth="1"/>
    <col min="9865" max="9865" width="0" style="1" hidden="1" customWidth="1"/>
    <col min="9866" max="9866" width="4.44140625" style="1" customWidth="1"/>
    <col min="9867" max="9867" width="34.21875" style="1" customWidth="1"/>
    <col min="9868" max="9868" width="23.44140625" style="1" customWidth="1"/>
    <col min="9869" max="9869" width="9.21875" style="1" customWidth="1"/>
    <col min="9870" max="9870" width="19.44140625" style="1" customWidth="1"/>
    <col min="9871" max="9871" width="42.77734375" style="1" customWidth="1"/>
    <col min="9872" max="9872" width="5.77734375" style="1" customWidth="1"/>
    <col min="9873" max="9873" width="31.44140625" style="1" customWidth="1"/>
    <col min="9874" max="9874" width="16.21875" style="1" customWidth="1"/>
    <col min="9875" max="9876" width="9.21875" style="1" customWidth="1"/>
    <col min="9877" max="9877" width="11.21875" style="1" customWidth="1"/>
    <col min="9878" max="9878" width="2.21875" style="1" customWidth="1"/>
    <col min="9879" max="10084" width="10.88671875" style="1"/>
    <col min="10085" max="10085" width="12" style="1" customWidth="1"/>
    <col min="10086" max="10086" width="2.77734375" style="1" customWidth="1"/>
    <col min="10087" max="10088" width="6.44140625" style="1" customWidth="1"/>
    <col min="10089" max="10089" width="5.77734375" style="1" customWidth="1"/>
    <col min="10090" max="10090" width="6.44140625" style="1" customWidth="1"/>
    <col min="10091" max="10091" width="13.77734375" style="1" customWidth="1"/>
    <col min="10092" max="10093" width="9" style="1" customWidth="1"/>
    <col min="10094" max="10094" width="2.44140625" style="1" customWidth="1"/>
    <col min="10095" max="10095" width="8.77734375" style="1" customWidth="1"/>
    <col min="10096" max="10096" width="7.44140625" style="1" customWidth="1"/>
    <col min="10097" max="10099" width="3.77734375" style="1" customWidth="1"/>
    <col min="10100" max="10100" width="3.44140625" style="1" customWidth="1"/>
    <col min="10101" max="10101" width="2.77734375" style="1" customWidth="1"/>
    <col min="10102" max="10102" width="3" style="1" customWidth="1"/>
    <col min="10103" max="10105" width="0" style="1" hidden="1" customWidth="1"/>
    <col min="10106" max="10106" width="4.44140625" style="1" customWidth="1"/>
    <col min="10107" max="10107" width="0" style="1" hidden="1" customWidth="1"/>
    <col min="10108" max="10109" width="14.77734375" style="1" customWidth="1"/>
    <col min="10110" max="10110" width="15.21875" style="1" customWidth="1"/>
    <col min="10111" max="10111" width="6.44140625" style="1" customWidth="1"/>
    <col min="10112" max="10112" width="15.21875" style="1" customWidth="1"/>
    <col min="10113" max="10113" width="4.21875" style="1" customWidth="1"/>
    <col min="10114" max="10114" width="3" style="1" customWidth="1"/>
    <col min="10115" max="10117" width="0" style="1" hidden="1" customWidth="1"/>
    <col min="10118" max="10118" width="3" style="1" customWidth="1"/>
    <col min="10119" max="10119" width="0" style="1" hidden="1" customWidth="1"/>
    <col min="10120" max="10120" width="3" style="1" customWidth="1"/>
    <col min="10121" max="10121" width="0" style="1" hidden="1" customWidth="1"/>
    <col min="10122" max="10122" width="4.44140625" style="1" customWidth="1"/>
    <col min="10123" max="10123" width="34.21875" style="1" customWidth="1"/>
    <col min="10124" max="10124" width="23.44140625" style="1" customWidth="1"/>
    <col min="10125" max="10125" width="9.21875" style="1" customWidth="1"/>
    <col min="10126" max="10126" width="19.44140625" style="1" customWidth="1"/>
    <col min="10127" max="10127" width="42.77734375" style="1" customWidth="1"/>
    <col min="10128" max="10128" width="5.77734375" style="1" customWidth="1"/>
    <col min="10129" max="10129" width="31.44140625" style="1" customWidth="1"/>
    <col min="10130" max="10130" width="16.21875" style="1" customWidth="1"/>
    <col min="10131" max="10132" width="9.21875" style="1" customWidth="1"/>
    <col min="10133" max="10133" width="11.21875" style="1" customWidth="1"/>
    <col min="10134" max="10134" width="2.21875" style="1" customWidth="1"/>
    <col min="10135" max="10340" width="10.88671875" style="1"/>
    <col min="10341" max="10341" width="12" style="1" customWidth="1"/>
    <col min="10342" max="10342" width="2.77734375" style="1" customWidth="1"/>
    <col min="10343" max="10344" width="6.44140625" style="1" customWidth="1"/>
    <col min="10345" max="10345" width="5.77734375" style="1" customWidth="1"/>
    <col min="10346" max="10346" width="6.44140625" style="1" customWidth="1"/>
    <col min="10347" max="10347" width="13.77734375" style="1" customWidth="1"/>
    <col min="10348" max="10349" width="9" style="1" customWidth="1"/>
    <col min="10350" max="10350" width="2.44140625" style="1" customWidth="1"/>
    <col min="10351" max="10351" width="8.77734375" style="1" customWidth="1"/>
    <col min="10352" max="10352" width="7.44140625" style="1" customWidth="1"/>
    <col min="10353" max="10355" width="3.77734375" style="1" customWidth="1"/>
    <col min="10356" max="10356" width="3.44140625" style="1" customWidth="1"/>
    <col min="10357" max="10357" width="2.77734375" style="1" customWidth="1"/>
    <col min="10358" max="10358" width="3" style="1" customWidth="1"/>
    <col min="10359" max="10361" width="0" style="1" hidden="1" customWidth="1"/>
    <col min="10362" max="10362" width="4.44140625" style="1" customWidth="1"/>
    <col min="10363" max="10363" width="0" style="1" hidden="1" customWidth="1"/>
    <col min="10364" max="10365" width="14.77734375" style="1" customWidth="1"/>
    <col min="10366" max="10366" width="15.21875" style="1" customWidth="1"/>
    <col min="10367" max="10367" width="6.44140625" style="1" customWidth="1"/>
    <col min="10368" max="10368" width="15.21875" style="1" customWidth="1"/>
    <col min="10369" max="10369" width="4.21875" style="1" customWidth="1"/>
    <col min="10370" max="10370" width="3" style="1" customWidth="1"/>
    <col min="10371" max="10373" width="0" style="1" hidden="1" customWidth="1"/>
    <col min="10374" max="10374" width="3" style="1" customWidth="1"/>
    <col min="10375" max="10375" width="0" style="1" hidden="1" customWidth="1"/>
    <col min="10376" max="10376" width="3" style="1" customWidth="1"/>
    <col min="10377" max="10377" width="0" style="1" hidden="1" customWidth="1"/>
    <col min="10378" max="10378" width="4.44140625" style="1" customWidth="1"/>
    <col min="10379" max="10379" width="34.21875" style="1" customWidth="1"/>
    <col min="10380" max="10380" width="23.44140625" style="1" customWidth="1"/>
    <col min="10381" max="10381" width="9.21875" style="1" customWidth="1"/>
    <col min="10382" max="10382" width="19.44140625" style="1" customWidth="1"/>
    <col min="10383" max="10383" width="42.77734375" style="1" customWidth="1"/>
    <col min="10384" max="10384" width="5.77734375" style="1" customWidth="1"/>
    <col min="10385" max="10385" width="31.44140625" style="1" customWidth="1"/>
    <col min="10386" max="10386" width="16.21875" style="1" customWidth="1"/>
    <col min="10387" max="10388" width="9.21875" style="1" customWidth="1"/>
    <col min="10389" max="10389" width="11.21875" style="1" customWidth="1"/>
    <col min="10390" max="10390" width="2.21875" style="1" customWidth="1"/>
    <col min="10391" max="10596" width="10.88671875" style="1"/>
    <col min="10597" max="10597" width="12" style="1" customWidth="1"/>
    <col min="10598" max="10598" width="2.77734375" style="1" customWidth="1"/>
    <col min="10599" max="10600" width="6.44140625" style="1" customWidth="1"/>
    <col min="10601" max="10601" width="5.77734375" style="1" customWidth="1"/>
    <col min="10602" max="10602" width="6.44140625" style="1" customWidth="1"/>
    <col min="10603" max="10603" width="13.77734375" style="1" customWidth="1"/>
    <col min="10604" max="10605" width="9" style="1" customWidth="1"/>
    <col min="10606" max="10606" width="2.44140625" style="1" customWidth="1"/>
    <col min="10607" max="10607" width="8.77734375" style="1" customWidth="1"/>
    <col min="10608" max="10608" width="7.44140625" style="1" customWidth="1"/>
    <col min="10609" max="10611" width="3.77734375" style="1" customWidth="1"/>
    <col min="10612" max="10612" width="3.44140625" style="1" customWidth="1"/>
    <col min="10613" max="10613" width="2.77734375" style="1" customWidth="1"/>
    <col min="10614" max="10614" width="3" style="1" customWidth="1"/>
    <col min="10615" max="10617" width="0" style="1" hidden="1" customWidth="1"/>
    <col min="10618" max="10618" width="4.44140625" style="1" customWidth="1"/>
    <col min="10619" max="10619" width="0" style="1" hidden="1" customWidth="1"/>
    <col min="10620" max="10621" width="14.77734375" style="1" customWidth="1"/>
    <col min="10622" max="10622" width="15.21875" style="1" customWidth="1"/>
    <col min="10623" max="10623" width="6.44140625" style="1" customWidth="1"/>
    <col min="10624" max="10624" width="15.21875" style="1" customWidth="1"/>
    <col min="10625" max="10625" width="4.21875" style="1" customWidth="1"/>
    <col min="10626" max="10626" width="3" style="1" customWidth="1"/>
    <col min="10627" max="10629" width="0" style="1" hidden="1" customWidth="1"/>
    <col min="10630" max="10630" width="3" style="1" customWidth="1"/>
    <col min="10631" max="10631" width="0" style="1" hidden="1" customWidth="1"/>
    <col min="10632" max="10632" width="3" style="1" customWidth="1"/>
    <col min="10633" max="10633" width="0" style="1" hidden="1" customWidth="1"/>
    <col min="10634" max="10634" width="4.44140625" style="1" customWidth="1"/>
    <col min="10635" max="10635" width="34.21875" style="1" customWidth="1"/>
    <col min="10636" max="10636" width="23.44140625" style="1" customWidth="1"/>
    <col min="10637" max="10637" width="9.21875" style="1" customWidth="1"/>
    <col min="10638" max="10638" width="19.44140625" style="1" customWidth="1"/>
    <col min="10639" max="10639" width="42.77734375" style="1" customWidth="1"/>
    <col min="10640" max="10640" width="5.77734375" style="1" customWidth="1"/>
    <col min="10641" max="10641" width="31.44140625" style="1" customWidth="1"/>
    <col min="10642" max="10642" width="16.21875" style="1" customWidth="1"/>
    <col min="10643" max="10644" width="9.21875" style="1" customWidth="1"/>
    <col min="10645" max="10645" width="11.21875" style="1" customWidth="1"/>
    <col min="10646" max="10646" width="2.21875" style="1" customWidth="1"/>
    <col min="10647" max="10852" width="10.88671875" style="1"/>
    <col min="10853" max="10853" width="12" style="1" customWidth="1"/>
    <col min="10854" max="10854" width="2.77734375" style="1" customWidth="1"/>
    <col min="10855" max="10856" width="6.44140625" style="1" customWidth="1"/>
    <col min="10857" max="10857" width="5.77734375" style="1" customWidth="1"/>
    <col min="10858" max="10858" width="6.44140625" style="1" customWidth="1"/>
    <col min="10859" max="10859" width="13.77734375" style="1" customWidth="1"/>
    <col min="10860" max="10861" width="9" style="1" customWidth="1"/>
    <col min="10862" max="10862" width="2.44140625" style="1" customWidth="1"/>
    <col min="10863" max="10863" width="8.77734375" style="1" customWidth="1"/>
    <col min="10864" max="10864" width="7.44140625" style="1" customWidth="1"/>
    <col min="10865" max="10867" width="3.77734375" style="1" customWidth="1"/>
    <col min="10868" max="10868" width="3.44140625" style="1" customWidth="1"/>
    <col min="10869" max="10869" width="2.77734375" style="1" customWidth="1"/>
    <col min="10870" max="10870" width="3" style="1" customWidth="1"/>
    <col min="10871" max="10873" width="0" style="1" hidden="1" customWidth="1"/>
    <col min="10874" max="10874" width="4.44140625" style="1" customWidth="1"/>
    <col min="10875" max="10875" width="0" style="1" hidden="1" customWidth="1"/>
    <col min="10876" max="10877" width="14.77734375" style="1" customWidth="1"/>
    <col min="10878" max="10878" width="15.21875" style="1" customWidth="1"/>
    <col min="10879" max="10879" width="6.44140625" style="1" customWidth="1"/>
    <col min="10880" max="10880" width="15.21875" style="1" customWidth="1"/>
    <col min="10881" max="10881" width="4.21875" style="1" customWidth="1"/>
    <col min="10882" max="10882" width="3" style="1" customWidth="1"/>
    <col min="10883" max="10885" width="0" style="1" hidden="1" customWidth="1"/>
    <col min="10886" max="10886" width="3" style="1" customWidth="1"/>
    <col min="10887" max="10887" width="0" style="1" hidden="1" customWidth="1"/>
    <col min="10888" max="10888" width="3" style="1" customWidth="1"/>
    <col min="10889" max="10889" width="0" style="1" hidden="1" customWidth="1"/>
    <col min="10890" max="10890" width="4.44140625" style="1" customWidth="1"/>
    <col min="10891" max="10891" width="34.21875" style="1" customWidth="1"/>
    <col min="10892" max="10892" width="23.44140625" style="1" customWidth="1"/>
    <col min="10893" max="10893" width="9.21875" style="1" customWidth="1"/>
    <col min="10894" max="10894" width="19.44140625" style="1" customWidth="1"/>
    <col min="10895" max="10895" width="42.77734375" style="1" customWidth="1"/>
    <col min="10896" max="10896" width="5.77734375" style="1" customWidth="1"/>
    <col min="10897" max="10897" width="31.44140625" style="1" customWidth="1"/>
    <col min="10898" max="10898" width="16.21875" style="1" customWidth="1"/>
    <col min="10899" max="10900" width="9.21875" style="1" customWidth="1"/>
    <col min="10901" max="10901" width="11.21875" style="1" customWidth="1"/>
    <col min="10902" max="10902" width="2.21875" style="1" customWidth="1"/>
    <col min="10903" max="11108" width="10.88671875" style="1"/>
    <col min="11109" max="11109" width="12" style="1" customWidth="1"/>
    <col min="11110" max="11110" width="2.77734375" style="1" customWidth="1"/>
    <col min="11111" max="11112" width="6.44140625" style="1" customWidth="1"/>
    <col min="11113" max="11113" width="5.77734375" style="1" customWidth="1"/>
    <col min="11114" max="11114" width="6.44140625" style="1" customWidth="1"/>
    <col min="11115" max="11115" width="13.77734375" style="1" customWidth="1"/>
    <col min="11116" max="11117" width="9" style="1" customWidth="1"/>
    <col min="11118" max="11118" width="2.44140625" style="1" customWidth="1"/>
    <col min="11119" max="11119" width="8.77734375" style="1" customWidth="1"/>
    <col min="11120" max="11120" width="7.44140625" style="1" customWidth="1"/>
    <col min="11121" max="11123" width="3.77734375" style="1" customWidth="1"/>
    <col min="11124" max="11124" width="3.44140625" style="1" customWidth="1"/>
    <col min="11125" max="11125" width="2.77734375" style="1" customWidth="1"/>
    <col min="11126" max="11126" width="3" style="1" customWidth="1"/>
    <col min="11127" max="11129" width="0" style="1" hidden="1" customWidth="1"/>
    <col min="11130" max="11130" width="4.44140625" style="1" customWidth="1"/>
    <col min="11131" max="11131" width="0" style="1" hidden="1" customWidth="1"/>
    <col min="11132" max="11133" width="14.77734375" style="1" customWidth="1"/>
    <col min="11134" max="11134" width="15.21875" style="1" customWidth="1"/>
    <col min="11135" max="11135" width="6.44140625" style="1" customWidth="1"/>
    <col min="11136" max="11136" width="15.21875" style="1" customWidth="1"/>
    <col min="11137" max="11137" width="4.21875" style="1" customWidth="1"/>
    <col min="11138" max="11138" width="3" style="1" customWidth="1"/>
    <col min="11139" max="11141" width="0" style="1" hidden="1" customWidth="1"/>
    <col min="11142" max="11142" width="3" style="1" customWidth="1"/>
    <col min="11143" max="11143" width="0" style="1" hidden="1" customWidth="1"/>
    <col min="11144" max="11144" width="3" style="1" customWidth="1"/>
    <col min="11145" max="11145" width="0" style="1" hidden="1" customWidth="1"/>
    <col min="11146" max="11146" width="4.44140625" style="1" customWidth="1"/>
    <col min="11147" max="11147" width="34.21875" style="1" customWidth="1"/>
    <col min="11148" max="11148" width="23.44140625" style="1" customWidth="1"/>
    <col min="11149" max="11149" width="9.21875" style="1" customWidth="1"/>
    <col min="11150" max="11150" width="19.44140625" style="1" customWidth="1"/>
    <col min="11151" max="11151" width="42.77734375" style="1" customWidth="1"/>
    <col min="11152" max="11152" width="5.77734375" style="1" customWidth="1"/>
    <col min="11153" max="11153" width="31.44140625" style="1" customWidth="1"/>
    <col min="11154" max="11154" width="16.21875" style="1" customWidth="1"/>
    <col min="11155" max="11156" width="9.21875" style="1" customWidth="1"/>
    <col min="11157" max="11157" width="11.21875" style="1" customWidth="1"/>
    <col min="11158" max="11158" width="2.21875" style="1" customWidth="1"/>
    <col min="11159" max="11364" width="10.88671875" style="1"/>
    <col min="11365" max="11365" width="12" style="1" customWidth="1"/>
    <col min="11366" max="11366" width="2.77734375" style="1" customWidth="1"/>
    <col min="11367" max="11368" width="6.44140625" style="1" customWidth="1"/>
    <col min="11369" max="11369" width="5.77734375" style="1" customWidth="1"/>
    <col min="11370" max="11370" width="6.44140625" style="1" customWidth="1"/>
    <col min="11371" max="11371" width="13.77734375" style="1" customWidth="1"/>
    <col min="11372" max="11373" width="9" style="1" customWidth="1"/>
    <col min="11374" max="11374" width="2.44140625" style="1" customWidth="1"/>
    <col min="11375" max="11375" width="8.77734375" style="1" customWidth="1"/>
    <col min="11376" max="11376" width="7.44140625" style="1" customWidth="1"/>
    <col min="11377" max="11379" width="3.77734375" style="1" customWidth="1"/>
    <col min="11380" max="11380" width="3.44140625" style="1" customWidth="1"/>
    <col min="11381" max="11381" width="2.77734375" style="1" customWidth="1"/>
    <col min="11382" max="11382" width="3" style="1" customWidth="1"/>
    <col min="11383" max="11385" width="0" style="1" hidden="1" customWidth="1"/>
    <col min="11386" max="11386" width="4.44140625" style="1" customWidth="1"/>
    <col min="11387" max="11387" width="0" style="1" hidden="1" customWidth="1"/>
    <col min="11388" max="11389" width="14.77734375" style="1" customWidth="1"/>
    <col min="11390" max="11390" width="15.21875" style="1" customWidth="1"/>
    <col min="11391" max="11391" width="6.44140625" style="1" customWidth="1"/>
    <col min="11392" max="11392" width="15.21875" style="1" customWidth="1"/>
    <col min="11393" max="11393" width="4.21875" style="1" customWidth="1"/>
    <col min="11394" max="11394" width="3" style="1" customWidth="1"/>
    <col min="11395" max="11397" width="0" style="1" hidden="1" customWidth="1"/>
    <col min="11398" max="11398" width="3" style="1" customWidth="1"/>
    <col min="11399" max="11399" width="0" style="1" hidden="1" customWidth="1"/>
    <col min="11400" max="11400" width="3" style="1" customWidth="1"/>
    <col min="11401" max="11401" width="0" style="1" hidden="1" customWidth="1"/>
    <col min="11402" max="11402" width="4.44140625" style="1" customWidth="1"/>
    <col min="11403" max="11403" width="34.21875" style="1" customWidth="1"/>
    <col min="11404" max="11404" width="23.44140625" style="1" customWidth="1"/>
    <col min="11405" max="11405" width="9.21875" style="1" customWidth="1"/>
    <col min="11406" max="11406" width="19.44140625" style="1" customWidth="1"/>
    <col min="11407" max="11407" width="42.77734375" style="1" customWidth="1"/>
    <col min="11408" max="11408" width="5.77734375" style="1" customWidth="1"/>
    <col min="11409" max="11409" width="31.44140625" style="1" customWidth="1"/>
    <col min="11410" max="11410" width="16.21875" style="1" customWidth="1"/>
    <col min="11411" max="11412" width="9.21875" style="1" customWidth="1"/>
    <col min="11413" max="11413" width="11.21875" style="1" customWidth="1"/>
    <col min="11414" max="11414" width="2.21875" style="1" customWidth="1"/>
    <col min="11415" max="11620" width="10.88671875" style="1"/>
    <col min="11621" max="11621" width="12" style="1" customWidth="1"/>
    <col min="11622" max="11622" width="2.77734375" style="1" customWidth="1"/>
    <col min="11623" max="11624" width="6.44140625" style="1" customWidth="1"/>
    <col min="11625" max="11625" width="5.77734375" style="1" customWidth="1"/>
    <col min="11626" max="11626" width="6.44140625" style="1" customWidth="1"/>
    <col min="11627" max="11627" width="13.77734375" style="1" customWidth="1"/>
    <col min="11628" max="11629" width="9" style="1" customWidth="1"/>
    <col min="11630" max="11630" width="2.44140625" style="1" customWidth="1"/>
    <col min="11631" max="11631" width="8.77734375" style="1" customWidth="1"/>
    <col min="11632" max="11632" width="7.44140625" style="1" customWidth="1"/>
    <col min="11633" max="11635" width="3.77734375" style="1" customWidth="1"/>
    <col min="11636" max="11636" width="3.44140625" style="1" customWidth="1"/>
    <col min="11637" max="11637" width="2.77734375" style="1" customWidth="1"/>
    <col min="11638" max="11638" width="3" style="1" customWidth="1"/>
    <col min="11639" max="11641" width="0" style="1" hidden="1" customWidth="1"/>
    <col min="11642" max="11642" width="4.44140625" style="1" customWidth="1"/>
    <col min="11643" max="11643" width="0" style="1" hidden="1" customWidth="1"/>
    <col min="11644" max="11645" width="14.77734375" style="1" customWidth="1"/>
    <col min="11646" max="11646" width="15.21875" style="1" customWidth="1"/>
    <col min="11647" max="11647" width="6.44140625" style="1" customWidth="1"/>
    <col min="11648" max="11648" width="15.21875" style="1" customWidth="1"/>
    <col min="11649" max="11649" width="4.21875" style="1" customWidth="1"/>
    <col min="11650" max="11650" width="3" style="1" customWidth="1"/>
    <col min="11651" max="11653" width="0" style="1" hidden="1" customWidth="1"/>
    <col min="11654" max="11654" width="3" style="1" customWidth="1"/>
    <col min="11655" max="11655" width="0" style="1" hidden="1" customWidth="1"/>
    <col min="11656" max="11656" width="3" style="1" customWidth="1"/>
    <col min="11657" max="11657" width="0" style="1" hidden="1" customWidth="1"/>
    <col min="11658" max="11658" width="4.44140625" style="1" customWidth="1"/>
    <col min="11659" max="11659" width="34.21875" style="1" customWidth="1"/>
    <col min="11660" max="11660" width="23.44140625" style="1" customWidth="1"/>
    <col min="11661" max="11661" width="9.21875" style="1" customWidth="1"/>
    <col min="11662" max="11662" width="19.44140625" style="1" customWidth="1"/>
    <col min="11663" max="11663" width="42.77734375" style="1" customWidth="1"/>
    <col min="11664" max="11664" width="5.77734375" style="1" customWidth="1"/>
    <col min="11665" max="11665" width="31.44140625" style="1" customWidth="1"/>
    <col min="11666" max="11666" width="16.21875" style="1" customWidth="1"/>
    <col min="11667" max="11668" width="9.21875" style="1" customWidth="1"/>
    <col min="11669" max="11669" width="11.21875" style="1" customWidth="1"/>
    <col min="11670" max="11670" width="2.21875" style="1" customWidth="1"/>
    <col min="11671" max="11876" width="10.88671875" style="1"/>
    <col min="11877" max="11877" width="12" style="1" customWidth="1"/>
    <col min="11878" max="11878" width="2.77734375" style="1" customWidth="1"/>
    <col min="11879" max="11880" width="6.44140625" style="1" customWidth="1"/>
    <col min="11881" max="11881" width="5.77734375" style="1" customWidth="1"/>
    <col min="11882" max="11882" width="6.44140625" style="1" customWidth="1"/>
    <col min="11883" max="11883" width="13.77734375" style="1" customWidth="1"/>
    <col min="11884" max="11885" width="9" style="1" customWidth="1"/>
    <col min="11886" max="11886" width="2.44140625" style="1" customWidth="1"/>
    <col min="11887" max="11887" width="8.77734375" style="1" customWidth="1"/>
    <col min="11888" max="11888" width="7.44140625" style="1" customWidth="1"/>
    <col min="11889" max="11891" width="3.77734375" style="1" customWidth="1"/>
    <col min="11892" max="11892" width="3.44140625" style="1" customWidth="1"/>
    <col min="11893" max="11893" width="2.77734375" style="1" customWidth="1"/>
    <col min="11894" max="11894" width="3" style="1" customWidth="1"/>
    <col min="11895" max="11897" width="0" style="1" hidden="1" customWidth="1"/>
    <col min="11898" max="11898" width="4.44140625" style="1" customWidth="1"/>
    <col min="11899" max="11899" width="0" style="1" hidden="1" customWidth="1"/>
    <col min="11900" max="11901" width="14.77734375" style="1" customWidth="1"/>
    <col min="11902" max="11902" width="15.21875" style="1" customWidth="1"/>
    <col min="11903" max="11903" width="6.44140625" style="1" customWidth="1"/>
    <col min="11904" max="11904" width="15.21875" style="1" customWidth="1"/>
    <col min="11905" max="11905" width="4.21875" style="1" customWidth="1"/>
    <col min="11906" max="11906" width="3" style="1" customWidth="1"/>
    <col min="11907" max="11909" width="0" style="1" hidden="1" customWidth="1"/>
    <col min="11910" max="11910" width="3" style="1" customWidth="1"/>
    <col min="11911" max="11911" width="0" style="1" hidden="1" customWidth="1"/>
    <col min="11912" max="11912" width="3" style="1" customWidth="1"/>
    <col min="11913" max="11913" width="0" style="1" hidden="1" customWidth="1"/>
    <col min="11914" max="11914" width="4.44140625" style="1" customWidth="1"/>
    <col min="11915" max="11915" width="34.21875" style="1" customWidth="1"/>
    <col min="11916" max="11916" width="23.44140625" style="1" customWidth="1"/>
    <col min="11917" max="11917" width="9.21875" style="1" customWidth="1"/>
    <col min="11918" max="11918" width="19.44140625" style="1" customWidth="1"/>
    <col min="11919" max="11919" width="42.77734375" style="1" customWidth="1"/>
    <col min="11920" max="11920" width="5.77734375" style="1" customWidth="1"/>
    <col min="11921" max="11921" width="31.44140625" style="1" customWidth="1"/>
    <col min="11922" max="11922" width="16.21875" style="1" customWidth="1"/>
    <col min="11923" max="11924" width="9.21875" style="1" customWidth="1"/>
    <col min="11925" max="11925" width="11.21875" style="1" customWidth="1"/>
    <col min="11926" max="11926" width="2.21875" style="1" customWidth="1"/>
    <col min="11927" max="12132" width="10.88671875" style="1"/>
    <col min="12133" max="12133" width="12" style="1" customWidth="1"/>
    <col min="12134" max="12134" width="2.77734375" style="1" customWidth="1"/>
    <col min="12135" max="12136" width="6.44140625" style="1" customWidth="1"/>
    <col min="12137" max="12137" width="5.77734375" style="1" customWidth="1"/>
    <col min="12138" max="12138" width="6.44140625" style="1" customWidth="1"/>
    <col min="12139" max="12139" width="13.77734375" style="1" customWidth="1"/>
    <col min="12140" max="12141" width="9" style="1" customWidth="1"/>
    <col min="12142" max="12142" width="2.44140625" style="1" customWidth="1"/>
    <col min="12143" max="12143" width="8.77734375" style="1" customWidth="1"/>
    <col min="12144" max="12144" width="7.44140625" style="1" customWidth="1"/>
    <col min="12145" max="12147" width="3.77734375" style="1" customWidth="1"/>
    <col min="12148" max="12148" width="3.44140625" style="1" customWidth="1"/>
    <col min="12149" max="12149" width="2.77734375" style="1" customWidth="1"/>
    <col min="12150" max="12150" width="3" style="1" customWidth="1"/>
    <col min="12151" max="12153" width="0" style="1" hidden="1" customWidth="1"/>
    <col min="12154" max="12154" width="4.44140625" style="1" customWidth="1"/>
    <col min="12155" max="12155" width="0" style="1" hidden="1" customWidth="1"/>
    <col min="12156" max="12157" width="14.77734375" style="1" customWidth="1"/>
    <col min="12158" max="12158" width="15.21875" style="1" customWidth="1"/>
    <col min="12159" max="12159" width="6.44140625" style="1" customWidth="1"/>
    <col min="12160" max="12160" width="15.21875" style="1" customWidth="1"/>
    <col min="12161" max="12161" width="4.21875" style="1" customWidth="1"/>
    <col min="12162" max="12162" width="3" style="1" customWidth="1"/>
    <col min="12163" max="12165" width="0" style="1" hidden="1" customWidth="1"/>
    <col min="12166" max="12166" width="3" style="1" customWidth="1"/>
    <col min="12167" max="12167" width="0" style="1" hidden="1" customWidth="1"/>
    <col min="12168" max="12168" width="3" style="1" customWidth="1"/>
    <col min="12169" max="12169" width="0" style="1" hidden="1" customWidth="1"/>
    <col min="12170" max="12170" width="4.44140625" style="1" customWidth="1"/>
    <col min="12171" max="12171" width="34.21875" style="1" customWidth="1"/>
    <col min="12172" max="12172" width="23.44140625" style="1" customWidth="1"/>
    <col min="12173" max="12173" width="9.21875" style="1" customWidth="1"/>
    <col min="12174" max="12174" width="19.44140625" style="1" customWidth="1"/>
    <col min="12175" max="12175" width="42.77734375" style="1" customWidth="1"/>
    <col min="12176" max="12176" width="5.77734375" style="1" customWidth="1"/>
    <col min="12177" max="12177" width="31.44140625" style="1" customWidth="1"/>
    <col min="12178" max="12178" width="16.21875" style="1" customWidth="1"/>
    <col min="12179" max="12180" width="9.21875" style="1" customWidth="1"/>
    <col min="12181" max="12181" width="11.21875" style="1" customWidth="1"/>
    <col min="12182" max="12182" width="2.21875" style="1" customWidth="1"/>
    <col min="12183" max="12388" width="10.88671875" style="1"/>
    <col min="12389" max="12389" width="12" style="1" customWidth="1"/>
    <col min="12390" max="12390" width="2.77734375" style="1" customWidth="1"/>
    <col min="12391" max="12392" width="6.44140625" style="1" customWidth="1"/>
    <col min="12393" max="12393" width="5.77734375" style="1" customWidth="1"/>
    <col min="12394" max="12394" width="6.44140625" style="1" customWidth="1"/>
    <col min="12395" max="12395" width="13.77734375" style="1" customWidth="1"/>
    <col min="12396" max="12397" width="9" style="1" customWidth="1"/>
    <col min="12398" max="12398" width="2.44140625" style="1" customWidth="1"/>
    <col min="12399" max="12399" width="8.77734375" style="1" customWidth="1"/>
    <col min="12400" max="12400" width="7.44140625" style="1" customWidth="1"/>
    <col min="12401" max="12403" width="3.77734375" style="1" customWidth="1"/>
    <col min="12404" max="12404" width="3.44140625" style="1" customWidth="1"/>
    <col min="12405" max="12405" width="2.77734375" style="1" customWidth="1"/>
    <col min="12406" max="12406" width="3" style="1" customWidth="1"/>
    <col min="12407" max="12409" width="0" style="1" hidden="1" customWidth="1"/>
    <col min="12410" max="12410" width="4.44140625" style="1" customWidth="1"/>
    <col min="12411" max="12411" width="0" style="1" hidden="1" customWidth="1"/>
    <col min="12412" max="12413" width="14.77734375" style="1" customWidth="1"/>
    <col min="12414" max="12414" width="15.21875" style="1" customWidth="1"/>
    <col min="12415" max="12415" width="6.44140625" style="1" customWidth="1"/>
    <col min="12416" max="12416" width="15.21875" style="1" customWidth="1"/>
    <col min="12417" max="12417" width="4.21875" style="1" customWidth="1"/>
    <col min="12418" max="12418" width="3" style="1" customWidth="1"/>
    <col min="12419" max="12421" width="0" style="1" hidden="1" customWidth="1"/>
    <col min="12422" max="12422" width="3" style="1" customWidth="1"/>
    <col min="12423" max="12423" width="0" style="1" hidden="1" customWidth="1"/>
    <col min="12424" max="12424" width="3" style="1" customWidth="1"/>
    <col min="12425" max="12425" width="0" style="1" hidden="1" customWidth="1"/>
    <col min="12426" max="12426" width="4.44140625" style="1" customWidth="1"/>
    <col min="12427" max="12427" width="34.21875" style="1" customWidth="1"/>
    <col min="12428" max="12428" width="23.44140625" style="1" customWidth="1"/>
    <col min="12429" max="12429" width="9.21875" style="1" customWidth="1"/>
    <col min="12430" max="12430" width="19.44140625" style="1" customWidth="1"/>
    <col min="12431" max="12431" width="42.77734375" style="1" customWidth="1"/>
    <col min="12432" max="12432" width="5.77734375" style="1" customWidth="1"/>
    <col min="12433" max="12433" width="31.44140625" style="1" customWidth="1"/>
    <col min="12434" max="12434" width="16.21875" style="1" customWidth="1"/>
    <col min="12435" max="12436" width="9.21875" style="1" customWidth="1"/>
    <col min="12437" max="12437" width="11.21875" style="1" customWidth="1"/>
    <col min="12438" max="12438" width="2.21875" style="1" customWidth="1"/>
    <col min="12439" max="12644" width="10.88671875" style="1"/>
    <col min="12645" max="12645" width="12" style="1" customWidth="1"/>
    <col min="12646" max="12646" width="2.77734375" style="1" customWidth="1"/>
    <col min="12647" max="12648" width="6.44140625" style="1" customWidth="1"/>
    <col min="12649" max="12649" width="5.77734375" style="1" customWidth="1"/>
    <col min="12650" max="12650" width="6.44140625" style="1" customWidth="1"/>
    <col min="12651" max="12651" width="13.77734375" style="1" customWidth="1"/>
    <col min="12652" max="12653" width="9" style="1" customWidth="1"/>
    <col min="12654" max="12654" width="2.44140625" style="1" customWidth="1"/>
    <col min="12655" max="12655" width="8.77734375" style="1" customWidth="1"/>
    <col min="12656" max="12656" width="7.44140625" style="1" customWidth="1"/>
    <col min="12657" max="12659" width="3.77734375" style="1" customWidth="1"/>
    <col min="12660" max="12660" width="3.44140625" style="1" customWidth="1"/>
    <col min="12661" max="12661" width="2.77734375" style="1" customWidth="1"/>
    <col min="12662" max="12662" width="3" style="1" customWidth="1"/>
    <col min="12663" max="12665" width="0" style="1" hidden="1" customWidth="1"/>
    <col min="12666" max="12666" width="4.44140625" style="1" customWidth="1"/>
    <col min="12667" max="12667" width="0" style="1" hidden="1" customWidth="1"/>
    <col min="12668" max="12669" width="14.77734375" style="1" customWidth="1"/>
    <col min="12670" max="12670" width="15.21875" style="1" customWidth="1"/>
    <col min="12671" max="12671" width="6.44140625" style="1" customWidth="1"/>
    <col min="12672" max="12672" width="15.21875" style="1" customWidth="1"/>
    <col min="12673" max="12673" width="4.21875" style="1" customWidth="1"/>
    <col min="12674" max="12674" width="3" style="1" customWidth="1"/>
    <col min="12675" max="12677" width="0" style="1" hidden="1" customWidth="1"/>
    <col min="12678" max="12678" width="3" style="1" customWidth="1"/>
    <col min="12679" max="12679" width="0" style="1" hidden="1" customWidth="1"/>
    <col min="12680" max="12680" width="3" style="1" customWidth="1"/>
    <col min="12681" max="12681" width="0" style="1" hidden="1" customWidth="1"/>
    <col min="12682" max="12682" width="4.44140625" style="1" customWidth="1"/>
    <col min="12683" max="12683" width="34.21875" style="1" customWidth="1"/>
    <col min="12684" max="12684" width="23.44140625" style="1" customWidth="1"/>
    <col min="12685" max="12685" width="9.21875" style="1" customWidth="1"/>
    <col min="12686" max="12686" width="19.44140625" style="1" customWidth="1"/>
    <col min="12687" max="12687" width="42.77734375" style="1" customWidth="1"/>
    <col min="12688" max="12688" width="5.77734375" style="1" customWidth="1"/>
    <col min="12689" max="12689" width="31.44140625" style="1" customWidth="1"/>
    <col min="12690" max="12690" width="16.21875" style="1" customWidth="1"/>
    <col min="12691" max="12692" width="9.21875" style="1" customWidth="1"/>
    <col min="12693" max="12693" width="11.21875" style="1" customWidth="1"/>
    <col min="12694" max="12694" width="2.21875" style="1" customWidth="1"/>
    <col min="12695" max="12900" width="10.88671875" style="1"/>
    <col min="12901" max="12901" width="12" style="1" customWidth="1"/>
    <col min="12902" max="12902" width="2.77734375" style="1" customWidth="1"/>
    <col min="12903" max="12904" width="6.44140625" style="1" customWidth="1"/>
    <col min="12905" max="12905" width="5.77734375" style="1" customWidth="1"/>
    <col min="12906" max="12906" width="6.44140625" style="1" customWidth="1"/>
    <col min="12907" max="12907" width="13.77734375" style="1" customWidth="1"/>
    <col min="12908" max="12909" width="9" style="1" customWidth="1"/>
    <col min="12910" max="12910" width="2.44140625" style="1" customWidth="1"/>
    <col min="12911" max="12911" width="8.77734375" style="1" customWidth="1"/>
    <col min="12912" max="12912" width="7.44140625" style="1" customWidth="1"/>
    <col min="12913" max="12915" width="3.77734375" style="1" customWidth="1"/>
    <col min="12916" max="12916" width="3.44140625" style="1" customWidth="1"/>
    <col min="12917" max="12917" width="2.77734375" style="1" customWidth="1"/>
    <col min="12918" max="12918" width="3" style="1" customWidth="1"/>
    <col min="12919" max="12921" width="0" style="1" hidden="1" customWidth="1"/>
    <col min="12922" max="12922" width="4.44140625" style="1" customWidth="1"/>
    <col min="12923" max="12923" width="0" style="1" hidden="1" customWidth="1"/>
    <col min="12924" max="12925" width="14.77734375" style="1" customWidth="1"/>
    <col min="12926" max="12926" width="15.21875" style="1" customWidth="1"/>
    <col min="12927" max="12927" width="6.44140625" style="1" customWidth="1"/>
    <col min="12928" max="12928" width="15.21875" style="1" customWidth="1"/>
    <col min="12929" max="12929" width="4.21875" style="1" customWidth="1"/>
    <col min="12930" max="12930" width="3" style="1" customWidth="1"/>
    <col min="12931" max="12933" width="0" style="1" hidden="1" customWidth="1"/>
    <col min="12934" max="12934" width="3" style="1" customWidth="1"/>
    <col min="12935" max="12935" width="0" style="1" hidden="1" customWidth="1"/>
    <col min="12936" max="12936" width="3" style="1" customWidth="1"/>
    <col min="12937" max="12937" width="0" style="1" hidden="1" customWidth="1"/>
    <col min="12938" max="12938" width="4.44140625" style="1" customWidth="1"/>
    <col min="12939" max="12939" width="34.21875" style="1" customWidth="1"/>
    <col min="12940" max="12940" width="23.44140625" style="1" customWidth="1"/>
    <col min="12941" max="12941" width="9.21875" style="1" customWidth="1"/>
    <col min="12942" max="12942" width="19.44140625" style="1" customWidth="1"/>
    <col min="12943" max="12943" width="42.77734375" style="1" customWidth="1"/>
    <col min="12944" max="12944" width="5.77734375" style="1" customWidth="1"/>
    <col min="12945" max="12945" width="31.44140625" style="1" customWidth="1"/>
    <col min="12946" max="12946" width="16.21875" style="1" customWidth="1"/>
    <col min="12947" max="12948" width="9.21875" style="1" customWidth="1"/>
    <col min="12949" max="12949" width="11.21875" style="1" customWidth="1"/>
    <col min="12950" max="12950" width="2.21875" style="1" customWidth="1"/>
    <col min="12951" max="13156" width="10.88671875" style="1"/>
    <col min="13157" max="13157" width="12" style="1" customWidth="1"/>
    <col min="13158" max="13158" width="2.77734375" style="1" customWidth="1"/>
    <col min="13159" max="13160" width="6.44140625" style="1" customWidth="1"/>
    <col min="13161" max="13161" width="5.77734375" style="1" customWidth="1"/>
    <col min="13162" max="13162" width="6.44140625" style="1" customWidth="1"/>
    <col min="13163" max="13163" width="13.77734375" style="1" customWidth="1"/>
    <col min="13164" max="13165" width="9" style="1" customWidth="1"/>
    <col min="13166" max="13166" width="2.44140625" style="1" customWidth="1"/>
    <col min="13167" max="13167" width="8.77734375" style="1" customWidth="1"/>
    <col min="13168" max="13168" width="7.44140625" style="1" customWidth="1"/>
    <col min="13169" max="13171" width="3.77734375" style="1" customWidth="1"/>
    <col min="13172" max="13172" width="3.44140625" style="1" customWidth="1"/>
    <col min="13173" max="13173" width="2.77734375" style="1" customWidth="1"/>
    <col min="13174" max="13174" width="3" style="1" customWidth="1"/>
    <col min="13175" max="13177" width="0" style="1" hidden="1" customWidth="1"/>
    <col min="13178" max="13178" width="4.44140625" style="1" customWidth="1"/>
    <col min="13179" max="13179" width="0" style="1" hidden="1" customWidth="1"/>
    <col min="13180" max="13181" width="14.77734375" style="1" customWidth="1"/>
    <col min="13182" max="13182" width="15.21875" style="1" customWidth="1"/>
    <col min="13183" max="13183" width="6.44140625" style="1" customWidth="1"/>
    <col min="13184" max="13184" width="15.21875" style="1" customWidth="1"/>
    <col min="13185" max="13185" width="4.21875" style="1" customWidth="1"/>
    <col min="13186" max="13186" width="3" style="1" customWidth="1"/>
    <col min="13187" max="13189" width="0" style="1" hidden="1" customWidth="1"/>
    <col min="13190" max="13190" width="3" style="1" customWidth="1"/>
    <col min="13191" max="13191" width="0" style="1" hidden="1" customWidth="1"/>
    <col min="13192" max="13192" width="3" style="1" customWidth="1"/>
    <col min="13193" max="13193" width="0" style="1" hidden="1" customWidth="1"/>
    <col min="13194" max="13194" width="4.44140625" style="1" customWidth="1"/>
    <col min="13195" max="13195" width="34.21875" style="1" customWidth="1"/>
    <col min="13196" max="13196" width="23.44140625" style="1" customWidth="1"/>
    <col min="13197" max="13197" width="9.21875" style="1" customWidth="1"/>
    <col min="13198" max="13198" width="19.44140625" style="1" customWidth="1"/>
    <col min="13199" max="13199" width="42.77734375" style="1" customWidth="1"/>
    <col min="13200" max="13200" width="5.77734375" style="1" customWidth="1"/>
    <col min="13201" max="13201" width="31.44140625" style="1" customWidth="1"/>
    <col min="13202" max="13202" width="16.21875" style="1" customWidth="1"/>
    <col min="13203" max="13204" width="9.21875" style="1" customWidth="1"/>
    <col min="13205" max="13205" width="11.21875" style="1" customWidth="1"/>
    <col min="13206" max="13206" width="2.21875" style="1" customWidth="1"/>
    <col min="13207" max="13412" width="10.88671875" style="1"/>
    <col min="13413" max="13413" width="12" style="1" customWidth="1"/>
    <col min="13414" max="13414" width="2.77734375" style="1" customWidth="1"/>
    <col min="13415" max="13416" width="6.44140625" style="1" customWidth="1"/>
    <col min="13417" max="13417" width="5.77734375" style="1" customWidth="1"/>
    <col min="13418" max="13418" width="6.44140625" style="1" customWidth="1"/>
    <col min="13419" max="13419" width="13.77734375" style="1" customWidth="1"/>
    <col min="13420" max="13421" width="9" style="1" customWidth="1"/>
    <col min="13422" max="13422" width="2.44140625" style="1" customWidth="1"/>
    <col min="13423" max="13423" width="8.77734375" style="1" customWidth="1"/>
    <col min="13424" max="13424" width="7.44140625" style="1" customWidth="1"/>
    <col min="13425" max="13427" width="3.77734375" style="1" customWidth="1"/>
    <col min="13428" max="13428" width="3.44140625" style="1" customWidth="1"/>
    <col min="13429" max="13429" width="2.77734375" style="1" customWidth="1"/>
    <col min="13430" max="13430" width="3" style="1" customWidth="1"/>
    <col min="13431" max="13433" width="0" style="1" hidden="1" customWidth="1"/>
    <col min="13434" max="13434" width="4.44140625" style="1" customWidth="1"/>
    <col min="13435" max="13435" width="0" style="1" hidden="1" customWidth="1"/>
    <col min="13436" max="13437" width="14.77734375" style="1" customWidth="1"/>
    <col min="13438" max="13438" width="15.21875" style="1" customWidth="1"/>
    <col min="13439" max="13439" width="6.44140625" style="1" customWidth="1"/>
    <col min="13440" max="13440" width="15.21875" style="1" customWidth="1"/>
    <col min="13441" max="13441" width="4.21875" style="1" customWidth="1"/>
    <col min="13442" max="13442" width="3" style="1" customWidth="1"/>
    <col min="13443" max="13445" width="0" style="1" hidden="1" customWidth="1"/>
    <col min="13446" max="13446" width="3" style="1" customWidth="1"/>
    <col min="13447" max="13447" width="0" style="1" hidden="1" customWidth="1"/>
    <col min="13448" max="13448" width="3" style="1" customWidth="1"/>
    <col min="13449" max="13449" width="0" style="1" hidden="1" customWidth="1"/>
    <col min="13450" max="13450" width="4.44140625" style="1" customWidth="1"/>
    <col min="13451" max="13451" width="34.21875" style="1" customWidth="1"/>
    <col min="13452" max="13452" width="23.44140625" style="1" customWidth="1"/>
    <col min="13453" max="13453" width="9.21875" style="1" customWidth="1"/>
    <col min="13454" max="13454" width="19.44140625" style="1" customWidth="1"/>
    <col min="13455" max="13455" width="42.77734375" style="1" customWidth="1"/>
    <col min="13456" max="13456" width="5.77734375" style="1" customWidth="1"/>
    <col min="13457" max="13457" width="31.44140625" style="1" customWidth="1"/>
    <col min="13458" max="13458" width="16.21875" style="1" customWidth="1"/>
    <col min="13459" max="13460" width="9.21875" style="1" customWidth="1"/>
    <col min="13461" max="13461" width="11.21875" style="1" customWidth="1"/>
    <col min="13462" max="13462" width="2.21875" style="1" customWidth="1"/>
    <col min="13463" max="13668" width="10.88671875" style="1"/>
    <col min="13669" max="13669" width="12" style="1" customWidth="1"/>
    <col min="13670" max="13670" width="2.77734375" style="1" customWidth="1"/>
    <col min="13671" max="13672" width="6.44140625" style="1" customWidth="1"/>
    <col min="13673" max="13673" width="5.77734375" style="1" customWidth="1"/>
    <col min="13674" max="13674" width="6.44140625" style="1" customWidth="1"/>
    <col min="13675" max="13675" width="13.77734375" style="1" customWidth="1"/>
    <col min="13676" max="13677" width="9" style="1" customWidth="1"/>
    <col min="13678" max="13678" width="2.44140625" style="1" customWidth="1"/>
    <col min="13679" max="13679" width="8.77734375" style="1" customWidth="1"/>
    <col min="13680" max="13680" width="7.44140625" style="1" customWidth="1"/>
    <col min="13681" max="13683" width="3.77734375" style="1" customWidth="1"/>
    <col min="13684" max="13684" width="3.44140625" style="1" customWidth="1"/>
    <col min="13685" max="13685" width="2.77734375" style="1" customWidth="1"/>
    <col min="13686" max="13686" width="3" style="1" customWidth="1"/>
    <col min="13687" max="13689" width="0" style="1" hidden="1" customWidth="1"/>
    <col min="13690" max="13690" width="4.44140625" style="1" customWidth="1"/>
    <col min="13691" max="13691" width="0" style="1" hidden="1" customWidth="1"/>
    <col min="13692" max="13693" width="14.77734375" style="1" customWidth="1"/>
    <col min="13694" max="13694" width="15.21875" style="1" customWidth="1"/>
    <col min="13695" max="13695" width="6.44140625" style="1" customWidth="1"/>
    <col min="13696" max="13696" width="15.21875" style="1" customWidth="1"/>
    <col min="13697" max="13697" width="4.21875" style="1" customWidth="1"/>
    <col min="13698" max="13698" width="3" style="1" customWidth="1"/>
    <col min="13699" max="13701" width="0" style="1" hidden="1" customWidth="1"/>
    <col min="13702" max="13702" width="3" style="1" customWidth="1"/>
    <col min="13703" max="13703" width="0" style="1" hidden="1" customWidth="1"/>
    <col min="13704" max="13704" width="3" style="1" customWidth="1"/>
    <col min="13705" max="13705" width="0" style="1" hidden="1" customWidth="1"/>
    <col min="13706" max="13706" width="4.44140625" style="1" customWidth="1"/>
    <col min="13707" max="13707" width="34.21875" style="1" customWidth="1"/>
    <col min="13708" max="13708" width="23.44140625" style="1" customWidth="1"/>
    <col min="13709" max="13709" width="9.21875" style="1" customWidth="1"/>
    <col min="13710" max="13710" width="19.44140625" style="1" customWidth="1"/>
    <col min="13711" max="13711" width="42.77734375" style="1" customWidth="1"/>
    <col min="13712" max="13712" width="5.77734375" style="1" customWidth="1"/>
    <col min="13713" max="13713" width="31.44140625" style="1" customWidth="1"/>
    <col min="13714" max="13714" width="16.21875" style="1" customWidth="1"/>
    <col min="13715" max="13716" width="9.21875" style="1" customWidth="1"/>
    <col min="13717" max="13717" width="11.21875" style="1" customWidth="1"/>
    <col min="13718" max="13718" width="2.21875" style="1" customWidth="1"/>
    <col min="13719" max="13924" width="10.88671875" style="1"/>
    <col min="13925" max="13925" width="12" style="1" customWidth="1"/>
    <col min="13926" max="13926" width="2.77734375" style="1" customWidth="1"/>
    <col min="13927" max="13928" width="6.44140625" style="1" customWidth="1"/>
    <col min="13929" max="13929" width="5.77734375" style="1" customWidth="1"/>
    <col min="13930" max="13930" width="6.44140625" style="1" customWidth="1"/>
    <col min="13931" max="13931" width="13.77734375" style="1" customWidth="1"/>
    <col min="13932" max="13933" width="9" style="1" customWidth="1"/>
    <col min="13934" max="13934" width="2.44140625" style="1" customWidth="1"/>
    <col min="13935" max="13935" width="8.77734375" style="1" customWidth="1"/>
    <col min="13936" max="13936" width="7.44140625" style="1" customWidth="1"/>
    <col min="13937" max="13939" width="3.77734375" style="1" customWidth="1"/>
    <col min="13940" max="13940" width="3.44140625" style="1" customWidth="1"/>
    <col min="13941" max="13941" width="2.77734375" style="1" customWidth="1"/>
    <col min="13942" max="13942" width="3" style="1" customWidth="1"/>
    <col min="13943" max="13945" width="0" style="1" hidden="1" customWidth="1"/>
    <col min="13946" max="13946" width="4.44140625" style="1" customWidth="1"/>
    <col min="13947" max="13947" width="0" style="1" hidden="1" customWidth="1"/>
    <col min="13948" max="13949" width="14.77734375" style="1" customWidth="1"/>
    <col min="13950" max="13950" width="15.21875" style="1" customWidth="1"/>
    <col min="13951" max="13951" width="6.44140625" style="1" customWidth="1"/>
    <col min="13952" max="13952" width="15.21875" style="1" customWidth="1"/>
    <col min="13953" max="13953" width="4.21875" style="1" customWidth="1"/>
    <col min="13954" max="13954" width="3" style="1" customWidth="1"/>
    <col min="13955" max="13957" width="0" style="1" hidden="1" customWidth="1"/>
    <col min="13958" max="13958" width="3" style="1" customWidth="1"/>
    <col min="13959" max="13959" width="0" style="1" hidden="1" customWidth="1"/>
    <col min="13960" max="13960" width="3" style="1" customWidth="1"/>
    <col min="13961" max="13961" width="0" style="1" hidden="1" customWidth="1"/>
    <col min="13962" max="13962" width="4.44140625" style="1" customWidth="1"/>
    <col min="13963" max="13963" width="34.21875" style="1" customWidth="1"/>
    <col min="13964" max="13964" width="23.44140625" style="1" customWidth="1"/>
    <col min="13965" max="13965" width="9.21875" style="1" customWidth="1"/>
    <col min="13966" max="13966" width="19.44140625" style="1" customWidth="1"/>
    <col min="13967" max="13967" width="42.77734375" style="1" customWidth="1"/>
    <col min="13968" max="13968" width="5.77734375" style="1" customWidth="1"/>
    <col min="13969" max="13969" width="31.44140625" style="1" customWidth="1"/>
    <col min="13970" max="13970" width="16.21875" style="1" customWidth="1"/>
    <col min="13971" max="13972" width="9.21875" style="1" customWidth="1"/>
    <col min="13973" max="13973" width="11.21875" style="1" customWidth="1"/>
    <col min="13974" max="13974" width="2.21875" style="1" customWidth="1"/>
    <col min="13975" max="14180" width="10.88671875" style="1"/>
    <col min="14181" max="14181" width="12" style="1" customWidth="1"/>
    <col min="14182" max="14182" width="2.77734375" style="1" customWidth="1"/>
    <col min="14183" max="14184" width="6.44140625" style="1" customWidth="1"/>
    <col min="14185" max="14185" width="5.77734375" style="1" customWidth="1"/>
    <col min="14186" max="14186" width="6.44140625" style="1" customWidth="1"/>
    <col min="14187" max="14187" width="13.77734375" style="1" customWidth="1"/>
    <col min="14188" max="14189" width="9" style="1" customWidth="1"/>
    <col min="14190" max="14190" width="2.44140625" style="1" customWidth="1"/>
    <col min="14191" max="14191" width="8.77734375" style="1" customWidth="1"/>
    <col min="14192" max="14192" width="7.44140625" style="1" customWidth="1"/>
    <col min="14193" max="14195" width="3.77734375" style="1" customWidth="1"/>
    <col min="14196" max="14196" width="3.44140625" style="1" customWidth="1"/>
    <col min="14197" max="14197" width="2.77734375" style="1" customWidth="1"/>
    <col min="14198" max="14198" width="3" style="1" customWidth="1"/>
    <col min="14199" max="14201" width="0" style="1" hidden="1" customWidth="1"/>
    <col min="14202" max="14202" width="4.44140625" style="1" customWidth="1"/>
    <col min="14203" max="14203" width="0" style="1" hidden="1" customWidth="1"/>
    <col min="14204" max="14205" width="14.77734375" style="1" customWidth="1"/>
    <col min="14206" max="14206" width="15.21875" style="1" customWidth="1"/>
    <col min="14207" max="14207" width="6.44140625" style="1" customWidth="1"/>
    <col min="14208" max="14208" width="15.21875" style="1" customWidth="1"/>
    <col min="14209" max="14209" width="4.21875" style="1" customWidth="1"/>
    <col min="14210" max="14210" width="3" style="1" customWidth="1"/>
    <col min="14211" max="14213" width="0" style="1" hidden="1" customWidth="1"/>
    <col min="14214" max="14214" width="3" style="1" customWidth="1"/>
    <col min="14215" max="14215" width="0" style="1" hidden="1" customWidth="1"/>
    <col min="14216" max="14216" width="3" style="1" customWidth="1"/>
    <col min="14217" max="14217" width="0" style="1" hidden="1" customWidth="1"/>
    <col min="14218" max="14218" width="4.44140625" style="1" customWidth="1"/>
    <col min="14219" max="14219" width="34.21875" style="1" customWidth="1"/>
    <col min="14220" max="14220" width="23.44140625" style="1" customWidth="1"/>
    <col min="14221" max="14221" width="9.21875" style="1" customWidth="1"/>
    <col min="14222" max="14222" width="19.44140625" style="1" customWidth="1"/>
    <col min="14223" max="14223" width="42.77734375" style="1" customWidth="1"/>
    <col min="14224" max="14224" width="5.77734375" style="1" customWidth="1"/>
    <col min="14225" max="14225" width="31.44140625" style="1" customWidth="1"/>
    <col min="14226" max="14226" width="16.21875" style="1" customWidth="1"/>
    <col min="14227" max="14228" width="9.21875" style="1" customWidth="1"/>
    <col min="14229" max="14229" width="11.21875" style="1" customWidth="1"/>
    <col min="14230" max="14230" width="2.21875" style="1" customWidth="1"/>
    <col min="14231" max="14436" width="10.88671875" style="1"/>
    <col min="14437" max="14437" width="12" style="1" customWidth="1"/>
    <col min="14438" max="14438" width="2.77734375" style="1" customWidth="1"/>
    <col min="14439" max="14440" width="6.44140625" style="1" customWidth="1"/>
    <col min="14441" max="14441" width="5.77734375" style="1" customWidth="1"/>
    <col min="14442" max="14442" width="6.44140625" style="1" customWidth="1"/>
    <col min="14443" max="14443" width="13.77734375" style="1" customWidth="1"/>
    <col min="14444" max="14445" width="9" style="1" customWidth="1"/>
    <col min="14446" max="14446" width="2.44140625" style="1" customWidth="1"/>
    <col min="14447" max="14447" width="8.77734375" style="1" customWidth="1"/>
    <col min="14448" max="14448" width="7.44140625" style="1" customWidth="1"/>
    <col min="14449" max="14451" width="3.77734375" style="1" customWidth="1"/>
    <col min="14452" max="14452" width="3.44140625" style="1" customWidth="1"/>
    <col min="14453" max="14453" width="2.77734375" style="1" customWidth="1"/>
    <col min="14454" max="14454" width="3" style="1" customWidth="1"/>
    <col min="14455" max="14457" width="0" style="1" hidden="1" customWidth="1"/>
    <col min="14458" max="14458" width="4.44140625" style="1" customWidth="1"/>
    <col min="14459" max="14459" width="0" style="1" hidden="1" customWidth="1"/>
    <col min="14460" max="14461" width="14.77734375" style="1" customWidth="1"/>
    <col min="14462" max="14462" width="15.21875" style="1" customWidth="1"/>
    <col min="14463" max="14463" width="6.44140625" style="1" customWidth="1"/>
    <col min="14464" max="14464" width="15.21875" style="1" customWidth="1"/>
    <col min="14465" max="14465" width="4.21875" style="1" customWidth="1"/>
    <col min="14466" max="14466" width="3" style="1" customWidth="1"/>
    <col min="14467" max="14469" width="0" style="1" hidden="1" customWidth="1"/>
    <col min="14470" max="14470" width="3" style="1" customWidth="1"/>
    <col min="14471" max="14471" width="0" style="1" hidden="1" customWidth="1"/>
    <col min="14472" max="14472" width="3" style="1" customWidth="1"/>
    <col min="14473" max="14473" width="0" style="1" hidden="1" customWidth="1"/>
    <col min="14474" max="14474" width="4.44140625" style="1" customWidth="1"/>
    <col min="14475" max="14475" width="34.21875" style="1" customWidth="1"/>
    <col min="14476" max="14476" width="23.44140625" style="1" customWidth="1"/>
    <col min="14477" max="14477" width="9.21875" style="1" customWidth="1"/>
    <col min="14478" max="14478" width="19.44140625" style="1" customWidth="1"/>
    <col min="14479" max="14479" width="42.77734375" style="1" customWidth="1"/>
    <col min="14480" max="14480" width="5.77734375" style="1" customWidth="1"/>
    <col min="14481" max="14481" width="31.44140625" style="1" customWidth="1"/>
    <col min="14482" max="14482" width="16.21875" style="1" customWidth="1"/>
    <col min="14483" max="14484" width="9.21875" style="1" customWidth="1"/>
    <col min="14485" max="14485" width="11.21875" style="1" customWidth="1"/>
    <col min="14486" max="14486" width="2.21875" style="1" customWidth="1"/>
    <col min="14487" max="14692" width="10.88671875" style="1"/>
    <col min="14693" max="14693" width="12" style="1" customWidth="1"/>
    <col min="14694" max="14694" width="2.77734375" style="1" customWidth="1"/>
    <col min="14695" max="14696" width="6.44140625" style="1" customWidth="1"/>
    <col min="14697" max="14697" width="5.77734375" style="1" customWidth="1"/>
    <col min="14698" max="14698" width="6.44140625" style="1" customWidth="1"/>
    <col min="14699" max="14699" width="13.77734375" style="1" customWidth="1"/>
    <col min="14700" max="14701" width="9" style="1" customWidth="1"/>
    <col min="14702" max="14702" width="2.44140625" style="1" customWidth="1"/>
    <col min="14703" max="14703" width="8.77734375" style="1" customWidth="1"/>
    <col min="14704" max="14704" width="7.44140625" style="1" customWidth="1"/>
    <col min="14705" max="14707" width="3.77734375" style="1" customWidth="1"/>
    <col min="14708" max="14708" width="3.44140625" style="1" customWidth="1"/>
    <col min="14709" max="14709" width="2.77734375" style="1" customWidth="1"/>
    <col min="14710" max="14710" width="3" style="1" customWidth="1"/>
    <col min="14711" max="14713" width="0" style="1" hidden="1" customWidth="1"/>
    <col min="14714" max="14714" width="4.44140625" style="1" customWidth="1"/>
    <col min="14715" max="14715" width="0" style="1" hidden="1" customWidth="1"/>
    <col min="14716" max="14717" width="14.77734375" style="1" customWidth="1"/>
    <col min="14718" max="14718" width="15.21875" style="1" customWidth="1"/>
    <col min="14719" max="14719" width="6.44140625" style="1" customWidth="1"/>
    <col min="14720" max="14720" width="15.21875" style="1" customWidth="1"/>
    <col min="14721" max="14721" width="4.21875" style="1" customWidth="1"/>
    <col min="14722" max="14722" width="3" style="1" customWidth="1"/>
    <col min="14723" max="14725" width="0" style="1" hidden="1" customWidth="1"/>
    <col min="14726" max="14726" width="3" style="1" customWidth="1"/>
    <col min="14727" max="14727" width="0" style="1" hidden="1" customWidth="1"/>
    <col min="14728" max="14728" width="3" style="1" customWidth="1"/>
    <col min="14729" max="14729" width="0" style="1" hidden="1" customWidth="1"/>
    <col min="14730" max="14730" width="4.44140625" style="1" customWidth="1"/>
    <col min="14731" max="14731" width="34.21875" style="1" customWidth="1"/>
    <col min="14732" max="14732" width="23.44140625" style="1" customWidth="1"/>
    <col min="14733" max="14733" width="9.21875" style="1" customWidth="1"/>
    <col min="14734" max="14734" width="19.44140625" style="1" customWidth="1"/>
    <col min="14735" max="14735" width="42.77734375" style="1" customWidth="1"/>
    <col min="14736" max="14736" width="5.77734375" style="1" customWidth="1"/>
    <col min="14737" max="14737" width="31.44140625" style="1" customWidth="1"/>
    <col min="14738" max="14738" width="16.21875" style="1" customWidth="1"/>
    <col min="14739" max="14740" width="9.21875" style="1" customWidth="1"/>
    <col min="14741" max="14741" width="11.21875" style="1" customWidth="1"/>
    <col min="14742" max="14742" width="2.21875" style="1" customWidth="1"/>
    <col min="14743" max="14948" width="10.88671875" style="1"/>
    <col min="14949" max="14949" width="12" style="1" customWidth="1"/>
    <col min="14950" max="14950" width="2.77734375" style="1" customWidth="1"/>
    <col min="14951" max="14952" width="6.44140625" style="1" customWidth="1"/>
    <col min="14953" max="14953" width="5.77734375" style="1" customWidth="1"/>
    <col min="14954" max="14954" width="6.44140625" style="1" customWidth="1"/>
    <col min="14955" max="14955" width="13.77734375" style="1" customWidth="1"/>
    <col min="14956" max="14957" width="9" style="1" customWidth="1"/>
    <col min="14958" max="14958" width="2.44140625" style="1" customWidth="1"/>
    <col min="14959" max="14959" width="8.77734375" style="1" customWidth="1"/>
    <col min="14960" max="14960" width="7.44140625" style="1" customWidth="1"/>
    <col min="14961" max="14963" width="3.77734375" style="1" customWidth="1"/>
    <col min="14964" max="14964" width="3.44140625" style="1" customWidth="1"/>
    <col min="14965" max="14965" width="2.77734375" style="1" customWidth="1"/>
    <col min="14966" max="14966" width="3" style="1" customWidth="1"/>
    <col min="14967" max="14969" width="0" style="1" hidden="1" customWidth="1"/>
    <col min="14970" max="14970" width="4.44140625" style="1" customWidth="1"/>
    <col min="14971" max="14971" width="0" style="1" hidden="1" customWidth="1"/>
    <col min="14972" max="14973" width="14.77734375" style="1" customWidth="1"/>
    <col min="14974" max="14974" width="15.21875" style="1" customWidth="1"/>
    <col min="14975" max="14975" width="6.44140625" style="1" customWidth="1"/>
    <col min="14976" max="14976" width="15.21875" style="1" customWidth="1"/>
    <col min="14977" max="14977" width="4.21875" style="1" customWidth="1"/>
    <col min="14978" max="14978" width="3" style="1" customWidth="1"/>
    <col min="14979" max="14981" width="0" style="1" hidden="1" customWidth="1"/>
    <col min="14982" max="14982" width="3" style="1" customWidth="1"/>
    <col min="14983" max="14983" width="0" style="1" hidden="1" customWidth="1"/>
    <col min="14984" max="14984" width="3" style="1" customWidth="1"/>
    <col min="14985" max="14985" width="0" style="1" hidden="1" customWidth="1"/>
    <col min="14986" max="14986" width="4.44140625" style="1" customWidth="1"/>
    <col min="14987" max="14987" width="34.21875" style="1" customWidth="1"/>
    <col min="14988" max="14988" width="23.44140625" style="1" customWidth="1"/>
    <col min="14989" max="14989" width="9.21875" style="1" customWidth="1"/>
    <col min="14990" max="14990" width="19.44140625" style="1" customWidth="1"/>
    <col min="14991" max="14991" width="42.77734375" style="1" customWidth="1"/>
    <col min="14992" max="14992" width="5.77734375" style="1" customWidth="1"/>
    <col min="14993" max="14993" width="31.44140625" style="1" customWidth="1"/>
    <col min="14994" max="14994" width="16.21875" style="1" customWidth="1"/>
    <col min="14995" max="14996" width="9.21875" style="1" customWidth="1"/>
    <col min="14997" max="14997" width="11.21875" style="1" customWidth="1"/>
    <col min="14998" max="14998" width="2.21875" style="1" customWidth="1"/>
    <col min="14999" max="15204" width="10.88671875" style="1"/>
    <col min="15205" max="15205" width="12" style="1" customWidth="1"/>
    <col min="15206" max="15206" width="2.77734375" style="1" customWidth="1"/>
    <col min="15207" max="15208" width="6.44140625" style="1" customWidth="1"/>
    <col min="15209" max="15209" width="5.77734375" style="1" customWidth="1"/>
    <col min="15210" max="15210" width="6.44140625" style="1" customWidth="1"/>
    <col min="15211" max="15211" width="13.77734375" style="1" customWidth="1"/>
    <col min="15212" max="15213" width="9" style="1" customWidth="1"/>
    <col min="15214" max="15214" width="2.44140625" style="1" customWidth="1"/>
    <col min="15215" max="15215" width="8.77734375" style="1" customWidth="1"/>
    <col min="15216" max="15216" width="7.44140625" style="1" customWidth="1"/>
    <col min="15217" max="15219" width="3.77734375" style="1" customWidth="1"/>
    <col min="15220" max="15220" width="3.44140625" style="1" customWidth="1"/>
    <col min="15221" max="15221" width="2.77734375" style="1" customWidth="1"/>
    <col min="15222" max="15222" width="3" style="1" customWidth="1"/>
    <col min="15223" max="15225" width="0" style="1" hidden="1" customWidth="1"/>
    <col min="15226" max="15226" width="4.44140625" style="1" customWidth="1"/>
    <col min="15227" max="15227" width="0" style="1" hidden="1" customWidth="1"/>
    <col min="15228" max="15229" width="14.77734375" style="1" customWidth="1"/>
    <col min="15230" max="15230" width="15.21875" style="1" customWidth="1"/>
    <col min="15231" max="15231" width="6.44140625" style="1" customWidth="1"/>
    <col min="15232" max="15232" width="15.21875" style="1" customWidth="1"/>
    <col min="15233" max="15233" width="4.21875" style="1" customWidth="1"/>
    <col min="15234" max="15234" width="3" style="1" customWidth="1"/>
    <col min="15235" max="15237" width="0" style="1" hidden="1" customWidth="1"/>
    <col min="15238" max="15238" width="3" style="1" customWidth="1"/>
    <col min="15239" max="15239" width="0" style="1" hidden="1" customWidth="1"/>
    <col min="15240" max="15240" width="3" style="1" customWidth="1"/>
    <col min="15241" max="15241" width="0" style="1" hidden="1" customWidth="1"/>
    <col min="15242" max="15242" width="4.44140625" style="1" customWidth="1"/>
    <col min="15243" max="15243" width="34.21875" style="1" customWidth="1"/>
    <col min="15244" max="15244" width="23.44140625" style="1" customWidth="1"/>
    <col min="15245" max="15245" width="9.21875" style="1" customWidth="1"/>
    <col min="15246" max="15246" width="19.44140625" style="1" customWidth="1"/>
    <col min="15247" max="15247" width="42.77734375" style="1" customWidth="1"/>
    <col min="15248" max="15248" width="5.77734375" style="1" customWidth="1"/>
    <col min="15249" max="15249" width="31.44140625" style="1" customWidth="1"/>
    <col min="15250" max="15250" width="16.21875" style="1" customWidth="1"/>
    <col min="15251" max="15252" width="9.21875" style="1" customWidth="1"/>
    <col min="15253" max="15253" width="11.21875" style="1" customWidth="1"/>
    <col min="15254" max="15254" width="2.21875" style="1" customWidth="1"/>
    <col min="15255" max="15460" width="10.88671875" style="1"/>
    <col min="15461" max="15461" width="12" style="1" customWidth="1"/>
    <col min="15462" max="15462" width="2.77734375" style="1" customWidth="1"/>
    <col min="15463" max="15464" width="6.44140625" style="1" customWidth="1"/>
    <col min="15465" max="15465" width="5.77734375" style="1" customWidth="1"/>
    <col min="15466" max="15466" width="6.44140625" style="1" customWidth="1"/>
    <col min="15467" max="15467" width="13.77734375" style="1" customWidth="1"/>
    <col min="15468" max="15469" width="9" style="1" customWidth="1"/>
    <col min="15470" max="15470" width="2.44140625" style="1" customWidth="1"/>
    <col min="15471" max="15471" width="8.77734375" style="1" customWidth="1"/>
    <col min="15472" max="15472" width="7.44140625" style="1" customWidth="1"/>
    <col min="15473" max="15475" width="3.77734375" style="1" customWidth="1"/>
    <col min="15476" max="15476" width="3.44140625" style="1" customWidth="1"/>
    <col min="15477" max="15477" width="2.77734375" style="1" customWidth="1"/>
    <col min="15478" max="15478" width="3" style="1" customWidth="1"/>
    <col min="15479" max="15481" width="0" style="1" hidden="1" customWidth="1"/>
    <col min="15482" max="15482" width="4.44140625" style="1" customWidth="1"/>
    <col min="15483" max="15483" width="0" style="1" hidden="1" customWidth="1"/>
    <col min="15484" max="15485" width="14.77734375" style="1" customWidth="1"/>
    <col min="15486" max="15486" width="15.21875" style="1" customWidth="1"/>
    <col min="15487" max="15487" width="6.44140625" style="1" customWidth="1"/>
    <col min="15488" max="15488" width="15.21875" style="1" customWidth="1"/>
    <col min="15489" max="15489" width="4.21875" style="1" customWidth="1"/>
    <col min="15490" max="15490" width="3" style="1" customWidth="1"/>
    <col min="15491" max="15493" width="0" style="1" hidden="1" customWidth="1"/>
    <col min="15494" max="15494" width="3" style="1" customWidth="1"/>
    <col min="15495" max="15495" width="0" style="1" hidden="1" customWidth="1"/>
    <col min="15496" max="15496" width="3" style="1" customWidth="1"/>
    <col min="15497" max="15497" width="0" style="1" hidden="1" customWidth="1"/>
    <col min="15498" max="15498" width="4.44140625" style="1" customWidth="1"/>
    <col min="15499" max="15499" width="34.21875" style="1" customWidth="1"/>
    <col min="15500" max="15500" width="23.44140625" style="1" customWidth="1"/>
    <col min="15501" max="15501" width="9.21875" style="1" customWidth="1"/>
    <col min="15502" max="15502" width="19.44140625" style="1" customWidth="1"/>
    <col min="15503" max="15503" width="42.77734375" style="1" customWidth="1"/>
    <col min="15504" max="15504" width="5.77734375" style="1" customWidth="1"/>
    <col min="15505" max="15505" width="31.44140625" style="1" customWidth="1"/>
    <col min="15506" max="15506" width="16.21875" style="1" customWidth="1"/>
    <col min="15507" max="15508" width="9.21875" style="1" customWidth="1"/>
    <col min="15509" max="15509" width="11.21875" style="1" customWidth="1"/>
    <col min="15510" max="15510" width="2.21875" style="1" customWidth="1"/>
    <col min="15511" max="15716" width="10.88671875" style="1"/>
    <col min="15717" max="15717" width="12" style="1" customWidth="1"/>
    <col min="15718" max="15718" width="2.77734375" style="1" customWidth="1"/>
    <col min="15719" max="15720" width="6.44140625" style="1" customWidth="1"/>
    <col min="15721" max="15721" width="5.77734375" style="1" customWidth="1"/>
    <col min="15722" max="15722" width="6.44140625" style="1" customWidth="1"/>
    <col min="15723" max="15723" width="13.77734375" style="1" customWidth="1"/>
    <col min="15724" max="15725" width="9" style="1" customWidth="1"/>
    <col min="15726" max="15726" width="2.44140625" style="1" customWidth="1"/>
    <col min="15727" max="15727" width="8.77734375" style="1" customWidth="1"/>
    <col min="15728" max="15728" width="7.44140625" style="1" customWidth="1"/>
    <col min="15729" max="15731" width="3.77734375" style="1" customWidth="1"/>
    <col min="15732" max="15732" width="3.44140625" style="1" customWidth="1"/>
    <col min="15733" max="15733" width="2.77734375" style="1" customWidth="1"/>
    <col min="15734" max="15734" width="3" style="1" customWidth="1"/>
    <col min="15735" max="15737" width="0" style="1" hidden="1" customWidth="1"/>
    <col min="15738" max="15738" width="4.44140625" style="1" customWidth="1"/>
    <col min="15739" max="15739" width="0" style="1" hidden="1" customWidth="1"/>
    <col min="15740" max="15741" width="14.77734375" style="1" customWidth="1"/>
    <col min="15742" max="15742" width="15.21875" style="1" customWidth="1"/>
    <col min="15743" max="15743" width="6.44140625" style="1" customWidth="1"/>
    <col min="15744" max="15744" width="15.21875" style="1" customWidth="1"/>
    <col min="15745" max="15745" width="4.21875" style="1" customWidth="1"/>
    <col min="15746" max="15746" width="3" style="1" customWidth="1"/>
    <col min="15747" max="15749" width="0" style="1" hidden="1" customWidth="1"/>
    <col min="15750" max="15750" width="3" style="1" customWidth="1"/>
    <col min="15751" max="15751" width="0" style="1" hidden="1" customWidth="1"/>
    <col min="15752" max="15752" width="3" style="1" customWidth="1"/>
    <col min="15753" max="15753" width="0" style="1" hidden="1" customWidth="1"/>
    <col min="15754" max="15754" width="4.44140625" style="1" customWidth="1"/>
    <col min="15755" max="15755" width="34.21875" style="1" customWidth="1"/>
    <col min="15756" max="15756" width="23.44140625" style="1" customWidth="1"/>
    <col min="15757" max="15757" width="9.21875" style="1" customWidth="1"/>
    <col min="15758" max="15758" width="19.44140625" style="1" customWidth="1"/>
    <col min="15759" max="15759" width="42.77734375" style="1" customWidth="1"/>
    <col min="15760" max="15760" width="5.77734375" style="1" customWidth="1"/>
    <col min="15761" max="15761" width="31.44140625" style="1" customWidth="1"/>
    <col min="15762" max="15762" width="16.21875" style="1" customWidth="1"/>
    <col min="15763" max="15764" width="9.21875" style="1" customWidth="1"/>
    <col min="15765" max="15765" width="11.21875" style="1" customWidth="1"/>
    <col min="15766" max="15766" width="2.21875" style="1" customWidth="1"/>
    <col min="15767" max="15972" width="10.88671875" style="1"/>
    <col min="15973" max="15973" width="12" style="1" customWidth="1"/>
    <col min="15974" max="15974" width="2.77734375" style="1" customWidth="1"/>
    <col min="15975" max="15976" width="6.44140625" style="1" customWidth="1"/>
    <col min="15977" max="15977" width="5.77734375" style="1" customWidth="1"/>
    <col min="15978" max="15978" width="6.44140625" style="1" customWidth="1"/>
    <col min="15979" max="15979" width="13.77734375" style="1" customWidth="1"/>
    <col min="15980" max="15981" width="9" style="1" customWidth="1"/>
    <col min="15982" max="15982" width="2.44140625" style="1" customWidth="1"/>
    <col min="15983" max="15983" width="8.77734375" style="1" customWidth="1"/>
    <col min="15984" max="15984" width="7.44140625" style="1" customWidth="1"/>
    <col min="15985" max="15987" width="3.77734375" style="1" customWidth="1"/>
    <col min="15988" max="15988" width="3.44140625" style="1" customWidth="1"/>
    <col min="15989" max="15989" width="2.77734375" style="1" customWidth="1"/>
    <col min="15990" max="15990" width="3" style="1" customWidth="1"/>
    <col min="15991" max="15993" width="0" style="1" hidden="1" customWidth="1"/>
    <col min="15994" max="15994" width="4.44140625" style="1" customWidth="1"/>
    <col min="15995" max="15995" width="0" style="1" hidden="1" customWidth="1"/>
    <col min="15996" max="15997" width="14.77734375" style="1" customWidth="1"/>
    <col min="15998" max="15998" width="15.21875" style="1" customWidth="1"/>
    <col min="15999" max="15999" width="6.44140625" style="1" customWidth="1"/>
    <col min="16000" max="16000" width="15.21875" style="1" customWidth="1"/>
    <col min="16001" max="16001" width="4.21875" style="1" customWidth="1"/>
    <col min="16002" max="16002" width="3" style="1" customWidth="1"/>
    <col min="16003" max="16005" width="0" style="1" hidden="1" customWidth="1"/>
    <col min="16006" max="16006" width="3" style="1" customWidth="1"/>
    <col min="16007" max="16007" width="0" style="1" hidden="1" customWidth="1"/>
    <col min="16008" max="16008" width="3" style="1" customWidth="1"/>
    <col min="16009" max="16009" width="0" style="1" hidden="1" customWidth="1"/>
    <col min="16010" max="16010" width="4.44140625" style="1" customWidth="1"/>
    <col min="16011" max="16011" width="34.21875" style="1" customWidth="1"/>
    <col min="16012" max="16012" width="23.44140625" style="1" customWidth="1"/>
    <col min="16013" max="16013" width="9.21875" style="1" customWidth="1"/>
    <col min="16014" max="16014" width="19.44140625" style="1" customWidth="1"/>
    <col min="16015" max="16015" width="42.77734375" style="1" customWidth="1"/>
    <col min="16016" max="16016" width="5.77734375" style="1" customWidth="1"/>
    <col min="16017" max="16017" width="31.44140625" style="1" customWidth="1"/>
    <col min="16018" max="16018" width="16.21875" style="1" customWidth="1"/>
    <col min="16019" max="16020" width="9.21875" style="1" customWidth="1"/>
    <col min="16021" max="16021" width="11.21875" style="1" customWidth="1"/>
    <col min="16022" max="16022" width="2.21875" style="1" customWidth="1"/>
    <col min="16023" max="16228" width="10.88671875" style="1"/>
    <col min="16229" max="16229" width="12" style="1" customWidth="1"/>
    <col min="16230" max="16230" width="2.77734375" style="1" customWidth="1"/>
    <col min="16231" max="16232" width="6.44140625" style="1" customWidth="1"/>
    <col min="16233" max="16233" width="5.77734375" style="1" customWidth="1"/>
    <col min="16234" max="16234" width="6.44140625" style="1" customWidth="1"/>
    <col min="16235" max="16235" width="13.77734375" style="1" customWidth="1"/>
    <col min="16236" max="16237" width="9" style="1" customWidth="1"/>
    <col min="16238" max="16238" width="2.44140625" style="1" customWidth="1"/>
    <col min="16239" max="16239" width="8.77734375" style="1" customWidth="1"/>
    <col min="16240" max="16240" width="7.44140625" style="1" customWidth="1"/>
    <col min="16241" max="16243" width="3.77734375" style="1" customWidth="1"/>
    <col min="16244" max="16244" width="3.44140625" style="1" customWidth="1"/>
    <col min="16245" max="16245" width="2.77734375" style="1" customWidth="1"/>
    <col min="16246" max="16246" width="3" style="1" customWidth="1"/>
    <col min="16247" max="16249" width="0" style="1" hidden="1" customWidth="1"/>
    <col min="16250" max="16250" width="4.44140625" style="1" customWidth="1"/>
    <col min="16251" max="16251" width="0" style="1" hidden="1" customWidth="1"/>
    <col min="16252" max="16253" width="14.77734375" style="1" customWidth="1"/>
    <col min="16254" max="16254" width="15.21875" style="1" customWidth="1"/>
    <col min="16255" max="16255" width="6.44140625" style="1" customWidth="1"/>
    <col min="16256" max="16256" width="15.21875" style="1" customWidth="1"/>
    <col min="16257" max="16257" width="4.21875" style="1" customWidth="1"/>
    <col min="16258" max="16258" width="3" style="1" customWidth="1"/>
    <col min="16259" max="16261" width="0" style="1" hidden="1" customWidth="1"/>
    <col min="16262" max="16262" width="3" style="1" customWidth="1"/>
    <col min="16263" max="16263" width="0" style="1" hidden="1" customWidth="1"/>
    <col min="16264" max="16264" width="3" style="1" customWidth="1"/>
    <col min="16265" max="16265" width="0" style="1" hidden="1" customWidth="1"/>
    <col min="16266" max="16266" width="4.44140625" style="1" customWidth="1"/>
    <col min="16267" max="16267" width="34.21875" style="1" customWidth="1"/>
    <col min="16268" max="16268" width="23.44140625" style="1" customWidth="1"/>
    <col min="16269" max="16269" width="9.21875" style="1" customWidth="1"/>
    <col min="16270" max="16270" width="19.44140625" style="1" customWidth="1"/>
    <col min="16271" max="16271" width="42.77734375" style="1" customWidth="1"/>
    <col min="16272" max="16272" width="5.77734375" style="1" customWidth="1"/>
    <col min="16273" max="16273" width="31.44140625" style="1" customWidth="1"/>
    <col min="16274" max="16274" width="16.21875" style="1" customWidth="1"/>
    <col min="16275" max="16276" width="9.21875" style="1" customWidth="1"/>
    <col min="16277" max="16277" width="11.21875" style="1" customWidth="1"/>
    <col min="16278" max="16278" width="2.21875" style="1" customWidth="1"/>
    <col min="16279" max="16383" width="10.88671875" style="1"/>
    <col min="16384" max="16384" width="11.44140625" style="1" customWidth="1"/>
  </cols>
  <sheetData>
    <row r="1" spans="1:193 1680:1680" x14ac:dyDescent="0.2">
      <c r="A1" s="5"/>
      <c r="B1" s="546" t="s">
        <v>465</v>
      </c>
      <c r="C1" s="547"/>
      <c r="D1" s="547"/>
      <c r="E1" s="547"/>
      <c r="F1" s="547"/>
      <c r="G1" s="547"/>
      <c r="H1" s="547"/>
      <c r="I1" s="548"/>
      <c r="J1" s="549"/>
      <c r="K1" s="550"/>
      <c r="L1" s="106"/>
      <c r="M1" s="105"/>
      <c r="N1" s="105"/>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5"/>
      <c r="AN1" s="106"/>
      <c r="AO1" s="106"/>
      <c r="AP1" s="106"/>
      <c r="AQ1" s="105"/>
      <c r="AR1" s="106"/>
      <c r="AS1" s="106"/>
      <c r="AT1" s="106"/>
      <c r="AU1" s="105"/>
      <c r="AV1" s="106"/>
      <c r="AW1" s="106"/>
      <c r="AX1" s="106"/>
      <c r="AY1" s="105"/>
      <c r="AZ1" s="106"/>
      <c r="BA1" s="106"/>
      <c r="BB1" s="106"/>
      <c r="BC1" s="105"/>
      <c r="BD1" s="106"/>
      <c r="BE1" s="106"/>
      <c r="BF1" s="106"/>
      <c r="BG1" s="105"/>
      <c r="BH1" s="106"/>
      <c r="BI1" s="106"/>
      <c r="BJ1" s="106"/>
      <c r="BK1" s="105"/>
      <c r="BL1" s="106"/>
      <c r="BM1" s="106"/>
      <c r="BN1" s="106"/>
      <c r="BO1" s="105"/>
      <c r="BP1" s="106"/>
      <c r="BQ1" s="106"/>
      <c r="BR1" s="106"/>
      <c r="BS1" s="105"/>
      <c r="BT1" s="106"/>
      <c r="BU1" s="106"/>
      <c r="BV1" s="106"/>
      <c r="BW1" s="105"/>
      <c r="BX1" s="106"/>
      <c r="BY1" s="106"/>
      <c r="BZ1" s="106"/>
      <c r="CA1" s="105"/>
      <c r="CB1" s="106"/>
      <c r="CC1" s="106"/>
      <c r="CD1" s="106"/>
      <c r="CE1" s="105"/>
      <c r="CF1" s="106"/>
      <c r="CG1" s="106"/>
      <c r="CH1" s="106"/>
      <c r="CI1" s="106"/>
      <c r="CJ1" s="106"/>
      <c r="CK1" s="106"/>
      <c r="CL1" s="106"/>
      <c r="CM1" s="106"/>
      <c r="CN1" s="106"/>
      <c r="CO1" s="106"/>
      <c r="CP1" s="106"/>
      <c r="CQ1" s="106"/>
      <c r="CR1" s="106"/>
      <c r="CS1" s="106"/>
      <c r="CT1" s="106"/>
      <c r="CU1" s="106"/>
      <c r="CV1" s="106"/>
      <c r="CW1" s="106"/>
      <c r="CX1" s="106"/>
      <c r="CY1" s="106"/>
      <c r="CZ1" s="106"/>
      <c r="DA1" s="106"/>
      <c r="DB1" s="106"/>
      <c r="DC1" s="106"/>
      <c r="DD1" s="106"/>
      <c r="DE1" s="105"/>
      <c r="DF1" s="106"/>
      <c r="DG1" s="105"/>
      <c r="DH1" s="105"/>
      <c r="DI1" s="106"/>
      <c r="DJ1" s="106"/>
      <c r="DK1" s="106"/>
      <c r="DL1" s="106"/>
      <c r="DM1" s="105"/>
      <c r="DN1" s="106"/>
      <c r="DO1" s="105"/>
      <c r="DP1" s="106"/>
      <c r="DQ1" s="106"/>
      <c r="DR1" s="106"/>
      <c r="DS1" s="106"/>
      <c r="DT1" s="106"/>
      <c r="DU1" s="106"/>
      <c r="DV1" s="106"/>
      <c r="DW1" s="106"/>
      <c r="DX1" s="106"/>
      <c r="DY1" s="106"/>
      <c r="DZ1" s="106"/>
      <c r="EA1" s="106"/>
      <c r="EB1" s="106"/>
      <c r="EC1" s="106"/>
      <c r="ED1" s="106"/>
      <c r="EE1" s="106"/>
      <c r="EF1" s="106"/>
      <c r="EG1" s="106"/>
      <c r="EH1" s="106"/>
      <c r="EI1" s="106"/>
      <c r="EJ1" s="106"/>
      <c r="EK1" s="106"/>
      <c r="EL1" s="106"/>
      <c r="EM1" s="106"/>
      <c r="EN1" s="106"/>
      <c r="EO1" s="106"/>
      <c r="EP1" s="106"/>
      <c r="EQ1" s="106"/>
      <c r="ER1" s="106"/>
      <c r="ES1" s="106"/>
      <c r="ET1" s="106"/>
      <c r="EU1" s="106"/>
      <c r="EV1" s="106"/>
      <c r="EW1" s="106"/>
      <c r="EX1" s="106"/>
      <c r="EY1" s="106"/>
      <c r="EZ1" s="106"/>
      <c r="FA1" s="106"/>
      <c r="FB1" s="106"/>
      <c r="FC1" s="106"/>
      <c r="FD1" s="106"/>
      <c r="FE1" s="106"/>
      <c r="FF1" s="106"/>
      <c r="FG1" s="106"/>
      <c r="FH1" s="106"/>
      <c r="FI1" s="106"/>
      <c r="FJ1" s="106"/>
      <c r="FK1" s="106"/>
      <c r="FL1" s="106"/>
      <c r="FM1" s="106"/>
      <c r="FN1" s="106"/>
      <c r="FO1" s="106"/>
      <c r="FP1" s="106"/>
      <c r="FQ1" s="106"/>
      <c r="FR1" s="106"/>
      <c r="FS1" s="106"/>
      <c r="FT1" s="106"/>
      <c r="FU1" s="106"/>
      <c r="FV1" s="106"/>
      <c r="FW1" s="106"/>
      <c r="FX1" s="106"/>
      <c r="FY1" s="106"/>
      <c r="FZ1" s="106"/>
      <c r="GA1" s="106"/>
      <c r="GB1" s="106"/>
      <c r="GC1" s="106"/>
      <c r="GD1" s="106"/>
      <c r="GE1" s="106"/>
      <c r="GF1" s="106"/>
      <c r="GG1" s="106"/>
      <c r="GH1" s="106"/>
      <c r="GI1" s="106"/>
      <c r="GJ1" s="106"/>
      <c r="GK1" s="153" t="s">
        <v>464</v>
      </c>
      <c r="BLP1" s="152" t="s">
        <v>227</v>
      </c>
    </row>
    <row r="2" spans="1:193 1680:1680" x14ac:dyDescent="0.2">
      <c r="A2" s="5"/>
      <c r="B2" s="553" t="s">
        <v>463</v>
      </c>
      <c r="C2" s="554"/>
      <c r="D2" s="554"/>
      <c r="E2" s="554"/>
      <c r="F2" s="554"/>
      <c r="G2" s="554"/>
      <c r="H2" s="554"/>
      <c r="I2" s="555"/>
      <c r="J2" s="551"/>
      <c r="K2" s="552"/>
      <c r="L2" s="106"/>
      <c r="M2" s="105"/>
      <c r="N2" s="105"/>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5"/>
      <c r="AN2" s="106"/>
      <c r="AO2" s="106"/>
      <c r="AP2" s="106"/>
      <c r="AQ2" s="105"/>
      <c r="AR2" s="106"/>
      <c r="AS2" s="106"/>
      <c r="AT2" s="106"/>
      <c r="AU2" s="105"/>
      <c r="AV2" s="106"/>
      <c r="AW2" s="106"/>
      <c r="AX2" s="106"/>
      <c r="AY2" s="105"/>
      <c r="AZ2" s="106"/>
      <c r="BA2" s="106"/>
      <c r="BB2" s="106"/>
      <c r="BC2" s="105"/>
      <c r="BD2" s="106"/>
      <c r="BE2" s="106"/>
      <c r="BF2" s="106"/>
      <c r="BG2" s="105"/>
      <c r="BH2" s="106"/>
      <c r="BI2" s="106"/>
      <c r="BJ2" s="106"/>
      <c r="BK2" s="105"/>
      <c r="BL2" s="106"/>
      <c r="BM2" s="106"/>
      <c r="BN2" s="106"/>
      <c r="BO2" s="105"/>
      <c r="BP2" s="106"/>
      <c r="BQ2" s="106"/>
      <c r="BR2" s="106"/>
      <c r="BS2" s="105"/>
      <c r="BT2" s="106"/>
      <c r="BU2" s="106"/>
      <c r="BV2" s="106"/>
      <c r="BW2" s="105"/>
      <c r="BX2" s="106"/>
      <c r="BY2" s="106"/>
      <c r="BZ2" s="106"/>
      <c r="CA2" s="105"/>
      <c r="CB2" s="106"/>
      <c r="CC2" s="106"/>
      <c r="CD2" s="106"/>
      <c r="CE2" s="105"/>
      <c r="CF2" s="106"/>
      <c r="CG2" s="106"/>
      <c r="CH2" s="106"/>
      <c r="CI2" s="106"/>
      <c r="CJ2" s="106"/>
      <c r="CK2" s="106"/>
      <c r="CL2" s="106"/>
      <c r="CM2" s="106"/>
      <c r="CN2" s="106"/>
      <c r="CO2" s="106"/>
      <c r="CP2" s="106"/>
      <c r="CQ2" s="106"/>
      <c r="CR2" s="106"/>
      <c r="CS2" s="106"/>
      <c r="CT2" s="106"/>
      <c r="CU2" s="106"/>
      <c r="CV2" s="106"/>
      <c r="CW2" s="106"/>
      <c r="CX2" s="106"/>
      <c r="CY2" s="106"/>
      <c r="CZ2" s="106"/>
      <c r="DA2" s="106"/>
      <c r="DB2" s="106"/>
      <c r="DC2" s="106"/>
      <c r="DD2" s="106"/>
      <c r="DE2" s="105"/>
      <c r="DF2" s="106"/>
      <c r="DG2" s="105"/>
      <c r="DH2" s="105"/>
      <c r="DI2" s="106"/>
      <c r="DJ2" s="106"/>
      <c r="DK2" s="106"/>
      <c r="DL2" s="106"/>
      <c r="DM2" s="105"/>
      <c r="DN2" s="106"/>
      <c r="DO2" s="105"/>
      <c r="DP2" s="106"/>
      <c r="DQ2" s="106"/>
      <c r="DR2" s="106"/>
      <c r="DS2" s="106"/>
      <c r="DT2" s="106"/>
      <c r="DU2" s="106"/>
      <c r="DV2" s="106"/>
      <c r="DW2" s="106"/>
      <c r="DX2" s="106"/>
      <c r="DY2" s="106"/>
      <c r="DZ2" s="106"/>
      <c r="EA2" s="106"/>
      <c r="EB2" s="106"/>
      <c r="EC2" s="106"/>
      <c r="ED2" s="106"/>
      <c r="EE2" s="106"/>
      <c r="EF2" s="106"/>
      <c r="EG2" s="106"/>
      <c r="EH2" s="106"/>
      <c r="EI2" s="106"/>
      <c r="EJ2" s="106"/>
      <c r="EK2" s="106"/>
      <c r="EL2" s="106"/>
      <c r="EM2" s="106"/>
      <c r="EN2" s="106"/>
      <c r="EO2" s="106"/>
      <c r="EP2" s="106"/>
      <c r="EQ2" s="106"/>
      <c r="ER2" s="106"/>
      <c r="ES2" s="106"/>
      <c r="ET2" s="106"/>
      <c r="EU2" s="106"/>
      <c r="EV2" s="106"/>
      <c r="EW2" s="106"/>
      <c r="EX2" s="106"/>
      <c r="EY2" s="106"/>
      <c r="EZ2" s="106"/>
      <c r="FA2" s="106"/>
      <c r="FB2" s="106"/>
      <c r="FC2" s="106"/>
      <c r="FD2" s="106"/>
      <c r="FE2" s="106"/>
      <c r="FF2" s="106"/>
      <c r="FG2" s="106"/>
      <c r="FH2" s="106"/>
      <c r="FI2" s="106"/>
      <c r="FJ2" s="106"/>
      <c r="FK2" s="106"/>
      <c r="FL2" s="106"/>
      <c r="FM2" s="106"/>
      <c r="FN2" s="106"/>
      <c r="FO2" s="106"/>
      <c r="FP2" s="106"/>
      <c r="FQ2" s="106"/>
      <c r="FR2" s="106"/>
      <c r="FS2" s="106"/>
      <c r="FT2" s="106"/>
      <c r="FU2" s="106"/>
      <c r="FV2" s="106"/>
      <c r="FW2" s="106"/>
      <c r="FX2" s="106"/>
      <c r="FY2" s="106"/>
      <c r="FZ2" s="106"/>
      <c r="GA2" s="106"/>
      <c r="GB2" s="106"/>
      <c r="GC2" s="106"/>
      <c r="GD2" s="106"/>
      <c r="GE2" s="106"/>
      <c r="GF2" s="106"/>
      <c r="GG2" s="106"/>
      <c r="GH2" s="106"/>
      <c r="GI2" s="106"/>
      <c r="GJ2" s="106"/>
      <c r="GK2" s="106"/>
      <c r="BLP2" s="136"/>
    </row>
    <row r="3" spans="1:193 1680:1680" x14ac:dyDescent="0.2">
      <c r="A3" s="5"/>
      <c r="B3" s="148" t="s">
        <v>462</v>
      </c>
      <c r="C3" s="556" t="s">
        <v>461</v>
      </c>
      <c r="D3" s="557"/>
      <c r="E3" s="557"/>
      <c r="F3" s="557"/>
      <c r="G3" s="557"/>
      <c r="H3" s="558"/>
      <c r="I3" s="144" t="s">
        <v>460</v>
      </c>
      <c r="J3" s="551"/>
      <c r="K3" s="552"/>
      <c r="L3" s="106"/>
      <c r="M3" s="105"/>
      <c r="N3" s="105"/>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5"/>
      <c r="AN3" s="106"/>
      <c r="AO3" s="106"/>
      <c r="AP3" s="106"/>
      <c r="AQ3" s="105"/>
      <c r="AR3" s="106"/>
      <c r="AS3" s="106"/>
      <c r="AT3" s="106"/>
      <c r="AU3" s="105"/>
      <c r="AV3" s="106"/>
      <c r="AW3" s="106"/>
      <c r="AX3" s="106"/>
      <c r="AY3" s="105"/>
      <c r="AZ3" s="106"/>
      <c r="BA3" s="106"/>
      <c r="BB3" s="106"/>
      <c r="BC3" s="105"/>
      <c r="BD3" s="106"/>
      <c r="BE3" s="106"/>
      <c r="BF3" s="106"/>
      <c r="BG3" s="105"/>
      <c r="BH3" s="106"/>
      <c r="BI3" s="106"/>
      <c r="BJ3" s="106"/>
      <c r="BK3" s="105"/>
      <c r="BL3" s="106"/>
      <c r="BM3" s="106"/>
      <c r="BN3" s="106"/>
      <c r="BO3" s="105"/>
      <c r="BP3" s="106"/>
      <c r="BQ3" s="106"/>
      <c r="BR3" s="106"/>
      <c r="BS3" s="105"/>
      <c r="BT3" s="106"/>
      <c r="BU3" s="106"/>
      <c r="BV3" s="106"/>
      <c r="BW3" s="105"/>
      <c r="BX3" s="106"/>
      <c r="BY3" s="106"/>
      <c r="BZ3" s="106"/>
      <c r="CA3" s="105"/>
      <c r="CB3" s="106"/>
      <c r="CC3" s="106"/>
      <c r="CD3" s="106"/>
      <c r="CE3" s="105"/>
      <c r="CF3" s="106"/>
      <c r="CG3" s="106"/>
      <c r="CH3" s="106"/>
      <c r="CI3" s="106"/>
      <c r="CJ3" s="106"/>
      <c r="CK3" s="106"/>
      <c r="CL3" s="106"/>
      <c r="CM3" s="106"/>
      <c r="CN3" s="106"/>
      <c r="CO3" s="106"/>
      <c r="CP3" s="106"/>
      <c r="CQ3" s="106"/>
      <c r="CR3" s="106"/>
      <c r="CS3" s="106"/>
      <c r="CT3" s="106"/>
      <c r="CU3" s="106"/>
      <c r="CV3" s="106"/>
      <c r="CW3" s="106"/>
      <c r="CX3" s="106"/>
      <c r="CY3" s="106"/>
      <c r="CZ3" s="106"/>
      <c r="DA3" s="106"/>
      <c r="DB3" s="106"/>
      <c r="DC3" s="106"/>
      <c r="DD3" s="106"/>
      <c r="DE3" s="105"/>
      <c r="DF3" s="106"/>
      <c r="DG3" s="105"/>
      <c r="DH3" s="105"/>
      <c r="DI3" s="106"/>
      <c r="DJ3" s="106"/>
      <c r="DK3" s="106"/>
      <c r="DL3" s="106"/>
      <c r="DM3" s="105"/>
      <c r="DN3" s="106"/>
      <c r="DO3" s="105"/>
      <c r="DP3" s="106"/>
      <c r="DQ3" s="106"/>
      <c r="DR3" s="106"/>
      <c r="DS3" s="106"/>
      <c r="DT3" s="106"/>
      <c r="DU3" s="106"/>
      <c r="DV3" s="106"/>
      <c r="DW3" s="106"/>
      <c r="DX3" s="106"/>
      <c r="DY3" s="106"/>
      <c r="DZ3" s="106"/>
      <c r="EA3" s="106"/>
      <c r="EB3" s="106"/>
      <c r="EC3" s="106"/>
      <c r="ED3" s="106"/>
      <c r="EE3" s="106"/>
      <c r="EF3" s="106"/>
      <c r="EG3" s="106"/>
      <c r="EH3" s="106"/>
      <c r="EI3" s="106"/>
      <c r="EJ3" s="106"/>
      <c r="EK3" s="106"/>
      <c r="EL3" s="106"/>
      <c r="EM3" s="106"/>
      <c r="EN3" s="106"/>
      <c r="EO3" s="106"/>
      <c r="EP3" s="106"/>
      <c r="EQ3" s="106"/>
      <c r="ER3" s="106"/>
      <c r="ES3" s="106"/>
      <c r="ET3" s="106"/>
      <c r="EU3" s="106"/>
      <c r="EV3" s="106"/>
      <c r="EW3" s="106"/>
      <c r="EX3" s="106"/>
      <c r="EY3" s="106"/>
      <c r="EZ3" s="106"/>
      <c r="FA3" s="106"/>
      <c r="FB3" s="106"/>
      <c r="FC3" s="106"/>
      <c r="FD3" s="106"/>
      <c r="FE3" s="106"/>
      <c r="FF3" s="106"/>
      <c r="FG3" s="106"/>
      <c r="FH3" s="106"/>
      <c r="FI3" s="106"/>
      <c r="FJ3" s="106"/>
      <c r="FK3" s="106"/>
      <c r="FL3" s="106"/>
      <c r="FM3" s="106"/>
      <c r="FN3" s="106"/>
      <c r="FO3" s="106"/>
      <c r="FP3" s="106"/>
      <c r="FQ3" s="106"/>
      <c r="FR3" s="106"/>
      <c r="FS3" s="106"/>
      <c r="FT3" s="106"/>
      <c r="FU3" s="106"/>
      <c r="FV3" s="106"/>
      <c r="FW3" s="106"/>
      <c r="FX3" s="106"/>
      <c r="FY3" s="106"/>
      <c r="FZ3" s="106"/>
      <c r="GA3" s="106"/>
      <c r="GB3" s="106"/>
      <c r="GC3" s="106"/>
      <c r="GD3" s="106"/>
      <c r="GE3" s="106"/>
      <c r="GF3" s="106"/>
      <c r="GG3" s="106"/>
      <c r="GH3" s="106"/>
      <c r="GI3" s="106"/>
      <c r="GJ3" s="106"/>
      <c r="GK3" s="106"/>
      <c r="BLP3" s="136"/>
    </row>
    <row r="4" spans="1:193 1680:1680" x14ac:dyDescent="0.2">
      <c r="A4" s="5"/>
      <c r="B4" s="143" t="s">
        <v>459</v>
      </c>
      <c r="C4" s="559" t="s">
        <v>458</v>
      </c>
      <c r="D4" s="560"/>
      <c r="E4" s="560"/>
      <c r="F4" s="560"/>
      <c r="G4" s="560"/>
      <c r="H4" s="561"/>
      <c r="I4" s="139" t="s">
        <v>457</v>
      </c>
      <c r="J4" s="551"/>
      <c r="K4" s="552"/>
      <c r="L4" s="106"/>
      <c r="M4" s="105"/>
      <c r="N4" s="105"/>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5"/>
      <c r="AN4" s="106"/>
      <c r="AO4" s="106"/>
      <c r="AP4" s="106"/>
      <c r="AQ4" s="105"/>
      <c r="AR4" s="106"/>
      <c r="AS4" s="106"/>
      <c r="AT4" s="106"/>
      <c r="AU4" s="105"/>
      <c r="AV4" s="106"/>
      <c r="AW4" s="106"/>
      <c r="AX4" s="106"/>
      <c r="AY4" s="105"/>
      <c r="AZ4" s="106"/>
      <c r="BA4" s="106"/>
      <c r="BB4" s="106"/>
      <c r="BC4" s="105"/>
      <c r="BD4" s="106"/>
      <c r="BE4" s="106"/>
      <c r="BF4" s="106"/>
      <c r="BG4" s="105"/>
      <c r="BH4" s="106"/>
      <c r="BI4" s="106"/>
      <c r="BJ4" s="106"/>
      <c r="BK4" s="105"/>
      <c r="BL4" s="106"/>
      <c r="BM4" s="106"/>
      <c r="BN4" s="106"/>
      <c r="BO4" s="105"/>
      <c r="BP4" s="106"/>
      <c r="BQ4" s="106"/>
      <c r="BR4" s="106"/>
      <c r="BS4" s="105"/>
      <c r="BT4" s="106"/>
      <c r="BU4" s="106"/>
      <c r="BV4" s="106"/>
      <c r="BW4" s="105"/>
      <c r="BX4" s="106"/>
      <c r="BY4" s="106"/>
      <c r="BZ4" s="106"/>
      <c r="CA4" s="105"/>
      <c r="CB4" s="106"/>
      <c r="CC4" s="106"/>
      <c r="CD4" s="106"/>
      <c r="CE4" s="105"/>
      <c r="CF4" s="106"/>
      <c r="CG4" s="106"/>
      <c r="CH4" s="106"/>
      <c r="CI4" s="106"/>
      <c r="CJ4" s="106"/>
      <c r="CK4" s="106"/>
      <c r="CL4" s="106"/>
      <c r="CM4" s="106"/>
      <c r="CN4" s="106"/>
      <c r="CO4" s="106"/>
      <c r="CP4" s="106"/>
      <c r="CQ4" s="106"/>
      <c r="CR4" s="106"/>
      <c r="CS4" s="106"/>
      <c r="CT4" s="106"/>
      <c r="CU4" s="106"/>
      <c r="CV4" s="106"/>
      <c r="CW4" s="106"/>
      <c r="CX4" s="106"/>
      <c r="CY4" s="106"/>
      <c r="CZ4" s="106"/>
      <c r="DA4" s="106"/>
      <c r="DB4" s="106"/>
      <c r="DC4" s="106"/>
      <c r="DD4" s="106"/>
      <c r="DE4" s="105"/>
      <c r="DF4" s="106"/>
      <c r="DG4" s="105"/>
      <c r="DH4" s="105"/>
      <c r="DI4" s="106"/>
      <c r="DJ4" s="109"/>
      <c r="DK4" s="106"/>
      <c r="DL4" s="106"/>
      <c r="DM4" s="105"/>
      <c r="DN4" s="106"/>
      <c r="DO4" s="105"/>
      <c r="DP4" s="106"/>
      <c r="DQ4" s="106"/>
      <c r="DR4" s="106"/>
      <c r="DS4" s="106"/>
      <c r="DT4" s="106"/>
      <c r="DU4" s="106"/>
      <c r="DV4" s="106"/>
      <c r="DW4" s="106"/>
      <c r="DX4" s="106"/>
      <c r="DY4" s="106"/>
      <c r="DZ4" s="106"/>
      <c r="EA4" s="106"/>
      <c r="EB4" s="106"/>
      <c r="EC4" s="106"/>
      <c r="ED4" s="106"/>
      <c r="EE4" s="106"/>
      <c r="EF4" s="106"/>
      <c r="EG4" s="106"/>
      <c r="EH4" s="106"/>
      <c r="EI4" s="106"/>
      <c r="EJ4" s="106"/>
      <c r="EK4" s="106"/>
      <c r="EL4" s="106"/>
      <c r="EM4" s="106"/>
      <c r="EN4" s="106"/>
      <c r="EO4" s="106"/>
      <c r="EP4" s="106"/>
      <c r="EQ4" s="106"/>
      <c r="ER4" s="106"/>
      <c r="ES4" s="106"/>
      <c r="ET4" s="106"/>
      <c r="EU4" s="106"/>
      <c r="EV4" s="106"/>
      <c r="EW4" s="106"/>
      <c r="EX4" s="106"/>
      <c r="EY4" s="106"/>
      <c r="EZ4" s="106"/>
      <c r="FA4" s="106"/>
      <c r="FB4" s="106"/>
      <c r="FC4" s="106"/>
      <c r="FD4" s="106"/>
      <c r="FE4" s="106"/>
      <c r="FF4" s="106"/>
      <c r="FG4" s="106"/>
      <c r="FH4" s="106"/>
      <c r="FI4" s="106"/>
      <c r="FJ4" s="106"/>
      <c r="FK4" s="106"/>
      <c r="FL4" s="106"/>
      <c r="FM4" s="106"/>
      <c r="FN4" s="106"/>
      <c r="FO4" s="106"/>
      <c r="FP4" s="106"/>
      <c r="FQ4" s="106"/>
      <c r="FR4" s="106"/>
      <c r="FS4" s="106"/>
      <c r="FT4" s="106"/>
      <c r="FU4" s="106"/>
      <c r="FV4" s="106"/>
      <c r="FW4" s="106"/>
      <c r="FX4" s="106"/>
      <c r="FY4" s="106"/>
      <c r="FZ4" s="106"/>
      <c r="GA4" s="106"/>
      <c r="GB4" s="106"/>
      <c r="GC4" s="106"/>
      <c r="GD4" s="106"/>
      <c r="GE4" s="106"/>
      <c r="GF4" s="106"/>
      <c r="GG4" s="106"/>
      <c r="GH4" s="106"/>
      <c r="GI4" s="106"/>
      <c r="GJ4" s="106"/>
      <c r="GK4" s="106"/>
      <c r="BLP4" s="136"/>
    </row>
    <row r="5" spans="1:193 1680:1680" ht="27.6" x14ac:dyDescent="0.2">
      <c r="A5" s="5"/>
      <c r="B5" s="135" t="s">
        <v>456</v>
      </c>
      <c r="C5" s="130" t="s">
        <v>455</v>
      </c>
      <c r="D5" s="135" t="s">
        <v>454</v>
      </c>
      <c r="E5" s="562" t="s">
        <v>453</v>
      </c>
      <c r="F5" s="563"/>
      <c r="G5" s="564"/>
      <c r="H5" s="131" t="s">
        <v>452</v>
      </c>
      <c r="I5" s="565" t="s">
        <v>451</v>
      </c>
      <c r="J5" s="566"/>
      <c r="K5" s="566"/>
      <c r="L5" s="566"/>
      <c r="M5" s="566"/>
      <c r="N5" s="567"/>
      <c r="O5" s="530" t="s">
        <v>450</v>
      </c>
      <c r="P5" s="531"/>
      <c r="Q5" s="532">
        <v>45558</v>
      </c>
      <c r="R5" s="533"/>
      <c r="S5" s="125"/>
      <c r="T5" s="125"/>
      <c r="U5" s="534"/>
      <c r="V5" s="534"/>
      <c r="W5" s="535"/>
      <c r="X5" s="536"/>
      <c r="Y5" s="120"/>
      <c r="Z5" s="120"/>
      <c r="AA5" s="120"/>
      <c r="AB5" s="120"/>
      <c r="AC5" s="120"/>
      <c r="AD5" s="120"/>
      <c r="AE5" s="120"/>
      <c r="AF5" s="120"/>
      <c r="AG5" s="120"/>
      <c r="AH5" s="120"/>
      <c r="AI5" s="121"/>
      <c r="AJ5" s="121"/>
      <c r="AK5" s="120"/>
      <c r="AL5" s="120"/>
      <c r="AM5" s="120"/>
      <c r="AN5" s="121"/>
      <c r="AO5" s="121"/>
      <c r="AP5" s="120"/>
      <c r="AQ5" s="120"/>
      <c r="AR5" s="121"/>
      <c r="AS5" s="121"/>
      <c r="AT5" s="120"/>
      <c r="AU5" s="120"/>
      <c r="AV5" s="121"/>
      <c r="AW5" s="121"/>
      <c r="AX5" s="120"/>
      <c r="AY5" s="120"/>
      <c r="AZ5" s="121"/>
      <c r="BA5" s="121"/>
      <c r="BB5" s="120"/>
      <c r="BC5" s="120"/>
      <c r="BD5" s="121"/>
      <c r="BE5" s="121"/>
      <c r="BF5" s="120"/>
      <c r="BG5" s="120"/>
      <c r="BH5" s="121"/>
      <c r="BI5" s="121"/>
      <c r="BJ5" s="120"/>
      <c r="BK5" s="120"/>
      <c r="BL5" s="121"/>
      <c r="BM5" s="121"/>
      <c r="BN5" s="120"/>
      <c r="BO5" s="120"/>
      <c r="BP5" s="121"/>
      <c r="BQ5" s="121"/>
      <c r="BR5" s="120"/>
      <c r="BS5" s="120"/>
      <c r="BT5" s="121"/>
      <c r="BU5" s="121"/>
      <c r="BV5" s="120"/>
      <c r="BW5" s="120"/>
      <c r="BX5" s="121"/>
      <c r="BY5" s="121"/>
      <c r="BZ5" s="120"/>
      <c r="CA5" s="120"/>
      <c r="CB5" s="121"/>
      <c r="CC5" s="121"/>
      <c r="CD5" s="120"/>
      <c r="CE5" s="120"/>
      <c r="CF5" s="121"/>
      <c r="CG5" s="121"/>
      <c r="CH5" s="120"/>
      <c r="CI5" s="120"/>
      <c r="CJ5" s="120"/>
      <c r="CK5" s="120"/>
      <c r="CL5" s="120"/>
      <c r="CM5" s="120"/>
      <c r="CN5" s="120"/>
      <c r="CO5" s="120"/>
      <c r="CP5" s="120"/>
      <c r="CQ5" s="120"/>
      <c r="CR5" s="120"/>
      <c r="CS5" s="120"/>
      <c r="CT5" s="120"/>
      <c r="CU5" s="120"/>
      <c r="CV5" s="120"/>
      <c r="CW5" s="120"/>
      <c r="CX5" s="120"/>
      <c r="CY5" s="120"/>
      <c r="CZ5" s="120"/>
      <c r="DA5" s="120"/>
      <c r="DB5" s="83"/>
      <c r="DC5" s="83"/>
      <c r="DD5" s="83"/>
      <c r="DE5" s="83"/>
      <c r="DF5" s="120"/>
      <c r="DG5" s="120"/>
      <c r="DH5" s="120"/>
      <c r="DI5" s="120"/>
      <c r="DJ5" s="120"/>
      <c r="DK5" s="120"/>
      <c r="DL5" s="120"/>
      <c r="DM5" s="83"/>
      <c r="DN5" s="120"/>
      <c r="DO5" s="120"/>
      <c r="DP5" s="120"/>
      <c r="DQ5" s="120"/>
      <c r="DR5" s="120"/>
      <c r="DS5" s="120"/>
      <c r="DT5" s="120"/>
      <c r="DU5" s="120"/>
      <c r="DV5" s="120"/>
      <c r="DW5" s="120"/>
      <c r="DX5" s="120"/>
      <c r="DY5" s="120"/>
      <c r="DZ5" s="120"/>
      <c r="EA5" s="120"/>
      <c r="EB5" s="120"/>
      <c r="EC5" s="120"/>
      <c r="ED5" s="120"/>
      <c r="EE5" s="120"/>
      <c r="EF5" s="120"/>
      <c r="EG5" s="120"/>
      <c r="EH5" s="120"/>
      <c r="EI5" s="120"/>
      <c r="EJ5" s="120"/>
      <c r="EK5" s="120"/>
      <c r="EL5" s="120"/>
      <c r="EM5" s="120"/>
      <c r="EN5" s="120"/>
      <c r="EO5" s="120"/>
      <c r="EP5" s="120"/>
      <c r="EQ5" s="120"/>
      <c r="ER5" s="120"/>
      <c r="ES5" s="120"/>
      <c r="ET5" s="120"/>
      <c r="EU5" s="120"/>
      <c r="EV5" s="120"/>
      <c r="EW5" s="120"/>
      <c r="EX5" s="120"/>
      <c r="EY5" s="120"/>
      <c r="EZ5" s="120"/>
      <c r="FA5" s="120"/>
      <c r="FB5" s="120"/>
      <c r="FC5" s="120"/>
      <c r="FD5" s="120"/>
      <c r="FE5" s="120"/>
      <c r="FF5" s="120"/>
      <c r="FG5" s="120"/>
      <c r="FH5" s="120"/>
      <c r="FI5" s="120"/>
      <c r="FJ5" s="120"/>
      <c r="FK5" s="120"/>
      <c r="FL5" s="120"/>
      <c r="FM5" s="120"/>
      <c r="FN5" s="120"/>
      <c r="FO5" s="120"/>
      <c r="FP5" s="120"/>
      <c r="FQ5" s="120"/>
      <c r="FR5" s="120"/>
      <c r="FS5" s="120"/>
      <c r="FT5" s="120"/>
      <c r="FU5" s="120"/>
      <c r="FV5" s="120"/>
      <c r="FW5" s="120"/>
      <c r="FX5" s="120"/>
      <c r="FY5" s="120"/>
      <c r="FZ5" s="120"/>
      <c r="GA5" s="120"/>
      <c r="GB5" s="120"/>
      <c r="GC5" s="120"/>
      <c r="GD5" s="120"/>
      <c r="GE5" s="120"/>
      <c r="GF5" s="120"/>
      <c r="GG5" s="120"/>
      <c r="GH5" s="120"/>
      <c r="GI5" s="120"/>
      <c r="GJ5" s="5"/>
      <c r="GK5" s="5"/>
    </row>
    <row r="6" spans="1:193 1680:1680" x14ac:dyDescent="0.2">
      <c r="A6" s="5"/>
      <c r="B6" s="83"/>
      <c r="C6" s="120"/>
      <c r="D6" s="83"/>
      <c r="E6" s="83"/>
      <c r="F6" s="83"/>
      <c r="G6" s="121"/>
      <c r="H6" s="121"/>
      <c r="I6" s="120"/>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1"/>
      <c r="AJ6" s="121"/>
      <c r="AK6" s="120"/>
      <c r="AL6" s="120"/>
      <c r="AM6" s="120"/>
      <c r="AN6" s="121"/>
      <c r="AO6" s="121"/>
      <c r="AP6" s="120"/>
      <c r="AQ6" s="120"/>
      <c r="AR6" s="121"/>
      <c r="AS6" s="121"/>
      <c r="AT6" s="120"/>
      <c r="AU6" s="120"/>
      <c r="AV6" s="121"/>
      <c r="AW6" s="121"/>
      <c r="AX6" s="120"/>
      <c r="AY6" s="120"/>
      <c r="AZ6" s="121"/>
      <c r="BA6" s="121"/>
      <c r="BB6" s="120"/>
      <c r="BC6" s="120"/>
      <c r="BD6" s="121"/>
      <c r="BE6" s="121"/>
      <c r="BF6" s="120"/>
      <c r="BG6" s="120"/>
      <c r="BH6" s="121"/>
      <c r="BI6" s="121"/>
      <c r="BJ6" s="120"/>
      <c r="BK6" s="120"/>
      <c r="BL6" s="121"/>
      <c r="BM6" s="121"/>
      <c r="BN6" s="120"/>
      <c r="BO6" s="120"/>
      <c r="BP6" s="121"/>
      <c r="BQ6" s="121"/>
      <c r="BR6" s="120"/>
      <c r="BS6" s="120"/>
      <c r="BT6" s="121"/>
      <c r="BU6" s="121"/>
      <c r="BV6" s="120"/>
      <c r="BW6" s="120"/>
      <c r="BX6" s="121"/>
      <c r="BY6" s="121"/>
      <c r="BZ6" s="120"/>
      <c r="CA6" s="120"/>
      <c r="CB6" s="121"/>
      <c r="CC6" s="121"/>
      <c r="CD6" s="120"/>
      <c r="CE6" s="120"/>
      <c r="CF6" s="121"/>
      <c r="CG6" s="121"/>
      <c r="CH6" s="120"/>
      <c r="CI6" s="120"/>
      <c r="CJ6" s="120"/>
      <c r="CK6" s="120"/>
      <c r="CL6" s="120"/>
      <c r="CM6" s="120"/>
      <c r="CN6" s="120"/>
      <c r="CO6" s="120"/>
      <c r="CP6" s="120"/>
      <c r="CQ6" s="120"/>
      <c r="CR6" s="120"/>
      <c r="CS6" s="120"/>
      <c r="CT6" s="120"/>
      <c r="CU6" s="120"/>
      <c r="CV6" s="120"/>
      <c r="CW6" s="120"/>
      <c r="CX6" s="120"/>
      <c r="CY6" s="120"/>
      <c r="CZ6" s="120"/>
      <c r="DA6" s="120"/>
      <c r="DB6" s="83"/>
      <c r="DC6" s="83"/>
      <c r="DD6" s="83"/>
      <c r="DE6" s="83"/>
      <c r="DF6" s="120"/>
      <c r="DG6" s="120"/>
      <c r="DH6" s="120"/>
      <c r="DI6" s="120"/>
      <c r="DJ6" s="120"/>
      <c r="DK6" s="120"/>
      <c r="DL6" s="120"/>
      <c r="DM6" s="83"/>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0"/>
      <c r="FO6" s="120"/>
      <c r="FP6" s="120"/>
      <c r="FQ6" s="120"/>
      <c r="FR6" s="120"/>
      <c r="FS6" s="120"/>
      <c r="FT6" s="120"/>
      <c r="FU6" s="120"/>
      <c r="FV6" s="120"/>
      <c r="FW6" s="120"/>
      <c r="FX6" s="120"/>
      <c r="FY6" s="120"/>
      <c r="FZ6" s="120"/>
      <c r="GA6" s="120"/>
      <c r="GB6" s="120"/>
      <c r="GC6" s="120"/>
      <c r="GD6" s="120"/>
      <c r="GE6" s="120"/>
      <c r="GF6" s="120"/>
      <c r="GG6" s="120"/>
      <c r="GH6" s="120"/>
      <c r="GI6" s="120"/>
      <c r="GJ6" s="5"/>
      <c r="GK6" s="5"/>
    </row>
    <row r="7" spans="1:193 1680:1680" s="5" customFormat="1" ht="13.2" x14ac:dyDescent="0.2">
      <c r="A7" s="105"/>
      <c r="B7" s="543" t="s">
        <v>449</v>
      </c>
      <c r="C7" s="544"/>
      <c r="D7" s="544"/>
      <c r="E7" s="544"/>
      <c r="F7" s="544"/>
      <c r="G7" s="544"/>
      <c r="H7" s="544"/>
      <c r="I7" s="118"/>
      <c r="J7" s="545" t="s">
        <v>448</v>
      </c>
      <c r="K7" s="545"/>
      <c r="L7" s="545"/>
      <c r="M7" s="545"/>
      <c r="N7" s="545"/>
      <c r="O7" s="545"/>
      <c r="P7" s="545"/>
      <c r="Q7" s="545"/>
      <c r="R7" s="545"/>
      <c r="S7" s="545"/>
      <c r="T7" s="545"/>
      <c r="U7" s="545"/>
      <c r="V7" s="545"/>
      <c r="W7" s="545"/>
      <c r="X7" s="545"/>
      <c r="Y7" s="545"/>
      <c r="Z7" s="545"/>
      <c r="AA7" s="545"/>
      <c r="AB7" s="545"/>
      <c r="AC7" s="538" t="s">
        <v>447</v>
      </c>
      <c r="AD7" s="538"/>
      <c r="AE7" s="538"/>
      <c r="AF7" s="538"/>
      <c r="AG7" s="538"/>
      <c r="AH7" s="538"/>
      <c r="AI7" s="539" t="s">
        <v>446</v>
      </c>
      <c r="AJ7" s="539"/>
      <c r="AK7" s="539"/>
      <c r="AL7" s="539"/>
      <c r="AM7" s="112"/>
      <c r="AN7" s="114" t="s">
        <v>445</v>
      </c>
      <c r="AO7" s="113"/>
      <c r="AP7" s="113"/>
      <c r="AQ7" s="112"/>
      <c r="AR7" s="113"/>
      <c r="AS7" s="113"/>
      <c r="AT7" s="113"/>
      <c r="AU7" s="112"/>
      <c r="AV7" s="113"/>
      <c r="AW7" s="113"/>
      <c r="AX7" s="113"/>
      <c r="AY7" s="112"/>
      <c r="AZ7" s="113"/>
      <c r="BA7" s="113"/>
      <c r="BB7" s="113"/>
      <c r="BC7" s="112"/>
      <c r="BD7" s="113"/>
      <c r="BE7" s="113"/>
      <c r="BF7" s="113"/>
      <c r="BG7" s="112"/>
      <c r="BH7" s="111"/>
      <c r="BI7" s="111"/>
      <c r="BJ7" s="111"/>
      <c r="BK7" s="112"/>
      <c r="BL7" s="111"/>
      <c r="BM7" s="111"/>
      <c r="BN7" s="111"/>
      <c r="BO7" s="112"/>
      <c r="BP7" s="111"/>
      <c r="BQ7" s="111"/>
      <c r="BR7" s="111"/>
      <c r="BS7" s="112"/>
      <c r="BT7" s="111"/>
      <c r="BU7" s="111"/>
      <c r="BV7" s="111"/>
      <c r="BW7" s="112"/>
      <c r="BX7" s="111"/>
      <c r="BY7" s="111"/>
      <c r="BZ7" s="111"/>
      <c r="CA7" s="112"/>
      <c r="CB7" s="111"/>
      <c r="CC7" s="111"/>
      <c r="CD7" s="111"/>
      <c r="CE7" s="112"/>
      <c r="CF7" s="111"/>
      <c r="CG7" s="111"/>
      <c r="CH7" s="111"/>
      <c r="CI7" s="111"/>
      <c r="CJ7" s="111"/>
      <c r="CK7" s="111"/>
      <c r="CL7" s="111"/>
      <c r="CM7" s="111"/>
      <c r="CN7" s="111"/>
      <c r="CO7" s="111"/>
      <c r="CP7" s="111"/>
      <c r="CQ7" s="111"/>
      <c r="CR7" s="111"/>
      <c r="CS7" s="111"/>
      <c r="CT7" s="111"/>
      <c r="CU7" s="111"/>
      <c r="CV7" s="111"/>
      <c r="CW7" s="111"/>
      <c r="CX7" s="110"/>
      <c r="CY7" s="110"/>
      <c r="CZ7" s="110"/>
      <c r="DA7" s="110"/>
      <c r="DB7" s="108"/>
      <c r="DC7" s="108"/>
      <c r="DD7" s="108"/>
      <c r="DE7" s="108"/>
      <c r="DF7" s="108"/>
      <c r="DG7" s="108"/>
      <c r="DH7" s="107"/>
      <c r="DI7" s="109">
        <f>IF(DA9&lt;0.6,1,4)</f>
        <v>4</v>
      </c>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c r="GD7" s="108"/>
      <c r="GE7" s="108"/>
      <c r="GF7" s="108"/>
      <c r="GG7" s="108"/>
      <c r="GH7" s="108"/>
      <c r="GI7" s="107"/>
    </row>
    <row r="8" spans="1:193 1680:1680" s="82" customFormat="1" ht="71.400000000000006" x14ac:dyDescent="0.3">
      <c r="A8" s="104" t="s">
        <v>444</v>
      </c>
      <c r="B8" s="88" t="s">
        <v>443</v>
      </c>
      <c r="C8" s="88" t="s">
        <v>442</v>
      </c>
      <c r="D8" s="88" t="s">
        <v>441</v>
      </c>
      <c r="E8" s="88" t="s">
        <v>440</v>
      </c>
      <c r="F8" s="88" t="s">
        <v>439</v>
      </c>
      <c r="G8" s="88" t="s">
        <v>438</v>
      </c>
      <c r="H8" s="88" t="s">
        <v>437</v>
      </c>
      <c r="I8" s="88" t="s">
        <v>436</v>
      </c>
      <c r="J8" s="103" t="s">
        <v>435</v>
      </c>
      <c r="K8" s="103" t="s">
        <v>434</v>
      </c>
      <c r="L8" s="103" t="s">
        <v>433</v>
      </c>
      <c r="M8" s="103" t="s">
        <v>432</v>
      </c>
      <c r="N8" s="103" t="s">
        <v>431</v>
      </c>
      <c r="O8" s="103" t="s">
        <v>430</v>
      </c>
      <c r="P8" s="103" t="s">
        <v>429</v>
      </c>
      <c r="Q8" s="103" t="s">
        <v>428</v>
      </c>
      <c r="R8" s="103" t="s">
        <v>427</v>
      </c>
      <c r="S8" s="103" t="s">
        <v>426</v>
      </c>
      <c r="T8" s="103" t="s">
        <v>425</v>
      </c>
      <c r="U8" s="103" t="s">
        <v>424</v>
      </c>
      <c r="V8" s="103" t="s">
        <v>423</v>
      </c>
      <c r="W8" s="103" t="s">
        <v>422</v>
      </c>
      <c r="X8" s="103" t="s">
        <v>421</v>
      </c>
      <c r="Y8" s="103" t="s">
        <v>420</v>
      </c>
      <c r="Z8" s="103" t="s">
        <v>419</v>
      </c>
      <c r="AA8" s="103" t="s">
        <v>418</v>
      </c>
      <c r="AB8" s="103" t="s">
        <v>417</v>
      </c>
      <c r="AC8" s="88" t="s">
        <v>27</v>
      </c>
      <c r="AD8" s="88" t="s">
        <v>416</v>
      </c>
      <c r="AE8" s="88" t="s">
        <v>33</v>
      </c>
      <c r="AF8" s="88" t="s">
        <v>415</v>
      </c>
      <c r="AG8" s="88" t="s">
        <v>414</v>
      </c>
      <c r="AH8" s="88" t="s">
        <v>413</v>
      </c>
      <c r="AI8" s="88" t="s">
        <v>412</v>
      </c>
      <c r="AJ8" s="88" t="s">
        <v>411</v>
      </c>
      <c r="AK8" s="88" t="s">
        <v>410</v>
      </c>
      <c r="AL8" s="88" t="s">
        <v>409</v>
      </c>
      <c r="AM8" s="102" t="s">
        <v>408</v>
      </c>
      <c r="AN8" s="102" t="s">
        <v>407</v>
      </c>
      <c r="AO8" s="101" t="s">
        <v>406</v>
      </c>
      <c r="AP8" s="101" t="s">
        <v>405</v>
      </c>
      <c r="AQ8" s="100" t="s">
        <v>404</v>
      </c>
      <c r="AR8" s="100" t="s">
        <v>403</v>
      </c>
      <c r="AS8" s="88" t="s">
        <v>402</v>
      </c>
      <c r="AT8" s="88" t="s">
        <v>401</v>
      </c>
      <c r="AU8" s="99" t="s">
        <v>400</v>
      </c>
      <c r="AV8" s="98" t="s">
        <v>399</v>
      </c>
      <c r="AW8" s="98" t="s">
        <v>398</v>
      </c>
      <c r="AX8" s="98" t="s">
        <v>397</v>
      </c>
      <c r="AY8" s="97" t="s">
        <v>396</v>
      </c>
      <c r="AZ8" s="97" t="s">
        <v>395</v>
      </c>
      <c r="BA8" s="96" t="s">
        <v>394</v>
      </c>
      <c r="BB8" s="96" t="s">
        <v>393</v>
      </c>
      <c r="BC8" s="95" t="s">
        <v>392</v>
      </c>
      <c r="BD8" s="95" t="s">
        <v>391</v>
      </c>
      <c r="BE8" s="94" t="s">
        <v>390</v>
      </c>
      <c r="BF8" s="94" t="s">
        <v>389</v>
      </c>
      <c r="BG8" s="93" t="s">
        <v>388</v>
      </c>
      <c r="BH8" s="93" t="s">
        <v>387</v>
      </c>
      <c r="BI8" s="92" t="s">
        <v>386</v>
      </c>
      <c r="BJ8" s="92" t="s">
        <v>385</v>
      </c>
      <c r="BK8" s="91" t="s">
        <v>384</v>
      </c>
      <c r="BL8" s="91" t="s">
        <v>383</v>
      </c>
      <c r="BM8" s="90" t="s">
        <v>382</v>
      </c>
      <c r="BN8" s="90" t="s">
        <v>381</v>
      </c>
      <c r="BO8" s="99" t="s">
        <v>377</v>
      </c>
      <c r="BP8" s="99" t="s">
        <v>380</v>
      </c>
      <c r="BQ8" s="98" t="s">
        <v>379</v>
      </c>
      <c r="BR8" s="98" t="s">
        <v>378</v>
      </c>
      <c r="BS8" s="97" t="s">
        <v>377</v>
      </c>
      <c r="BT8" s="97" t="s">
        <v>376</v>
      </c>
      <c r="BU8" s="96" t="s">
        <v>375</v>
      </c>
      <c r="BV8" s="96" t="s">
        <v>374</v>
      </c>
      <c r="BW8" s="95" t="s">
        <v>373</v>
      </c>
      <c r="BX8" s="95" t="s">
        <v>372</v>
      </c>
      <c r="BY8" s="94" t="s">
        <v>371</v>
      </c>
      <c r="BZ8" s="94" t="s">
        <v>370</v>
      </c>
      <c r="CA8" s="93" t="s">
        <v>369</v>
      </c>
      <c r="CB8" s="93" t="s">
        <v>368</v>
      </c>
      <c r="CC8" s="92" t="s">
        <v>367</v>
      </c>
      <c r="CD8" s="92" t="s">
        <v>366</v>
      </c>
      <c r="CE8" s="91" t="s">
        <v>365</v>
      </c>
      <c r="CF8" s="91" t="s">
        <v>364</v>
      </c>
      <c r="CG8" s="90" t="s">
        <v>363</v>
      </c>
      <c r="CH8" s="90" t="s">
        <v>362</v>
      </c>
      <c r="CI8" s="90"/>
      <c r="CJ8" s="90"/>
      <c r="CK8" s="90"/>
      <c r="CL8" s="88" t="s">
        <v>361</v>
      </c>
      <c r="CM8" s="88" t="s">
        <v>360</v>
      </c>
      <c r="CN8" s="88" t="s">
        <v>359</v>
      </c>
      <c r="CO8" s="88" t="s">
        <v>358</v>
      </c>
      <c r="CP8" s="88" t="s">
        <v>357</v>
      </c>
      <c r="CQ8" s="88" t="s">
        <v>356</v>
      </c>
      <c r="CR8" s="89" t="s">
        <v>355</v>
      </c>
      <c r="CS8" s="89" t="s">
        <v>354</v>
      </c>
      <c r="CT8" s="89"/>
      <c r="CU8" s="88" t="s">
        <v>353</v>
      </c>
      <c r="CV8" s="88" t="s">
        <v>352</v>
      </c>
      <c r="CW8" s="87"/>
      <c r="CX8" s="87" t="s">
        <v>351</v>
      </c>
      <c r="CY8" s="87" t="s">
        <v>350</v>
      </c>
      <c r="CZ8" s="87" t="s">
        <v>349</v>
      </c>
      <c r="DA8" s="87" t="s">
        <v>348</v>
      </c>
      <c r="DB8" s="87" t="s">
        <v>347</v>
      </c>
      <c r="DC8" s="87" t="s">
        <v>346</v>
      </c>
      <c r="DD8" s="87" t="s">
        <v>345</v>
      </c>
      <c r="DE8" s="87" t="s">
        <v>344</v>
      </c>
      <c r="DF8" s="87" t="s">
        <v>343</v>
      </c>
      <c r="DG8" s="87" t="s">
        <v>342</v>
      </c>
      <c r="DH8" s="87"/>
      <c r="DI8" s="87" t="s">
        <v>341</v>
      </c>
      <c r="DJ8" s="87" t="s">
        <v>340</v>
      </c>
      <c r="DK8" s="87" t="s">
        <v>339</v>
      </c>
      <c r="DL8" s="87" t="s">
        <v>338</v>
      </c>
      <c r="DM8" s="87" t="s">
        <v>337</v>
      </c>
      <c r="DN8" s="87" t="s">
        <v>336</v>
      </c>
      <c r="DO8" s="87" t="s">
        <v>335</v>
      </c>
      <c r="DP8" s="87" t="s">
        <v>334</v>
      </c>
      <c r="DQ8" s="87" t="s">
        <v>333</v>
      </c>
      <c r="DR8" s="87" t="s">
        <v>332</v>
      </c>
      <c r="DS8" s="87" t="s">
        <v>331</v>
      </c>
      <c r="DT8" s="87" t="s">
        <v>330</v>
      </c>
      <c r="DU8" s="87" t="s">
        <v>329</v>
      </c>
      <c r="DV8" s="87" t="s">
        <v>328</v>
      </c>
      <c r="DW8" s="87" t="s">
        <v>327</v>
      </c>
      <c r="DX8" s="87" t="s">
        <v>326</v>
      </c>
      <c r="DY8" s="87" t="s">
        <v>325</v>
      </c>
      <c r="DZ8" s="87" t="s">
        <v>324</v>
      </c>
      <c r="EA8" s="87" t="s">
        <v>323</v>
      </c>
      <c r="EB8" s="87" t="s">
        <v>322</v>
      </c>
      <c r="EC8" s="87" t="s">
        <v>321</v>
      </c>
      <c r="ED8" s="87" t="s">
        <v>320</v>
      </c>
      <c r="EE8" s="87" t="s">
        <v>319</v>
      </c>
      <c r="EF8" s="87" t="s">
        <v>318</v>
      </c>
      <c r="EG8" s="87" t="s">
        <v>317</v>
      </c>
      <c r="EH8" s="87" t="s">
        <v>316</v>
      </c>
      <c r="EI8" s="87" t="s">
        <v>315</v>
      </c>
      <c r="EJ8" s="87" t="s">
        <v>314</v>
      </c>
      <c r="EK8" s="87" t="s">
        <v>313</v>
      </c>
      <c r="EL8" s="87" t="s">
        <v>312</v>
      </c>
      <c r="EM8" s="87" t="s">
        <v>311</v>
      </c>
      <c r="EN8" s="87" t="s">
        <v>310</v>
      </c>
      <c r="EO8" s="87" t="s">
        <v>309</v>
      </c>
      <c r="EP8" s="87" t="s">
        <v>308</v>
      </c>
      <c r="EQ8" s="87" t="s">
        <v>307</v>
      </c>
      <c r="ER8" s="87" t="s">
        <v>306</v>
      </c>
      <c r="ES8" s="87" t="s">
        <v>305</v>
      </c>
      <c r="ET8" s="87" t="s">
        <v>304</v>
      </c>
      <c r="EU8" s="87" t="s">
        <v>303</v>
      </c>
      <c r="EV8" s="87" t="s">
        <v>302</v>
      </c>
      <c r="EW8" s="87" t="s">
        <v>301</v>
      </c>
      <c r="EX8" s="87" t="s">
        <v>300</v>
      </c>
      <c r="EY8" s="87" t="s">
        <v>299</v>
      </c>
      <c r="EZ8" s="87" t="s">
        <v>298</v>
      </c>
      <c r="FA8" s="87" t="s">
        <v>297</v>
      </c>
      <c r="FB8" s="87" t="s">
        <v>296</v>
      </c>
      <c r="FC8" s="87" t="s">
        <v>295</v>
      </c>
      <c r="FD8" s="87" t="s">
        <v>294</v>
      </c>
      <c r="FE8" s="87" t="s">
        <v>293</v>
      </c>
      <c r="FF8" s="87" t="s">
        <v>292</v>
      </c>
      <c r="FG8" s="87" t="s">
        <v>291</v>
      </c>
      <c r="FH8" s="87" t="s">
        <v>290</v>
      </c>
      <c r="FI8" s="87" t="s">
        <v>289</v>
      </c>
      <c r="FJ8" s="87" t="s">
        <v>288</v>
      </c>
      <c r="FK8" s="87" t="s">
        <v>287</v>
      </c>
      <c r="FL8" s="87" t="s">
        <v>286</v>
      </c>
      <c r="FM8" s="87" t="s">
        <v>285</v>
      </c>
      <c r="FN8" s="87" t="s">
        <v>284</v>
      </c>
      <c r="FO8" s="87" t="s">
        <v>283</v>
      </c>
      <c r="FP8" s="87" t="s">
        <v>282</v>
      </c>
      <c r="FQ8" s="87" t="s">
        <v>281</v>
      </c>
      <c r="FR8" s="87" t="s">
        <v>280</v>
      </c>
      <c r="FS8" s="87" t="s">
        <v>279</v>
      </c>
      <c r="FT8" s="87" t="s">
        <v>278</v>
      </c>
      <c r="FU8" s="87" t="s">
        <v>277</v>
      </c>
      <c r="FV8" s="87" t="s">
        <v>276</v>
      </c>
      <c r="FW8" s="87" t="s">
        <v>275</v>
      </c>
      <c r="FX8" s="87" t="s">
        <v>274</v>
      </c>
      <c r="FY8" s="87" t="s">
        <v>273</v>
      </c>
      <c r="FZ8" s="87" t="s">
        <v>272</v>
      </c>
      <c r="GA8" s="87" t="s">
        <v>271</v>
      </c>
      <c r="GB8" s="87" t="s">
        <v>270</v>
      </c>
      <c r="GC8" s="87" t="s">
        <v>269</v>
      </c>
      <c r="GD8" s="87" t="s">
        <v>268</v>
      </c>
      <c r="GE8" s="87" t="s">
        <v>267</v>
      </c>
      <c r="GF8" s="87" t="s">
        <v>266</v>
      </c>
      <c r="GG8" s="87" t="s">
        <v>265</v>
      </c>
      <c r="GH8" s="87" t="s">
        <v>264</v>
      </c>
      <c r="GI8" s="86" t="s">
        <v>263</v>
      </c>
      <c r="GJ8" s="85"/>
      <c r="GK8" s="84"/>
    </row>
    <row r="9" spans="1:193 1680:1680" ht="295.8" x14ac:dyDescent="0.2">
      <c r="A9" s="81">
        <v>1</v>
      </c>
      <c r="B9" s="69" t="s">
        <v>236</v>
      </c>
      <c r="C9" s="80" t="s">
        <v>262</v>
      </c>
      <c r="D9" s="74" t="s">
        <v>206</v>
      </c>
      <c r="E9" s="72" t="s">
        <v>204</v>
      </c>
      <c r="F9" s="62" t="s">
        <v>222</v>
      </c>
      <c r="G9" s="72" t="s">
        <v>219</v>
      </c>
      <c r="H9" s="72" t="s">
        <v>169</v>
      </c>
      <c r="I9" s="71" t="s">
        <v>22</v>
      </c>
      <c r="J9" s="71" t="s">
        <v>53</v>
      </c>
      <c r="K9" s="71" t="s">
        <v>53</v>
      </c>
      <c r="L9" s="71" t="s">
        <v>53</v>
      </c>
      <c r="M9" s="71" t="s">
        <v>53</v>
      </c>
      <c r="N9" s="71" t="s">
        <v>54</v>
      </c>
      <c r="O9" s="71" t="s">
        <v>54</v>
      </c>
      <c r="P9" s="71" t="s">
        <v>53</v>
      </c>
      <c r="Q9" s="71" t="s">
        <v>53</v>
      </c>
      <c r="R9" s="71" t="s">
        <v>53</v>
      </c>
      <c r="S9" s="71" t="s">
        <v>54</v>
      </c>
      <c r="T9" s="71" t="s">
        <v>54</v>
      </c>
      <c r="U9" s="71" t="s">
        <v>54</v>
      </c>
      <c r="V9" s="71" t="s">
        <v>53</v>
      </c>
      <c r="W9" s="71" t="s">
        <v>54</v>
      </c>
      <c r="X9" s="71" t="s">
        <v>54</v>
      </c>
      <c r="Y9" s="71" t="s">
        <v>53</v>
      </c>
      <c r="Z9" s="71" t="s">
        <v>54</v>
      </c>
      <c r="AA9" s="71" t="s">
        <v>53</v>
      </c>
      <c r="AB9" s="71" t="s">
        <v>54</v>
      </c>
      <c r="AC9" s="70" t="str">
        <f t="shared" ref="AC9:AC18" si="0">I9</f>
        <v>3 - Media</v>
      </c>
      <c r="AD9" s="64">
        <f t="shared" ref="AD9:AD18" si="1">IFERROR(IF(I9="1 - Muy Baja",0.2,IF(I9="2 - Baja",0.4,IF(I9="3 - Media",0.6,IF(I9="4 - Alta",0.8,1)))),"")</f>
        <v>0.6</v>
      </c>
      <c r="AE9" s="70" t="str">
        <f t="shared" ref="AE9:AE18" si="2">CONCATENATE(CY9," - ",CZ9)</f>
        <v>4 - Mayor</v>
      </c>
      <c r="AF9" s="64">
        <f t="shared" ref="AF9:AF18" si="3">IFERROR(IF(CY9=1,0.2,IF(CY9=2,0.4,IF(CY9=3,0.6,IF(CY9=4,0.8,1)))),"")</f>
        <v>0.8</v>
      </c>
      <c r="AG9" s="69" t="str">
        <f>IFERROR(INDEX('[4]G TIC'!$BLU$685:$BLY$689,MATCH(I9,'[4]G TIC'!$BLS$685:$BLS$689,0),MATCH(AE9,'[4]G TIC'!$BLU$683:$BLY$683,0)),"")</f>
        <v>ALTO</v>
      </c>
      <c r="AH9" s="64">
        <f t="shared" ref="AH9:AH18" si="4">AD9*AF9</f>
        <v>0.48</v>
      </c>
      <c r="AI9" s="77" t="s">
        <v>240</v>
      </c>
      <c r="AJ9" s="78" t="s">
        <v>233</v>
      </c>
      <c r="AK9" s="72" t="s">
        <v>232</v>
      </c>
      <c r="AL9" s="72" t="s">
        <v>239</v>
      </c>
      <c r="AM9" s="62" t="s">
        <v>35</v>
      </c>
      <c r="AN9" s="67" t="s">
        <v>45</v>
      </c>
      <c r="AO9" s="67" t="s">
        <v>50</v>
      </c>
      <c r="AP9" s="62" t="s">
        <v>52</v>
      </c>
      <c r="AQ9" s="62" t="s">
        <v>35</v>
      </c>
      <c r="AR9" s="67" t="s">
        <v>46</v>
      </c>
      <c r="AS9" s="67" t="s">
        <v>50</v>
      </c>
      <c r="AT9" s="62" t="s">
        <v>52</v>
      </c>
      <c r="AU9" s="62" t="s">
        <v>35</v>
      </c>
      <c r="AV9" s="67" t="s">
        <v>45</v>
      </c>
      <c r="AW9" s="67" t="s">
        <v>49</v>
      </c>
      <c r="AX9" s="62" t="s">
        <v>51</v>
      </c>
      <c r="AY9" s="62" t="s">
        <v>35</v>
      </c>
      <c r="AZ9" s="67" t="s">
        <v>45</v>
      </c>
      <c r="BA9" s="67" t="s">
        <v>50</v>
      </c>
      <c r="BB9" s="62" t="s">
        <v>52</v>
      </c>
      <c r="BC9" s="62" t="s">
        <v>34</v>
      </c>
      <c r="BD9" s="67" t="s">
        <v>45</v>
      </c>
      <c r="BE9" s="67" t="s">
        <v>50</v>
      </c>
      <c r="BF9" s="62" t="s">
        <v>52</v>
      </c>
      <c r="BG9" s="62"/>
      <c r="BH9" s="67"/>
      <c r="BI9" s="67"/>
      <c r="BJ9" s="62"/>
      <c r="BK9" s="62"/>
      <c r="BL9" s="67"/>
      <c r="BM9" s="67"/>
      <c r="BN9" s="62"/>
      <c r="BO9" s="62"/>
      <c r="BP9" s="67"/>
      <c r="BQ9" s="67"/>
      <c r="BR9" s="62"/>
      <c r="BS9" s="62"/>
      <c r="BT9" s="67"/>
      <c r="BU9" s="67"/>
      <c r="BV9" s="62"/>
      <c r="BW9" s="62"/>
      <c r="BX9" s="67"/>
      <c r="BY9" s="67"/>
      <c r="BZ9" s="62"/>
      <c r="CA9" s="62"/>
      <c r="CB9" s="67"/>
      <c r="CC9" s="67"/>
      <c r="CD9" s="62"/>
      <c r="CE9" s="62"/>
      <c r="CF9" s="67"/>
      <c r="CG9" s="67"/>
      <c r="CH9" s="62"/>
      <c r="CI9" s="67"/>
      <c r="CJ9" s="67"/>
      <c r="CK9" s="62"/>
      <c r="CL9" s="66" t="str">
        <f>IFERROR(IF(GE9&lt;=1,"1 - Muy Baja",VLOOKUP(GE9,'[5]DISEÑO PROY'!$BLR$689:$BLS$693,2,0)),"")</f>
        <v>1 - Muy Baja</v>
      </c>
      <c r="CM9" s="65">
        <f t="shared" ref="CM9:CM18" si="5">GF9</f>
        <v>6.4799999999999996E-2</v>
      </c>
      <c r="CN9" s="66" t="str">
        <f>IFERROR(IF(GG9&lt;=1,"1 - Leve",HLOOKUP(GG9,'[4]G TIC'!$BLU$682:$BLY$683,2,0)),"")</f>
        <v>3 - Moderado</v>
      </c>
      <c r="CO9" s="65">
        <f t="shared" ref="CO9:CO18" si="6">GI9</f>
        <v>0.6</v>
      </c>
      <c r="CP9" s="63" t="str">
        <f t="shared" ref="CP9:CP18" si="7">IFERROR(INDEX($BLU$686:$BLY$690,MATCH(GE9,$BLR$686:$BLR$690,0),MATCH(GG9,$BLU$683:$BLY$683,0)),"")</f>
        <v>MODERADO</v>
      </c>
      <c r="CQ9" s="64">
        <f t="shared" ref="CQ9:CQ18" si="8">CM9*CO9</f>
        <v>3.8879999999999998E-2</v>
      </c>
      <c r="CR9" s="77" t="s">
        <v>238</v>
      </c>
      <c r="CS9" s="63">
        <f t="shared" ref="CS9:CS18" si="9">IF(CP9="BAJO",0.1,IF(CP9="MODERADO",3,5))</f>
        <v>3</v>
      </c>
      <c r="CT9" s="62"/>
      <c r="CU9" s="68" t="s">
        <v>261</v>
      </c>
      <c r="CV9" s="76" t="s">
        <v>260</v>
      </c>
      <c r="CW9" s="60"/>
      <c r="CX9" s="56">
        <f t="shared" ref="CX9:CX18" si="10">COUNTIF(J9:AB9,"SI")</f>
        <v>9</v>
      </c>
      <c r="CY9" s="59">
        <f t="shared" ref="CY9:CY18" si="11">IF(CX9&lt;6,3,IF(CX9&gt;11,5,4))</f>
        <v>4</v>
      </c>
      <c r="CZ9" s="56" t="str">
        <f t="shared" ref="CZ9:CZ18" si="12">IF(CX9&lt;6,"Moderado",IF(CX9&gt;11,"Catastrófico","Mayor"))</f>
        <v>Mayor</v>
      </c>
      <c r="DA9" s="58">
        <f t="shared" ref="DA9:DA18" si="13">IF(CY9=3,0.6,IF(CY9=4,0.8,1))</f>
        <v>0.8</v>
      </c>
      <c r="DB9" s="57">
        <f t="shared" ref="DB9:DB18" si="14">IF(AN9="",0,IF(AN9="Automático",0.25,IF(AN9="Manual",0.15,0)))</f>
        <v>0.15</v>
      </c>
      <c r="DC9" s="57">
        <f t="shared" ref="DC9:DC18" si="15">IF(AI9="",0,IF(AO9="Preventivo",0.25,IF(AO9="Detectivo",0.15,IF(AO9="Correctivo",0.1,0))))</f>
        <v>0.25</v>
      </c>
      <c r="DD9" s="56">
        <f t="shared" ref="DD9:DD18" si="16">IF(OR(AN9=0,AO9=0),0,DB9+DC9)</f>
        <v>0.4</v>
      </c>
      <c r="DE9" s="55">
        <f t="shared" ref="DE9:DE18" si="17">IF(DF9&gt;0.8,5,IF(DF9&gt;0.6,4,IF(DF9&gt;0.4,3,IF(DF9&gt;0.2,2,1))))</f>
        <v>2</v>
      </c>
      <c r="DF9" s="54">
        <f t="shared" ref="DF9:DF18" si="18">IF(OR(AP9="Ambos",AP9="Probabilidad"),$AD9-($AD9*$DD9),$AD9)</f>
        <v>0.36</v>
      </c>
      <c r="DG9" s="55">
        <f t="shared" ref="DG9:DG18" si="19">IF(DI9&gt;0.8,5,IF(DI9&gt;0.6,4,3))</f>
        <v>4</v>
      </c>
      <c r="DH9" s="55"/>
      <c r="DI9" s="54">
        <f t="shared" ref="DI9:DI18" si="20">IF(OR(AP9="Ambos",AP9="Impacto"),$DA9-($DA9*$DD9),$DA9)</f>
        <v>0.8</v>
      </c>
      <c r="DJ9" s="57">
        <f t="shared" ref="DJ9:DJ18" si="21">IF(AR9="",0,IF(AR9="Automático",0.25,IF(AR9="Manual",0.15,0)))</f>
        <v>0.25</v>
      </c>
      <c r="DK9" s="57">
        <f t="shared" ref="DK9:DK18" si="22">IF(AS9="",0,IF(AS9="Preventivo",0.25,IF(AS9="Detectivo",0.15,IF(AS9="Correctivo",0.1,0))))</f>
        <v>0.25</v>
      </c>
      <c r="DL9" s="56">
        <f t="shared" ref="DL9:DL18" si="23">IF(OR(AR9=0,AS9=0),0,DJ9+DK9)</f>
        <v>0.5</v>
      </c>
      <c r="DM9" s="55">
        <f t="shared" ref="DM9:DM18" si="24">IF(DN9&gt;0.8,5,IF(DN9&gt;0.6,4,IF(DN9&gt;0.4,3,IF(DN9&gt;0.2,2,1))))</f>
        <v>1</v>
      </c>
      <c r="DN9" s="54">
        <f t="shared" ref="DN9:DN18" si="25">IF(OR(AT9="Ambos",AT9="Probabilidad"),DF9-(DF9*$DL9),DF9)</f>
        <v>0.18</v>
      </c>
      <c r="DO9" s="55">
        <f t="shared" ref="DO9:DO18" si="26">IF(DP9&gt;0.8,5,IF(DP9&gt;0.6,4,3))</f>
        <v>4</v>
      </c>
      <c r="DP9" s="54">
        <f t="shared" ref="DP9:DP18" si="27">IF(OR(AT9="Ambos",AT9="Impacto"),$DI9-($DI9*$DL9),$DI9)</f>
        <v>0.8</v>
      </c>
      <c r="DQ9" s="57">
        <f t="shared" ref="DQ9:DQ18" si="28">IF(AV9="",0,IF(AV9="Automático",0.25,IF(AV9="Manual",0.15,0)))</f>
        <v>0.15</v>
      </c>
      <c r="DR9" s="57">
        <f t="shared" ref="DR9:DR18" si="29">IF(AW9="",0,IF(AW9="Preventivo",0.25,IF(AW9="Detectivo",0.15,IF(AW9="Correctivo",0.1,0))))</f>
        <v>0.15</v>
      </c>
      <c r="DS9" s="56">
        <f t="shared" ref="DS9:DS18" si="30">IF(OR(AV9=0,AW9=0),0,DQ9+DR9)</f>
        <v>0.3</v>
      </c>
      <c r="DT9" s="55">
        <f t="shared" ref="DT9:DT18" si="31">IF(DU9&gt;0.8,5,IF(DU9&gt;0.6,4,IF(DU9&gt;0.4,3,IF(DU9&gt;0.2,2,1))))</f>
        <v>1</v>
      </c>
      <c r="DU9" s="54">
        <f t="shared" ref="DU9:DU18" si="32">IF(OR(AX9="Ambos",AX9="Probabilidad"),DN9-(DN9*$DS9),DN9)</f>
        <v>0.18</v>
      </c>
      <c r="DV9" s="55">
        <f t="shared" ref="DV9:DV18" si="33">IF(DW9&gt;0.8,5,IF(DW9&gt;0.6,4,3))</f>
        <v>3</v>
      </c>
      <c r="DW9" s="54">
        <f t="shared" ref="DW9:DW18" si="34">IF(OR(AX9="Ambos",AX9="Impacto"),$DP9-($DP9*$DS9),$DP9)</f>
        <v>0.56000000000000005</v>
      </c>
      <c r="DX9" s="57">
        <f t="shared" ref="DX9:DX18" si="35">IF(AZ9="",0,IF(AZ9="Automático",0.25,IF(AZ9="Manual",0.15,0)))</f>
        <v>0.15</v>
      </c>
      <c r="DY9" s="57">
        <f>IF(BA9="",0,IF(BA9="Preventivo",0.25,IF(BA9="Detectivo",0.15,IF(BA10="Correctivo",0.1,0))))</f>
        <v>0.25</v>
      </c>
      <c r="DZ9" s="56">
        <f t="shared" ref="DZ9:DZ18" si="36">IF(OR(AZ9=0,BA9=0),0,DX9+DY9)</f>
        <v>0.4</v>
      </c>
      <c r="EA9" s="55">
        <f t="shared" ref="EA9:EA18" si="37">IF(EB9&gt;0.8,5,IF(EB9&gt;0.6,4,IF(EB9&gt;0.4,3,IF(EB9&gt;0.2,2,1))))</f>
        <v>1</v>
      </c>
      <c r="EB9" s="54">
        <f t="shared" ref="EB9:EB18" si="38">IF(OR(BB9="Ambos",BB9="Probabilidad"),DU9-(DU9*$DZ9),DU9)</f>
        <v>0.108</v>
      </c>
      <c r="EC9" s="55">
        <f t="shared" ref="EC9:EC18" si="39">IF(ED9&gt;0.8,5,IF(ED9&gt;0.6,4,3))</f>
        <v>3</v>
      </c>
      <c r="ED9" s="54">
        <f t="shared" ref="ED9:ED18" si="40">IF(OR(BB9="Ambos",BB9="Impacto"),$DW9-($DW9*$DZ9),$DW9)</f>
        <v>0.56000000000000005</v>
      </c>
      <c r="EE9" s="57">
        <f t="shared" ref="EE9:EE18" si="41">IF(BD9="",0,IF(BD9="Automático",0.25,IF(BD9="Manual",0.15,0)))</f>
        <v>0.15</v>
      </c>
      <c r="EF9" s="57">
        <f t="shared" ref="EF9:EF18" si="42">IF(BE9="",0,IF(BE9="Preventivo",0.25,IF(BE9="Detectivo",0.15,IF(BE9="Correctivo",0.1,0))))</f>
        <v>0.25</v>
      </c>
      <c r="EG9" s="56">
        <f t="shared" ref="EG9:EG18" si="43">IF(OR(BD9=0,BE9=0),0,EE9+EF9)</f>
        <v>0.4</v>
      </c>
      <c r="EH9" s="55">
        <f t="shared" ref="EH9:EH18" si="44">IF(EI9&gt;0.8,5,IF(EI9&gt;0.6,4,IF(EI9&gt;0.4,3,IF(EI9&gt;0.2,2,1))))</f>
        <v>1</v>
      </c>
      <c r="EI9" s="54">
        <f t="shared" ref="EI9:EI18" si="45">IF(OR(BF9="Ambos",BF9="Probabilidad"),EB9-(EB9*$EG9),EB9)</f>
        <v>6.4799999999999996E-2</v>
      </c>
      <c r="EJ9" s="55">
        <f t="shared" ref="EJ9:EJ18" si="46">IF(EK9&gt;0.8,5,IF(EK9&gt;0.6,4,3))</f>
        <v>3</v>
      </c>
      <c r="EK9" s="54">
        <f t="shared" ref="EK9:EK18" si="47">IF(OR(BF9="Ambos",BF9="Impacto"),$ED9-($ED9*$EG9),$ED9)</f>
        <v>0.56000000000000005</v>
      </c>
      <c r="EL9" s="57">
        <f t="shared" ref="EL9:EL18" si="48">IF(BH9="",0,IF(BH9="Automático",0.25,IF(BH9="Manual",0.15,0)))</f>
        <v>0</v>
      </c>
      <c r="EM9" s="57">
        <f t="shared" ref="EM9:EM18" si="49">IF(BI9="",0,IF(BI9="Preventivo",0.25,IF(BI9="Detectivo",0.15,IF(BI9="Correctivo",0.1,0))))</f>
        <v>0</v>
      </c>
      <c r="EN9" s="56">
        <f t="shared" ref="EN9:EN18" si="50">IF(OR(BH9=0,BI9=0),0,EL9+EM9)</f>
        <v>0</v>
      </c>
      <c r="EO9" s="55">
        <f t="shared" ref="EO9:EO18" si="51">IF(EP9&gt;0.8,5,IF(EP9&gt;0.6,4,IF(EP9&gt;0.4,3,IF(EP9&gt;0.2,2,1))))</f>
        <v>1</v>
      </c>
      <c r="EP9" s="54">
        <f t="shared" ref="EP9:EP18" si="52">IF(OR(BF9="Ambos",BF9="Probabilidad"),EI9-(EI9*$EN9),EI9)</f>
        <v>6.4799999999999996E-2</v>
      </c>
      <c r="EQ9" s="55">
        <f t="shared" ref="EQ9:EQ18" si="53">IF(ER9&gt;0.8,5,IF(ER9&gt;0.6,4,3))</f>
        <v>3</v>
      </c>
      <c r="ER9" s="54">
        <f t="shared" ref="ER9:ER18" si="54">IF(OR(BJ9="Ambos",BJ9="Impacto"),$EK9-($EK9*$EN9),$EK9)</f>
        <v>0.56000000000000005</v>
      </c>
      <c r="ES9" s="57">
        <f t="shared" ref="ES9:ES18" si="55">IF(BL9="",0,IF(BL9="Automático",0.25,IF(BL9="Manual",0.15,0)))</f>
        <v>0</v>
      </c>
      <c r="ET9" s="57">
        <f t="shared" ref="ET9:ET18" si="56">IF(BM9="",0,IF(BM9="Preventivo",0.25,IF(BM9="Detectivo",0.15,IF(BM9="Correctivo",0.1,0))))</f>
        <v>0</v>
      </c>
      <c r="EU9" s="56">
        <f t="shared" ref="EU9:EU18" si="57">IF(OR(BL9=0,BM9=0),0,ES9+ET9)</f>
        <v>0</v>
      </c>
      <c r="EV9" s="55">
        <f t="shared" ref="EV9:EV18" si="58">IF(EW9&gt;0.8,5,IF(EW9&gt;0.6,4,IF(EW9&gt;0.4,3,IF(EW9&gt;0.2,2,1))))</f>
        <v>1</v>
      </c>
      <c r="EW9" s="54">
        <f t="shared" ref="EW9:EW18" si="59">IF(OR(BP9="Ambos",BP9="Probabilidad"),EP9-(EP9*$EU9),EP9)</f>
        <v>6.4799999999999996E-2</v>
      </c>
      <c r="EX9" s="55">
        <f t="shared" ref="EX9:EX18" si="60">IF(EY9&gt;0.8,5,IF(EY9&gt;0.6,4,3))</f>
        <v>3</v>
      </c>
      <c r="EY9" s="54">
        <f t="shared" ref="EY9:EY18" si="61">IF(OR(BN9="Ambos",BN9="Impacto"),$ER9-($ER9*$EU9),$ER9)</f>
        <v>0.56000000000000005</v>
      </c>
      <c r="EZ9" s="57">
        <f t="shared" ref="EZ9:EZ18" si="62">IF(BP9="",0,IF(BP9="Automático",0.25,IF(BP9="Manual",0.15,0)))</f>
        <v>0</v>
      </c>
      <c r="FA9" s="57">
        <f t="shared" ref="FA9:FA18" si="63">IF(BQ9="",0,IF(BQ9="Preventivo",0.25,IF(BQ9="Detectivo",0.15,IF(BQ9="Correctivo",0.1,0))))</f>
        <v>0</v>
      </c>
      <c r="FB9" s="56">
        <f t="shared" ref="FB9:FB18" si="64">IF(OR(BP9=0,BQ9=0),0,EZ9+FA9)</f>
        <v>0</v>
      </c>
      <c r="FC9" s="55">
        <f t="shared" ref="FC9:FC18" si="65">IF(FD9&gt;0.8,5,IF(FD9&gt;0.6,4,IF(FD9&gt;0.4,3,IF(FD9&gt;0.2,2,1))))</f>
        <v>1</v>
      </c>
      <c r="FD9" s="54">
        <f t="shared" ref="FD9:FD18" si="66">IF(OR(BR9="Ambos",BR9="Probabilidad"),EW9-(EW9*$FB9),EW9)</f>
        <v>6.4799999999999996E-2</v>
      </c>
      <c r="FE9" s="55">
        <f t="shared" ref="FE9:FE18" si="67">IF(FF9&gt;0.8,5,IF(FF9&gt;0.6,4,3))</f>
        <v>3</v>
      </c>
      <c r="FF9" s="54">
        <f t="shared" ref="FF9:FF18" si="68">IF(OR(BR9="Ambos",BR9="Impacto"),$EY9-($EY9*$FB9),$EY9)</f>
        <v>0.56000000000000005</v>
      </c>
      <c r="FG9" s="57">
        <f t="shared" ref="FG9:FG18" si="69">IF(BT9="",0,IF(BT9="Automático",0.25,IF(BT9="Manual",0.15,0)))</f>
        <v>0</v>
      </c>
      <c r="FH9" s="57">
        <f t="shared" ref="FH9:FH18" si="70">IF(BU9="",0,IF(BU9="Preventivo",0.25,IF(BU9="Detectivo",0.15,IF(BU9="Correctivo",0.1,0))))</f>
        <v>0</v>
      </c>
      <c r="FI9" s="56">
        <f t="shared" ref="FI9:FI18" si="71">IF(OR(BT9=0,BU9=0),0,FG9+FH9)</f>
        <v>0</v>
      </c>
      <c r="FJ9" s="55">
        <f t="shared" ref="FJ9:FJ18" si="72">IF(FK9&gt;0.8,5,IF(FK9&gt;0.6,4,IF(FK9&gt;0.4,3,IF(FK9&gt;0.2,2,1))))</f>
        <v>1</v>
      </c>
      <c r="FK9" s="54">
        <f t="shared" ref="FK9:FK18" si="73">IF(OR(BV9="Ambos",BV9="Probabilidad"),FD9-(FD9*$FI9),FD9)</f>
        <v>6.4799999999999996E-2</v>
      </c>
      <c r="FL9" s="55">
        <f t="shared" ref="FL9:FL18" si="74">IF(FM9&gt;0.8,5,IF(FM9&gt;0.6,4,3))</f>
        <v>3</v>
      </c>
      <c r="FM9" s="54">
        <f t="shared" ref="FM9:FM18" si="75">IF(OR(BV9="Ambos",BV9="Impacto"),$FF9-($FF9*$FI9),$FF9)</f>
        <v>0.56000000000000005</v>
      </c>
      <c r="FN9" s="57">
        <f t="shared" ref="FN9:FN18" si="76">IF(BX9="",0,IF(BX9="Automático",0.25,IF(BX9="Manual",0.15,0)))</f>
        <v>0</v>
      </c>
      <c r="FO9" s="57">
        <f t="shared" ref="FO9:FO18" si="77">IF(BY9="",0,IF(BY9="Preventivo",0.25,IF(BY9="Detectivo",0.15,IF(BY9="Correctivo",0.1,0))))</f>
        <v>0</v>
      </c>
      <c r="FP9" s="56">
        <f t="shared" ref="FP9:FP18" si="78">IF(OR(BX9=0,BY9=0),0,FN9+FO9)</f>
        <v>0</v>
      </c>
      <c r="FQ9" s="55">
        <f t="shared" ref="FQ9:FQ18" si="79">IF(FR9&gt;0.8,5,IF(FR9&gt;0.6,4,IF(FR9&gt;0.4,3,IF(FR9&gt;0.2,2,1))))</f>
        <v>1</v>
      </c>
      <c r="FR9" s="54">
        <f t="shared" ref="FR9:FR18" si="80">IF(OR(BZ9="Ambos",BZ9="Probabilidad"),FK9-(FK9*$FP9),FK9)</f>
        <v>6.4799999999999996E-2</v>
      </c>
      <c r="FS9" s="55">
        <f t="shared" ref="FS9:FS18" si="81">IF(FT9&gt;0.8,5,IF(FT9&gt;0.6,4,3))</f>
        <v>3</v>
      </c>
      <c r="FT9" s="54">
        <f t="shared" ref="FT9:FT18" si="82">IF(OR(BZ9="Ambos",BZ9="Impacto"),$FM9-($FM9*$FP9),$FM9)</f>
        <v>0.56000000000000005</v>
      </c>
      <c r="FU9" s="57">
        <f t="shared" ref="FU9:FU18" si="83">IF(CB9="",0,IF(CB9="Automático",0.25,IF(CB9="Manual",0.15,0)))</f>
        <v>0</v>
      </c>
      <c r="FV9" s="57">
        <f t="shared" ref="FV9:FV18" si="84">IF(CC9="",0,IF(CC9="Preventivo",0.25,IF(CC9="Detectivo",0.15,IF(CC9="Correctivo",0.1,0))))</f>
        <v>0</v>
      </c>
      <c r="FW9" s="56">
        <f t="shared" ref="FW9:FW18" si="85">IF(OR(CB9=0,CC9=0),0,FU9+FV9)</f>
        <v>0</v>
      </c>
      <c r="FX9" s="55">
        <f t="shared" ref="FX9:FX18" si="86">IF(FY9&gt;0.8,5,IF(FY9&gt;0.6,4,IF(FY9&gt;0.4,3,IF(FY9&gt;0.2,2,1))))</f>
        <v>1</v>
      </c>
      <c r="FY9" s="54">
        <f t="shared" ref="FY9:FY18" si="87">IF(OR(CD9="Ambos",CD9="Probabilidad"),FR9-(FR9*$FW9),FR9)</f>
        <v>6.4799999999999996E-2</v>
      </c>
      <c r="FZ9" s="55">
        <f t="shared" ref="FZ9:FZ18" si="88">IF(GA9&gt;0.8,5,IF(GA9&gt;0.6,4,3))</f>
        <v>3</v>
      </c>
      <c r="GA9" s="54">
        <f t="shared" ref="GA9:GA18" si="89">IF(OR(CD9="Ambos",CD9="Impacto"),$FT9-($FT9*$FW9),$FT9)</f>
        <v>0.56000000000000005</v>
      </c>
      <c r="GB9" s="57">
        <f t="shared" ref="GB9:GB18" si="90">IF(CF9="",0,IF(CF9="Automático",0.25,IF(CF9="Manual",0.15,0)))</f>
        <v>0</v>
      </c>
      <c r="GC9" s="57">
        <f t="shared" ref="GC9:GC18" si="91">IF(CG9="",0,IF(CG9="Preventivo",0.25,IF(CG9="Detectivo",0.15,IF(CG9="Correctivo",0.1,0))))</f>
        <v>0</v>
      </c>
      <c r="GD9" s="56">
        <f t="shared" ref="GD9:GD18" si="92">IF(OR(CF9=0,CG9=0),0,GB9+GC9)</f>
        <v>0</v>
      </c>
      <c r="GE9" s="55">
        <f t="shared" ref="GE9:GE18" si="93">IF(GF9&gt;0.8,5,IF(GF9&gt;0.6,4,IF(GF9&gt;0.4,3,IF(GF9&gt;0.2,2,1))))</f>
        <v>1</v>
      </c>
      <c r="GF9" s="54">
        <f t="shared" ref="GF9:GF18" si="94">IF(OR(CH9="Ambos",CH9="Probabilidad"),FY9-(FY9*$GD9),FY9)</f>
        <v>6.4799999999999996E-2</v>
      </c>
      <c r="GG9" s="55">
        <f t="shared" ref="GG9:GG18" si="95">IF(GH9&gt;0.8,5,IF(GH9&gt;0.6,4,3))</f>
        <v>3</v>
      </c>
      <c r="GH9" s="54">
        <f t="shared" ref="GH9:GH18" si="96">IF(OR(CH9="Ambos",CH9="Impacto"),$GA9-($GA9*$GD9),$GA9)</f>
        <v>0.56000000000000005</v>
      </c>
      <c r="GI9" s="54">
        <f t="shared" ref="GI9:GI18" si="97">IF(GH9&lt;0.6,0.6,GH9)</f>
        <v>0.6</v>
      </c>
      <c r="GJ9" s="53"/>
      <c r="GK9" s="5"/>
    </row>
    <row r="10" spans="1:193 1680:1680" ht="288" x14ac:dyDescent="0.2">
      <c r="A10" s="81">
        <v>2</v>
      </c>
      <c r="B10" s="69" t="s">
        <v>236</v>
      </c>
      <c r="C10" s="77" t="s">
        <v>259</v>
      </c>
      <c r="D10" s="74" t="s">
        <v>205</v>
      </c>
      <c r="E10" s="68" t="s">
        <v>204</v>
      </c>
      <c r="F10" s="62" t="s">
        <v>224</v>
      </c>
      <c r="G10" s="72" t="s">
        <v>210</v>
      </c>
      <c r="H10" s="68" t="s">
        <v>169</v>
      </c>
      <c r="I10" s="71" t="s">
        <v>20</v>
      </c>
      <c r="J10" s="71" t="s">
        <v>53</v>
      </c>
      <c r="K10" s="71" t="s">
        <v>53</v>
      </c>
      <c r="L10" s="71" t="s">
        <v>53</v>
      </c>
      <c r="M10" s="71" t="s">
        <v>53</v>
      </c>
      <c r="N10" s="71" t="s">
        <v>54</v>
      </c>
      <c r="O10" s="71" t="s">
        <v>54</v>
      </c>
      <c r="P10" s="71" t="s">
        <v>53</v>
      </c>
      <c r="Q10" s="71" t="s">
        <v>53</v>
      </c>
      <c r="R10" s="71" t="s">
        <v>53</v>
      </c>
      <c r="S10" s="71" t="s">
        <v>54</v>
      </c>
      <c r="T10" s="71" t="s">
        <v>54</v>
      </c>
      <c r="U10" s="71" t="s">
        <v>54</v>
      </c>
      <c r="V10" s="71" t="s">
        <v>53</v>
      </c>
      <c r="W10" s="71" t="s">
        <v>54</v>
      </c>
      <c r="X10" s="71" t="s">
        <v>54</v>
      </c>
      <c r="Y10" s="71" t="s">
        <v>53</v>
      </c>
      <c r="Z10" s="71" t="s">
        <v>54</v>
      </c>
      <c r="AA10" s="71" t="s">
        <v>53</v>
      </c>
      <c r="AB10" s="71" t="s">
        <v>54</v>
      </c>
      <c r="AC10" s="70" t="str">
        <f t="shared" si="0"/>
        <v>2 - Baja</v>
      </c>
      <c r="AD10" s="64">
        <f t="shared" si="1"/>
        <v>0.4</v>
      </c>
      <c r="AE10" s="70" t="str">
        <f t="shared" si="2"/>
        <v>4 - Mayor</v>
      </c>
      <c r="AF10" s="64">
        <f t="shared" si="3"/>
        <v>0.8</v>
      </c>
      <c r="AG10" s="69" t="str">
        <f>IFERROR(INDEX('[4]G TIC'!$BLU$685:$BLY$689,MATCH(I10,'[4]G TIC'!$BLS$685:$BLS$689,0),MATCH(AE10,'[4]G TIC'!$BLU$683:$BLY$683,0)),"")</f>
        <v>MODERADO</v>
      </c>
      <c r="AH10" s="64">
        <f t="shared" si="4"/>
        <v>0.32000000000000006</v>
      </c>
      <c r="AI10" s="77" t="s">
        <v>234</v>
      </c>
      <c r="AJ10" s="78" t="s">
        <v>233</v>
      </c>
      <c r="AK10" s="72" t="s">
        <v>232</v>
      </c>
      <c r="AL10" s="72" t="s">
        <v>231</v>
      </c>
      <c r="AM10" s="62" t="s">
        <v>35</v>
      </c>
      <c r="AN10" s="67" t="s">
        <v>45</v>
      </c>
      <c r="AO10" s="67" t="s">
        <v>50</v>
      </c>
      <c r="AP10" s="62" t="s">
        <v>52</v>
      </c>
      <c r="AQ10" s="62" t="s">
        <v>35</v>
      </c>
      <c r="AR10" s="67" t="s">
        <v>46</v>
      </c>
      <c r="AS10" s="67" t="s">
        <v>50</v>
      </c>
      <c r="AT10" s="62" t="s">
        <v>52</v>
      </c>
      <c r="AU10" s="62" t="s">
        <v>35</v>
      </c>
      <c r="AV10" s="67" t="s">
        <v>45</v>
      </c>
      <c r="AW10" s="67" t="s">
        <v>50</v>
      </c>
      <c r="AX10" s="62" t="s">
        <v>52</v>
      </c>
      <c r="AY10" s="62" t="s">
        <v>34</v>
      </c>
      <c r="AZ10" s="67" t="s">
        <v>45</v>
      </c>
      <c r="BA10" s="67" t="s">
        <v>50</v>
      </c>
      <c r="BB10" s="62" t="s">
        <v>52</v>
      </c>
      <c r="BC10" s="62"/>
      <c r="BD10" s="67"/>
      <c r="BE10" s="67"/>
      <c r="BF10" s="62"/>
      <c r="BG10" s="62"/>
      <c r="BH10" s="67"/>
      <c r="BI10" s="67"/>
      <c r="BJ10" s="62"/>
      <c r="BK10" s="62"/>
      <c r="BL10" s="67"/>
      <c r="BM10" s="67"/>
      <c r="BN10" s="62"/>
      <c r="BO10" s="62"/>
      <c r="BP10" s="67"/>
      <c r="BQ10" s="67"/>
      <c r="BR10" s="62"/>
      <c r="BS10" s="62"/>
      <c r="BT10" s="67"/>
      <c r="BU10" s="67"/>
      <c r="BV10" s="62"/>
      <c r="BW10" s="62"/>
      <c r="BX10" s="67"/>
      <c r="BY10" s="67"/>
      <c r="BZ10" s="62"/>
      <c r="CA10" s="62"/>
      <c r="CB10" s="67"/>
      <c r="CC10" s="67"/>
      <c r="CD10" s="62"/>
      <c r="CE10" s="62"/>
      <c r="CF10" s="67"/>
      <c r="CG10" s="67"/>
      <c r="CH10" s="62"/>
      <c r="CI10" s="67"/>
      <c r="CJ10" s="67"/>
      <c r="CK10" s="62"/>
      <c r="CL10" s="66" t="str">
        <f>IFERROR(IF(GE10&lt;=1,"1 - Muy Baja",VLOOKUP(GE10,'[5]DISEÑO PROY'!$BLR$689:$BLS$693,2,0)),"")</f>
        <v>1 - Muy Baja</v>
      </c>
      <c r="CM10" s="65">
        <f t="shared" si="5"/>
        <v>4.3199999999999995E-2</v>
      </c>
      <c r="CN10" s="66" t="str">
        <f>IFERROR(IF(GG10&lt;=1,"1 - Leve",HLOOKUP(GG10,'[4]G TIC'!$BLU$682:$BLY$683,2,0)),"")</f>
        <v>4 - Mayor</v>
      </c>
      <c r="CO10" s="65">
        <f t="shared" si="6"/>
        <v>0.8</v>
      </c>
      <c r="CP10" s="63" t="str">
        <f t="shared" si="7"/>
        <v>MODERADO</v>
      </c>
      <c r="CQ10" s="64">
        <f t="shared" si="8"/>
        <v>3.456E-2</v>
      </c>
      <c r="CR10" s="77" t="s">
        <v>230</v>
      </c>
      <c r="CS10" s="63">
        <f t="shared" si="9"/>
        <v>3</v>
      </c>
      <c r="CT10" s="62"/>
      <c r="CU10" s="77" t="s">
        <v>258</v>
      </c>
      <c r="CV10" s="76" t="s">
        <v>257</v>
      </c>
      <c r="CW10" s="60"/>
      <c r="CX10" s="56">
        <f t="shared" si="10"/>
        <v>9</v>
      </c>
      <c r="CY10" s="59">
        <f t="shared" si="11"/>
        <v>4</v>
      </c>
      <c r="CZ10" s="56" t="str">
        <f t="shared" si="12"/>
        <v>Mayor</v>
      </c>
      <c r="DA10" s="58">
        <f t="shared" si="13"/>
        <v>0.8</v>
      </c>
      <c r="DB10" s="57">
        <f t="shared" si="14"/>
        <v>0.15</v>
      </c>
      <c r="DC10" s="57">
        <f t="shared" si="15"/>
        <v>0.25</v>
      </c>
      <c r="DD10" s="56">
        <f t="shared" si="16"/>
        <v>0.4</v>
      </c>
      <c r="DE10" s="55">
        <f t="shared" si="17"/>
        <v>2</v>
      </c>
      <c r="DF10" s="54">
        <f t="shared" si="18"/>
        <v>0.24</v>
      </c>
      <c r="DG10" s="55">
        <f t="shared" si="19"/>
        <v>4</v>
      </c>
      <c r="DH10" s="55"/>
      <c r="DI10" s="54">
        <f t="shared" si="20"/>
        <v>0.8</v>
      </c>
      <c r="DJ10" s="57">
        <f t="shared" si="21"/>
        <v>0.25</v>
      </c>
      <c r="DK10" s="57">
        <f t="shared" si="22"/>
        <v>0.25</v>
      </c>
      <c r="DL10" s="56">
        <f t="shared" si="23"/>
        <v>0.5</v>
      </c>
      <c r="DM10" s="55">
        <f t="shared" si="24"/>
        <v>1</v>
      </c>
      <c r="DN10" s="54">
        <f t="shared" si="25"/>
        <v>0.12</v>
      </c>
      <c r="DO10" s="55">
        <f t="shared" si="26"/>
        <v>4</v>
      </c>
      <c r="DP10" s="54">
        <f t="shared" si="27"/>
        <v>0.8</v>
      </c>
      <c r="DQ10" s="57">
        <f t="shared" si="28"/>
        <v>0.15</v>
      </c>
      <c r="DR10" s="57">
        <f t="shared" si="29"/>
        <v>0.25</v>
      </c>
      <c r="DS10" s="56">
        <f t="shared" si="30"/>
        <v>0.4</v>
      </c>
      <c r="DT10" s="55">
        <f t="shared" si="31"/>
        <v>1</v>
      </c>
      <c r="DU10" s="54">
        <f t="shared" si="32"/>
        <v>7.1999999999999995E-2</v>
      </c>
      <c r="DV10" s="55">
        <f t="shared" si="33"/>
        <v>4</v>
      </c>
      <c r="DW10" s="54">
        <f t="shared" si="34"/>
        <v>0.8</v>
      </c>
      <c r="DX10" s="57">
        <f t="shared" si="35"/>
        <v>0.15</v>
      </c>
      <c r="DY10" s="57">
        <f>IF(BA10="",0,IF(BA10="Preventivo",0.25,IF(BA10="Detectivo",0.15,IF(BA11="Correctivo",0.1,0))))</f>
        <v>0.25</v>
      </c>
      <c r="DZ10" s="56">
        <f t="shared" si="36"/>
        <v>0.4</v>
      </c>
      <c r="EA10" s="55">
        <f t="shared" si="37"/>
        <v>1</v>
      </c>
      <c r="EB10" s="54">
        <f t="shared" si="38"/>
        <v>4.3199999999999995E-2</v>
      </c>
      <c r="EC10" s="55">
        <f t="shared" si="39"/>
        <v>4</v>
      </c>
      <c r="ED10" s="54">
        <f t="shared" si="40"/>
        <v>0.8</v>
      </c>
      <c r="EE10" s="57">
        <f t="shared" si="41"/>
        <v>0</v>
      </c>
      <c r="EF10" s="57">
        <f t="shared" si="42"/>
        <v>0</v>
      </c>
      <c r="EG10" s="56">
        <f t="shared" si="43"/>
        <v>0</v>
      </c>
      <c r="EH10" s="55">
        <f t="shared" si="44"/>
        <v>1</v>
      </c>
      <c r="EI10" s="54">
        <f t="shared" si="45"/>
        <v>4.3199999999999995E-2</v>
      </c>
      <c r="EJ10" s="55">
        <f t="shared" si="46"/>
        <v>4</v>
      </c>
      <c r="EK10" s="54">
        <f t="shared" si="47"/>
        <v>0.8</v>
      </c>
      <c r="EL10" s="57">
        <f t="shared" si="48"/>
        <v>0</v>
      </c>
      <c r="EM10" s="57">
        <f t="shared" si="49"/>
        <v>0</v>
      </c>
      <c r="EN10" s="56">
        <f t="shared" si="50"/>
        <v>0</v>
      </c>
      <c r="EO10" s="55">
        <f t="shared" si="51"/>
        <v>1</v>
      </c>
      <c r="EP10" s="54">
        <f t="shared" si="52"/>
        <v>4.3199999999999995E-2</v>
      </c>
      <c r="EQ10" s="55">
        <f t="shared" si="53"/>
        <v>4</v>
      </c>
      <c r="ER10" s="54">
        <f t="shared" si="54"/>
        <v>0.8</v>
      </c>
      <c r="ES10" s="57">
        <f t="shared" si="55"/>
        <v>0</v>
      </c>
      <c r="ET10" s="57">
        <f t="shared" si="56"/>
        <v>0</v>
      </c>
      <c r="EU10" s="56">
        <f t="shared" si="57"/>
        <v>0</v>
      </c>
      <c r="EV10" s="55">
        <f t="shared" si="58"/>
        <v>1</v>
      </c>
      <c r="EW10" s="54">
        <f t="shared" si="59"/>
        <v>4.3199999999999995E-2</v>
      </c>
      <c r="EX10" s="55">
        <f t="shared" si="60"/>
        <v>4</v>
      </c>
      <c r="EY10" s="54">
        <f t="shared" si="61"/>
        <v>0.8</v>
      </c>
      <c r="EZ10" s="57">
        <f t="shared" si="62"/>
        <v>0</v>
      </c>
      <c r="FA10" s="57">
        <f t="shared" si="63"/>
        <v>0</v>
      </c>
      <c r="FB10" s="56">
        <f t="shared" si="64"/>
        <v>0</v>
      </c>
      <c r="FC10" s="55">
        <f t="shared" si="65"/>
        <v>1</v>
      </c>
      <c r="FD10" s="54">
        <f t="shared" si="66"/>
        <v>4.3199999999999995E-2</v>
      </c>
      <c r="FE10" s="55">
        <f t="shared" si="67"/>
        <v>4</v>
      </c>
      <c r="FF10" s="54">
        <f t="shared" si="68"/>
        <v>0.8</v>
      </c>
      <c r="FG10" s="57">
        <f t="shared" si="69"/>
        <v>0</v>
      </c>
      <c r="FH10" s="57">
        <f t="shared" si="70"/>
        <v>0</v>
      </c>
      <c r="FI10" s="56">
        <f t="shared" si="71"/>
        <v>0</v>
      </c>
      <c r="FJ10" s="55">
        <f t="shared" si="72"/>
        <v>1</v>
      </c>
      <c r="FK10" s="54">
        <f t="shared" si="73"/>
        <v>4.3199999999999995E-2</v>
      </c>
      <c r="FL10" s="55">
        <f t="shared" si="74"/>
        <v>4</v>
      </c>
      <c r="FM10" s="54">
        <f t="shared" si="75"/>
        <v>0.8</v>
      </c>
      <c r="FN10" s="57">
        <f t="shared" si="76"/>
        <v>0</v>
      </c>
      <c r="FO10" s="57">
        <f t="shared" si="77"/>
        <v>0</v>
      </c>
      <c r="FP10" s="56">
        <f t="shared" si="78"/>
        <v>0</v>
      </c>
      <c r="FQ10" s="55">
        <f t="shared" si="79"/>
        <v>1</v>
      </c>
      <c r="FR10" s="54">
        <f t="shared" si="80"/>
        <v>4.3199999999999995E-2</v>
      </c>
      <c r="FS10" s="55">
        <f t="shared" si="81"/>
        <v>4</v>
      </c>
      <c r="FT10" s="54">
        <f t="shared" si="82"/>
        <v>0.8</v>
      </c>
      <c r="FU10" s="57">
        <f t="shared" si="83"/>
        <v>0</v>
      </c>
      <c r="FV10" s="57">
        <f t="shared" si="84"/>
        <v>0</v>
      </c>
      <c r="FW10" s="56">
        <f t="shared" si="85"/>
        <v>0</v>
      </c>
      <c r="FX10" s="55">
        <f t="shared" si="86"/>
        <v>1</v>
      </c>
      <c r="FY10" s="54">
        <f t="shared" si="87"/>
        <v>4.3199999999999995E-2</v>
      </c>
      <c r="FZ10" s="55">
        <f t="shared" si="88"/>
        <v>4</v>
      </c>
      <c r="GA10" s="54">
        <f t="shared" si="89"/>
        <v>0.8</v>
      </c>
      <c r="GB10" s="57">
        <f t="shared" si="90"/>
        <v>0</v>
      </c>
      <c r="GC10" s="57">
        <f t="shared" si="91"/>
        <v>0</v>
      </c>
      <c r="GD10" s="56">
        <f t="shared" si="92"/>
        <v>0</v>
      </c>
      <c r="GE10" s="55">
        <f t="shared" si="93"/>
        <v>1</v>
      </c>
      <c r="GF10" s="54">
        <f t="shared" si="94"/>
        <v>4.3199999999999995E-2</v>
      </c>
      <c r="GG10" s="55">
        <f t="shared" si="95"/>
        <v>4</v>
      </c>
      <c r="GH10" s="54">
        <f t="shared" si="96"/>
        <v>0.8</v>
      </c>
      <c r="GI10" s="54">
        <f t="shared" si="97"/>
        <v>0.8</v>
      </c>
      <c r="GJ10" s="53"/>
    </row>
    <row r="11" spans="1:193 1680:1680" ht="295.8" x14ac:dyDescent="0.2">
      <c r="A11" s="81">
        <v>3</v>
      </c>
      <c r="B11" s="69" t="s">
        <v>236</v>
      </c>
      <c r="C11" s="80" t="s">
        <v>256</v>
      </c>
      <c r="D11" s="74" t="s">
        <v>206</v>
      </c>
      <c r="E11" s="68" t="s">
        <v>204</v>
      </c>
      <c r="F11" s="62" t="s">
        <v>222</v>
      </c>
      <c r="G11" s="79" t="s">
        <v>208</v>
      </c>
      <c r="H11" s="68" t="s">
        <v>169</v>
      </c>
      <c r="I11" s="71" t="s">
        <v>22</v>
      </c>
      <c r="J11" s="71" t="s">
        <v>53</v>
      </c>
      <c r="K11" s="71" t="s">
        <v>53</v>
      </c>
      <c r="L11" s="71" t="s">
        <v>53</v>
      </c>
      <c r="M11" s="71" t="s">
        <v>53</v>
      </c>
      <c r="N11" s="71" t="s">
        <v>54</v>
      </c>
      <c r="O11" s="71" t="s">
        <v>54</v>
      </c>
      <c r="P11" s="71" t="s">
        <v>54</v>
      </c>
      <c r="Q11" s="71" t="s">
        <v>53</v>
      </c>
      <c r="R11" s="71" t="s">
        <v>53</v>
      </c>
      <c r="S11" s="71" t="s">
        <v>54</v>
      </c>
      <c r="T11" s="71" t="s">
        <v>54</v>
      </c>
      <c r="U11" s="71" t="s">
        <v>54</v>
      </c>
      <c r="V11" s="71" t="s">
        <v>54</v>
      </c>
      <c r="W11" s="71" t="s">
        <v>54</v>
      </c>
      <c r="X11" s="71" t="s">
        <v>54</v>
      </c>
      <c r="Y11" s="71" t="s">
        <v>53</v>
      </c>
      <c r="Z11" s="71" t="s">
        <v>53</v>
      </c>
      <c r="AA11" s="71" t="s">
        <v>53</v>
      </c>
      <c r="AB11" s="71" t="s">
        <v>53</v>
      </c>
      <c r="AC11" s="70" t="str">
        <f t="shared" si="0"/>
        <v>3 - Media</v>
      </c>
      <c r="AD11" s="64">
        <f t="shared" si="1"/>
        <v>0.6</v>
      </c>
      <c r="AE11" s="70" t="str">
        <f t="shared" si="2"/>
        <v>4 - Mayor</v>
      </c>
      <c r="AF11" s="64">
        <f t="shared" si="3"/>
        <v>0.8</v>
      </c>
      <c r="AG11" s="69" t="str">
        <f>IFERROR(INDEX('[4]G TIC'!$BLU$685:$BLY$689,MATCH(I11,'[4]G TIC'!$BLS$685:$BLS$689,0),MATCH(AE11,'[4]G TIC'!$BLU$683:$BLY$683,0)),"")</f>
        <v>ALTO</v>
      </c>
      <c r="AH11" s="64">
        <f t="shared" si="4"/>
        <v>0.48</v>
      </c>
      <c r="AI11" s="77" t="s">
        <v>240</v>
      </c>
      <c r="AJ11" s="78" t="s">
        <v>233</v>
      </c>
      <c r="AK11" s="72" t="s">
        <v>232</v>
      </c>
      <c r="AL11" s="72" t="s">
        <v>239</v>
      </c>
      <c r="AM11" s="62" t="s">
        <v>35</v>
      </c>
      <c r="AN11" s="67" t="s">
        <v>45</v>
      </c>
      <c r="AO11" s="67" t="s">
        <v>50</v>
      </c>
      <c r="AP11" s="62" t="s">
        <v>52</v>
      </c>
      <c r="AQ11" s="62" t="s">
        <v>35</v>
      </c>
      <c r="AR11" s="67" t="s">
        <v>46</v>
      </c>
      <c r="AS11" s="67" t="s">
        <v>50</v>
      </c>
      <c r="AT11" s="62" t="s">
        <v>52</v>
      </c>
      <c r="AU11" s="62" t="s">
        <v>35</v>
      </c>
      <c r="AV11" s="67" t="s">
        <v>45</v>
      </c>
      <c r="AW11" s="67" t="s">
        <v>49</v>
      </c>
      <c r="AX11" s="62" t="s">
        <v>51</v>
      </c>
      <c r="AY11" s="62" t="s">
        <v>35</v>
      </c>
      <c r="AZ11" s="67" t="s">
        <v>45</v>
      </c>
      <c r="BA11" s="67" t="s">
        <v>50</v>
      </c>
      <c r="BB11" s="62" t="s">
        <v>52</v>
      </c>
      <c r="BC11" s="62" t="s">
        <v>34</v>
      </c>
      <c r="BD11" s="67" t="s">
        <v>45</v>
      </c>
      <c r="BE11" s="67" t="s">
        <v>50</v>
      </c>
      <c r="BF11" s="62" t="s">
        <v>52</v>
      </c>
      <c r="BG11" s="62"/>
      <c r="BH11" s="67"/>
      <c r="BI11" s="67"/>
      <c r="BJ11" s="62"/>
      <c r="BK11" s="62"/>
      <c r="BL11" s="67"/>
      <c r="BM11" s="67"/>
      <c r="BN11" s="62"/>
      <c r="BO11" s="62"/>
      <c r="BP11" s="67"/>
      <c r="BQ11" s="67"/>
      <c r="BR11" s="62"/>
      <c r="BS11" s="62"/>
      <c r="BT11" s="67"/>
      <c r="BU11" s="67"/>
      <c r="BV11" s="62"/>
      <c r="BW11" s="62"/>
      <c r="BX11" s="67"/>
      <c r="BY11" s="67"/>
      <c r="BZ11" s="62"/>
      <c r="CA11" s="62"/>
      <c r="CB11" s="67"/>
      <c r="CC11" s="67"/>
      <c r="CD11" s="62"/>
      <c r="CE11" s="62"/>
      <c r="CF11" s="67"/>
      <c r="CG11" s="67"/>
      <c r="CH11" s="62"/>
      <c r="CI11" s="67"/>
      <c r="CJ11" s="67"/>
      <c r="CK11" s="62"/>
      <c r="CL11" s="66" t="str">
        <f>IFERROR(IF(GE11&lt;=1,"1 - Muy Baja",VLOOKUP(GE11,'[5]DISEÑO PROY'!$BLR$689:$BLS$693,2,0)),"")</f>
        <v>1 - Muy Baja</v>
      </c>
      <c r="CM11" s="65">
        <f t="shared" si="5"/>
        <v>6.4799999999999996E-2</v>
      </c>
      <c r="CN11" s="66" t="str">
        <f>IFERROR(IF(GG11&lt;=1,"1 - Leve",HLOOKUP(GG11,'[4]G TIC'!$BLU$682:$BLY$683,2,0)),"")</f>
        <v>3 - Moderado</v>
      </c>
      <c r="CO11" s="65">
        <f t="shared" si="6"/>
        <v>0.6</v>
      </c>
      <c r="CP11" s="63" t="str">
        <f t="shared" si="7"/>
        <v>MODERADO</v>
      </c>
      <c r="CQ11" s="64">
        <f t="shared" si="8"/>
        <v>3.8879999999999998E-2</v>
      </c>
      <c r="CR11" s="77" t="s">
        <v>238</v>
      </c>
      <c r="CS11" s="63">
        <f t="shared" si="9"/>
        <v>3</v>
      </c>
      <c r="CT11" s="62"/>
      <c r="CU11" s="68" t="s">
        <v>250</v>
      </c>
      <c r="CV11" s="76" t="s">
        <v>255</v>
      </c>
      <c r="CW11" s="60"/>
      <c r="CX11" s="56">
        <f t="shared" si="10"/>
        <v>9</v>
      </c>
      <c r="CY11" s="59">
        <f t="shared" si="11"/>
        <v>4</v>
      </c>
      <c r="CZ11" s="56" t="str">
        <f t="shared" si="12"/>
        <v>Mayor</v>
      </c>
      <c r="DA11" s="58">
        <f t="shared" si="13"/>
        <v>0.8</v>
      </c>
      <c r="DB11" s="57">
        <f t="shared" si="14"/>
        <v>0.15</v>
      </c>
      <c r="DC11" s="57">
        <f t="shared" si="15"/>
        <v>0.25</v>
      </c>
      <c r="DD11" s="56">
        <f t="shared" si="16"/>
        <v>0.4</v>
      </c>
      <c r="DE11" s="55">
        <f t="shared" si="17"/>
        <v>2</v>
      </c>
      <c r="DF11" s="54">
        <f t="shared" si="18"/>
        <v>0.36</v>
      </c>
      <c r="DG11" s="55">
        <f t="shared" si="19"/>
        <v>4</v>
      </c>
      <c r="DH11" s="55"/>
      <c r="DI11" s="54">
        <f t="shared" si="20"/>
        <v>0.8</v>
      </c>
      <c r="DJ11" s="57">
        <f t="shared" si="21"/>
        <v>0.25</v>
      </c>
      <c r="DK11" s="57">
        <f t="shared" si="22"/>
        <v>0.25</v>
      </c>
      <c r="DL11" s="56">
        <f t="shared" si="23"/>
        <v>0.5</v>
      </c>
      <c r="DM11" s="55">
        <f t="shared" si="24"/>
        <v>1</v>
      </c>
      <c r="DN11" s="54">
        <f t="shared" si="25"/>
        <v>0.18</v>
      </c>
      <c r="DO11" s="55">
        <f t="shared" si="26"/>
        <v>4</v>
      </c>
      <c r="DP11" s="54">
        <f t="shared" si="27"/>
        <v>0.8</v>
      </c>
      <c r="DQ11" s="57">
        <f t="shared" si="28"/>
        <v>0.15</v>
      </c>
      <c r="DR11" s="57">
        <f t="shared" si="29"/>
        <v>0.15</v>
      </c>
      <c r="DS11" s="56">
        <f t="shared" si="30"/>
        <v>0.3</v>
      </c>
      <c r="DT11" s="55">
        <f t="shared" si="31"/>
        <v>1</v>
      </c>
      <c r="DU11" s="54">
        <f t="shared" si="32"/>
        <v>0.18</v>
      </c>
      <c r="DV11" s="55">
        <f t="shared" si="33"/>
        <v>3</v>
      </c>
      <c r="DW11" s="54">
        <f t="shared" si="34"/>
        <v>0.56000000000000005</v>
      </c>
      <c r="DX11" s="57">
        <f t="shared" si="35"/>
        <v>0.15</v>
      </c>
      <c r="DY11" s="57">
        <f>IF(BA11="",0,IF(BA11="Preventivo",0.25,IF(BA11="Detectivo",0.15,IF(BA12="Correctivo",0.1,0))))</f>
        <v>0.25</v>
      </c>
      <c r="DZ11" s="56">
        <f t="shared" si="36"/>
        <v>0.4</v>
      </c>
      <c r="EA11" s="55">
        <f t="shared" si="37"/>
        <v>1</v>
      </c>
      <c r="EB11" s="54">
        <f t="shared" si="38"/>
        <v>0.108</v>
      </c>
      <c r="EC11" s="55">
        <f t="shared" si="39"/>
        <v>3</v>
      </c>
      <c r="ED11" s="54">
        <f t="shared" si="40"/>
        <v>0.56000000000000005</v>
      </c>
      <c r="EE11" s="57">
        <f t="shared" si="41"/>
        <v>0.15</v>
      </c>
      <c r="EF11" s="57">
        <f t="shared" si="42"/>
        <v>0.25</v>
      </c>
      <c r="EG11" s="56">
        <f t="shared" si="43"/>
        <v>0.4</v>
      </c>
      <c r="EH11" s="55">
        <f t="shared" si="44"/>
        <v>1</v>
      </c>
      <c r="EI11" s="54">
        <f t="shared" si="45"/>
        <v>6.4799999999999996E-2</v>
      </c>
      <c r="EJ11" s="55">
        <f t="shared" si="46"/>
        <v>3</v>
      </c>
      <c r="EK11" s="54">
        <f t="shared" si="47"/>
        <v>0.56000000000000005</v>
      </c>
      <c r="EL11" s="57">
        <f t="shared" si="48"/>
        <v>0</v>
      </c>
      <c r="EM11" s="57">
        <f t="shared" si="49"/>
        <v>0</v>
      </c>
      <c r="EN11" s="56">
        <f t="shared" si="50"/>
        <v>0</v>
      </c>
      <c r="EO11" s="55">
        <f t="shared" si="51"/>
        <v>1</v>
      </c>
      <c r="EP11" s="54">
        <f t="shared" si="52"/>
        <v>6.4799999999999996E-2</v>
      </c>
      <c r="EQ11" s="55">
        <f t="shared" si="53"/>
        <v>3</v>
      </c>
      <c r="ER11" s="54">
        <f t="shared" si="54"/>
        <v>0.56000000000000005</v>
      </c>
      <c r="ES11" s="57">
        <f t="shared" si="55"/>
        <v>0</v>
      </c>
      <c r="ET11" s="57">
        <f t="shared" si="56"/>
        <v>0</v>
      </c>
      <c r="EU11" s="56">
        <f t="shared" si="57"/>
        <v>0</v>
      </c>
      <c r="EV11" s="55">
        <f t="shared" si="58"/>
        <v>1</v>
      </c>
      <c r="EW11" s="54">
        <f t="shared" si="59"/>
        <v>6.4799999999999996E-2</v>
      </c>
      <c r="EX11" s="55">
        <f t="shared" si="60"/>
        <v>3</v>
      </c>
      <c r="EY11" s="54">
        <f t="shared" si="61"/>
        <v>0.56000000000000005</v>
      </c>
      <c r="EZ11" s="57">
        <f t="shared" si="62"/>
        <v>0</v>
      </c>
      <c r="FA11" s="57">
        <f t="shared" si="63"/>
        <v>0</v>
      </c>
      <c r="FB11" s="56">
        <f t="shared" si="64"/>
        <v>0</v>
      </c>
      <c r="FC11" s="55">
        <f t="shared" si="65"/>
        <v>1</v>
      </c>
      <c r="FD11" s="54">
        <f t="shared" si="66"/>
        <v>6.4799999999999996E-2</v>
      </c>
      <c r="FE11" s="55">
        <f t="shared" si="67"/>
        <v>3</v>
      </c>
      <c r="FF11" s="54">
        <f t="shared" si="68"/>
        <v>0.56000000000000005</v>
      </c>
      <c r="FG11" s="57">
        <f t="shared" si="69"/>
        <v>0</v>
      </c>
      <c r="FH11" s="57">
        <f t="shared" si="70"/>
        <v>0</v>
      </c>
      <c r="FI11" s="56">
        <f t="shared" si="71"/>
        <v>0</v>
      </c>
      <c r="FJ11" s="55">
        <f t="shared" si="72"/>
        <v>1</v>
      </c>
      <c r="FK11" s="54">
        <f t="shared" si="73"/>
        <v>6.4799999999999996E-2</v>
      </c>
      <c r="FL11" s="55">
        <f t="shared" si="74"/>
        <v>3</v>
      </c>
      <c r="FM11" s="54">
        <f t="shared" si="75"/>
        <v>0.56000000000000005</v>
      </c>
      <c r="FN11" s="57">
        <f t="shared" si="76"/>
        <v>0</v>
      </c>
      <c r="FO11" s="57">
        <f t="shared" si="77"/>
        <v>0</v>
      </c>
      <c r="FP11" s="56">
        <f t="shared" si="78"/>
        <v>0</v>
      </c>
      <c r="FQ11" s="55">
        <f t="shared" si="79"/>
        <v>1</v>
      </c>
      <c r="FR11" s="54">
        <f t="shared" si="80"/>
        <v>6.4799999999999996E-2</v>
      </c>
      <c r="FS11" s="55">
        <f t="shared" si="81"/>
        <v>3</v>
      </c>
      <c r="FT11" s="54">
        <f t="shared" si="82"/>
        <v>0.56000000000000005</v>
      </c>
      <c r="FU11" s="57">
        <f t="shared" si="83"/>
        <v>0</v>
      </c>
      <c r="FV11" s="57">
        <f t="shared" si="84"/>
        <v>0</v>
      </c>
      <c r="FW11" s="56">
        <f t="shared" si="85"/>
        <v>0</v>
      </c>
      <c r="FX11" s="55">
        <f t="shared" si="86"/>
        <v>1</v>
      </c>
      <c r="FY11" s="54">
        <f t="shared" si="87"/>
        <v>6.4799999999999996E-2</v>
      </c>
      <c r="FZ11" s="55">
        <f t="shared" si="88"/>
        <v>3</v>
      </c>
      <c r="GA11" s="54">
        <f t="shared" si="89"/>
        <v>0.56000000000000005</v>
      </c>
      <c r="GB11" s="57">
        <f t="shared" si="90"/>
        <v>0</v>
      </c>
      <c r="GC11" s="57">
        <f t="shared" si="91"/>
        <v>0</v>
      </c>
      <c r="GD11" s="56">
        <f t="shared" si="92"/>
        <v>0</v>
      </c>
      <c r="GE11" s="55">
        <f t="shared" si="93"/>
        <v>1</v>
      </c>
      <c r="GF11" s="54">
        <f t="shared" si="94"/>
        <v>6.4799999999999996E-2</v>
      </c>
      <c r="GG11" s="55">
        <f t="shared" si="95"/>
        <v>3</v>
      </c>
      <c r="GH11" s="54">
        <f t="shared" si="96"/>
        <v>0.56000000000000005</v>
      </c>
      <c r="GI11" s="54">
        <f t="shared" si="97"/>
        <v>0.6</v>
      </c>
      <c r="GJ11" s="53"/>
    </row>
    <row r="12" spans="1:193 1680:1680" ht="255" x14ac:dyDescent="0.2">
      <c r="A12" s="81">
        <v>4</v>
      </c>
      <c r="B12" s="69" t="s">
        <v>236</v>
      </c>
      <c r="C12" s="80" t="s">
        <v>254</v>
      </c>
      <c r="D12" s="74" t="s">
        <v>205</v>
      </c>
      <c r="E12" s="68" t="s">
        <v>204</v>
      </c>
      <c r="F12" s="62" t="s">
        <v>224</v>
      </c>
      <c r="G12" s="79" t="s">
        <v>211</v>
      </c>
      <c r="H12" s="68" t="s">
        <v>169</v>
      </c>
      <c r="I12" s="71" t="s">
        <v>22</v>
      </c>
      <c r="J12" s="71" t="s">
        <v>53</v>
      </c>
      <c r="K12" s="71" t="s">
        <v>53</v>
      </c>
      <c r="L12" s="71" t="s">
        <v>53</v>
      </c>
      <c r="M12" s="71" t="s">
        <v>53</v>
      </c>
      <c r="N12" s="71" t="s">
        <v>54</v>
      </c>
      <c r="O12" s="71" t="s">
        <v>54</v>
      </c>
      <c r="P12" s="71" t="s">
        <v>54</v>
      </c>
      <c r="Q12" s="71" t="s">
        <v>53</v>
      </c>
      <c r="R12" s="71" t="s">
        <v>53</v>
      </c>
      <c r="S12" s="71" t="s">
        <v>54</v>
      </c>
      <c r="T12" s="71" t="s">
        <v>54</v>
      </c>
      <c r="U12" s="71" t="s">
        <v>54</v>
      </c>
      <c r="V12" s="71" t="s">
        <v>54</v>
      </c>
      <c r="W12" s="71" t="s">
        <v>54</v>
      </c>
      <c r="X12" s="71" t="s">
        <v>54</v>
      </c>
      <c r="Y12" s="71" t="s">
        <v>53</v>
      </c>
      <c r="Z12" s="71" t="s">
        <v>53</v>
      </c>
      <c r="AA12" s="71" t="s">
        <v>53</v>
      </c>
      <c r="AB12" s="71" t="s">
        <v>53</v>
      </c>
      <c r="AC12" s="70" t="str">
        <f t="shared" si="0"/>
        <v>3 - Media</v>
      </c>
      <c r="AD12" s="64">
        <f t="shared" si="1"/>
        <v>0.6</v>
      </c>
      <c r="AE12" s="70" t="str">
        <f t="shared" si="2"/>
        <v>4 - Mayor</v>
      </c>
      <c r="AF12" s="64">
        <f t="shared" si="3"/>
        <v>0.8</v>
      </c>
      <c r="AG12" s="69" t="str">
        <f>IFERROR(INDEX('[4]G TIC'!$BLU$685:$BLY$689,MATCH(I12,'[4]G TIC'!$BLS$685:$BLS$689,0),MATCH(AE12,'[4]G TIC'!$BLU$683:$BLY$683,0)),"")</f>
        <v>ALTO</v>
      </c>
      <c r="AH12" s="64">
        <f t="shared" si="4"/>
        <v>0.48</v>
      </c>
      <c r="AI12" s="77" t="s">
        <v>234</v>
      </c>
      <c r="AJ12" s="78" t="s">
        <v>233</v>
      </c>
      <c r="AK12" s="72" t="s">
        <v>232</v>
      </c>
      <c r="AL12" s="72" t="s">
        <v>231</v>
      </c>
      <c r="AM12" s="62" t="s">
        <v>35</v>
      </c>
      <c r="AN12" s="67" t="s">
        <v>45</v>
      </c>
      <c r="AO12" s="67" t="s">
        <v>50</v>
      </c>
      <c r="AP12" s="62" t="s">
        <v>52</v>
      </c>
      <c r="AQ12" s="62" t="s">
        <v>35</v>
      </c>
      <c r="AR12" s="67" t="s">
        <v>46</v>
      </c>
      <c r="AS12" s="67" t="s">
        <v>50</v>
      </c>
      <c r="AT12" s="62" t="s">
        <v>52</v>
      </c>
      <c r="AU12" s="62" t="s">
        <v>35</v>
      </c>
      <c r="AV12" s="67" t="s">
        <v>45</v>
      </c>
      <c r="AW12" s="67" t="s">
        <v>50</v>
      </c>
      <c r="AX12" s="62" t="s">
        <v>52</v>
      </c>
      <c r="AY12" s="62" t="s">
        <v>34</v>
      </c>
      <c r="AZ12" s="67" t="s">
        <v>45</v>
      </c>
      <c r="BA12" s="67" t="s">
        <v>50</v>
      </c>
      <c r="BB12" s="62" t="s">
        <v>52</v>
      </c>
      <c r="BC12" s="62"/>
      <c r="BD12" s="67"/>
      <c r="BE12" s="67"/>
      <c r="BF12" s="62"/>
      <c r="BG12" s="62"/>
      <c r="BH12" s="67"/>
      <c r="BI12" s="67"/>
      <c r="BJ12" s="62"/>
      <c r="BK12" s="62"/>
      <c r="BL12" s="67"/>
      <c r="BM12" s="67"/>
      <c r="BN12" s="62"/>
      <c r="BO12" s="62"/>
      <c r="BP12" s="67"/>
      <c r="BQ12" s="67"/>
      <c r="BR12" s="62"/>
      <c r="BS12" s="62"/>
      <c r="BT12" s="67"/>
      <c r="BU12" s="67"/>
      <c r="BV12" s="62"/>
      <c r="BW12" s="62"/>
      <c r="BX12" s="67"/>
      <c r="BY12" s="67"/>
      <c r="BZ12" s="62"/>
      <c r="CA12" s="62"/>
      <c r="CB12" s="67"/>
      <c r="CC12" s="67"/>
      <c r="CD12" s="62"/>
      <c r="CE12" s="62"/>
      <c r="CF12" s="67"/>
      <c r="CG12" s="67"/>
      <c r="CH12" s="62"/>
      <c r="CI12" s="67"/>
      <c r="CJ12" s="67"/>
      <c r="CK12" s="62"/>
      <c r="CL12" s="66" t="str">
        <f>IFERROR(IF(GE12&lt;=1,"1 - Muy Baja",VLOOKUP(GE12,'[5]DISEÑO PROY'!$BLR$689:$BLS$693,2,0)),"")</f>
        <v>1 - Muy Baja</v>
      </c>
      <c r="CM12" s="65">
        <f t="shared" si="5"/>
        <v>6.4799999999999996E-2</v>
      </c>
      <c r="CN12" s="66" t="str">
        <f>IFERROR(IF(GG12&lt;=1,"1 - Leve",HLOOKUP(GG12,'[4]G TIC'!$BLU$682:$BLY$683,2,0)),"")</f>
        <v>4 - Mayor</v>
      </c>
      <c r="CO12" s="65">
        <f t="shared" si="6"/>
        <v>0.8</v>
      </c>
      <c r="CP12" s="63" t="str">
        <f t="shared" si="7"/>
        <v>MODERADO</v>
      </c>
      <c r="CQ12" s="64">
        <f t="shared" si="8"/>
        <v>5.1839999999999997E-2</v>
      </c>
      <c r="CR12" s="77" t="s">
        <v>230</v>
      </c>
      <c r="CS12" s="63">
        <f t="shared" si="9"/>
        <v>3</v>
      </c>
      <c r="CT12" s="62"/>
      <c r="CU12" s="77" t="s">
        <v>253</v>
      </c>
      <c r="CV12" s="76" t="s">
        <v>252</v>
      </c>
      <c r="CW12" s="60"/>
      <c r="CX12" s="56">
        <f t="shared" si="10"/>
        <v>9</v>
      </c>
      <c r="CY12" s="59">
        <f t="shared" si="11"/>
        <v>4</v>
      </c>
      <c r="CZ12" s="56" t="str">
        <f t="shared" si="12"/>
        <v>Mayor</v>
      </c>
      <c r="DA12" s="58">
        <f t="shared" si="13"/>
        <v>0.8</v>
      </c>
      <c r="DB12" s="57">
        <f t="shared" si="14"/>
        <v>0.15</v>
      </c>
      <c r="DC12" s="57">
        <f t="shared" si="15"/>
        <v>0.25</v>
      </c>
      <c r="DD12" s="56">
        <f t="shared" si="16"/>
        <v>0.4</v>
      </c>
      <c r="DE12" s="55">
        <f t="shared" si="17"/>
        <v>2</v>
      </c>
      <c r="DF12" s="54">
        <f t="shared" si="18"/>
        <v>0.36</v>
      </c>
      <c r="DG12" s="55">
        <f t="shared" si="19"/>
        <v>4</v>
      </c>
      <c r="DH12" s="55"/>
      <c r="DI12" s="54">
        <f t="shared" si="20"/>
        <v>0.8</v>
      </c>
      <c r="DJ12" s="57">
        <f t="shared" si="21"/>
        <v>0.25</v>
      </c>
      <c r="DK12" s="57">
        <f t="shared" si="22"/>
        <v>0.25</v>
      </c>
      <c r="DL12" s="56">
        <f t="shared" si="23"/>
        <v>0.5</v>
      </c>
      <c r="DM12" s="55">
        <f t="shared" si="24"/>
        <v>1</v>
      </c>
      <c r="DN12" s="54">
        <f t="shared" si="25"/>
        <v>0.18</v>
      </c>
      <c r="DO12" s="55">
        <f t="shared" si="26"/>
        <v>4</v>
      </c>
      <c r="DP12" s="54">
        <f t="shared" si="27"/>
        <v>0.8</v>
      </c>
      <c r="DQ12" s="57">
        <f t="shared" si="28"/>
        <v>0.15</v>
      </c>
      <c r="DR12" s="57">
        <f t="shared" si="29"/>
        <v>0.25</v>
      </c>
      <c r="DS12" s="56">
        <f t="shared" si="30"/>
        <v>0.4</v>
      </c>
      <c r="DT12" s="55">
        <f t="shared" si="31"/>
        <v>1</v>
      </c>
      <c r="DU12" s="54">
        <f t="shared" si="32"/>
        <v>0.108</v>
      </c>
      <c r="DV12" s="55">
        <f t="shared" si="33"/>
        <v>4</v>
      </c>
      <c r="DW12" s="54">
        <f t="shared" si="34"/>
        <v>0.8</v>
      </c>
      <c r="DX12" s="57">
        <f t="shared" si="35"/>
        <v>0.15</v>
      </c>
      <c r="DY12" s="57">
        <f>IF(BA12="",0,IF(BA12="Preventivo",0.25,IF(BA12="Detectivo",0.15,IF(BA13="Correctivo",0.1,0))))</f>
        <v>0.25</v>
      </c>
      <c r="DZ12" s="56">
        <f t="shared" si="36"/>
        <v>0.4</v>
      </c>
      <c r="EA12" s="55">
        <f t="shared" si="37"/>
        <v>1</v>
      </c>
      <c r="EB12" s="54">
        <f t="shared" si="38"/>
        <v>6.4799999999999996E-2</v>
      </c>
      <c r="EC12" s="55">
        <f t="shared" si="39"/>
        <v>4</v>
      </c>
      <c r="ED12" s="54">
        <f t="shared" si="40"/>
        <v>0.8</v>
      </c>
      <c r="EE12" s="57">
        <f t="shared" si="41"/>
        <v>0</v>
      </c>
      <c r="EF12" s="57">
        <f t="shared" si="42"/>
        <v>0</v>
      </c>
      <c r="EG12" s="56">
        <f t="shared" si="43"/>
        <v>0</v>
      </c>
      <c r="EH12" s="55">
        <f t="shared" si="44"/>
        <v>1</v>
      </c>
      <c r="EI12" s="54">
        <f t="shared" si="45"/>
        <v>6.4799999999999996E-2</v>
      </c>
      <c r="EJ12" s="55">
        <f t="shared" si="46"/>
        <v>4</v>
      </c>
      <c r="EK12" s="54">
        <f t="shared" si="47"/>
        <v>0.8</v>
      </c>
      <c r="EL12" s="57">
        <f t="shared" si="48"/>
        <v>0</v>
      </c>
      <c r="EM12" s="57">
        <f t="shared" si="49"/>
        <v>0</v>
      </c>
      <c r="EN12" s="56">
        <f t="shared" si="50"/>
        <v>0</v>
      </c>
      <c r="EO12" s="55">
        <f t="shared" si="51"/>
        <v>1</v>
      </c>
      <c r="EP12" s="54">
        <f t="shared" si="52"/>
        <v>6.4799999999999996E-2</v>
      </c>
      <c r="EQ12" s="55">
        <f t="shared" si="53"/>
        <v>4</v>
      </c>
      <c r="ER12" s="54">
        <f t="shared" si="54"/>
        <v>0.8</v>
      </c>
      <c r="ES12" s="57">
        <f t="shared" si="55"/>
        <v>0</v>
      </c>
      <c r="ET12" s="57">
        <f t="shared" si="56"/>
        <v>0</v>
      </c>
      <c r="EU12" s="56">
        <f t="shared" si="57"/>
        <v>0</v>
      </c>
      <c r="EV12" s="55">
        <f t="shared" si="58"/>
        <v>1</v>
      </c>
      <c r="EW12" s="54">
        <f t="shared" si="59"/>
        <v>6.4799999999999996E-2</v>
      </c>
      <c r="EX12" s="55">
        <f t="shared" si="60"/>
        <v>4</v>
      </c>
      <c r="EY12" s="54">
        <f t="shared" si="61"/>
        <v>0.8</v>
      </c>
      <c r="EZ12" s="57">
        <f t="shared" si="62"/>
        <v>0</v>
      </c>
      <c r="FA12" s="57">
        <f t="shared" si="63"/>
        <v>0</v>
      </c>
      <c r="FB12" s="56">
        <f t="shared" si="64"/>
        <v>0</v>
      </c>
      <c r="FC12" s="55">
        <f t="shared" si="65"/>
        <v>1</v>
      </c>
      <c r="FD12" s="54">
        <f t="shared" si="66"/>
        <v>6.4799999999999996E-2</v>
      </c>
      <c r="FE12" s="55">
        <f t="shared" si="67"/>
        <v>4</v>
      </c>
      <c r="FF12" s="54">
        <f t="shared" si="68"/>
        <v>0.8</v>
      </c>
      <c r="FG12" s="57">
        <f t="shared" si="69"/>
        <v>0</v>
      </c>
      <c r="FH12" s="57">
        <f t="shared" si="70"/>
        <v>0</v>
      </c>
      <c r="FI12" s="56">
        <f t="shared" si="71"/>
        <v>0</v>
      </c>
      <c r="FJ12" s="55">
        <f t="shared" si="72"/>
        <v>1</v>
      </c>
      <c r="FK12" s="54">
        <f t="shared" si="73"/>
        <v>6.4799999999999996E-2</v>
      </c>
      <c r="FL12" s="55">
        <f t="shared" si="74"/>
        <v>4</v>
      </c>
      <c r="FM12" s="54">
        <f t="shared" si="75"/>
        <v>0.8</v>
      </c>
      <c r="FN12" s="57">
        <f t="shared" si="76"/>
        <v>0</v>
      </c>
      <c r="FO12" s="57">
        <f t="shared" si="77"/>
        <v>0</v>
      </c>
      <c r="FP12" s="56">
        <f t="shared" si="78"/>
        <v>0</v>
      </c>
      <c r="FQ12" s="55">
        <f t="shared" si="79"/>
        <v>1</v>
      </c>
      <c r="FR12" s="54">
        <f t="shared" si="80"/>
        <v>6.4799999999999996E-2</v>
      </c>
      <c r="FS12" s="55">
        <f t="shared" si="81"/>
        <v>4</v>
      </c>
      <c r="FT12" s="54">
        <f t="shared" si="82"/>
        <v>0.8</v>
      </c>
      <c r="FU12" s="57">
        <f t="shared" si="83"/>
        <v>0</v>
      </c>
      <c r="FV12" s="57">
        <f t="shared" si="84"/>
        <v>0</v>
      </c>
      <c r="FW12" s="56">
        <f t="shared" si="85"/>
        <v>0</v>
      </c>
      <c r="FX12" s="55">
        <f t="shared" si="86"/>
        <v>1</v>
      </c>
      <c r="FY12" s="54">
        <f t="shared" si="87"/>
        <v>6.4799999999999996E-2</v>
      </c>
      <c r="FZ12" s="55">
        <f t="shared" si="88"/>
        <v>4</v>
      </c>
      <c r="GA12" s="54">
        <f t="shared" si="89"/>
        <v>0.8</v>
      </c>
      <c r="GB12" s="57">
        <f t="shared" si="90"/>
        <v>0</v>
      </c>
      <c r="GC12" s="57">
        <f t="shared" si="91"/>
        <v>0</v>
      </c>
      <c r="GD12" s="56">
        <f t="shared" si="92"/>
        <v>0</v>
      </c>
      <c r="GE12" s="55">
        <f t="shared" si="93"/>
        <v>1</v>
      </c>
      <c r="GF12" s="54">
        <f t="shared" si="94"/>
        <v>6.4799999999999996E-2</v>
      </c>
      <c r="GG12" s="55">
        <f t="shared" si="95"/>
        <v>4</v>
      </c>
      <c r="GH12" s="54">
        <f t="shared" si="96"/>
        <v>0.8</v>
      </c>
      <c r="GI12" s="54">
        <f t="shared" si="97"/>
        <v>0.8</v>
      </c>
      <c r="GJ12" s="53"/>
    </row>
    <row r="13" spans="1:193 1680:1680" ht="295.8" x14ac:dyDescent="0.2">
      <c r="A13" s="75">
        <v>5</v>
      </c>
      <c r="B13" s="69" t="s">
        <v>236</v>
      </c>
      <c r="C13" s="80" t="s">
        <v>251</v>
      </c>
      <c r="D13" s="74" t="s">
        <v>206</v>
      </c>
      <c r="E13" s="68" t="s">
        <v>204</v>
      </c>
      <c r="F13" s="62" t="s">
        <v>222</v>
      </c>
      <c r="G13" s="79" t="s">
        <v>248</v>
      </c>
      <c r="H13" s="68" t="s">
        <v>169</v>
      </c>
      <c r="I13" s="71" t="s">
        <v>24</v>
      </c>
      <c r="J13" s="71" t="s">
        <v>53</v>
      </c>
      <c r="K13" s="71" t="s">
        <v>53</v>
      </c>
      <c r="L13" s="71" t="s">
        <v>53</v>
      </c>
      <c r="M13" s="71" t="s">
        <v>53</v>
      </c>
      <c r="N13" s="71" t="s">
        <v>54</v>
      </c>
      <c r="O13" s="71" t="s">
        <v>54</v>
      </c>
      <c r="P13" s="71" t="s">
        <v>54</v>
      </c>
      <c r="Q13" s="71" t="s">
        <v>53</v>
      </c>
      <c r="R13" s="71" t="s">
        <v>53</v>
      </c>
      <c r="S13" s="71" t="s">
        <v>54</v>
      </c>
      <c r="T13" s="71" t="s">
        <v>54</v>
      </c>
      <c r="U13" s="71" t="s">
        <v>54</v>
      </c>
      <c r="V13" s="71" t="s">
        <v>54</v>
      </c>
      <c r="W13" s="71" t="s">
        <v>54</v>
      </c>
      <c r="X13" s="71" t="s">
        <v>54</v>
      </c>
      <c r="Y13" s="71" t="s">
        <v>53</v>
      </c>
      <c r="Z13" s="71" t="s">
        <v>53</v>
      </c>
      <c r="AA13" s="71" t="s">
        <v>53</v>
      </c>
      <c r="AB13" s="71" t="s">
        <v>53</v>
      </c>
      <c r="AC13" s="70" t="str">
        <f t="shared" si="0"/>
        <v>4 - Alta</v>
      </c>
      <c r="AD13" s="64">
        <f t="shared" si="1"/>
        <v>0.8</v>
      </c>
      <c r="AE13" s="70" t="str">
        <f t="shared" si="2"/>
        <v>4 - Mayor</v>
      </c>
      <c r="AF13" s="64">
        <f t="shared" si="3"/>
        <v>0.8</v>
      </c>
      <c r="AG13" s="69" t="str">
        <f>IFERROR(INDEX('[4]G TIC'!$BLU$685:$BLY$689,MATCH(I13,'[4]G TIC'!$BLS$685:$BLS$689,0),MATCH(AE13,'[4]G TIC'!$BLU$683:$BLY$683,0)),"")</f>
        <v>EXTREMO</v>
      </c>
      <c r="AH13" s="64">
        <f t="shared" si="4"/>
        <v>0.64000000000000012</v>
      </c>
      <c r="AI13" s="77" t="s">
        <v>240</v>
      </c>
      <c r="AJ13" s="78" t="s">
        <v>233</v>
      </c>
      <c r="AK13" s="72" t="s">
        <v>232</v>
      </c>
      <c r="AL13" s="72" t="s">
        <v>239</v>
      </c>
      <c r="AM13" s="62" t="s">
        <v>35</v>
      </c>
      <c r="AN13" s="67" t="s">
        <v>45</v>
      </c>
      <c r="AO13" s="67" t="s">
        <v>50</v>
      </c>
      <c r="AP13" s="62" t="s">
        <v>52</v>
      </c>
      <c r="AQ13" s="62" t="s">
        <v>35</v>
      </c>
      <c r="AR13" s="67" t="s">
        <v>46</v>
      </c>
      <c r="AS13" s="67" t="s">
        <v>50</v>
      </c>
      <c r="AT13" s="62" t="s">
        <v>52</v>
      </c>
      <c r="AU13" s="62" t="s">
        <v>35</v>
      </c>
      <c r="AV13" s="67" t="s">
        <v>45</v>
      </c>
      <c r="AW13" s="67" t="s">
        <v>49</v>
      </c>
      <c r="AX13" s="62" t="s">
        <v>51</v>
      </c>
      <c r="AY13" s="62" t="s">
        <v>35</v>
      </c>
      <c r="AZ13" s="67" t="s">
        <v>45</v>
      </c>
      <c r="BA13" s="67" t="s">
        <v>50</v>
      </c>
      <c r="BB13" s="62" t="s">
        <v>52</v>
      </c>
      <c r="BC13" s="62" t="s">
        <v>34</v>
      </c>
      <c r="BD13" s="67" t="s">
        <v>45</v>
      </c>
      <c r="BE13" s="67" t="s">
        <v>50</v>
      </c>
      <c r="BF13" s="62" t="s">
        <v>52</v>
      </c>
      <c r="BG13" s="62"/>
      <c r="BH13" s="67"/>
      <c r="BI13" s="67"/>
      <c r="BJ13" s="62"/>
      <c r="BK13" s="62"/>
      <c r="BL13" s="67"/>
      <c r="BM13" s="67"/>
      <c r="BN13" s="62"/>
      <c r="BO13" s="62"/>
      <c r="BP13" s="67"/>
      <c r="BQ13" s="67"/>
      <c r="BR13" s="62"/>
      <c r="BS13" s="62"/>
      <c r="BT13" s="67"/>
      <c r="BU13" s="67"/>
      <c r="BV13" s="62"/>
      <c r="BW13" s="62"/>
      <c r="BX13" s="67"/>
      <c r="BY13" s="67"/>
      <c r="BZ13" s="62"/>
      <c r="CA13" s="62"/>
      <c r="CB13" s="67"/>
      <c r="CC13" s="67"/>
      <c r="CD13" s="62"/>
      <c r="CE13" s="62"/>
      <c r="CF13" s="67"/>
      <c r="CG13" s="67"/>
      <c r="CH13" s="62"/>
      <c r="CI13" s="67"/>
      <c r="CJ13" s="67"/>
      <c r="CK13" s="62"/>
      <c r="CL13" s="66" t="str">
        <f>IFERROR(IF(GE13&lt;=1,"1 - Muy Baja",VLOOKUP(GE13,'[5]DISEÑO PROY'!$BLR$689:$BLS$693,2,0)),"")</f>
        <v>1 - Muy Baja</v>
      </c>
      <c r="CM13" s="65">
        <f t="shared" si="5"/>
        <v>8.6399999999999991E-2</v>
      </c>
      <c r="CN13" s="66" t="str">
        <f>IFERROR(IF(GG13&lt;=1,"1 - Leve",HLOOKUP(GG13,'[4]G TIC'!$BLU$682:$BLY$683,2,0)),"")</f>
        <v>3 - Moderado</v>
      </c>
      <c r="CO13" s="65">
        <f t="shared" si="6"/>
        <v>0.6</v>
      </c>
      <c r="CP13" s="63" t="str">
        <f t="shared" si="7"/>
        <v>MODERADO</v>
      </c>
      <c r="CQ13" s="64">
        <f t="shared" si="8"/>
        <v>5.183999999999999E-2</v>
      </c>
      <c r="CR13" s="77" t="s">
        <v>238</v>
      </c>
      <c r="CS13" s="63">
        <f t="shared" si="9"/>
        <v>3</v>
      </c>
      <c r="CT13" s="62"/>
      <c r="CU13" s="68" t="s">
        <v>250</v>
      </c>
      <c r="CV13" s="76" t="s">
        <v>228</v>
      </c>
      <c r="CW13" s="60"/>
      <c r="CX13" s="56">
        <f t="shared" si="10"/>
        <v>9</v>
      </c>
      <c r="CY13" s="59">
        <f t="shared" si="11"/>
        <v>4</v>
      </c>
      <c r="CZ13" s="56" t="str">
        <f t="shared" si="12"/>
        <v>Mayor</v>
      </c>
      <c r="DA13" s="58">
        <f t="shared" si="13"/>
        <v>0.8</v>
      </c>
      <c r="DB13" s="57">
        <f t="shared" si="14"/>
        <v>0.15</v>
      </c>
      <c r="DC13" s="57">
        <f t="shared" si="15"/>
        <v>0.25</v>
      </c>
      <c r="DD13" s="56">
        <f t="shared" si="16"/>
        <v>0.4</v>
      </c>
      <c r="DE13" s="55">
        <f t="shared" si="17"/>
        <v>3</v>
      </c>
      <c r="DF13" s="54">
        <f t="shared" si="18"/>
        <v>0.48</v>
      </c>
      <c r="DG13" s="55">
        <f t="shared" si="19"/>
        <v>4</v>
      </c>
      <c r="DH13" s="55"/>
      <c r="DI13" s="54">
        <f t="shared" si="20"/>
        <v>0.8</v>
      </c>
      <c r="DJ13" s="57">
        <f t="shared" si="21"/>
        <v>0.25</v>
      </c>
      <c r="DK13" s="57">
        <f t="shared" si="22"/>
        <v>0.25</v>
      </c>
      <c r="DL13" s="56">
        <f t="shared" si="23"/>
        <v>0.5</v>
      </c>
      <c r="DM13" s="55">
        <f t="shared" si="24"/>
        <v>2</v>
      </c>
      <c r="DN13" s="54">
        <f t="shared" si="25"/>
        <v>0.24</v>
      </c>
      <c r="DO13" s="55">
        <f t="shared" si="26"/>
        <v>4</v>
      </c>
      <c r="DP13" s="54">
        <f t="shared" si="27"/>
        <v>0.8</v>
      </c>
      <c r="DQ13" s="57">
        <f t="shared" si="28"/>
        <v>0.15</v>
      </c>
      <c r="DR13" s="57">
        <f t="shared" si="29"/>
        <v>0.15</v>
      </c>
      <c r="DS13" s="56">
        <f t="shared" si="30"/>
        <v>0.3</v>
      </c>
      <c r="DT13" s="55">
        <f t="shared" si="31"/>
        <v>2</v>
      </c>
      <c r="DU13" s="54">
        <f t="shared" si="32"/>
        <v>0.24</v>
      </c>
      <c r="DV13" s="55">
        <f t="shared" si="33"/>
        <v>3</v>
      </c>
      <c r="DW13" s="54">
        <f t="shared" si="34"/>
        <v>0.56000000000000005</v>
      </c>
      <c r="DX13" s="57">
        <f t="shared" si="35"/>
        <v>0.15</v>
      </c>
      <c r="DY13" s="57">
        <f>IF(BA13="",0,IF(BA13="Preventivo",0.25,IF(BA13="Detectivo",0.15,IF(BA14="Correctivo",0.1,0))))</f>
        <v>0.25</v>
      </c>
      <c r="DZ13" s="56">
        <f t="shared" si="36"/>
        <v>0.4</v>
      </c>
      <c r="EA13" s="55">
        <f t="shared" si="37"/>
        <v>1</v>
      </c>
      <c r="EB13" s="54">
        <f t="shared" si="38"/>
        <v>0.14399999999999999</v>
      </c>
      <c r="EC13" s="55">
        <f t="shared" si="39"/>
        <v>3</v>
      </c>
      <c r="ED13" s="54">
        <f t="shared" si="40"/>
        <v>0.56000000000000005</v>
      </c>
      <c r="EE13" s="57">
        <f t="shared" si="41"/>
        <v>0.15</v>
      </c>
      <c r="EF13" s="57">
        <f t="shared" si="42"/>
        <v>0.25</v>
      </c>
      <c r="EG13" s="56">
        <f t="shared" si="43"/>
        <v>0.4</v>
      </c>
      <c r="EH13" s="55">
        <f t="shared" si="44"/>
        <v>1</v>
      </c>
      <c r="EI13" s="54">
        <f t="shared" si="45"/>
        <v>8.6399999999999991E-2</v>
      </c>
      <c r="EJ13" s="55">
        <f t="shared" si="46"/>
        <v>3</v>
      </c>
      <c r="EK13" s="54">
        <f t="shared" si="47"/>
        <v>0.56000000000000005</v>
      </c>
      <c r="EL13" s="57">
        <f t="shared" si="48"/>
        <v>0</v>
      </c>
      <c r="EM13" s="57">
        <f t="shared" si="49"/>
        <v>0</v>
      </c>
      <c r="EN13" s="56">
        <f t="shared" si="50"/>
        <v>0</v>
      </c>
      <c r="EO13" s="55">
        <f t="shared" si="51"/>
        <v>1</v>
      </c>
      <c r="EP13" s="54">
        <f t="shared" si="52"/>
        <v>8.6399999999999991E-2</v>
      </c>
      <c r="EQ13" s="55">
        <f t="shared" si="53"/>
        <v>3</v>
      </c>
      <c r="ER13" s="54">
        <f t="shared" si="54"/>
        <v>0.56000000000000005</v>
      </c>
      <c r="ES13" s="57">
        <f t="shared" si="55"/>
        <v>0</v>
      </c>
      <c r="ET13" s="57">
        <f t="shared" si="56"/>
        <v>0</v>
      </c>
      <c r="EU13" s="56">
        <f t="shared" si="57"/>
        <v>0</v>
      </c>
      <c r="EV13" s="55">
        <f t="shared" si="58"/>
        <v>1</v>
      </c>
      <c r="EW13" s="54">
        <f t="shared" si="59"/>
        <v>8.6399999999999991E-2</v>
      </c>
      <c r="EX13" s="55">
        <f t="shared" si="60"/>
        <v>3</v>
      </c>
      <c r="EY13" s="54">
        <f t="shared" si="61"/>
        <v>0.56000000000000005</v>
      </c>
      <c r="EZ13" s="57">
        <f t="shared" si="62"/>
        <v>0</v>
      </c>
      <c r="FA13" s="57">
        <f t="shared" si="63"/>
        <v>0</v>
      </c>
      <c r="FB13" s="56">
        <f t="shared" si="64"/>
        <v>0</v>
      </c>
      <c r="FC13" s="55">
        <f t="shared" si="65"/>
        <v>1</v>
      </c>
      <c r="FD13" s="54">
        <f t="shared" si="66"/>
        <v>8.6399999999999991E-2</v>
      </c>
      <c r="FE13" s="55">
        <f t="shared" si="67"/>
        <v>3</v>
      </c>
      <c r="FF13" s="54">
        <f t="shared" si="68"/>
        <v>0.56000000000000005</v>
      </c>
      <c r="FG13" s="57">
        <f t="shared" si="69"/>
        <v>0</v>
      </c>
      <c r="FH13" s="57">
        <f t="shared" si="70"/>
        <v>0</v>
      </c>
      <c r="FI13" s="56">
        <f t="shared" si="71"/>
        <v>0</v>
      </c>
      <c r="FJ13" s="55">
        <f t="shared" si="72"/>
        <v>1</v>
      </c>
      <c r="FK13" s="54">
        <f t="shared" si="73"/>
        <v>8.6399999999999991E-2</v>
      </c>
      <c r="FL13" s="55">
        <f t="shared" si="74"/>
        <v>3</v>
      </c>
      <c r="FM13" s="54">
        <f t="shared" si="75"/>
        <v>0.56000000000000005</v>
      </c>
      <c r="FN13" s="57">
        <f t="shared" si="76"/>
        <v>0</v>
      </c>
      <c r="FO13" s="57">
        <f t="shared" si="77"/>
        <v>0</v>
      </c>
      <c r="FP13" s="56">
        <f t="shared" si="78"/>
        <v>0</v>
      </c>
      <c r="FQ13" s="55">
        <f t="shared" si="79"/>
        <v>1</v>
      </c>
      <c r="FR13" s="54">
        <f t="shared" si="80"/>
        <v>8.6399999999999991E-2</v>
      </c>
      <c r="FS13" s="55">
        <f t="shared" si="81"/>
        <v>3</v>
      </c>
      <c r="FT13" s="54">
        <f t="shared" si="82"/>
        <v>0.56000000000000005</v>
      </c>
      <c r="FU13" s="57">
        <f t="shared" si="83"/>
        <v>0</v>
      </c>
      <c r="FV13" s="57">
        <f t="shared" si="84"/>
        <v>0</v>
      </c>
      <c r="FW13" s="56">
        <f t="shared" si="85"/>
        <v>0</v>
      </c>
      <c r="FX13" s="55">
        <f t="shared" si="86"/>
        <v>1</v>
      </c>
      <c r="FY13" s="54">
        <f t="shared" si="87"/>
        <v>8.6399999999999991E-2</v>
      </c>
      <c r="FZ13" s="55">
        <f t="shared" si="88"/>
        <v>3</v>
      </c>
      <c r="GA13" s="54">
        <f t="shared" si="89"/>
        <v>0.56000000000000005</v>
      </c>
      <c r="GB13" s="57">
        <f t="shared" si="90"/>
        <v>0</v>
      </c>
      <c r="GC13" s="57">
        <f t="shared" si="91"/>
        <v>0</v>
      </c>
      <c r="GD13" s="56">
        <f t="shared" si="92"/>
        <v>0</v>
      </c>
      <c r="GE13" s="55">
        <f t="shared" si="93"/>
        <v>1</v>
      </c>
      <c r="GF13" s="54">
        <f t="shared" si="94"/>
        <v>8.6399999999999991E-2</v>
      </c>
      <c r="GG13" s="55">
        <f t="shared" si="95"/>
        <v>3</v>
      </c>
      <c r="GH13" s="54">
        <f t="shared" si="96"/>
        <v>0.56000000000000005</v>
      </c>
      <c r="GI13" s="54">
        <f t="shared" si="97"/>
        <v>0.6</v>
      </c>
      <c r="GJ13" s="53"/>
    </row>
    <row r="14" spans="1:193 1680:1680" ht="255" x14ac:dyDescent="0.2">
      <c r="A14" s="75">
        <v>6</v>
      </c>
      <c r="B14" s="69" t="s">
        <v>236</v>
      </c>
      <c r="C14" s="80" t="s">
        <v>249</v>
      </c>
      <c r="D14" s="74" t="s">
        <v>205</v>
      </c>
      <c r="E14" s="68" t="s">
        <v>204</v>
      </c>
      <c r="F14" s="62" t="s">
        <v>224</v>
      </c>
      <c r="G14" s="79" t="s">
        <v>248</v>
      </c>
      <c r="H14" s="68" t="s">
        <v>169</v>
      </c>
      <c r="I14" s="71" t="s">
        <v>24</v>
      </c>
      <c r="J14" s="71" t="s">
        <v>53</v>
      </c>
      <c r="K14" s="71" t="s">
        <v>53</v>
      </c>
      <c r="L14" s="71" t="s">
        <v>53</v>
      </c>
      <c r="M14" s="71" t="s">
        <v>53</v>
      </c>
      <c r="N14" s="71" t="s">
        <v>54</v>
      </c>
      <c r="O14" s="71" t="s">
        <v>54</v>
      </c>
      <c r="P14" s="71" t="s">
        <v>54</v>
      </c>
      <c r="Q14" s="71" t="s">
        <v>53</v>
      </c>
      <c r="R14" s="71" t="s">
        <v>53</v>
      </c>
      <c r="S14" s="71" t="s">
        <v>54</v>
      </c>
      <c r="T14" s="71" t="s">
        <v>54</v>
      </c>
      <c r="U14" s="71" t="s">
        <v>54</v>
      </c>
      <c r="V14" s="71" t="s">
        <v>54</v>
      </c>
      <c r="W14" s="71" t="s">
        <v>54</v>
      </c>
      <c r="X14" s="71" t="s">
        <v>54</v>
      </c>
      <c r="Y14" s="71" t="s">
        <v>53</v>
      </c>
      <c r="Z14" s="71" t="s">
        <v>53</v>
      </c>
      <c r="AA14" s="71" t="s">
        <v>53</v>
      </c>
      <c r="AB14" s="71" t="s">
        <v>53</v>
      </c>
      <c r="AC14" s="70" t="str">
        <f t="shared" si="0"/>
        <v>4 - Alta</v>
      </c>
      <c r="AD14" s="64">
        <f t="shared" si="1"/>
        <v>0.8</v>
      </c>
      <c r="AE14" s="70" t="str">
        <f t="shared" si="2"/>
        <v>4 - Mayor</v>
      </c>
      <c r="AF14" s="64">
        <f t="shared" si="3"/>
        <v>0.8</v>
      </c>
      <c r="AG14" s="69" t="str">
        <f>IFERROR(INDEX('[4]G TIC'!$BLU$685:$BLY$689,MATCH(I14,'[4]G TIC'!$BLS$685:$BLS$689,0),MATCH(AE14,'[4]G TIC'!$BLU$683:$BLY$683,0)),"")</f>
        <v>EXTREMO</v>
      </c>
      <c r="AH14" s="64">
        <f t="shared" si="4"/>
        <v>0.64000000000000012</v>
      </c>
      <c r="AI14" s="77" t="s">
        <v>234</v>
      </c>
      <c r="AJ14" s="78" t="s">
        <v>233</v>
      </c>
      <c r="AK14" s="72" t="s">
        <v>232</v>
      </c>
      <c r="AL14" s="72" t="s">
        <v>231</v>
      </c>
      <c r="AM14" s="62" t="s">
        <v>35</v>
      </c>
      <c r="AN14" s="67" t="s">
        <v>45</v>
      </c>
      <c r="AO14" s="67" t="s">
        <v>50</v>
      </c>
      <c r="AP14" s="62" t="s">
        <v>52</v>
      </c>
      <c r="AQ14" s="62" t="s">
        <v>35</v>
      </c>
      <c r="AR14" s="67" t="s">
        <v>46</v>
      </c>
      <c r="AS14" s="67" t="s">
        <v>50</v>
      </c>
      <c r="AT14" s="62" t="s">
        <v>52</v>
      </c>
      <c r="AU14" s="62" t="s">
        <v>35</v>
      </c>
      <c r="AV14" s="67" t="s">
        <v>45</v>
      </c>
      <c r="AW14" s="67" t="s">
        <v>50</v>
      </c>
      <c r="AX14" s="62" t="s">
        <v>52</v>
      </c>
      <c r="AY14" s="62" t="s">
        <v>34</v>
      </c>
      <c r="AZ14" s="67" t="s">
        <v>45</v>
      </c>
      <c r="BA14" s="67" t="s">
        <v>50</v>
      </c>
      <c r="BB14" s="62" t="s">
        <v>52</v>
      </c>
      <c r="BC14" s="62"/>
      <c r="BD14" s="67"/>
      <c r="BE14" s="67"/>
      <c r="BF14" s="62"/>
      <c r="BG14" s="62"/>
      <c r="BH14" s="67"/>
      <c r="BI14" s="67"/>
      <c r="BJ14" s="62"/>
      <c r="BK14" s="62"/>
      <c r="BL14" s="67"/>
      <c r="BM14" s="67"/>
      <c r="BN14" s="62"/>
      <c r="BO14" s="62"/>
      <c r="BP14" s="67"/>
      <c r="BQ14" s="67"/>
      <c r="BR14" s="62"/>
      <c r="BS14" s="62"/>
      <c r="BT14" s="67"/>
      <c r="BU14" s="67"/>
      <c r="BV14" s="62"/>
      <c r="BW14" s="62"/>
      <c r="BX14" s="67"/>
      <c r="BY14" s="67"/>
      <c r="BZ14" s="62"/>
      <c r="CA14" s="62"/>
      <c r="CB14" s="67"/>
      <c r="CC14" s="67"/>
      <c r="CD14" s="62"/>
      <c r="CE14" s="62"/>
      <c r="CF14" s="67"/>
      <c r="CG14" s="67"/>
      <c r="CH14" s="62"/>
      <c r="CI14" s="67"/>
      <c r="CJ14" s="67"/>
      <c r="CK14" s="62"/>
      <c r="CL14" s="66" t="str">
        <f>IFERROR(IF(GE14&lt;=1,"1 - Muy Baja",VLOOKUP(GE14,'[5]DISEÑO PROY'!$BLR$689:$BLS$693,2,0)),"")</f>
        <v>1 - Muy Baja</v>
      </c>
      <c r="CM14" s="65">
        <f t="shared" si="5"/>
        <v>8.6399999999999991E-2</v>
      </c>
      <c r="CN14" s="66" t="str">
        <f>IFERROR(IF(GG14&lt;=1,"1 - Leve",HLOOKUP(GG14,'[4]G TIC'!$BLU$682:$BLY$683,2,0)),"")</f>
        <v>4 - Mayor</v>
      </c>
      <c r="CO14" s="65">
        <f t="shared" si="6"/>
        <v>0.8</v>
      </c>
      <c r="CP14" s="63" t="str">
        <f t="shared" si="7"/>
        <v>MODERADO</v>
      </c>
      <c r="CQ14" s="64">
        <f t="shared" si="8"/>
        <v>6.9120000000000001E-2</v>
      </c>
      <c r="CR14" s="77" t="s">
        <v>230</v>
      </c>
      <c r="CS14" s="63">
        <f t="shared" si="9"/>
        <v>3</v>
      </c>
      <c r="CT14" s="62"/>
      <c r="CU14" s="77" t="s">
        <v>229</v>
      </c>
      <c r="CV14" s="76" t="s">
        <v>228</v>
      </c>
      <c r="CW14" s="60"/>
      <c r="CX14" s="56">
        <f t="shared" si="10"/>
        <v>9</v>
      </c>
      <c r="CY14" s="59">
        <f t="shared" si="11"/>
        <v>4</v>
      </c>
      <c r="CZ14" s="56" t="str">
        <f t="shared" si="12"/>
        <v>Mayor</v>
      </c>
      <c r="DA14" s="58">
        <f t="shared" si="13"/>
        <v>0.8</v>
      </c>
      <c r="DB14" s="57">
        <f t="shared" si="14"/>
        <v>0.15</v>
      </c>
      <c r="DC14" s="57">
        <f t="shared" si="15"/>
        <v>0.25</v>
      </c>
      <c r="DD14" s="56">
        <f t="shared" si="16"/>
        <v>0.4</v>
      </c>
      <c r="DE14" s="55">
        <f t="shared" si="17"/>
        <v>3</v>
      </c>
      <c r="DF14" s="54">
        <f t="shared" si="18"/>
        <v>0.48</v>
      </c>
      <c r="DG14" s="55">
        <f t="shared" si="19"/>
        <v>4</v>
      </c>
      <c r="DH14" s="55"/>
      <c r="DI14" s="54">
        <f t="shared" si="20"/>
        <v>0.8</v>
      </c>
      <c r="DJ14" s="57">
        <f t="shared" si="21"/>
        <v>0.25</v>
      </c>
      <c r="DK14" s="57">
        <f t="shared" si="22"/>
        <v>0.25</v>
      </c>
      <c r="DL14" s="56">
        <f t="shared" si="23"/>
        <v>0.5</v>
      </c>
      <c r="DM14" s="55">
        <f t="shared" si="24"/>
        <v>2</v>
      </c>
      <c r="DN14" s="54">
        <f t="shared" si="25"/>
        <v>0.24</v>
      </c>
      <c r="DO14" s="55">
        <f t="shared" si="26"/>
        <v>4</v>
      </c>
      <c r="DP14" s="54">
        <f t="shared" si="27"/>
        <v>0.8</v>
      </c>
      <c r="DQ14" s="57">
        <f t="shared" si="28"/>
        <v>0.15</v>
      </c>
      <c r="DR14" s="57">
        <f t="shared" si="29"/>
        <v>0.25</v>
      </c>
      <c r="DS14" s="56">
        <f t="shared" si="30"/>
        <v>0.4</v>
      </c>
      <c r="DT14" s="55">
        <f t="shared" si="31"/>
        <v>1</v>
      </c>
      <c r="DU14" s="54">
        <f t="shared" si="32"/>
        <v>0.14399999999999999</v>
      </c>
      <c r="DV14" s="55">
        <f t="shared" si="33"/>
        <v>4</v>
      </c>
      <c r="DW14" s="54">
        <f t="shared" si="34"/>
        <v>0.8</v>
      </c>
      <c r="DX14" s="57">
        <f t="shared" si="35"/>
        <v>0.15</v>
      </c>
      <c r="DY14" s="57">
        <f>IF(BA14="",0,IF(BA14="Preventivo",0.25,IF(BA14="Detectivo",0.15,IF(#REF!="Correctivo",0.1,0))))</f>
        <v>0.25</v>
      </c>
      <c r="DZ14" s="56">
        <f t="shared" si="36"/>
        <v>0.4</v>
      </c>
      <c r="EA14" s="55">
        <f t="shared" si="37"/>
        <v>1</v>
      </c>
      <c r="EB14" s="54">
        <f t="shared" si="38"/>
        <v>8.6399999999999991E-2</v>
      </c>
      <c r="EC14" s="55">
        <f t="shared" si="39"/>
        <v>4</v>
      </c>
      <c r="ED14" s="54">
        <f t="shared" si="40"/>
        <v>0.8</v>
      </c>
      <c r="EE14" s="57">
        <f t="shared" si="41"/>
        <v>0</v>
      </c>
      <c r="EF14" s="57">
        <f t="shared" si="42"/>
        <v>0</v>
      </c>
      <c r="EG14" s="56">
        <f t="shared" si="43"/>
        <v>0</v>
      </c>
      <c r="EH14" s="55">
        <f t="shared" si="44"/>
        <v>1</v>
      </c>
      <c r="EI14" s="54">
        <f t="shared" si="45"/>
        <v>8.6399999999999991E-2</v>
      </c>
      <c r="EJ14" s="55">
        <f t="shared" si="46"/>
        <v>4</v>
      </c>
      <c r="EK14" s="54">
        <f t="shared" si="47"/>
        <v>0.8</v>
      </c>
      <c r="EL14" s="57">
        <f t="shared" si="48"/>
        <v>0</v>
      </c>
      <c r="EM14" s="57">
        <f t="shared" si="49"/>
        <v>0</v>
      </c>
      <c r="EN14" s="56">
        <f t="shared" si="50"/>
        <v>0</v>
      </c>
      <c r="EO14" s="55">
        <f t="shared" si="51"/>
        <v>1</v>
      </c>
      <c r="EP14" s="54">
        <f t="shared" si="52"/>
        <v>8.6399999999999991E-2</v>
      </c>
      <c r="EQ14" s="55">
        <f t="shared" si="53"/>
        <v>4</v>
      </c>
      <c r="ER14" s="54">
        <f t="shared" si="54"/>
        <v>0.8</v>
      </c>
      <c r="ES14" s="57">
        <f t="shared" si="55"/>
        <v>0</v>
      </c>
      <c r="ET14" s="57">
        <f t="shared" si="56"/>
        <v>0</v>
      </c>
      <c r="EU14" s="56">
        <f t="shared" si="57"/>
        <v>0</v>
      </c>
      <c r="EV14" s="55">
        <f t="shared" si="58"/>
        <v>1</v>
      </c>
      <c r="EW14" s="54">
        <f t="shared" si="59"/>
        <v>8.6399999999999991E-2</v>
      </c>
      <c r="EX14" s="55">
        <f t="shared" si="60"/>
        <v>4</v>
      </c>
      <c r="EY14" s="54">
        <f t="shared" si="61"/>
        <v>0.8</v>
      </c>
      <c r="EZ14" s="57">
        <f t="shared" si="62"/>
        <v>0</v>
      </c>
      <c r="FA14" s="57">
        <f t="shared" si="63"/>
        <v>0</v>
      </c>
      <c r="FB14" s="56">
        <f t="shared" si="64"/>
        <v>0</v>
      </c>
      <c r="FC14" s="55">
        <f t="shared" si="65"/>
        <v>1</v>
      </c>
      <c r="FD14" s="54">
        <f t="shared" si="66"/>
        <v>8.6399999999999991E-2</v>
      </c>
      <c r="FE14" s="55">
        <f t="shared" si="67"/>
        <v>4</v>
      </c>
      <c r="FF14" s="54">
        <f t="shared" si="68"/>
        <v>0.8</v>
      </c>
      <c r="FG14" s="57">
        <f t="shared" si="69"/>
        <v>0</v>
      </c>
      <c r="FH14" s="57">
        <f t="shared" si="70"/>
        <v>0</v>
      </c>
      <c r="FI14" s="56">
        <f t="shared" si="71"/>
        <v>0</v>
      </c>
      <c r="FJ14" s="55">
        <f t="shared" si="72"/>
        <v>1</v>
      </c>
      <c r="FK14" s="54">
        <f t="shared" si="73"/>
        <v>8.6399999999999991E-2</v>
      </c>
      <c r="FL14" s="55">
        <f t="shared" si="74"/>
        <v>4</v>
      </c>
      <c r="FM14" s="54">
        <f t="shared" si="75"/>
        <v>0.8</v>
      </c>
      <c r="FN14" s="57">
        <f t="shared" si="76"/>
        <v>0</v>
      </c>
      <c r="FO14" s="57">
        <f t="shared" si="77"/>
        <v>0</v>
      </c>
      <c r="FP14" s="56">
        <f t="shared" si="78"/>
        <v>0</v>
      </c>
      <c r="FQ14" s="55">
        <f t="shared" si="79"/>
        <v>1</v>
      </c>
      <c r="FR14" s="54">
        <f t="shared" si="80"/>
        <v>8.6399999999999991E-2</v>
      </c>
      <c r="FS14" s="55">
        <f t="shared" si="81"/>
        <v>4</v>
      </c>
      <c r="FT14" s="54">
        <f t="shared" si="82"/>
        <v>0.8</v>
      </c>
      <c r="FU14" s="57">
        <f t="shared" si="83"/>
        <v>0</v>
      </c>
      <c r="FV14" s="57">
        <f t="shared" si="84"/>
        <v>0</v>
      </c>
      <c r="FW14" s="56">
        <f t="shared" si="85"/>
        <v>0</v>
      </c>
      <c r="FX14" s="55">
        <f t="shared" si="86"/>
        <v>1</v>
      </c>
      <c r="FY14" s="54">
        <f t="shared" si="87"/>
        <v>8.6399999999999991E-2</v>
      </c>
      <c r="FZ14" s="55">
        <f t="shared" si="88"/>
        <v>4</v>
      </c>
      <c r="GA14" s="54">
        <f t="shared" si="89"/>
        <v>0.8</v>
      </c>
      <c r="GB14" s="57">
        <f t="shared" si="90"/>
        <v>0</v>
      </c>
      <c r="GC14" s="57">
        <f t="shared" si="91"/>
        <v>0</v>
      </c>
      <c r="GD14" s="56">
        <f t="shared" si="92"/>
        <v>0</v>
      </c>
      <c r="GE14" s="55">
        <f t="shared" si="93"/>
        <v>1</v>
      </c>
      <c r="GF14" s="54">
        <f t="shared" si="94"/>
        <v>8.6399999999999991E-2</v>
      </c>
      <c r="GG14" s="55">
        <f t="shared" si="95"/>
        <v>4</v>
      </c>
      <c r="GH14" s="54">
        <f t="shared" si="96"/>
        <v>0.8</v>
      </c>
      <c r="GI14" s="54">
        <f t="shared" si="97"/>
        <v>0.8</v>
      </c>
      <c r="GJ14" s="53"/>
    </row>
    <row r="15" spans="1:193 1680:1680" ht="346.8" x14ac:dyDescent="0.2">
      <c r="A15" s="75">
        <v>7</v>
      </c>
      <c r="B15" s="69" t="s">
        <v>236</v>
      </c>
      <c r="C15" s="80" t="s">
        <v>247</v>
      </c>
      <c r="D15" s="74" t="s">
        <v>206</v>
      </c>
      <c r="E15" s="68" t="s">
        <v>204</v>
      </c>
      <c r="F15" s="62" t="s">
        <v>222</v>
      </c>
      <c r="G15" s="79" t="s">
        <v>220</v>
      </c>
      <c r="H15" s="68" t="s">
        <v>169</v>
      </c>
      <c r="I15" s="71" t="s">
        <v>22</v>
      </c>
      <c r="J15" s="71" t="s">
        <v>53</v>
      </c>
      <c r="K15" s="71" t="s">
        <v>53</v>
      </c>
      <c r="L15" s="71" t="s">
        <v>53</v>
      </c>
      <c r="M15" s="71" t="s">
        <v>53</v>
      </c>
      <c r="N15" s="71" t="s">
        <v>54</v>
      </c>
      <c r="O15" s="71" t="s">
        <v>54</v>
      </c>
      <c r="P15" s="71" t="s">
        <v>54</v>
      </c>
      <c r="Q15" s="71" t="s">
        <v>53</v>
      </c>
      <c r="R15" s="71" t="s">
        <v>53</v>
      </c>
      <c r="S15" s="71" t="s">
        <v>54</v>
      </c>
      <c r="T15" s="71" t="s">
        <v>54</v>
      </c>
      <c r="U15" s="71" t="s">
        <v>54</v>
      </c>
      <c r="V15" s="71" t="s">
        <v>54</v>
      </c>
      <c r="W15" s="71" t="s">
        <v>54</v>
      </c>
      <c r="X15" s="71" t="s">
        <v>54</v>
      </c>
      <c r="Y15" s="71" t="s">
        <v>53</v>
      </c>
      <c r="Z15" s="71" t="s">
        <v>53</v>
      </c>
      <c r="AA15" s="71" t="s">
        <v>53</v>
      </c>
      <c r="AB15" s="71" t="s">
        <v>53</v>
      </c>
      <c r="AC15" s="70" t="str">
        <f t="shared" si="0"/>
        <v>3 - Media</v>
      </c>
      <c r="AD15" s="64">
        <f t="shared" si="1"/>
        <v>0.6</v>
      </c>
      <c r="AE15" s="70" t="str">
        <f t="shared" si="2"/>
        <v>4 - Mayor</v>
      </c>
      <c r="AF15" s="64">
        <f t="shared" si="3"/>
        <v>0.8</v>
      </c>
      <c r="AG15" s="69" t="str">
        <f>IFERROR(INDEX('[4]G TIC'!$BLU$685:$BLY$689,MATCH(I15,'[4]G TIC'!$BLS$685:$BLS$689,0),MATCH(AE15,'[4]G TIC'!$BLU$683:$BLY$683,0)),"")</f>
        <v>ALTO</v>
      </c>
      <c r="AH15" s="64">
        <f t="shared" si="4"/>
        <v>0.48</v>
      </c>
      <c r="AI15" s="77" t="s">
        <v>246</v>
      </c>
      <c r="AJ15" s="78" t="s">
        <v>233</v>
      </c>
      <c r="AK15" s="72" t="s">
        <v>232</v>
      </c>
      <c r="AL15" s="72" t="s">
        <v>239</v>
      </c>
      <c r="AM15" s="62" t="s">
        <v>35</v>
      </c>
      <c r="AN15" s="67" t="s">
        <v>45</v>
      </c>
      <c r="AO15" s="67" t="s">
        <v>50</v>
      </c>
      <c r="AP15" s="62" t="s">
        <v>52</v>
      </c>
      <c r="AQ15" s="62" t="s">
        <v>35</v>
      </c>
      <c r="AR15" s="67" t="s">
        <v>46</v>
      </c>
      <c r="AS15" s="67" t="s">
        <v>50</v>
      </c>
      <c r="AT15" s="62" t="s">
        <v>52</v>
      </c>
      <c r="AU15" s="62" t="s">
        <v>35</v>
      </c>
      <c r="AV15" s="67" t="s">
        <v>45</v>
      </c>
      <c r="AW15" s="67" t="s">
        <v>49</v>
      </c>
      <c r="AX15" s="62" t="s">
        <v>51</v>
      </c>
      <c r="AY15" s="62" t="s">
        <v>35</v>
      </c>
      <c r="AZ15" s="67" t="s">
        <v>45</v>
      </c>
      <c r="BA15" s="67" t="s">
        <v>50</v>
      </c>
      <c r="BB15" s="62" t="s">
        <v>52</v>
      </c>
      <c r="BC15" s="62" t="s">
        <v>34</v>
      </c>
      <c r="BD15" s="67" t="s">
        <v>45</v>
      </c>
      <c r="BE15" s="67" t="s">
        <v>50</v>
      </c>
      <c r="BF15" s="62" t="s">
        <v>52</v>
      </c>
      <c r="BG15" s="62" t="s">
        <v>35</v>
      </c>
      <c r="BH15" s="67" t="s">
        <v>46</v>
      </c>
      <c r="BI15" s="67" t="s">
        <v>50</v>
      </c>
      <c r="BJ15" s="62" t="s">
        <v>52</v>
      </c>
      <c r="BK15" s="62"/>
      <c r="BL15" s="67"/>
      <c r="BM15" s="67"/>
      <c r="BN15" s="62"/>
      <c r="BO15" s="62"/>
      <c r="BP15" s="67"/>
      <c r="BQ15" s="67"/>
      <c r="BR15" s="62"/>
      <c r="BS15" s="62"/>
      <c r="BT15" s="67"/>
      <c r="BU15" s="67"/>
      <c r="BV15" s="62"/>
      <c r="BW15" s="62"/>
      <c r="BX15" s="67"/>
      <c r="BY15" s="67"/>
      <c r="BZ15" s="62"/>
      <c r="CA15" s="62"/>
      <c r="CB15" s="67"/>
      <c r="CC15" s="67"/>
      <c r="CD15" s="62"/>
      <c r="CE15" s="62"/>
      <c r="CF15" s="67"/>
      <c r="CG15" s="67"/>
      <c r="CH15" s="62"/>
      <c r="CI15" s="67"/>
      <c r="CJ15" s="67"/>
      <c r="CK15" s="62"/>
      <c r="CL15" s="66" t="str">
        <f>IFERROR(IF(GE15&lt;=1,"1 - Muy Baja",VLOOKUP(GE15,'[5]DISEÑO PROY'!$BLR$689:$BLS$693,2,0)),"")</f>
        <v>1 - Muy Baja</v>
      </c>
      <c r="CM15" s="65">
        <f t="shared" si="5"/>
        <v>3.2399999999999998E-2</v>
      </c>
      <c r="CN15" s="66" t="str">
        <f>IFERROR(IF(GG15&lt;=1,"1 - Leve",HLOOKUP(GG15,'[4]G TIC'!$BLU$682:$BLY$683,2,0)),"")</f>
        <v>3 - Moderado</v>
      </c>
      <c r="CO15" s="65">
        <f t="shared" si="6"/>
        <v>0.6</v>
      </c>
      <c r="CP15" s="63" t="str">
        <f t="shared" si="7"/>
        <v>MODERADO</v>
      </c>
      <c r="CQ15" s="64">
        <f t="shared" si="8"/>
        <v>1.9439999999999999E-2</v>
      </c>
      <c r="CR15" s="77" t="s">
        <v>238</v>
      </c>
      <c r="CS15" s="63">
        <f t="shared" si="9"/>
        <v>3</v>
      </c>
      <c r="CT15" s="62"/>
      <c r="CU15" s="77" t="s">
        <v>245</v>
      </c>
      <c r="CV15" s="76" t="s">
        <v>228</v>
      </c>
      <c r="CW15" s="60"/>
      <c r="CX15" s="56">
        <f t="shared" si="10"/>
        <v>9</v>
      </c>
      <c r="CY15" s="59">
        <f t="shared" si="11"/>
        <v>4</v>
      </c>
      <c r="CZ15" s="56" t="str">
        <f t="shared" si="12"/>
        <v>Mayor</v>
      </c>
      <c r="DA15" s="58">
        <f t="shared" si="13"/>
        <v>0.8</v>
      </c>
      <c r="DB15" s="57">
        <f t="shared" si="14"/>
        <v>0.15</v>
      </c>
      <c r="DC15" s="57">
        <f t="shared" si="15"/>
        <v>0.25</v>
      </c>
      <c r="DD15" s="56">
        <f t="shared" si="16"/>
        <v>0.4</v>
      </c>
      <c r="DE15" s="55">
        <f t="shared" si="17"/>
        <v>2</v>
      </c>
      <c r="DF15" s="54">
        <f t="shared" si="18"/>
        <v>0.36</v>
      </c>
      <c r="DG15" s="55">
        <f t="shared" si="19"/>
        <v>4</v>
      </c>
      <c r="DH15" s="55"/>
      <c r="DI15" s="54">
        <f t="shared" si="20"/>
        <v>0.8</v>
      </c>
      <c r="DJ15" s="57">
        <f t="shared" si="21"/>
        <v>0.25</v>
      </c>
      <c r="DK15" s="57">
        <f t="shared" si="22"/>
        <v>0.25</v>
      </c>
      <c r="DL15" s="56">
        <f t="shared" si="23"/>
        <v>0.5</v>
      </c>
      <c r="DM15" s="55">
        <f t="shared" si="24"/>
        <v>1</v>
      </c>
      <c r="DN15" s="54">
        <f t="shared" si="25"/>
        <v>0.18</v>
      </c>
      <c r="DO15" s="55">
        <f t="shared" si="26"/>
        <v>4</v>
      </c>
      <c r="DP15" s="54">
        <f t="shared" si="27"/>
        <v>0.8</v>
      </c>
      <c r="DQ15" s="57">
        <f t="shared" si="28"/>
        <v>0.15</v>
      </c>
      <c r="DR15" s="57">
        <f t="shared" si="29"/>
        <v>0.15</v>
      </c>
      <c r="DS15" s="56">
        <f t="shared" si="30"/>
        <v>0.3</v>
      </c>
      <c r="DT15" s="55">
        <f t="shared" si="31"/>
        <v>1</v>
      </c>
      <c r="DU15" s="54">
        <f t="shared" si="32"/>
        <v>0.18</v>
      </c>
      <c r="DV15" s="55">
        <f t="shared" si="33"/>
        <v>3</v>
      </c>
      <c r="DW15" s="54">
        <f t="shared" si="34"/>
        <v>0.56000000000000005</v>
      </c>
      <c r="DX15" s="57">
        <f t="shared" si="35"/>
        <v>0.15</v>
      </c>
      <c r="DY15" s="57">
        <f>IF(BA15="",0,IF(BA15="Preventivo",0.25,IF(BA15="Detectivo",0.15,IF(BA16="Correctivo",0.1,0))))</f>
        <v>0.25</v>
      </c>
      <c r="DZ15" s="56">
        <f t="shared" si="36"/>
        <v>0.4</v>
      </c>
      <c r="EA15" s="55">
        <f t="shared" si="37"/>
        <v>1</v>
      </c>
      <c r="EB15" s="54">
        <f t="shared" si="38"/>
        <v>0.108</v>
      </c>
      <c r="EC15" s="55">
        <f t="shared" si="39"/>
        <v>3</v>
      </c>
      <c r="ED15" s="54">
        <f t="shared" si="40"/>
        <v>0.56000000000000005</v>
      </c>
      <c r="EE15" s="57">
        <f t="shared" si="41"/>
        <v>0.15</v>
      </c>
      <c r="EF15" s="57">
        <f t="shared" si="42"/>
        <v>0.25</v>
      </c>
      <c r="EG15" s="56">
        <f t="shared" si="43"/>
        <v>0.4</v>
      </c>
      <c r="EH15" s="55">
        <f t="shared" si="44"/>
        <v>1</v>
      </c>
      <c r="EI15" s="54">
        <f t="shared" si="45"/>
        <v>6.4799999999999996E-2</v>
      </c>
      <c r="EJ15" s="55">
        <f t="shared" si="46"/>
        <v>3</v>
      </c>
      <c r="EK15" s="54">
        <f t="shared" si="47"/>
        <v>0.56000000000000005</v>
      </c>
      <c r="EL15" s="57">
        <f t="shared" si="48"/>
        <v>0.25</v>
      </c>
      <c r="EM15" s="57">
        <f t="shared" si="49"/>
        <v>0.25</v>
      </c>
      <c r="EN15" s="56">
        <f t="shared" si="50"/>
        <v>0.5</v>
      </c>
      <c r="EO15" s="55">
        <f t="shared" si="51"/>
        <v>1</v>
      </c>
      <c r="EP15" s="54">
        <f t="shared" si="52"/>
        <v>3.2399999999999998E-2</v>
      </c>
      <c r="EQ15" s="55">
        <f t="shared" si="53"/>
        <v>3</v>
      </c>
      <c r="ER15" s="54">
        <f t="shared" si="54"/>
        <v>0.56000000000000005</v>
      </c>
      <c r="ES15" s="57">
        <f t="shared" si="55"/>
        <v>0</v>
      </c>
      <c r="ET15" s="57">
        <f t="shared" si="56"/>
        <v>0</v>
      </c>
      <c r="EU15" s="56">
        <f t="shared" si="57"/>
        <v>0</v>
      </c>
      <c r="EV15" s="55">
        <f t="shared" si="58"/>
        <v>1</v>
      </c>
      <c r="EW15" s="54">
        <f t="shared" si="59"/>
        <v>3.2399999999999998E-2</v>
      </c>
      <c r="EX15" s="55">
        <f t="shared" si="60"/>
        <v>3</v>
      </c>
      <c r="EY15" s="54">
        <f t="shared" si="61"/>
        <v>0.56000000000000005</v>
      </c>
      <c r="EZ15" s="57">
        <f t="shared" si="62"/>
        <v>0</v>
      </c>
      <c r="FA15" s="57">
        <f t="shared" si="63"/>
        <v>0</v>
      </c>
      <c r="FB15" s="56">
        <f t="shared" si="64"/>
        <v>0</v>
      </c>
      <c r="FC15" s="55">
        <f t="shared" si="65"/>
        <v>1</v>
      </c>
      <c r="FD15" s="54">
        <f t="shared" si="66"/>
        <v>3.2399999999999998E-2</v>
      </c>
      <c r="FE15" s="55">
        <f t="shared" si="67"/>
        <v>3</v>
      </c>
      <c r="FF15" s="54">
        <f t="shared" si="68"/>
        <v>0.56000000000000005</v>
      </c>
      <c r="FG15" s="57">
        <f t="shared" si="69"/>
        <v>0</v>
      </c>
      <c r="FH15" s="57">
        <f t="shared" si="70"/>
        <v>0</v>
      </c>
      <c r="FI15" s="56">
        <f t="shared" si="71"/>
        <v>0</v>
      </c>
      <c r="FJ15" s="55">
        <f t="shared" si="72"/>
        <v>1</v>
      </c>
      <c r="FK15" s="54">
        <f t="shared" si="73"/>
        <v>3.2399999999999998E-2</v>
      </c>
      <c r="FL15" s="55">
        <f t="shared" si="74"/>
        <v>3</v>
      </c>
      <c r="FM15" s="54">
        <f t="shared" si="75"/>
        <v>0.56000000000000005</v>
      </c>
      <c r="FN15" s="57">
        <f t="shared" si="76"/>
        <v>0</v>
      </c>
      <c r="FO15" s="57">
        <f t="shared" si="77"/>
        <v>0</v>
      </c>
      <c r="FP15" s="56">
        <f t="shared" si="78"/>
        <v>0</v>
      </c>
      <c r="FQ15" s="55">
        <f t="shared" si="79"/>
        <v>1</v>
      </c>
      <c r="FR15" s="54">
        <f t="shared" si="80"/>
        <v>3.2399999999999998E-2</v>
      </c>
      <c r="FS15" s="55">
        <f t="shared" si="81"/>
        <v>3</v>
      </c>
      <c r="FT15" s="54">
        <f t="shared" si="82"/>
        <v>0.56000000000000005</v>
      </c>
      <c r="FU15" s="57">
        <f t="shared" si="83"/>
        <v>0</v>
      </c>
      <c r="FV15" s="57">
        <f t="shared" si="84"/>
        <v>0</v>
      </c>
      <c r="FW15" s="56">
        <f t="shared" si="85"/>
        <v>0</v>
      </c>
      <c r="FX15" s="55">
        <f t="shared" si="86"/>
        <v>1</v>
      </c>
      <c r="FY15" s="54">
        <f t="shared" si="87"/>
        <v>3.2399999999999998E-2</v>
      </c>
      <c r="FZ15" s="55">
        <f t="shared" si="88"/>
        <v>3</v>
      </c>
      <c r="GA15" s="54">
        <f t="shared" si="89"/>
        <v>0.56000000000000005</v>
      </c>
      <c r="GB15" s="57">
        <f t="shared" si="90"/>
        <v>0</v>
      </c>
      <c r="GC15" s="57">
        <f t="shared" si="91"/>
        <v>0</v>
      </c>
      <c r="GD15" s="56">
        <f t="shared" si="92"/>
        <v>0</v>
      </c>
      <c r="GE15" s="55">
        <f t="shared" si="93"/>
        <v>1</v>
      </c>
      <c r="GF15" s="54">
        <f t="shared" si="94"/>
        <v>3.2399999999999998E-2</v>
      </c>
      <c r="GG15" s="55">
        <f t="shared" si="95"/>
        <v>3</v>
      </c>
      <c r="GH15" s="54">
        <f t="shared" si="96"/>
        <v>0.56000000000000005</v>
      </c>
      <c r="GI15" s="54">
        <f t="shared" si="97"/>
        <v>0.6</v>
      </c>
      <c r="GJ15" s="53"/>
    </row>
    <row r="16" spans="1:193 1680:1680" ht="295.8" x14ac:dyDescent="0.2">
      <c r="A16" s="75">
        <v>8</v>
      </c>
      <c r="B16" s="69" t="s">
        <v>236</v>
      </c>
      <c r="C16" s="80" t="s">
        <v>244</v>
      </c>
      <c r="D16" s="74" t="s">
        <v>205</v>
      </c>
      <c r="E16" s="68" t="s">
        <v>204</v>
      </c>
      <c r="F16" s="62" t="s">
        <v>224</v>
      </c>
      <c r="G16" s="79" t="s">
        <v>211</v>
      </c>
      <c r="H16" s="68" t="s">
        <v>169</v>
      </c>
      <c r="I16" s="71" t="s">
        <v>22</v>
      </c>
      <c r="J16" s="71" t="s">
        <v>53</v>
      </c>
      <c r="K16" s="71" t="s">
        <v>53</v>
      </c>
      <c r="L16" s="71" t="s">
        <v>53</v>
      </c>
      <c r="M16" s="71" t="s">
        <v>53</v>
      </c>
      <c r="N16" s="71" t="s">
        <v>54</v>
      </c>
      <c r="O16" s="71" t="s">
        <v>54</v>
      </c>
      <c r="P16" s="71" t="s">
        <v>54</v>
      </c>
      <c r="Q16" s="71" t="s">
        <v>53</v>
      </c>
      <c r="R16" s="71" t="s">
        <v>53</v>
      </c>
      <c r="S16" s="71" t="s">
        <v>54</v>
      </c>
      <c r="T16" s="71" t="s">
        <v>54</v>
      </c>
      <c r="U16" s="71" t="s">
        <v>54</v>
      </c>
      <c r="V16" s="71" t="s">
        <v>54</v>
      </c>
      <c r="W16" s="71" t="s">
        <v>54</v>
      </c>
      <c r="X16" s="71" t="s">
        <v>54</v>
      </c>
      <c r="Y16" s="71" t="s">
        <v>53</v>
      </c>
      <c r="Z16" s="71" t="s">
        <v>53</v>
      </c>
      <c r="AA16" s="71" t="s">
        <v>53</v>
      </c>
      <c r="AB16" s="71" t="s">
        <v>53</v>
      </c>
      <c r="AC16" s="70" t="str">
        <f t="shared" si="0"/>
        <v>3 - Media</v>
      </c>
      <c r="AD16" s="64">
        <f t="shared" si="1"/>
        <v>0.6</v>
      </c>
      <c r="AE16" s="70" t="str">
        <f t="shared" si="2"/>
        <v>4 - Mayor</v>
      </c>
      <c r="AF16" s="64">
        <f t="shared" si="3"/>
        <v>0.8</v>
      </c>
      <c r="AG16" s="69" t="str">
        <f>IFERROR(INDEX('[4]G TIC'!$BLU$685:$BLY$689,MATCH(I16,'[4]G TIC'!$BLS$685:$BLS$689,0),MATCH(AE16,'[4]G TIC'!$BLU$683:$BLY$683,0)),"")</f>
        <v>ALTO</v>
      </c>
      <c r="AH16" s="64">
        <f t="shared" si="4"/>
        <v>0.48</v>
      </c>
      <c r="AI16" s="77" t="s">
        <v>243</v>
      </c>
      <c r="AJ16" s="78" t="s">
        <v>233</v>
      </c>
      <c r="AK16" s="72" t="s">
        <v>232</v>
      </c>
      <c r="AL16" s="72" t="s">
        <v>231</v>
      </c>
      <c r="AM16" s="62" t="s">
        <v>35</v>
      </c>
      <c r="AN16" s="67" t="s">
        <v>45</v>
      </c>
      <c r="AO16" s="67" t="s">
        <v>50</v>
      </c>
      <c r="AP16" s="62" t="s">
        <v>52</v>
      </c>
      <c r="AQ16" s="62" t="s">
        <v>35</v>
      </c>
      <c r="AR16" s="67" t="s">
        <v>46</v>
      </c>
      <c r="AS16" s="67" t="s">
        <v>50</v>
      </c>
      <c r="AT16" s="62" t="s">
        <v>52</v>
      </c>
      <c r="AU16" s="62" t="s">
        <v>35</v>
      </c>
      <c r="AV16" s="67" t="s">
        <v>45</v>
      </c>
      <c r="AW16" s="67" t="s">
        <v>50</v>
      </c>
      <c r="AX16" s="62" t="s">
        <v>52</v>
      </c>
      <c r="AY16" s="62" t="s">
        <v>34</v>
      </c>
      <c r="AZ16" s="67" t="s">
        <v>45</v>
      </c>
      <c r="BA16" s="67" t="s">
        <v>50</v>
      </c>
      <c r="BB16" s="62" t="s">
        <v>52</v>
      </c>
      <c r="BC16" s="62" t="s">
        <v>35</v>
      </c>
      <c r="BD16" s="67" t="s">
        <v>46</v>
      </c>
      <c r="BE16" s="67" t="s">
        <v>50</v>
      </c>
      <c r="BF16" s="62" t="s">
        <v>52</v>
      </c>
      <c r="BG16" s="62"/>
      <c r="BH16" s="67"/>
      <c r="BI16" s="67"/>
      <c r="BJ16" s="62"/>
      <c r="BK16" s="62"/>
      <c r="BL16" s="67"/>
      <c r="BM16" s="67"/>
      <c r="BN16" s="62"/>
      <c r="BO16" s="62"/>
      <c r="BP16" s="67"/>
      <c r="BQ16" s="67"/>
      <c r="BR16" s="62"/>
      <c r="BS16" s="62"/>
      <c r="BT16" s="67"/>
      <c r="BU16" s="67"/>
      <c r="BV16" s="62"/>
      <c r="BW16" s="62"/>
      <c r="BX16" s="67"/>
      <c r="BY16" s="67"/>
      <c r="BZ16" s="62"/>
      <c r="CA16" s="62"/>
      <c r="CB16" s="67"/>
      <c r="CC16" s="67"/>
      <c r="CD16" s="62"/>
      <c r="CE16" s="62"/>
      <c r="CF16" s="67"/>
      <c r="CG16" s="67"/>
      <c r="CH16" s="62"/>
      <c r="CI16" s="67"/>
      <c r="CJ16" s="67"/>
      <c r="CK16" s="62"/>
      <c r="CL16" s="66" t="str">
        <f>IFERROR(IF(GE16&lt;=1,"1 - Muy Baja",VLOOKUP(GE16,'[5]DISEÑO PROY'!$BLR$689:$BLS$693,2,0)),"")</f>
        <v>1 - Muy Baja</v>
      </c>
      <c r="CM16" s="65">
        <f t="shared" si="5"/>
        <v>3.2399999999999998E-2</v>
      </c>
      <c r="CN16" s="66" t="str">
        <f>IFERROR(IF(GG16&lt;=1,"1 - Leve",HLOOKUP(GG16,'[4]G TIC'!$BLU$682:$BLY$683,2,0)),"")</f>
        <v>4 - Mayor</v>
      </c>
      <c r="CO16" s="65">
        <f t="shared" si="6"/>
        <v>0.8</v>
      </c>
      <c r="CP16" s="63" t="str">
        <f t="shared" si="7"/>
        <v>MODERADO</v>
      </c>
      <c r="CQ16" s="64">
        <f t="shared" si="8"/>
        <v>2.5919999999999999E-2</v>
      </c>
      <c r="CR16" s="77" t="s">
        <v>230</v>
      </c>
      <c r="CS16" s="63">
        <f t="shared" si="9"/>
        <v>3</v>
      </c>
      <c r="CT16" s="62"/>
      <c r="CU16" s="77" t="s">
        <v>242</v>
      </c>
      <c r="CV16" s="76" t="s">
        <v>228</v>
      </c>
      <c r="CW16" s="60"/>
      <c r="CX16" s="56">
        <f t="shared" si="10"/>
        <v>9</v>
      </c>
      <c r="CY16" s="59">
        <f t="shared" si="11"/>
        <v>4</v>
      </c>
      <c r="CZ16" s="56" t="str">
        <f t="shared" si="12"/>
        <v>Mayor</v>
      </c>
      <c r="DA16" s="58">
        <f t="shared" si="13"/>
        <v>0.8</v>
      </c>
      <c r="DB16" s="57">
        <f t="shared" si="14"/>
        <v>0.15</v>
      </c>
      <c r="DC16" s="57">
        <f t="shared" si="15"/>
        <v>0.25</v>
      </c>
      <c r="DD16" s="56">
        <f t="shared" si="16"/>
        <v>0.4</v>
      </c>
      <c r="DE16" s="55">
        <f t="shared" si="17"/>
        <v>2</v>
      </c>
      <c r="DF16" s="54">
        <f t="shared" si="18"/>
        <v>0.36</v>
      </c>
      <c r="DG16" s="55">
        <f t="shared" si="19"/>
        <v>4</v>
      </c>
      <c r="DH16" s="55"/>
      <c r="DI16" s="54">
        <f t="shared" si="20"/>
        <v>0.8</v>
      </c>
      <c r="DJ16" s="57">
        <f t="shared" si="21"/>
        <v>0.25</v>
      </c>
      <c r="DK16" s="57">
        <f t="shared" si="22"/>
        <v>0.25</v>
      </c>
      <c r="DL16" s="56">
        <f t="shared" si="23"/>
        <v>0.5</v>
      </c>
      <c r="DM16" s="55">
        <f t="shared" si="24"/>
        <v>1</v>
      </c>
      <c r="DN16" s="54">
        <f t="shared" si="25"/>
        <v>0.18</v>
      </c>
      <c r="DO16" s="55">
        <f t="shared" si="26"/>
        <v>4</v>
      </c>
      <c r="DP16" s="54">
        <f t="shared" si="27"/>
        <v>0.8</v>
      </c>
      <c r="DQ16" s="57">
        <f t="shared" si="28"/>
        <v>0.15</v>
      </c>
      <c r="DR16" s="57">
        <f t="shared" si="29"/>
        <v>0.25</v>
      </c>
      <c r="DS16" s="56">
        <f t="shared" si="30"/>
        <v>0.4</v>
      </c>
      <c r="DT16" s="55">
        <f t="shared" si="31"/>
        <v>1</v>
      </c>
      <c r="DU16" s="54">
        <f t="shared" si="32"/>
        <v>0.108</v>
      </c>
      <c r="DV16" s="55">
        <f t="shared" si="33"/>
        <v>4</v>
      </c>
      <c r="DW16" s="54">
        <f t="shared" si="34"/>
        <v>0.8</v>
      </c>
      <c r="DX16" s="57">
        <f t="shared" si="35"/>
        <v>0.15</v>
      </c>
      <c r="DY16" s="57">
        <f>IF(BA16="",0,IF(BA16="Preventivo",0.25,IF(BA16="Detectivo",0.15,IF(BA17="Correctivo",0.1,0))))</f>
        <v>0.25</v>
      </c>
      <c r="DZ16" s="56">
        <f t="shared" si="36"/>
        <v>0.4</v>
      </c>
      <c r="EA16" s="55">
        <f t="shared" si="37"/>
        <v>1</v>
      </c>
      <c r="EB16" s="54">
        <f t="shared" si="38"/>
        <v>6.4799999999999996E-2</v>
      </c>
      <c r="EC16" s="55">
        <f t="shared" si="39"/>
        <v>4</v>
      </c>
      <c r="ED16" s="54">
        <f t="shared" si="40"/>
        <v>0.8</v>
      </c>
      <c r="EE16" s="57">
        <f t="shared" si="41"/>
        <v>0.25</v>
      </c>
      <c r="EF16" s="57">
        <f t="shared" si="42"/>
        <v>0.25</v>
      </c>
      <c r="EG16" s="56">
        <f t="shared" si="43"/>
        <v>0.5</v>
      </c>
      <c r="EH16" s="55">
        <f t="shared" si="44"/>
        <v>1</v>
      </c>
      <c r="EI16" s="54">
        <f t="shared" si="45"/>
        <v>3.2399999999999998E-2</v>
      </c>
      <c r="EJ16" s="55">
        <f t="shared" si="46"/>
        <v>4</v>
      </c>
      <c r="EK16" s="54">
        <f t="shared" si="47"/>
        <v>0.8</v>
      </c>
      <c r="EL16" s="57">
        <f t="shared" si="48"/>
        <v>0</v>
      </c>
      <c r="EM16" s="57">
        <f t="shared" si="49"/>
        <v>0</v>
      </c>
      <c r="EN16" s="56">
        <f t="shared" si="50"/>
        <v>0</v>
      </c>
      <c r="EO16" s="55">
        <f t="shared" si="51"/>
        <v>1</v>
      </c>
      <c r="EP16" s="54">
        <f t="shared" si="52"/>
        <v>3.2399999999999998E-2</v>
      </c>
      <c r="EQ16" s="55">
        <f t="shared" si="53"/>
        <v>4</v>
      </c>
      <c r="ER16" s="54">
        <f t="shared" si="54"/>
        <v>0.8</v>
      </c>
      <c r="ES16" s="57">
        <f t="shared" si="55"/>
        <v>0</v>
      </c>
      <c r="ET16" s="57">
        <f t="shared" si="56"/>
        <v>0</v>
      </c>
      <c r="EU16" s="56">
        <f t="shared" si="57"/>
        <v>0</v>
      </c>
      <c r="EV16" s="55">
        <f t="shared" si="58"/>
        <v>1</v>
      </c>
      <c r="EW16" s="54">
        <f t="shared" si="59"/>
        <v>3.2399999999999998E-2</v>
      </c>
      <c r="EX16" s="55">
        <f t="shared" si="60"/>
        <v>4</v>
      </c>
      <c r="EY16" s="54">
        <f t="shared" si="61"/>
        <v>0.8</v>
      </c>
      <c r="EZ16" s="57">
        <f t="shared" si="62"/>
        <v>0</v>
      </c>
      <c r="FA16" s="57">
        <f t="shared" si="63"/>
        <v>0</v>
      </c>
      <c r="FB16" s="56">
        <f t="shared" si="64"/>
        <v>0</v>
      </c>
      <c r="FC16" s="55">
        <f t="shared" si="65"/>
        <v>1</v>
      </c>
      <c r="FD16" s="54">
        <f t="shared" si="66"/>
        <v>3.2399999999999998E-2</v>
      </c>
      <c r="FE16" s="55">
        <f t="shared" si="67"/>
        <v>4</v>
      </c>
      <c r="FF16" s="54">
        <f t="shared" si="68"/>
        <v>0.8</v>
      </c>
      <c r="FG16" s="57">
        <f t="shared" si="69"/>
        <v>0</v>
      </c>
      <c r="FH16" s="57">
        <f t="shared" si="70"/>
        <v>0</v>
      </c>
      <c r="FI16" s="56">
        <f t="shared" si="71"/>
        <v>0</v>
      </c>
      <c r="FJ16" s="55">
        <f t="shared" si="72"/>
        <v>1</v>
      </c>
      <c r="FK16" s="54">
        <f t="shared" si="73"/>
        <v>3.2399999999999998E-2</v>
      </c>
      <c r="FL16" s="55">
        <f t="shared" si="74"/>
        <v>4</v>
      </c>
      <c r="FM16" s="54">
        <f t="shared" si="75"/>
        <v>0.8</v>
      </c>
      <c r="FN16" s="57">
        <f t="shared" si="76"/>
        <v>0</v>
      </c>
      <c r="FO16" s="57">
        <f t="shared" si="77"/>
        <v>0</v>
      </c>
      <c r="FP16" s="56">
        <f t="shared" si="78"/>
        <v>0</v>
      </c>
      <c r="FQ16" s="55">
        <f t="shared" si="79"/>
        <v>1</v>
      </c>
      <c r="FR16" s="54">
        <f t="shared" si="80"/>
        <v>3.2399999999999998E-2</v>
      </c>
      <c r="FS16" s="55">
        <f t="shared" si="81"/>
        <v>4</v>
      </c>
      <c r="FT16" s="54">
        <f t="shared" si="82"/>
        <v>0.8</v>
      </c>
      <c r="FU16" s="57">
        <f t="shared" si="83"/>
        <v>0</v>
      </c>
      <c r="FV16" s="57">
        <f t="shared" si="84"/>
        <v>0</v>
      </c>
      <c r="FW16" s="56">
        <f t="shared" si="85"/>
        <v>0</v>
      </c>
      <c r="FX16" s="55">
        <f t="shared" si="86"/>
        <v>1</v>
      </c>
      <c r="FY16" s="54">
        <f t="shared" si="87"/>
        <v>3.2399999999999998E-2</v>
      </c>
      <c r="FZ16" s="55">
        <f t="shared" si="88"/>
        <v>4</v>
      </c>
      <c r="GA16" s="54">
        <f t="shared" si="89"/>
        <v>0.8</v>
      </c>
      <c r="GB16" s="57">
        <f t="shared" si="90"/>
        <v>0</v>
      </c>
      <c r="GC16" s="57">
        <f t="shared" si="91"/>
        <v>0</v>
      </c>
      <c r="GD16" s="56">
        <f t="shared" si="92"/>
        <v>0</v>
      </c>
      <c r="GE16" s="55">
        <f t="shared" si="93"/>
        <v>1</v>
      </c>
      <c r="GF16" s="54">
        <f t="shared" si="94"/>
        <v>3.2399999999999998E-2</v>
      </c>
      <c r="GG16" s="55">
        <f t="shared" si="95"/>
        <v>4</v>
      </c>
      <c r="GH16" s="54">
        <f t="shared" si="96"/>
        <v>0.8</v>
      </c>
      <c r="GI16" s="54">
        <f t="shared" si="97"/>
        <v>0.8</v>
      </c>
      <c r="GJ16" s="53"/>
    </row>
    <row r="17" spans="1:191" ht="306" x14ac:dyDescent="0.2">
      <c r="A17" s="75">
        <v>9</v>
      </c>
      <c r="B17" s="69" t="s">
        <v>236</v>
      </c>
      <c r="C17" s="77" t="s">
        <v>241</v>
      </c>
      <c r="D17" s="74" t="s">
        <v>206</v>
      </c>
      <c r="E17" s="68" t="s">
        <v>204</v>
      </c>
      <c r="F17" s="62" t="s">
        <v>222</v>
      </c>
      <c r="G17" s="79" t="s">
        <v>211</v>
      </c>
      <c r="H17" s="68" t="s">
        <v>169</v>
      </c>
      <c r="I17" s="71" t="s">
        <v>22</v>
      </c>
      <c r="J17" s="71" t="s">
        <v>53</v>
      </c>
      <c r="K17" s="71" t="s">
        <v>53</v>
      </c>
      <c r="L17" s="71" t="s">
        <v>53</v>
      </c>
      <c r="M17" s="71" t="s">
        <v>53</v>
      </c>
      <c r="N17" s="71" t="s">
        <v>54</v>
      </c>
      <c r="O17" s="71" t="s">
        <v>54</v>
      </c>
      <c r="P17" s="71" t="s">
        <v>54</v>
      </c>
      <c r="Q17" s="71" t="s">
        <v>53</v>
      </c>
      <c r="R17" s="71" t="s">
        <v>53</v>
      </c>
      <c r="S17" s="71" t="s">
        <v>54</v>
      </c>
      <c r="T17" s="71" t="s">
        <v>54</v>
      </c>
      <c r="U17" s="71" t="s">
        <v>54</v>
      </c>
      <c r="V17" s="71" t="s">
        <v>54</v>
      </c>
      <c r="W17" s="71" t="s">
        <v>54</v>
      </c>
      <c r="X17" s="71" t="s">
        <v>54</v>
      </c>
      <c r="Y17" s="71" t="s">
        <v>53</v>
      </c>
      <c r="Z17" s="71" t="s">
        <v>53</v>
      </c>
      <c r="AA17" s="71" t="s">
        <v>53</v>
      </c>
      <c r="AB17" s="71" t="s">
        <v>53</v>
      </c>
      <c r="AC17" s="70" t="str">
        <f t="shared" si="0"/>
        <v>3 - Media</v>
      </c>
      <c r="AD17" s="64">
        <f t="shared" si="1"/>
        <v>0.6</v>
      </c>
      <c r="AE17" s="70" t="str">
        <f t="shared" si="2"/>
        <v>4 - Mayor</v>
      </c>
      <c r="AF17" s="64">
        <f t="shared" si="3"/>
        <v>0.8</v>
      </c>
      <c r="AG17" s="69" t="str">
        <f>IFERROR(INDEX('[4]G TIC'!$BLU$685:$BLY$689,MATCH(I17,'[4]G TIC'!$BLS$685:$BLS$689,0),MATCH(AE17,'[4]G TIC'!$BLU$683:$BLY$683,0)),"")</f>
        <v>ALTO</v>
      </c>
      <c r="AH17" s="64">
        <f t="shared" si="4"/>
        <v>0.48</v>
      </c>
      <c r="AI17" s="77" t="s">
        <v>240</v>
      </c>
      <c r="AJ17" s="78" t="s">
        <v>233</v>
      </c>
      <c r="AK17" s="72" t="s">
        <v>232</v>
      </c>
      <c r="AL17" s="72" t="s">
        <v>239</v>
      </c>
      <c r="AM17" s="62" t="s">
        <v>35</v>
      </c>
      <c r="AN17" s="67" t="s">
        <v>45</v>
      </c>
      <c r="AO17" s="67" t="s">
        <v>50</v>
      </c>
      <c r="AP17" s="62" t="s">
        <v>52</v>
      </c>
      <c r="AQ17" s="62" t="s">
        <v>35</v>
      </c>
      <c r="AR17" s="67" t="s">
        <v>46</v>
      </c>
      <c r="AS17" s="67" t="s">
        <v>50</v>
      </c>
      <c r="AT17" s="62" t="s">
        <v>52</v>
      </c>
      <c r="AU17" s="62" t="s">
        <v>35</v>
      </c>
      <c r="AV17" s="67" t="s">
        <v>45</v>
      </c>
      <c r="AW17" s="67" t="s">
        <v>49</v>
      </c>
      <c r="AX17" s="62" t="s">
        <v>51</v>
      </c>
      <c r="AY17" s="62" t="s">
        <v>35</v>
      </c>
      <c r="AZ17" s="67" t="s">
        <v>45</v>
      </c>
      <c r="BA17" s="67" t="s">
        <v>50</v>
      </c>
      <c r="BB17" s="62" t="s">
        <v>52</v>
      </c>
      <c r="BC17" s="62" t="s">
        <v>34</v>
      </c>
      <c r="BD17" s="67" t="s">
        <v>45</v>
      </c>
      <c r="BE17" s="67" t="s">
        <v>50</v>
      </c>
      <c r="BF17" s="62" t="s">
        <v>52</v>
      </c>
      <c r="BG17" s="62"/>
      <c r="BH17" s="67"/>
      <c r="BI17" s="67"/>
      <c r="BJ17" s="62"/>
      <c r="BK17" s="62"/>
      <c r="BL17" s="67"/>
      <c r="BM17" s="67"/>
      <c r="BN17" s="62"/>
      <c r="BO17" s="62"/>
      <c r="BP17" s="67"/>
      <c r="BQ17" s="67"/>
      <c r="BR17" s="62"/>
      <c r="BS17" s="62"/>
      <c r="BT17" s="67"/>
      <c r="BU17" s="67"/>
      <c r="BV17" s="62"/>
      <c r="BW17" s="62"/>
      <c r="BX17" s="67"/>
      <c r="BY17" s="67"/>
      <c r="BZ17" s="62"/>
      <c r="CA17" s="62"/>
      <c r="CB17" s="67"/>
      <c r="CC17" s="67"/>
      <c r="CD17" s="62"/>
      <c r="CE17" s="62"/>
      <c r="CF17" s="67"/>
      <c r="CG17" s="67"/>
      <c r="CH17" s="62"/>
      <c r="CI17" s="67"/>
      <c r="CJ17" s="67"/>
      <c r="CK17" s="62"/>
      <c r="CL17" s="66" t="str">
        <f>IFERROR(IF(GE17&lt;=1,"1 - Muy Baja",VLOOKUP(GE17,'[5]DISEÑO PROY'!$BLR$689:$BLS$693,2,0)),"")</f>
        <v>1 - Muy Baja</v>
      </c>
      <c r="CM17" s="65">
        <f t="shared" si="5"/>
        <v>6.4799999999999996E-2</v>
      </c>
      <c r="CN17" s="66" t="str">
        <f>IFERROR(IF(GG17&lt;=1,"1 - Leve",HLOOKUP(GG17,'[4]G TIC'!$BLU$682:$BLY$683,2,0)),"")</f>
        <v>3 - Moderado</v>
      </c>
      <c r="CO17" s="65">
        <f t="shared" si="6"/>
        <v>0.6</v>
      </c>
      <c r="CP17" s="63" t="str">
        <f t="shared" si="7"/>
        <v>MODERADO</v>
      </c>
      <c r="CQ17" s="64">
        <f t="shared" si="8"/>
        <v>3.8879999999999998E-2</v>
      </c>
      <c r="CR17" s="77" t="s">
        <v>238</v>
      </c>
      <c r="CS17" s="63">
        <f t="shared" si="9"/>
        <v>3</v>
      </c>
      <c r="CT17" s="62"/>
      <c r="CU17" s="68" t="s">
        <v>237</v>
      </c>
      <c r="CV17" s="76" t="s">
        <v>228</v>
      </c>
      <c r="CW17" s="60"/>
      <c r="CX17" s="56">
        <f t="shared" si="10"/>
        <v>9</v>
      </c>
      <c r="CY17" s="59">
        <f t="shared" si="11"/>
        <v>4</v>
      </c>
      <c r="CZ17" s="56" t="str">
        <f t="shared" si="12"/>
        <v>Mayor</v>
      </c>
      <c r="DA17" s="58">
        <f t="shared" si="13"/>
        <v>0.8</v>
      </c>
      <c r="DB17" s="57">
        <f t="shared" si="14"/>
        <v>0.15</v>
      </c>
      <c r="DC17" s="57">
        <f t="shared" si="15"/>
        <v>0.25</v>
      </c>
      <c r="DD17" s="56">
        <f t="shared" si="16"/>
        <v>0.4</v>
      </c>
      <c r="DE17" s="55">
        <f t="shared" si="17"/>
        <v>2</v>
      </c>
      <c r="DF17" s="54">
        <f t="shared" si="18"/>
        <v>0.36</v>
      </c>
      <c r="DG17" s="55">
        <f t="shared" si="19"/>
        <v>4</v>
      </c>
      <c r="DH17" s="55"/>
      <c r="DI17" s="54">
        <f t="shared" si="20"/>
        <v>0.8</v>
      </c>
      <c r="DJ17" s="57">
        <f t="shared" si="21"/>
        <v>0.25</v>
      </c>
      <c r="DK17" s="57">
        <f t="shared" si="22"/>
        <v>0.25</v>
      </c>
      <c r="DL17" s="56">
        <f t="shared" si="23"/>
        <v>0.5</v>
      </c>
      <c r="DM17" s="55">
        <f t="shared" si="24"/>
        <v>1</v>
      </c>
      <c r="DN17" s="54">
        <f t="shared" si="25"/>
        <v>0.18</v>
      </c>
      <c r="DO17" s="55">
        <f t="shared" si="26"/>
        <v>4</v>
      </c>
      <c r="DP17" s="54">
        <f t="shared" si="27"/>
        <v>0.8</v>
      </c>
      <c r="DQ17" s="57">
        <f t="shared" si="28"/>
        <v>0.15</v>
      </c>
      <c r="DR17" s="57">
        <f t="shared" si="29"/>
        <v>0.15</v>
      </c>
      <c r="DS17" s="56">
        <f t="shared" si="30"/>
        <v>0.3</v>
      </c>
      <c r="DT17" s="55">
        <f t="shared" si="31"/>
        <v>1</v>
      </c>
      <c r="DU17" s="54">
        <f t="shared" si="32"/>
        <v>0.18</v>
      </c>
      <c r="DV17" s="55">
        <f t="shared" si="33"/>
        <v>3</v>
      </c>
      <c r="DW17" s="54">
        <f t="shared" si="34"/>
        <v>0.56000000000000005</v>
      </c>
      <c r="DX17" s="57">
        <f t="shared" si="35"/>
        <v>0.15</v>
      </c>
      <c r="DY17" s="57">
        <f>IF(BA17="",0,IF(BA17="Preventivo",0.25,IF(BA17="Detectivo",0.15,IF(BA18="Correctivo",0.1,0))))</f>
        <v>0.25</v>
      </c>
      <c r="DZ17" s="56">
        <f t="shared" si="36"/>
        <v>0.4</v>
      </c>
      <c r="EA17" s="55">
        <f t="shared" si="37"/>
        <v>1</v>
      </c>
      <c r="EB17" s="54">
        <f t="shared" si="38"/>
        <v>0.108</v>
      </c>
      <c r="EC17" s="55">
        <f t="shared" si="39"/>
        <v>3</v>
      </c>
      <c r="ED17" s="54">
        <f t="shared" si="40"/>
        <v>0.56000000000000005</v>
      </c>
      <c r="EE17" s="57">
        <f t="shared" si="41"/>
        <v>0.15</v>
      </c>
      <c r="EF17" s="57">
        <f t="shared" si="42"/>
        <v>0.25</v>
      </c>
      <c r="EG17" s="56">
        <f t="shared" si="43"/>
        <v>0.4</v>
      </c>
      <c r="EH17" s="55">
        <f t="shared" si="44"/>
        <v>1</v>
      </c>
      <c r="EI17" s="54">
        <f t="shared" si="45"/>
        <v>6.4799999999999996E-2</v>
      </c>
      <c r="EJ17" s="55">
        <f t="shared" si="46"/>
        <v>3</v>
      </c>
      <c r="EK17" s="54">
        <f t="shared" si="47"/>
        <v>0.56000000000000005</v>
      </c>
      <c r="EL17" s="57">
        <f t="shared" si="48"/>
        <v>0</v>
      </c>
      <c r="EM17" s="57">
        <f t="shared" si="49"/>
        <v>0</v>
      </c>
      <c r="EN17" s="56">
        <f t="shared" si="50"/>
        <v>0</v>
      </c>
      <c r="EO17" s="55">
        <f t="shared" si="51"/>
        <v>1</v>
      </c>
      <c r="EP17" s="54">
        <f t="shared" si="52"/>
        <v>6.4799999999999996E-2</v>
      </c>
      <c r="EQ17" s="55">
        <f t="shared" si="53"/>
        <v>3</v>
      </c>
      <c r="ER17" s="54">
        <f t="shared" si="54"/>
        <v>0.56000000000000005</v>
      </c>
      <c r="ES17" s="57">
        <f t="shared" si="55"/>
        <v>0</v>
      </c>
      <c r="ET17" s="57">
        <f t="shared" si="56"/>
        <v>0</v>
      </c>
      <c r="EU17" s="56">
        <f t="shared" si="57"/>
        <v>0</v>
      </c>
      <c r="EV17" s="55">
        <f t="shared" si="58"/>
        <v>1</v>
      </c>
      <c r="EW17" s="54">
        <f t="shared" si="59"/>
        <v>6.4799999999999996E-2</v>
      </c>
      <c r="EX17" s="55">
        <f t="shared" si="60"/>
        <v>3</v>
      </c>
      <c r="EY17" s="54">
        <f t="shared" si="61"/>
        <v>0.56000000000000005</v>
      </c>
      <c r="EZ17" s="57">
        <f t="shared" si="62"/>
        <v>0</v>
      </c>
      <c r="FA17" s="57">
        <f t="shared" si="63"/>
        <v>0</v>
      </c>
      <c r="FB17" s="56">
        <f t="shared" si="64"/>
        <v>0</v>
      </c>
      <c r="FC17" s="55">
        <f t="shared" si="65"/>
        <v>1</v>
      </c>
      <c r="FD17" s="54">
        <f t="shared" si="66"/>
        <v>6.4799999999999996E-2</v>
      </c>
      <c r="FE17" s="55">
        <f t="shared" si="67"/>
        <v>3</v>
      </c>
      <c r="FF17" s="54">
        <f t="shared" si="68"/>
        <v>0.56000000000000005</v>
      </c>
      <c r="FG17" s="57">
        <f t="shared" si="69"/>
        <v>0</v>
      </c>
      <c r="FH17" s="57">
        <f t="shared" si="70"/>
        <v>0</v>
      </c>
      <c r="FI17" s="56">
        <f t="shared" si="71"/>
        <v>0</v>
      </c>
      <c r="FJ17" s="55">
        <f t="shared" si="72"/>
        <v>1</v>
      </c>
      <c r="FK17" s="54">
        <f t="shared" si="73"/>
        <v>6.4799999999999996E-2</v>
      </c>
      <c r="FL17" s="55">
        <f t="shared" si="74"/>
        <v>3</v>
      </c>
      <c r="FM17" s="54">
        <f t="shared" si="75"/>
        <v>0.56000000000000005</v>
      </c>
      <c r="FN17" s="57">
        <f t="shared" si="76"/>
        <v>0</v>
      </c>
      <c r="FO17" s="57">
        <f t="shared" si="77"/>
        <v>0</v>
      </c>
      <c r="FP17" s="56">
        <f t="shared" si="78"/>
        <v>0</v>
      </c>
      <c r="FQ17" s="55">
        <f t="shared" si="79"/>
        <v>1</v>
      </c>
      <c r="FR17" s="54">
        <f t="shared" si="80"/>
        <v>6.4799999999999996E-2</v>
      </c>
      <c r="FS17" s="55">
        <f t="shared" si="81"/>
        <v>3</v>
      </c>
      <c r="FT17" s="54">
        <f t="shared" si="82"/>
        <v>0.56000000000000005</v>
      </c>
      <c r="FU17" s="57">
        <f t="shared" si="83"/>
        <v>0</v>
      </c>
      <c r="FV17" s="57">
        <f t="shared" si="84"/>
        <v>0</v>
      </c>
      <c r="FW17" s="56">
        <f t="shared" si="85"/>
        <v>0</v>
      </c>
      <c r="FX17" s="55">
        <f t="shared" si="86"/>
        <v>1</v>
      </c>
      <c r="FY17" s="54">
        <f t="shared" si="87"/>
        <v>6.4799999999999996E-2</v>
      </c>
      <c r="FZ17" s="55">
        <f t="shared" si="88"/>
        <v>3</v>
      </c>
      <c r="GA17" s="54">
        <f t="shared" si="89"/>
        <v>0.56000000000000005</v>
      </c>
      <c r="GB17" s="57">
        <f t="shared" si="90"/>
        <v>0</v>
      </c>
      <c r="GC17" s="57">
        <f t="shared" si="91"/>
        <v>0</v>
      </c>
      <c r="GD17" s="56">
        <f t="shared" si="92"/>
        <v>0</v>
      </c>
      <c r="GE17" s="55">
        <f t="shared" si="93"/>
        <v>1</v>
      </c>
      <c r="GF17" s="54">
        <f t="shared" si="94"/>
        <v>6.4799999999999996E-2</v>
      </c>
      <c r="GG17" s="55">
        <f t="shared" si="95"/>
        <v>3</v>
      </c>
      <c r="GH17" s="54">
        <f t="shared" si="96"/>
        <v>0.56000000000000005</v>
      </c>
      <c r="GI17" s="54">
        <f t="shared" si="97"/>
        <v>0.6</v>
      </c>
    </row>
    <row r="18" spans="1:191" ht="255" x14ac:dyDescent="0.2">
      <c r="A18" s="75">
        <v>10</v>
      </c>
      <c r="B18" s="69" t="s">
        <v>236</v>
      </c>
      <c r="C18" s="77" t="s">
        <v>235</v>
      </c>
      <c r="D18" s="74" t="s">
        <v>205</v>
      </c>
      <c r="E18" s="68" t="s">
        <v>204</v>
      </c>
      <c r="F18" s="62" t="s">
        <v>224</v>
      </c>
      <c r="G18" s="79" t="s">
        <v>211</v>
      </c>
      <c r="H18" s="68" t="s">
        <v>169</v>
      </c>
      <c r="I18" s="71" t="s">
        <v>22</v>
      </c>
      <c r="J18" s="71" t="s">
        <v>53</v>
      </c>
      <c r="K18" s="71" t="s">
        <v>53</v>
      </c>
      <c r="L18" s="71" t="s">
        <v>53</v>
      </c>
      <c r="M18" s="71" t="s">
        <v>53</v>
      </c>
      <c r="N18" s="71" t="s">
        <v>54</v>
      </c>
      <c r="O18" s="71" t="s">
        <v>54</v>
      </c>
      <c r="P18" s="71" t="s">
        <v>54</v>
      </c>
      <c r="Q18" s="71" t="s">
        <v>53</v>
      </c>
      <c r="R18" s="71" t="s">
        <v>53</v>
      </c>
      <c r="S18" s="71" t="s">
        <v>54</v>
      </c>
      <c r="T18" s="71" t="s">
        <v>54</v>
      </c>
      <c r="U18" s="71" t="s">
        <v>54</v>
      </c>
      <c r="V18" s="71" t="s">
        <v>54</v>
      </c>
      <c r="W18" s="71" t="s">
        <v>54</v>
      </c>
      <c r="X18" s="71" t="s">
        <v>54</v>
      </c>
      <c r="Y18" s="71" t="s">
        <v>53</v>
      </c>
      <c r="Z18" s="71" t="s">
        <v>53</v>
      </c>
      <c r="AA18" s="71" t="s">
        <v>53</v>
      </c>
      <c r="AB18" s="71" t="s">
        <v>53</v>
      </c>
      <c r="AC18" s="70" t="str">
        <f t="shared" si="0"/>
        <v>3 - Media</v>
      </c>
      <c r="AD18" s="64">
        <f t="shared" si="1"/>
        <v>0.6</v>
      </c>
      <c r="AE18" s="70" t="str">
        <f t="shared" si="2"/>
        <v>4 - Mayor</v>
      </c>
      <c r="AF18" s="64">
        <f t="shared" si="3"/>
        <v>0.8</v>
      </c>
      <c r="AG18" s="69" t="str">
        <f>IFERROR(INDEX('[4]G TIC'!$BLU$685:$BLY$689,MATCH(I18,'[4]G TIC'!$BLS$685:$BLS$689,0),MATCH(AE18,'[4]G TIC'!$BLU$683:$BLY$683,0)),"")</f>
        <v>ALTO</v>
      </c>
      <c r="AH18" s="64">
        <f t="shared" si="4"/>
        <v>0.48</v>
      </c>
      <c r="AI18" s="77" t="s">
        <v>234</v>
      </c>
      <c r="AJ18" s="78" t="s">
        <v>233</v>
      </c>
      <c r="AK18" s="72" t="s">
        <v>232</v>
      </c>
      <c r="AL18" s="72" t="s">
        <v>231</v>
      </c>
      <c r="AM18" s="62" t="s">
        <v>35</v>
      </c>
      <c r="AN18" s="67" t="s">
        <v>45</v>
      </c>
      <c r="AO18" s="67" t="s">
        <v>50</v>
      </c>
      <c r="AP18" s="62" t="s">
        <v>52</v>
      </c>
      <c r="AQ18" s="62" t="s">
        <v>35</v>
      </c>
      <c r="AR18" s="67" t="s">
        <v>46</v>
      </c>
      <c r="AS18" s="67" t="s">
        <v>50</v>
      </c>
      <c r="AT18" s="62" t="s">
        <v>52</v>
      </c>
      <c r="AU18" s="62" t="s">
        <v>35</v>
      </c>
      <c r="AV18" s="67" t="s">
        <v>45</v>
      </c>
      <c r="AW18" s="67" t="s">
        <v>50</v>
      </c>
      <c r="AX18" s="62" t="s">
        <v>52</v>
      </c>
      <c r="AY18" s="62" t="s">
        <v>34</v>
      </c>
      <c r="AZ18" s="67" t="s">
        <v>45</v>
      </c>
      <c r="BA18" s="67" t="s">
        <v>50</v>
      </c>
      <c r="BB18" s="62" t="s">
        <v>52</v>
      </c>
      <c r="BC18" s="62"/>
      <c r="BD18" s="67"/>
      <c r="BE18" s="67"/>
      <c r="BF18" s="62"/>
      <c r="BG18" s="62"/>
      <c r="BH18" s="67"/>
      <c r="BI18" s="67"/>
      <c r="BJ18" s="62"/>
      <c r="BK18" s="62"/>
      <c r="BL18" s="67"/>
      <c r="BM18" s="67"/>
      <c r="BN18" s="62"/>
      <c r="BO18" s="62"/>
      <c r="BP18" s="67"/>
      <c r="BQ18" s="67"/>
      <c r="BR18" s="62"/>
      <c r="BS18" s="62"/>
      <c r="BT18" s="67"/>
      <c r="BU18" s="67"/>
      <c r="BV18" s="62"/>
      <c r="BW18" s="62"/>
      <c r="BX18" s="67"/>
      <c r="BY18" s="67"/>
      <c r="BZ18" s="62"/>
      <c r="CA18" s="62"/>
      <c r="CB18" s="67"/>
      <c r="CC18" s="67"/>
      <c r="CD18" s="62"/>
      <c r="CE18" s="62"/>
      <c r="CF18" s="67"/>
      <c r="CG18" s="67"/>
      <c r="CH18" s="62"/>
      <c r="CI18" s="67"/>
      <c r="CJ18" s="67"/>
      <c r="CK18" s="62"/>
      <c r="CL18" s="66" t="str">
        <f>IFERROR(IF(GE18&lt;=1,"1 - Muy Baja",VLOOKUP(GE18,'[5]DISEÑO PROY'!$BLR$689:$BLS$693,2,0)),"")</f>
        <v>1 - Muy Baja</v>
      </c>
      <c r="CM18" s="65">
        <f t="shared" si="5"/>
        <v>6.4799999999999996E-2</v>
      </c>
      <c r="CN18" s="66" t="str">
        <f>IFERROR(IF(GG18&lt;=1,"1 - Leve",HLOOKUP(GG18,'[4]G TIC'!$BLU$682:$BLY$683,2,0)),"")</f>
        <v>4 - Mayor</v>
      </c>
      <c r="CO18" s="65">
        <f t="shared" si="6"/>
        <v>0.8</v>
      </c>
      <c r="CP18" s="63" t="str">
        <f t="shared" si="7"/>
        <v>MODERADO</v>
      </c>
      <c r="CQ18" s="64">
        <f t="shared" si="8"/>
        <v>5.1839999999999997E-2</v>
      </c>
      <c r="CR18" s="77" t="s">
        <v>230</v>
      </c>
      <c r="CS18" s="63">
        <f t="shared" si="9"/>
        <v>3</v>
      </c>
      <c r="CT18" s="62"/>
      <c r="CU18" s="77" t="s">
        <v>229</v>
      </c>
      <c r="CV18" s="76" t="s">
        <v>228</v>
      </c>
      <c r="CW18" s="60"/>
      <c r="CX18" s="56">
        <f t="shared" si="10"/>
        <v>9</v>
      </c>
      <c r="CY18" s="59">
        <f t="shared" si="11"/>
        <v>4</v>
      </c>
      <c r="CZ18" s="56" t="str">
        <f t="shared" si="12"/>
        <v>Mayor</v>
      </c>
      <c r="DA18" s="58">
        <f t="shared" si="13"/>
        <v>0.8</v>
      </c>
      <c r="DB18" s="57">
        <f t="shared" si="14"/>
        <v>0.15</v>
      </c>
      <c r="DC18" s="57">
        <f t="shared" si="15"/>
        <v>0.25</v>
      </c>
      <c r="DD18" s="56">
        <f t="shared" si="16"/>
        <v>0.4</v>
      </c>
      <c r="DE18" s="55">
        <f t="shared" si="17"/>
        <v>2</v>
      </c>
      <c r="DF18" s="54">
        <f t="shared" si="18"/>
        <v>0.36</v>
      </c>
      <c r="DG18" s="55">
        <f t="shared" si="19"/>
        <v>4</v>
      </c>
      <c r="DH18" s="55"/>
      <c r="DI18" s="54">
        <f t="shared" si="20"/>
        <v>0.8</v>
      </c>
      <c r="DJ18" s="57">
        <f t="shared" si="21"/>
        <v>0.25</v>
      </c>
      <c r="DK18" s="57">
        <f t="shared" si="22"/>
        <v>0.25</v>
      </c>
      <c r="DL18" s="56">
        <f t="shared" si="23"/>
        <v>0.5</v>
      </c>
      <c r="DM18" s="55">
        <f t="shared" si="24"/>
        <v>1</v>
      </c>
      <c r="DN18" s="54">
        <f t="shared" si="25"/>
        <v>0.18</v>
      </c>
      <c r="DO18" s="55">
        <f t="shared" si="26"/>
        <v>4</v>
      </c>
      <c r="DP18" s="54">
        <f t="shared" si="27"/>
        <v>0.8</v>
      </c>
      <c r="DQ18" s="57">
        <f t="shared" si="28"/>
        <v>0.15</v>
      </c>
      <c r="DR18" s="57">
        <f t="shared" si="29"/>
        <v>0.25</v>
      </c>
      <c r="DS18" s="56">
        <f t="shared" si="30"/>
        <v>0.4</v>
      </c>
      <c r="DT18" s="55">
        <f t="shared" si="31"/>
        <v>1</v>
      </c>
      <c r="DU18" s="54">
        <f t="shared" si="32"/>
        <v>0.108</v>
      </c>
      <c r="DV18" s="55">
        <f t="shared" si="33"/>
        <v>4</v>
      </c>
      <c r="DW18" s="54">
        <f t="shared" si="34"/>
        <v>0.8</v>
      </c>
      <c r="DX18" s="57">
        <f t="shared" si="35"/>
        <v>0.15</v>
      </c>
      <c r="DY18" s="57">
        <f>IF(BA18="",0,IF(BA18="Preventivo",0.25,IF(BA18="Detectivo",0.15,IF(#REF!="Correctivo",0.1,0))))</f>
        <v>0.25</v>
      </c>
      <c r="DZ18" s="56">
        <f t="shared" si="36"/>
        <v>0.4</v>
      </c>
      <c r="EA18" s="55">
        <f t="shared" si="37"/>
        <v>1</v>
      </c>
      <c r="EB18" s="54">
        <f t="shared" si="38"/>
        <v>6.4799999999999996E-2</v>
      </c>
      <c r="EC18" s="55">
        <f t="shared" si="39"/>
        <v>4</v>
      </c>
      <c r="ED18" s="54">
        <f t="shared" si="40"/>
        <v>0.8</v>
      </c>
      <c r="EE18" s="57">
        <f t="shared" si="41"/>
        <v>0</v>
      </c>
      <c r="EF18" s="57">
        <f t="shared" si="42"/>
        <v>0</v>
      </c>
      <c r="EG18" s="56">
        <f t="shared" si="43"/>
        <v>0</v>
      </c>
      <c r="EH18" s="55">
        <f t="shared" si="44"/>
        <v>1</v>
      </c>
      <c r="EI18" s="54">
        <f t="shared" si="45"/>
        <v>6.4799999999999996E-2</v>
      </c>
      <c r="EJ18" s="55">
        <f t="shared" si="46"/>
        <v>4</v>
      </c>
      <c r="EK18" s="54">
        <f t="shared" si="47"/>
        <v>0.8</v>
      </c>
      <c r="EL18" s="57">
        <f t="shared" si="48"/>
        <v>0</v>
      </c>
      <c r="EM18" s="57">
        <f t="shared" si="49"/>
        <v>0</v>
      </c>
      <c r="EN18" s="56">
        <f t="shared" si="50"/>
        <v>0</v>
      </c>
      <c r="EO18" s="55">
        <f t="shared" si="51"/>
        <v>1</v>
      </c>
      <c r="EP18" s="54">
        <f t="shared" si="52"/>
        <v>6.4799999999999996E-2</v>
      </c>
      <c r="EQ18" s="55">
        <f t="shared" si="53"/>
        <v>4</v>
      </c>
      <c r="ER18" s="54">
        <f t="shared" si="54"/>
        <v>0.8</v>
      </c>
      <c r="ES18" s="57">
        <f t="shared" si="55"/>
        <v>0</v>
      </c>
      <c r="ET18" s="57">
        <f t="shared" si="56"/>
        <v>0</v>
      </c>
      <c r="EU18" s="56">
        <f t="shared" si="57"/>
        <v>0</v>
      </c>
      <c r="EV18" s="55">
        <f t="shared" si="58"/>
        <v>1</v>
      </c>
      <c r="EW18" s="54">
        <f t="shared" si="59"/>
        <v>6.4799999999999996E-2</v>
      </c>
      <c r="EX18" s="55">
        <f t="shared" si="60"/>
        <v>4</v>
      </c>
      <c r="EY18" s="54">
        <f t="shared" si="61"/>
        <v>0.8</v>
      </c>
      <c r="EZ18" s="57">
        <f t="shared" si="62"/>
        <v>0</v>
      </c>
      <c r="FA18" s="57">
        <f t="shared" si="63"/>
        <v>0</v>
      </c>
      <c r="FB18" s="56">
        <f t="shared" si="64"/>
        <v>0</v>
      </c>
      <c r="FC18" s="55">
        <f t="shared" si="65"/>
        <v>1</v>
      </c>
      <c r="FD18" s="54">
        <f t="shared" si="66"/>
        <v>6.4799999999999996E-2</v>
      </c>
      <c r="FE18" s="55">
        <f t="shared" si="67"/>
        <v>4</v>
      </c>
      <c r="FF18" s="54">
        <f t="shared" si="68"/>
        <v>0.8</v>
      </c>
      <c r="FG18" s="57">
        <f t="shared" si="69"/>
        <v>0</v>
      </c>
      <c r="FH18" s="57">
        <f t="shared" si="70"/>
        <v>0</v>
      </c>
      <c r="FI18" s="56">
        <f t="shared" si="71"/>
        <v>0</v>
      </c>
      <c r="FJ18" s="55">
        <f t="shared" si="72"/>
        <v>1</v>
      </c>
      <c r="FK18" s="54">
        <f t="shared" si="73"/>
        <v>6.4799999999999996E-2</v>
      </c>
      <c r="FL18" s="55">
        <f t="shared" si="74"/>
        <v>4</v>
      </c>
      <c r="FM18" s="54">
        <f t="shared" si="75"/>
        <v>0.8</v>
      </c>
      <c r="FN18" s="57">
        <f t="shared" si="76"/>
        <v>0</v>
      </c>
      <c r="FO18" s="57">
        <f t="shared" si="77"/>
        <v>0</v>
      </c>
      <c r="FP18" s="56">
        <f t="shared" si="78"/>
        <v>0</v>
      </c>
      <c r="FQ18" s="55">
        <f t="shared" si="79"/>
        <v>1</v>
      </c>
      <c r="FR18" s="54">
        <f t="shared" si="80"/>
        <v>6.4799999999999996E-2</v>
      </c>
      <c r="FS18" s="55">
        <f t="shared" si="81"/>
        <v>4</v>
      </c>
      <c r="FT18" s="54">
        <f t="shared" si="82"/>
        <v>0.8</v>
      </c>
      <c r="FU18" s="57">
        <f t="shared" si="83"/>
        <v>0</v>
      </c>
      <c r="FV18" s="57">
        <f t="shared" si="84"/>
        <v>0</v>
      </c>
      <c r="FW18" s="56">
        <f t="shared" si="85"/>
        <v>0</v>
      </c>
      <c r="FX18" s="55">
        <f t="shared" si="86"/>
        <v>1</v>
      </c>
      <c r="FY18" s="54">
        <f t="shared" si="87"/>
        <v>6.4799999999999996E-2</v>
      </c>
      <c r="FZ18" s="55">
        <f t="shared" si="88"/>
        <v>4</v>
      </c>
      <c r="GA18" s="54">
        <f t="shared" si="89"/>
        <v>0.8</v>
      </c>
      <c r="GB18" s="57">
        <f t="shared" si="90"/>
        <v>0</v>
      </c>
      <c r="GC18" s="57">
        <f t="shared" si="91"/>
        <v>0</v>
      </c>
      <c r="GD18" s="56">
        <f t="shared" si="92"/>
        <v>0</v>
      </c>
      <c r="GE18" s="55">
        <f t="shared" si="93"/>
        <v>1</v>
      </c>
      <c r="GF18" s="54">
        <f t="shared" si="94"/>
        <v>6.4799999999999996E-2</v>
      </c>
      <c r="GG18" s="55">
        <f t="shared" si="95"/>
        <v>4</v>
      </c>
      <c r="GH18" s="54">
        <f t="shared" si="96"/>
        <v>0.8</v>
      </c>
      <c r="GI18" s="54">
        <f t="shared" si="97"/>
        <v>0.8</v>
      </c>
    </row>
    <row r="98" spans="97:99" ht="11.4" x14ac:dyDescent="0.2">
      <c r="CS98" s="52">
        <f>SUM(CS9:CS97)</f>
        <v>30</v>
      </c>
      <c r="CT98" s="52"/>
      <c r="CU98" s="52">
        <f>COUNT(CS9:CS18)</f>
        <v>10</v>
      </c>
    </row>
    <row r="681" spans="1:1 1680:1689" ht="13.2" x14ac:dyDescent="0.25">
      <c r="A681" s="51" t="s">
        <v>227</v>
      </c>
      <c r="BLP681" s="51" t="s">
        <v>227</v>
      </c>
      <c r="BLQ681" s="22"/>
      <c r="BLR681" s="22"/>
      <c r="BLS681" s="22"/>
      <c r="BLT681" s="22"/>
      <c r="BLU681" s="22"/>
      <c r="BLV681" s="22"/>
      <c r="BLW681" s="22"/>
      <c r="BLX681" s="22"/>
      <c r="BLY681" s="22"/>
    </row>
    <row r="682" spans="1:1 1680:1689" ht="13.2" x14ac:dyDescent="0.25">
      <c r="BLP682" s="22"/>
      <c r="BLQ682" s="22"/>
      <c r="BLR682" s="22"/>
      <c r="BLS682" s="22"/>
      <c r="BLT682" s="22"/>
      <c r="BLU682" s="22"/>
      <c r="BLV682" s="22"/>
      <c r="BLW682" s="540" t="s">
        <v>33</v>
      </c>
      <c r="BLX682" s="540"/>
      <c r="BLY682" s="540"/>
    </row>
    <row r="683" spans="1:1 1680:1689" ht="13.2" x14ac:dyDescent="0.25">
      <c r="BLP683" s="22"/>
      <c r="BLQ683" s="22"/>
      <c r="BLR683" s="22"/>
      <c r="BLS683" s="22"/>
      <c r="BLT683" s="22"/>
      <c r="BLU683" s="49">
        <v>1</v>
      </c>
      <c r="BLV683" s="49">
        <v>2</v>
      </c>
      <c r="BLW683" s="49">
        <v>3</v>
      </c>
      <c r="BLX683" s="48">
        <v>4</v>
      </c>
      <c r="BLY683" s="48">
        <v>5</v>
      </c>
    </row>
    <row r="684" spans="1:1 1680:1689" ht="13.2" x14ac:dyDescent="0.25">
      <c r="BLP684" s="22"/>
      <c r="BLQ684" s="22"/>
      <c r="BLR684" s="22"/>
      <c r="BLS684" s="22"/>
      <c r="BLT684" s="22"/>
      <c r="BLU684" s="26" t="s">
        <v>32</v>
      </c>
      <c r="BLV684" s="26" t="s">
        <v>31</v>
      </c>
      <c r="BLW684" s="26" t="s">
        <v>30</v>
      </c>
      <c r="BLX684" s="26" t="s">
        <v>29</v>
      </c>
      <c r="BLY684" s="26" t="s">
        <v>28</v>
      </c>
    </row>
    <row r="685" spans="1:1 1680:1689" ht="13.2" x14ac:dyDescent="0.25">
      <c r="BLP685" s="22"/>
      <c r="BLQ685" s="22"/>
      <c r="BLR685" s="22"/>
      <c r="BLS685" s="22"/>
      <c r="BLT685" s="22"/>
      <c r="BLU685" s="49">
        <v>1</v>
      </c>
      <c r="BLV685" s="49">
        <v>2</v>
      </c>
      <c r="BLW685" s="49">
        <v>3</v>
      </c>
      <c r="BLX685" s="48">
        <v>4</v>
      </c>
      <c r="BLY685" s="48">
        <v>5</v>
      </c>
    </row>
    <row r="686" spans="1:1 1680:1689" ht="13.2" x14ac:dyDescent="0.25">
      <c r="BLP686" s="22"/>
      <c r="BLQ686" s="541" t="s">
        <v>27</v>
      </c>
      <c r="BLR686" s="23">
        <v>5</v>
      </c>
      <c r="BLS686" s="26" t="s">
        <v>26</v>
      </c>
      <c r="BLT686" s="23">
        <v>5</v>
      </c>
      <c r="BLU686" s="43" t="s">
        <v>15</v>
      </c>
      <c r="BLV686" s="46" t="s">
        <v>14</v>
      </c>
      <c r="BLW686" s="46" t="s">
        <v>14</v>
      </c>
      <c r="BLX686" s="47" t="s">
        <v>13</v>
      </c>
      <c r="BLY686" s="47" t="s">
        <v>13</v>
      </c>
    </row>
    <row r="687" spans="1:1 1680:1689" ht="13.2" x14ac:dyDescent="0.25">
      <c r="BLP687" s="22"/>
      <c r="BLQ687" s="541"/>
      <c r="BLR687" s="23">
        <v>4</v>
      </c>
      <c r="BLS687" s="26" t="s">
        <v>24</v>
      </c>
      <c r="BLT687" s="23">
        <v>4</v>
      </c>
      <c r="BLU687" s="43" t="s">
        <v>15</v>
      </c>
      <c r="BLV687" s="43" t="s">
        <v>15</v>
      </c>
      <c r="BLW687" s="46" t="s">
        <v>14</v>
      </c>
      <c r="BLX687" s="47" t="s">
        <v>13</v>
      </c>
      <c r="BLY687" s="47" t="s">
        <v>13</v>
      </c>
    </row>
    <row r="688" spans="1:1 1680:1689" ht="13.2" x14ac:dyDescent="0.25">
      <c r="BLP688" s="22"/>
      <c r="BLQ688" s="541"/>
      <c r="BLR688" s="23">
        <v>3</v>
      </c>
      <c r="BLS688" s="26" t="s">
        <v>22</v>
      </c>
      <c r="BLT688" s="23">
        <v>3</v>
      </c>
      <c r="BLU688" s="43" t="s">
        <v>15</v>
      </c>
      <c r="BLV688" s="43" t="s">
        <v>15</v>
      </c>
      <c r="BLW688" s="46" t="s">
        <v>14</v>
      </c>
      <c r="BLX688" s="46" t="s">
        <v>14</v>
      </c>
      <c r="BLY688" s="46" t="s">
        <v>14</v>
      </c>
    </row>
    <row r="689" spans="1680:1693" ht="13.2" x14ac:dyDescent="0.25">
      <c r="BLP689" s="22"/>
      <c r="BLQ689" s="541"/>
      <c r="BLR689" s="23">
        <v>2</v>
      </c>
      <c r="BLS689" s="26" t="s">
        <v>20</v>
      </c>
      <c r="BLT689" s="23">
        <v>2</v>
      </c>
      <c r="BLU689" s="44" t="s">
        <v>16</v>
      </c>
      <c r="BLV689" s="43" t="s">
        <v>15</v>
      </c>
      <c r="BLW689" s="43" t="s">
        <v>15</v>
      </c>
      <c r="BLX689" s="43" t="s">
        <v>15</v>
      </c>
      <c r="BLY689" s="46" t="s">
        <v>14</v>
      </c>
      <c r="BLZ689" s="42"/>
      <c r="BMA689" s="42"/>
      <c r="BMB689" s="42"/>
      <c r="BMC689" s="42"/>
    </row>
    <row r="690" spans="1680:1693" ht="13.2" x14ac:dyDescent="0.25">
      <c r="BLP690" s="22"/>
      <c r="BLQ690" s="541"/>
      <c r="BLR690" s="23">
        <v>1</v>
      </c>
      <c r="BLS690" s="26" t="s">
        <v>18</v>
      </c>
      <c r="BLT690" s="23">
        <v>1</v>
      </c>
      <c r="BLU690" s="44" t="s">
        <v>16</v>
      </c>
      <c r="BLV690" s="44" t="s">
        <v>16</v>
      </c>
      <c r="BLW690" s="43" t="s">
        <v>15</v>
      </c>
      <c r="BLX690" s="43" t="s">
        <v>15</v>
      </c>
      <c r="BLY690" s="43" t="s">
        <v>15</v>
      </c>
      <c r="BLZ690" s="42"/>
      <c r="BMA690" s="42"/>
      <c r="BMB690" s="42"/>
      <c r="BMC690" s="42"/>
    </row>
    <row r="691" spans="1680:1693" ht="13.2" x14ac:dyDescent="0.25">
      <c r="BLP691" s="22"/>
      <c r="BLQ691" s="22"/>
      <c r="BLR691" s="22"/>
      <c r="BLS691" s="22"/>
      <c r="BLT691" s="22"/>
      <c r="BLU691" s="22"/>
      <c r="BLV691" s="22"/>
      <c r="BLW691" s="22"/>
      <c r="BLX691" s="22"/>
      <c r="BLY691" s="22"/>
      <c r="BLZ691" s="22"/>
      <c r="BMA691" s="22"/>
      <c r="BMB691" s="22"/>
      <c r="BMC691" s="22"/>
    </row>
    <row r="692" spans="1680:1693" ht="13.2" x14ac:dyDescent="0.25">
      <c r="BLP692" s="22"/>
      <c r="BLQ692" s="22"/>
      <c r="BLR692" s="22"/>
      <c r="BLS692" s="22"/>
      <c r="BLT692" s="22"/>
      <c r="BLU692" s="22"/>
      <c r="BLV692" s="22"/>
      <c r="BLW692" s="22"/>
      <c r="BLX692" s="22"/>
      <c r="BLY692" s="22"/>
      <c r="BLZ692" s="22"/>
      <c r="BMA692" s="22"/>
      <c r="BMB692" s="22"/>
      <c r="BMC692" s="22"/>
    </row>
    <row r="693" spans="1680:1693" ht="13.2" x14ac:dyDescent="0.25">
      <c r="BLP693" s="22"/>
      <c r="BLQ693" s="22"/>
      <c r="BLR693" s="22"/>
      <c r="BLS693" s="22"/>
      <c r="BLT693" s="22"/>
      <c r="BLU693" s="22"/>
      <c r="BLV693" s="22"/>
      <c r="BLW693" s="22"/>
      <c r="BLX693" s="22"/>
      <c r="BLY693" s="22"/>
      <c r="BLZ693" s="22"/>
      <c r="BMA693" s="22" t="s">
        <v>226</v>
      </c>
      <c r="BMB693" s="22"/>
      <c r="BMC693" s="22"/>
    </row>
    <row r="694" spans="1680:1693" ht="20.399999999999999" x14ac:dyDescent="0.25">
      <c r="BLP694" s="22"/>
      <c r="BLQ694" s="22"/>
      <c r="BLR694" s="22"/>
      <c r="BLS694" s="22"/>
      <c r="BLT694" s="22"/>
      <c r="BLU694" s="22"/>
      <c r="BLV694" s="22"/>
      <c r="BLW694" s="22"/>
      <c r="BLX694" s="22"/>
      <c r="BLY694" s="22"/>
      <c r="BLZ694" s="22"/>
      <c r="BMA694" s="41" t="s">
        <v>225</v>
      </c>
      <c r="BMB694" s="22"/>
      <c r="BMC694" s="22"/>
    </row>
    <row r="695" spans="1680:1693" ht="30.6" x14ac:dyDescent="0.25">
      <c r="BLP695" s="22"/>
      <c r="BLQ695" s="22"/>
      <c r="BLR695" s="22"/>
      <c r="BLS695" s="22"/>
      <c r="BLT695" s="22"/>
      <c r="BLU695" s="22"/>
      <c r="BLV695" s="22"/>
      <c r="BLW695" s="22"/>
      <c r="BLX695" s="22"/>
      <c r="BLY695" s="22"/>
      <c r="BLZ695" s="22"/>
      <c r="BMA695" s="41" t="s">
        <v>224</v>
      </c>
      <c r="BMB695" s="22"/>
      <c r="BMC695" s="22"/>
    </row>
    <row r="696" spans="1680:1693" ht="13.2" x14ac:dyDescent="0.25">
      <c r="BLP696" s="22"/>
      <c r="BLQ696" s="22"/>
      <c r="BLR696" s="22"/>
      <c r="BLS696" s="22"/>
      <c r="BLT696" s="22"/>
      <c r="BLU696" s="22"/>
      <c r="BLV696" s="22"/>
      <c r="BLW696" s="22"/>
      <c r="BLX696" s="22"/>
      <c r="BLY696" s="22"/>
      <c r="BLZ696" s="22"/>
      <c r="BMA696" s="41" t="s">
        <v>223</v>
      </c>
      <c r="BMB696" s="22"/>
      <c r="BMC696" s="22"/>
    </row>
    <row r="697" spans="1680:1693" ht="13.2" x14ac:dyDescent="0.25">
      <c r="BLP697" s="22"/>
      <c r="BLQ697" s="22"/>
      <c r="BLR697" s="22"/>
      <c r="BLS697" s="22"/>
      <c r="BLT697" s="22"/>
      <c r="BLU697" s="22"/>
      <c r="BLV697" s="22"/>
      <c r="BLW697" s="22"/>
      <c r="BLX697" s="22"/>
      <c r="BLY697" s="22"/>
      <c r="BLZ697" s="22"/>
      <c r="BMA697" s="41" t="s">
        <v>222</v>
      </c>
      <c r="BMB697" s="22"/>
      <c r="BMC697" s="22"/>
    </row>
    <row r="698" spans="1680:1693" ht="13.2" x14ac:dyDescent="0.25">
      <c r="BLP698" s="22"/>
      <c r="BLQ698" s="22"/>
      <c r="BLR698" s="22"/>
      <c r="BLS698" s="22"/>
      <c r="BLT698" s="22"/>
      <c r="BLU698" s="22"/>
      <c r="BLV698" s="22"/>
      <c r="BLW698" s="22"/>
      <c r="BLX698" s="22"/>
      <c r="BLY698" s="22"/>
      <c r="BLZ698" s="22"/>
      <c r="BMA698" s="24"/>
      <c r="BMB698" s="22"/>
      <c r="BMC698" s="22"/>
    </row>
    <row r="699" spans="1680:1693" ht="13.2" x14ac:dyDescent="0.25">
      <c r="BLP699" s="22"/>
      <c r="BLQ699" s="22"/>
      <c r="BLR699" s="22"/>
      <c r="BLS699" s="22"/>
      <c r="BLT699" s="22"/>
      <c r="BLU699" s="22"/>
      <c r="BLV699" s="22"/>
      <c r="BLW699" s="22"/>
      <c r="BLX699" s="22"/>
      <c r="BLY699" s="22"/>
      <c r="BLZ699" s="22"/>
      <c r="BMA699" s="22"/>
      <c r="BMB699" s="22"/>
      <c r="BMC699" s="22" t="s">
        <v>221</v>
      </c>
    </row>
    <row r="700" spans="1680:1693" ht="13.2" x14ac:dyDescent="0.25">
      <c r="BLP700" s="22"/>
      <c r="BLQ700" s="22"/>
      <c r="BLR700" s="22"/>
      <c r="BLS700" s="22"/>
      <c r="BLT700" s="22"/>
      <c r="BLU700" s="22"/>
      <c r="BLV700" s="22"/>
      <c r="BLW700" s="22"/>
      <c r="BLX700" s="22"/>
      <c r="BLY700" s="22"/>
      <c r="BLZ700" s="22"/>
      <c r="BMA700" s="22"/>
      <c r="BMB700" s="22"/>
      <c r="BMC700" s="40" t="s">
        <v>220</v>
      </c>
    </row>
    <row r="701" spans="1680:1693" ht="13.2" x14ac:dyDescent="0.25">
      <c r="BLP701" s="22"/>
      <c r="BLQ701" s="22"/>
      <c r="BLR701" s="22"/>
      <c r="BLS701" s="22"/>
      <c r="BLT701" s="22"/>
      <c r="BLU701" s="22"/>
      <c r="BLV701" s="22"/>
      <c r="BLW701" s="22"/>
      <c r="BLX701" s="22"/>
      <c r="BLY701" s="22"/>
      <c r="BLZ701" s="22"/>
      <c r="BMA701" s="22"/>
      <c r="BMB701" s="22"/>
      <c r="BMC701" s="40" t="s">
        <v>219</v>
      </c>
    </row>
    <row r="702" spans="1680:1693" ht="13.2" x14ac:dyDescent="0.25">
      <c r="BLP702" s="22"/>
      <c r="BLQ702" s="22"/>
      <c r="BLR702" s="22"/>
      <c r="BLS702" s="22"/>
      <c r="BLT702" s="22"/>
      <c r="BLU702" s="22"/>
      <c r="BLV702" s="22"/>
      <c r="BLW702" s="22"/>
      <c r="BLX702" s="22"/>
      <c r="BLY702" s="22"/>
      <c r="BLZ702" s="22"/>
      <c r="BMA702" s="22"/>
      <c r="BMB702" s="22"/>
      <c r="BMC702" s="40" t="s">
        <v>218</v>
      </c>
    </row>
    <row r="703" spans="1680:1693" ht="13.2" x14ac:dyDescent="0.25">
      <c r="BLP703" s="22"/>
      <c r="BLQ703" s="22"/>
      <c r="BLR703" s="22"/>
      <c r="BLS703" s="22"/>
      <c r="BLT703" s="22"/>
      <c r="BLU703" s="22"/>
      <c r="BLV703" s="22"/>
      <c r="BLW703" s="22"/>
      <c r="BLX703" s="22"/>
      <c r="BLY703" s="22"/>
      <c r="BLZ703" s="22"/>
      <c r="BMA703" s="22"/>
      <c r="BMB703" s="22"/>
      <c r="BMC703" s="40" t="s">
        <v>217</v>
      </c>
    </row>
    <row r="704" spans="1680:1693" ht="20.399999999999999" x14ac:dyDescent="0.25">
      <c r="BLP704" s="22"/>
      <c r="BLQ704" s="22"/>
      <c r="BLR704" s="22"/>
      <c r="BLS704" s="22"/>
      <c r="BLT704" s="22"/>
      <c r="BLU704" s="22"/>
      <c r="BLV704" s="22"/>
      <c r="BLW704" s="22"/>
      <c r="BLX704" s="22"/>
      <c r="BLY704" s="22"/>
      <c r="BLZ704" s="22"/>
      <c r="BMA704" s="22"/>
      <c r="BMB704" s="22"/>
      <c r="BMC704" s="40" t="s">
        <v>216</v>
      </c>
    </row>
    <row r="705" spans="1693:1698" ht="20.399999999999999" x14ac:dyDescent="0.25">
      <c r="BMC705" s="40" t="s">
        <v>215</v>
      </c>
      <c r="BMD705" s="22"/>
      <c r="BME705" s="22"/>
      <c r="BMF705" s="25"/>
      <c r="BMG705" s="22"/>
      <c r="BMH705" s="23"/>
    </row>
    <row r="706" spans="1693:1698" ht="13.2" x14ac:dyDescent="0.25">
      <c r="BMC706" s="40" t="s">
        <v>214</v>
      </c>
      <c r="BMD706" s="22"/>
      <c r="BME706" s="22"/>
      <c r="BMF706" s="25"/>
      <c r="BMG706" s="22"/>
      <c r="BMH706" s="23"/>
    </row>
    <row r="707" spans="1693:1698" ht="13.2" x14ac:dyDescent="0.25">
      <c r="BMC707" s="40" t="s">
        <v>213</v>
      </c>
      <c r="BMD707" s="22"/>
      <c r="BME707" s="22"/>
      <c r="BMF707" s="25"/>
      <c r="BMG707" s="22"/>
      <c r="BMH707" s="23"/>
    </row>
    <row r="708" spans="1693:1698" ht="13.2" x14ac:dyDescent="0.25">
      <c r="BMC708" s="40" t="s">
        <v>212</v>
      </c>
      <c r="BMD708" s="22"/>
      <c r="BME708" s="22"/>
      <c r="BMF708" s="25"/>
      <c r="BMG708" s="22"/>
      <c r="BMH708" s="23"/>
    </row>
    <row r="709" spans="1693:1698" ht="13.2" x14ac:dyDescent="0.25">
      <c r="BMC709" s="40" t="s">
        <v>211</v>
      </c>
      <c r="BMD709" s="22"/>
      <c r="BME709" s="22"/>
      <c r="BMF709" s="25"/>
      <c r="BMG709" s="22"/>
      <c r="BMH709" s="23"/>
    </row>
    <row r="710" spans="1693:1698" ht="13.2" x14ac:dyDescent="0.25">
      <c r="BMC710" s="40" t="s">
        <v>210</v>
      </c>
      <c r="BMD710" s="22"/>
      <c r="BME710" s="22"/>
      <c r="BMF710" s="25"/>
      <c r="BMG710" s="22"/>
      <c r="BMH710" s="23"/>
    </row>
    <row r="711" spans="1693:1698" ht="20.399999999999999" x14ac:dyDescent="0.25">
      <c r="BMC711" s="40" t="s">
        <v>209</v>
      </c>
      <c r="BMD711" s="22"/>
      <c r="BME711" s="22"/>
      <c r="BMF711" s="25"/>
      <c r="BMG711" s="22"/>
      <c r="BMH711" s="23"/>
    </row>
    <row r="712" spans="1693:1698" ht="13.2" x14ac:dyDescent="0.25">
      <c r="BMC712" s="22" t="s">
        <v>208</v>
      </c>
      <c r="BMD712" s="22"/>
      <c r="BME712" s="40"/>
      <c r="BMF712" s="25"/>
      <c r="BMG712" s="22"/>
      <c r="BMH712" s="23"/>
    </row>
    <row r="713" spans="1693:1698" ht="13.2" x14ac:dyDescent="0.25">
      <c r="BMC713" s="22"/>
      <c r="BMD713" s="22"/>
      <c r="BME713" s="22"/>
      <c r="BMF713" s="25"/>
      <c r="BMG713" s="22"/>
      <c r="BMH713" s="23"/>
    </row>
    <row r="714" spans="1693:1698" ht="13.2" x14ac:dyDescent="0.25">
      <c r="BMC714" s="22"/>
      <c r="BMD714" s="22"/>
      <c r="BME714" s="22"/>
      <c r="BMF714" s="25" t="s">
        <v>207</v>
      </c>
      <c r="BMG714" s="22"/>
      <c r="BMH714" s="23"/>
    </row>
    <row r="715" spans="1693:1698" ht="13.2" x14ac:dyDescent="0.25">
      <c r="BMC715" s="22"/>
      <c r="BMD715" s="22"/>
      <c r="BME715" s="22"/>
      <c r="BMF715" s="6" t="s">
        <v>206</v>
      </c>
      <c r="BMG715" s="22"/>
      <c r="BMH715" s="23"/>
    </row>
    <row r="716" spans="1693:1698" ht="20.399999999999999" x14ac:dyDescent="0.25">
      <c r="BMC716" s="22"/>
      <c r="BMD716" s="22"/>
      <c r="BME716" s="22"/>
      <c r="BMF716" s="6" t="s">
        <v>205</v>
      </c>
      <c r="BMG716" s="22"/>
      <c r="BMH716" s="23"/>
    </row>
    <row r="717" spans="1693:1698" ht="13.2" x14ac:dyDescent="0.25">
      <c r="BMC717" s="22"/>
      <c r="BMD717" s="22"/>
      <c r="BME717" s="22"/>
      <c r="BMF717" s="6"/>
      <c r="BMG717" s="22"/>
      <c r="BMH717" s="23"/>
    </row>
    <row r="718" spans="1693:1698" ht="13.2" x14ac:dyDescent="0.25">
      <c r="BMC718" s="22"/>
      <c r="BMD718" s="22"/>
      <c r="BME718" s="22"/>
      <c r="BMF718" s="25"/>
      <c r="BMG718" s="22"/>
      <c r="BMH718" s="23"/>
    </row>
    <row r="719" spans="1693:1698" ht="13.2" x14ac:dyDescent="0.25">
      <c r="BMC719" s="22"/>
      <c r="BMD719" s="22"/>
      <c r="BME719" s="22"/>
      <c r="BMF719" s="25"/>
      <c r="BMG719" s="22"/>
      <c r="BMH719" s="23"/>
    </row>
    <row r="720" spans="1693:1698" ht="13.2" x14ac:dyDescent="0.25">
      <c r="BMC720" s="22"/>
      <c r="BMD720" s="22"/>
      <c r="BME720" s="22"/>
      <c r="BMF720" s="25"/>
      <c r="BMG720" s="22"/>
      <c r="BMH720" s="23" t="s">
        <v>123</v>
      </c>
    </row>
    <row r="721" spans="1698:1701" ht="13.2" x14ac:dyDescent="0.25">
      <c r="BMH721" s="39" t="s">
        <v>204</v>
      </c>
      <c r="BMI721" s="22"/>
      <c r="BMJ721" s="22"/>
      <c r="BMK721" s="22"/>
    </row>
    <row r="722" spans="1698:1701" ht="13.2" x14ac:dyDescent="0.25">
      <c r="BMH722" s="39" t="s">
        <v>203</v>
      </c>
      <c r="BMI722" s="22"/>
      <c r="BMJ722" s="22"/>
      <c r="BMK722" s="22"/>
    </row>
    <row r="723" spans="1698:1701" ht="13.2" x14ac:dyDescent="0.25">
      <c r="BMH723" s="39" t="s">
        <v>202</v>
      </c>
      <c r="BMI723" s="22"/>
      <c r="BMJ723" s="22"/>
      <c r="BMK723" s="22"/>
    </row>
    <row r="724" spans="1698:1701" ht="13.2" x14ac:dyDescent="0.25">
      <c r="BMH724" s="39" t="s">
        <v>201</v>
      </c>
      <c r="BMI724" s="22"/>
      <c r="BMJ724" s="22"/>
      <c r="BMK724" s="22"/>
    </row>
    <row r="725" spans="1698:1701" ht="13.2" x14ac:dyDescent="0.25">
      <c r="BMH725" s="39" t="s">
        <v>200</v>
      </c>
      <c r="BMI725" s="22"/>
      <c r="BMJ725" s="22"/>
      <c r="BMK725" s="22"/>
    </row>
    <row r="726" spans="1698:1701" ht="13.2" x14ac:dyDescent="0.25">
      <c r="BMH726" s="39" t="s">
        <v>199</v>
      </c>
      <c r="BMI726" s="22"/>
      <c r="BMJ726" s="22"/>
      <c r="BMK726" s="22"/>
    </row>
    <row r="727" spans="1698:1701" ht="13.2" x14ac:dyDescent="0.25">
      <c r="BMH727" s="39" t="s">
        <v>198</v>
      </c>
      <c r="BMI727" s="22"/>
      <c r="BMJ727" s="22"/>
      <c r="BMK727" s="22"/>
    </row>
    <row r="728" spans="1698:1701" ht="13.2" x14ac:dyDescent="0.25">
      <c r="BMH728" s="39" t="s">
        <v>197</v>
      </c>
      <c r="BMI728" s="22"/>
      <c r="BMJ728" s="22"/>
      <c r="BMK728" s="22"/>
    </row>
    <row r="729" spans="1698:1701" ht="13.2" x14ac:dyDescent="0.25">
      <c r="BMH729" s="39" t="s">
        <v>196</v>
      </c>
      <c r="BMI729" s="22"/>
      <c r="BMJ729" s="22"/>
      <c r="BMK729" s="22"/>
    </row>
    <row r="730" spans="1698:1701" ht="13.2" x14ac:dyDescent="0.25">
      <c r="BMH730" s="25"/>
      <c r="BMI730" s="22"/>
      <c r="BMJ730" s="22"/>
      <c r="BMK730" s="22" t="s">
        <v>195</v>
      </c>
    </row>
    <row r="731" spans="1698:1701" ht="13.2" x14ac:dyDescent="0.25">
      <c r="BMH731" s="23"/>
      <c r="BMI731" s="22"/>
      <c r="BMJ731" s="22"/>
      <c r="BMK731" s="22" t="s">
        <v>168</v>
      </c>
    </row>
    <row r="732" spans="1698:1701" ht="13.2" x14ac:dyDescent="0.25">
      <c r="BMH732" s="23"/>
      <c r="BMI732" s="22"/>
      <c r="BMJ732" s="22"/>
      <c r="BMK732" s="22" t="s">
        <v>136</v>
      </c>
    </row>
    <row r="733" spans="1698:1701" ht="13.2" x14ac:dyDescent="0.25">
      <c r="BMH733" s="23"/>
      <c r="BMI733" s="22"/>
      <c r="BMJ733" s="22"/>
      <c r="BMK733" s="22" t="s">
        <v>194</v>
      </c>
    </row>
    <row r="734" spans="1698:1701" ht="13.2" x14ac:dyDescent="0.25">
      <c r="BMH734" s="23"/>
      <c r="BMI734" s="22"/>
      <c r="BMJ734" s="22"/>
      <c r="BMK734" s="22" t="s">
        <v>193</v>
      </c>
    </row>
    <row r="735" spans="1698:1701" ht="13.2" x14ac:dyDescent="0.25">
      <c r="BMH735" s="23"/>
      <c r="BMI735" s="22"/>
      <c r="BMJ735" s="22"/>
      <c r="BMK735" s="22" t="s">
        <v>192</v>
      </c>
    </row>
    <row r="736" spans="1698:1701" ht="13.2" x14ac:dyDescent="0.25">
      <c r="BMH736" s="23"/>
      <c r="BMI736" s="22"/>
      <c r="BMJ736" s="22"/>
      <c r="BMK736" s="22" t="s">
        <v>191</v>
      </c>
    </row>
    <row r="737" spans="1701:1703" ht="13.2" x14ac:dyDescent="0.25">
      <c r="BMK737" s="22" t="s">
        <v>190</v>
      </c>
      <c r="BML737" s="22"/>
      <c r="BMM737" s="22"/>
    </row>
    <row r="738" spans="1701:1703" ht="13.2" x14ac:dyDescent="0.25">
      <c r="BMK738" s="22" t="s">
        <v>189</v>
      </c>
      <c r="BML738" s="22"/>
      <c r="BMM738" s="22"/>
    </row>
    <row r="739" spans="1701:1703" ht="13.2" x14ac:dyDescent="0.25">
      <c r="BMK739" s="22"/>
      <c r="BML739" s="22"/>
      <c r="BMM739" s="22"/>
    </row>
    <row r="740" spans="1701:1703" ht="13.2" x14ac:dyDescent="0.25">
      <c r="BMK740" s="22"/>
      <c r="BML740" s="22"/>
      <c r="BMM740" s="22"/>
    </row>
    <row r="741" spans="1701:1703" ht="13.2" x14ac:dyDescent="0.25">
      <c r="BMK741" s="22"/>
      <c r="BML741" s="22"/>
      <c r="BMM741" s="22" t="s">
        <v>188</v>
      </c>
    </row>
    <row r="742" spans="1701:1703" ht="20.399999999999999" x14ac:dyDescent="0.25">
      <c r="BMK742" s="22"/>
      <c r="BML742" s="22"/>
      <c r="BMM742" s="37" t="s">
        <v>187</v>
      </c>
    </row>
    <row r="743" spans="1701:1703" ht="13.2" x14ac:dyDescent="0.25">
      <c r="BMK743" s="22"/>
      <c r="BML743" s="22"/>
      <c r="BMM743" s="37" t="s">
        <v>186</v>
      </c>
    </row>
    <row r="744" spans="1701:1703" ht="13.2" x14ac:dyDescent="0.25">
      <c r="BMK744" s="22"/>
      <c r="BML744" s="22"/>
      <c r="BMM744" s="37" t="s">
        <v>185</v>
      </c>
    </row>
    <row r="745" spans="1701:1703" ht="20.399999999999999" x14ac:dyDescent="0.25">
      <c r="BMK745" s="22"/>
      <c r="BML745" s="22"/>
      <c r="BMM745" s="37" t="s">
        <v>184</v>
      </c>
    </row>
    <row r="746" spans="1701:1703" ht="13.2" x14ac:dyDescent="0.25">
      <c r="BMK746" s="22"/>
      <c r="BML746" s="22"/>
      <c r="BMM746" s="37" t="s">
        <v>183</v>
      </c>
    </row>
    <row r="747" spans="1701:1703" ht="20.399999999999999" x14ac:dyDescent="0.25">
      <c r="BMK747" s="22"/>
      <c r="BML747" s="22"/>
      <c r="BMM747" s="38" t="s">
        <v>182</v>
      </c>
    </row>
    <row r="748" spans="1701:1703" ht="13.2" x14ac:dyDescent="0.25">
      <c r="BMK748" s="22"/>
      <c r="BML748" s="22"/>
      <c r="BMM748" s="37" t="s">
        <v>181</v>
      </c>
    </row>
    <row r="749" spans="1701:1703" ht="20.399999999999999" x14ac:dyDescent="0.25">
      <c r="BMK749" s="22"/>
      <c r="BML749" s="22"/>
      <c r="BMM749" s="37" t="s">
        <v>180</v>
      </c>
    </row>
    <row r="750" spans="1701:1703" ht="20.399999999999999" x14ac:dyDescent="0.25">
      <c r="BMK750" s="22"/>
      <c r="BML750" s="22"/>
      <c r="BMM750" s="37" t="s">
        <v>179</v>
      </c>
    </row>
    <row r="751" spans="1701:1703" ht="20.399999999999999" x14ac:dyDescent="0.25">
      <c r="BMK751" s="22"/>
      <c r="BML751" s="22"/>
      <c r="BMM751" s="37" t="s">
        <v>178</v>
      </c>
    </row>
    <row r="752" spans="1701:1703" ht="30.6" x14ac:dyDescent="0.25">
      <c r="BMK752" s="22"/>
      <c r="BML752" s="22"/>
      <c r="BMM752" s="37" t="s">
        <v>177</v>
      </c>
    </row>
    <row r="753" spans="1703:1706" ht="20.399999999999999" x14ac:dyDescent="0.25">
      <c r="BMM753" s="37" t="s">
        <v>176</v>
      </c>
      <c r="BMN753" s="37"/>
      <c r="BMO753" s="37"/>
      <c r="BMP753" s="37"/>
    </row>
    <row r="754" spans="1703:1706" ht="20.399999999999999" x14ac:dyDescent="0.25">
      <c r="BMM754" s="37" t="s">
        <v>175</v>
      </c>
      <c r="BMN754" s="37"/>
      <c r="BMO754" s="37"/>
      <c r="BMP754" s="37"/>
    </row>
    <row r="755" spans="1703:1706" ht="13.2" x14ac:dyDescent="0.25">
      <c r="BMM755" s="37" t="s">
        <v>174</v>
      </c>
      <c r="BMN755" s="37"/>
      <c r="BMO755" s="37"/>
      <c r="BMP755" s="37"/>
    </row>
    <row r="756" spans="1703:1706" ht="13.2" x14ac:dyDescent="0.25">
      <c r="BMM756" s="37" t="s">
        <v>173</v>
      </c>
      <c r="BMN756" s="37"/>
      <c r="BMO756" s="37"/>
      <c r="BMP756" s="37"/>
    </row>
    <row r="757" spans="1703:1706" ht="13.2" x14ac:dyDescent="0.25">
      <c r="BMM757" s="37" t="s">
        <v>172</v>
      </c>
      <c r="BMN757" s="37"/>
      <c r="BMO757" s="37"/>
      <c r="BMP757" s="37"/>
    </row>
    <row r="758" spans="1703:1706" ht="13.2" x14ac:dyDescent="0.25">
      <c r="BMM758" s="37" t="s">
        <v>171</v>
      </c>
      <c r="BMN758" s="37"/>
      <c r="BMO758" s="37"/>
      <c r="BMP758" s="37"/>
    </row>
    <row r="759" spans="1703:1706" ht="13.2" x14ac:dyDescent="0.25">
      <c r="BMM759" s="37" t="s">
        <v>170</v>
      </c>
      <c r="BMN759" s="37"/>
      <c r="BMO759" s="37"/>
      <c r="BMP759" s="37"/>
    </row>
    <row r="760" spans="1703:1706" ht="13.2" x14ac:dyDescent="0.25">
      <c r="BMM760" s="37" t="s">
        <v>169</v>
      </c>
      <c r="BMN760" s="37"/>
      <c r="BMO760" s="37"/>
      <c r="BMP760" s="37"/>
    </row>
    <row r="761" spans="1703:1706" ht="13.2" x14ac:dyDescent="0.25">
      <c r="BMM761" s="37"/>
      <c r="BMN761" s="37"/>
      <c r="BMO761" s="37"/>
      <c r="BMP761" s="37"/>
    </row>
    <row r="762" spans="1703:1706" ht="13.2" x14ac:dyDescent="0.25">
      <c r="BMM762" s="37"/>
      <c r="BMN762" s="37"/>
      <c r="BMO762" s="37"/>
      <c r="BMP762" s="37"/>
    </row>
    <row r="763" spans="1703:1706" ht="13.2" x14ac:dyDescent="0.25">
      <c r="BMM763" s="37"/>
      <c r="BMN763" s="37"/>
      <c r="BMO763" s="37"/>
      <c r="BMP763" s="37"/>
    </row>
    <row r="764" spans="1703:1706" ht="13.2" x14ac:dyDescent="0.25">
      <c r="BMN764" s="37"/>
      <c r="BMO764" s="37"/>
      <c r="BMP764" s="37"/>
    </row>
    <row r="765" spans="1703:1706" ht="13.2" x14ac:dyDescent="0.25">
      <c r="BMN765" s="22"/>
      <c r="BMO765" s="22"/>
      <c r="BMP765" s="22"/>
    </row>
    <row r="766" spans="1703:1706" ht="13.2" x14ac:dyDescent="0.25">
      <c r="BMM766" s="22"/>
      <c r="BMN766" s="22"/>
      <c r="BMO766" s="22"/>
      <c r="BMP766" s="22"/>
    </row>
    <row r="767" spans="1703:1706" ht="13.2" x14ac:dyDescent="0.25">
      <c r="BMM767" s="22"/>
      <c r="BMN767" s="22"/>
      <c r="BMO767" s="22"/>
      <c r="BMP767" s="22"/>
    </row>
    <row r="768" spans="1703:1706" ht="13.2" x14ac:dyDescent="0.25">
      <c r="BMM768" s="22"/>
      <c r="BMN768" s="22"/>
      <c r="BMO768" s="22"/>
      <c r="BMP768" s="22" t="s">
        <v>168</v>
      </c>
    </row>
    <row r="769" spans="1706:1710" ht="13.2" x14ac:dyDescent="0.25">
      <c r="BMP769" s="22" t="s">
        <v>167</v>
      </c>
      <c r="BMQ769" s="22"/>
      <c r="BMR769" s="22"/>
      <c r="BMS769" s="22"/>
      <c r="BMT769" s="22"/>
    </row>
    <row r="770" spans="1706:1710" ht="13.2" x14ac:dyDescent="0.25">
      <c r="BMP770" s="22" t="s">
        <v>166</v>
      </c>
      <c r="BMQ770" s="22"/>
      <c r="BMR770" s="22"/>
      <c r="BMS770" s="22"/>
      <c r="BMT770" s="22"/>
    </row>
    <row r="771" spans="1706:1710" ht="13.2" x14ac:dyDescent="0.25">
      <c r="BMP771" s="22" t="s">
        <v>165</v>
      </c>
      <c r="BMQ771" s="22"/>
      <c r="BMR771" s="22"/>
      <c r="BMS771" s="22"/>
      <c r="BMT771" s="22"/>
    </row>
    <row r="772" spans="1706:1710" ht="13.2" x14ac:dyDescent="0.25">
      <c r="BMP772" s="22" t="s">
        <v>164</v>
      </c>
      <c r="BMQ772" s="22"/>
      <c r="BMR772" s="22"/>
      <c r="BMS772" s="22"/>
      <c r="BMT772" s="22"/>
    </row>
    <row r="773" spans="1706:1710" ht="13.2" x14ac:dyDescent="0.25">
      <c r="BMP773" s="22" t="s">
        <v>163</v>
      </c>
      <c r="BMQ773" s="22"/>
      <c r="BMR773" s="22"/>
      <c r="BMS773" s="22"/>
      <c r="BMT773" s="22"/>
    </row>
    <row r="774" spans="1706:1710" ht="13.2" x14ac:dyDescent="0.25">
      <c r="BMP774" s="22"/>
      <c r="BMQ774" s="22"/>
      <c r="BMR774" s="22"/>
      <c r="BMS774" s="22"/>
      <c r="BMT774" s="22"/>
    </row>
    <row r="775" spans="1706:1710" ht="13.2" x14ac:dyDescent="0.25">
      <c r="BMP775" s="22"/>
      <c r="BMQ775" s="22"/>
      <c r="BMR775" s="22"/>
      <c r="BMS775" s="22"/>
      <c r="BMT775" s="22"/>
    </row>
    <row r="776" spans="1706:1710" ht="13.2" x14ac:dyDescent="0.25">
      <c r="BMP776" s="22"/>
      <c r="BMQ776" s="22"/>
      <c r="BMR776" s="22"/>
      <c r="BMS776" s="22"/>
      <c r="BMT776" s="22"/>
    </row>
    <row r="777" spans="1706:1710" ht="14.4" x14ac:dyDescent="0.25">
      <c r="BMP777" s="22"/>
      <c r="BMQ777" s="22"/>
      <c r="BMR777" s="36" t="s">
        <v>52</v>
      </c>
      <c r="BMS777" s="22"/>
      <c r="BMT777" s="22"/>
    </row>
    <row r="778" spans="1706:1710" ht="13.2" x14ac:dyDescent="0.25">
      <c r="BMP778" s="22"/>
      <c r="BMQ778" s="22"/>
      <c r="BMR778" s="26" t="s">
        <v>26</v>
      </c>
      <c r="BMS778" s="22"/>
      <c r="BMT778" s="22"/>
    </row>
    <row r="779" spans="1706:1710" ht="13.2" x14ac:dyDescent="0.25">
      <c r="BMP779" s="22"/>
      <c r="BMQ779" s="22"/>
      <c r="BMR779" s="26" t="s">
        <v>24</v>
      </c>
      <c r="BMS779" s="22"/>
      <c r="BMT779" s="22"/>
    </row>
    <row r="780" spans="1706:1710" ht="13.2" x14ac:dyDescent="0.25">
      <c r="BMP780" s="22"/>
      <c r="BMQ780" s="22"/>
      <c r="BMR780" s="26" t="s">
        <v>22</v>
      </c>
      <c r="BMS780" s="22"/>
      <c r="BMT780" s="22"/>
    </row>
    <row r="781" spans="1706:1710" ht="13.2" x14ac:dyDescent="0.25">
      <c r="BMP781" s="22"/>
      <c r="BMQ781" s="22"/>
      <c r="BMR781" s="26" t="s">
        <v>20</v>
      </c>
      <c r="BMS781" s="22"/>
      <c r="BMT781" s="26"/>
    </row>
    <row r="782" spans="1706:1710" ht="13.2" x14ac:dyDescent="0.25">
      <c r="BMP782" s="22"/>
      <c r="BMQ782" s="22"/>
      <c r="BMR782" s="26" t="s">
        <v>18</v>
      </c>
      <c r="BMS782" s="22"/>
      <c r="BMT782" s="22"/>
    </row>
    <row r="783" spans="1706:1710" ht="13.2" x14ac:dyDescent="0.25">
      <c r="BMP783" s="22"/>
      <c r="BMQ783" s="22"/>
      <c r="BMR783" s="26"/>
      <c r="BMS783" s="22"/>
      <c r="BMT783" s="22"/>
    </row>
    <row r="784" spans="1706:1710" ht="14.4" x14ac:dyDescent="0.25">
      <c r="BMP784" s="22"/>
      <c r="BMQ784" s="22"/>
      <c r="BMR784" s="26"/>
      <c r="BMS784" s="22"/>
      <c r="BMT784" s="36" t="s">
        <v>51</v>
      </c>
    </row>
    <row r="785" spans="1683:1719" ht="13.2" x14ac:dyDescent="0.25">
      <c r="BLS785" s="22"/>
      <c r="BLT785" s="22"/>
      <c r="BLU785" s="22"/>
      <c r="BLV785" s="22"/>
      <c r="BLW785" s="22"/>
      <c r="BLX785" s="22"/>
      <c r="BLY785" s="22"/>
      <c r="BLZ785" s="22"/>
      <c r="BMA785" s="22"/>
      <c r="BMB785" s="22"/>
      <c r="BMC785" s="22"/>
      <c r="BMD785" s="22"/>
      <c r="BME785" s="22"/>
      <c r="BMF785" s="25"/>
      <c r="BMG785" s="22"/>
      <c r="BMH785" s="23"/>
      <c r="BMI785" s="22"/>
      <c r="BMJ785" s="22"/>
      <c r="BMK785" s="22"/>
      <c r="BML785" s="22"/>
      <c r="BMM785" s="22"/>
      <c r="BMN785" s="22"/>
      <c r="BMO785" s="22"/>
      <c r="BMP785" s="22"/>
      <c r="BMQ785" s="22"/>
      <c r="BMR785" s="26"/>
      <c r="BMS785" s="22"/>
      <c r="BMT785" s="26" t="s">
        <v>28</v>
      </c>
      <c r="BMU785" s="22"/>
      <c r="BMV785" s="22"/>
      <c r="BMW785" s="22"/>
      <c r="BMX785" s="22"/>
      <c r="BMY785" s="22"/>
      <c r="BMZ785" s="22"/>
      <c r="BNA785" s="22"/>
      <c r="BNB785" s="22"/>
      <c r="BNC785" s="22"/>
    </row>
    <row r="786" spans="1683:1719" ht="13.2" x14ac:dyDescent="0.25">
      <c r="BLS786" s="22"/>
      <c r="BLT786" s="23"/>
      <c r="BLU786" s="22"/>
      <c r="BLV786" s="22"/>
      <c r="BLW786" s="22"/>
      <c r="BLX786" s="22"/>
      <c r="BLY786" s="22"/>
      <c r="BLZ786" s="22"/>
      <c r="BMA786" s="22"/>
      <c r="BMB786" s="22"/>
      <c r="BMC786" s="22"/>
      <c r="BMD786" s="22"/>
      <c r="BME786" s="22"/>
      <c r="BMF786" s="25"/>
      <c r="BMG786" s="22"/>
      <c r="BMH786" s="23"/>
      <c r="BMI786" s="22"/>
      <c r="BMJ786" s="22"/>
      <c r="BMK786" s="22"/>
      <c r="BML786" s="22"/>
      <c r="BMM786" s="22"/>
      <c r="BMN786" s="22"/>
      <c r="BMO786" s="22"/>
      <c r="BMP786" s="22"/>
      <c r="BMQ786" s="22"/>
      <c r="BMR786" s="26"/>
      <c r="BMS786" s="22"/>
      <c r="BMT786" s="26" t="s">
        <v>29</v>
      </c>
      <c r="BMU786" s="22"/>
      <c r="BMV786" s="22"/>
      <c r="BMW786" s="22"/>
      <c r="BMX786" s="22"/>
      <c r="BMY786" s="22"/>
      <c r="BMZ786" s="22"/>
      <c r="BNA786" s="22"/>
      <c r="BNB786" s="22"/>
      <c r="BNC786" s="22"/>
    </row>
    <row r="787" spans="1683:1719" ht="13.2" x14ac:dyDescent="0.25">
      <c r="BLS787" s="22"/>
      <c r="BLT787" s="22"/>
      <c r="BLU787" s="22"/>
      <c r="BLV787" s="22"/>
      <c r="BLW787" s="22"/>
      <c r="BLX787" s="22"/>
      <c r="BLY787" s="22"/>
      <c r="BLZ787" s="22"/>
      <c r="BMA787" s="22"/>
      <c r="BMB787" s="22"/>
      <c r="BMC787" s="22"/>
      <c r="BMD787" s="22"/>
      <c r="BME787" s="22"/>
      <c r="BMF787" s="25"/>
      <c r="BMG787" s="22"/>
      <c r="BMH787" s="23"/>
      <c r="BMI787" s="22"/>
      <c r="BMJ787" s="22"/>
      <c r="BMK787" s="22"/>
      <c r="BML787" s="22"/>
      <c r="BMM787" s="22"/>
      <c r="BMN787" s="22"/>
      <c r="BMO787" s="22"/>
      <c r="BMP787" s="22"/>
      <c r="BMQ787" s="22"/>
      <c r="BMR787" s="26"/>
      <c r="BMS787" s="22"/>
      <c r="BMT787" s="26" t="s">
        <v>30</v>
      </c>
      <c r="BMU787" s="22"/>
      <c r="BMV787" s="22"/>
      <c r="BMW787" s="22"/>
      <c r="BMX787" s="22"/>
      <c r="BMY787" s="22"/>
      <c r="BMZ787" s="22"/>
      <c r="BNA787" s="22"/>
      <c r="BNB787" s="22"/>
      <c r="BNC787" s="22"/>
    </row>
    <row r="788" spans="1683:1719" ht="13.2" x14ac:dyDescent="0.25">
      <c r="BLS788" s="22"/>
      <c r="BLT788" s="22"/>
      <c r="BLU788" s="22"/>
      <c r="BLV788" s="22"/>
      <c r="BLW788" s="22"/>
      <c r="BLX788" s="22"/>
      <c r="BLY788" s="22"/>
      <c r="BLZ788" s="22"/>
      <c r="BMA788" s="22"/>
      <c r="BMB788" s="22"/>
      <c r="BMC788" s="22"/>
      <c r="BMD788" s="22"/>
      <c r="BME788" s="22"/>
      <c r="BMF788" s="25"/>
      <c r="BMG788" s="22"/>
      <c r="BMH788" s="23"/>
      <c r="BMI788" s="22"/>
      <c r="BMJ788" s="22"/>
      <c r="BMK788" s="22"/>
      <c r="BML788" s="22"/>
      <c r="BMM788" s="22"/>
      <c r="BMN788" s="22"/>
      <c r="BMO788" s="22"/>
      <c r="BMP788" s="22"/>
      <c r="BMQ788" s="22"/>
      <c r="BMR788" s="26"/>
      <c r="BMS788" s="22"/>
      <c r="BMT788" s="26" t="s">
        <v>31</v>
      </c>
      <c r="BMU788" s="22"/>
      <c r="BMV788" s="22"/>
      <c r="BMW788" s="22"/>
      <c r="BMX788" s="22"/>
      <c r="BMY788" s="22"/>
      <c r="BMZ788" s="22"/>
      <c r="BNA788" s="22"/>
      <c r="BNB788" s="22"/>
      <c r="BNC788" s="22"/>
    </row>
    <row r="789" spans="1683:1719" ht="13.2" x14ac:dyDescent="0.25">
      <c r="BLS789" s="22"/>
      <c r="BLT789" s="22"/>
      <c r="BLU789" s="22"/>
      <c r="BLV789" s="22"/>
      <c r="BLW789" s="22"/>
      <c r="BLX789" s="22"/>
      <c r="BLY789" s="22"/>
      <c r="BLZ789" s="22"/>
      <c r="BMA789" s="22"/>
      <c r="BMB789" s="22"/>
      <c r="BMC789" s="22"/>
      <c r="BMD789" s="22"/>
      <c r="BME789" s="22"/>
      <c r="BMF789" s="25"/>
      <c r="BMG789" s="22"/>
      <c r="BMH789" s="23"/>
      <c r="BMI789" s="22"/>
      <c r="BMJ789" s="22"/>
      <c r="BMK789" s="22"/>
      <c r="BML789" s="22"/>
      <c r="BMM789" s="22"/>
      <c r="BMN789" s="22"/>
      <c r="BMO789" s="22"/>
      <c r="BMP789" s="22"/>
      <c r="BMQ789" s="22"/>
      <c r="BMR789" s="26"/>
      <c r="BMS789" s="22"/>
      <c r="BMT789" s="26" t="s">
        <v>32</v>
      </c>
      <c r="BMU789" s="22"/>
      <c r="BMV789" s="22"/>
      <c r="BMW789" s="22"/>
      <c r="BMX789" s="22"/>
      <c r="BMY789" s="22"/>
      <c r="BMZ789" s="22"/>
      <c r="BNA789" s="22"/>
      <c r="BNB789" s="22"/>
      <c r="BNC789" s="22"/>
    </row>
    <row r="790" spans="1683:1719" ht="13.2" x14ac:dyDescent="0.25">
      <c r="BLS790" s="22"/>
      <c r="BLT790" s="22"/>
      <c r="BLU790" s="22"/>
      <c r="BLV790" s="22"/>
      <c r="BLW790" s="22"/>
      <c r="BLX790" s="22"/>
      <c r="BLY790" s="22"/>
      <c r="BLZ790" s="22"/>
      <c r="BMA790" s="22"/>
      <c r="BMB790" s="22"/>
      <c r="BMC790" s="22"/>
      <c r="BMD790" s="22"/>
      <c r="BME790" s="22"/>
      <c r="BMF790" s="25"/>
      <c r="BMG790" s="22"/>
      <c r="BMH790" s="23"/>
      <c r="BMI790" s="22"/>
      <c r="BMJ790" s="22"/>
      <c r="BMK790" s="22"/>
      <c r="BML790" s="22"/>
      <c r="BMM790" s="22"/>
      <c r="BMN790" s="22"/>
      <c r="BMO790" s="22"/>
      <c r="BMP790" s="22"/>
      <c r="BMQ790" s="22"/>
      <c r="BMR790" s="26"/>
      <c r="BMS790" s="22"/>
      <c r="BMT790" s="22"/>
      <c r="BMU790" s="22"/>
      <c r="BMV790" s="22"/>
      <c r="BMW790" s="22"/>
      <c r="BMX790" s="22"/>
      <c r="BMY790" s="22"/>
      <c r="BMZ790" s="22"/>
      <c r="BNA790" s="22"/>
      <c r="BNB790" s="22"/>
      <c r="BNC790" s="22"/>
    </row>
    <row r="791" spans="1683:1719" ht="13.2" x14ac:dyDescent="0.25">
      <c r="BLS791" s="22" t="s">
        <v>162</v>
      </c>
      <c r="BLT791" s="23"/>
      <c r="BLU791" s="22"/>
      <c r="BLV791" s="22"/>
      <c r="BLW791" s="22"/>
      <c r="BLX791" s="22"/>
      <c r="BLY791" s="22"/>
      <c r="BLZ791" s="22"/>
      <c r="BMA791" s="22"/>
      <c r="BMB791" s="22"/>
      <c r="BMC791" s="22"/>
      <c r="BMD791" s="22"/>
      <c r="BME791" s="22"/>
      <c r="BMF791" s="25"/>
      <c r="BMG791" s="22"/>
      <c r="BMH791" s="23"/>
      <c r="BMI791" s="22"/>
      <c r="BMJ791" s="22"/>
      <c r="BMK791" s="22"/>
      <c r="BML791" s="22"/>
      <c r="BMM791" s="22"/>
      <c r="BMN791" s="22"/>
      <c r="BMO791" s="22"/>
      <c r="BMP791" s="22" t="s">
        <v>77</v>
      </c>
      <c r="BMQ791" s="22"/>
      <c r="BMR791" s="26"/>
      <c r="BMS791" s="22"/>
      <c r="BMT791" s="22"/>
      <c r="BMU791" s="22"/>
      <c r="BMV791" s="22"/>
      <c r="BMW791" s="22"/>
      <c r="BMX791" s="22"/>
      <c r="BMY791" s="22"/>
      <c r="BMZ791" s="22"/>
      <c r="BNA791" s="22"/>
      <c r="BNB791" s="22"/>
      <c r="BNC791" s="22"/>
    </row>
    <row r="792" spans="1683:1719" ht="13.2" x14ac:dyDescent="0.25">
      <c r="BLS792" s="22" t="s">
        <v>161</v>
      </c>
      <c r="BLT792" s="23">
        <v>0</v>
      </c>
      <c r="BLU792" s="22" t="s">
        <v>160</v>
      </c>
      <c r="BLV792" s="22"/>
      <c r="BLW792" s="22"/>
      <c r="BLX792" s="22"/>
      <c r="BLY792" s="22"/>
      <c r="BLZ792" s="22"/>
      <c r="BMA792" s="22"/>
      <c r="BMB792" s="22"/>
      <c r="BMC792" s="22"/>
      <c r="BMD792" s="22"/>
      <c r="BME792" s="22"/>
      <c r="BMF792" s="25"/>
      <c r="BMG792" s="22"/>
      <c r="BMH792" s="23"/>
      <c r="BMI792" s="22"/>
      <c r="BMJ792" s="22"/>
      <c r="BMK792" s="22"/>
      <c r="BML792" s="22"/>
      <c r="BMM792" s="22"/>
      <c r="BMN792" s="22"/>
      <c r="BMO792" s="22"/>
      <c r="BMP792" s="22" t="s">
        <v>76</v>
      </c>
      <c r="BMQ792" s="22"/>
      <c r="BMR792" s="26"/>
      <c r="BMS792" s="22"/>
      <c r="BMT792" s="22"/>
      <c r="BMU792" s="22"/>
      <c r="BMV792" s="22"/>
      <c r="BMW792" s="22"/>
      <c r="BMX792" s="22"/>
      <c r="BMY792" s="22"/>
      <c r="BMZ792" s="22"/>
      <c r="BNA792" s="22"/>
      <c r="BNB792" s="22"/>
      <c r="BNC792" s="22"/>
    </row>
    <row r="793" spans="1683:1719" ht="13.2" x14ac:dyDescent="0.25">
      <c r="BLS793" s="22" t="s">
        <v>159</v>
      </c>
      <c r="BLT793" s="23">
        <v>1</v>
      </c>
      <c r="BLU793" s="22" t="s">
        <v>158</v>
      </c>
      <c r="BLV793" s="22"/>
      <c r="BLW793" s="22"/>
      <c r="BLX793" s="22"/>
      <c r="BLY793" s="22"/>
      <c r="BLZ793" s="22"/>
      <c r="BMA793" s="22"/>
      <c r="BMB793" s="22"/>
      <c r="BMC793" s="22"/>
      <c r="BMD793" s="22"/>
      <c r="BME793" s="22"/>
      <c r="BMF793" s="25"/>
      <c r="BMG793" s="22"/>
      <c r="BMH793" s="23"/>
      <c r="BMI793" s="22"/>
      <c r="BMJ793" s="22"/>
      <c r="BMK793" s="22"/>
      <c r="BML793" s="22"/>
      <c r="BMM793" s="22"/>
      <c r="BMN793" s="22"/>
      <c r="BMO793" s="22"/>
      <c r="BMP793" s="22" t="s">
        <v>75</v>
      </c>
      <c r="BMQ793" s="22"/>
      <c r="BMR793" s="26"/>
      <c r="BMS793" s="22"/>
      <c r="BMT793" s="22"/>
      <c r="BMU793" s="22"/>
      <c r="BMV793" s="22"/>
      <c r="BMW793" s="22"/>
      <c r="BMX793" s="22"/>
      <c r="BMY793" s="22"/>
      <c r="BMZ793" s="22"/>
      <c r="BNA793" s="22"/>
      <c r="BNB793" s="22"/>
      <c r="BNC793" s="22"/>
    </row>
    <row r="794" spans="1683:1719" ht="13.2" x14ac:dyDescent="0.25">
      <c r="BLS794" s="22" t="s">
        <v>157</v>
      </c>
      <c r="BLT794" s="23">
        <v>2</v>
      </c>
      <c r="BLU794" s="22" t="s">
        <v>156</v>
      </c>
      <c r="BLV794" s="22"/>
      <c r="BLW794" s="22"/>
      <c r="BLX794" s="22"/>
      <c r="BLY794" s="22"/>
      <c r="BLZ794" s="22"/>
      <c r="BMA794" s="22"/>
      <c r="BMB794" s="22"/>
      <c r="BMC794" s="22"/>
      <c r="BMD794" s="22"/>
      <c r="BME794" s="22"/>
      <c r="BMF794" s="25"/>
      <c r="BMG794" s="22"/>
      <c r="BMH794" s="23"/>
      <c r="BMI794" s="22"/>
      <c r="BMJ794" s="22"/>
      <c r="BMK794" s="22"/>
      <c r="BML794" s="22"/>
      <c r="BMM794" s="22"/>
      <c r="BMN794" s="22"/>
      <c r="BMO794" s="22"/>
      <c r="BMP794" s="22" t="s">
        <v>74</v>
      </c>
      <c r="BMQ794" s="22"/>
      <c r="BMR794" s="22"/>
      <c r="BMS794" s="22"/>
      <c r="BMT794" s="22"/>
      <c r="BMU794" s="22"/>
      <c r="BMV794" s="22"/>
      <c r="BMW794" s="22"/>
      <c r="BMX794" s="22"/>
      <c r="BMY794" s="22"/>
      <c r="BMZ794" s="22"/>
      <c r="BNA794" s="22"/>
      <c r="BNB794" s="22"/>
      <c r="BNC794" s="22"/>
    </row>
    <row r="795" spans="1683:1719" ht="14.4" x14ac:dyDescent="0.25">
      <c r="BLS795" s="22"/>
      <c r="BLT795" s="22"/>
      <c r="BLU795" s="22"/>
      <c r="BLV795" s="22"/>
      <c r="BLW795" s="22"/>
      <c r="BLX795" s="22"/>
      <c r="BLY795" s="22"/>
      <c r="BLZ795" s="22"/>
      <c r="BMA795" s="22"/>
      <c r="BMB795" s="22"/>
      <c r="BMC795" s="22"/>
      <c r="BMD795" s="22"/>
      <c r="BME795" s="22"/>
      <c r="BMF795" s="25"/>
      <c r="BMG795" s="22"/>
      <c r="BMH795" s="23"/>
      <c r="BMI795" s="22"/>
      <c r="BMJ795" s="22"/>
      <c r="BMK795" s="22"/>
      <c r="BML795" s="22"/>
      <c r="BMM795" s="22"/>
      <c r="BMN795" s="22"/>
      <c r="BMO795" s="22"/>
      <c r="BMP795" s="22" t="s">
        <v>73</v>
      </c>
      <c r="BMQ795" s="22"/>
      <c r="BMR795" s="22"/>
      <c r="BMS795" s="22"/>
      <c r="BMT795" s="36"/>
      <c r="BMU795" s="22"/>
      <c r="BMV795" s="22"/>
      <c r="BMW795" s="22"/>
      <c r="BMX795" s="22"/>
      <c r="BMY795" s="22"/>
      <c r="BMZ795" s="22"/>
      <c r="BNA795" s="22"/>
      <c r="BNB795" s="22"/>
      <c r="BNC795" s="22"/>
    </row>
    <row r="796" spans="1683:1719" ht="13.2" x14ac:dyDescent="0.25">
      <c r="BLS796" s="31"/>
      <c r="BLT796" s="31"/>
      <c r="BLU796" s="31"/>
      <c r="BLV796" s="31"/>
      <c r="BLW796" s="31"/>
      <c r="BLX796" s="31"/>
      <c r="BLY796" s="22"/>
      <c r="BLZ796" s="22"/>
      <c r="BMA796" s="22"/>
      <c r="BMB796" s="22"/>
      <c r="BMC796" s="22"/>
      <c r="BMD796" s="22"/>
      <c r="BME796" s="22"/>
      <c r="BMF796" s="25"/>
      <c r="BMG796" s="22"/>
      <c r="BMH796" s="23"/>
      <c r="BMI796" s="22"/>
      <c r="BMJ796" s="22"/>
      <c r="BMK796" s="22"/>
      <c r="BML796" s="22"/>
      <c r="BMM796" s="22"/>
      <c r="BMN796" s="22"/>
      <c r="BMO796" s="22"/>
      <c r="BMP796" s="22" t="s">
        <v>72</v>
      </c>
      <c r="BMQ796" s="22"/>
      <c r="BMR796" s="22"/>
      <c r="BMS796" s="22"/>
      <c r="BMT796" s="26"/>
      <c r="BMU796" s="22"/>
      <c r="BMV796" s="22"/>
      <c r="BMW796" s="27" t="s">
        <v>155</v>
      </c>
      <c r="BMX796" s="542" t="s">
        <v>154</v>
      </c>
      <c r="BMY796" s="542"/>
      <c r="BMZ796" s="542"/>
      <c r="BNA796" s="27" t="s">
        <v>153</v>
      </c>
      <c r="BNB796" s="22"/>
      <c r="BNC796" s="34" t="s">
        <v>152</v>
      </c>
    </row>
    <row r="797" spans="1683:1719" ht="13.2" x14ac:dyDescent="0.25">
      <c r="BLS797" s="31"/>
      <c r="BLT797" s="31"/>
      <c r="BLU797" s="31"/>
      <c r="BLV797" s="31"/>
      <c r="BLW797" s="31"/>
      <c r="BLX797" s="31"/>
      <c r="BLY797" s="22"/>
      <c r="BLZ797" s="22"/>
      <c r="BMA797" s="22"/>
      <c r="BMB797" s="22"/>
      <c r="BMC797" s="22"/>
      <c r="BMD797" s="22"/>
      <c r="BME797" s="22"/>
      <c r="BMF797" s="25"/>
      <c r="BMG797" s="22"/>
      <c r="BMH797" s="23"/>
      <c r="BMI797" s="22"/>
      <c r="BMJ797" s="22"/>
      <c r="BMK797" s="22"/>
      <c r="BML797" s="22"/>
      <c r="BMM797" s="22"/>
      <c r="BMN797" s="22"/>
      <c r="BMO797" s="22"/>
      <c r="BMP797" s="22" t="s">
        <v>71</v>
      </c>
      <c r="BMQ797" s="22"/>
      <c r="BMR797" s="22"/>
      <c r="BMS797" s="22"/>
      <c r="BMT797" s="26"/>
      <c r="BMU797" s="22"/>
      <c r="BMV797" s="22"/>
      <c r="BMW797" s="33" t="s">
        <v>151</v>
      </c>
      <c r="BMX797" s="33" t="s">
        <v>150</v>
      </c>
      <c r="BMY797" s="33" t="s">
        <v>149</v>
      </c>
      <c r="BMZ797" s="33" t="s">
        <v>148</v>
      </c>
      <c r="BNA797" s="33" t="s">
        <v>147</v>
      </c>
      <c r="BNB797" s="22"/>
      <c r="BNC797" s="32" t="s">
        <v>146</v>
      </c>
    </row>
    <row r="798" spans="1683:1719" ht="13.2" x14ac:dyDescent="0.25">
      <c r="BLS798" s="31"/>
      <c r="BLT798" s="31"/>
      <c r="BLU798" s="31"/>
      <c r="BLV798" s="31"/>
      <c r="BLW798" s="31"/>
      <c r="BLX798" s="31"/>
      <c r="BLY798" s="22"/>
      <c r="BLZ798" s="22"/>
      <c r="BMA798" s="22"/>
      <c r="BMB798" s="22"/>
      <c r="BMC798" s="22"/>
      <c r="BMD798" s="22"/>
      <c r="BME798" s="22"/>
      <c r="BMF798" s="25"/>
      <c r="BMG798" s="22"/>
      <c r="BMH798" s="23"/>
      <c r="BMI798" s="22"/>
      <c r="BMJ798" s="22"/>
      <c r="BMK798" s="22"/>
      <c r="BML798" s="22"/>
      <c r="BMM798" s="22"/>
      <c r="BMN798" s="22"/>
      <c r="BMO798" s="22"/>
      <c r="BMP798" s="22" t="s">
        <v>70</v>
      </c>
      <c r="BMQ798" s="22"/>
      <c r="BMR798" s="22"/>
      <c r="BMS798" s="22"/>
      <c r="BMT798" s="26"/>
      <c r="BMU798" s="22"/>
      <c r="BMV798" s="22"/>
      <c r="BMW798" s="31" t="s">
        <v>145</v>
      </c>
      <c r="BMX798" s="31" t="s">
        <v>144</v>
      </c>
      <c r="BMY798" s="31" t="s">
        <v>143</v>
      </c>
      <c r="BMZ798" s="31" t="s">
        <v>52</v>
      </c>
      <c r="BNA798" s="31" t="s">
        <v>142</v>
      </c>
      <c r="BNB798" s="22"/>
      <c r="BNC798" s="29" t="s">
        <v>141</v>
      </c>
    </row>
    <row r="799" spans="1683:1719" ht="13.2" x14ac:dyDescent="0.25">
      <c r="BLS799" s="31"/>
      <c r="BLT799" s="31"/>
      <c r="BLU799" s="31"/>
      <c r="BLV799" s="31"/>
      <c r="BLW799" s="31"/>
      <c r="BLX799" s="31"/>
      <c r="BLY799" s="22"/>
      <c r="BLZ799" s="22"/>
      <c r="BMA799" s="22"/>
      <c r="BMB799" s="22"/>
      <c r="BMC799" s="22"/>
      <c r="BMD799" s="22"/>
      <c r="BME799" s="22"/>
      <c r="BMF799" s="25"/>
      <c r="BMG799" s="22"/>
      <c r="BMH799" s="23"/>
      <c r="BMI799" s="22"/>
      <c r="BMJ799" s="22"/>
      <c r="BMK799" s="22"/>
      <c r="BML799" s="22"/>
      <c r="BMM799" s="22"/>
      <c r="BMN799" s="22"/>
      <c r="BMO799" s="22"/>
      <c r="BMP799" s="22" t="s">
        <v>69</v>
      </c>
      <c r="BMQ799" s="22"/>
      <c r="BMR799" s="22"/>
      <c r="BMS799" s="22"/>
      <c r="BMT799" s="22"/>
      <c r="BMU799" s="22"/>
      <c r="BMV799" s="22"/>
      <c r="BMW799" s="31" t="s">
        <v>140</v>
      </c>
      <c r="BMX799" s="31" t="s">
        <v>139</v>
      </c>
      <c r="BMY799" s="31" t="s">
        <v>138</v>
      </c>
      <c r="BMZ799" s="31" t="s">
        <v>51</v>
      </c>
      <c r="BNA799" s="31" t="s">
        <v>40</v>
      </c>
      <c r="BNB799" s="22"/>
      <c r="BNC799" s="29" t="s">
        <v>137</v>
      </c>
    </row>
    <row r="800" spans="1683:1719" ht="13.2" x14ac:dyDescent="0.25">
      <c r="BLS800" s="31"/>
      <c r="BLT800" s="31"/>
      <c r="BLU800" s="31"/>
      <c r="BLV800" s="31"/>
      <c r="BLW800" s="31"/>
      <c r="BLX800" s="31"/>
      <c r="BLY800" s="22"/>
      <c r="BLZ800" s="22"/>
      <c r="BMA800" s="22"/>
      <c r="BMB800" s="22"/>
      <c r="BMC800" s="22"/>
      <c r="BMD800" s="22"/>
      <c r="BME800" s="22"/>
      <c r="BMF800" s="25"/>
      <c r="BMG800" s="22"/>
      <c r="BMH800" s="23"/>
      <c r="BMI800" s="22"/>
      <c r="BMJ800" s="22"/>
      <c r="BMK800" s="22"/>
      <c r="BML800" s="22"/>
      <c r="BMM800" s="22"/>
      <c r="BMN800" s="22"/>
      <c r="BMO800" s="22"/>
      <c r="BMP800" s="22" t="s">
        <v>68</v>
      </c>
      <c r="BMQ800" s="22"/>
      <c r="BMR800" s="22"/>
      <c r="BMS800" s="22"/>
      <c r="BMT800" s="22"/>
      <c r="BMU800" s="22"/>
      <c r="BMV800" s="22"/>
      <c r="BMW800" s="31" t="s">
        <v>136</v>
      </c>
      <c r="BMX800" s="31" t="s">
        <v>135</v>
      </c>
      <c r="BMY800" s="31" t="s">
        <v>41</v>
      </c>
      <c r="BMZ800" s="31"/>
      <c r="BNA800" s="31" t="s">
        <v>134</v>
      </c>
      <c r="BNB800" s="22"/>
      <c r="BNC800" s="29" t="s">
        <v>133</v>
      </c>
    </row>
    <row r="801" spans="1706:1719" ht="13.2" x14ac:dyDescent="0.25">
      <c r="BMP801" s="22" t="s">
        <v>0</v>
      </c>
      <c r="BMQ801" s="22"/>
      <c r="BMR801" s="22"/>
      <c r="BMS801" s="22"/>
      <c r="BMT801" s="22"/>
      <c r="BMU801" s="22"/>
      <c r="BMV801" s="22"/>
      <c r="BMW801" s="31" t="s">
        <v>75</v>
      </c>
      <c r="BMX801" s="31"/>
      <c r="BMY801" s="31"/>
      <c r="BMZ801" s="31"/>
      <c r="BNA801" s="31" t="s">
        <v>132</v>
      </c>
      <c r="BNB801" s="22"/>
      <c r="BNC801" s="29" t="s">
        <v>131</v>
      </c>
    </row>
    <row r="802" spans="1706:1719" ht="13.2" x14ac:dyDescent="0.25">
      <c r="BMP802" s="22"/>
      <c r="BMQ802" s="22"/>
      <c r="BMR802" s="22"/>
      <c r="BMS802" s="22"/>
      <c r="BMT802" s="22"/>
      <c r="BMU802" s="22"/>
      <c r="BMV802" s="22"/>
      <c r="BMW802" s="31" t="s">
        <v>74</v>
      </c>
      <c r="BMX802" s="31"/>
      <c r="BMY802" s="31"/>
      <c r="BMZ802" s="31"/>
      <c r="BNA802" s="31"/>
      <c r="BNB802" s="22"/>
      <c r="BNC802" s="29" t="s">
        <v>130</v>
      </c>
    </row>
    <row r="803" spans="1706:1719" ht="13.2" x14ac:dyDescent="0.25">
      <c r="BMP803" s="22"/>
      <c r="BMQ803" s="22"/>
      <c r="BMR803" s="22"/>
      <c r="BMS803" s="22"/>
      <c r="BMT803" s="22"/>
      <c r="BMU803" s="22"/>
      <c r="BMV803" s="22"/>
      <c r="BMW803" s="31" t="s">
        <v>129</v>
      </c>
      <c r="BMX803" s="31"/>
      <c r="BMY803" s="31"/>
      <c r="BMZ803" s="31"/>
      <c r="BNA803" s="31"/>
      <c r="BNB803" s="22"/>
      <c r="BNC803" s="29" t="s">
        <v>128</v>
      </c>
    </row>
    <row r="804" spans="1706:1719" ht="13.2" x14ac:dyDescent="0.25">
      <c r="BMP804" s="22"/>
      <c r="BMQ804" s="22"/>
      <c r="BMR804" s="22"/>
      <c r="BMS804" s="22"/>
      <c r="BMT804" s="22"/>
      <c r="BMU804" s="22"/>
      <c r="BMV804" s="22"/>
      <c r="BMW804" s="31" t="s">
        <v>127</v>
      </c>
      <c r="BMX804" s="31"/>
      <c r="BMY804" s="31"/>
      <c r="BMZ804" s="31"/>
      <c r="BNA804" s="31"/>
      <c r="BNB804" s="22"/>
      <c r="BNC804" s="29" t="s">
        <v>126</v>
      </c>
    </row>
    <row r="805" spans="1706:1719" ht="13.2" x14ac:dyDescent="0.25">
      <c r="BMP805" s="22"/>
      <c r="BMQ805" s="22"/>
      <c r="BMR805" s="22"/>
      <c r="BMS805" s="22"/>
      <c r="BMT805" s="22"/>
      <c r="BMU805" s="22"/>
      <c r="BMV805" s="22"/>
      <c r="BMW805" s="31" t="s">
        <v>125</v>
      </c>
      <c r="BMX805" s="31"/>
      <c r="BMY805" s="31"/>
      <c r="BMZ805" s="31"/>
      <c r="BNA805" s="31"/>
      <c r="BNB805" s="22"/>
      <c r="BNC805" s="29" t="s">
        <v>124</v>
      </c>
    </row>
    <row r="806" spans="1706:1719" ht="13.2" x14ac:dyDescent="0.25">
      <c r="BMP806" s="22"/>
      <c r="BMQ806" s="22"/>
      <c r="BMR806" s="22"/>
      <c r="BMS806" s="22"/>
      <c r="BMT806" s="22"/>
      <c r="BMU806" s="22"/>
      <c r="BMV806" s="22"/>
      <c r="BMW806" s="31" t="s">
        <v>123</v>
      </c>
      <c r="BMX806" s="31"/>
      <c r="BMY806" s="31"/>
      <c r="BMZ806" s="31"/>
      <c r="BNA806" s="31"/>
      <c r="BNB806" s="22"/>
      <c r="BNC806" s="29" t="s">
        <v>122</v>
      </c>
    </row>
    <row r="807" spans="1706:1719" ht="13.2" x14ac:dyDescent="0.25">
      <c r="BMP807" s="22"/>
      <c r="BMQ807" s="22"/>
      <c r="BMR807" s="22"/>
      <c r="BMS807" s="22"/>
      <c r="BMT807" s="22"/>
      <c r="BMU807" s="22"/>
      <c r="BMV807" s="22"/>
      <c r="BMW807" s="22" t="s">
        <v>72</v>
      </c>
      <c r="BMX807" s="22"/>
      <c r="BMY807" s="31"/>
      <c r="BMZ807" s="31"/>
      <c r="BNA807" s="24"/>
      <c r="BNB807" s="22"/>
      <c r="BNC807" s="29" t="s">
        <v>121</v>
      </c>
    </row>
    <row r="808" spans="1706:1719" ht="13.2" x14ac:dyDescent="0.25">
      <c r="BMP808" s="22"/>
      <c r="BMQ808" s="22"/>
      <c r="BMR808" s="22"/>
      <c r="BMS808" s="22"/>
      <c r="BMT808" s="22"/>
      <c r="BMU808" s="22"/>
      <c r="BMV808" s="22"/>
      <c r="BMW808" s="22" t="s">
        <v>71</v>
      </c>
      <c r="BMX808" s="22"/>
      <c r="BMY808" s="31"/>
      <c r="BMZ808" s="31"/>
      <c r="BNA808" s="24"/>
      <c r="BNB808" s="22"/>
      <c r="BNC808" s="29" t="s">
        <v>120</v>
      </c>
    </row>
    <row r="809" spans="1706:1719" ht="13.2" x14ac:dyDescent="0.25">
      <c r="BMP809" s="22"/>
      <c r="BMQ809" s="22"/>
      <c r="BMR809" s="22"/>
      <c r="BMS809" s="22"/>
      <c r="BMT809" s="22"/>
      <c r="BMU809" s="22"/>
      <c r="BMV809" s="22"/>
      <c r="BMW809" s="22" t="s">
        <v>70</v>
      </c>
      <c r="BMX809" s="31"/>
      <c r="BMY809" s="31"/>
      <c r="BMZ809" s="31"/>
      <c r="BNA809" s="24"/>
      <c r="BNB809" s="22"/>
      <c r="BNC809" s="29" t="s">
        <v>119</v>
      </c>
    </row>
    <row r="810" spans="1706:1719" ht="13.2" x14ac:dyDescent="0.25">
      <c r="BMP810" s="22"/>
      <c r="BMQ810" s="22"/>
      <c r="BMR810" s="22"/>
      <c r="BMS810" s="22"/>
      <c r="BMT810" s="22"/>
      <c r="BMU810" s="22"/>
      <c r="BMV810" s="22"/>
      <c r="BMW810" s="22" t="s">
        <v>69</v>
      </c>
      <c r="BMX810" s="31"/>
      <c r="BMY810" s="31"/>
      <c r="BMZ810" s="31"/>
      <c r="BNA810" s="24"/>
      <c r="BNB810" s="22"/>
      <c r="BNC810" s="29" t="s">
        <v>118</v>
      </c>
    </row>
    <row r="811" spans="1706:1719" ht="13.2" x14ac:dyDescent="0.25">
      <c r="BMP811" s="22"/>
      <c r="BMQ811" s="22"/>
      <c r="BMR811" s="22"/>
      <c r="BMS811" s="22"/>
      <c r="BMT811" s="22"/>
      <c r="BMU811" s="22"/>
      <c r="BMV811" s="22"/>
      <c r="BMW811" s="22" t="s">
        <v>68</v>
      </c>
      <c r="BMX811" s="31"/>
      <c r="BMY811" s="31"/>
      <c r="BMZ811" s="31"/>
      <c r="BNA811" s="24"/>
      <c r="BNB811" s="22"/>
      <c r="BNC811" s="29" t="s">
        <v>117</v>
      </c>
    </row>
    <row r="812" spans="1706:1719" ht="13.2" x14ac:dyDescent="0.25">
      <c r="BMP812" s="22"/>
      <c r="BMQ812" s="22"/>
      <c r="BMR812" s="22"/>
      <c r="BMS812" s="22"/>
      <c r="BMT812" s="22"/>
      <c r="BMU812" s="22"/>
      <c r="BMV812" s="22"/>
      <c r="BMW812" s="22" t="s">
        <v>0</v>
      </c>
      <c r="BMX812" s="31"/>
      <c r="BMY812" s="31"/>
      <c r="BMZ812" s="31"/>
      <c r="BNA812" s="24"/>
      <c r="BNB812" s="22"/>
      <c r="BNC812" s="29" t="s">
        <v>116</v>
      </c>
    </row>
    <row r="813" spans="1706:1719" ht="13.2" x14ac:dyDescent="0.25">
      <c r="BMP813" s="22"/>
      <c r="BMQ813" s="22"/>
      <c r="BMR813" s="22"/>
      <c r="BMS813" s="22"/>
      <c r="BMT813" s="22"/>
      <c r="BMU813" s="22"/>
      <c r="BMV813" s="22"/>
      <c r="BMW813" s="22"/>
      <c r="BMX813" s="31"/>
      <c r="BMY813" s="31"/>
      <c r="BMZ813" s="31"/>
      <c r="BNA813" s="31"/>
      <c r="BNB813" s="22"/>
      <c r="BNC813" s="29" t="s">
        <v>115</v>
      </c>
    </row>
    <row r="814" spans="1706:1719" ht="13.2" x14ac:dyDescent="0.25">
      <c r="BMP814" s="22"/>
      <c r="BMQ814" s="22"/>
      <c r="BMR814" s="22"/>
      <c r="BMS814" s="22"/>
      <c r="BMT814" s="22"/>
      <c r="BMU814" s="22"/>
      <c r="BMV814" s="22"/>
      <c r="BMW814" s="22"/>
      <c r="BMX814" s="22"/>
      <c r="BMY814" s="22"/>
      <c r="BMZ814" s="22"/>
      <c r="BNA814" s="22"/>
      <c r="BNB814" s="22"/>
      <c r="BNC814" s="29" t="s">
        <v>114</v>
      </c>
    </row>
    <row r="815" spans="1706:1719" ht="13.2" x14ac:dyDescent="0.25">
      <c r="BMP815" s="22"/>
      <c r="BMQ815" s="22"/>
      <c r="BMR815" s="22"/>
      <c r="BMS815" s="22"/>
      <c r="BMT815" s="22"/>
      <c r="BMU815" s="22"/>
      <c r="BMV815" s="22"/>
      <c r="BMW815" s="22"/>
      <c r="BMX815" s="22"/>
      <c r="BMY815" s="22"/>
      <c r="BMZ815" s="22"/>
      <c r="BNA815" s="22"/>
      <c r="BNB815" s="22"/>
      <c r="BNC815" s="29" t="s">
        <v>113</v>
      </c>
    </row>
    <row r="816" spans="1706:1719" ht="13.2" x14ac:dyDescent="0.25">
      <c r="BMP816" s="22"/>
      <c r="BMQ816" s="22"/>
      <c r="BMR816" s="22"/>
      <c r="BMS816" s="22"/>
      <c r="BMT816" s="22"/>
      <c r="BMU816" s="22"/>
      <c r="BMV816" s="22"/>
      <c r="BMW816" s="22"/>
      <c r="BMX816" s="22"/>
      <c r="BMY816" s="22"/>
      <c r="BMZ816" s="22"/>
      <c r="BNA816" s="22"/>
      <c r="BNB816" s="22"/>
      <c r="BNC816" s="29" t="s">
        <v>112</v>
      </c>
    </row>
    <row r="817" spans="1719:1719" ht="13.2" x14ac:dyDescent="0.25">
      <c r="BNC817" s="29" t="s">
        <v>111</v>
      </c>
    </row>
    <row r="818" spans="1719:1719" ht="13.2" x14ac:dyDescent="0.25">
      <c r="BNC818" s="29" t="s">
        <v>110</v>
      </c>
    </row>
    <row r="819" spans="1719:1719" ht="13.2" x14ac:dyDescent="0.25">
      <c r="BNC819" s="29" t="s">
        <v>109</v>
      </c>
    </row>
    <row r="820" spans="1719:1719" ht="13.2" x14ac:dyDescent="0.25">
      <c r="BNC820" s="29" t="s">
        <v>108</v>
      </c>
    </row>
    <row r="821" spans="1719:1719" ht="13.2" x14ac:dyDescent="0.25">
      <c r="BNC821" s="29" t="s">
        <v>107</v>
      </c>
    </row>
    <row r="822" spans="1719:1719" ht="13.2" x14ac:dyDescent="0.25">
      <c r="BNC822" s="29" t="s">
        <v>106</v>
      </c>
    </row>
    <row r="823" spans="1719:1719" ht="13.2" x14ac:dyDescent="0.25">
      <c r="BNC823" s="29" t="s">
        <v>105</v>
      </c>
    </row>
    <row r="824" spans="1719:1719" ht="13.2" x14ac:dyDescent="0.25">
      <c r="BNC824" s="29" t="s">
        <v>104</v>
      </c>
    </row>
    <row r="825" spans="1719:1719" ht="13.2" x14ac:dyDescent="0.25">
      <c r="BNC825" s="29" t="s">
        <v>103</v>
      </c>
    </row>
    <row r="826" spans="1719:1719" ht="13.2" x14ac:dyDescent="0.25">
      <c r="BNC826" s="29" t="s">
        <v>102</v>
      </c>
    </row>
    <row r="827" spans="1719:1719" ht="13.2" x14ac:dyDescent="0.25">
      <c r="BNC827" s="30" t="s">
        <v>101</v>
      </c>
    </row>
    <row r="828" spans="1719:1719" ht="13.2" x14ac:dyDescent="0.25">
      <c r="BNC828" s="29" t="s">
        <v>100</v>
      </c>
    </row>
    <row r="829" spans="1719:1719" ht="13.2" x14ac:dyDescent="0.25">
      <c r="BNC829" s="29" t="s">
        <v>99</v>
      </c>
    </row>
    <row r="830" spans="1719:1719" ht="13.2" x14ac:dyDescent="0.25">
      <c r="BNC830" s="29" t="s">
        <v>98</v>
      </c>
    </row>
    <row r="831" spans="1719:1719" ht="13.2" x14ac:dyDescent="0.25">
      <c r="BNC831" s="29" t="s">
        <v>97</v>
      </c>
    </row>
    <row r="834" spans="1721:1728" ht="13.2" x14ac:dyDescent="0.25">
      <c r="BNE834" s="22" t="s">
        <v>54</v>
      </c>
      <c r="BNF834" s="22"/>
      <c r="BNG834" s="22"/>
      <c r="BNH834" s="22"/>
      <c r="BNI834" s="22"/>
      <c r="BNJ834" s="22"/>
      <c r="BNK834" s="22"/>
      <c r="BNL834" s="22"/>
    </row>
    <row r="835" spans="1721:1728" ht="13.2" x14ac:dyDescent="0.25">
      <c r="BNE835" s="22" t="s">
        <v>53</v>
      </c>
      <c r="BNF835" s="22"/>
      <c r="BNG835" s="22"/>
      <c r="BNH835" s="22"/>
      <c r="BNI835" s="22"/>
      <c r="BNJ835" s="22"/>
      <c r="BNK835" s="22"/>
      <c r="BNL835" s="22"/>
    </row>
    <row r="836" spans="1721:1728" ht="13.2" x14ac:dyDescent="0.25">
      <c r="BNE836" s="22"/>
      <c r="BNF836" s="22"/>
      <c r="BNG836" s="22"/>
      <c r="BNH836" s="22"/>
      <c r="BNI836" s="22"/>
      <c r="BNJ836" s="22"/>
      <c r="BNK836" s="22"/>
      <c r="BNL836" s="22"/>
    </row>
    <row r="837" spans="1721:1728" ht="13.2" x14ac:dyDescent="0.25">
      <c r="BNE837" s="22"/>
      <c r="BNF837" s="22"/>
      <c r="BNG837" s="22" t="s">
        <v>66</v>
      </c>
      <c r="BNH837" s="22"/>
      <c r="BNI837" s="22"/>
      <c r="BNJ837" s="22"/>
      <c r="BNK837" s="22"/>
      <c r="BNL837" s="22"/>
    </row>
    <row r="838" spans="1721:1728" ht="13.2" x14ac:dyDescent="0.25">
      <c r="BNE838" s="22"/>
      <c r="BNF838" s="22"/>
      <c r="BNG838" s="22" t="s">
        <v>65</v>
      </c>
      <c r="BNH838" s="22"/>
      <c r="BNI838" s="22"/>
      <c r="BNJ838" s="22"/>
      <c r="BNK838" s="22"/>
      <c r="BNL838" s="22"/>
    </row>
    <row r="839" spans="1721:1728" ht="13.2" x14ac:dyDescent="0.25">
      <c r="BNE839" s="22"/>
      <c r="BNF839" s="22"/>
      <c r="BNG839" s="22" t="s">
        <v>64</v>
      </c>
      <c r="BNH839" s="22"/>
      <c r="BNI839" s="22"/>
      <c r="BNJ839" s="22"/>
      <c r="BNK839" s="22"/>
      <c r="BNL839" s="22"/>
    </row>
    <row r="840" spans="1721:1728" ht="13.2" x14ac:dyDescent="0.25">
      <c r="BNE840" s="22"/>
      <c r="BNF840" s="22"/>
      <c r="BNG840" s="22" t="s">
        <v>63</v>
      </c>
      <c r="BNH840" s="22"/>
      <c r="BNI840" s="22"/>
      <c r="BNJ840" s="22"/>
      <c r="BNK840" s="22"/>
      <c r="BNL840" s="22"/>
    </row>
    <row r="841" spans="1721:1728" ht="13.2" x14ac:dyDescent="0.25">
      <c r="BNE841" s="22"/>
      <c r="BNF841" s="22"/>
      <c r="BNG841" s="22"/>
      <c r="BNH841" s="22"/>
      <c r="BNI841" s="22"/>
      <c r="BNJ841" s="22"/>
      <c r="BNK841" s="22"/>
      <c r="BNL841" s="22"/>
    </row>
    <row r="842" spans="1721:1728" ht="13.2" x14ac:dyDescent="0.25">
      <c r="BNE842" s="22"/>
      <c r="BNF842" s="22"/>
      <c r="BNG842" s="22"/>
      <c r="BNH842" s="22"/>
      <c r="BNI842" s="22" t="s">
        <v>96</v>
      </c>
      <c r="BNJ842" s="22"/>
      <c r="BNK842" s="22"/>
      <c r="BNL842" s="22"/>
    </row>
    <row r="843" spans="1721:1728" ht="13.2" x14ac:dyDescent="0.25">
      <c r="BNE843" s="22"/>
      <c r="BNF843" s="22"/>
      <c r="BNG843" s="22"/>
      <c r="BNH843" s="22"/>
      <c r="BNI843" s="22" t="s">
        <v>95</v>
      </c>
      <c r="BNJ843" s="22"/>
      <c r="BNK843" s="22"/>
      <c r="BNL843" s="22"/>
    </row>
    <row r="844" spans="1721:1728" ht="13.2" x14ac:dyDescent="0.25">
      <c r="BNE844" s="22"/>
      <c r="BNF844" s="22"/>
      <c r="BNG844" s="22"/>
      <c r="BNH844" s="22"/>
      <c r="BNI844" s="22" t="s">
        <v>94</v>
      </c>
      <c r="BNJ844" s="22"/>
      <c r="BNK844" s="22"/>
      <c r="BNL844" s="22"/>
    </row>
    <row r="845" spans="1721:1728" ht="13.2" x14ac:dyDescent="0.25">
      <c r="BNE845" s="22"/>
      <c r="BNF845" s="22"/>
      <c r="BNG845" s="22"/>
      <c r="BNH845" s="22"/>
      <c r="BNI845" s="22"/>
      <c r="BNJ845" s="22"/>
      <c r="BNK845" s="22"/>
      <c r="BNL845" s="22"/>
    </row>
    <row r="846" spans="1721:1728" ht="13.2" x14ac:dyDescent="0.25">
      <c r="BNE846" s="22"/>
      <c r="BNF846" s="22"/>
      <c r="BNG846" s="22"/>
      <c r="BNH846" s="22"/>
      <c r="BNI846" s="22"/>
      <c r="BNJ846" s="22"/>
      <c r="BNK846" s="22"/>
      <c r="BNL846" s="22"/>
    </row>
    <row r="847" spans="1721:1728" ht="13.2" x14ac:dyDescent="0.25">
      <c r="BNE847" s="22"/>
      <c r="BNF847" s="22"/>
      <c r="BNG847" s="22"/>
      <c r="BNH847" s="22"/>
      <c r="BNI847" s="22"/>
      <c r="BNJ847" s="22"/>
      <c r="BNK847" s="22"/>
      <c r="BNL847" s="8" t="s">
        <v>93</v>
      </c>
    </row>
    <row r="848" spans="1721:1728" ht="13.2" x14ac:dyDescent="0.25">
      <c r="BNE848" s="22"/>
      <c r="BNF848" s="22"/>
      <c r="BNG848" s="22"/>
      <c r="BNH848" s="22"/>
      <c r="BNI848" s="22"/>
      <c r="BNJ848" s="22"/>
      <c r="BNK848" s="22"/>
      <c r="BNL848" s="11" t="s">
        <v>92</v>
      </c>
    </row>
    <row r="849" spans="1728:1730" ht="13.2" x14ac:dyDescent="0.25">
      <c r="BNL849" s="11" t="s">
        <v>91</v>
      </c>
      <c r="BNM849" s="8"/>
      <c r="BNN849" s="8"/>
    </row>
    <row r="850" spans="1728:1730" ht="13.2" x14ac:dyDescent="0.25">
      <c r="BNL850" s="11" t="s">
        <v>90</v>
      </c>
      <c r="BNM850" s="8"/>
      <c r="BNN850" s="8"/>
    </row>
    <row r="851" spans="1728:1730" ht="13.2" x14ac:dyDescent="0.25">
      <c r="BNL851" s="11" t="s">
        <v>89</v>
      </c>
      <c r="BNM851" s="8"/>
      <c r="BNN851" s="8"/>
    </row>
    <row r="852" spans="1728:1730" ht="13.2" x14ac:dyDescent="0.25">
      <c r="BNL852" s="11" t="s">
        <v>88</v>
      </c>
      <c r="BNM852" s="8"/>
      <c r="BNN852" s="8"/>
    </row>
    <row r="853" spans="1728:1730" ht="13.2" x14ac:dyDescent="0.25">
      <c r="BNL853" s="11" t="s">
        <v>87</v>
      </c>
      <c r="BNM853" s="8"/>
      <c r="BNN853" s="8"/>
    </row>
    <row r="854" spans="1728:1730" ht="13.2" x14ac:dyDescent="0.25">
      <c r="BNL854" s="11" t="s">
        <v>86</v>
      </c>
      <c r="BNM854" s="8"/>
      <c r="BNN854" s="8"/>
    </row>
    <row r="855" spans="1728:1730" ht="13.2" x14ac:dyDescent="0.25">
      <c r="BNL855" s="11" t="s">
        <v>85</v>
      </c>
      <c r="BNM855" s="8"/>
      <c r="BNN855" s="8"/>
    </row>
    <row r="856" spans="1728:1730" ht="13.2" x14ac:dyDescent="0.25">
      <c r="BNL856" s="11" t="s">
        <v>84</v>
      </c>
      <c r="BNM856" s="8"/>
      <c r="BNN856" s="8"/>
    </row>
    <row r="857" spans="1728:1730" ht="13.2" x14ac:dyDescent="0.25">
      <c r="BNL857" s="11" t="s">
        <v>83</v>
      </c>
      <c r="BNM857" s="8"/>
      <c r="BNN857" s="8"/>
    </row>
    <row r="858" spans="1728:1730" x14ac:dyDescent="0.2">
      <c r="BNL858" s="8"/>
      <c r="BNM858" s="8"/>
      <c r="BNN858" s="8"/>
    </row>
    <row r="859" spans="1728:1730" x14ac:dyDescent="0.2">
      <c r="BNL859" s="8"/>
      <c r="BNM859" s="8"/>
      <c r="BNN859" s="8" t="s">
        <v>82</v>
      </c>
    </row>
    <row r="860" spans="1728:1730" x14ac:dyDescent="0.2">
      <c r="BNL860" s="8"/>
      <c r="BNM860" s="8"/>
      <c r="BNN860" s="8" t="s">
        <v>81</v>
      </c>
    </row>
    <row r="861" spans="1728:1730" x14ac:dyDescent="0.2">
      <c r="BNL861" s="8"/>
      <c r="BNM861" s="8"/>
      <c r="BNN861" s="8" t="s">
        <v>80</v>
      </c>
    </row>
    <row r="862" spans="1728:1730" x14ac:dyDescent="0.2">
      <c r="BNL862" s="8"/>
      <c r="BNM862" s="8"/>
      <c r="BNN862" s="8" t="s">
        <v>79</v>
      </c>
    </row>
    <row r="863" spans="1728:1730" x14ac:dyDescent="0.2">
      <c r="BNL863" s="8"/>
      <c r="BNM863" s="8"/>
      <c r="BNN863" s="8"/>
    </row>
    <row r="864" spans="1728:1730" x14ac:dyDescent="0.2">
      <c r="BNL864" s="8"/>
      <c r="BNM864" s="8"/>
      <c r="BNN864" s="8" t="s">
        <v>7</v>
      </c>
    </row>
    <row r="865" spans="1732:1734" ht="13.2" x14ac:dyDescent="0.25">
      <c r="BNP865" s="21" t="s">
        <v>78</v>
      </c>
      <c r="BNQ865" s="8"/>
      <c r="BNR865" s="8"/>
    </row>
    <row r="866" spans="1732:1734" ht="13.2" x14ac:dyDescent="0.25">
      <c r="BNP866" s="11" t="s">
        <v>77</v>
      </c>
      <c r="BNQ866" s="8"/>
      <c r="BNR866" s="8"/>
    </row>
    <row r="867" spans="1732:1734" ht="13.2" x14ac:dyDescent="0.25">
      <c r="BNP867" s="11" t="s">
        <v>76</v>
      </c>
      <c r="BNQ867" s="8"/>
      <c r="BNR867" s="8"/>
    </row>
    <row r="868" spans="1732:1734" ht="13.2" x14ac:dyDescent="0.25">
      <c r="BNP868" s="11" t="s">
        <v>75</v>
      </c>
      <c r="BNQ868" s="8"/>
      <c r="BNR868" s="8"/>
    </row>
    <row r="869" spans="1732:1734" ht="13.2" x14ac:dyDescent="0.25">
      <c r="BNP869" s="11" t="s">
        <v>74</v>
      </c>
      <c r="BNQ869" s="8"/>
      <c r="BNR869" s="8"/>
    </row>
    <row r="870" spans="1732:1734" ht="13.2" x14ac:dyDescent="0.25">
      <c r="BNP870" s="11" t="s">
        <v>73</v>
      </c>
      <c r="BNQ870" s="8"/>
      <c r="BNR870" s="8"/>
    </row>
    <row r="871" spans="1732:1734" ht="13.2" x14ac:dyDescent="0.25">
      <c r="BNP871" s="11" t="s">
        <v>72</v>
      </c>
      <c r="BNQ871" s="8"/>
      <c r="BNR871" s="8"/>
    </row>
    <row r="872" spans="1732:1734" ht="13.2" x14ac:dyDescent="0.25">
      <c r="BNP872" s="11" t="s">
        <v>71</v>
      </c>
      <c r="BNQ872" s="8"/>
      <c r="BNR872" s="8"/>
    </row>
    <row r="873" spans="1732:1734" ht="13.2" x14ac:dyDescent="0.25">
      <c r="BNP873" s="11" t="s">
        <v>70</v>
      </c>
      <c r="BNQ873" s="8"/>
      <c r="BNR873" s="8"/>
    </row>
    <row r="874" spans="1732:1734" ht="13.2" x14ac:dyDescent="0.25">
      <c r="BNP874" s="11" t="s">
        <v>69</v>
      </c>
      <c r="BNQ874" s="8"/>
      <c r="BNR874" s="8"/>
    </row>
    <row r="875" spans="1732:1734" ht="13.2" x14ac:dyDescent="0.25">
      <c r="BNP875" s="11" t="s">
        <v>68</v>
      </c>
      <c r="BNQ875" s="8"/>
      <c r="BNR875" s="8"/>
    </row>
    <row r="876" spans="1732:1734" ht="13.2" x14ac:dyDescent="0.25">
      <c r="BNP876" s="11" t="s">
        <v>0</v>
      </c>
      <c r="BNQ876" s="8"/>
      <c r="BNR876" s="8" t="s">
        <v>67</v>
      </c>
    </row>
    <row r="877" spans="1732:1734" ht="13.2" x14ac:dyDescent="0.25">
      <c r="BNP877" s="8"/>
      <c r="BNQ877" s="8"/>
      <c r="BNR877" s="11" t="s">
        <v>66</v>
      </c>
    </row>
    <row r="878" spans="1732:1734" ht="13.2" x14ac:dyDescent="0.25">
      <c r="BNP878" s="8"/>
      <c r="BNQ878" s="8"/>
      <c r="BNR878" s="11" t="s">
        <v>65</v>
      </c>
    </row>
    <row r="879" spans="1732:1734" ht="13.2" x14ac:dyDescent="0.25">
      <c r="BNP879" s="8"/>
      <c r="BNQ879" s="8"/>
      <c r="BNR879" s="11" t="s">
        <v>64</v>
      </c>
    </row>
    <row r="880" spans="1732:1734" ht="13.2" x14ac:dyDescent="0.25">
      <c r="BNP880" s="8"/>
      <c r="BNQ880" s="8"/>
      <c r="BNR880" s="11" t="s">
        <v>63</v>
      </c>
    </row>
    <row r="882" spans="1736:1739" x14ac:dyDescent="0.2">
      <c r="BNT882" s="8" t="s">
        <v>62</v>
      </c>
      <c r="BNU882" s="8"/>
      <c r="BNV882" s="8"/>
      <c r="BNW882" s="8"/>
    </row>
    <row r="883" spans="1736:1739" ht="79.2" x14ac:dyDescent="0.2">
      <c r="BNT883" s="20" t="s">
        <v>61</v>
      </c>
      <c r="BNU883" s="8"/>
      <c r="BNV883" s="8"/>
      <c r="BNW883" s="8"/>
    </row>
    <row r="884" spans="1736:1739" ht="13.2" x14ac:dyDescent="0.2">
      <c r="BNT884" s="19" t="s">
        <v>60</v>
      </c>
      <c r="BNU884" s="8"/>
      <c r="BNV884" s="8"/>
      <c r="BNW884" s="8"/>
    </row>
    <row r="885" spans="1736:1739" ht="13.2" x14ac:dyDescent="0.2">
      <c r="BNT885" s="19" t="s">
        <v>59</v>
      </c>
      <c r="BNU885" s="8"/>
      <c r="BNV885" s="8"/>
      <c r="BNW885" s="8"/>
    </row>
    <row r="886" spans="1736:1739" ht="13.2" x14ac:dyDescent="0.2">
      <c r="BNT886" s="19" t="s">
        <v>58</v>
      </c>
      <c r="BNU886" s="8"/>
      <c r="BNV886" s="8"/>
      <c r="BNW886" s="8"/>
    </row>
    <row r="887" spans="1736:1739" ht="13.2" x14ac:dyDescent="0.2">
      <c r="BNT887" s="19" t="s">
        <v>57</v>
      </c>
      <c r="BNU887" s="8"/>
      <c r="BNV887" s="8"/>
      <c r="BNW887" s="8"/>
    </row>
    <row r="888" spans="1736:1739" ht="79.2" x14ac:dyDescent="0.2">
      <c r="BNT888" s="20" t="s">
        <v>56</v>
      </c>
      <c r="BNU888" s="8"/>
      <c r="BNV888" s="8"/>
      <c r="BNW888" s="8"/>
    </row>
    <row r="889" spans="1736:1739" ht="13.2" x14ac:dyDescent="0.2">
      <c r="BNT889" s="19" t="s">
        <v>55</v>
      </c>
      <c r="BNU889" s="8"/>
      <c r="BNV889" s="8"/>
      <c r="BNW889" s="8"/>
    </row>
    <row r="890" spans="1736:1739" ht="13.2" x14ac:dyDescent="0.2">
      <c r="BNT890" s="20" t="s">
        <v>0</v>
      </c>
      <c r="BNU890" s="8"/>
      <c r="BNV890" s="8"/>
      <c r="BNW890" s="8"/>
    </row>
    <row r="891" spans="1736:1739" ht="13.2" x14ac:dyDescent="0.2">
      <c r="BNT891" s="19" t="s">
        <v>7</v>
      </c>
      <c r="BNU891" s="8"/>
      <c r="BNV891" s="8"/>
      <c r="BNW891" s="8"/>
    </row>
    <row r="892" spans="1736:1739" ht="13.2" x14ac:dyDescent="0.2">
      <c r="BNT892" s="19"/>
      <c r="BNU892" s="8"/>
      <c r="BNV892" s="8"/>
      <c r="BNW892" s="8"/>
    </row>
    <row r="893" spans="1736:1739" ht="13.2" x14ac:dyDescent="0.25">
      <c r="BNT893" s="8"/>
      <c r="BNU893" s="8"/>
      <c r="BNV893" s="11" t="s">
        <v>54</v>
      </c>
      <c r="BNW893" s="11"/>
    </row>
    <row r="894" spans="1736:1739" ht="13.2" x14ac:dyDescent="0.25">
      <c r="BNT894" s="8"/>
      <c r="BNU894" s="8"/>
      <c r="BNV894" s="11" t="s">
        <v>53</v>
      </c>
      <c r="BNW894" s="11"/>
    </row>
    <row r="895" spans="1736:1739" ht="13.2" x14ac:dyDescent="0.25">
      <c r="BNT895" s="8"/>
      <c r="BNU895" s="8"/>
      <c r="BNV895" s="11"/>
      <c r="BNW895" s="11"/>
    </row>
    <row r="896" spans="1736:1739" ht="13.2" x14ac:dyDescent="0.25">
      <c r="BNT896" s="8"/>
      <c r="BNU896" s="8"/>
      <c r="BNV896" s="11"/>
      <c r="BNW896" s="11" t="s">
        <v>52</v>
      </c>
    </row>
    <row r="897" spans="1739:1742" ht="13.2" x14ac:dyDescent="0.25">
      <c r="BNW897" s="11" t="s">
        <v>51</v>
      </c>
      <c r="BNX897" s="11"/>
      <c r="BNY897" s="11"/>
      <c r="BNZ897" s="11"/>
    </row>
    <row r="898" spans="1739:1742" ht="13.2" x14ac:dyDescent="0.25">
      <c r="BNW898" s="11"/>
      <c r="BNX898" s="11"/>
      <c r="BNY898" s="11"/>
      <c r="BNZ898" s="11"/>
    </row>
    <row r="899" spans="1739:1742" ht="13.2" x14ac:dyDescent="0.25">
      <c r="BNW899" s="11"/>
      <c r="BNX899" s="11"/>
      <c r="BNY899" s="11"/>
      <c r="BNZ899" s="11"/>
    </row>
    <row r="900" spans="1739:1742" ht="13.2" x14ac:dyDescent="0.25">
      <c r="BNW900" s="11"/>
      <c r="BNX900" s="11"/>
      <c r="BNY900" s="11"/>
      <c r="BNZ900" s="11"/>
    </row>
    <row r="901" spans="1739:1742" ht="13.2" x14ac:dyDescent="0.25">
      <c r="BNW901" s="11"/>
      <c r="BNX901" s="11"/>
      <c r="BNY901" s="11"/>
      <c r="BNZ901" s="11"/>
    </row>
    <row r="902" spans="1739:1742" ht="13.2" x14ac:dyDescent="0.25">
      <c r="BNW902" s="11"/>
      <c r="BNX902" s="11"/>
      <c r="BNY902" s="11"/>
      <c r="BNZ902" s="11"/>
    </row>
    <row r="903" spans="1739:1742" ht="13.2" x14ac:dyDescent="0.25">
      <c r="BNW903" s="11"/>
      <c r="BNX903" s="11"/>
      <c r="BNY903" s="11" t="s">
        <v>50</v>
      </c>
      <c r="BNZ903" s="11"/>
    </row>
    <row r="904" spans="1739:1742" ht="13.2" x14ac:dyDescent="0.25">
      <c r="BNW904" s="11"/>
      <c r="BNX904" s="11"/>
      <c r="BNY904" s="11" t="s">
        <v>49</v>
      </c>
      <c r="BNZ904" s="11"/>
    </row>
    <row r="905" spans="1739:1742" ht="13.2" x14ac:dyDescent="0.25">
      <c r="BNW905" s="11"/>
      <c r="BNX905" s="11"/>
      <c r="BNY905" s="11" t="s">
        <v>48</v>
      </c>
      <c r="BNZ905" s="11"/>
    </row>
    <row r="906" spans="1739:1742" ht="13.2" x14ac:dyDescent="0.25">
      <c r="BNW906" s="11"/>
      <c r="BNX906" s="11"/>
      <c r="BNY906" s="11"/>
      <c r="BNZ906" s="11"/>
    </row>
    <row r="907" spans="1739:1742" ht="13.2" x14ac:dyDescent="0.25">
      <c r="BNW907" s="11"/>
      <c r="BNX907" s="11"/>
      <c r="BNY907" s="11"/>
      <c r="BNZ907" s="11"/>
    </row>
    <row r="908" spans="1739:1742" ht="13.2" x14ac:dyDescent="0.25">
      <c r="BNW908" s="11"/>
      <c r="BNX908" s="11"/>
      <c r="BNY908" s="11"/>
      <c r="BNZ908" s="11"/>
    </row>
    <row r="909" spans="1739:1742" ht="13.2" x14ac:dyDescent="0.25">
      <c r="BNW909" s="11"/>
      <c r="BNX909" s="11"/>
      <c r="BNY909" s="11"/>
      <c r="BNZ909" s="11" t="s">
        <v>47</v>
      </c>
    </row>
    <row r="910" spans="1739:1742" ht="13.2" x14ac:dyDescent="0.25">
      <c r="BNW910" s="11"/>
      <c r="BNX910" s="11"/>
      <c r="BNY910" s="11"/>
      <c r="BNZ910" s="11" t="s">
        <v>46</v>
      </c>
    </row>
    <row r="911" spans="1739:1742" ht="13.2" x14ac:dyDescent="0.25">
      <c r="BNW911" s="11"/>
      <c r="BNX911" s="11"/>
      <c r="BNY911" s="11"/>
      <c r="BNZ911" s="11" t="s">
        <v>45</v>
      </c>
    </row>
    <row r="912" spans="1739:1742" ht="13.2" x14ac:dyDescent="0.25">
      <c r="BNW912" s="11"/>
      <c r="BNX912" s="11"/>
      <c r="BNY912" s="11"/>
      <c r="BNZ912" s="11"/>
    </row>
    <row r="913" spans="1742:1747" ht="13.2" x14ac:dyDescent="0.25">
      <c r="BNZ913" s="11"/>
      <c r="BOA913" s="11"/>
      <c r="BOB913" s="11"/>
      <c r="BOC913" s="11"/>
      <c r="BOD913" s="11"/>
      <c r="BOE913" s="11"/>
    </row>
    <row r="914" spans="1742:1747" ht="13.2" x14ac:dyDescent="0.25">
      <c r="BNZ914" s="11"/>
      <c r="BOA914" s="11"/>
      <c r="BOB914" s="11"/>
      <c r="BOC914" s="11"/>
      <c r="BOD914" s="11"/>
      <c r="BOE914" s="11"/>
    </row>
    <row r="915" spans="1742:1747" ht="13.2" x14ac:dyDescent="0.25">
      <c r="BNZ915" s="11"/>
      <c r="BOA915" s="11"/>
      <c r="BOB915" s="11" t="s">
        <v>44</v>
      </c>
      <c r="BOC915" s="11"/>
      <c r="BOD915" s="11"/>
      <c r="BOE915" s="11"/>
    </row>
    <row r="916" spans="1742:1747" ht="13.2" x14ac:dyDescent="0.25">
      <c r="BNZ916" s="11"/>
      <c r="BOA916" s="11"/>
      <c r="BOB916" s="11" t="s">
        <v>43</v>
      </c>
      <c r="BOC916" s="11"/>
      <c r="BOD916" s="11"/>
      <c r="BOE916" s="11"/>
    </row>
    <row r="917" spans="1742:1747" ht="13.2" x14ac:dyDescent="0.25">
      <c r="BNZ917" s="11"/>
      <c r="BOA917" s="11"/>
      <c r="BOB917" s="11" t="s">
        <v>42</v>
      </c>
      <c r="BOC917" s="11"/>
      <c r="BOD917" s="11"/>
      <c r="BOE917" s="11"/>
    </row>
    <row r="918" spans="1742:1747" ht="13.2" x14ac:dyDescent="0.25">
      <c r="BNZ918" s="11"/>
      <c r="BOA918" s="11"/>
      <c r="BOB918" s="11"/>
      <c r="BOC918" s="11"/>
      <c r="BOD918" s="11"/>
      <c r="BOE918" s="11"/>
    </row>
    <row r="919" spans="1742:1747" ht="13.2" x14ac:dyDescent="0.25">
      <c r="BNZ919" s="11"/>
      <c r="BOA919" s="11"/>
      <c r="BOB919" s="11"/>
      <c r="BOC919" s="11" t="s">
        <v>41</v>
      </c>
      <c r="BOD919" s="11"/>
      <c r="BOE919" s="11"/>
    </row>
    <row r="920" spans="1742:1747" ht="13.2" x14ac:dyDescent="0.25">
      <c r="BNZ920" s="11"/>
      <c r="BOA920" s="11"/>
      <c r="BOB920" s="11"/>
      <c r="BOC920" s="11" t="s">
        <v>40</v>
      </c>
      <c r="BOD920" s="11"/>
      <c r="BOE920" s="11"/>
    </row>
    <row r="921" spans="1742:1747" ht="13.2" x14ac:dyDescent="0.25">
      <c r="BNZ921" s="11"/>
      <c r="BOA921" s="11"/>
      <c r="BOB921" s="11"/>
      <c r="BOC921" s="11" t="s">
        <v>39</v>
      </c>
      <c r="BOD921" s="11"/>
      <c r="BOE921" s="11"/>
    </row>
    <row r="922" spans="1742:1747" ht="13.2" x14ac:dyDescent="0.25">
      <c r="BNZ922" s="11"/>
      <c r="BOA922" s="11"/>
      <c r="BOB922" s="11"/>
      <c r="BOC922" s="11"/>
      <c r="BOD922" s="11"/>
      <c r="BOE922" s="11"/>
    </row>
    <row r="923" spans="1742:1747" ht="13.2" x14ac:dyDescent="0.25">
      <c r="BNZ923" s="11"/>
      <c r="BOA923" s="11"/>
      <c r="BOB923" s="11"/>
      <c r="BOC923" s="11"/>
      <c r="BOD923" s="11" t="s">
        <v>38</v>
      </c>
      <c r="BOE923" s="11"/>
    </row>
    <row r="924" spans="1742:1747" ht="13.2" x14ac:dyDescent="0.25">
      <c r="BNZ924" s="11"/>
      <c r="BOA924" s="11"/>
      <c r="BOB924" s="11"/>
      <c r="BOC924" s="11"/>
      <c r="BOD924" s="11" t="s">
        <v>37</v>
      </c>
      <c r="BOE924" s="11"/>
    </row>
    <row r="925" spans="1742:1747" ht="13.2" x14ac:dyDescent="0.25">
      <c r="BNZ925" s="11"/>
      <c r="BOA925" s="11"/>
      <c r="BOB925" s="11"/>
      <c r="BOC925" s="11"/>
      <c r="BOD925" s="11" t="s">
        <v>36</v>
      </c>
      <c r="BOE925" s="11"/>
    </row>
    <row r="926" spans="1742:1747" ht="13.2" x14ac:dyDescent="0.25">
      <c r="BNZ926" s="11"/>
      <c r="BOA926" s="11"/>
      <c r="BOB926" s="11"/>
      <c r="BOC926" s="11"/>
      <c r="BOD926" s="11"/>
      <c r="BOE926" s="11"/>
    </row>
    <row r="927" spans="1742:1747" ht="13.2" x14ac:dyDescent="0.25">
      <c r="BNZ927" s="11"/>
      <c r="BOA927" s="11"/>
      <c r="BOB927" s="11"/>
      <c r="BOC927" s="11"/>
      <c r="BOD927" s="11"/>
      <c r="BOE927" s="13" t="s">
        <v>35</v>
      </c>
    </row>
    <row r="928" spans="1742:1747" ht="13.2" x14ac:dyDescent="0.25">
      <c r="BNZ928" s="11"/>
      <c r="BOA928" s="11"/>
      <c r="BOB928" s="11"/>
      <c r="BOC928" s="11"/>
      <c r="BOD928" s="11"/>
      <c r="BOE928" s="13" t="s">
        <v>34</v>
      </c>
    </row>
    <row r="929" spans="1747:1761" ht="13.2" x14ac:dyDescent="0.25">
      <c r="BOE929" s="13"/>
      <c r="BOF929" s="8"/>
      <c r="BOG929" s="8"/>
      <c r="BOH929" s="8"/>
      <c r="BOI929" s="8"/>
      <c r="BOJ929" s="8"/>
      <c r="BOK929" s="8"/>
      <c r="BOL929" s="8"/>
      <c r="BOM929" s="8"/>
      <c r="BON929" s="8"/>
      <c r="BOO929" s="8"/>
      <c r="BOP929" s="8"/>
      <c r="BOQ929" s="8"/>
      <c r="BOR929" s="8"/>
      <c r="BOS929" s="8"/>
    </row>
    <row r="930" spans="1747:1761" x14ac:dyDescent="0.2">
      <c r="BOE930" s="8"/>
      <c r="BOF930" s="8"/>
      <c r="BOG930" s="8"/>
      <c r="BOH930" s="8"/>
      <c r="BOI930" s="8"/>
      <c r="BOJ930" s="8"/>
      <c r="BOK930" s="8"/>
      <c r="BOL930" s="8"/>
      <c r="BOM930" s="8"/>
      <c r="BON930" s="8"/>
      <c r="BOO930" s="8"/>
      <c r="BOP930" s="8"/>
      <c r="BOQ930" s="8"/>
      <c r="BOR930" s="8"/>
      <c r="BOS930" s="8"/>
    </row>
    <row r="931" spans="1747:1761" x14ac:dyDescent="0.2">
      <c r="BOE931" s="8"/>
      <c r="BOF931" s="8"/>
      <c r="BOG931" s="8"/>
      <c r="BOH931" s="8"/>
      <c r="BOI931" s="8"/>
      <c r="BOJ931" s="8"/>
      <c r="BOK931" s="8"/>
      <c r="BOL931" s="8"/>
      <c r="BOM931" s="8"/>
      <c r="BON931" s="8"/>
      <c r="BOO931" s="8"/>
      <c r="BOP931" s="8"/>
      <c r="BOQ931" s="8"/>
      <c r="BOR931" s="8"/>
      <c r="BOS931" s="8"/>
    </row>
    <row r="932" spans="1747:1761" ht="13.2" x14ac:dyDescent="0.25">
      <c r="BOE932" s="8"/>
      <c r="BOF932" s="8"/>
      <c r="BOG932" s="11"/>
      <c r="BOH932" s="11"/>
      <c r="BOI932" s="11"/>
      <c r="BOJ932" s="11"/>
      <c r="BOK932" s="11"/>
      <c r="BOL932" s="11"/>
      <c r="BOM932" s="11"/>
      <c r="BON932" s="11"/>
      <c r="BOO932" s="529" t="s">
        <v>33</v>
      </c>
      <c r="BOP932" s="529"/>
      <c r="BOQ932" s="529"/>
      <c r="BOR932" s="8"/>
      <c r="BOS932" s="8"/>
    </row>
    <row r="933" spans="1747:1761" ht="13.2" x14ac:dyDescent="0.25">
      <c r="BOE933" s="8"/>
      <c r="BOF933" s="8"/>
      <c r="BOG933" s="11"/>
      <c r="BOH933" s="11"/>
      <c r="BOI933" s="11"/>
      <c r="BOJ933" s="11"/>
      <c r="BOK933" s="11"/>
      <c r="BOL933" s="11"/>
      <c r="BOM933" s="9">
        <v>1</v>
      </c>
      <c r="BON933" s="9">
        <v>2</v>
      </c>
      <c r="BOO933" s="9">
        <v>3</v>
      </c>
      <c r="BOP933" s="16">
        <v>4</v>
      </c>
      <c r="BOQ933" s="16">
        <v>5</v>
      </c>
      <c r="BOR933" s="8"/>
      <c r="BOS933" s="8"/>
    </row>
    <row r="934" spans="1747:1761" ht="13.2" x14ac:dyDescent="0.25">
      <c r="BOE934" s="8"/>
      <c r="BOF934" s="8"/>
      <c r="BOG934" s="11"/>
      <c r="BOH934" s="11"/>
      <c r="BOI934" s="11"/>
      <c r="BOJ934" s="11"/>
      <c r="BOK934" s="11"/>
      <c r="BOL934" s="11"/>
      <c r="BOM934" s="13" t="s">
        <v>32</v>
      </c>
      <c r="BON934" s="13" t="s">
        <v>31</v>
      </c>
      <c r="BOO934" s="13" t="s">
        <v>30</v>
      </c>
      <c r="BOP934" s="13" t="s">
        <v>29</v>
      </c>
      <c r="BOQ934" s="13" t="s">
        <v>28</v>
      </c>
      <c r="BOR934" s="8"/>
      <c r="BOS934" s="8"/>
    </row>
    <row r="935" spans="1747:1761" ht="13.2" x14ac:dyDescent="0.25">
      <c r="BOE935" s="8"/>
      <c r="BOF935" s="8"/>
      <c r="BOG935" s="11"/>
      <c r="BOH935" s="11"/>
      <c r="BOI935" s="11"/>
      <c r="BOJ935" s="11"/>
      <c r="BOK935" s="11"/>
      <c r="BOL935" s="11"/>
      <c r="BOM935" s="12">
        <v>0.2</v>
      </c>
      <c r="BON935" s="12">
        <v>0.4</v>
      </c>
      <c r="BOO935" s="12">
        <v>0.6</v>
      </c>
      <c r="BOP935" s="12">
        <v>0.8</v>
      </c>
      <c r="BOQ935" s="12">
        <v>1</v>
      </c>
      <c r="BOR935" s="8"/>
      <c r="BOS935" s="8"/>
    </row>
    <row r="936" spans="1747:1761" ht="13.2" x14ac:dyDescent="0.25">
      <c r="BOE936" s="8"/>
      <c r="BOF936" s="8"/>
      <c r="BOG936" s="11"/>
      <c r="BOH936" s="11"/>
      <c r="BOI936" s="11"/>
      <c r="BOJ936" s="11"/>
      <c r="BOK936" s="11"/>
      <c r="BOL936" s="11"/>
      <c r="BOM936" s="9"/>
      <c r="BON936" s="9"/>
      <c r="BOO936" s="9"/>
      <c r="BOP936" s="16"/>
      <c r="BOQ936" s="16"/>
      <c r="BOR936" s="8"/>
      <c r="BOS936" s="8"/>
    </row>
    <row r="937" spans="1747:1761" ht="13.2" x14ac:dyDescent="0.25">
      <c r="BOE937" s="8"/>
      <c r="BOF937" s="8"/>
      <c r="BOG937" s="537" t="s">
        <v>27</v>
      </c>
      <c r="BOH937" s="14">
        <v>5</v>
      </c>
      <c r="BOI937" s="13" t="s">
        <v>26</v>
      </c>
      <c r="BOJ937" s="12">
        <v>1</v>
      </c>
      <c r="BOK937" s="11" t="s">
        <v>25</v>
      </c>
      <c r="BOL937" s="10">
        <v>1</v>
      </c>
      <c r="BOM937" s="9" t="s">
        <v>14</v>
      </c>
      <c r="BON937" s="9" t="s">
        <v>14</v>
      </c>
      <c r="BOO937" s="9" t="s">
        <v>14</v>
      </c>
      <c r="BOP937" s="9" t="s">
        <v>14</v>
      </c>
      <c r="BOQ937" s="9" t="s">
        <v>13</v>
      </c>
      <c r="BOR937" s="8"/>
      <c r="BOS937" s="8"/>
    </row>
    <row r="938" spans="1747:1761" ht="13.2" x14ac:dyDescent="0.25">
      <c r="BOE938" s="8"/>
      <c r="BOF938" s="8"/>
      <c r="BOG938" s="537"/>
      <c r="BOH938" s="14">
        <v>4</v>
      </c>
      <c r="BOI938" s="13" t="s">
        <v>24</v>
      </c>
      <c r="BOJ938" s="12">
        <v>0.8</v>
      </c>
      <c r="BOK938" s="11" t="s">
        <v>23</v>
      </c>
      <c r="BOL938" s="10">
        <v>0.8</v>
      </c>
      <c r="BOM938" s="9" t="s">
        <v>15</v>
      </c>
      <c r="BON938" s="9" t="s">
        <v>15</v>
      </c>
      <c r="BOO938" s="9" t="s">
        <v>14</v>
      </c>
      <c r="BOP938" s="9" t="s">
        <v>14</v>
      </c>
      <c r="BOQ938" s="9" t="s">
        <v>13</v>
      </c>
      <c r="BOR938" s="8"/>
      <c r="BOS938" s="8"/>
    </row>
    <row r="939" spans="1747:1761" ht="13.2" x14ac:dyDescent="0.25">
      <c r="BOE939" s="8"/>
      <c r="BOF939" s="8"/>
      <c r="BOG939" s="537"/>
      <c r="BOH939" s="14">
        <v>3</v>
      </c>
      <c r="BOI939" s="13" t="s">
        <v>22</v>
      </c>
      <c r="BOJ939" s="12">
        <v>0.6</v>
      </c>
      <c r="BOK939" s="11" t="s">
        <v>21</v>
      </c>
      <c r="BOL939" s="10">
        <v>0.6</v>
      </c>
      <c r="BOM939" s="9" t="s">
        <v>15</v>
      </c>
      <c r="BON939" s="9" t="s">
        <v>15</v>
      </c>
      <c r="BOO939" s="9" t="s">
        <v>15</v>
      </c>
      <c r="BOP939" s="9" t="s">
        <v>14</v>
      </c>
      <c r="BOQ939" s="9" t="s">
        <v>13</v>
      </c>
      <c r="BOR939" s="8"/>
      <c r="BOS939" s="8"/>
    </row>
    <row r="940" spans="1747:1761" ht="13.2" x14ac:dyDescent="0.25">
      <c r="BOE940" s="8"/>
      <c r="BOF940" s="8"/>
      <c r="BOG940" s="537"/>
      <c r="BOH940" s="14">
        <v>2</v>
      </c>
      <c r="BOI940" s="13" t="s">
        <v>20</v>
      </c>
      <c r="BOJ940" s="12">
        <v>0.4</v>
      </c>
      <c r="BOK940" s="11" t="s">
        <v>19</v>
      </c>
      <c r="BOL940" s="10">
        <v>0.4</v>
      </c>
      <c r="BOM940" s="9" t="s">
        <v>16</v>
      </c>
      <c r="BON940" s="9" t="s">
        <v>15</v>
      </c>
      <c r="BOO940" s="9" t="s">
        <v>15</v>
      </c>
      <c r="BOP940" s="9" t="s">
        <v>14</v>
      </c>
      <c r="BOQ940" s="9" t="s">
        <v>13</v>
      </c>
      <c r="BOR940" s="8"/>
      <c r="BOS940" s="8"/>
    </row>
    <row r="941" spans="1747:1761" ht="13.2" x14ac:dyDescent="0.25">
      <c r="BOE941" s="8"/>
      <c r="BOF941" s="8"/>
      <c r="BOG941" s="537"/>
      <c r="BOH941" s="14">
        <v>1</v>
      </c>
      <c r="BOI941" s="13" t="s">
        <v>18</v>
      </c>
      <c r="BOJ941" s="12">
        <v>0.2</v>
      </c>
      <c r="BOK941" s="11" t="s">
        <v>17</v>
      </c>
      <c r="BOL941" s="10">
        <v>0.2</v>
      </c>
      <c r="BOM941" s="9" t="s">
        <v>16</v>
      </c>
      <c r="BON941" s="9" t="s">
        <v>16</v>
      </c>
      <c r="BOO941" s="9" t="s">
        <v>15</v>
      </c>
      <c r="BOP941" s="9" t="s">
        <v>14</v>
      </c>
      <c r="BOQ941" s="9" t="s">
        <v>13</v>
      </c>
      <c r="BOR941" s="8"/>
      <c r="BOS941" s="8"/>
    </row>
    <row r="942" spans="1747:1761" x14ac:dyDescent="0.2">
      <c r="BOE942" s="8"/>
      <c r="BOF942" s="8"/>
      <c r="BOG942" s="8"/>
      <c r="BOH942" s="8"/>
      <c r="BOI942" s="8"/>
      <c r="BOJ942" s="8"/>
      <c r="BOK942" s="8"/>
      <c r="BOL942" s="8"/>
      <c r="BOM942" s="8"/>
      <c r="BON942" s="8"/>
      <c r="BOO942" s="8"/>
      <c r="BOP942" s="8"/>
      <c r="BOQ942" s="8"/>
      <c r="BOR942" s="8"/>
      <c r="BOS942" s="8"/>
    </row>
    <row r="943" spans="1747:1761" x14ac:dyDescent="0.2">
      <c r="BOE943" s="8"/>
      <c r="BOF943" s="8"/>
      <c r="BOG943" s="8"/>
      <c r="BOH943" s="8"/>
      <c r="BOI943" s="8"/>
      <c r="BOJ943" s="8"/>
      <c r="BOK943" s="8"/>
      <c r="BOL943" s="8"/>
      <c r="BOM943" s="8"/>
      <c r="BON943" s="8"/>
      <c r="BOO943" s="8"/>
      <c r="BOP943" s="8"/>
      <c r="BOQ943" s="8"/>
      <c r="BOR943" s="8"/>
      <c r="BOS943" s="8"/>
    </row>
    <row r="944" spans="1747:1761" x14ac:dyDescent="0.2">
      <c r="BOE944" s="8"/>
      <c r="BOF944" s="8"/>
      <c r="BOG944" s="8"/>
      <c r="BOH944" s="8"/>
      <c r="BOI944" s="8"/>
      <c r="BOJ944" s="8"/>
      <c r="BOK944" s="8"/>
      <c r="BOL944" s="8"/>
      <c r="BOM944" s="8"/>
      <c r="BON944" s="8"/>
      <c r="BOO944" s="8"/>
      <c r="BOP944" s="8"/>
      <c r="BOQ944" s="8"/>
      <c r="BOR944" s="8"/>
      <c r="BOS944" s="8" t="s">
        <v>12</v>
      </c>
    </row>
    <row r="945" spans="1761:1763" x14ac:dyDescent="0.2">
      <c r="BOS945" s="8" t="s">
        <v>11</v>
      </c>
    </row>
    <row r="946" spans="1761:1763" x14ac:dyDescent="0.2">
      <c r="BOS946" s="8" t="s">
        <v>10</v>
      </c>
    </row>
    <row r="947" spans="1761:1763" x14ac:dyDescent="0.2">
      <c r="BOS947" s="8" t="s">
        <v>9</v>
      </c>
    </row>
    <row r="948" spans="1761:1763" x14ac:dyDescent="0.2">
      <c r="BOS948" s="8" t="s">
        <v>8</v>
      </c>
    </row>
    <row r="949" spans="1761:1763" x14ac:dyDescent="0.2">
      <c r="BOS949" s="8" t="s">
        <v>7</v>
      </c>
    </row>
    <row r="952" spans="1761:1763" x14ac:dyDescent="0.2">
      <c r="BOU952" s="7" t="s">
        <v>6</v>
      </c>
    </row>
    <row r="953" spans="1761:1763" x14ac:dyDescent="0.2">
      <c r="BOU953" s="6" t="s">
        <v>5</v>
      </c>
    </row>
    <row r="954" spans="1761:1763" ht="20.399999999999999" x14ac:dyDescent="0.2">
      <c r="BOU954" s="6" t="s">
        <v>4</v>
      </c>
    </row>
    <row r="955" spans="1761:1763" x14ac:dyDescent="0.2">
      <c r="BOU955" s="6" t="s">
        <v>3</v>
      </c>
    </row>
    <row r="956" spans="1761:1763" x14ac:dyDescent="0.2">
      <c r="BOU956" s="6" t="s">
        <v>2</v>
      </c>
    </row>
    <row r="957" spans="1761:1763" x14ac:dyDescent="0.2">
      <c r="BOU957" s="6" t="s">
        <v>1</v>
      </c>
    </row>
    <row r="958" spans="1761:1763" x14ac:dyDescent="0.2">
      <c r="BOU958" s="1" t="s">
        <v>0</v>
      </c>
    </row>
  </sheetData>
  <mergeCells count="20">
    <mergeCell ref="B7:H7"/>
    <mergeCell ref="J7:AB7"/>
    <mergeCell ref="B1:I1"/>
    <mergeCell ref="J1:K4"/>
    <mergeCell ref="B2:I2"/>
    <mergeCell ref="C3:H3"/>
    <mergeCell ref="C4:H4"/>
    <mergeCell ref="E5:G5"/>
    <mergeCell ref="I5:N5"/>
    <mergeCell ref="BOG937:BOG941"/>
    <mergeCell ref="AC7:AH7"/>
    <mergeCell ref="AI7:AL7"/>
    <mergeCell ref="BLW682:BLY682"/>
    <mergeCell ref="BLQ686:BLQ690"/>
    <mergeCell ref="BMX796:BMZ796"/>
    <mergeCell ref="BOO932:BOQ932"/>
    <mergeCell ref="O5:P5"/>
    <mergeCell ref="Q5:R5"/>
    <mergeCell ref="U5:V5"/>
    <mergeCell ref="W5:X5"/>
  </mergeCells>
  <conditionalFormatting sqref="AG9:AG97">
    <cfRule type="containsText" dxfId="1256" priority="1" operator="containsText" text="BAJO">
      <formula>NOT(ISERROR(SEARCH("BAJO",AG9)))</formula>
    </cfRule>
    <cfRule type="containsText" dxfId="1255" priority="2" operator="containsText" text="MODERADO">
      <formula>NOT(ISERROR(SEARCH("MODERADO",AG9)))</formula>
    </cfRule>
    <cfRule type="containsText" dxfId="1254" priority="3" operator="containsText" text="ALTO">
      <formula>NOT(ISERROR(SEARCH("ALTO",AG9)))</formula>
    </cfRule>
    <cfRule type="containsText" dxfId="1253" priority="4" operator="containsText" text="EXTREMO">
      <formula>NOT(ISERROR(SEARCH("EXTREMO",AG9)))</formula>
    </cfRule>
  </conditionalFormatting>
  <conditionalFormatting sqref="CL9:CP97">
    <cfRule type="containsText" dxfId="1252" priority="5" operator="containsText" text="BAJO">
      <formula>NOT(ISERROR(SEARCH("BAJO",CL9)))</formula>
    </cfRule>
  </conditionalFormatting>
  <conditionalFormatting sqref="CP9:CP97 DJ9:DK97 DQ9:DR97 DX9:DY97 EE9:EF97 EL9:EM97 ES9:ET97 EZ9:FA97 FG9:FH97 FN9:FO97 FU9:FV97 GB9:GC97">
    <cfRule type="containsText" dxfId="1251" priority="29" operator="containsText" text="ALTO">
      <formula>NOT(ISERROR(SEARCH("ALTO",CP9)))</formula>
    </cfRule>
    <cfRule type="containsText" dxfId="1250" priority="30" operator="containsText" text="EXTREMO">
      <formula>NOT(ISERROR(SEARCH("EXTREMO",CP9)))</formula>
    </cfRule>
  </conditionalFormatting>
  <conditionalFormatting sqref="DB9:DC97">
    <cfRule type="containsText" dxfId="1249" priority="25" operator="containsText" text="MODERADO">
      <formula>NOT(ISERROR(SEARCH("MODERADO",DB9)))</formula>
    </cfRule>
    <cfRule type="containsText" dxfId="1248" priority="26" operator="containsText" text="ALTO">
      <formula>NOT(ISERROR(SEARCH("ALTO",DB9)))</formula>
    </cfRule>
    <cfRule type="containsText" dxfId="1247" priority="27" operator="containsText" text="EXTREMO">
      <formula>NOT(ISERROR(SEARCH("EXTREMO",DB9)))</formula>
    </cfRule>
  </conditionalFormatting>
  <conditionalFormatting sqref="DJ9:DK97 DQ9:DR97 DX9:DY97 EE9:EF97 EL9:EM97 ES9:ET97 EZ9:FA97 FG9:FH97 FN9:FO97 FU9:FV97 GB9:GC97 CP9:CP97">
    <cfRule type="containsText" dxfId="1246" priority="28" operator="containsText" text="MODERADO">
      <formula>NOT(ISERROR(SEARCH("MODERADO",CP9)))</formula>
    </cfRule>
  </conditionalFormatting>
  <conditionalFormatting sqref="ER9:EU97 EY9:FB97 FF9:FI97 FM9:FP97 FT9:FW97 GA9:GD97 DB9:DD97 DF9:DF97 DI9:DL97 DN9:DN97 DP9:DS97 DU9:DU97 DW9:DZ97 EB9:EB97 ED9:EG97 EI9:EI97 EK9:EN97 EP9:EP97 EW9:EW97 FD9:FD97 FK9:FK97 FR9:FR97 FY9:FY97 GF9:GF97 GH9:GI97">
    <cfRule type="containsText" dxfId="1245" priority="24" operator="containsText" text="BAJO">
      <formula>NOT(ISERROR(SEARCH("BAJO",DB9)))</formula>
    </cfRule>
  </conditionalFormatting>
  <conditionalFormatting sqref="ES9:ET9">
    <cfRule type="containsText" dxfId="1244" priority="21" operator="containsText" text="MODERADO">
      <formula>NOT(ISERROR(SEARCH("MODERADO",ES9)))</formula>
    </cfRule>
    <cfRule type="containsText" dxfId="1243" priority="22" operator="containsText" text="ALTO">
      <formula>NOT(ISERROR(SEARCH("ALTO",ES9)))</formula>
    </cfRule>
    <cfRule type="containsText" dxfId="1242" priority="23" operator="containsText" text="EXTREMO">
      <formula>NOT(ISERROR(SEARCH("EXTREMO",ES9)))</formula>
    </cfRule>
  </conditionalFormatting>
  <conditionalFormatting sqref="EZ9:FA9">
    <cfRule type="containsText" dxfId="1241" priority="18" operator="containsText" text="MODERADO">
      <formula>NOT(ISERROR(SEARCH("MODERADO",EZ9)))</formula>
    </cfRule>
    <cfRule type="containsText" dxfId="1240" priority="19" operator="containsText" text="ALTO">
      <formula>NOT(ISERROR(SEARCH("ALTO",EZ9)))</formula>
    </cfRule>
    <cfRule type="containsText" dxfId="1239" priority="20" operator="containsText" text="EXTREMO">
      <formula>NOT(ISERROR(SEARCH("EXTREMO",EZ9)))</formula>
    </cfRule>
  </conditionalFormatting>
  <conditionalFormatting sqref="FG9:FH9">
    <cfRule type="containsText" dxfId="1238" priority="15" operator="containsText" text="MODERADO">
      <formula>NOT(ISERROR(SEARCH("MODERADO",FG9)))</formula>
    </cfRule>
    <cfRule type="containsText" dxfId="1237" priority="16" operator="containsText" text="ALTO">
      <formula>NOT(ISERROR(SEARCH("ALTO",FG9)))</formula>
    </cfRule>
    <cfRule type="containsText" dxfId="1236" priority="17" operator="containsText" text="EXTREMO">
      <formula>NOT(ISERROR(SEARCH("EXTREMO",FG9)))</formula>
    </cfRule>
  </conditionalFormatting>
  <conditionalFormatting sqref="FN9:FO9">
    <cfRule type="containsText" dxfId="1235" priority="12" operator="containsText" text="MODERADO">
      <formula>NOT(ISERROR(SEARCH("MODERADO",FN9)))</formula>
    </cfRule>
    <cfRule type="containsText" dxfId="1234" priority="13" operator="containsText" text="ALTO">
      <formula>NOT(ISERROR(SEARCH("ALTO",FN9)))</formula>
    </cfRule>
    <cfRule type="containsText" dxfId="1233" priority="14" operator="containsText" text="EXTREMO">
      <formula>NOT(ISERROR(SEARCH("EXTREMO",FN9)))</formula>
    </cfRule>
  </conditionalFormatting>
  <conditionalFormatting sqref="FU9:FV9">
    <cfRule type="containsText" dxfId="1232" priority="9" operator="containsText" text="MODERADO">
      <formula>NOT(ISERROR(SEARCH("MODERADO",FU9)))</formula>
    </cfRule>
    <cfRule type="containsText" dxfId="1231" priority="10" operator="containsText" text="ALTO">
      <formula>NOT(ISERROR(SEARCH("ALTO",FU9)))</formula>
    </cfRule>
    <cfRule type="containsText" dxfId="1230" priority="11" operator="containsText" text="EXTREMO">
      <formula>NOT(ISERROR(SEARCH("EXTREMO",FU9)))</formula>
    </cfRule>
  </conditionalFormatting>
  <conditionalFormatting sqref="GB9:GC9">
    <cfRule type="containsText" dxfId="1229" priority="6" operator="containsText" text="MODERADO">
      <formula>NOT(ISERROR(SEARCH("MODERADO",GB9)))</formula>
    </cfRule>
    <cfRule type="containsText" dxfId="1228" priority="7" operator="containsText" text="ALTO">
      <formula>NOT(ISERROR(SEARCH("ALTO",GB9)))</formula>
    </cfRule>
    <cfRule type="containsText" dxfId="1227" priority="8" operator="containsText" text="EXTREMO">
      <formula>NOT(ISERROR(SEARCH("EXTREMO",GB9)))</formula>
    </cfRule>
  </conditionalFormatting>
  <dataValidations count="18">
    <dataValidation type="list" allowBlank="1" showInputMessage="1" showErrorMessage="1" sqref="BMA694:BMA698" xr:uid="{00000000-0002-0000-0000-000011000000}">
      <formula1>TipoCausa</formula1>
    </dataValidation>
    <dataValidation showInputMessage="1" showErrorMessage="1" errorTitle="Rechazado" error="Solo son validadas las opciones de la lista" sqref="CR19:CR97 CS9:CS97 AK9:AL97 CP9:CQ97 CU17:CV17 CU11 CU19:CU97 CU13 CU9:CV9 CV12:CV16 CV18:CV97" xr:uid="{00000000-0002-0000-0000-000010000000}"/>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I9:I97" xr:uid="{00000000-0002-0000-0000-00000F000000}">
      <formula1>PROBAB</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xr:uid="{00000000-0002-0000-0000-00000E000000}">
      <formula1>IMPACTO</formula1>
    </dataValidation>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BN9:BN97 BR9:BR97 BV9:BV97 BZ9:BZ97 CH9:CH97 CD9:CD97 BF9:BF97 BJ9:BJ97 CW9:CW97 CT9:CT97 BB9:BB97 AT9:AT97 AP9:AP97 AX9:AX97 CK9:CO97" xr:uid="{00000000-0002-0000-0000-00000D000000}">
      <formula1>Efecto</formula1>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CL9:CO97" xr:uid="{00000000-0002-0000-0000-00000C000000}"/>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xr:uid="{00000000-0002-0000-0000-00000B000000}">
      <formula1>0</formula1>
      <formula2>100</formula2>
    </dataValidation>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J9:AB97" xr:uid="{00000000-0002-0000-0000-00000A000000}">
      <formula1>SINO</formula1>
    </dataValidation>
    <dataValidation type="list" allowBlank="1" showInputMessage="1" sqref="E9:E10" xr:uid="{00000000-0002-0000-0000-000009000000}">
      <formula1>$BMH$721:$BMH$729</formula1>
    </dataValidation>
    <dataValidation type="list" showErrorMessage="1" sqref="BH9:BH97 CF9:CF97 BL9:BL97 BP9:BP97 BT9:BT97 BX9:BX97 CB9:CB97 AZ9:AZ97 AR9:AR97 AN9:AN97 AV9:AV97 BD9:BD97" xr:uid="{00000000-0002-0000-0000-000008000000}">
      <formula1>IMPLEMENT</formula1>
    </dataValidation>
    <dataValidation type="list" showInputMessage="1" showErrorMessage="1" errorTitle="Rechazado" error="Solo son validadas las opciones de la lista" sqref="BG9:BG97 BK9:BK97 BO9:BO97 BS9:BS97 BW9:BW97 CA9:CA97 CE9:CE97 AY9:AY97 AM9:AM97 AQ9:AQ97 AU9:AU97 BC9:BC97" xr:uid="{00000000-0002-0000-0000-000007000000}">
      <formula1>FRECUENCY</formula1>
    </dataValidation>
    <dataValidation type="list" allowBlank="1" showInputMessage="1" showErrorMessage="1" sqref="G9:G97" xr:uid="{00000000-0002-0000-0000-000006000000}">
      <formula1>consecuencias</formula1>
    </dataValidation>
    <dataValidation type="list" allowBlank="1" showInputMessage="1" sqref="H9:H97" xr:uid="{00000000-0002-0000-0000-000005000000}">
      <formula1>TramitesSer</formula1>
    </dataValidation>
    <dataValidation type="list" allowBlank="1" showInputMessage="1" sqref="E11:E97" xr:uid="{00000000-0002-0000-0000-000004000000}">
      <formula1>ExternoExp</formula1>
    </dataValidation>
    <dataValidation type="list" allowBlank="1" showInputMessage="1" sqref="D9:D97" xr:uid="{00000000-0002-0000-0000-000003000000}">
      <formula1>InternoExp</formula1>
    </dataValidation>
    <dataValidation type="list" allowBlank="1" showInputMessage="1" sqref="F9:F97" xr:uid="{00000000-0002-0000-0000-000002000000}">
      <formula1>TipoCau</formula1>
    </dataValidation>
    <dataValidation type="list" sqref="CI9:CI97" xr:uid="{00000000-0002-0000-0000-000001000000}">
      <formula1>IMPLEMENT</formula1>
    </dataValidation>
    <dataValidation type="list" showInputMessage="1" showErrorMessage="1" sqref="BU9:BU97 BQ9:BQ97 CC9:CC97 BY9:BY97 CG9:CG97 BI9:BI97 CJ9:CJ97 BM9:BM97 BA9:BA97 AS9:AS97 AO9:AO97 AW9:AW97 BE9:BE97" xr:uid="{00000000-0002-0000-0000-000000000000}">
      <formula1>TIP_CONTROL</formula1>
    </dataValidation>
  </dataValidations>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39D99-F54D-419E-B64B-5F85499FFB71}">
  <dimension ref="A1:BOU870"/>
  <sheetViews>
    <sheetView topLeftCell="A26" workbookViewId="0">
      <selection activeCell="CS8" sqref="CS8"/>
    </sheetView>
  </sheetViews>
  <sheetFormatPr baseColWidth="10" defaultRowHeight="10.199999999999999" x14ac:dyDescent="0.2"/>
  <cols>
    <col min="1" max="1" width="4.77734375" style="1" customWidth="1"/>
    <col min="2" max="2" width="23.21875" style="1" customWidth="1"/>
    <col min="3" max="3" width="29.21875" style="1" customWidth="1"/>
    <col min="4" max="4" width="23.77734375" style="1" customWidth="1"/>
    <col min="5" max="6" width="13.44140625" style="1" customWidth="1"/>
    <col min="7" max="8" width="23.77734375" style="1" customWidth="1"/>
    <col min="9" max="9" width="12" style="161" customWidth="1"/>
    <col min="10" max="28" width="9.77734375" style="2" customWidth="1"/>
    <col min="29" max="29" width="18.77734375" style="2" customWidth="1"/>
    <col min="30" max="30" width="5.77734375" style="2" customWidth="1"/>
    <col min="31" max="31" width="9.77734375" style="2" customWidth="1"/>
    <col min="32" max="32" width="5.77734375" style="1" customWidth="1"/>
    <col min="33" max="33" width="12.77734375" style="2" customWidth="1"/>
    <col min="34" max="34" width="6.44140625" style="5" customWidth="1"/>
    <col min="35" max="35" width="51.77734375" style="160" customWidth="1"/>
    <col min="36" max="36" width="17.77734375" style="1" customWidth="1"/>
    <col min="37" max="37" width="23" style="4" customWidth="1"/>
    <col min="38" max="38" width="18" style="4" customWidth="1"/>
    <col min="39" max="39" width="8.77734375" style="4" customWidth="1"/>
    <col min="40" max="40" width="12.21875" style="1" customWidth="1"/>
    <col min="41" max="41" width="8.77734375" style="1" customWidth="1"/>
    <col min="42" max="42" width="9.21875" style="4" customWidth="1"/>
    <col min="43" max="43" width="8.77734375" style="4" customWidth="1"/>
    <col min="44" max="44" width="12.21875" style="1" customWidth="1"/>
    <col min="45" max="45" width="8.77734375" style="1" customWidth="1"/>
    <col min="46" max="46" width="9.21875" style="4" customWidth="1"/>
    <col min="47" max="47" width="8.77734375" style="4" customWidth="1"/>
    <col min="48" max="48" width="12.21875" style="1" customWidth="1"/>
    <col min="49" max="49" width="8.77734375" style="1" customWidth="1"/>
    <col min="50" max="50" width="9.21875" style="4" customWidth="1"/>
    <col min="51" max="51" width="8.77734375" style="4" customWidth="1"/>
    <col min="52" max="52" width="12.21875" style="1" customWidth="1"/>
    <col min="53" max="53" width="8.77734375" style="1" customWidth="1"/>
    <col min="54" max="54" width="9.21875" style="4" customWidth="1"/>
    <col min="55" max="55" width="8.77734375" style="4" customWidth="1"/>
    <col min="56" max="56" width="12.21875" style="1" customWidth="1"/>
    <col min="57" max="57" width="8.77734375" style="1" customWidth="1"/>
    <col min="58" max="58" width="9.21875" style="4" customWidth="1"/>
    <col min="59" max="59" width="8.77734375" style="4" customWidth="1"/>
    <col min="60" max="60" width="12.21875" style="1" customWidth="1"/>
    <col min="61" max="61" width="8.77734375" style="1" customWidth="1"/>
    <col min="62" max="62" width="9.21875" style="4" customWidth="1"/>
    <col min="63" max="63" width="8.77734375" style="4" customWidth="1"/>
    <col min="64" max="64" width="12.21875" style="1" customWidth="1"/>
    <col min="65" max="65" width="8.77734375" style="1" customWidth="1"/>
    <col min="66" max="66" width="9.21875" style="4" customWidth="1"/>
    <col min="67" max="67" width="8.77734375" style="4" customWidth="1"/>
    <col min="68" max="68" width="12.21875" style="1" customWidth="1"/>
    <col min="69" max="69" width="8.77734375" style="1" customWidth="1"/>
    <col min="70" max="70" width="9.21875" style="4" customWidth="1"/>
    <col min="71" max="71" width="8.77734375" style="4" customWidth="1"/>
    <col min="72" max="72" width="12.21875" style="1" customWidth="1"/>
    <col min="73" max="73" width="8.77734375" style="1" customWidth="1"/>
    <col min="74" max="74" width="9.21875" style="4" customWidth="1"/>
    <col min="75" max="75" width="8.77734375" style="4" customWidth="1"/>
    <col min="76" max="76" width="12.21875" style="1" customWidth="1"/>
    <col min="77" max="77" width="8.77734375" style="1" customWidth="1"/>
    <col min="78" max="78" width="9.21875" style="4" customWidth="1"/>
    <col min="79" max="79" width="8.77734375" style="4" customWidth="1"/>
    <col min="80" max="80" width="12.21875" style="1" customWidth="1"/>
    <col min="81" max="81" width="8.77734375" style="1" customWidth="1"/>
    <col min="82" max="82" width="9.21875" style="4" customWidth="1"/>
    <col min="83" max="83" width="8.77734375" style="4" customWidth="1"/>
    <col min="84" max="84" width="12.21875" style="1" customWidth="1"/>
    <col min="85" max="85" width="8.77734375" style="1" customWidth="1"/>
    <col min="86" max="86" width="9.21875" style="4" customWidth="1"/>
    <col min="87" max="89" width="2.21875" style="4" customWidth="1"/>
    <col min="90" max="90" width="9.77734375" style="4" customWidth="1"/>
    <col min="91" max="91" width="6.77734375" style="4" customWidth="1"/>
    <col min="92" max="92" width="9.77734375" style="4" customWidth="1"/>
    <col min="93" max="93" width="6.77734375" style="4" customWidth="1"/>
    <col min="94" max="94" width="9.77734375" style="4" customWidth="1"/>
    <col min="95" max="95" width="6.77734375" style="4" customWidth="1"/>
    <col min="96" max="96" width="22.77734375" style="4" customWidth="1"/>
    <col min="97" max="97" width="7" style="4" customWidth="1"/>
    <col min="98" max="98" width="1" style="4" customWidth="1"/>
    <col min="99" max="99" width="57" style="159" customWidth="1"/>
    <col min="100" max="100" width="27.44140625" style="4" customWidth="1"/>
    <col min="101" max="101" width="1.44140625" style="4" hidden="1" customWidth="1"/>
    <col min="102" max="105" width="5.44140625" style="4" hidden="1" customWidth="1"/>
    <col min="106" max="106" width="5.77734375" style="1" hidden="1" customWidth="1"/>
    <col min="107" max="108" width="6.77734375" style="1" hidden="1" customWidth="1"/>
    <col min="109" max="109" width="4.44140625" style="4" hidden="1" customWidth="1"/>
    <col min="110" max="110" width="6.44140625" style="1" hidden="1" customWidth="1"/>
    <col min="111" max="112" width="6.44140625" style="4" hidden="1" customWidth="1"/>
    <col min="113" max="113" width="19" style="1" hidden="1" customWidth="1"/>
    <col min="114" max="116" width="6" style="1" hidden="1" customWidth="1"/>
    <col min="117" max="117" width="4.44140625" style="4" hidden="1" customWidth="1"/>
    <col min="118" max="118" width="6.44140625" style="1" hidden="1" customWidth="1"/>
    <col min="119" max="119" width="6.44140625" style="4" hidden="1" customWidth="1"/>
    <col min="120" max="191" width="6" style="1" hidden="1" customWidth="1"/>
    <col min="192" max="192" width="7.44140625" style="1" hidden="1" customWidth="1"/>
    <col min="193" max="224" width="8" style="1" customWidth="1"/>
    <col min="225" max="1677" width="2.21875" style="1" customWidth="1"/>
    <col min="1678" max="1680" width="10.88671875" style="1"/>
    <col min="1681" max="1681" width="4.21875" style="1" customWidth="1"/>
    <col min="1682" max="1683" width="10.88671875" style="1"/>
    <col min="1684" max="1684" width="4.77734375" style="1" customWidth="1"/>
    <col min="1685" max="1690" width="10.88671875" style="1"/>
    <col min="1691" max="1691" width="36.21875" style="1" customWidth="1"/>
    <col min="1692" max="1692" width="10.88671875" style="1"/>
    <col min="1693" max="1693" width="45.44140625" style="1" customWidth="1"/>
    <col min="1694" max="1695" width="10.88671875" style="1"/>
    <col min="1696" max="1696" width="10.88671875" style="3"/>
    <col min="1697" max="1697" width="10.88671875" style="1"/>
    <col min="1698" max="1698" width="32.44140625" style="2" customWidth="1"/>
    <col min="1699" max="1702" width="10.88671875" style="1"/>
    <col min="1703" max="1703" width="35.44140625" style="1" customWidth="1"/>
    <col min="1704" max="1762" width="10.88671875" style="1"/>
    <col min="1763" max="1763" width="26.44140625" style="1" customWidth="1"/>
    <col min="1764" max="1766" width="10.88671875" style="1"/>
    <col min="1767" max="1767" width="17.44140625" style="1" customWidth="1"/>
    <col min="1768" max="1892" width="10.88671875" style="1"/>
    <col min="1893" max="1893" width="12" style="1" customWidth="1"/>
    <col min="1894" max="1894" width="2.77734375" style="1" customWidth="1"/>
    <col min="1895" max="1896" width="6.44140625" style="1" customWidth="1"/>
    <col min="1897" max="1897" width="5.77734375" style="1" customWidth="1"/>
    <col min="1898" max="1898" width="6.44140625" style="1" customWidth="1"/>
    <col min="1899" max="1899" width="13.77734375" style="1" customWidth="1"/>
    <col min="1900" max="1901" width="9" style="1" customWidth="1"/>
    <col min="1902" max="1902" width="2.44140625" style="1" customWidth="1"/>
    <col min="1903" max="1903" width="8.77734375" style="1" customWidth="1"/>
    <col min="1904" max="1904" width="7.44140625" style="1" customWidth="1"/>
    <col min="1905" max="1907" width="3.77734375" style="1" customWidth="1"/>
    <col min="1908" max="1908" width="3.44140625" style="1" customWidth="1"/>
    <col min="1909" max="1909" width="2.77734375" style="1" customWidth="1"/>
    <col min="1910" max="1910" width="3" style="1" customWidth="1"/>
    <col min="1911" max="1913" width="0" style="1" hidden="1" customWidth="1"/>
    <col min="1914" max="1914" width="4.44140625" style="1" customWidth="1"/>
    <col min="1915" max="1915" width="0" style="1" hidden="1" customWidth="1"/>
    <col min="1916" max="1917" width="14.77734375" style="1" customWidth="1"/>
    <col min="1918" max="1918" width="15.21875" style="1" customWidth="1"/>
    <col min="1919" max="1919" width="6.44140625" style="1" customWidth="1"/>
    <col min="1920" max="1920" width="15.21875" style="1" customWidth="1"/>
    <col min="1921" max="1921" width="4.21875" style="1" customWidth="1"/>
    <col min="1922" max="1922" width="3" style="1" customWidth="1"/>
    <col min="1923" max="1925" width="0" style="1" hidden="1" customWidth="1"/>
    <col min="1926" max="1926" width="3" style="1" customWidth="1"/>
    <col min="1927" max="1927" width="0" style="1" hidden="1" customWidth="1"/>
    <col min="1928" max="1928" width="3" style="1" customWidth="1"/>
    <col min="1929" max="1929" width="0" style="1" hidden="1" customWidth="1"/>
    <col min="1930" max="1930" width="4.44140625" style="1" customWidth="1"/>
    <col min="1931" max="1931" width="34.21875" style="1" customWidth="1"/>
    <col min="1932" max="1932" width="23.44140625" style="1" customWidth="1"/>
    <col min="1933" max="1933" width="9.21875" style="1" customWidth="1"/>
    <col min="1934" max="1934" width="19.44140625" style="1" customWidth="1"/>
    <col min="1935" max="1935" width="42.77734375" style="1" customWidth="1"/>
    <col min="1936" max="1936" width="5.77734375" style="1" customWidth="1"/>
    <col min="1937" max="1937" width="31.44140625" style="1" customWidth="1"/>
    <col min="1938" max="1938" width="16.21875" style="1" customWidth="1"/>
    <col min="1939" max="1940" width="9.21875" style="1" customWidth="1"/>
    <col min="1941" max="1941" width="11.21875" style="1" customWidth="1"/>
    <col min="1942" max="1942" width="2.21875" style="1" customWidth="1"/>
    <col min="1943" max="2148" width="10.88671875" style="1"/>
    <col min="2149" max="2149" width="12" style="1" customWidth="1"/>
    <col min="2150" max="2150" width="2.77734375" style="1" customWidth="1"/>
    <col min="2151" max="2152" width="6.44140625" style="1" customWidth="1"/>
    <col min="2153" max="2153" width="5.77734375" style="1" customWidth="1"/>
    <col min="2154" max="2154" width="6.44140625" style="1" customWidth="1"/>
    <col min="2155" max="2155" width="13.77734375" style="1" customWidth="1"/>
    <col min="2156" max="2157" width="9" style="1" customWidth="1"/>
    <col min="2158" max="2158" width="2.44140625" style="1" customWidth="1"/>
    <col min="2159" max="2159" width="8.77734375" style="1" customWidth="1"/>
    <col min="2160" max="2160" width="7.44140625" style="1" customWidth="1"/>
    <col min="2161" max="2163" width="3.77734375" style="1" customWidth="1"/>
    <col min="2164" max="2164" width="3.44140625" style="1" customWidth="1"/>
    <col min="2165" max="2165" width="2.77734375" style="1" customWidth="1"/>
    <col min="2166" max="2166" width="3" style="1" customWidth="1"/>
    <col min="2167" max="2169" width="0" style="1" hidden="1" customWidth="1"/>
    <col min="2170" max="2170" width="4.44140625" style="1" customWidth="1"/>
    <col min="2171" max="2171" width="0" style="1" hidden="1" customWidth="1"/>
    <col min="2172" max="2173" width="14.77734375" style="1" customWidth="1"/>
    <col min="2174" max="2174" width="15.21875" style="1" customWidth="1"/>
    <col min="2175" max="2175" width="6.44140625" style="1" customWidth="1"/>
    <col min="2176" max="2176" width="15.21875" style="1" customWidth="1"/>
    <col min="2177" max="2177" width="4.21875" style="1" customWidth="1"/>
    <col min="2178" max="2178" width="3" style="1" customWidth="1"/>
    <col min="2179" max="2181" width="0" style="1" hidden="1" customWidth="1"/>
    <col min="2182" max="2182" width="3" style="1" customWidth="1"/>
    <col min="2183" max="2183" width="0" style="1" hidden="1" customWidth="1"/>
    <col min="2184" max="2184" width="3" style="1" customWidth="1"/>
    <col min="2185" max="2185" width="0" style="1" hidden="1" customWidth="1"/>
    <col min="2186" max="2186" width="4.44140625" style="1" customWidth="1"/>
    <col min="2187" max="2187" width="34.21875" style="1" customWidth="1"/>
    <col min="2188" max="2188" width="23.44140625" style="1" customWidth="1"/>
    <col min="2189" max="2189" width="9.21875" style="1" customWidth="1"/>
    <col min="2190" max="2190" width="19.44140625" style="1" customWidth="1"/>
    <col min="2191" max="2191" width="42.77734375" style="1" customWidth="1"/>
    <col min="2192" max="2192" width="5.77734375" style="1" customWidth="1"/>
    <col min="2193" max="2193" width="31.44140625" style="1" customWidth="1"/>
    <col min="2194" max="2194" width="16.21875" style="1" customWidth="1"/>
    <col min="2195" max="2196" width="9.21875" style="1" customWidth="1"/>
    <col min="2197" max="2197" width="11.21875" style="1" customWidth="1"/>
    <col min="2198" max="2198" width="2.21875" style="1" customWidth="1"/>
    <col min="2199" max="2404" width="10.88671875" style="1"/>
    <col min="2405" max="2405" width="12" style="1" customWidth="1"/>
    <col min="2406" max="2406" width="2.77734375" style="1" customWidth="1"/>
    <col min="2407" max="2408" width="6.44140625" style="1" customWidth="1"/>
    <col min="2409" max="2409" width="5.77734375" style="1" customWidth="1"/>
    <col min="2410" max="2410" width="6.44140625" style="1" customWidth="1"/>
    <col min="2411" max="2411" width="13.77734375" style="1" customWidth="1"/>
    <col min="2412" max="2413" width="9" style="1" customWidth="1"/>
    <col min="2414" max="2414" width="2.44140625" style="1" customWidth="1"/>
    <col min="2415" max="2415" width="8.77734375" style="1" customWidth="1"/>
    <col min="2416" max="2416" width="7.44140625" style="1" customWidth="1"/>
    <col min="2417" max="2419" width="3.77734375" style="1" customWidth="1"/>
    <col min="2420" max="2420" width="3.44140625" style="1" customWidth="1"/>
    <col min="2421" max="2421" width="2.77734375" style="1" customWidth="1"/>
    <col min="2422" max="2422" width="3" style="1" customWidth="1"/>
    <col min="2423" max="2425" width="0" style="1" hidden="1" customWidth="1"/>
    <col min="2426" max="2426" width="4.44140625" style="1" customWidth="1"/>
    <col min="2427" max="2427" width="0" style="1" hidden="1" customWidth="1"/>
    <col min="2428" max="2429" width="14.77734375" style="1" customWidth="1"/>
    <col min="2430" max="2430" width="15.21875" style="1" customWidth="1"/>
    <col min="2431" max="2431" width="6.44140625" style="1" customWidth="1"/>
    <col min="2432" max="2432" width="15.21875" style="1" customWidth="1"/>
    <col min="2433" max="2433" width="4.21875" style="1" customWidth="1"/>
    <col min="2434" max="2434" width="3" style="1" customWidth="1"/>
    <col min="2435" max="2437" width="0" style="1" hidden="1" customWidth="1"/>
    <col min="2438" max="2438" width="3" style="1" customWidth="1"/>
    <col min="2439" max="2439" width="0" style="1" hidden="1" customWidth="1"/>
    <col min="2440" max="2440" width="3" style="1" customWidth="1"/>
    <col min="2441" max="2441" width="0" style="1" hidden="1" customWidth="1"/>
    <col min="2442" max="2442" width="4.44140625" style="1" customWidth="1"/>
    <col min="2443" max="2443" width="34.21875" style="1" customWidth="1"/>
    <col min="2444" max="2444" width="23.44140625" style="1" customWidth="1"/>
    <col min="2445" max="2445" width="9.21875" style="1" customWidth="1"/>
    <col min="2446" max="2446" width="19.44140625" style="1" customWidth="1"/>
    <col min="2447" max="2447" width="42.77734375" style="1" customWidth="1"/>
    <col min="2448" max="2448" width="5.77734375" style="1" customWidth="1"/>
    <col min="2449" max="2449" width="31.44140625" style="1" customWidth="1"/>
    <col min="2450" max="2450" width="16.21875" style="1" customWidth="1"/>
    <col min="2451" max="2452" width="9.21875" style="1" customWidth="1"/>
    <col min="2453" max="2453" width="11.21875" style="1" customWidth="1"/>
    <col min="2454" max="2454" width="2.21875" style="1" customWidth="1"/>
    <col min="2455" max="2660" width="10.88671875" style="1"/>
    <col min="2661" max="2661" width="12" style="1" customWidth="1"/>
    <col min="2662" max="2662" width="2.77734375" style="1" customWidth="1"/>
    <col min="2663" max="2664" width="6.44140625" style="1" customWidth="1"/>
    <col min="2665" max="2665" width="5.77734375" style="1" customWidth="1"/>
    <col min="2666" max="2666" width="6.44140625" style="1" customWidth="1"/>
    <col min="2667" max="2667" width="13.77734375" style="1" customWidth="1"/>
    <col min="2668" max="2669" width="9" style="1" customWidth="1"/>
    <col min="2670" max="2670" width="2.44140625" style="1" customWidth="1"/>
    <col min="2671" max="2671" width="8.77734375" style="1" customWidth="1"/>
    <col min="2672" max="2672" width="7.44140625" style="1" customWidth="1"/>
    <col min="2673" max="2675" width="3.77734375" style="1" customWidth="1"/>
    <col min="2676" max="2676" width="3.44140625" style="1" customWidth="1"/>
    <col min="2677" max="2677" width="2.77734375" style="1" customWidth="1"/>
    <col min="2678" max="2678" width="3" style="1" customWidth="1"/>
    <col min="2679" max="2681" width="0" style="1" hidden="1" customWidth="1"/>
    <col min="2682" max="2682" width="4.44140625" style="1" customWidth="1"/>
    <col min="2683" max="2683" width="0" style="1" hidden="1" customWidth="1"/>
    <col min="2684" max="2685" width="14.77734375" style="1" customWidth="1"/>
    <col min="2686" max="2686" width="15.21875" style="1" customWidth="1"/>
    <col min="2687" max="2687" width="6.44140625" style="1" customWidth="1"/>
    <col min="2688" max="2688" width="15.21875" style="1" customWidth="1"/>
    <col min="2689" max="2689" width="4.21875" style="1" customWidth="1"/>
    <col min="2690" max="2690" width="3" style="1" customWidth="1"/>
    <col min="2691" max="2693" width="0" style="1" hidden="1" customWidth="1"/>
    <col min="2694" max="2694" width="3" style="1" customWidth="1"/>
    <col min="2695" max="2695" width="0" style="1" hidden="1" customWidth="1"/>
    <col min="2696" max="2696" width="3" style="1" customWidth="1"/>
    <col min="2697" max="2697" width="0" style="1" hidden="1" customWidth="1"/>
    <col min="2698" max="2698" width="4.44140625" style="1" customWidth="1"/>
    <col min="2699" max="2699" width="34.21875" style="1" customWidth="1"/>
    <col min="2700" max="2700" width="23.44140625" style="1" customWidth="1"/>
    <col min="2701" max="2701" width="9.21875" style="1" customWidth="1"/>
    <col min="2702" max="2702" width="19.44140625" style="1" customWidth="1"/>
    <col min="2703" max="2703" width="42.77734375" style="1" customWidth="1"/>
    <col min="2704" max="2704" width="5.77734375" style="1" customWidth="1"/>
    <col min="2705" max="2705" width="31.44140625" style="1" customWidth="1"/>
    <col min="2706" max="2706" width="16.21875" style="1" customWidth="1"/>
    <col min="2707" max="2708" width="9.21875" style="1" customWidth="1"/>
    <col min="2709" max="2709" width="11.21875" style="1" customWidth="1"/>
    <col min="2710" max="2710" width="2.21875" style="1" customWidth="1"/>
    <col min="2711" max="2916" width="10.88671875" style="1"/>
    <col min="2917" max="2917" width="12" style="1" customWidth="1"/>
    <col min="2918" max="2918" width="2.77734375" style="1" customWidth="1"/>
    <col min="2919" max="2920" width="6.44140625" style="1" customWidth="1"/>
    <col min="2921" max="2921" width="5.77734375" style="1" customWidth="1"/>
    <col min="2922" max="2922" width="6.44140625" style="1" customWidth="1"/>
    <col min="2923" max="2923" width="13.77734375" style="1" customWidth="1"/>
    <col min="2924" max="2925" width="9" style="1" customWidth="1"/>
    <col min="2926" max="2926" width="2.44140625" style="1" customWidth="1"/>
    <col min="2927" max="2927" width="8.77734375" style="1" customWidth="1"/>
    <col min="2928" max="2928" width="7.44140625" style="1" customWidth="1"/>
    <col min="2929" max="2931" width="3.77734375" style="1" customWidth="1"/>
    <col min="2932" max="2932" width="3.44140625" style="1" customWidth="1"/>
    <col min="2933" max="2933" width="2.77734375" style="1" customWidth="1"/>
    <col min="2934" max="2934" width="3" style="1" customWidth="1"/>
    <col min="2935" max="2937" width="0" style="1" hidden="1" customWidth="1"/>
    <col min="2938" max="2938" width="4.44140625" style="1" customWidth="1"/>
    <col min="2939" max="2939" width="0" style="1" hidden="1" customWidth="1"/>
    <col min="2940" max="2941" width="14.77734375" style="1" customWidth="1"/>
    <col min="2942" max="2942" width="15.21875" style="1" customWidth="1"/>
    <col min="2943" max="2943" width="6.44140625" style="1" customWidth="1"/>
    <col min="2944" max="2944" width="15.21875" style="1" customWidth="1"/>
    <col min="2945" max="2945" width="4.21875" style="1" customWidth="1"/>
    <col min="2946" max="2946" width="3" style="1" customWidth="1"/>
    <col min="2947" max="2949" width="0" style="1" hidden="1" customWidth="1"/>
    <col min="2950" max="2950" width="3" style="1" customWidth="1"/>
    <col min="2951" max="2951" width="0" style="1" hidden="1" customWidth="1"/>
    <col min="2952" max="2952" width="3" style="1" customWidth="1"/>
    <col min="2953" max="2953" width="0" style="1" hidden="1" customWidth="1"/>
    <col min="2954" max="2954" width="4.44140625" style="1" customWidth="1"/>
    <col min="2955" max="2955" width="34.21875" style="1" customWidth="1"/>
    <col min="2956" max="2956" width="23.44140625" style="1" customWidth="1"/>
    <col min="2957" max="2957" width="9.21875" style="1" customWidth="1"/>
    <col min="2958" max="2958" width="19.44140625" style="1" customWidth="1"/>
    <col min="2959" max="2959" width="42.77734375" style="1" customWidth="1"/>
    <col min="2960" max="2960" width="5.77734375" style="1" customWidth="1"/>
    <col min="2961" max="2961" width="31.44140625" style="1" customWidth="1"/>
    <col min="2962" max="2962" width="16.21875" style="1" customWidth="1"/>
    <col min="2963" max="2964" width="9.21875" style="1" customWidth="1"/>
    <col min="2965" max="2965" width="11.21875" style="1" customWidth="1"/>
    <col min="2966" max="2966" width="2.21875" style="1" customWidth="1"/>
    <col min="2967" max="3172" width="10.88671875" style="1"/>
    <col min="3173" max="3173" width="12" style="1" customWidth="1"/>
    <col min="3174" max="3174" width="2.77734375" style="1" customWidth="1"/>
    <col min="3175" max="3176" width="6.44140625" style="1" customWidth="1"/>
    <col min="3177" max="3177" width="5.77734375" style="1" customWidth="1"/>
    <col min="3178" max="3178" width="6.44140625" style="1" customWidth="1"/>
    <col min="3179" max="3179" width="13.77734375" style="1" customWidth="1"/>
    <col min="3180" max="3181" width="9" style="1" customWidth="1"/>
    <col min="3182" max="3182" width="2.44140625" style="1" customWidth="1"/>
    <col min="3183" max="3183" width="8.77734375" style="1" customWidth="1"/>
    <col min="3184" max="3184" width="7.44140625" style="1" customWidth="1"/>
    <col min="3185" max="3187" width="3.77734375" style="1" customWidth="1"/>
    <col min="3188" max="3188" width="3.44140625" style="1" customWidth="1"/>
    <col min="3189" max="3189" width="2.77734375" style="1" customWidth="1"/>
    <col min="3190" max="3190" width="3" style="1" customWidth="1"/>
    <col min="3191" max="3193" width="0" style="1" hidden="1" customWidth="1"/>
    <col min="3194" max="3194" width="4.44140625" style="1" customWidth="1"/>
    <col min="3195" max="3195" width="0" style="1" hidden="1" customWidth="1"/>
    <col min="3196" max="3197" width="14.77734375" style="1" customWidth="1"/>
    <col min="3198" max="3198" width="15.21875" style="1" customWidth="1"/>
    <col min="3199" max="3199" width="6.44140625" style="1" customWidth="1"/>
    <col min="3200" max="3200" width="15.21875" style="1" customWidth="1"/>
    <col min="3201" max="3201" width="4.21875" style="1" customWidth="1"/>
    <col min="3202" max="3202" width="3" style="1" customWidth="1"/>
    <col min="3203" max="3205" width="0" style="1" hidden="1" customWidth="1"/>
    <col min="3206" max="3206" width="3" style="1" customWidth="1"/>
    <col min="3207" max="3207" width="0" style="1" hidden="1" customWidth="1"/>
    <col min="3208" max="3208" width="3" style="1" customWidth="1"/>
    <col min="3209" max="3209" width="0" style="1" hidden="1" customWidth="1"/>
    <col min="3210" max="3210" width="4.44140625" style="1" customWidth="1"/>
    <col min="3211" max="3211" width="34.21875" style="1" customWidth="1"/>
    <col min="3212" max="3212" width="23.44140625" style="1" customWidth="1"/>
    <col min="3213" max="3213" width="9.21875" style="1" customWidth="1"/>
    <col min="3214" max="3214" width="19.44140625" style="1" customWidth="1"/>
    <col min="3215" max="3215" width="42.77734375" style="1" customWidth="1"/>
    <col min="3216" max="3216" width="5.77734375" style="1" customWidth="1"/>
    <col min="3217" max="3217" width="31.44140625" style="1" customWidth="1"/>
    <col min="3218" max="3218" width="16.21875" style="1" customWidth="1"/>
    <col min="3219" max="3220" width="9.21875" style="1" customWidth="1"/>
    <col min="3221" max="3221" width="11.21875" style="1" customWidth="1"/>
    <col min="3222" max="3222" width="2.21875" style="1" customWidth="1"/>
    <col min="3223" max="3428" width="10.88671875" style="1"/>
    <col min="3429" max="3429" width="12" style="1" customWidth="1"/>
    <col min="3430" max="3430" width="2.77734375" style="1" customWidth="1"/>
    <col min="3431" max="3432" width="6.44140625" style="1" customWidth="1"/>
    <col min="3433" max="3433" width="5.77734375" style="1" customWidth="1"/>
    <col min="3434" max="3434" width="6.44140625" style="1" customWidth="1"/>
    <col min="3435" max="3435" width="13.77734375" style="1" customWidth="1"/>
    <col min="3436" max="3437" width="9" style="1" customWidth="1"/>
    <col min="3438" max="3438" width="2.44140625" style="1" customWidth="1"/>
    <col min="3439" max="3439" width="8.77734375" style="1" customWidth="1"/>
    <col min="3440" max="3440" width="7.44140625" style="1" customWidth="1"/>
    <col min="3441" max="3443" width="3.77734375" style="1" customWidth="1"/>
    <col min="3444" max="3444" width="3.44140625" style="1" customWidth="1"/>
    <col min="3445" max="3445" width="2.77734375" style="1" customWidth="1"/>
    <col min="3446" max="3446" width="3" style="1" customWidth="1"/>
    <col min="3447" max="3449" width="0" style="1" hidden="1" customWidth="1"/>
    <col min="3450" max="3450" width="4.44140625" style="1" customWidth="1"/>
    <col min="3451" max="3451" width="0" style="1" hidden="1" customWidth="1"/>
    <col min="3452" max="3453" width="14.77734375" style="1" customWidth="1"/>
    <col min="3454" max="3454" width="15.21875" style="1" customWidth="1"/>
    <col min="3455" max="3455" width="6.44140625" style="1" customWidth="1"/>
    <col min="3456" max="3456" width="15.21875" style="1" customWidth="1"/>
    <col min="3457" max="3457" width="4.21875" style="1" customWidth="1"/>
    <col min="3458" max="3458" width="3" style="1" customWidth="1"/>
    <col min="3459" max="3461" width="0" style="1" hidden="1" customWidth="1"/>
    <col min="3462" max="3462" width="3" style="1" customWidth="1"/>
    <col min="3463" max="3463" width="0" style="1" hidden="1" customWidth="1"/>
    <col min="3464" max="3464" width="3" style="1" customWidth="1"/>
    <col min="3465" max="3465" width="0" style="1" hidden="1" customWidth="1"/>
    <col min="3466" max="3466" width="4.44140625" style="1" customWidth="1"/>
    <col min="3467" max="3467" width="34.21875" style="1" customWidth="1"/>
    <col min="3468" max="3468" width="23.44140625" style="1" customWidth="1"/>
    <col min="3469" max="3469" width="9.21875" style="1" customWidth="1"/>
    <col min="3470" max="3470" width="19.44140625" style="1" customWidth="1"/>
    <col min="3471" max="3471" width="42.77734375" style="1" customWidth="1"/>
    <col min="3472" max="3472" width="5.77734375" style="1" customWidth="1"/>
    <col min="3473" max="3473" width="31.44140625" style="1" customWidth="1"/>
    <col min="3474" max="3474" width="16.21875" style="1" customWidth="1"/>
    <col min="3475" max="3476" width="9.21875" style="1" customWidth="1"/>
    <col min="3477" max="3477" width="11.21875" style="1" customWidth="1"/>
    <col min="3478" max="3478" width="2.21875" style="1" customWidth="1"/>
    <col min="3479" max="3684" width="10.88671875" style="1"/>
    <col min="3685" max="3685" width="12" style="1" customWidth="1"/>
    <col min="3686" max="3686" width="2.77734375" style="1" customWidth="1"/>
    <col min="3687" max="3688" width="6.44140625" style="1" customWidth="1"/>
    <col min="3689" max="3689" width="5.77734375" style="1" customWidth="1"/>
    <col min="3690" max="3690" width="6.44140625" style="1" customWidth="1"/>
    <col min="3691" max="3691" width="13.77734375" style="1" customWidth="1"/>
    <col min="3692" max="3693" width="9" style="1" customWidth="1"/>
    <col min="3694" max="3694" width="2.44140625" style="1" customWidth="1"/>
    <col min="3695" max="3695" width="8.77734375" style="1" customWidth="1"/>
    <col min="3696" max="3696" width="7.44140625" style="1" customWidth="1"/>
    <col min="3697" max="3699" width="3.77734375" style="1" customWidth="1"/>
    <col min="3700" max="3700" width="3.44140625" style="1" customWidth="1"/>
    <col min="3701" max="3701" width="2.77734375" style="1" customWidth="1"/>
    <col min="3702" max="3702" width="3" style="1" customWidth="1"/>
    <col min="3703" max="3705" width="0" style="1" hidden="1" customWidth="1"/>
    <col min="3706" max="3706" width="4.44140625" style="1" customWidth="1"/>
    <col min="3707" max="3707" width="0" style="1" hidden="1" customWidth="1"/>
    <col min="3708" max="3709" width="14.77734375" style="1" customWidth="1"/>
    <col min="3710" max="3710" width="15.21875" style="1" customWidth="1"/>
    <col min="3711" max="3711" width="6.44140625" style="1" customWidth="1"/>
    <col min="3712" max="3712" width="15.21875" style="1" customWidth="1"/>
    <col min="3713" max="3713" width="4.21875" style="1" customWidth="1"/>
    <col min="3714" max="3714" width="3" style="1" customWidth="1"/>
    <col min="3715" max="3717" width="0" style="1" hidden="1" customWidth="1"/>
    <col min="3718" max="3718" width="3" style="1" customWidth="1"/>
    <col min="3719" max="3719" width="0" style="1" hidden="1" customWidth="1"/>
    <col min="3720" max="3720" width="3" style="1" customWidth="1"/>
    <col min="3721" max="3721" width="0" style="1" hidden="1" customWidth="1"/>
    <col min="3722" max="3722" width="4.44140625" style="1" customWidth="1"/>
    <col min="3723" max="3723" width="34.21875" style="1" customWidth="1"/>
    <col min="3724" max="3724" width="23.44140625" style="1" customWidth="1"/>
    <col min="3725" max="3725" width="9.21875" style="1" customWidth="1"/>
    <col min="3726" max="3726" width="19.44140625" style="1" customWidth="1"/>
    <col min="3727" max="3727" width="42.77734375" style="1" customWidth="1"/>
    <col min="3728" max="3728" width="5.77734375" style="1" customWidth="1"/>
    <col min="3729" max="3729" width="31.44140625" style="1" customWidth="1"/>
    <col min="3730" max="3730" width="16.21875" style="1" customWidth="1"/>
    <col min="3731" max="3732" width="9.21875" style="1" customWidth="1"/>
    <col min="3733" max="3733" width="11.21875" style="1" customWidth="1"/>
    <col min="3734" max="3734" width="2.21875" style="1" customWidth="1"/>
    <col min="3735" max="3940" width="10.88671875" style="1"/>
    <col min="3941" max="3941" width="12" style="1" customWidth="1"/>
    <col min="3942" max="3942" width="2.77734375" style="1" customWidth="1"/>
    <col min="3943" max="3944" width="6.44140625" style="1" customWidth="1"/>
    <col min="3945" max="3945" width="5.77734375" style="1" customWidth="1"/>
    <col min="3946" max="3946" width="6.44140625" style="1" customWidth="1"/>
    <col min="3947" max="3947" width="13.77734375" style="1" customWidth="1"/>
    <col min="3948" max="3949" width="9" style="1" customWidth="1"/>
    <col min="3950" max="3950" width="2.44140625" style="1" customWidth="1"/>
    <col min="3951" max="3951" width="8.77734375" style="1" customWidth="1"/>
    <col min="3952" max="3952" width="7.44140625" style="1" customWidth="1"/>
    <col min="3953" max="3955" width="3.77734375" style="1" customWidth="1"/>
    <col min="3956" max="3956" width="3.44140625" style="1" customWidth="1"/>
    <col min="3957" max="3957" width="2.77734375" style="1" customWidth="1"/>
    <col min="3958" max="3958" width="3" style="1" customWidth="1"/>
    <col min="3959" max="3961" width="0" style="1" hidden="1" customWidth="1"/>
    <col min="3962" max="3962" width="4.44140625" style="1" customWidth="1"/>
    <col min="3963" max="3963" width="0" style="1" hidden="1" customWidth="1"/>
    <col min="3964" max="3965" width="14.77734375" style="1" customWidth="1"/>
    <col min="3966" max="3966" width="15.21875" style="1" customWidth="1"/>
    <col min="3967" max="3967" width="6.44140625" style="1" customWidth="1"/>
    <col min="3968" max="3968" width="15.21875" style="1" customWidth="1"/>
    <col min="3969" max="3969" width="4.21875" style="1" customWidth="1"/>
    <col min="3970" max="3970" width="3" style="1" customWidth="1"/>
    <col min="3971" max="3973" width="0" style="1" hidden="1" customWidth="1"/>
    <col min="3974" max="3974" width="3" style="1" customWidth="1"/>
    <col min="3975" max="3975" width="0" style="1" hidden="1" customWidth="1"/>
    <col min="3976" max="3976" width="3" style="1" customWidth="1"/>
    <col min="3977" max="3977" width="0" style="1" hidden="1" customWidth="1"/>
    <col min="3978" max="3978" width="4.44140625" style="1" customWidth="1"/>
    <col min="3979" max="3979" width="34.21875" style="1" customWidth="1"/>
    <col min="3980" max="3980" width="23.44140625" style="1" customWidth="1"/>
    <col min="3981" max="3981" width="9.21875" style="1" customWidth="1"/>
    <col min="3982" max="3982" width="19.44140625" style="1" customWidth="1"/>
    <col min="3983" max="3983" width="42.77734375" style="1" customWidth="1"/>
    <col min="3984" max="3984" width="5.77734375" style="1" customWidth="1"/>
    <col min="3985" max="3985" width="31.44140625" style="1" customWidth="1"/>
    <col min="3986" max="3986" width="16.21875" style="1" customWidth="1"/>
    <col min="3987" max="3988" width="9.21875" style="1" customWidth="1"/>
    <col min="3989" max="3989" width="11.21875" style="1" customWidth="1"/>
    <col min="3990" max="3990" width="2.21875" style="1" customWidth="1"/>
    <col min="3991" max="4196" width="10.88671875" style="1"/>
    <col min="4197" max="4197" width="12" style="1" customWidth="1"/>
    <col min="4198" max="4198" width="2.77734375" style="1" customWidth="1"/>
    <col min="4199" max="4200" width="6.44140625" style="1" customWidth="1"/>
    <col min="4201" max="4201" width="5.77734375" style="1" customWidth="1"/>
    <col min="4202" max="4202" width="6.44140625" style="1" customWidth="1"/>
    <col min="4203" max="4203" width="13.77734375" style="1" customWidth="1"/>
    <col min="4204" max="4205" width="9" style="1" customWidth="1"/>
    <col min="4206" max="4206" width="2.44140625" style="1" customWidth="1"/>
    <col min="4207" max="4207" width="8.77734375" style="1" customWidth="1"/>
    <col min="4208" max="4208" width="7.44140625" style="1" customWidth="1"/>
    <col min="4209" max="4211" width="3.77734375" style="1" customWidth="1"/>
    <col min="4212" max="4212" width="3.44140625" style="1" customWidth="1"/>
    <col min="4213" max="4213" width="2.77734375" style="1" customWidth="1"/>
    <col min="4214" max="4214" width="3" style="1" customWidth="1"/>
    <col min="4215" max="4217" width="0" style="1" hidden="1" customWidth="1"/>
    <col min="4218" max="4218" width="4.44140625" style="1" customWidth="1"/>
    <col min="4219" max="4219" width="0" style="1" hidden="1" customWidth="1"/>
    <col min="4220" max="4221" width="14.77734375" style="1" customWidth="1"/>
    <col min="4222" max="4222" width="15.21875" style="1" customWidth="1"/>
    <col min="4223" max="4223" width="6.44140625" style="1" customWidth="1"/>
    <col min="4224" max="4224" width="15.21875" style="1" customWidth="1"/>
    <col min="4225" max="4225" width="4.21875" style="1" customWidth="1"/>
    <col min="4226" max="4226" width="3" style="1" customWidth="1"/>
    <col min="4227" max="4229" width="0" style="1" hidden="1" customWidth="1"/>
    <col min="4230" max="4230" width="3" style="1" customWidth="1"/>
    <col min="4231" max="4231" width="0" style="1" hidden="1" customWidth="1"/>
    <col min="4232" max="4232" width="3" style="1" customWidth="1"/>
    <col min="4233" max="4233" width="0" style="1" hidden="1" customWidth="1"/>
    <col min="4234" max="4234" width="4.44140625" style="1" customWidth="1"/>
    <col min="4235" max="4235" width="34.21875" style="1" customWidth="1"/>
    <col min="4236" max="4236" width="23.44140625" style="1" customWidth="1"/>
    <col min="4237" max="4237" width="9.21875" style="1" customWidth="1"/>
    <col min="4238" max="4238" width="19.44140625" style="1" customWidth="1"/>
    <col min="4239" max="4239" width="42.77734375" style="1" customWidth="1"/>
    <col min="4240" max="4240" width="5.77734375" style="1" customWidth="1"/>
    <col min="4241" max="4241" width="31.44140625" style="1" customWidth="1"/>
    <col min="4242" max="4242" width="16.21875" style="1" customWidth="1"/>
    <col min="4243" max="4244" width="9.21875" style="1" customWidth="1"/>
    <col min="4245" max="4245" width="11.21875" style="1" customWidth="1"/>
    <col min="4246" max="4246" width="2.21875" style="1" customWidth="1"/>
    <col min="4247" max="4452" width="10.88671875" style="1"/>
    <col min="4453" max="4453" width="12" style="1" customWidth="1"/>
    <col min="4454" max="4454" width="2.77734375" style="1" customWidth="1"/>
    <col min="4455" max="4456" width="6.44140625" style="1" customWidth="1"/>
    <col min="4457" max="4457" width="5.77734375" style="1" customWidth="1"/>
    <col min="4458" max="4458" width="6.44140625" style="1" customWidth="1"/>
    <col min="4459" max="4459" width="13.77734375" style="1" customWidth="1"/>
    <col min="4460" max="4461" width="9" style="1" customWidth="1"/>
    <col min="4462" max="4462" width="2.44140625" style="1" customWidth="1"/>
    <col min="4463" max="4463" width="8.77734375" style="1" customWidth="1"/>
    <col min="4464" max="4464" width="7.44140625" style="1" customWidth="1"/>
    <col min="4465" max="4467" width="3.77734375" style="1" customWidth="1"/>
    <col min="4468" max="4468" width="3.44140625" style="1" customWidth="1"/>
    <col min="4469" max="4469" width="2.77734375" style="1" customWidth="1"/>
    <col min="4470" max="4470" width="3" style="1" customWidth="1"/>
    <col min="4471" max="4473" width="0" style="1" hidden="1" customWidth="1"/>
    <col min="4474" max="4474" width="4.44140625" style="1" customWidth="1"/>
    <col min="4475" max="4475" width="0" style="1" hidden="1" customWidth="1"/>
    <col min="4476" max="4477" width="14.77734375" style="1" customWidth="1"/>
    <col min="4478" max="4478" width="15.21875" style="1" customWidth="1"/>
    <col min="4479" max="4479" width="6.44140625" style="1" customWidth="1"/>
    <col min="4480" max="4480" width="15.21875" style="1" customWidth="1"/>
    <col min="4481" max="4481" width="4.21875" style="1" customWidth="1"/>
    <col min="4482" max="4482" width="3" style="1" customWidth="1"/>
    <col min="4483" max="4485" width="0" style="1" hidden="1" customWidth="1"/>
    <col min="4486" max="4486" width="3" style="1" customWidth="1"/>
    <col min="4487" max="4487" width="0" style="1" hidden="1" customWidth="1"/>
    <col min="4488" max="4488" width="3" style="1" customWidth="1"/>
    <col min="4489" max="4489" width="0" style="1" hidden="1" customWidth="1"/>
    <col min="4490" max="4490" width="4.44140625" style="1" customWidth="1"/>
    <col min="4491" max="4491" width="34.21875" style="1" customWidth="1"/>
    <col min="4492" max="4492" width="23.44140625" style="1" customWidth="1"/>
    <col min="4493" max="4493" width="9.21875" style="1" customWidth="1"/>
    <col min="4494" max="4494" width="19.44140625" style="1" customWidth="1"/>
    <col min="4495" max="4495" width="42.77734375" style="1" customWidth="1"/>
    <col min="4496" max="4496" width="5.77734375" style="1" customWidth="1"/>
    <col min="4497" max="4497" width="31.44140625" style="1" customWidth="1"/>
    <col min="4498" max="4498" width="16.21875" style="1" customWidth="1"/>
    <col min="4499" max="4500" width="9.21875" style="1" customWidth="1"/>
    <col min="4501" max="4501" width="11.21875" style="1" customWidth="1"/>
    <col min="4502" max="4502" width="2.21875" style="1" customWidth="1"/>
    <col min="4503" max="4708" width="10.88671875" style="1"/>
    <col min="4709" max="4709" width="12" style="1" customWidth="1"/>
    <col min="4710" max="4710" width="2.77734375" style="1" customWidth="1"/>
    <col min="4711" max="4712" width="6.44140625" style="1" customWidth="1"/>
    <col min="4713" max="4713" width="5.77734375" style="1" customWidth="1"/>
    <col min="4714" max="4714" width="6.44140625" style="1" customWidth="1"/>
    <col min="4715" max="4715" width="13.77734375" style="1" customWidth="1"/>
    <col min="4716" max="4717" width="9" style="1" customWidth="1"/>
    <col min="4718" max="4718" width="2.44140625" style="1" customWidth="1"/>
    <col min="4719" max="4719" width="8.77734375" style="1" customWidth="1"/>
    <col min="4720" max="4720" width="7.44140625" style="1" customWidth="1"/>
    <col min="4721" max="4723" width="3.77734375" style="1" customWidth="1"/>
    <col min="4724" max="4724" width="3.44140625" style="1" customWidth="1"/>
    <col min="4725" max="4725" width="2.77734375" style="1" customWidth="1"/>
    <col min="4726" max="4726" width="3" style="1" customWidth="1"/>
    <col min="4727" max="4729" width="0" style="1" hidden="1" customWidth="1"/>
    <col min="4730" max="4730" width="4.44140625" style="1" customWidth="1"/>
    <col min="4731" max="4731" width="0" style="1" hidden="1" customWidth="1"/>
    <col min="4732" max="4733" width="14.77734375" style="1" customWidth="1"/>
    <col min="4734" max="4734" width="15.21875" style="1" customWidth="1"/>
    <col min="4735" max="4735" width="6.44140625" style="1" customWidth="1"/>
    <col min="4736" max="4736" width="15.21875" style="1" customWidth="1"/>
    <col min="4737" max="4737" width="4.21875" style="1" customWidth="1"/>
    <col min="4738" max="4738" width="3" style="1" customWidth="1"/>
    <col min="4739" max="4741" width="0" style="1" hidden="1" customWidth="1"/>
    <col min="4742" max="4742" width="3" style="1" customWidth="1"/>
    <col min="4743" max="4743" width="0" style="1" hidden="1" customWidth="1"/>
    <col min="4744" max="4744" width="3" style="1" customWidth="1"/>
    <col min="4745" max="4745" width="0" style="1" hidden="1" customWidth="1"/>
    <col min="4746" max="4746" width="4.44140625" style="1" customWidth="1"/>
    <col min="4747" max="4747" width="34.21875" style="1" customWidth="1"/>
    <col min="4748" max="4748" width="23.44140625" style="1" customWidth="1"/>
    <col min="4749" max="4749" width="9.21875" style="1" customWidth="1"/>
    <col min="4750" max="4750" width="19.44140625" style="1" customWidth="1"/>
    <col min="4751" max="4751" width="42.77734375" style="1" customWidth="1"/>
    <col min="4752" max="4752" width="5.77734375" style="1" customWidth="1"/>
    <col min="4753" max="4753" width="31.44140625" style="1" customWidth="1"/>
    <col min="4754" max="4754" width="16.21875" style="1" customWidth="1"/>
    <col min="4755" max="4756" width="9.21875" style="1" customWidth="1"/>
    <col min="4757" max="4757" width="11.21875" style="1" customWidth="1"/>
    <col min="4758" max="4758" width="2.21875" style="1" customWidth="1"/>
    <col min="4759" max="4964" width="10.88671875" style="1"/>
    <col min="4965" max="4965" width="12" style="1" customWidth="1"/>
    <col min="4966" max="4966" width="2.77734375" style="1" customWidth="1"/>
    <col min="4967" max="4968" width="6.44140625" style="1" customWidth="1"/>
    <col min="4969" max="4969" width="5.77734375" style="1" customWidth="1"/>
    <col min="4970" max="4970" width="6.44140625" style="1" customWidth="1"/>
    <col min="4971" max="4971" width="13.77734375" style="1" customWidth="1"/>
    <col min="4972" max="4973" width="9" style="1" customWidth="1"/>
    <col min="4974" max="4974" width="2.44140625" style="1" customWidth="1"/>
    <col min="4975" max="4975" width="8.77734375" style="1" customWidth="1"/>
    <col min="4976" max="4976" width="7.44140625" style="1" customWidth="1"/>
    <col min="4977" max="4979" width="3.77734375" style="1" customWidth="1"/>
    <col min="4980" max="4980" width="3.44140625" style="1" customWidth="1"/>
    <col min="4981" max="4981" width="2.77734375" style="1" customWidth="1"/>
    <col min="4982" max="4982" width="3" style="1" customWidth="1"/>
    <col min="4983" max="4985" width="0" style="1" hidden="1" customWidth="1"/>
    <col min="4986" max="4986" width="4.44140625" style="1" customWidth="1"/>
    <col min="4987" max="4987" width="0" style="1" hidden="1" customWidth="1"/>
    <col min="4988" max="4989" width="14.77734375" style="1" customWidth="1"/>
    <col min="4990" max="4990" width="15.21875" style="1" customWidth="1"/>
    <col min="4991" max="4991" width="6.44140625" style="1" customWidth="1"/>
    <col min="4992" max="4992" width="15.21875" style="1" customWidth="1"/>
    <col min="4993" max="4993" width="4.21875" style="1" customWidth="1"/>
    <col min="4994" max="4994" width="3" style="1" customWidth="1"/>
    <col min="4995" max="4997" width="0" style="1" hidden="1" customWidth="1"/>
    <col min="4998" max="4998" width="3" style="1" customWidth="1"/>
    <col min="4999" max="4999" width="0" style="1" hidden="1" customWidth="1"/>
    <col min="5000" max="5000" width="3" style="1" customWidth="1"/>
    <col min="5001" max="5001" width="0" style="1" hidden="1" customWidth="1"/>
    <col min="5002" max="5002" width="4.44140625" style="1" customWidth="1"/>
    <col min="5003" max="5003" width="34.21875" style="1" customWidth="1"/>
    <col min="5004" max="5004" width="23.44140625" style="1" customWidth="1"/>
    <col min="5005" max="5005" width="9.21875" style="1" customWidth="1"/>
    <col min="5006" max="5006" width="19.44140625" style="1" customWidth="1"/>
    <col min="5007" max="5007" width="42.77734375" style="1" customWidth="1"/>
    <col min="5008" max="5008" width="5.77734375" style="1" customWidth="1"/>
    <col min="5009" max="5009" width="31.44140625" style="1" customWidth="1"/>
    <col min="5010" max="5010" width="16.21875" style="1" customWidth="1"/>
    <col min="5011" max="5012" width="9.21875" style="1" customWidth="1"/>
    <col min="5013" max="5013" width="11.21875" style="1" customWidth="1"/>
    <col min="5014" max="5014" width="2.21875" style="1" customWidth="1"/>
    <col min="5015" max="5220" width="10.88671875" style="1"/>
    <col min="5221" max="5221" width="12" style="1" customWidth="1"/>
    <col min="5222" max="5222" width="2.77734375" style="1" customWidth="1"/>
    <col min="5223" max="5224" width="6.44140625" style="1" customWidth="1"/>
    <col min="5225" max="5225" width="5.77734375" style="1" customWidth="1"/>
    <col min="5226" max="5226" width="6.44140625" style="1" customWidth="1"/>
    <col min="5227" max="5227" width="13.77734375" style="1" customWidth="1"/>
    <col min="5228" max="5229" width="9" style="1" customWidth="1"/>
    <col min="5230" max="5230" width="2.44140625" style="1" customWidth="1"/>
    <col min="5231" max="5231" width="8.77734375" style="1" customWidth="1"/>
    <col min="5232" max="5232" width="7.44140625" style="1" customWidth="1"/>
    <col min="5233" max="5235" width="3.77734375" style="1" customWidth="1"/>
    <col min="5236" max="5236" width="3.44140625" style="1" customWidth="1"/>
    <col min="5237" max="5237" width="2.77734375" style="1" customWidth="1"/>
    <col min="5238" max="5238" width="3" style="1" customWidth="1"/>
    <col min="5239" max="5241" width="0" style="1" hidden="1" customWidth="1"/>
    <col min="5242" max="5242" width="4.44140625" style="1" customWidth="1"/>
    <col min="5243" max="5243" width="0" style="1" hidden="1" customWidth="1"/>
    <col min="5244" max="5245" width="14.77734375" style="1" customWidth="1"/>
    <col min="5246" max="5246" width="15.21875" style="1" customWidth="1"/>
    <col min="5247" max="5247" width="6.44140625" style="1" customWidth="1"/>
    <col min="5248" max="5248" width="15.21875" style="1" customWidth="1"/>
    <col min="5249" max="5249" width="4.21875" style="1" customWidth="1"/>
    <col min="5250" max="5250" width="3" style="1" customWidth="1"/>
    <col min="5251" max="5253" width="0" style="1" hidden="1" customWidth="1"/>
    <col min="5254" max="5254" width="3" style="1" customWidth="1"/>
    <col min="5255" max="5255" width="0" style="1" hidden="1" customWidth="1"/>
    <col min="5256" max="5256" width="3" style="1" customWidth="1"/>
    <col min="5257" max="5257" width="0" style="1" hidden="1" customWidth="1"/>
    <col min="5258" max="5258" width="4.44140625" style="1" customWidth="1"/>
    <col min="5259" max="5259" width="34.21875" style="1" customWidth="1"/>
    <col min="5260" max="5260" width="23.44140625" style="1" customWidth="1"/>
    <col min="5261" max="5261" width="9.21875" style="1" customWidth="1"/>
    <col min="5262" max="5262" width="19.44140625" style="1" customWidth="1"/>
    <col min="5263" max="5263" width="42.77734375" style="1" customWidth="1"/>
    <col min="5264" max="5264" width="5.77734375" style="1" customWidth="1"/>
    <col min="5265" max="5265" width="31.44140625" style="1" customWidth="1"/>
    <col min="5266" max="5266" width="16.21875" style="1" customWidth="1"/>
    <col min="5267" max="5268" width="9.21875" style="1" customWidth="1"/>
    <col min="5269" max="5269" width="11.21875" style="1" customWidth="1"/>
    <col min="5270" max="5270" width="2.21875" style="1" customWidth="1"/>
    <col min="5271" max="5476" width="10.88671875" style="1"/>
    <col min="5477" max="5477" width="12" style="1" customWidth="1"/>
    <col min="5478" max="5478" width="2.77734375" style="1" customWidth="1"/>
    <col min="5479" max="5480" width="6.44140625" style="1" customWidth="1"/>
    <col min="5481" max="5481" width="5.77734375" style="1" customWidth="1"/>
    <col min="5482" max="5482" width="6.44140625" style="1" customWidth="1"/>
    <col min="5483" max="5483" width="13.77734375" style="1" customWidth="1"/>
    <col min="5484" max="5485" width="9" style="1" customWidth="1"/>
    <col min="5486" max="5486" width="2.44140625" style="1" customWidth="1"/>
    <col min="5487" max="5487" width="8.77734375" style="1" customWidth="1"/>
    <col min="5488" max="5488" width="7.44140625" style="1" customWidth="1"/>
    <col min="5489" max="5491" width="3.77734375" style="1" customWidth="1"/>
    <col min="5492" max="5492" width="3.44140625" style="1" customWidth="1"/>
    <col min="5493" max="5493" width="2.77734375" style="1" customWidth="1"/>
    <col min="5494" max="5494" width="3" style="1" customWidth="1"/>
    <col min="5495" max="5497" width="0" style="1" hidden="1" customWidth="1"/>
    <col min="5498" max="5498" width="4.44140625" style="1" customWidth="1"/>
    <col min="5499" max="5499" width="0" style="1" hidden="1" customWidth="1"/>
    <col min="5500" max="5501" width="14.77734375" style="1" customWidth="1"/>
    <col min="5502" max="5502" width="15.21875" style="1" customWidth="1"/>
    <col min="5503" max="5503" width="6.44140625" style="1" customWidth="1"/>
    <col min="5504" max="5504" width="15.21875" style="1" customWidth="1"/>
    <col min="5505" max="5505" width="4.21875" style="1" customWidth="1"/>
    <col min="5506" max="5506" width="3" style="1" customWidth="1"/>
    <col min="5507" max="5509" width="0" style="1" hidden="1" customWidth="1"/>
    <col min="5510" max="5510" width="3" style="1" customWidth="1"/>
    <col min="5511" max="5511" width="0" style="1" hidden="1" customWidth="1"/>
    <col min="5512" max="5512" width="3" style="1" customWidth="1"/>
    <col min="5513" max="5513" width="0" style="1" hidden="1" customWidth="1"/>
    <col min="5514" max="5514" width="4.44140625" style="1" customWidth="1"/>
    <col min="5515" max="5515" width="34.21875" style="1" customWidth="1"/>
    <col min="5516" max="5516" width="23.44140625" style="1" customWidth="1"/>
    <col min="5517" max="5517" width="9.21875" style="1" customWidth="1"/>
    <col min="5518" max="5518" width="19.44140625" style="1" customWidth="1"/>
    <col min="5519" max="5519" width="42.77734375" style="1" customWidth="1"/>
    <col min="5520" max="5520" width="5.77734375" style="1" customWidth="1"/>
    <col min="5521" max="5521" width="31.44140625" style="1" customWidth="1"/>
    <col min="5522" max="5522" width="16.21875" style="1" customWidth="1"/>
    <col min="5523" max="5524" width="9.21875" style="1" customWidth="1"/>
    <col min="5525" max="5525" width="11.21875" style="1" customWidth="1"/>
    <col min="5526" max="5526" width="2.21875" style="1" customWidth="1"/>
    <col min="5527" max="5732" width="10.88671875" style="1"/>
    <col min="5733" max="5733" width="12" style="1" customWidth="1"/>
    <col min="5734" max="5734" width="2.77734375" style="1" customWidth="1"/>
    <col min="5735" max="5736" width="6.44140625" style="1" customWidth="1"/>
    <col min="5737" max="5737" width="5.77734375" style="1" customWidth="1"/>
    <col min="5738" max="5738" width="6.44140625" style="1" customWidth="1"/>
    <col min="5739" max="5739" width="13.77734375" style="1" customWidth="1"/>
    <col min="5740" max="5741" width="9" style="1" customWidth="1"/>
    <col min="5742" max="5742" width="2.44140625" style="1" customWidth="1"/>
    <col min="5743" max="5743" width="8.77734375" style="1" customWidth="1"/>
    <col min="5744" max="5744" width="7.44140625" style="1" customWidth="1"/>
    <col min="5745" max="5747" width="3.77734375" style="1" customWidth="1"/>
    <col min="5748" max="5748" width="3.44140625" style="1" customWidth="1"/>
    <col min="5749" max="5749" width="2.77734375" style="1" customWidth="1"/>
    <col min="5750" max="5750" width="3" style="1" customWidth="1"/>
    <col min="5751" max="5753" width="0" style="1" hidden="1" customWidth="1"/>
    <col min="5754" max="5754" width="4.44140625" style="1" customWidth="1"/>
    <col min="5755" max="5755" width="0" style="1" hidden="1" customWidth="1"/>
    <col min="5756" max="5757" width="14.77734375" style="1" customWidth="1"/>
    <col min="5758" max="5758" width="15.21875" style="1" customWidth="1"/>
    <col min="5759" max="5759" width="6.44140625" style="1" customWidth="1"/>
    <col min="5760" max="5760" width="15.21875" style="1" customWidth="1"/>
    <col min="5761" max="5761" width="4.21875" style="1" customWidth="1"/>
    <col min="5762" max="5762" width="3" style="1" customWidth="1"/>
    <col min="5763" max="5765" width="0" style="1" hidden="1" customWidth="1"/>
    <col min="5766" max="5766" width="3" style="1" customWidth="1"/>
    <col min="5767" max="5767" width="0" style="1" hidden="1" customWidth="1"/>
    <col min="5768" max="5768" width="3" style="1" customWidth="1"/>
    <col min="5769" max="5769" width="0" style="1" hidden="1" customWidth="1"/>
    <col min="5770" max="5770" width="4.44140625" style="1" customWidth="1"/>
    <col min="5771" max="5771" width="34.21875" style="1" customWidth="1"/>
    <col min="5772" max="5772" width="23.44140625" style="1" customWidth="1"/>
    <col min="5773" max="5773" width="9.21875" style="1" customWidth="1"/>
    <col min="5774" max="5774" width="19.44140625" style="1" customWidth="1"/>
    <col min="5775" max="5775" width="42.77734375" style="1" customWidth="1"/>
    <col min="5776" max="5776" width="5.77734375" style="1" customWidth="1"/>
    <col min="5777" max="5777" width="31.44140625" style="1" customWidth="1"/>
    <col min="5778" max="5778" width="16.21875" style="1" customWidth="1"/>
    <col min="5779" max="5780" width="9.21875" style="1" customWidth="1"/>
    <col min="5781" max="5781" width="11.21875" style="1" customWidth="1"/>
    <col min="5782" max="5782" width="2.21875" style="1" customWidth="1"/>
    <col min="5783" max="5988" width="10.88671875" style="1"/>
    <col min="5989" max="5989" width="12" style="1" customWidth="1"/>
    <col min="5990" max="5990" width="2.77734375" style="1" customWidth="1"/>
    <col min="5991" max="5992" width="6.44140625" style="1" customWidth="1"/>
    <col min="5993" max="5993" width="5.77734375" style="1" customWidth="1"/>
    <col min="5994" max="5994" width="6.44140625" style="1" customWidth="1"/>
    <col min="5995" max="5995" width="13.77734375" style="1" customWidth="1"/>
    <col min="5996" max="5997" width="9" style="1" customWidth="1"/>
    <col min="5998" max="5998" width="2.44140625" style="1" customWidth="1"/>
    <col min="5999" max="5999" width="8.77734375" style="1" customWidth="1"/>
    <col min="6000" max="6000" width="7.44140625" style="1" customWidth="1"/>
    <col min="6001" max="6003" width="3.77734375" style="1" customWidth="1"/>
    <col min="6004" max="6004" width="3.44140625" style="1" customWidth="1"/>
    <col min="6005" max="6005" width="2.77734375" style="1" customWidth="1"/>
    <col min="6006" max="6006" width="3" style="1" customWidth="1"/>
    <col min="6007" max="6009" width="0" style="1" hidden="1" customWidth="1"/>
    <col min="6010" max="6010" width="4.44140625" style="1" customWidth="1"/>
    <col min="6011" max="6011" width="0" style="1" hidden="1" customWidth="1"/>
    <col min="6012" max="6013" width="14.77734375" style="1" customWidth="1"/>
    <col min="6014" max="6014" width="15.21875" style="1" customWidth="1"/>
    <col min="6015" max="6015" width="6.44140625" style="1" customWidth="1"/>
    <col min="6016" max="6016" width="15.21875" style="1" customWidth="1"/>
    <col min="6017" max="6017" width="4.21875" style="1" customWidth="1"/>
    <col min="6018" max="6018" width="3" style="1" customWidth="1"/>
    <col min="6019" max="6021" width="0" style="1" hidden="1" customWidth="1"/>
    <col min="6022" max="6022" width="3" style="1" customWidth="1"/>
    <col min="6023" max="6023" width="0" style="1" hidden="1" customWidth="1"/>
    <col min="6024" max="6024" width="3" style="1" customWidth="1"/>
    <col min="6025" max="6025" width="0" style="1" hidden="1" customWidth="1"/>
    <col min="6026" max="6026" width="4.44140625" style="1" customWidth="1"/>
    <col min="6027" max="6027" width="34.21875" style="1" customWidth="1"/>
    <col min="6028" max="6028" width="23.44140625" style="1" customWidth="1"/>
    <col min="6029" max="6029" width="9.21875" style="1" customWidth="1"/>
    <col min="6030" max="6030" width="19.44140625" style="1" customWidth="1"/>
    <col min="6031" max="6031" width="42.77734375" style="1" customWidth="1"/>
    <col min="6032" max="6032" width="5.77734375" style="1" customWidth="1"/>
    <col min="6033" max="6033" width="31.44140625" style="1" customWidth="1"/>
    <col min="6034" max="6034" width="16.21875" style="1" customWidth="1"/>
    <col min="6035" max="6036" width="9.21875" style="1" customWidth="1"/>
    <col min="6037" max="6037" width="11.21875" style="1" customWidth="1"/>
    <col min="6038" max="6038" width="2.21875" style="1" customWidth="1"/>
    <col min="6039" max="6244" width="10.88671875" style="1"/>
    <col min="6245" max="6245" width="12" style="1" customWidth="1"/>
    <col min="6246" max="6246" width="2.77734375" style="1" customWidth="1"/>
    <col min="6247" max="6248" width="6.44140625" style="1" customWidth="1"/>
    <col min="6249" max="6249" width="5.77734375" style="1" customWidth="1"/>
    <col min="6250" max="6250" width="6.44140625" style="1" customWidth="1"/>
    <col min="6251" max="6251" width="13.77734375" style="1" customWidth="1"/>
    <col min="6252" max="6253" width="9" style="1" customWidth="1"/>
    <col min="6254" max="6254" width="2.44140625" style="1" customWidth="1"/>
    <col min="6255" max="6255" width="8.77734375" style="1" customWidth="1"/>
    <col min="6256" max="6256" width="7.44140625" style="1" customWidth="1"/>
    <col min="6257" max="6259" width="3.77734375" style="1" customWidth="1"/>
    <col min="6260" max="6260" width="3.44140625" style="1" customWidth="1"/>
    <col min="6261" max="6261" width="2.77734375" style="1" customWidth="1"/>
    <col min="6262" max="6262" width="3" style="1" customWidth="1"/>
    <col min="6263" max="6265" width="0" style="1" hidden="1" customWidth="1"/>
    <col min="6266" max="6266" width="4.44140625" style="1" customWidth="1"/>
    <col min="6267" max="6267" width="0" style="1" hidden="1" customWidth="1"/>
    <col min="6268" max="6269" width="14.77734375" style="1" customWidth="1"/>
    <col min="6270" max="6270" width="15.21875" style="1" customWidth="1"/>
    <col min="6271" max="6271" width="6.44140625" style="1" customWidth="1"/>
    <col min="6272" max="6272" width="15.21875" style="1" customWidth="1"/>
    <col min="6273" max="6273" width="4.21875" style="1" customWidth="1"/>
    <col min="6274" max="6274" width="3" style="1" customWidth="1"/>
    <col min="6275" max="6277" width="0" style="1" hidden="1" customWidth="1"/>
    <col min="6278" max="6278" width="3" style="1" customWidth="1"/>
    <col min="6279" max="6279" width="0" style="1" hidden="1" customWidth="1"/>
    <col min="6280" max="6280" width="3" style="1" customWidth="1"/>
    <col min="6281" max="6281" width="0" style="1" hidden="1" customWidth="1"/>
    <col min="6282" max="6282" width="4.44140625" style="1" customWidth="1"/>
    <col min="6283" max="6283" width="34.21875" style="1" customWidth="1"/>
    <col min="6284" max="6284" width="23.44140625" style="1" customWidth="1"/>
    <col min="6285" max="6285" width="9.21875" style="1" customWidth="1"/>
    <col min="6286" max="6286" width="19.44140625" style="1" customWidth="1"/>
    <col min="6287" max="6287" width="42.77734375" style="1" customWidth="1"/>
    <col min="6288" max="6288" width="5.77734375" style="1" customWidth="1"/>
    <col min="6289" max="6289" width="31.44140625" style="1" customWidth="1"/>
    <col min="6290" max="6290" width="16.21875" style="1" customWidth="1"/>
    <col min="6291" max="6292" width="9.21875" style="1" customWidth="1"/>
    <col min="6293" max="6293" width="11.21875" style="1" customWidth="1"/>
    <col min="6294" max="6294" width="2.21875" style="1" customWidth="1"/>
    <col min="6295" max="6500" width="10.88671875" style="1"/>
    <col min="6501" max="6501" width="12" style="1" customWidth="1"/>
    <col min="6502" max="6502" width="2.77734375" style="1" customWidth="1"/>
    <col min="6503" max="6504" width="6.44140625" style="1" customWidth="1"/>
    <col min="6505" max="6505" width="5.77734375" style="1" customWidth="1"/>
    <col min="6506" max="6506" width="6.44140625" style="1" customWidth="1"/>
    <col min="6507" max="6507" width="13.77734375" style="1" customWidth="1"/>
    <col min="6508" max="6509" width="9" style="1" customWidth="1"/>
    <col min="6510" max="6510" width="2.44140625" style="1" customWidth="1"/>
    <col min="6511" max="6511" width="8.77734375" style="1" customWidth="1"/>
    <col min="6512" max="6512" width="7.44140625" style="1" customWidth="1"/>
    <col min="6513" max="6515" width="3.77734375" style="1" customWidth="1"/>
    <col min="6516" max="6516" width="3.44140625" style="1" customWidth="1"/>
    <col min="6517" max="6517" width="2.77734375" style="1" customWidth="1"/>
    <col min="6518" max="6518" width="3" style="1" customWidth="1"/>
    <col min="6519" max="6521" width="0" style="1" hidden="1" customWidth="1"/>
    <col min="6522" max="6522" width="4.44140625" style="1" customWidth="1"/>
    <col min="6523" max="6523" width="0" style="1" hidden="1" customWidth="1"/>
    <col min="6524" max="6525" width="14.77734375" style="1" customWidth="1"/>
    <col min="6526" max="6526" width="15.21875" style="1" customWidth="1"/>
    <col min="6527" max="6527" width="6.44140625" style="1" customWidth="1"/>
    <col min="6528" max="6528" width="15.21875" style="1" customWidth="1"/>
    <col min="6529" max="6529" width="4.21875" style="1" customWidth="1"/>
    <col min="6530" max="6530" width="3" style="1" customWidth="1"/>
    <col min="6531" max="6533" width="0" style="1" hidden="1" customWidth="1"/>
    <col min="6534" max="6534" width="3" style="1" customWidth="1"/>
    <col min="6535" max="6535" width="0" style="1" hidden="1" customWidth="1"/>
    <col min="6536" max="6536" width="3" style="1" customWidth="1"/>
    <col min="6537" max="6537" width="0" style="1" hidden="1" customWidth="1"/>
    <col min="6538" max="6538" width="4.44140625" style="1" customWidth="1"/>
    <col min="6539" max="6539" width="34.21875" style="1" customWidth="1"/>
    <col min="6540" max="6540" width="23.44140625" style="1" customWidth="1"/>
    <col min="6541" max="6541" width="9.21875" style="1" customWidth="1"/>
    <col min="6542" max="6542" width="19.44140625" style="1" customWidth="1"/>
    <col min="6543" max="6543" width="42.77734375" style="1" customWidth="1"/>
    <col min="6544" max="6544" width="5.77734375" style="1" customWidth="1"/>
    <col min="6545" max="6545" width="31.44140625" style="1" customWidth="1"/>
    <col min="6546" max="6546" width="16.21875" style="1" customWidth="1"/>
    <col min="6547" max="6548" width="9.21875" style="1" customWidth="1"/>
    <col min="6549" max="6549" width="11.21875" style="1" customWidth="1"/>
    <col min="6550" max="6550" width="2.21875" style="1" customWidth="1"/>
    <col min="6551" max="6756" width="10.88671875" style="1"/>
    <col min="6757" max="6757" width="12" style="1" customWidth="1"/>
    <col min="6758" max="6758" width="2.77734375" style="1" customWidth="1"/>
    <col min="6759" max="6760" width="6.44140625" style="1" customWidth="1"/>
    <col min="6761" max="6761" width="5.77734375" style="1" customWidth="1"/>
    <col min="6762" max="6762" width="6.44140625" style="1" customWidth="1"/>
    <col min="6763" max="6763" width="13.77734375" style="1" customWidth="1"/>
    <col min="6764" max="6765" width="9" style="1" customWidth="1"/>
    <col min="6766" max="6766" width="2.44140625" style="1" customWidth="1"/>
    <col min="6767" max="6767" width="8.77734375" style="1" customWidth="1"/>
    <col min="6768" max="6768" width="7.44140625" style="1" customWidth="1"/>
    <col min="6769" max="6771" width="3.77734375" style="1" customWidth="1"/>
    <col min="6772" max="6772" width="3.44140625" style="1" customWidth="1"/>
    <col min="6773" max="6773" width="2.77734375" style="1" customWidth="1"/>
    <col min="6774" max="6774" width="3" style="1" customWidth="1"/>
    <col min="6775" max="6777" width="0" style="1" hidden="1" customWidth="1"/>
    <col min="6778" max="6778" width="4.44140625" style="1" customWidth="1"/>
    <col min="6779" max="6779" width="0" style="1" hidden="1" customWidth="1"/>
    <col min="6780" max="6781" width="14.77734375" style="1" customWidth="1"/>
    <col min="6782" max="6782" width="15.21875" style="1" customWidth="1"/>
    <col min="6783" max="6783" width="6.44140625" style="1" customWidth="1"/>
    <col min="6784" max="6784" width="15.21875" style="1" customWidth="1"/>
    <col min="6785" max="6785" width="4.21875" style="1" customWidth="1"/>
    <col min="6786" max="6786" width="3" style="1" customWidth="1"/>
    <col min="6787" max="6789" width="0" style="1" hidden="1" customWidth="1"/>
    <col min="6790" max="6790" width="3" style="1" customWidth="1"/>
    <col min="6791" max="6791" width="0" style="1" hidden="1" customWidth="1"/>
    <col min="6792" max="6792" width="3" style="1" customWidth="1"/>
    <col min="6793" max="6793" width="0" style="1" hidden="1" customWidth="1"/>
    <col min="6794" max="6794" width="4.44140625" style="1" customWidth="1"/>
    <col min="6795" max="6795" width="34.21875" style="1" customWidth="1"/>
    <col min="6796" max="6796" width="23.44140625" style="1" customWidth="1"/>
    <col min="6797" max="6797" width="9.21875" style="1" customWidth="1"/>
    <col min="6798" max="6798" width="19.44140625" style="1" customWidth="1"/>
    <col min="6799" max="6799" width="42.77734375" style="1" customWidth="1"/>
    <col min="6800" max="6800" width="5.77734375" style="1" customWidth="1"/>
    <col min="6801" max="6801" width="31.44140625" style="1" customWidth="1"/>
    <col min="6802" max="6802" width="16.21875" style="1" customWidth="1"/>
    <col min="6803" max="6804" width="9.21875" style="1" customWidth="1"/>
    <col min="6805" max="6805" width="11.21875" style="1" customWidth="1"/>
    <col min="6806" max="6806" width="2.21875" style="1" customWidth="1"/>
    <col min="6807" max="7012" width="10.88671875" style="1"/>
    <col min="7013" max="7013" width="12" style="1" customWidth="1"/>
    <col min="7014" max="7014" width="2.77734375" style="1" customWidth="1"/>
    <col min="7015" max="7016" width="6.44140625" style="1" customWidth="1"/>
    <col min="7017" max="7017" width="5.77734375" style="1" customWidth="1"/>
    <col min="7018" max="7018" width="6.44140625" style="1" customWidth="1"/>
    <col min="7019" max="7019" width="13.77734375" style="1" customWidth="1"/>
    <col min="7020" max="7021" width="9" style="1" customWidth="1"/>
    <col min="7022" max="7022" width="2.44140625" style="1" customWidth="1"/>
    <col min="7023" max="7023" width="8.77734375" style="1" customWidth="1"/>
    <col min="7024" max="7024" width="7.44140625" style="1" customWidth="1"/>
    <col min="7025" max="7027" width="3.77734375" style="1" customWidth="1"/>
    <col min="7028" max="7028" width="3.44140625" style="1" customWidth="1"/>
    <col min="7029" max="7029" width="2.77734375" style="1" customWidth="1"/>
    <col min="7030" max="7030" width="3" style="1" customWidth="1"/>
    <col min="7031" max="7033" width="0" style="1" hidden="1" customWidth="1"/>
    <col min="7034" max="7034" width="4.44140625" style="1" customWidth="1"/>
    <col min="7035" max="7035" width="0" style="1" hidden="1" customWidth="1"/>
    <col min="7036" max="7037" width="14.77734375" style="1" customWidth="1"/>
    <col min="7038" max="7038" width="15.21875" style="1" customWidth="1"/>
    <col min="7039" max="7039" width="6.44140625" style="1" customWidth="1"/>
    <col min="7040" max="7040" width="15.21875" style="1" customWidth="1"/>
    <col min="7041" max="7041" width="4.21875" style="1" customWidth="1"/>
    <col min="7042" max="7042" width="3" style="1" customWidth="1"/>
    <col min="7043" max="7045" width="0" style="1" hidden="1" customWidth="1"/>
    <col min="7046" max="7046" width="3" style="1" customWidth="1"/>
    <col min="7047" max="7047" width="0" style="1" hidden="1" customWidth="1"/>
    <col min="7048" max="7048" width="3" style="1" customWidth="1"/>
    <col min="7049" max="7049" width="0" style="1" hidden="1" customWidth="1"/>
    <col min="7050" max="7050" width="4.44140625" style="1" customWidth="1"/>
    <col min="7051" max="7051" width="34.21875" style="1" customWidth="1"/>
    <col min="7052" max="7052" width="23.44140625" style="1" customWidth="1"/>
    <col min="7053" max="7053" width="9.21875" style="1" customWidth="1"/>
    <col min="7054" max="7054" width="19.44140625" style="1" customWidth="1"/>
    <col min="7055" max="7055" width="42.77734375" style="1" customWidth="1"/>
    <col min="7056" max="7056" width="5.77734375" style="1" customWidth="1"/>
    <col min="7057" max="7057" width="31.44140625" style="1" customWidth="1"/>
    <col min="7058" max="7058" width="16.21875" style="1" customWidth="1"/>
    <col min="7059" max="7060" width="9.21875" style="1" customWidth="1"/>
    <col min="7061" max="7061" width="11.21875" style="1" customWidth="1"/>
    <col min="7062" max="7062" width="2.21875" style="1" customWidth="1"/>
    <col min="7063" max="7268" width="10.88671875" style="1"/>
    <col min="7269" max="7269" width="12" style="1" customWidth="1"/>
    <col min="7270" max="7270" width="2.77734375" style="1" customWidth="1"/>
    <col min="7271" max="7272" width="6.44140625" style="1" customWidth="1"/>
    <col min="7273" max="7273" width="5.77734375" style="1" customWidth="1"/>
    <col min="7274" max="7274" width="6.44140625" style="1" customWidth="1"/>
    <col min="7275" max="7275" width="13.77734375" style="1" customWidth="1"/>
    <col min="7276" max="7277" width="9" style="1" customWidth="1"/>
    <col min="7278" max="7278" width="2.44140625" style="1" customWidth="1"/>
    <col min="7279" max="7279" width="8.77734375" style="1" customWidth="1"/>
    <col min="7280" max="7280" width="7.44140625" style="1" customWidth="1"/>
    <col min="7281" max="7283" width="3.77734375" style="1" customWidth="1"/>
    <col min="7284" max="7284" width="3.44140625" style="1" customWidth="1"/>
    <col min="7285" max="7285" width="2.77734375" style="1" customWidth="1"/>
    <col min="7286" max="7286" width="3" style="1" customWidth="1"/>
    <col min="7287" max="7289" width="0" style="1" hidden="1" customWidth="1"/>
    <col min="7290" max="7290" width="4.44140625" style="1" customWidth="1"/>
    <col min="7291" max="7291" width="0" style="1" hidden="1" customWidth="1"/>
    <col min="7292" max="7293" width="14.77734375" style="1" customWidth="1"/>
    <col min="7294" max="7294" width="15.21875" style="1" customWidth="1"/>
    <col min="7295" max="7295" width="6.44140625" style="1" customWidth="1"/>
    <col min="7296" max="7296" width="15.21875" style="1" customWidth="1"/>
    <col min="7297" max="7297" width="4.21875" style="1" customWidth="1"/>
    <col min="7298" max="7298" width="3" style="1" customWidth="1"/>
    <col min="7299" max="7301" width="0" style="1" hidden="1" customWidth="1"/>
    <col min="7302" max="7302" width="3" style="1" customWidth="1"/>
    <col min="7303" max="7303" width="0" style="1" hidden="1" customWidth="1"/>
    <col min="7304" max="7304" width="3" style="1" customWidth="1"/>
    <col min="7305" max="7305" width="0" style="1" hidden="1" customWidth="1"/>
    <col min="7306" max="7306" width="4.44140625" style="1" customWidth="1"/>
    <col min="7307" max="7307" width="34.21875" style="1" customWidth="1"/>
    <col min="7308" max="7308" width="23.44140625" style="1" customWidth="1"/>
    <col min="7309" max="7309" width="9.21875" style="1" customWidth="1"/>
    <col min="7310" max="7310" width="19.44140625" style="1" customWidth="1"/>
    <col min="7311" max="7311" width="42.77734375" style="1" customWidth="1"/>
    <col min="7312" max="7312" width="5.77734375" style="1" customWidth="1"/>
    <col min="7313" max="7313" width="31.44140625" style="1" customWidth="1"/>
    <col min="7314" max="7314" width="16.21875" style="1" customWidth="1"/>
    <col min="7315" max="7316" width="9.21875" style="1" customWidth="1"/>
    <col min="7317" max="7317" width="11.21875" style="1" customWidth="1"/>
    <col min="7318" max="7318" width="2.21875" style="1" customWidth="1"/>
    <col min="7319" max="7524" width="10.88671875" style="1"/>
    <col min="7525" max="7525" width="12" style="1" customWidth="1"/>
    <col min="7526" max="7526" width="2.77734375" style="1" customWidth="1"/>
    <col min="7527" max="7528" width="6.44140625" style="1" customWidth="1"/>
    <col min="7529" max="7529" width="5.77734375" style="1" customWidth="1"/>
    <col min="7530" max="7530" width="6.44140625" style="1" customWidth="1"/>
    <col min="7531" max="7531" width="13.77734375" style="1" customWidth="1"/>
    <col min="7532" max="7533" width="9" style="1" customWidth="1"/>
    <col min="7534" max="7534" width="2.44140625" style="1" customWidth="1"/>
    <col min="7535" max="7535" width="8.77734375" style="1" customWidth="1"/>
    <col min="7536" max="7536" width="7.44140625" style="1" customWidth="1"/>
    <col min="7537" max="7539" width="3.77734375" style="1" customWidth="1"/>
    <col min="7540" max="7540" width="3.44140625" style="1" customWidth="1"/>
    <col min="7541" max="7541" width="2.77734375" style="1" customWidth="1"/>
    <col min="7542" max="7542" width="3" style="1" customWidth="1"/>
    <col min="7543" max="7545" width="0" style="1" hidden="1" customWidth="1"/>
    <col min="7546" max="7546" width="4.44140625" style="1" customWidth="1"/>
    <col min="7547" max="7547" width="0" style="1" hidden="1" customWidth="1"/>
    <col min="7548" max="7549" width="14.77734375" style="1" customWidth="1"/>
    <col min="7550" max="7550" width="15.21875" style="1" customWidth="1"/>
    <col min="7551" max="7551" width="6.44140625" style="1" customWidth="1"/>
    <col min="7552" max="7552" width="15.21875" style="1" customWidth="1"/>
    <col min="7553" max="7553" width="4.21875" style="1" customWidth="1"/>
    <col min="7554" max="7554" width="3" style="1" customWidth="1"/>
    <col min="7555" max="7557" width="0" style="1" hidden="1" customWidth="1"/>
    <col min="7558" max="7558" width="3" style="1" customWidth="1"/>
    <col min="7559" max="7559" width="0" style="1" hidden="1" customWidth="1"/>
    <col min="7560" max="7560" width="3" style="1" customWidth="1"/>
    <col min="7561" max="7561" width="0" style="1" hidden="1" customWidth="1"/>
    <col min="7562" max="7562" width="4.44140625" style="1" customWidth="1"/>
    <col min="7563" max="7563" width="34.21875" style="1" customWidth="1"/>
    <col min="7564" max="7564" width="23.44140625" style="1" customWidth="1"/>
    <col min="7565" max="7565" width="9.21875" style="1" customWidth="1"/>
    <col min="7566" max="7566" width="19.44140625" style="1" customWidth="1"/>
    <col min="7567" max="7567" width="42.77734375" style="1" customWidth="1"/>
    <col min="7568" max="7568" width="5.77734375" style="1" customWidth="1"/>
    <col min="7569" max="7569" width="31.44140625" style="1" customWidth="1"/>
    <col min="7570" max="7570" width="16.21875" style="1" customWidth="1"/>
    <col min="7571" max="7572" width="9.21875" style="1" customWidth="1"/>
    <col min="7573" max="7573" width="11.21875" style="1" customWidth="1"/>
    <col min="7574" max="7574" width="2.21875" style="1" customWidth="1"/>
    <col min="7575" max="7780" width="10.88671875" style="1"/>
    <col min="7781" max="7781" width="12" style="1" customWidth="1"/>
    <col min="7782" max="7782" width="2.77734375" style="1" customWidth="1"/>
    <col min="7783" max="7784" width="6.44140625" style="1" customWidth="1"/>
    <col min="7785" max="7785" width="5.77734375" style="1" customWidth="1"/>
    <col min="7786" max="7786" width="6.44140625" style="1" customWidth="1"/>
    <col min="7787" max="7787" width="13.77734375" style="1" customWidth="1"/>
    <col min="7788" max="7789" width="9" style="1" customWidth="1"/>
    <col min="7790" max="7790" width="2.44140625" style="1" customWidth="1"/>
    <col min="7791" max="7791" width="8.77734375" style="1" customWidth="1"/>
    <col min="7792" max="7792" width="7.44140625" style="1" customWidth="1"/>
    <col min="7793" max="7795" width="3.77734375" style="1" customWidth="1"/>
    <col min="7796" max="7796" width="3.44140625" style="1" customWidth="1"/>
    <col min="7797" max="7797" width="2.77734375" style="1" customWidth="1"/>
    <col min="7798" max="7798" width="3" style="1" customWidth="1"/>
    <col min="7799" max="7801" width="0" style="1" hidden="1" customWidth="1"/>
    <col min="7802" max="7802" width="4.44140625" style="1" customWidth="1"/>
    <col min="7803" max="7803" width="0" style="1" hidden="1" customWidth="1"/>
    <col min="7804" max="7805" width="14.77734375" style="1" customWidth="1"/>
    <col min="7806" max="7806" width="15.21875" style="1" customWidth="1"/>
    <col min="7807" max="7807" width="6.44140625" style="1" customWidth="1"/>
    <col min="7808" max="7808" width="15.21875" style="1" customWidth="1"/>
    <col min="7809" max="7809" width="4.21875" style="1" customWidth="1"/>
    <col min="7810" max="7810" width="3" style="1" customWidth="1"/>
    <col min="7811" max="7813" width="0" style="1" hidden="1" customWidth="1"/>
    <col min="7814" max="7814" width="3" style="1" customWidth="1"/>
    <col min="7815" max="7815" width="0" style="1" hidden="1" customWidth="1"/>
    <col min="7816" max="7816" width="3" style="1" customWidth="1"/>
    <col min="7817" max="7817" width="0" style="1" hidden="1" customWidth="1"/>
    <col min="7818" max="7818" width="4.44140625" style="1" customWidth="1"/>
    <col min="7819" max="7819" width="34.21875" style="1" customWidth="1"/>
    <col min="7820" max="7820" width="23.44140625" style="1" customWidth="1"/>
    <col min="7821" max="7821" width="9.21875" style="1" customWidth="1"/>
    <col min="7822" max="7822" width="19.44140625" style="1" customWidth="1"/>
    <col min="7823" max="7823" width="42.77734375" style="1" customWidth="1"/>
    <col min="7824" max="7824" width="5.77734375" style="1" customWidth="1"/>
    <col min="7825" max="7825" width="31.44140625" style="1" customWidth="1"/>
    <col min="7826" max="7826" width="16.21875" style="1" customWidth="1"/>
    <col min="7827" max="7828" width="9.21875" style="1" customWidth="1"/>
    <col min="7829" max="7829" width="11.21875" style="1" customWidth="1"/>
    <col min="7830" max="7830" width="2.21875" style="1" customWidth="1"/>
    <col min="7831" max="8036" width="10.88671875" style="1"/>
    <col min="8037" max="8037" width="12" style="1" customWidth="1"/>
    <col min="8038" max="8038" width="2.77734375" style="1" customWidth="1"/>
    <col min="8039" max="8040" width="6.44140625" style="1" customWidth="1"/>
    <col min="8041" max="8041" width="5.77734375" style="1" customWidth="1"/>
    <col min="8042" max="8042" width="6.44140625" style="1" customWidth="1"/>
    <col min="8043" max="8043" width="13.77734375" style="1" customWidth="1"/>
    <col min="8044" max="8045" width="9" style="1" customWidth="1"/>
    <col min="8046" max="8046" width="2.44140625" style="1" customWidth="1"/>
    <col min="8047" max="8047" width="8.77734375" style="1" customWidth="1"/>
    <col min="8048" max="8048" width="7.44140625" style="1" customWidth="1"/>
    <col min="8049" max="8051" width="3.77734375" style="1" customWidth="1"/>
    <col min="8052" max="8052" width="3.44140625" style="1" customWidth="1"/>
    <col min="8053" max="8053" width="2.77734375" style="1" customWidth="1"/>
    <col min="8054" max="8054" width="3" style="1" customWidth="1"/>
    <col min="8055" max="8057" width="0" style="1" hidden="1" customWidth="1"/>
    <col min="8058" max="8058" width="4.44140625" style="1" customWidth="1"/>
    <col min="8059" max="8059" width="0" style="1" hidden="1" customWidth="1"/>
    <col min="8060" max="8061" width="14.77734375" style="1" customWidth="1"/>
    <col min="8062" max="8062" width="15.21875" style="1" customWidth="1"/>
    <col min="8063" max="8063" width="6.44140625" style="1" customWidth="1"/>
    <col min="8064" max="8064" width="15.21875" style="1" customWidth="1"/>
    <col min="8065" max="8065" width="4.21875" style="1" customWidth="1"/>
    <col min="8066" max="8066" width="3" style="1" customWidth="1"/>
    <col min="8067" max="8069" width="0" style="1" hidden="1" customWidth="1"/>
    <col min="8070" max="8070" width="3" style="1" customWidth="1"/>
    <col min="8071" max="8071" width="0" style="1" hidden="1" customWidth="1"/>
    <col min="8072" max="8072" width="3" style="1" customWidth="1"/>
    <col min="8073" max="8073" width="0" style="1" hidden="1" customWidth="1"/>
    <col min="8074" max="8074" width="4.44140625" style="1" customWidth="1"/>
    <col min="8075" max="8075" width="34.21875" style="1" customWidth="1"/>
    <col min="8076" max="8076" width="23.44140625" style="1" customWidth="1"/>
    <col min="8077" max="8077" width="9.21875" style="1" customWidth="1"/>
    <col min="8078" max="8078" width="19.44140625" style="1" customWidth="1"/>
    <col min="8079" max="8079" width="42.77734375" style="1" customWidth="1"/>
    <col min="8080" max="8080" width="5.77734375" style="1" customWidth="1"/>
    <col min="8081" max="8081" width="31.44140625" style="1" customWidth="1"/>
    <col min="8082" max="8082" width="16.21875" style="1" customWidth="1"/>
    <col min="8083" max="8084" width="9.21875" style="1" customWidth="1"/>
    <col min="8085" max="8085" width="11.21875" style="1" customWidth="1"/>
    <col min="8086" max="8086" width="2.21875" style="1" customWidth="1"/>
    <col min="8087" max="8292" width="10.88671875" style="1"/>
    <col min="8293" max="8293" width="12" style="1" customWidth="1"/>
    <col min="8294" max="8294" width="2.77734375" style="1" customWidth="1"/>
    <col min="8295" max="8296" width="6.44140625" style="1" customWidth="1"/>
    <col min="8297" max="8297" width="5.77734375" style="1" customWidth="1"/>
    <col min="8298" max="8298" width="6.44140625" style="1" customWidth="1"/>
    <col min="8299" max="8299" width="13.77734375" style="1" customWidth="1"/>
    <col min="8300" max="8301" width="9" style="1" customWidth="1"/>
    <col min="8302" max="8302" width="2.44140625" style="1" customWidth="1"/>
    <col min="8303" max="8303" width="8.77734375" style="1" customWidth="1"/>
    <col min="8304" max="8304" width="7.44140625" style="1" customWidth="1"/>
    <col min="8305" max="8307" width="3.77734375" style="1" customWidth="1"/>
    <col min="8308" max="8308" width="3.44140625" style="1" customWidth="1"/>
    <col min="8309" max="8309" width="2.77734375" style="1" customWidth="1"/>
    <col min="8310" max="8310" width="3" style="1" customWidth="1"/>
    <col min="8311" max="8313" width="0" style="1" hidden="1" customWidth="1"/>
    <col min="8314" max="8314" width="4.44140625" style="1" customWidth="1"/>
    <col min="8315" max="8315" width="0" style="1" hidden="1" customWidth="1"/>
    <col min="8316" max="8317" width="14.77734375" style="1" customWidth="1"/>
    <col min="8318" max="8318" width="15.21875" style="1" customWidth="1"/>
    <col min="8319" max="8319" width="6.44140625" style="1" customWidth="1"/>
    <col min="8320" max="8320" width="15.21875" style="1" customWidth="1"/>
    <col min="8321" max="8321" width="4.21875" style="1" customWidth="1"/>
    <col min="8322" max="8322" width="3" style="1" customWidth="1"/>
    <col min="8323" max="8325" width="0" style="1" hidden="1" customWidth="1"/>
    <col min="8326" max="8326" width="3" style="1" customWidth="1"/>
    <col min="8327" max="8327" width="0" style="1" hidden="1" customWidth="1"/>
    <col min="8328" max="8328" width="3" style="1" customWidth="1"/>
    <col min="8329" max="8329" width="0" style="1" hidden="1" customWidth="1"/>
    <col min="8330" max="8330" width="4.44140625" style="1" customWidth="1"/>
    <col min="8331" max="8331" width="34.21875" style="1" customWidth="1"/>
    <col min="8332" max="8332" width="23.44140625" style="1" customWidth="1"/>
    <col min="8333" max="8333" width="9.21875" style="1" customWidth="1"/>
    <col min="8334" max="8334" width="19.44140625" style="1" customWidth="1"/>
    <col min="8335" max="8335" width="42.77734375" style="1" customWidth="1"/>
    <col min="8336" max="8336" width="5.77734375" style="1" customWidth="1"/>
    <col min="8337" max="8337" width="31.44140625" style="1" customWidth="1"/>
    <col min="8338" max="8338" width="16.21875" style="1" customWidth="1"/>
    <col min="8339" max="8340" width="9.21875" style="1" customWidth="1"/>
    <col min="8341" max="8341" width="11.21875" style="1" customWidth="1"/>
    <col min="8342" max="8342" width="2.21875" style="1" customWidth="1"/>
    <col min="8343" max="8548" width="10.88671875" style="1"/>
    <col min="8549" max="8549" width="12" style="1" customWidth="1"/>
    <col min="8550" max="8550" width="2.77734375" style="1" customWidth="1"/>
    <col min="8551" max="8552" width="6.44140625" style="1" customWidth="1"/>
    <col min="8553" max="8553" width="5.77734375" style="1" customWidth="1"/>
    <col min="8554" max="8554" width="6.44140625" style="1" customWidth="1"/>
    <col min="8555" max="8555" width="13.77734375" style="1" customWidth="1"/>
    <col min="8556" max="8557" width="9" style="1" customWidth="1"/>
    <col min="8558" max="8558" width="2.44140625" style="1" customWidth="1"/>
    <col min="8559" max="8559" width="8.77734375" style="1" customWidth="1"/>
    <col min="8560" max="8560" width="7.44140625" style="1" customWidth="1"/>
    <col min="8561" max="8563" width="3.77734375" style="1" customWidth="1"/>
    <col min="8564" max="8564" width="3.44140625" style="1" customWidth="1"/>
    <col min="8565" max="8565" width="2.77734375" style="1" customWidth="1"/>
    <col min="8566" max="8566" width="3" style="1" customWidth="1"/>
    <col min="8567" max="8569" width="0" style="1" hidden="1" customWidth="1"/>
    <col min="8570" max="8570" width="4.44140625" style="1" customWidth="1"/>
    <col min="8571" max="8571" width="0" style="1" hidden="1" customWidth="1"/>
    <col min="8572" max="8573" width="14.77734375" style="1" customWidth="1"/>
    <col min="8574" max="8574" width="15.21875" style="1" customWidth="1"/>
    <col min="8575" max="8575" width="6.44140625" style="1" customWidth="1"/>
    <col min="8576" max="8576" width="15.21875" style="1" customWidth="1"/>
    <col min="8577" max="8577" width="4.21875" style="1" customWidth="1"/>
    <col min="8578" max="8578" width="3" style="1" customWidth="1"/>
    <col min="8579" max="8581" width="0" style="1" hidden="1" customWidth="1"/>
    <col min="8582" max="8582" width="3" style="1" customWidth="1"/>
    <col min="8583" max="8583" width="0" style="1" hidden="1" customWidth="1"/>
    <col min="8584" max="8584" width="3" style="1" customWidth="1"/>
    <col min="8585" max="8585" width="0" style="1" hidden="1" customWidth="1"/>
    <col min="8586" max="8586" width="4.44140625" style="1" customWidth="1"/>
    <col min="8587" max="8587" width="34.21875" style="1" customWidth="1"/>
    <col min="8588" max="8588" width="23.44140625" style="1" customWidth="1"/>
    <col min="8589" max="8589" width="9.21875" style="1" customWidth="1"/>
    <col min="8590" max="8590" width="19.44140625" style="1" customWidth="1"/>
    <col min="8591" max="8591" width="42.77734375" style="1" customWidth="1"/>
    <col min="8592" max="8592" width="5.77734375" style="1" customWidth="1"/>
    <col min="8593" max="8593" width="31.44140625" style="1" customWidth="1"/>
    <col min="8594" max="8594" width="16.21875" style="1" customWidth="1"/>
    <col min="8595" max="8596" width="9.21875" style="1" customWidth="1"/>
    <col min="8597" max="8597" width="11.21875" style="1" customWidth="1"/>
    <col min="8598" max="8598" width="2.21875" style="1" customWidth="1"/>
    <col min="8599" max="8804" width="10.88671875" style="1"/>
    <col min="8805" max="8805" width="12" style="1" customWidth="1"/>
    <col min="8806" max="8806" width="2.77734375" style="1" customWidth="1"/>
    <col min="8807" max="8808" width="6.44140625" style="1" customWidth="1"/>
    <col min="8809" max="8809" width="5.77734375" style="1" customWidth="1"/>
    <col min="8810" max="8810" width="6.44140625" style="1" customWidth="1"/>
    <col min="8811" max="8811" width="13.77734375" style="1" customWidth="1"/>
    <col min="8812" max="8813" width="9" style="1" customWidth="1"/>
    <col min="8814" max="8814" width="2.44140625" style="1" customWidth="1"/>
    <col min="8815" max="8815" width="8.77734375" style="1" customWidth="1"/>
    <col min="8816" max="8816" width="7.44140625" style="1" customWidth="1"/>
    <col min="8817" max="8819" width="3.77734375" style="1" customWidth="1"/>
    <col min="8820" max="8820" width="3.44140625" style="1" customWidth="1"/>
    <col min="8821" max="8821" width="2.77734375" style="1" customWidth="1"/>
    <col min="8822" max="8822" width="3" style="1" customWidth="1"/>
    <col min="8823" max="8825" width="0" style="1" hidden="1" customWidth="1"/>
    <col min="8826" max="8826" width="4.44140625" style="1" customWidth="1"/>
    <col min="8827" max="8827" width="0" style="1" hidden="1" customWidth="1"/>
    <col min="8828" max="8829" width="14.77734375" style="1" customWidth="1"/>
    <col min="8830" max="8830" width="15.21875" style="1" customWidth="1"/>
    <col min="8831" max="8831" width="6.44140625" style="1" customWidth="1"/>
    <col min="8832" max="8832" width="15.21875" style="1" customWidth="1"/>
    <col min="8833" max="8833" width="4.21875" style="1" customWidth="1"/>
    <col min="8834" max="8834" width="3" style="1" customWidth="1"/>
    <col min="8835" max="8837" width="0" style="1" hidden="1" customWidth="1"/>
    <col min="8838" max="8838" width="3" style="1" customWidth="1"/>
    <col min="8839" max="8839" width="0" style="1" hidden="1" customWidth="1"/>
    <col min="8840" max="8840" width="3" style="1" customWidth="1"/>
    <col min="8841" max="8841" width="0" style="1" hidden="1" customWidth="1"/>
    <col min="8842" max="8842" width="4.44140625" style="1" customWidth="1"/>
    <col min="8843" max="8843" width="34.21875" style="1" customWidth="1"/>
    <col min="8844" max="8844" width="23.44140625" style="1" customWidth="1"/>
    <col min="8845" max="8845" width="9.21875" style="1" customWidth="1"/>
    <col min="8846" max="8846" width="19.44140625" style="1" customWidth="1"/>
    <col min="8847" max="8847" width="42.77734375" style="1" customWidth="1"/>
    <col min="8848" max="8848" width="5.77734375" style="1" customWidth="1"/>
    <col min="8849" max="8849" width="31.44140625" style="1" customWidth="1"/>
    <col min="8850" max="8850" width="16.21875" style="1" customWidth="1"/>
    <col min="8851" max="8852" width="9.21875" style="1" customWidth="1"/>
    <col min="8853" max="8853" width="11.21875" style="1" customWidth="1"/>
    <col min="8854" max="8854" width="2.21875" style="1" customWidth="1"/>
    <col min="8855" max="9060" width="10.88671875" style="1"/>
    <col min="9061" max="9061" width="12" style="1" customWidth="1"/>
    <col min="9062" max="9062" width="2.77734375" style="1" customWidth="1"/>
    <col min="9063" max="9064" width="6.44140625" style="1" customWidth="1"/>
    <col min="9065" max="9065" width="5.77734375" style="1" customWidth="1"/>
    <col min="9066" max="9066" width="6.44140625" style="1" customWidth="1"/>
    <col min="9067" max="9067" width="13.77734375" style="1" customWidth="1"/>
    <col min="9068" max="9069" width="9" style="1" customWidth="1"/>
    <col min="9070" max="9070" width="2.44140625" style="1" customWidth="1"/>
    <col min="9071" max="9071" width="8.77734375" style="1" customWidth="1"/>
    <col min="9072" max="9072" width="7.44140625" style="1" customWidth="1"/>
    <col min="9073" max="9075" width="3.77734375" style="1" customWidth="1"/>
    <col min="9076" max="9076" width="3.44140625" style="1" customWidth="1"/>
    <col min="9077" max="9077" width="2.77734375" style="1" customWidth="1"/>
    <col min="9078" max="9078" width="3" style="1" customWidth="1"/>
    <col min="9079" max="9081" width="0" style="1" hidden="1" customWidth="1"/>
    <col min="9082" max="9082" width="4.44140625" style="1" customWidth="1"/>
    <col min="9083" max="9083" width="0" style="1" hidden="1" customWidth="1"/>
    <col min="9084" max="9085" width="14.77734375" style="1" customWidth="1"/>
    <col min="9086" max="9086" width="15.21875" style="1" customWidth="1"/>
    <col min="9087" max="9087" width="6.44140625" style="1" customWidth="1"/>
    <col min="9088" max="9088" width="15.21875" style="1" customWidth="1"/>
    <col min="9089" max="9089" width="4.21875" style="1" customWidth="1"/>
    <col min="9090" max="9090" width="3" style="1" customWidth="1"/>
    <col min="9091" max="9093" width="0" style="1" hidden="1" customWidth="1"/>
    <col min="9094" max="9094" width="3" style="1" customWidth="1"/>
    <col min="9095" max="9095" width="0" style="1" hidden="1" customWidth="1"/>
    <col min="9096" max="9096" width="3" style="1" customWidth="1"/>
    <col min="9097" max="9097" width="0" style="1" hidden="1" customWidth="1"/>
    <col min="9098" max="9098" width="4.44140625" style="1" customWidth="1"/>
    <col min="9099" max="9099" width="34.21875" style="1" customWidth="1"/>
    <col min="9100" max="9100" width="23.44140625" style="1" customWidth="1"/>
    <col min="9101" max="9101" width="9.21875" style="1" customWidth="1"/>
    <col min="9102" max="9102" width="19.44140625" style="1" customWidth="1"/>
    <col min="9103" max="9103" width="42.77734375" style="1" customWidth="1"/>
    <col min="9104" max="9104" width="5.77734375" style="1" customWidth="1"/>
    <col min="9105" max="9105" width="31.44140625" style="1" customWidth="1"/>
    <col min="9106" max="9106" width="16.21875" style="1" customWidth="1"/>
    <col min="9107" max="9108" width="9.21875" style="1" customWidth="1"/>
    <col min="9109" max="9109" width="11.21875" style="1" customWidth="1"/>
    <col min="9110" max="9110" width="2.21875" style="1" customWidth="1"/>
    <col min="9111" max="9316" width="10.88671875" style="1"/>
    <col min="9317" max="9317" width="12" style="1" customWidth="1"/>
    <col min="9318" max="9318" width="2.77734375" style="1" customWidth="1"/>
    <col min="9319" max="9320" width="6.44140625" style="1" customWidth="1"/>
    <col min="9321" max="9321" width="5.77734375" style="1" customWidth="1"/>
    <col min="9322" max="9322" width="6.44140625" style="1" customWidth="1"/>
    <col min="9323" max="9323" width="13.77734375" style="1" customWidth="1"/>
    <col min="9324" max="9325" width="9" style="1" customWidth="1"/>
    <col min="9326" max="9326" width="2.44140625" style="1" customWidth="1"/>
    <col min="9327" max="9327" width="8.77734375" style="1" customWidth="1"/>
    <col min="9328" max="9328" width="7.44140625" style="1" customWidth="1"/>
    <col min="9329" max="9331" width="3.77734375" style="1" customWidth="1"/>
    <col min="9332" max="9332" width="3.44140625" style="1" customWidth="1"/>
    <col min="9333" max="9333" width="2.77734375" style="1" customWidth="1"/>
    <col min="9334" max="9334" width="3" style="1" customWidth="1"/>
    <col min="9335" max="9337" width="0" style="1" hidden="1" customWidth="1"/>
    <col min="9338" max="9338" width="4.44140625" style="1" customWidth="1"/>
    <col min="9339" max="9339" width="0" style="1" hidden="1" customWidth="1"/>
    <col min="9340" max="9341" width="14.77734375" style="1" customWidth="1"/>
    <col min="9342" max="9342" width="15.21875" style="1" customWidth="1"/>
    <col min="9343" max="9343" width="6.44140625" style="1" customWidth="1"/>
    <col min="9344" max="9344" width="15.21875" style="1" customWidth="1"/>
    <col min="9345" max="9345" width="4.21875" style="1" customWidth="1"/>
    <col min="9346" max="9346" width="3" style="1" customWidth="1"/>
    <col min="9347" max="9349" width="0" style="1" hidden="1" customWidth="1"/>
    <col min="9350" max="9350" width="3" style="1" customWidth="1"/>
    <col min="9351" max="9351" width="0" style="1" hidden="1" customWidth="1"/>
    <col min="9352" max="9352" width="3" style="1" customWidth="1"/>
    <col min="9353" max="9353" width="0" style="1" hidden="1" customWidth="1"/>
    <col min="9354" max="9354" width="4.44140625" style="1" customWidth="1"/>
    <col min="9355" max="9355" width="34.21875" style="1" customWidth="1"/>
    <col min="9356" max="9356" width="23.44140625" style="1" customWidth="1"/>
    <col min="9357" max="9357" width="9.21875" style="1" customWidth="1"/>
    <col min="9358" max="9358" width="19.44140625" style="1" customWidth="1"/>
    <col min="9359" max="9359" width="42.77734375" style="1" customWidth="1"/>
    <col min="9360" max="9360" width="5.77734375" style="1" customWidth="1"/>
    <col min="9361" max="9361" width="31.44140625" style="1" customWidth="1"/>
    <col min="9362" max="9362" width="16.21875" style="1" customWidth="1"/>
    <col min="9363" max="9364" width="9.21875" style="1" customWidth="1"/>
    <col min="9365" max="9365" width="11.21875" style="1" customWidth="1"/>
    <col min="9366" max="9366" width="2.21875" style="1" customWidth="1"/>
    <col min="9367" max="9572" width="10.88671875" style="1"/>
    <col min="9573" max="9573" width="12" style="1" customWidth="1"/>
    <col min="9574" max="9574" width="2.77734375" style="1" customWidth="1"/>
    <col min="9575" max="9576" width="6.44140625" style="1" customWidth="1"/>
    <col min="9577" max="9577" width="5.77734375" style="1" customWidth="1"/>
    <col min="9578" max="9578" width="6.44140625" style="1" customWidth="1"/>
    <col min="9579" max="9579" width="13.77734375" style="1" customWidth="1"/>
    <col min="9580" max="9581" width="9" style="1" customWidth="1"/>
    <col min="9582" max="9582" width="2.44140625" style="1" customWidth="1"/>
    <col min="9583" max="9583" width="8.77734375" style="1" customWidth="1"/>
    <col min="9584" max="9584" width="7.44140625" style="1" customWidth="1"/>
    <col min="9585" max="9587" width="3.77734375" style="1" customWidth="1"/>
    <col min="9588" max="9588" width="3.44140625" style="1" customWidth="1"/>
    <col min="9589" max="9589" width="2.77734375" style="1" customWidth="1"/>
    <col min="9590" max="9590" width="3" style="1" customWidth="1"/>
    <col min="9591" max="9593" width="0" style="1" hidden="1" customWidth="1"/>
    <col min="9594" max="9594" width="4.44140625" style="1" customWidth="1"/>
    <col min="9595" max="9595" width="0" style="1" hidden="1" customWidth="1"/>
    <col min="9596" max="9597" width="14.77734375" style="1" customWidth="1"/>
    <col min="9598" max="9598" width="15.21875" style="1" customWidth="1"/>
    <col min="9599" max="9599" width="6.44140625" style="1" customWidth="1"/>
    <col min="9600" max="9600" width="15.21875" style="1" customWidth="1"/>
    <col min="9601" max="9601" width="4.21875" style="1" customWidth="1"/>
    <col min="9602" max="9602" width="3" style="1" customWidth="1"/>
    <col min="9603" max="9605" width="0" style="1" hidden="1" customWidth="1"/>
    <col min="9606" max="9606" width="3" style="1" customWidth="1"/>
    <col min="9607" max="9607" width="0" style="1" hidden="1" customWidth="1"/>
    <col min="9608" max="9608" width="3" style="1" customWidth="1"/>
    <col min="9609" max="9609" width="0" style="1" hidden="1" customWidth="1"/>
    <col min="9610" max="9610" width="4.44140625" style="1" customWidth="1"/>
    <col min="9611" max="9611" width="34.21875" style="1" customWidth="1"/>
    <col min="9612" max="9612" width="23.44140625" style="1" customWidth="1"/>
    <col min="9613" max="9613" width="9.21875" style="1" customWidth="1"/>
    <col min="9614" max="9614" width="19.44140625" style="1" customWidth="1"/>
    <col min="9615" max="9615" width="42.77734375" style="1" customWidth="1"/>
    <col min="9616" max="9616" width="5.77734375" style="1" customWidth="1"/>
    <col min="9617" max="9617" width="31.44140625" style="1" customWidth="1"/>
    <col min="9618" max="9618" width="16.21875" style="1" customWidth="1"/>
    <col min="9619" max="9620" width="9.21875" style="1" customWidth="1"/>
    <col min="9621" max="9621" width="11.21875" style="1" customWidth="1"/>
    <col min="9622" max="9622" width="2.21875" style="1" customWidth="1"/>
    <col min="9623" max="9828" width="10.88671875" style="1"/>
    <col min="9829" max="9829" width="12" style="1" customWidth="1"/>
    <col min="9830" max="9830" width="2.77734375" style="1" customWidth="1"/>
    <col min="9831" max="9832" width="6.44140625" style="1" customWidth="1"/>
    <col min="9833" max="9833" width="5.77734375" style="1" customWidth="1"/>
    <col min="9834" max="9834" width="6.44140625" style="1" customWidth="1"/>
    <col min="9835" max="9835" width="13.77734375" style="1" customWidth="1"/>
    <col min="9836" max="9837" width="9" style="1" customWidth="1"/>
    <col min="9838" max="9838" width="2.44140625" style="1" customWidth="1"/>
    <col min="9839" max="9839" width="8.77734375" style="1" customWidth="1"/>
    <col min="9840" max="9840" width="7.44140625" style="1" customWidth="1"/>
    <col min="9841" max="9843" width="3.77734375" style="1" customWidth="1"/>
    <col min="9844" max="9844" width="3.44140625" style="1" customWidth="1"/>
    <col min="9845" max="9845" width="2.77734375" style="1" customWidth="1"/>
    <col min="9846" max="9846" width="3" style="1" customWidth="1"/>
    <col min="9847" max="9849" width="0" style="1" hidden="1" customWidth="1"/>
    <col min="9850" max="9850" width="4.44140625" style="1" customWidth="1"/>
    <col min="9851" max="9851" width="0" style="1" hidden="1" customWidth="1"/>
    <col min="9852" max="9853" width="14.77734375" style="1" customWidth="1"/>
    <col min="9854" max="9854" width="15.21875" style="1" customWidth="1"/>
    <col min="9855" max="9855" width="6.44140625" style="1" customWidth="1"/>
    <col min="9856" max="9856" width="15.21875" style="1" customWidth="1"/>
    <col min="9857" max="9857" width="4.21875" style="1" customWidth="1"/>
    <col min="9858" max="9858" width="3" style="1" customWidth="1"/>
    <col min="9859" max="9861" width="0" style="1" hidden="1" customWidth="1"/>
    <col min="9862" max="9862" width="3" style="1" customWidth="1"/>
    <col min="9863" max="9863" width="0" style="1" hidden="1" customWidth="1"/>
    <col min="9864" max="9864" width="3" style="1" customWidth="1"/>
    <col min="9865" max="9865" width="0" style="1" hidden="1" customWidth="1"/>
    <col min="9866" max="9866" width="4.44140625" style="1" customWidth="1"/>
    <col min="9867" max="9867" width="34.21875" style="1" customWidth="1"/>
    <col min="9868" max="9868" width="23.44140625" style="1" customWidth="1"/>
    <col min="9869" max="9869" width="9.21875" style="1" customWidth="1"/>
    <col min="9870" max="9870" width="19.44140625" style="1" customWidth="1"/>
    <col min="9871" max="9871" width="42.77734375" style="1" customWidth="1"/>
    <col min="9872" max="9872" width="5.77734375" style="1" customWidth="1"/>
    <col min="9873" max="9873" width="31.44140625" style="1" customWidth="1"/>
    <col min="9874" max="9874" width="16.21875" style="1" customWidth="1"/>
    <col min="9875" max="9876" width="9.21875" style="1" customWidth="1"/>
    <col min="9877" max="9877" width="11.21875" style="1" customWidth="1"/>
    <col min="9878" max="9878" width="2.21875" style="1" customWidth="1"/>
    <col min="9879" max="10084" width="10.88671875" style="1"/>
    <col min="10085" max="10085" width="12" style="1" customWidth="1"/>
    <col min="10086" max="10086" width="2.77734375" style="1" customWidth="1"/>
    <col min="10087" max="10088" width="6.44140625" style="1" customWidth="1"/>
    <col min="10089" max="10089" width="5.77734375" style="1" customWidth="1"/>
    <col min="10090" max="10090" width="6.44140625" style="1" customWidth="1"/>
    <col min="10091" max="10091" width="13.77734375" style="1" customWidth="1"/>
    <col min="10092" max="10093" width="9" style="1" customWidth="1"/>
    <col min="10094" max="10094" width="2.44140625" style="1" customWidth="1"/>
    <col min="10095" max="10095" width="8.77734375" style="1" customWidth="1"/>
    <col min="10096" max="10096" width="7.44140625" style="1" customWidth="1"/>
    <col min="10097" max="10099" width="3.77734375" style="1" customWidth="1"/>
    <col min="10100" max="10100" width="3.44140625" style="1" customWidth="1"/>
    <col min="10101" max="10101" width="2.77734375" style="1" customWidth="1"/>
    <col min="10102" max="10102" width="3" style="1" customWidth="1"/>
    <col min="10103" max="10105" width="0" style="1" hidden="1" customWidth="1"/>
    <col min="10106" max="10106" width="4.44140625" style="1" customWidth="1"/>
    <col min="10107" max="10107" width="0" style="1" hidden="1" customWidth="1"/>
    <col min="10108" max="10109" width="14.77734375" style="1" customWidth="1"/>
    <col min="10110" max="10110" width="15.21875" style="1" customWidth="1"/>
    <col min="10111" max="10111" width="6.44140625" style="1" customWidth="1"/>
    <col min="10112" max="10112" width="15.21875" style="1" customWidth="1"/>
    <col min="10113" max="10113" width="4.21875" style="1" customWidth="1"/>
    <col min="10114" max="10114" width="3" style="1" customWidth="1"/>
    <col min="10115" max="10117" width="0" style="1" hidden="1" customWidth="1"/>
    <col min="10118" max="10118" width="3" style="1" customWidth="1"/>
    <col min="10119" max="10119" width="0" style="1" hidden="1" customWidth="1"/>
    <col min="10120" max="10120" width="3" style="1" customWidth="1"/>
    <col min="10121" max="10121" width="0" style="1" hidden="1" customWidth="1"/>
    <col min="10122" max="10122" width="4.44140625" style="1" customWidth="1"/>
    <col min="10123" max="10123" width="34.21875" style="1" customWidth="1"/>
    <col min="10124" max="10124" width="23.44140625" style="1" customWidth="1"/>
    <col min="10125" max="10125" width="9.21875" style="1" customWidth="1"/>
    <col min="10126" max="10126" width="19.44140625" style="1" customWidth="1"/>
    <col min="10127" max="10127" width="42.77734375" style="1" customWidth="1"/>
    <col min="10128" max="10128" width="5.77734375" style="1" customWidth="1"/>
    <col min="10129" max="10129" width="31.44140625" style="1" customWidth="1"/>
    <col min="10130" max="10130" width="16.21875" style="1" customWidth="1"/>
    <col min="10131" max="10132" width="9.21875" style="1" customWidth="1"/>
    <col min="10133" max="10133" width="11.21875" style="1" customWidth="1"/>
    <col min="10134" max="10134" width="2.21875" style="1" customWidth="1"/>
    <col min="10135" max="10340" width="10.88671875" style="1"/>
    <col min="10341" max="10341" width="12" style="1" customWidth="1"/>
    <col min="10342" max="10342" width="2.77734375" style="1" customWidth="1"/>
    <col min="10343" max="10344" width="6.44140625" style="1" customWidth="1"/>
    <col min="10345" max="10345" width="5.77734375" style="1" customWidth="1"/>
    <col min="10346" max="10346" width="6.44140625" style="1" customWidth="1"/>
    <col min="10347" max="10347" width="13.77734375" style="1" customWidth="1"/>
    <col min="10348" max="10349" width="9" style="1" customWidth="1"/>
    <col min="10350" max="10350" width="2.44140625" style="1" customWidth="1"/>
    <col min="10351" max="10351" width="8.77734375" style="1" customWidth="1"/>
    <col min="10352" max="10352" width="7.44140625" style="1" customWidth="1"/>
    <col min="10353" max="10355" width="3.77734375" style="1" customWidth="1"/>
    <col min="10356" max="10356" width="3.44140625" style="1" customWidth="1"/>
    <col min="10357" max="10357" width="2.77734375" style="1" customWidth="1"/>
    <col min="10358" max="10358" width="3" style="1" customWidth="1"/>
    <col min="10359" max="10361" width="0" style="1" hidden="1" customWidth="1"/>
    <col min="10362" max="10362" width="4.44140625" style="1" customWidth="1"/>
    <col min="10363" max="10363" width="0" style="1" hidden="1" customWidth="1"/>
    <col min="10364" max="10365" width="14.77734375" style="1" customWidth="1"/>
    <col min="10366" max="10366" width="15.21875" style="1" customWidth="1"/>
    <col min="10367" max="10367" width="6.44140625" style="1" customWidth="1"/>
    <col min="10368" max="10368" width="15.21875" style="1" customWidth="1"/>
    <col min="10369" max="10369" width="4.21875" style="1" customWidth="1"/>
    <col min="10370" max="10370" width="3" style="1" customWidth="1"/>
    <col min="10371" max="10373" width="0" style="1" hidden="1" customWidth="1"/>
    <col min="10374" max="10374" width="3" style="1" customWidth="1"/>
    <col min="10375" max="10375" width="0" style="1" hidden="1" customWidth="1"/>
    <col min="10376" max="10376" width="3" style="1" customWidth="1"/>
    <col min="10377" max="10377" width="0" style="1" hidden="1" customWidth="1"/>
    <col min="10378" max="10378" width="4.44140625" style="1" customWidth="1"/>
    <col min="10379" max="10379" width="34.21875" style="1" customWidth="1"/>
    <col min="10380" max="10380" width="23.44140625" style="1" customWidth="1"/>
    <col min="10381" max="10381" width="9.21875" style="1" customWidth="1"/>
    <col min="10382" max="10382" width="19.44140625" style="1" customWidth="1"/>
    <col min="10383" max="10383" width="42.77734375" style="1" customWidth="1"/>
    <col min="10384" max="10384" width="5.77734375" style="1" customWidth="1"/>
    <col min="10385" max="10385" width="31.44140625" style="1" customWidth="1"/>
    <col min="10386" max="10386" width="16.21875" style="1" customWidth="1"/>
    <col min="10387" max="10388" width="9.21875" style="1" customWidth="1"/>
    <col min="10389" max="10389" width="11.21875" style="1" customWidth="1"/>
    <col min="10390" max="10390" width="2.21875" style="1" customWidth="1"/>
    <col min="10391" max="10596" width="10.88671875" style="1"/>
    <col min="10597" max="10597" width="12" style="1" customWidth="1"/>
    <col min="10598" max="10598" width="2.77734375" style="1" customWidth="1"/>
    <col min="10599" max="10600" width="6.44140625" style="1" customWidth="1"/>
    <col min="10601" max="10601" width="5.77734375" style="1" customWidth="1"/>
    <col min="10602" max="10602" width="6.44140625" style="1" customWidth="1"/>
    <col min="10603" max="10603" width="13.77734375" style="1" customWidth="1"/>
    <col min="10604" max="10605" width="9" style="1" customWidth="1"/>
    <col min="10606" max="10606" width="2.44140625" style="1" customWidth="1"/>
    <col min="10607" max="10607" width="8.77734375" style="1" customWidth="1"/>
    <col min="10608" max="10608" width="7.44140625" style="1" customWidth="1"/>
    <col min="10609" max="10611" width="3.77734375" style="1" customWidth="1"/>
    <col min="10612" max="10612" width="3.44140625" style="1" customWidth="1"/>
    <col min="10613" max="10613" width="2.77734375" style="1" customWidth="1"/>
    <col min="10614" max="10614" width="3" style="1" customWidth="1"/>
    <col min="10615" max="10617" width="0" style="1" hidden="1" customWidth="1"/>
    <col min="10618" max="10618" width="4.44140625" style="1" customWidth="1"/>
    <col min="10619" max="10619" width="0" style="1" hidden="1" customWidth="1"/>
    <col min="10620" max="10621" width="14.77734375" style="1" customWidth="1"/>
    <col min="10622" max="10622" width="15.21875" style="1" customWidth="1"/>
    <col min="10623" max="10623" width="6.44140625" style="1" customWidth="1"/>
    <col min="10624" max="10624" width="15.21875" style="1" customWidth="1"/>
    <col min="10625" max="10625" width="4.21875" style="1" customWidth="1"/>
    <col min="10626" max="10626" width="3" style="1" customWidth="1"/>
    <col min="10627" max="10629" width="0" style="1" hidden="1" customWidth="1"/>
    <col min="10630" max="10630" width="3" style="1" customWidth="1"/>
    <col min="10631" max="10631" width="0" style="1" hidden="1" customWidth="1"/>
    <col min="10632" max="10632" width="3" style="1" customWidth="1"/>
    <col min="10633" max="10633" width="0" style="1" hidden="1" customWidth="1"/>
    <col min="10634" max="10634" width="4.44140625" style="1" customWidth="1"/>
    <col min="10635" max="10635" width="34.21875" style="1" customWidth="1"/>
    <col min="10636" max="10636" width="23.44140625" style="1" customWidth="1"/>
    <col min="10637" max="10637" width="9.21875" style="1" customWidth="1"/>
    <col min="10638" max="10638" width="19.44140625" style="1" customWidth="1"/>
    <col min="10639" max="10639" width="42.77734375" style="1" customWidth="1"/>
    <col min="10640" max="10640" width="5.77734375" style="1" customWidth="1"/>
    <col min="10641" max="10641" width="31.44140625" style="1" customWidth="1"/>
    <col min="10642" max="10642" width="16.21875" style="1" customWidth="1"/>
    <col min="10643" max="10644" width="9.21875" style="1" customWidth="1"/>
    <col min="10645" max="10645" width="11.21875" style="1" customWidth="1"/>
    <col min="10646" max="10646" width="2.21875" style="1" customWidth="1"/>
    <col min="10647" max="10852" width="10.88671875" style="1"/>
    <col min="10853" max="10853" width="12" style="1" customWidth="1"/>
    <col min="10854" max="10854" width="2.77734375" style="1" customWidth="1"/>
    <col min="10855" max="10856" width="6.44140625" style="1" customWidth="1"/>
    <col min="10857" max="10857" width="5.77734375" style="1" customWidth="1"/>
    <col min="10858" max="10858" width="6.44140625" style="1" customWidth="1"/>
    <col min="10859" max="10859" width="13.77734375" style="1" customWidth="1"/>
    <col min="10860" max="10861" width="9" style="1" customWidth="1"/>
    <col min="10862" max="10862" width="2.44140625" style="1" customWidth="1"/>
    <col min="10863" max="10863" width="8.77734375" style="1" customWidth="1"/>
    <col min="10864" max="10864" width="7.44140625" style="1" customWidth="1"/>
    <col min="10865" max="10867" width="3.77734375" style="1" customWidth="1"/>
    <col min="10868" max="10868" width="3.44140625" style="1" customWidth="1"/>
    <col min="10869" max="10869" width="2.77734375" style="1" customWidth="1"/>
    <col min="10870" max="10870" width="3" style="1" customWidth="1"/>
    <col min="10871" max="10873" width="0" style="1" hidden="1" customWidth="1"/>
    <col min="10874" max="10874" width="4.44140625" style="1" customWidth="1"/>
    <col min="10875" max="10875" width="0" style="1" hidden="1" customWidth="1"/>
    <col min="10876" max="10877" width="14.77734375" style="1" customWidth="1"/>
    <col min="10878" max="10878" width="15.21875" style="1" customWidth="1"/>
    <col min="10879" max="10879" width="6.44140625" style="1" customWidth="1"/>
    <col min="10880" max="10880" width="15.21875" style="1" customWidth="1"/>
    <col min="10881" max="10881" width="4.21875" style="1" customWidth="1"/>
    <col min="10882" max="10882" width="3" style="1" customWidth="1"/>
    <col min="10883" max="10885" width="0" style="1" hidden="1" customWidth="1"/>
    <col min="10886" max="10886" width="3" style="1" customWidth="1"/>
    <col min="10887" max="10887" width="0" style="1" hidden="1" customWidth="1"/>
    <col min="10888" max="10888" width="3" style="1" customWidth="1"/>
    <col min="10889" max="10889" width="0" style="1" hidden="1" customWidth="1"/>
    <col min="10890" max="10890" width="4.44140625" style="1" customWidth="1"/>
    <col min="10891" max="10891" width="34.21875" style="1" customWidth="1"/>
    <col min="10892" max="10892" width="23.44140625" style="1" customWidth="1"/>
    <col min="10893" max="10893" width="9.21875" style="1" customWidth="1"/>
    <col min="10894" max="10894" width="19.44140625" style="1" customWidth="1"/>
    <col min="10895" max="10895" width="42.77734375" style="1" customWidth="1"/>
    <col min="10896" max="10896" width="5.77734375" style="1" customWidth="1"/>
    <col min="10897" max="10897" width="31.44140625" style="1" customWidth="1"/>
    <col min="10898" max="10898" width="16.21875" style="1" customWidth="1"/>
    <col min="10899" max="10900" width="9.21875" style="1" customWidth="1"/>
    <col min="10901" max="10901" width="11.21875" style="1" customWidth="1"/>
    <col min="10902" max="10902" width="2.21875" style="1" customWidth="1"/>
    <col min="10903" max="11108" width="10.88671875" style="1"/>
    <col min="11109" max="11109" width="12" style="1" customWidth="1"/>
    <col min="11110" max="11110" width="2.77734375" style="1" customWidth="1"/>
    <col min="11111" max="11112" width="6.44140625" style="1" customWidth="1"/>
    <col min="11113" max="11113" width="5.77734375" style="1" customWidth="1"/>
    <col min="11114" max="11114" width="6.44140625" style="1" customWidth="1"/>
    <col min="11115" max="11115" width="13.77734375" style="1" customWidth="1"/>
    <col min="11116" max="11117" width="9" style="1" customWidth="1"/>
    <col min="11118" max="11118" width="2.44140625" style="1" customWidth="1"/>
    <col min="11119" max="11119" width="8.77734375" style="1" customWidth="1"/>
    <col min="11120" max="11120" width="7.44140625" style="1" customWidth="1"/>
    <col min="11121" max="11123" width="3.77734375" style="1" customWidth="1"/>
    <col min="11124" max="11124" width="3.44140625" style="1" customWidth="1"/>
    <col min="11125" max="11125" width="2.77734375" style="1" customWidth="1"/>
    <col min="11126" max="11126" width="3" style="1" customWidth="1"/>
    <col min="11127" max="11129" width="0" style="1" hidden="1" customWidth="1"/>
    <col min="11130" max="11130" width="4.44140625" style="1" customWidth="1"/>
    <col min="11131" max="11131" width="0" style="1" hidden="1" customWidth="1"/>
    <col min="11132" max="11133" width="14.77734375" style="1" customWidth="1"/>
    <col min="11134" max="11134" width="15.21875" style="1" customWidth="1"/>
    <col min="11135" max="11135" width="6.44140625" style="1" customWidth="1"/>
    <col min="11136" max="11136" width="15.21875" style="1" customWidth="1"/>
    <col min="11137" max="11137" width="4.21875" style="1" customWidth="1"/>
    <col min="11138" max="11138" width="3" style="1" customWidth="1"/>
    <col min="11139" max="11141" width="0" style="1" hidden="1" customWidth="1"/>
    <col min="11142" max="11142" width="3" style="1" customWidth="1"/>
    <col min="11143" max="11143" width="0" style="1" hidden="1" customWidth="1"/>
    <col min="11144" max="11144" width="3" style="1" customWidth="1"/>
    <col min="11145" max="11145" width="0" style="1" hidden="1" customWidth="1"/>
    <col min="11146" max="11146" width="4.44140625" style="1" customWidth="1"/>
    <col min="11147" max="11147" width="34.21875" style="1" customWidth="1"/>
    <col min="11148" max="11148" width="23.44140625" style="1" customWidth="1"/>
    <col min="11149" max="11149" width="9.21875" style="1" customWidth="1"/>
    <col min="11150" max="11150" width="19.44140625" style="1" customWidth="1"/>
    <col min="11151" max="11151" width="42.77734375" style="1" customWidth="1"/>
    <col min="11152" max="11152" width="5.77734375" style="1" customWidth="1"/>
    <col min="11153" max="11153" width="31.44140625" style="1" customWidth="1"/>
    <col min="11154" max="11154" width="16.21875" style="1" customWidth="1"/>
    <col min="11155" max="11156" width="9.21875" style="1" customWidth="1"/>
    <col min="11157" max="11157" width="11.21875" style="1" customWidth="1"/>
    <col min="11158" max="11158" width="2.21875" style="1" customWidth="1"/>
    <col min="11159" max="11364" width="10.88671875" style="1"/>
    <col min="11365" max="11365" width="12" style="1" customWidth="1"/>
    <col min="11366" max="11366" width="2.77734375" style="1" customWidth="1"/>
    <col min="11367" max="11368" width="6.44140625" style="1" customWidth="1"/>
    <col min="11369" max="11369" width="5.77734375" style="1" customWidth="1"/>
    <col min="11370" max="11370" width="6.44140625" style="1" customWidth="1"/>
    <col min="11371" max="11371" width="13.77734375" style="1" customWidth="1"/>
    <col min="11372" max="11373" width="9" style="1" customWidth="1"/>
    <col min="11374" max="11374" width="2.44140625" style="1" customWidth="1"/>
    <col min="11375" max="11375" width="8.77734375" style="1" customWidth="1"/>
    <col min="11376" max="11376" width="7.44140625" style="1" customWidth="1"/>
    <col min="11377" max="11379" width="3.77734375" style="1" customWidth="1"/>
    <col min="11380" max="11380" width="3.44140625" style="1" customWidth="1"/>
    <col min="11381" max="11381" width="2.77734375" style="1" customWidth="1"/>
    <col min="11382" max="11382" width="3" style="1" customWidth="1"/>
    <col min="11383" max="11385" width="0" style="1" hidden="1" customWidth="1"/>
    <col min="11386" max="11386" width="4.44140625" style="1" customWidth="1"/>
    <col min="11387" max="11387" width="0" style="1" hidden="1" customWidth="1"/>
    <col min="11388" max="11389" width="14.77734375" style="1" customWidth="1"/>
    <col min="11390" max="11390" width="15.21875" style="1" customWidth="1"/>
    <col min="11391" max="11391" width="6.44140625" style="1" customWidth="1"/>
    <col min="11392" max="11392" width="15.21875" style="1" customWidth="1"/>
    <col min="11393" max="11393" width="4.21875" style="1" customWidth="1"/>
    <col min="11394" max="11394" width="3" style="1" customWidth="1"/>
    <col min="11395" max="11397" width="0" style="1" hidden="1" customWidth="1"/>
    <col min="11398" max="11398" width="3" style="1" customWidth="1"/>
    <col min="11399" max="11399" width="0" style="1" hidden="1" customWidth="1"/>
    <col min="11400" max="11400" width="3" style="1" customWidth="1"/>
    <col min="11401" max="11401" width="0" style="1" hidden="1" customWidth="1"/>
    <col min="11402" max="11402" width="4.44140625" style="1" customWidth="1"/>
    <col min="11403" max="11403" width="34.21875" style="1" customWidth="1"/>
    <col min="11404" max="11404" width="23.44140625" style="1" customWidth="1"/>
    <col min="11405" max="11405" width="9.21875" style="1" customWidth="1"/>
    <col min="11406" max="11406" width="19.44140625" style="1" customWidth="1"/>
    <col min="11407" max="11407" width="42.77734375" style="1" customWidth="1"/>
    <col min="11408" max="11408" width="5.77734375" style="1" customWidth="1"/>
    <col min="11409" max="11409" width="31.44140625" style="1" customWidth="1"/>
    <col min="11410" max="11410" width="16.21875" style="1" customWidth="1"/>
    <col min="11411" max="11412" width="9.21875" style="1" customWidth="1"/>
    <col min="11413" max="11413" width="11.21875" style="1" customWidth="1"/>
    <col min="11414" max="11414" width="2.21875" style="1" customWidth="1"/>
    <col min="11415" max="11620" width="10.88671875" style="1"/>
    <col min="11621" max="11621" width="12" style="1" customWidth="1"/>
    <col min="11622" max="11622" width="2.77734375" style="1" customWidth="1"/>
    <col min="11623" max="11624" width="6.44140625" style="1" customWidth="1"/>
    <col min="11625" max="11625" width="5.77734375" style="1" customWidth="1"/>
    <col min="11626" max="11626" width="6.44140625" style="1" customWidth="1"/>
    <col min="11627" max="11627" width="13.77734375" style="1" customWidth="1"/>
    <col min="11628" max="11629" width="9" style="1" customWidth="1"/>
    <col min="11630" max="11630" width="2.44140625" style="1" customWidth="1"/>
    <col min="11631" max="11631" width="8.77734375" style="1" customWidth="1"/>
    <col min="11632" max="11632" width="7.44140625" style="1" customWidth="1"/>
    <col min="11633" max="11635" width="3.77734375" style="1" customWidth="1"/>
    <col min="11636" max="11636" width="3.44140625" style="1" customWidth="1"/>
    <col min="11637" max="11637" width="2.77734375" style="1" customWidth="1"/>
    <col min="11638" max="11638" width="3" style="1" customWidth="1"/>
    <col min="11639" max="11641" width="0" style="1" hidden="1" customWidth="1"/>
    <col min="11642" max="11642" width="4.44140625" style="1" customWidth="1"/>
    <col min="11643" max="11643" width="0" style="1" hidden="1" customWidth="1"/>
    <col min="11644" max="11645" width="14.77734375" style="1" customWidth="1"/>
    <col min="11646" max="11646" width="15.21875" style="1" customWidth="1"/>
    <col min="11647" max="11647" width="6.44140625" style="1" customWidth="1"/>
    <col min="11648" max="11648" width="15.21875" style="1" customWidth="1"/>
    <col min="11649" max="11649" width="4.21875" style="1" customWidth="1"/>
    <col min="11650" max="11650" width="3" style="1" customWidth="1"/>
    <col min="11651" max="11653" width="0" style="1" hidden="1" customWidth="1"/>
    <col min="11654" max="11654" width="3" style="1" customWidth="1"/>
    <col min="11655" max="11655" width="0" style="1" hidden="1" customWidth="1"/>
    <col min="11656" max="11656" width="3" style="1" customWidth="1"/>
    <col min="11657" max="11657" width="0" style="1" hidden="1" customWidth="1"/>
    <col min="11658" max="11658" width="4.44140625" style="1" customWidth="1"/>
    <col min="11659" max="11659" width="34.21875" style="1" customWidth="1"/>
    <col min="11660" max="11660" width="23.44140625" style="1" customWidth="1"/>
    <col min="11661" max="11661" width="9.21875" style="1" customWidth="1"/>
    <col min="11662" max="11662" width="19.44140625" style="1" customWidth="1"/>
    <col min="11663" max="11663" width="42.77734375" style="1" customWidth="1"/>
    <col min="11664" max="11664" width="5.77734375" style="1" customWidth="1"/>
    <col min="11665" max="11665" width="31.44140625" style="1" customWidth="1"/>
    <col min="11666" max="11666" width="16.21875" style="1" customWidth="1"/>
    <col min="11667" max="11668" width="9.21875" style="1" customWidth="1"/>
    <col min="11669" max="11669" width="11.21875" style="1" customWidth="1"/>
    <col min="11670" max="11670" width="2.21875" style="1" customWidth="1"/>
    <col min="11671" max="11876" width="10.88671875" style="1"/>
    <col min="11877" max="11877" width="12" style="1" customWidth="1"/>
    <col min="11878" max="11878" width="2.77734375" style="1" customWidth="1"/>
    <col min="11879" max="11880" width="6.44140625" style="1" customWidth="1"/>
    <col min="11881" max="11881" width="5.77734375" style="1" customWidth="1"/>
    <col min="11882" max="11882" width="6.44140625" style="1" customWidth="1"/>
    <col min="11883" max="11883" width="13.77734375" style="1" customWidth="1"/>
    <col min="11884" max="11885" width="9" style="1" customWidth="1"/>
    <col min="11886" max="11886" width="2.44140625" style="1" customWidth="1"/>
    <col min="11887" max="11887" width="8.77734375" style="1" customWidth="1"/>
    <col min="11888" max="11888" width="7.44140625" style="1" customWidth="1"/>
    <col min="11889" max="11891" width="3.77734375" style="1" customWidth="1"/>
    <col min="11892" max="11892" width="3.44140625" style="1" customWidth="1"/>
    <col min="11893" max="11893" width="2.77734375" style="1" customWidth="1"/>
    <col min="11894" max="11894" width="3" style="1" customWidth="1"/>
    <col min="11895" max="11897" width="0" style="1" hidden="1" customWidth="1"/>
    <col min="11898" max="11898" width="4.44140625" style="1" customWidth="1"/>
    <col min="11899" max="11899" width="0" style="1" hidden="1" customWidth="1"/>
    <col min="11900" max="11901" width="14.77734375" style="1" customWidth="1"/>
    <col min="11902" max="11902" width="15.21875" style="1" customWidth="1"/>
    <col min="11903" max="11903" width="6.44140625" style="1" customWidth="1"/>
    <col min="11904" max="11904" width="15.21875" style="1" customWidth="1"/>
    <col min="11905" max="11905" width="4.21875" style="1" customWidth="1"/>
    <col min="11906" max="11906" width="3" style="1" customWidth="1"/>
    <col min="11907" max="11909" width="0" style="1" hidden="1" customWidth="1"/>
    <col min="11910" max="11910" width="3" style="1" customWidth="1"/>
    <col min="11911" max="11911" width="0" style="1" hidden="1" customWidth="1"/>
    <col min="11912" max="11912" width="3" style="1" customWidth="1"/>
    <col min="11913" max="11913" width="0" style="1" hidden="1" customWidth="1"/>
    <col min="11914" max="11914" width="4.44140625" style="1" customWidth="1"/>
    <col min="11915" max="11915" width="34.21875" style="1" customWidth="1"/>
    <col min="11916" max="11916" width="23.44140625" style="1" customWidth="1"/>
    <col min="11917" max="11917" width="9.21875" style="1" customWidth="1"/>
    <col min="11918" max="11918" width="19.44140625" style="1" customWidth="1"/>
    <col min="11919" max="11919" width="42.77734375" style="1" customWidth="1"/>
    <col min="11920" max="11920" width="5.77734375" style="1" customWidth="1"/>
    <col min="11921" max="11921" width="31.44140625" style="1" customWidth="1"/>
    <col min="11922" max="11922" width="16.21875" style="1" customWidth="1"/>
    <col min="11923" max="11924" width="9.21875" style="1" customWidth="1"/>
    <col min="11925" max="11925" width="11.21875" style="1" customWidth="1"/>
    <col min="11926" max="11926" width="2.21875" style="1" customWidth="1"/>
    <col min="11927" max="12132" width="10.88671875" style="1"/>
    <col min="12133" max="12133" width="12" style="1" customWidth="1"/>
    <col min="12134" max="12134" width="2.77734375" style="1" customWidth="1"/>
    <col min="12135" max="12136" width="6.44140625" style="1" customWidth="1"/>
    <col min="12137" max="12137" width="5.77734375" style="1" customWidth="1"/>
    <col min="12138" max="12138" width="6.44140625" style="1" customWidth="1"/>
    <col min="12139" max="12139" width="13.77734375" style="1" customWidth="1"/>
    <col min="12140" max="12141" width="9" style="1" customWidth="1"/>
    <col min="12142" max="12142" width="2.44140625" style="1" customWidth="1"/>
    <col min="12143" max="12143" width="8.77734375" style="1" customWidth="1"/>
    <col min="12144" max="12144" width="7.44140625" style="1" customWidth="1"/>
    <col min="12145" max="12147" width="3.77734375" style="1" customWidth="1"/>
    <col min="12148" max="12148" width="3.44140625" style="1" customWidth="1"/>
    <col min="12149" max="12149" width="2.77734375" style="1" customWidth="1"/>
    <col min="12150" max="12150" width="3" style="1" customWidth="1"/>
    <col min="12151" max="12153" width="0" style="1" hidden="1" customWidth="1"/>
    <col min="12154" max="12154" width="4.44140625" style="1" customWidth="1"/>
    <col min="12155" max="12155" width="0" style="1" hidden="1" customWidth="1"/>
    <col min="12156" max="12157" width="14.77734375" style="1" customWidth="1"/>
    <col min="12158" max="12158" width="15.21875" style="1" customWidth="1"/>
    <col min="12159" max="12159" width="6.44140625" style="1" customWidth="1"/>
    <col min="12160" max="12160" width="15.21875" style="1" customWidth="1"/>
    <col min="12161" max="12161" width="4.21875" style="1" customWidth="1"/>
    <col min="12162" max="12162" width="3" style="1" customWidth="1"/>
    <col min="12163" max="12165" width="0" style="1" hidden="1" customWidth="1"/>
    <col min="12166" max="12166" width="3" style="1" customWidth="1"/>
    <col min="12167" max="12167" width="0" style="1" hidden="1" customWidth="1"/>
    <col min="12168" max="12168" width="3" style="1" customWidth="1"/>
    <col min="12169" max="12169" width="0" style="1" hidden="1" customWidth="1"/>
    <col min="12170" max="12170" width="4.44140625" style="1" customWidth="1"/>
    <col min="12171" max="12171" width="34.21875" style="1" customWidth="1"/>
    <col min="12172" max="12172" width="23.44140625" style="1" customWidth="1"/>
    <col min="12173" max="12173" width="9.21875" style="1" customWidth="1"/>
    <col min="12174" max="12174" width="19.44140625" style="1" customWidth="1"/>
    <col min="12175" max="12175" width="42.77734375" style="1" customWidth="1"/>
    <col min="12176" max="12176" width="5.77734375" style="1" customWidth="1"/>
    <col min="12177" max="12177" width="31.44140625" style="1" customWidth="1"/>
    <col min="12178" max="12178" width="16.21875" style="1" customWidth="1"/>
    <col min="12179" max="12180" width="9.21875" style="1" customWidth="1"/>
    <col min="12181" max="12181" width="11.21875" style="1" customWidth="1"/>
    <col min="12182" max="12182" width="2.21875" style="1" customWidth="1"/>
    <col min="12183" max="12388" width="10.88671875" style="1"/>
    <col min="12389" max="12389" width="12" style="1" customWidth="1"/>
    <col min="12390" max="12390" width="2.77734375" style="1" customWidth="1"/>
    <col min="12391" max="12392" width="6.44140625" style="1" customWidth="1"/>
    <col min="12393" max="12393" width="5.77734375" style="1" customWidth="1"/>
    <col min="12394" max="12394" width="6.44140625" style="1" customWidth="1"/>
    <col min="12395" max="12395" width="13.77734375" style="1" customWidth="1"/>
    <col min="12396" max="12397" width="9" style="1" customWidth="1"/>
    <col min="12398" max="12398" width="2.44140625" style="1" customWidth="1"/>
    <col min="12399" max="12399" width="8.77734375" style="1" customWidth="1"/>
    <col min="12400" max="12400" width="7.44140625" style="1" customWidth="1"/>
    <col min="12401" max="12403" width="3.77734375" style="1" customWidth="1"/>
    <col min="12404" max="12404" width="3.44140625" style="1" customWidth="1"/>
    <col min="12405" max="12405" width="2.77734375" style="1" customWidth="1"/>
    <col min="12406" max="12406" width="3" style="1" customWidth="1"/>
    <col min="12407" max="12409" width="0" style="1" hidden="1" customWidth="1"/>
    <col min="12410" max="12410" width="4.44140625" style="1" customWidth="1"/>
    <col min="12411" max="12411" width="0" style="1" hidden="1" customWidth="1"/>
    <col min="12412" max="12413" width="14.77734375" style="1" customWidth="1"/>
    <col min="12414" max="12414" width="15.21875" style="1" customWidth="1"/>
    <col min="12415" max="12415" width="6.44140625" style="1" customWidth="1"/>
    <col min="12416" max="12416" width="15.21875" style="1" customWidth="1"/>
    <col min="12417" max="12417" width="4.21875" style="1" customWidth="1"/>
    <col min="12418" max="12418" width="3" style="1" customWidth="1"/>
    <col min="12419" max="12421" width="0" style="1" hidden="1" customWidth="1"/>
    <col min="12422" max="12422" width="3" style="1" customWidth="1"/>
    <col min="12423" max="12423" width="0" style="1" hidden="1" customWidth="1"/>
    <col min="12424" max="12424" width="3" style="1" customWidth="1"/>
    <col min="12425" max="12425" width="0" style="1" hidden="1" customWidth="1"/>
    <col min="12426" max="12426" width="4.44140625" style="1" customWidth="1"/>
    <col min="12427" max="12427" width="34.21875" style="1" customWidth="1"/>
    <col min="12428" max="12428" width="23.44140625" style="1" customWidth="1"/>
    <col min="12429" max="12429" width="9.21875" style="1" customWidth="1"/>
    <col min="12430" max="12430" width="19.44140625" style="1" customWidth="1"/>
    <col min="12431" max="12431" width="42.77734375" style="1" customWidth="1"/>
    <col min="12432" max="12432" width="5.77734375" style="1" customWidth="1"/>
    <col min="12433" max="12433" width="31.44140625" style="1" customWidth="1"/>
    <col min="12434" max="12434" width="16.21875" style="1" customWidth="1"/>
    <col min="12435" max="12436" width="9.21875" style="1" customWidth="1"/>
    <col min="12437" max="12437" width="11.21875" style="1" customWidth="1"/>
    <col min="12438" max="12438" width="2.21875" style="1" customWidth="1"/>
    <col min="12439" max="12644" width="10.88671875" style="1"/>
    <col min="12645" max="12645" width="12" style="1" customWidth="1"/>
    <col min="12646" max="12646" width="2.77734375" style="1" customWidth="1"/>
    <col min="12647" max="12648" width="6.44140625" style="1" customWidth="1"/>
    <col min="12649" max="12649" width="5.77734375" style="1" customWidth="1"/>
    <col min="12650" max="12650" width="6.44140625" style="1" customWidth="1"/>
    <col min="12651" max="12651" width="13.77734375" style="1" customWidth="1"/>
    <col min="12652" max="12653" width="9" style="1" customWidth="1"/>
    <col min="12654" max="12654" width="2.44140625" style="1" customWidth="1"/>
    <col min="12655" max="12655" width="8.77734375" style="1" customWidth="1"/>
    <col min="12656" max="12656" width="7.44140625" style="1" customWidth="1"/>
    <col min="12657" max="12659" width="3.77734375" style="1" customWidth="1"/>
    <col min="12660" max="12660" width="3.44140625" style="1" customWidth="1"/>
    <col min="12661" max="12661" width="2.77734375" style="1" customWidth="1"/>
    <col min="12662" max="12662" width="3" style="1" customWidth="1"/>
    <col min="12663" max="12665" width="0" style="1" hidden="1" customWidth="1"/>
    <col min="12666" max="12666" width="4.44140625" style="1" customWidth="1"/>
    <col min="12667" max="12667" width="0" style="1" hidden="1" customWidth="1"/>
    <col min="12668" max="12669" width="14.77734375" style="1" customWidth="1"/>
    <col min="12670" max="12670" width="15.21875" style="1" customWidth="1"/>
    <col min="12671" max="12671" width="6.44140625" style="1" customWidth="1"/>
    <col min="12672" max="12672" width="15.21875" style="1" customWidth="1"/>
    <col min="12673" max="12673" width="4.21875" style="1" customWidth="1"/>
    <col min="12674" max="12674" width="3" style="1" customWidth="1"/>
    <col min="12675" max="12677" width="0" style="1" hidden="1" customWidth="1"/>
    <col min="12678" max="12678" width="3" style="1" customWidth="1"/>
    <col min="12679" max="12679" width="0" style="1" hidden="1" customWidth="1"/>
    <col min="12680" max="12680" width="3" style="1" customWidth="1"/>
    <col min="12681" max="12681" width="0" style="1" hidden="1" customWidth="1"/>
    <col min="12682" max="12682" width="4.44140625" style="1" customWidth="1"/>
    <col min="12683" max="12683" width="34.21875" style="1" customWidth="1"/>
    <col min="12684" max="12684" width="23.44140625" style="1" customWidth="1"/>
    <col min="12685" max="12685" width="9.21875" style="1" customWidth="1"/>
    <col min="12686" max="12686" width="19.44140625" style="1" customWidth="1"/>
    <col min="12687" max="12687" width="42.77734375" style="1" customWidth="1"/>
    <col min="12688" max="12688" width="5.77734375" style="1" customWidth="1"/>
    <col min="12689" max="12689" width="31.44140625" style="1" customWidth="1"/>
    <col min="12690" max="12690" width="16.21875" style="1" customWidth="1"/>
    <col min="12691" max="12692" width="9.21875" style="1" customWidth="1"/>
    <col min="12693" max="12693" width="11.21875" style="1" customWidth="1"/>
    <col min="12694" max="12694" width="2.21875" style="1" customWidth="1"/>
    <col min="12695" max="12900" width="10.88671875" style="1"/>
    <col min="12901" max="12901" width="12" style="1" customWidth="1"/>
    <col min="12902" max="12902" width="2.77734375" style="1" customWidth="1"/>
    <col min="12903" max="12904" width="6.44140625" style="1" customWidth="1"/>
    <col min="12905" max="12905" width="5.77734375" style="1" customWidth="1"/>
    <col min="12906" max="12906" width="6.44140625" style="1" customWidth="1"/>
    <col min="12907" max="12907" width="13.77734375" style="1" customWidth="1"/>
    <col min="12908" max="12909" width="9" style="1" customWidth="1"/>
    <col min="12910" max="12910" width="2.44140625" style="1" customWidth="1"/>
    <col min="12911" max="12911" width="8.77734375" style="1" customWidth="1"/>
    <col min="12912" max="12912" width="7.44140625" style="1" customWidth="1"/>
    <col min="12913" max="12915" width="3.77734375" style="1" customWidth="1"/>
    <col min="12916" max="12916" width="3.44140625" style="1" customWidth="1"/>
    <col min="12917" max="12917" width="2.77734375" style="1" customWidth="1"/>
    <col min="12918" max="12918" width="3" style="1" customWidth="1"/>
    <col min="12919" max="12921" width="0" style="1" hidden="1" customWidth="1"/>
    <col min="12922" max="12922" width="4.44140625" style="1" customWidth="1"/>
    <col min="12923" max="12923" width="0" style="1" hidden="1" customWidth="1"/>
    <col min="12924" max="12925" width="14.77734375" style="1" customWidth="1"/>
    <col min="12926" max="12926" width="15.21875" style="1" customWidth="1"/>
    <col min="12927" max="12927" width="6.44140625" style="1" customWidth="1"/>
    <col min="12928" max="12928" width="15.21875" style="1" customWidth="1"/>
    <col min="12929" max="12929" width="4.21875" style="1" customWidth="1"/>
    <col min="12930" max="12930" width="3" style="1" customWidth="1"/>
    <col min="12931" max="12933" width="0" style="1" hidden="1" customWidth="1"/>
    <col min="12934" max="12934" width="3" style="1" customWidth="1"/>
    <col min="12935" max="12935" width="0" style="1" hidden="1" customWidth="1"/>
    <col min="12936" max="12936" width="3" style="1" customWidth="1"/>
    <col min="12937" max="12937" width="0" style="1" hidden="1" customWidth="1"/>
    <col min="12938" max="12938" width="4.44140625" style="1" customWidth="1"/>
    <col min="12939" max="12939" width="34.21875" style="1" customWidth="1"/>
    <col min="12940" max="12940" width="23.44140625" style="1" customWidth="1"/>
    <col min="12941" max="12941" width="9.21875" style="1" customWidth="1"/>
    <col min="12942" max="12942" width="19.44140625" style="1" customWidth="1"/>
    <col min="12943" max="12943" width="42.77734375" style="1" customWidth="1"/>
    <col min="12944" max="12944" width="5.77734375" style="1" customWidth="1"/>
    <col min="12945" max="12945" width="31.44140625" style="1" customWidth="1"/>
    <col min="12946" max="12946" width="16.21875" style="1" customWidth="1"/>
    <col min="12947" max="12948" width="9.21875" style="1" customWidth="1"/>
    <col min="12949" max="12949" width="11.21875" style="1" customWidth="1"/>
    <col min="12950" max="12950" width="2.21875" style="1" customWidth="1"/>
    <col min="12951" max="13156" width="10.88671875" style="1"/>
    <col min="13157" max="13157" width="12" style="1" customWidth="1"/>
    <col min="13158" max="13158" width="2.77734375" style="1" customWidth="1"/>
    <col min="13159" max="13160" width="6.44140625" style="1" customWidth="1"/>
    <col min="13161" max="13161" width="5.77734375" style="1" customWidth="1"/>
    <col min="13162" max="13162" width="6.44140625" style="1" customWidth="1"/>
    <col min="13163" max="13163" width="13.77734375" style="1" customWidth="1"/>
    <col min="13164" max="13165" width="9" style="1" customWidth="1"/>
    <col min="13166" max="13166" width="2.44140625" style="1" customWidth="1"/>
    <col min="13167" max="13167" width="8.77734375" style="1" customWidth="1"/>
    <col min="13168" max="13168" width="7.44140625" style="1" customWidth="1"/>
    <col min="13169" max="13171" width="3.77734375" style="1" customWidth="1"/>
    <col min="13172" max="13172" width="3.44140625" style="1" customWidth="1"/>
    <col min="13173" max="13173" width="2.77734375" style="1" customWidth="1"/>
    <col min="13174" max="13174" width="3" style="1" customWidth="1"/>
    <col min="13175" max="13177" width="0" style="1" hidden="1" customWidth="1"/>
    <col min="13178" max="13178" width="4.44140625" style="1" customWidth="1"/>
    <col min="13179" max="13179" width="0" style="1" hidden="1" customWidth="1"/>
    <col min="13180" max="13181" width="14.77734375" style="1" customWidth="1"/>
    <col min="13182" max="13182" width="15.21875" style="1" customWidth="1"/>
    <col min="13183" max="13183" width="6.44140625" style="1" customWidth="1"/>
    <col min="13184" max="13184" width="15.21875" style="1" customWidth="1"/>
    <col min="13185" max="13185" width="4.21875" style="1" customWidth="1"/>
    <col min="13186" max="13186" width="3" style="1" customWidth="1"/>
    <col min="13187" max="13189" width="0" style="1" hidden="1" customWidth="1"/>
    <col min="13190" max="13190" width="3" style="1" customWidth="1"/>
    <col min="13191" max="13191" width="0" style="1" hidden="1" customWidth="1"/>
    <col min="13192" max="13192" width="3" style="1" customWidth="1"/>
    <col min="13193" max="13193" width="0" style="1" hidden="1" customWidth="1"/>
    <col min="13194" max="13194" width="4.44140625" style="1" customWidth="1"/>
    <col min="13195" max="13195" width="34.21875" style="1" customWidth="1"/>
    <col min="13196" max="13196" width="23.44140625" style="1" customWidth="1"/>
    <col min="13197" max="13197" width="9.21875" style="1" customWidth="1"/>
    <col min="13198" max="13198" width="19.44140625" style="1" customWidth="1"/>
    <col min="13199" max="13199" width="42.77734375" style="1" customWidth="1"/>
    <col min="13200" max="13200" width="5.77734375" style="1" customWidth="1"/>
    <col min="13201" max="13201" width="31.44140625" style="1" customWidth="1"/>
    <col min="13202" max="13202" width="16.21875" style="1" customWidth="1"/>
    <col min="13203" max="13204" width="9.21875" style="1" customWidth="1"/>
    <col min="13205" max="13205" width="11.21875" style="1" customWidth="1"/>
    <col min="13206" max="13206" width="2.21875" style="1" customWidth="1"/>
    <col min="13207" max="13412" width="10.88671875" style="1"/>
    <col min="13413" max="13413" width="12" style="1" customWidth="1"/>
    <col min="13414" max="13414" width="2.77734375" style="1" customWidth="1"/>
    <col min="13415" max="13416" width="6.44140625" style="1" customWidth="1"/>
    <col min="13417" max="13417" width="5.77734375" style="1" customWidth="1"/>
    <col min="13418" max="13418" width="6.44140625" style="1" customWidth="1"/>
    <col min="13419" max="13419" width="13.77734375" style="1" customWidth="1"/>
    <col min="13420" max="13421" width="9" style="1" customWidth="1"/>
    <col min="13422" max="13422" width="2.44140625" style="1" customWidth="1"/>
    <col min="13423" max="13423" width="8.77734375" style="1" customWidth="1"/>
    <col min="13424" max="13424" width="7.44140625" style="1" customWidth="1"/>
    <col min="13425" max="13427" width="3.77734375" style="1" customWidth="1"/>
    <col min="13428" max="13428" width="3.44140625" style="1" customWidth="1"/>
    <col min="13429" max="13429" width="2.77734375" style="1" customWidth="1"/>
    <col min="13430" max="13430" width="3" style="1" customWidth="1"/>
    <col min="13431" max="13433" width="0" style="1" hidden="1" customWidth="1"/>
    <col min="13434" max="13434" width="4.44140625" style="1" customWidth="1"/>
    <col min="13435" max="13435" width="0" style="1" hidden="1" customWidth="1"/>
    <col min="13436" max="13437" width="14.77734375" style="1" customWidth="1"/>
    <col min="13438" max="13438" width="15.21875" style="1" customWidth="1"/>
    <col min="13439" max="13439" width="6.44140625" style="1" customWidth="1"/>
    <col min="13440" max="13440" width="15.21875" style="1" customWidth="1"/>
    <col min="13441" max="13441" width="4.21875" style="1" customWidth="1"/>
    <col min="13442" max="13442" width="3" style="1" customWidth="1"/>
    <col min="13443" max="13445" width="0" style="1" hidden="1" customWidth="1"/>
    <col min="13446" max="13446" width="3" style="1" customWidth="1"/>
    <col min="13447" max="13447" width="0" style="1" hidden="1" customWidth="1"/>
    <col min="13448" max="13448" width="3" style="1" customWidth="1"/>
    <col min="13449" max="13449" width="0" style="1" hidden="1" customWidth="1"/>
    <col min="13450" max="13450" width="4.44140625" style="1" customWidth="1"/>
    <col min="13451" max="13451" width="34.21875" style="1" customWidth="1"/>
    <col min="13452" max="13452" width="23.44140625" style="1" customWidth="1"/>
    <col min="13453" max="13453" width="9.21875" style="1" customWidth="1"/>
    <col min="13454" max="13454" width="19.44140625" style="1" customWidth="1"/>
    <col min="13455" max="13455" width="42.77734375" style="1" customWidth="1"/>
    <col min="13456" max="13456" width="5.77734375" style="1" customWidth="1"/>
    <col min="13457" max="13457" width="31.44140625" style="1" customWidth="1"/>
    <col min="13458" max="13458" width="16.21875" style="1" customWidth="1"/>
    <col min="13459" max="13460" width="9.21875" style="1" customWidth="1"/>
    <col min="13461" max="13461" width="11.21875" style="1" customWidth="1"/>
    <col min="13462" max="13462" width="2.21875" style="1" customWidth="1"/>
    <col min="13463" max="13668" width="10.88671875" style="1"/>
    <col min="13669" max="13669" width="12" style="1" customWidth="1"/>
    <col min="13670" max="13670" width="2.77734375" style="1" customWidth="1"/>
    <col min="13671" max="13672" width="6.44140625" style="1" customWidth="1"/>
    <col min="13673" max="13673" width="5.77734375" style="1" customWidth="1"/>
    <col min="13674" max="13674" width="6.44140625" style="1" customWidth="1"/>
    <col min="13675" max="13675" width="13.77734375" style="1" customWidth="1"/>
    <col min="13676" max="13677" width="9" style="1" customWidth="1"/>
    <col min="13678" max="13678" width="2.44140625" style="1" customWidth="1"/>
    <col min="13679" max="13679" width="8.77734375" style="1" customWidth="1"/>
    <col min="13680" max="13680" width="7.44140625" style="1" customWidth="1"/>
    <col min="13681" max="13683" width="3.77734375" style="1" customWidth="1"/>
    <col min="13684" max="13684" width="3.44140625" style="1" customWidth="1"/>
    <col min="13685" max="13685" width="2.77734375" style="1" customWidth="1"/>
    <col min="13686" max="13686" width="3" style="1" customWidth="1"/>
    <col min="13687" max="13689" width="0" style="1" hidden="1" customWidth="1"/>
    <col min="13690" max="13690" width="4.44140625" style="1" customWidth="1"/>
    <col min="13691" max="13691" width="0" style="1" hidden="1" customWidth="1"/>
    <col min="13692" max="13693" width="14.77734375" style="1" customWidth="1"/>
    <col min="13694" max="13694" width="15.21875" style="1" customWidth="1"/>
    <col min="13695" max="13695" width="6.44140625" style="1" customWidth="1"/>
    <col min="13696" max="13696" width="15.21875" style="1" customWidth="1"/>
    <col min="13697" max="13697" width="4.21875" style="1" customWidth="1"/>
    <col min="13698" max="13698" width="3" style="1" customWidth="1"/>
    <col min="13699" max="13701" width="0" style="1" hidden="1" customWidth="1"/>
    <col min="13702" max="13702" width="3" style="1" customWidth="1"/>
    <col min="13703" max="13703" width="0" style="1" hidden="1" customWidth="1"/>
    <col min="13704" max="13704" width="3" style="1" customWidth="1"/>
    <col min="13705" max="13705" width="0" style="1" hidden="1" customWidth="1"/>
    <col min="13706" max="13706" width="4.44140625" style="1" customWidth="1"/>
    <col min="13707" max="13707" width="34.21875" style="1" customWidth="1"/>
    <col min="13708" max="13708" width="23.44140625" style="1" customWidth="1"/>
    <col min="13709" max="13709" width="9.21875" style="1" customWidth="1"/>
    <col min="13710" max="13710" width="19.44140625" style="1" customWidth="1"/>
    <col min="13711" max="13711" width="42.77734375" style="1" customWidth="1"/>
    <col min="13712" max="13712" width="5.77734375" style="1" customWidth="1"/>
    <col min="13713" max="13713" width="31.44140625" style="1" customWidth="1"/>
    <col min="13714" max="13714" width="16.21875" style="1" customWidth="1"/>
    <col min="13715" max="13716" width="9.21875" style="1" customWidth="1"/>
    <col min="13717" max="13717" width="11.21875" style="1" customWidth="1"/>
    <col min="13718" max="13718" width="2.21875" style="1" customWidth="1"/>
    <col min="13719" max="13924" width="10.88671875" style="1"/>
    <col min="13925" max="13925" width="12" style="1" customWidth="1"/>
    <col min="13926" max="13926" width="2.77734375" style="1" customWidth="1"/>
    <col min="13927" max="13928" width="6.44140625" style="1" customWidth="1"/>
    <col min="13929" max="13929" width="5.77734375" style="1" customWidth="1"/>
    <col min="13930" max="13930" width="6.44140625" style="1" customWidth="1"/>
    <col min="13931" max="13931" width="13.77734375" style="1" customWidth="1"/>
    <col min="13932" max="13933" width="9" style="1" customWidth="1"/>
    <col min="13934" max="13934" width="2.44140625" style="1" customWidth="1"/>
    <col min="13935" max="13935" width="8.77734375" style="1" customWidth="1"/>
    <col min="13936" max="13936" width="7.44140625" style="1" customWidth="1"/>
    <col min="13937" max="13939" width="3.77734375" style="1" customWidth="1"/>
    <col min="13940" max="13940" width="3.44140625" style="1" customWidth="1"/>
    <col min="13941" max="13941" width="2.77734375" style="1" customWidth="1"/>
    <col min="13942" max="13942" width="3" style="1" customWidth="1"/>
    <col min="13943" max="13945" width="0" style="1" hidden="1" customWidth="1"/>
    <col min="13946" max="13946" width="4.44140625" style="1" customWidth="1"/>
    <col min="13947" max="13947" width="0" style="1" hidden="1" customWidth="1"/>
    <col min="13948" max="13949" width="14.77734375" style="1" customWidth="1"/>
    <col min="13950" max="13950" width="15.21875" style="1" customWidth="1"/>
    <col min="13951" max="13951" width="6.44140625" style="1" customWidth="1"/>
    <col min="13952" max="13952" width="15.21875" style="1" customWidth="1"/>
    <col min="13953" max="13953" width="4.21875" style="1" customWidth="1"/>
    <col min="13954" max="13954" width="3" style="1" customWidth="1"/>
    <col min="13955" max="13957" width="0" style="1" hidden="1" customWidth="1"/>
    <col min="13958" max="13958" width="3" style="1" customWidth="1"/>
    <col min="13959" max="13959" width="0" style="1" hidden="1" customWidth="1"/>
    <col min="13960" max="13960" width="3" style="1" customWidth="1"/>
    <col min="13961" max="13961" width="0" style="1" hidden="1" customWidth="1"/>
    <col min="13962" max="13962" width="4.44140625" style="1" customWidth="1"/>
    <col min="13963" max="13963" width="34.21875" style="1" customWidth="1"/>
    <col min="13964" max="13964" width="23.44140625" style="1" customWidth="1"/>
    <col min="13965" max="13965" width="9.21875" style="1" customWidth="1"/>
    <col min="13966" max="13966" width="19.44140625" style="1" customWidth="1"/>
    <col min="13967" max="13967" width="42.77734375" style="1" customWidth="1"/>
    <col min="13968" max="13968" width="5.77734375" style="1" customWidth="1"/>
    <col min="13969" max="13969" width="31.44140625" style="1" customWidth="1"/>
    <col min="13970" max="13970" width="16.21875" style="1" customWidth="1"/>
    <col min="13971" max="13972" width="9.21875" style="1" customWidth="1"/>
    <col min="13973" max="13973" width="11.21875" style="1" customWidth="1"/>
    <col min="13974" max="13974" width="2.21875" style="1" customWidth="1"/>
    <col min="13975" max="14180" width="10.88671875" style="1"/>
    <col min="14181" max="14181" width="12" style="1" customWidth="1"/>
    <col min="14182" max="14182" width="2.77734375" style="1" customWidth="1"/>
    <col min="14183" max="14184" width="6.44140625" style="1" customWidth="1"/>
    <col min="14185" max="14185" width="5.77734375" style="1" customWidth="1"/>
    <col min="14186" max="14186" width="6.44140625" style="1" customWidth="1"/>
    <col min="14187" max="14187" width="13.77734375" style="1" customWidth="1"/>
    <col min="14188" max="14189" width="9" style="1" customWidth="1"/>
    <col min="14190" max="14190" width="2.44140625" style="1" customWidth="1"/>
    <col min="14191" max="14191" width="8.77734375" style="1" customWidth="1"/>
    <col min="14192" max="14192" width="7.44140625" style="1" customWidth="1"/>
    <col min="14193" max="14195" width="3.77734375" style="1" customWidth="1"/>
    <col min="14196" max="14196" width="3.44140625" style="1" customWidth="1"/>
    <col min="14197" max="14197" width="2.77734375" style="1" customWidth="1"/>
    <col min="14198" max="14198" width="3" style="1" customWidth="1"/>
    <col min="14199" max="14201" width="0" style="1" hidden="1" customWidth="1"/>
    <col min="14202" max="14202" width="4.44140625" style="1" customWidth="1"/>
    <col min="14203" max="14203" width="0" style="1" hidden="1" customWidth="1"/>
    <col min="14204" max="14205" width="14.77734375" style="1" customWidth="1"/>
    <col min="14206" max="14206" width="15.21875" style="1" customWidth="1"/>
    <col min="14207" max="14207" width="6.44140625" style="1" customWidth="1"/>
    <col min="14208" max="14208" width="15.21875" style="1" customWidth="1"/>
    <col min="14209" max="14209" width="4.21875" style="1" customWidth="1"/>
    <col min="14210" max="14210" width="3" style="1" customWidth="1"/>
    <col min="14211" max="14213" width="0" style="1" hidden="1" customWidth="1"/>
    <col min="14214" max="14214" width="3" style="1" customWidth="1"/>
    <col min="14215" max="14215" width="0" style="1" hidden="1" customWidth="1"/>
    <col min="14216" max="14216" width="3" style="1" customWidth="1"/>
    <col min="14217" max="14217" width="0" style="1" hidden="1" customWidth="1"/>
    <col min="14218" max="14218" width="4.44140625" style="1" customWidth="1"/>
    <col min="14219" max="14219" width="34.21875" style="1" customWidth="1"/>
    <col min="14220" max="14220" width="23.44140625" style="1" customWidth="1"/>
    <col min="14221" max="14221" width="9.21875" style="1" customWidth="1"/>
    <col min="14222" max="14222" width="19.44140625" style="1" customWidth="1"/>
    <col min="14223" max="14223" width="42.77734375" style="1" customWidth="1"/>
    <col min="14224" max="14224" width="5.77734375" style="1" customWidth="1"/>
    <col min="14225" max="14225" width="31.44140625" style="1" customWidth="1"/>
    <col min="14226" max="14226" width="16.21875" style="1" customWidth="1"/>
    <col min="14227" max="14228" width="9.21875" style="1" customWidth="1"/>
    <col min="14229" max="14229" width="11.21875" style="1" customWidth="1"/>
    <col min="14230" max="14230" width="2.21875" style="1" customWidth="1"/>
    <col min="14231" max="14436" width="10.88671875" style="1"/>
    <col min="14437" max="14437" width="12" style="1" customWidth="1"/>
    <col min="14438" max="14438" width="2.77734375" style="1" customWidth="1"/>
    <col min="14439" max="14440" width="6.44140625" style="1" customWidth="1"/>
    <col min="14441" max="14441" width="5.77734375" style="1" customWidth="1"/>
    <col min="14442" max="14442" width="6.44140625" style="1" customWidth="1"/>
    <col min="14443" max="14443" width="13.77734375" style="1" customWidth="1"/>
    <col min="14444" max="14445" width="9" style="1" customWidth="1"/>
    <col min="14446" max="14446" width="2.44140625" style="1" customWidth="1"/>
    <col min="14447" max="14447" width="8.77734375" style="1" customWidth="1"/>
    <col min="14448" max="14448" width="7.44140625" style="1" customWidth="1"/>
    <col min="14449" max="14451" width="3.77734375" style="1" customWidth="1"/>
    <col min="14452" max="14452" width="3.44140625" style="1" customWidth="1"/>
    <col min="14453" max="14453" width="2.77734375" style="1" customWidth="1"/>
    <col min="14454" max="14454" width="3" style="1" customWidth="1"/>
    <col min="14455" max="14457" width="0" style="1" hidden="1" customWidth="1"/>
    <col min="14458" max="14458" width="4.44140625" style="1" customWidth="1"/>
    <col min="14459" max="14459" width="0" style="1" hidden="1" customWidth="1"/>
    <col min="14460" max="14461" width="14.77734375" style="1" customWidth="1"/>
    <col min="14462" max="14462" width="15.21875" style="1" customWidth="1"/>
    <col min="14463" max="14463" width="6.44140625" style="1" customWidth="1"/>
    <col min="14464" max="14464" width="15.21875" style="1" customWidth="1"/>
    <col min="14465" max="14465" width="4.21875" style="1" customWidth="1"/>
    <col min="14466" max="14466" width="3" style="1" customWidth="1"/>
    <col min="14467" max="14469" width="0" style="1" hidden="1" customWidth="1"/>
    <col min="14470" max="14470" width="3" style="1" customWidth="1"/>
    <col min="14471" max="14471" width="0" style="1" hidden="1" customWidth="1"/>
    <col min="14472" max="14472" width="3" style="1" customWidth="1"/>
    <col min="14473" max="14473" width="0" style="1" hidden="1" customWidth="1"/>
    <col min="14474" max="14474" width="4.44140625" style="1" customWidth="1"/>
    <col min="14475" max="14475" width="34.21875" style="1" customWidth="1"/>
    <col min="14476" max="14476" width="23.44140625" style="1" customWidth="1"/>
    <col min="14477" max="14477" width="9.21875" style="1" customWidth="1"/>
    <col min="14478" max="14478" width="19.44140625" style="1" customWidth="1"/>
    <col min="14479" max="14479" width="42.77734375" style="1" customWidth="1"/>
    <col min="14480" max="14480" width="5.77734375" style="1" customWidth="1"/>
    <col min="14481" max="14481" width="31.44140625" style="1" customWidth="1"/>
    <col min="14482" max="14482" width="16.21875" style="1" customWidth="1"/>
    <col min="14483" max="14484" width="9.21875" style="1" customWidth="1"/>
    <col min="14485" max="14485" width="11.21875" style="1" customWidth="1"/>
    <col min="14486" max="14486" width="2.21875" style="1" customWidth="1"/>
    <col min="14487" max="14692" width="10.88671875" style="1"/>
    <col min="14693" max="14693" width="12" style="1" customWidth="1"/>
    <col min="14694" max="14694" width="2.77734375" style="1" customWidth="1"/>
    <col min="14695" max="14696" width="6.44140625" style="1" customWidth="1"/>
    <col min="14697" max="14697" width="5.77734375" style="1" customWidth="1"/>
    <col min="14698" max="14698" width="6.44140625" style="1" customWidth="1"/>
    <col min="14699" max="14699" width="13.77734375" style="1" customWidth="1"/>
    <col min="14700" max="14701" width="9" style="1" customWidth="1"/>
    <col min="14702" max="14702" width="2.44140625" style="1" customWidth="1"/>
    <col min="14703" max="14703" width="8.77734375" style="1" customWidth="1"/>
    <col min="14704" max="14704" width="7.44140625" style="1" customWidth="1"/>
    <col min="14705" max="14707" width="3.77734375" style="1" customWidth="1"/>
    <col min="14708" max="14708" width="3.44140625" style="1" customWidth="1"/>
    <col min="14709" max="14709" width="2.77734375" style="1" customWidth="1"/>
    <col min="14710" max="14710" width="3" style="1" customWidth="1"/>
    <col min="14711" max="14713" width="0" style="1" hidden="1" customWidth="1"/>
    <col min="14714" max="14714" width="4.44140625" style="1" customWidth="1"/>
    <col min="14715" max="14715" width="0" style="1" hidden="1" customWidth="1"/>
    <col min="14716" max="14717" width="14.77734375" style="1" customWidth="1"/>
    <col min="14718" max="14718" width="15.21875" style="1" customWidth="1"/>
    <col min="14719" max="14719" width="6.44140625" style="1" customWidth="1"/>
    <col min="14720" max="14720" width="15.21875" style="1" customWidth="1"/>
    <col min="14721" max="14721" width="4.21875" style="1" customWidth="1"/>
    <col min="14722" max="14722" width="3" style="1" customWidth="1"/>
    <col min="14723" max="14725" width="0" style="1" hidden="1" customWidth="1"/>
    <col min="14726" max="14726" width="3" style="1" customWidth="1"/>
    <col min="14727" max="14727" width="0" style="1" hidden="1" customWidth="1"/>
    <col min="14728" max="14728" width="3" style="1" customWidth="1"/>
    <col min="14729" max="14729" width="0" style="1" hidden="1" customWidth="1"/>
    <col min="14730" max="14730" width="4.44140625" style="1" customWidth="1"/>
    <col min="14731" max="14731" width="34.21875" style="1" customWidth="1"/>
    <col min="14732" max="14732" width="23.44140625" style="1" customWidth="1"/>
    <col min="14733" max="14733" width="9.21875" style="1" customWidth="1"/>
    <col min="14734" max="14734" width="19.44140625" style="1" customWidth="1"/>
    <col min="14735" max="14735" width="42.77734375" style="1" customWidth="1"/>
    <col min="14736" max="14736" width="5.77734375" style="1" customWidth="1"/>
    <col min="14737" max="14737" width="31.44140625" style="1" customWidth="1"/>
    <col min="14738" max="14738" width="16.21875" style="1" customWidth="1"/>
    <col min="14739" max="14740" width="9.21875" style="1" customWidth="1"/>
    <col min="14741" max="14741" width="11.21875" style="1" customWidth="1"/>
    <col min="14742" max="14742" width="2.21875" style="1" customWidth="1"/>
    <col min="14743" max="14948" width="10.88671875" style="1"/>
    <col min="14949" max="14949" width="12" style="1" customWidth="1"/>
    <col min="14950" max="14950" width="2.77734375" style="1" customWidth="1"/>
    <col min="14951" max="14952" width="6.44140625" style="1" customWidth="1"/>
    <col min="14953" max="14953" width="5.77734375" style="1" customWidth="1"/>
    <col min="14954" max="14954" width="6.44140625" style="1" customWidth="1"/>
    <col min="14955" max="14955" width="13.77734375" style="1" customWidth="1"/>
    <col min="14956" max="14957" width="9" style="1" customWidth="1"/>
    <col min="14958" max="14958" width="2.44140625" style="1" customWidth="1"/>
    <col min="14959" max="14959" width="8.77734375" style="1" customWidth="1"/>
    <col min="14960" max="14960" width="7.44140625" style="1" customWidth="1"/>
    <col min="14961" max="14963" width="3.77734375" style="1" customWidth="1"/>
    <col min="14964" max="14964" width="3.44140625" style="1" customWidth="1"/>
    <col min="14965" max="14965" width="2.77734375" style="1" customWidth="1"/>
    <col min="14966" max="14966" width="3" style="1" customWidth="1"/>
    <col min="14967" max="14969" width="0" style="1" hidden="1" customWidth="1"/>
    <col min="14970" max="14970" width="4.44140625" style="1" customWidth="1"/>
    <col min="14971" max="14971" width="0" style="1" hidden="1" customWidth="1"/>
    <col min="14972" max="14973" width="14.77734375" style="1" customWidth="1"/>
    <col min="14974" max="14974" width="15.21875" style="1" customWidth="1"/>
    <col min="14975" max="14975" width="6.44140625" style="1" customWidth="1"/>
    <col min="14976" max="14976" width="15.21875" style="1" customWidth="1"/>
    <col min="14977" max="14977" width="4.21875" style="1" customWidth="1"/>
    <col min="14978" max="14978" width="3" style="1" customWidth="1"/>
    <col min="14979" max="14981" width="0" style="1" hidden="1" customWidth="1"/>
    <col min="14982" max="14982" width="3" style="1" customWidth="1"/>
    <col min="14983" max="14983" width="0" style="1" hidden="1" customWidth="1"/>
    <col min="14984" max="14984" width="3" style="1" customWidth="1"/>
    <col min="14985" max="14985" width="0" style="1" hidden="1" customWidth="1"/>
    <col min="14986" max="14986" width="4.44140625" style="1" customWidth="1"/>
    <col min="14987" max="14987" width="34.21875" style="1" customWidth="1"/>
    <col min="14988" max="14988" width="23.44140625" style="1" customWidth="1"/>
    <col min="14989" max="14989" width="9.21875" style="1" customWidth="1"/>
    <col min="14990" max="14990" width="19.44140625" style="1" customWidth="1"/>
    <col min="14991" max="14991" width="42.77734375" style="1" customWidth="1"/>
    <col min="14992" max="14992" width="5.77734375" style="1" customWidth="1"/>
    <col min="14993" max="14993" width="31.44140625" style="1" customWidth="1"/>
    <col min="14994" max="14994" width="16.21875" style="1" customWidth="1"/>
    <col min="14995" max="14996" width="9.21875" style="1" customWidth="1"/>
    <col min="14997" max="14997" width="11.21875" style="1" customWidth="1"/>
    <col min="14998" max="14998" width="2.21875" style="1" customWidth="1"/>
    <col min="14999" max="15204" width="10.88671875" style="1"/>
    <col min="15205" max="15205" width="12" style="1" customWidth="1"/>
    <col min="15206" max="15206" width="2.77734375" style="1" customWidth="1"/>
    <col min="15207" max="15208" width="6.44140625" style="1" customWidth="1"/>
    <col min="15209" max="15209" width="5.77734375" style="1" customWidth="1"/>
    <col min="15210" max="15210" width="6.44140625" style="1" customWidth="1"/>
    <col min="15211" max="15211" width="13.77734375" style="1" customWidth="1"/>
    <col min="15212" max="15213" width="9" style="1" customWidth="1"/>
    <col min="15214" max="15214" width="2.44140625" style="1" customWidth="1"/>
    <col min="15215" max="15215" width="8.77734375" style="1" customWidth="1"/>
    <col min="15216" max="15216" width="7.44140625" style="1" customWidth="1"/>
    <col min="15217" max="15219" width="3.77734375" style="1" customWidth="1"/>
    <col min="15220" max="15220" width="3.44140625" style="1" customWidth="1"/>
    <col min="15221" max="15221" width="2.77734375" style="1" customWidth="1"/>
    <col min="15222" max="15222" width="3" style="1" customWidth="1"/>
    <col min="15223" max="15225" width="0" style="1" hidden="1" customWidth="1"/>
    <col min="15226" max="15226" width="4.44140625" style="1" customWidth="1"/>
    <col min="15227" max="15227" width="0" style="1" hidden="1" customWidth="1"/>
    <col min="15228" max="15229" width="14.77734375" style="1" customWidth="1"/>
    <col min="15230" max="15230" width="15.21875" style="1" customWidth="1"/>
    <col min="15231" max="15231" width="6.44140625" style="1" customWidth="1"/>
    <col min="15232" max="15232" width="15.21875" style="1" customWidth="1"/>
    <col min="15233" max="15233" width="4.21875" style="1" customWidth="1"/>
    <col min="15234" max="15234" width="3" style="1" customWidth="1"/>
    <col min="15235" max="15237" width="0" style="1" hidden="1" customWidth="1"/>
    <col min="15238" max="15238" width="3" style="1" customWidth="1"/>
    <col min="15239" max="15239" width="0" style="1" hidden="1" customWidth="1"/>
    <col min="15240" max="15240" width="3" style="1" customWidth="1"/>
    <col min="15241" max="15241" width="0" style="1" hidden="1" customWidth="1"/>
    <col min="15242" max="15242" width="4.44140625" style="1" customWidth="1"/>
    <col min="15243" max="15243" width="34.21875" style="1" customWidth="1"/>
    <col min="15244" max="15244" width="23.44140625" style="1" customWidth="1"/>
    <col min="15245" max="15245" width="9.21875" style="1" customWidth="1"/>
    <col min="15246" max="15246" width="19.44140625" style="1" customWidth="1"/>
    <col min="15247" max="15247" width="42.77734375" style="1" customWidth="1"/>
    <col min="15248" max="15248" width="5.77734375" style="1" customWidth="1"/>
    <col min="15249" max="15249" width="31.44140625" style="1" customWidth="1"/>
    <col min="15250" max="15250" width="16.21875" style="1" customWidth="1"/>
    <col min="15251" max="15252" width="9.21875" style="1" customWidth="1"/>
    <col min="15253" max="15253" width="11.21875" style="1" customWidth="1"/>
    <col min="15254" max="15254" width="2.21875" style="1" customWidth="1"/>
    <col min="15255" max="15460" width="10.88671875" style="1"/>
    <col min="15461" max="15461" width="12" style="1" customWidth="1"/>
    <col min="15462" max="15462" width="2.77734375" style="1" customWidth="1"/>
    <col min="15463" max="15464" width="6.44140625" style="1" customWidth="1"/>
    <col min="15465" max="15465" width="5.77734375" style="1" customWidth="1"/>
    <col min="15466" max="15466" width="6.44140625" style="1" customWidth="1"/>
    <col min="15467" max="15467" width="13.77734375" style="1" customWidth="1"/>
    <col min="15468" max="15469" width="9" style="1" customWidth="1"/>
    <col min="15470" max="15470" width="2.44140625" style="1" customWidth="1"/>
    <col min="15471" max="15471" width="8.77734375" style="1" customWidth="1"/>
    <col min="15472" max="15472" width="7.44140625" style="1" customWidth="1"/>
    <col min="15473" max="15475" width="3.77734375" style="1" customWidth="1"/>
    <col min="15476" max="15476" width="3.44140625" style="1" customWidth="1"/>
    <col min="15477" max="15477" width="2.77734375" style="1" customWidth="1"/>
    <col min="15478" max="15478" width="3" style="1" customWidth="1"/>
    <col min="15479" max="15481" width="0" style="1" hidden="1" customWidth="1"/>
    <col min="15482" max="15482" width="4.44140625" style="1" customWidth="1"/>
    <col min="15483" max="15483" width="0" style="1" hidden="1" customWidth="1"/>
    <col min="15484" max="15485" width="14.77734375" style="1" customWidth="1"/>
    <col min="15486" max="15486" width="15.21875" style="1" customWidth="1"/>
    <col min="15487" max="15487" width="6.44140625" style="1" customWidth="1"/>
    <col min="15488" max="15488" width="15.21875" style="1" customWidth="1"/>
    <col min="15489" max="15489" width="4.21875" style="1" customWidth="1"/>
    <col min="15490" max="15490" width="3" style="1" customWidth="1"/>
    <col min="15491" max="15493" width="0" style="1" hidden="1" customWidth="1"/>
    <col min="15494" max="15494" width="3" style="1" customWidth="1"/>
    <col min="15495" max="15495" width="0" style="1" hidden="1" customWidth="1"/>
    <col min="15496" max="15496" width="3" style="1" customWidth="1"/>
    <col min="15497" max="15497" width="0" style="1" hidden="1" customWidth="1"/>
    <col min="15498" max="15498" width="4.44140625" style="1" customWidth="1"/>
    <col min="15499" max="15499" width="34.21875" style="1" customWidth="1"/>
    <col min="15500" max="15500" width="23.44140625" style="1" customWidth="1"/>
    <col min="15501" max="15501" width="9.21875" style="1" customWidth="1"/>
    <col min="15502" max="15502" width="19.44140625" style="1" customWidth="1"/>
    <col min="15503" max="15503" width="42.77734375" style="1" customWidth="1"/>
    <col min="15504" max="15504" width="5.77734375" style="1" customWidth="1"/>
    <col min="15505" max="15505" width="31.44140625" style="1" customWidth="1"/>
    <col min="15506" max="15506" width="16.21875" style="1" customWidth="1"/>
    <col min="15507" max="15508" width="9.21875" style="1" customWidth="1"/>
    <col min="15509" max="15509" width="11.21875" style="1" customWidth="1"/>
    <col min="15510" max="15510" width="2.21875" style="1" customWidth="1"/>
    <col min="15511" max="15716" width="10.88671875" style="1"/>
    <col min="15717" max="15717" width="12" style="1" customWidth="1"/>
    <col min="15718" max="15718" width="2.77734375" style="1" customWidth="1"/>
    <col min="15719" max="15720" width="6.44140625" style="1" customWidth="1"/>
    <col min="15721" max="15721" width="5.77734375" style="1" customWidth="1"/>
    <col min="15722" max="15722" width="6.44140625" style="1" customWidth="1"/>
    <col min="15723" max="15723" width="13.77734375" style="1" customWidth="1"/>
    <col min="15724" max="15725" width="9" style="1" customWidth="1"/>
    <col min="15726" max="15726" width="2.44140625" style="1" customWidth="1"/>
    <col min="15727" max="15727" width="8.77734375" style="1" customWidth="1"/>
    <col min="15728" max="15728" width="7.44140625" style="1" customWidth="1"/>
    <col min="15729" max="15731" width="3.77734375" style="1" customWidth="1"/>
    <col min="15732" max="15732" width="3.44140625" style="1" customWidth="1"/>
    <col min="15733" max="15733" width="2.77734375" style="1" customWidth="1"/>
    <col min="15734" max="15734" width="3" style="1" customWidth="1"/>
    <col min="15735" max="15737" width="0" style="1" hidden="1" customWidth="1"/>
    <col min="15738" max="15738" width="4.44140625" style="1" customWidth="1"/>
    <col min="15739" max="15739" width="0" style="1" hidden="1" customWidth="1"/>
    <col min="15740" max="15741" width="14.77734375" style="1" customWidth="1"/>
    <col min="15742" max="15742" width="15.21875" style="1" customWidth="1"/>
    <col min="15743" max="15743" width="6.44140625" style="1" customWidth="1"/>
    <col min="15744" max="15744" width="15.21875" style="1" customWidth="1"/>
    <col min="15745" max="15745" width="4.21875" style="1" customWidth="1"/>
    <col min="15746" max="15746" width="3" style="1" customWidth="1"/>
    <col min="15747" max="15749" width="0" style="1" hidden="1" customWidth="1"/>
    <col min="15750" max="15750" width="3" style="1" customWidth="1"/>
    <col min="15751" max="15751" width="0" style="1" hidden="1" customWidth="1"/>
    <col min="15752" max="15752" width="3" style="1" customWidth="1"/>
    <col min="15753" max="15753" width="0" style="1" hidden="1" customWidth="1"/>
    <col min="15754" max="15754" width="4.44140625" style="1" customWidth="1"/>
    <col min="15755" max="15755" width="34.21875" style="1" customWidth="1"/>
    <col min="15756" max="15756" width="23.44140625" style="1" customWidth="1"/>
    <col min="15757" max="15757" width="9.21875" style="1" customWidth="1"/>
    <col min="15758" max="15758" width="19.44140625" style="1" customWidth="1"/>
    <col min="15759" max="15759" width="42.77734375" style="1" customWidth="1"/>
    <col min="15760" max="15760" width="5.77734375" style="1" customWidth="1"/>
    <col min="15761" max="15761" width="31.44140625" style="1" customWidth="1"/>
    <col min="15762" max="15762" width="16.21875" style="1" customWidth="1"/>
    <col min="15763" max="15764" width="9.21875" style="1" customWidth="1"/>
    <col min="15765" max="15765" width="11.21875" style="1" customWidth="1"/>
    <col min="15766" max="15766" width="2.21875" style="1" customWidth="1"/>
    <col min="15767" max="15972" width="10.88671875" style="1"/>
    <col min="15973" max="15973" width="12" style="1" customWidth="1"/>
    <col min="15974" max="15974" width="2.77734375" style="1" customWidth="1"/>
    <col min="15975" max="15976" width="6.44140625" style="1" customWidth="1"/>
    <col min="15977" max="15977" width="5.77734375" style="1" customWidth="1"/>
    <col min="15978" max="15978" width="6.44140625" style="1" customWidth="1"/>
    <col min="15979" max="15979" width="13.77734375" style="1" customWidth="1"/>
    <col min="15980" max="15981" width="9" style="1" customWidth="1"/>
    <col min="15982" max="15982" width="2.44140625" style="1" customWidth="1"/>
    <col min="15983" max="15983" width="8.77734375" style="1" customWidth="1"/>
    <col min="15984" max="15984" width="7.44140625" style="1" customWidth="1"/>
    <col min="15985" max="15987" width="3.77734375" style="1" customWidth="1"/>
    <col min="15988" max="15988" width="3.44140625" style="1" customWidth="1"/>
    <col min="15989" max="15989" width="2.77734375" style="1" customWidth="1"/>
    <col min="15990" max="15990" width="3" style="1" customWidth="1"/>
    <col min="15991" max="15993" width="0" style="1" hidden="1" customWidth="1"/>
    <col min="15994" max="15994" width="4.44140625" style="1" customWidth="1"/>
    <col min="15995" max="15995" width="0" style="1" hidden="1" customWidth="1"/>
    <col min="15996" max="15997" width="14.77734375" style="1" customWidth="1"/>
    <col min="15998" max="15998" width="15.21875" style="1" customWidth="1"/>
    <col min="15999" max="15999" width="6.44140625" style="1" customWidth="1"/>
    <col min="16000" max="16000" width="15.21875" style="1" customWidth="1"/>
    <col min="16001" max="16001" width="4.21875" style="1" customWidth="1"/>
    <col min="16002" max="16002" width="3" style="1" customWidth="1"/>
    <col min="16003" max="16005" width="0" style="1" hidden="1" customWidth="1"/>
    <col min="16006" max="16006" width="3" style="1" customWidth="1"/>
    <col min="16007" max="16007" width="0" style="1" hidden="1" customWidth="1"/>
    <col min="16008" max="16008" width="3" style="1" customWidth="1"/>
    <col min="16009" max="16009" width="0" style="1" hidden="1" customWidth="1"/>
    <col min="16010" max="16010" width="4.44140625" style="1" customWidth="1"/>
    <col min="16011" max="16011" width="34.21875" style="1" customWidth="1"/>
    <col min="16012" max="16012" width="23.44140625" style="1" customWidth="1"/>
    <col min="16013" max="16013" width="9.21875" style="1" customWidth="1"/>
    <col min="16014" max="16014" width="19.44140625" style="1" customWidth="1"/>
    <col min="16015" max="16015" width="42.77734375" style="1" customWidth="1"/>
    <col min="16016" max="16016" width="5.77734375" style="1" customWidth="1"/>
    <col min="16017" max="16017" width="31.44140625" style="1" customWidth="1"/>
    <col min="16018" max="16018" width="16.21875" style="1" customWidth="1"/>
    <col min="16019" max="16020" width="9.21875" style="1" customWidth="1"/>
    <col min="16021" max="16021" width="11.21875" style="1" customWidth="1"/>
    <col min="16022" max="16022" width="2.21875" style="1" customWidth="1"/>
    <col min="16023" max="16228" width="10.88671875" style="1"/>
    <col min="16229" max="16229" width="12" style="1" customWidth="1"/>
    <col min="16230" max="16230" width="2.77734375" style="1" customWidth="1"/>
    <col min="16231" max="16232" width="6.44140625" style="1" customWidth="1"/>
    <col min="16233" max="16233" width="5.77734375" style="1" customWidth="1"/>
    <col min="16234" max="16234" width="6.44140625" style="1" customWidth="1"/>
    <col min="16235" max="16235" width="13.77734375" style="1" customWidth="1"/>
    <col min="16236" max="16237" width="9" style="1" customWidth="1"/>
    <col min="16238" max="16238" width="2.44140625" style="1" customWidth="1"/>
    <col min="16239" max="16239" width="8.77734375" style="1" customWidth="1"/>
    <col min="16240" max="16240" width="7.44140625" style="1" customWidth="1"/>
    <col min="16241" max="16243" width="3.77734375" style="1" customWidth="1"/>
    <col min="16244" max="16244" width="3.44140625" style="1" customWidth="1"/>
    <col min="16245" max="16245" width="2.77734375" style="1" customWidth="1"/>
    <col min="16246" max="16246" width="3" style="1" customWidth="1"/>
    <col min="16247" max="16249" width="0" style="1" hidden="1" customWidth="1"/>
    <col min="16250" max="16250" width="4.44140625" style="1" customWidth="1"/>
    <col min="16251" max="16251" width="0" style="1" hidden="1" customWidth="1"/>
    <col min="16252" max="16253" width="14.77734375" style="1" customWidth="1"/>
    <col min="16254" max="16254" width="15.21875" style="1" customWidth="1"/>
    <col min="16255" max="16255" width="6.44140625" style="1" customWidth="1"/>
    <col min="16256" max="16256" width="15.21875" style="1" customWidth="1"/>
    <col min="16257" max="16257" width="4.21875" style="1" customWidth="1"/>
    <col min="16258" max="16258" width="3" style="1" customWidth="1"/>
    <col min="16259" max="16261" width="0" style="1" hidden="1" customWidth="1"/>
    <col min="16262" max="16262" width="3" style="1" customWidth="1"/>
    <col min="16263" max="16263" width="0" style="1" hidden="1" customWidth="1"/>
    <col min="16264" max="16264" width="3" style="1" customWidth="1"/>
    <col min="16265" max="16265" width="0" style="1" hidden="1" customWidth="1"/>
    <col min="16266" max="16266" width="4.44140625" style="1" customWidth="1"/>
    <col min="16267" max="16267" width="34.21875" style="1" customWidth="1"/>
    <col min="16268" max="16268" width="23.44140625" style="1" customWidth="1"/>
    <col min="16269" max="16269" width="9.21875" style="1" customWidth="1"/>
    <col min="16270" max="16270" width="19.44140625" style="1" customWidth="1"/>
    <col min="16271" max="16271" width="42.77734375" style="1" customWidth="1"/>
    <col min="16272" max="16272" width="5.77734375" style="1" customWidth="1"/>
    <col min="16273" max="16273" width="31.44140625" style="1" customWidth="1"/>
    <col min="16274" max="16274" width="16.21875" style="1" customWidth="1"/>
    <col min="16275" max="16276" width="9.21875" style="1" customWidth="1"/>
    <col min="16277" max="16277" width="11.21875" style="1" customWidth="1"/>
    <col min="16278" max="16278" width="2.21875" style="1" customWidth="1"/>
    <col min="16279" max="16383" width="10.88671875" style="1"/>
    <col min="16384" max="16384" width="11.44140625" style="1" customWidth="1"/>
  </cols>
  <sheetData>
    <row r="1" spans="1:193 1680:1680" x14ac:dyDescent="0.2">
      <c r="A1" s="5"/>
      <c r="B1" s="546" t="s">
        <v>465</v>
      </c>
      <c r="C1" s="547"/>
      <c r="D1" s="547"/>
      <c r="E1" s="547"/>
      <c r="F1" s="547"/>
      <c r="G1" s="547"/>
      <c r="H1" s="547"/>
      <c r="I1" s="548"/>
      <c r="J1" s="549"/>
      <c r="K1" s="550"/>
      <c r="L1" s="106"/>
      <c r="M1" s="105"/>
      <c r="N1" s="105"/>
      <c r="O1" s="106"/>
      <c r="P1" s="106"/>
      <c r="Q1" s="106"/>
      <c r="R1" s="106"/>
      <c r="S1" s="106"/>
      <c r="T1" s="106"/>
      <c r="U1" s="106"/>
      <c r="V1" s="106"/>
      <c r="W1" s="106"/>
      <c r="X1" s="106"/>
      <c r="Y1" s="106"/>
      <c r="Z1" s="106"/>
      <c r="AA1" s="106"/>
      <c r="AB1" s="106"/>
      <c r="AC1" s="106"/>
      <c r="AD1" s="106"/>
      <c r="AE1" s="106"/>
      <c r="AF1" s="106"/>
      <c r="AG1" s="106"/>
      <c r="AH1" s="106"/>
      <c r="AI1" s="183"/>
      <c r="AJ1" s="106"/>
      <c r="AK1" s="106"/>
      <c r="AL1" s="106"/>
      <c r="AM1" s="105"/>
      <c r="AN1" s="106"/>
      <c r="AO1" s="106"/>
      <c r="AP1" s="106"/>
      <c r="AQ1" s="105"/>
      <c r="AR1" s="106"/>
      <c r="AS1" s="106"/>
      <c r="AT1" s="106"/>
      <c r="AU1" s="105"/>
      <c r="AV1" s="106"/>
      <c r="AW1" s="106"/>
      <c r="AX1" s="106"/>
      <c r="AY1" s="105"/>
      <c r="AZ1" s="106"/>
      <c r="BA1" s="106"/>
      <c r="BB1" s="106"/>
      <c r="BC1" s="105"/>
      <c r="BD1" s="106"/>
      <c r="BE1" s="106"/>
      <c r="BF1" s="106"/>
      <c r="BG1" s="105"/>
      <c r="BH1" s="106"/>
      <c r="BI1" s="106"/>
      <c r="BJ1" s="106"/>
      <c r="BK1" s="105"/>
      <c r="BL1" s="106"/>
      <c r="BM1" s="106"/>
      <c r="BN1" s="106"/>
      <c r="BO1" s="105"/>
      <c r="BP1" s="106"/>
      <c r="BQ1" s="106"/>
      <c r="BR1" s="106"/>
      <c r="BS1" s="105"/>
      <c r="BT1" s="106"/>
      <c r="BU1" s="106"/>
      <c r="BV1" s="106"/>
      <c r="BW1" s="105"/>
      <c r="BX1" s="106"/>
      <c r="BY1" s="106"/>
      <c r="BZ1" s="106"/>
      <c r="CA1" s="105"/>
      <c r="CB1" s="106"/>
      <c r="CC1" s="106"/>
      <c r="CD1" s="106"/>
      <c r="CE1" s="105"/>
      <c r="CF1" s="106"/>
      <c r="CG1" s="106"/>
      <c r="CH1" s="106"/>
      <c r="CI1" s="106"/>
      <c r="CJ1" s="106"/>
      <c r="CK1" s="106"/>
      <c r="CL1" s="106"/>
      <c r="CM1" s="106"/>
      <c r="CN1" s="106"/>
      <c r="CO1" s="106"/>
      <c r="CP1" s="106"/>
      <c r="CQ1" s="106"/>
      <c r="CR1" s="106"/>
      <c r="CS1" s="106"/>
      <c r="CT1" s="106"/>
      <c r="CU1" s="182"/>
      <c r="CV1" s="106"/>
      <c r="CW1" s="106"/>
      <c r="CX1" s="106"/>
      <c r="CY1" s="106"/>
      <c r="CZ1" s="106"/>
      <c r="DA1" s="106"/>
      <c r="DB1" s="106"/>
      <c r="DC1" s="106"/>
      <c r="DD1" s="106"/>
      <c r="DE1" s="105"/>
      <c r="DF1" s="106"/>
      <c r="DG1" s="105"/>
      <c r="DH1" s="105"/>
      <c r="DI1" s="106"/>
      <c r="DJ1" s="106"/>
      <c r="DK1" s="106"/>
      <c r="DL1" s="106"/>
      <c r="DM1" s="105"/>
      <c r="DN1" s="106"/>
      <c r="DO1" s="105"/>
      <c r="DP1" s="106"/>
      <c r="DQ1" s="106"/>
      <c r="DR1" s="106"/>
      <c r="DS1" s="106"/>
      <c r="DT1" s="106"/>
      <c r="DU1" s="106"/>
      <c r="DV1" s="106"/>
      <c r="DW1" s="106"/>
      <c r="DX1" s="106"/>
      <c r="DY1" s="106"/>
      <c r="DZ1" s="106"/>
      <c r="EA1" s="106"/>
      <c r="EB1" s="106"/>
      <c r="EC1" s="106"/>
      <c r="ED1" s="106"/>
      <c r="EE1" s="106"/>
      <c r="EF1" s="106"/>
      <c r="EG1" s="106"/>
      <c r="EH1" s="106"/>
      <c r="EI1" s="106"/>
      <c r="EJ1" s="106"/>
      <c r="EK1" s="106"/>
      <c r="EL1" s="106"/>
      <c r="EM1" s="106"/>
      <c r="EN1" s="106"/>
      <c r="EO1" s="106"/>
      <c r="EP1" s="106"/>
      <c r="EQ1" s="106"/>
      <c r="ER1" s="106"/>
      <c r="ES1" s="106"/>
      <c r="ET1" s="106"/>
      <c r="EU1" s="106"/>
      <c r="EV1" s="106"/>
      <c r="EW1" s="106"/>
      <c r="EX1" s="106"/>
      <c r="EY1" s="106"/>
      <c r="EZ1" s="106"/>
      <c r="FA1" s="106"/>
      <c r="FB1" s="106"/>
      <c r="FC1" s="106"/>
      <c r="FD1" s="106"/>
      <c r="FE1" s="106"/>
      <c r="FF1" s="106"/>
      <c r="FG1" s="106"/>
      <c r="FH1" s="106"/>
      <c r="FI1" s="106"/>
      <c r="FJ1" s="106"/>
      <c r="FK1" s="106"/>
      <c r="FL1" s="106"/>
      <c r="FM1" s="106"/>
      <c r="FN1" s="106"/>
      <c r="FO1" s="106"/>
      <c r="FP1" s="106"/>
      <c r="FQ1" s="106"/>
      <c r="FR1" s="106"/>
      <c r="FS1" s="106"/>
      <c r="FT1" s="106"/>
      <c r="FU1" s="106"/>
      <c r="FV1" s="106"/>
      <c r="FW1" s="106"/>
      <c r="FX1" s="106"/>
      <c r="FY1" s="106"/>
      <c r="FZ1" s="106"/>
      <c r="GA1" s="106"/>
      <c r="GB1" s="106"/>
      <c r="GC1" s="106"/>
      <c r="GD1" s="106"/>
      <c r="GE1" s="106"/>
      <c r="GF1" s="106"/>
      <c r="GG1" s="106"/>
      <c r="GH1" s="106"/>
      <c r="GI1" s="106"/>
      <c r="GJ1" s="106"/>
      <c r="GK1" s="153" t="s">
        <v>464</v>
      </c>
      <c r="BLP1" s="152" t="s">
        <v>227</v>
      </c>
    </row>
    <row r="2" spans="1:193 1680:1680" x14ac:dyDescent="0.2">
      <c r="A2" s="5"/>
      <c r="B2" s="553" t="s">
        <v>463</v>
      </c>
      <c r="C2" s="554"/>
      <c r="D2" s="554"/>
      <c r="E2" s="554"/>
      <c r="F2" s="554"/>
      <c r="G2" s="554"/>
      <c r="H2" s="554"/>
      <c r="I2" s="555"/>
      <c r="J2" s="551"/>
      <c r="K2" s="552"/>
      <c r="L2" s="106"/>
      <c r="M2" s="105"/>
      <c r="N2" s="105"/>
      <c r="O2" s="106"/>
      <c r="P2" s="106"/>
      <c r="Q2" s="106"/>
      <c r="R2" s="106"/>
      <c r="S2" s="106"/>
      <c r="T2" s="106"/>
      <c r="U2" s="106"/>
      <c r="V2" s="106"/>
      <c r="W2" s="106"/>
      <c r="X2" s="106"/>
      <c r="Y2" s="106"/>
      <c r="Z2" s="106"/>
      <c r="AA2" s="106"/>
      <c r="AB2" s="106"/>
      <c r="AC2" s="106"/>
      <c r="AD2" s="106"/>
      <c r="AE2" s="106"/>
      <c r="AF2" s="106"/>
      <c r="AG2" s="106"/>
      <c r="AH2" s="106"/>
      <c r="AI2" s="183"/>
      <c r="AJ2" s="106"/>
      <c r="AK2" s="106"/>
      <c r="AL2" s="106"/>
      <c r="AM2" s="105"/>
      <c r="AN2" s="106"/>
      <c r="AO2" s="106"/>
      <c r="AP2" s="106"/>
      <c r="AQ2" s="105"/>
      <c r="AR2" s="106"/>
      <c r="AS2" s="106"/>
      <c r="AT2" s="106"/>
      <c r="AU2" s="105"/>
      <c r="AV2" s="106"/>
      <c r="AW2" s="106"/>
      <c r="AX2" s="106"/>
      <c r="AY2" s="105"/>
      <c r="AZ2" s="106"/>
      <c r="BA2" s="106"/>
      <c r="BB2" s="106"/>
      <c r="BC2" s="105"/>
      <c r="BD2" s="106"/>
      <c r="BE2" s="106"/>
      <c r="BF2" s="106"/>
      <c r="BG2" s="105"/>
      <c r="BH2" s="106"/>
      <c r="BI2" s="106"/>
      <c r="BJ2" s="106"/>
      <c r="BK2" s="105"/>
      <c r="BL2" s="106"/>
      <c r="BM2" s="106"/>
      <c r="BN2" s="106"/>
      <c r="BO2" s="105"/>
      <c r="BP2" s="106"/>
      <c r="BQ2" s="106"/>
      <c r="BR2" s="106"/>
      <c r="BS2" s="105"/>
      <c r="BT2" s="106"/>
      <c r="BU2" s="106"/>
      <c r="BV2" s="106"/>
      <c r="BW2" s="105"/>
      <c r="BX2" s="106"/>
      <c r="BY2" s="106"/>
      <c r="BZ2" s="106"/>
      <c r="CA2" s="105"/>
      <c r="CB2" s="106"/>
      <c r="CC2" s="106"/>
      <c r="CD2" s="106"/>
      <c r="CE2" s="105"/>
      <c r="CF2" s="106"/>
      <c r="CG2" s="106"/>
      <c r="CH2" s="106"/>
      <c r="CI2" s="106"/>
      <c r="CJ2" s="106"/>
      <c r="CK2" s="106"/>
      <c r="CL2" s="106"/>
      <c r="CM2" s="106"/>
      <c r="CN2" s="106"/>
      <c r="CO2" s="106"/>
      <c r="CP2" s="106"/>
      <c r="CQ2" s="106"/>
      <c r="CR2" s="106"/>
      <c r="CS2" s="106"/>
      <c r="CT2" s="106"/>
      <c r="CU2" s="182"/>
      <c r="CV2" s="106"/>
      <c r="CW2" s="106"/>
      <c r="CX2" s="106"/>
      <c r="CY2" s="106"/>
      <c r="CZ2" s="106"/>
      <c r="DA2" s="106"/>
      <c r="DB2" s="106"/>
      <c r="DC2" s="106"/>
      <c r="DD2" s="106"/>
      <c r="DE2" s="105"/>
      <c r="DF2" s="106"/>
      <c r="DG2" s="105"/>
      <c r="DH2" s="105"/>
      <c r="DI2" s="106"/>
      <c r="DJ2" s="106"/>
      <c r="DK2" s="106"/>
      <c r="DL2" s="106"/>
      <c r="DM2" s="105"/>
      <c r="DN2" s="106"/>
      <c r="DO2" s="105"/>
      <c r="DP2" s="106"/>
      <c r="DQ2" s="106"/>
      <c r="DR2" s="106"/>
      <c r="DS2" s="106"/>
      <c r="DT2" s="106"/>
      <c r="DU2" s="106"/>
      <c r="DV2" s="106"/>
      <c r="DW2" s="106"/>
      <c r="DX2" s="106"/>
      <c r="DY2" s="106"/>
      <c r="DZ2" s="106"/>
      <c r="EA2" s="106"/>
      <c r="EB2" s="106"/>
      <c r="EC2" s="106"/>
      <c r="ED2" s="106"/>
      <c r="EE2" s="106"/>
      <c r="EF2" s="106"/>
      <c r="EG2" s="106"/>
      <c r="EH2" s="106"/>
      <c r="EI2" s="106"/>
      <c r="EJ2" s="106"/>
      <c r="EK2" s="106"/>
      <c r="EL2" s="106"/>
      <c r="EM2" s="106"/>
      <c r="EN2" s="106"/>
      <c r="EO2" s="106"/>
      <c r="EP2" s="106"/>
      <c r="EQ2" s="106"/>
      <c r="ER2" s="106"/>
      <c r="ES2" s="106"/>
      <c r="ET2" s="106"/>
      <c r="EU2" s="106"/>
      <c r="EV2" s="106"/>
      <c r="EW2" s="106"/>
      <c r="EX2" s="106"/>
      <c r="EY2" s="106"/>
      <c r="EZ2" s="106"/>
      <c r="FA2" s="106"/>
      <c r="FB2" s="106"/>
      <c r="FC2" s="106"/>
      <c r="FD2" s="106"/>
      <c r="FE2" s="106"/>
      <c r="FF2" s="106"/>
      <c r="FG2" s="106"/>
      <c r="FH2" s="106"/>
      <c r="FI2" s="106"/>
      <c r="FJ2" s="106"/>
      <c r="FK2" s="106"/>
      <c r="FL2" s="106"/>
      <c r="FM2" s="106"/>
      <c r="FN2" s="106"/>
      <c r="FO2" s="106"/>
      <c r="FP2" s="106"/>
      <c r="FQ2" s="106"/>
      <c r="FR2" s="106"/>
      <c r="FS2" s="106"/>
      <c r="FT2" s="106"/>
      <c r="FU2" s="106"/>
      <c r="FV2" s="106"/>
      <c r="FW2" s="106"/>
      <c r="FX2" s="106"/>
      <c r="FY2" s="106"/>
      <c r="FZ2" s="106"/>
      <c r="GA2" s="106"/>
      <c r="GB2" s="106"/>
      <c r="GC2" s="106"/>
      <c r="GD2" s="106"/>
      <c r="GE2" s="106"/>
      <c r="GF2" s="106"/>
      <c r="GG2" s="106"/>
      <c r="GH2" s="106"/>
      <c r="GI2" s="106"/>
      <c r="GJ2" s="106"/>
      <c r="GK2" s="106"/>
      <c r="BLP2" s="136"/>
    </row>
    <row r="3" spans="1:193 1680:1680" x14ac:dyDescent="0.2">
      <c r="A3" s="5"/>
      <c r="B3" s="148" t="s">
        <v>462</v>
      </c>
      <c r="C3" s="556" t="s">
        <v>461</v>
      </c>
      <c r="D3" s="557"/>
      <c r="E3" s="557"/>
      <c r="F3" s="557"/>
      <c r="G3" s="557"/>
      <c r="H3" s="558"/>
      <c r="I3" s="185" t="s">
        <v>460</v>
      </c>
      <c r="J3" s="551"/>
      <c r="K3" s="552"/>
      <c r="L3" s="106"/>
      <c r="M3" s="105"/>
      <c r="N3" s="105"/>
      <c r="O3" s="106"/>
      <c r="P3" s="106"/>
      <c r="Q3" s="106"/>
      <c r="R3" s="106"/>
      <c r="S3" s="106"/>
      <c r="T3" s="106"/>
      <c r="U3" s="106"/>
      <c r="V3" s="106"/>
      <c r="W3" s="106"/>
      <c r="X3" s="106"/>
      <c r="Y3" s="106"/>
      <c r="Z3" s="106"/>
      <c r="AA3" s="106"/>
      <c r="AB3" s="106"/>
      <c r="AC3" s="106"/>
      <c r="AD3" s="106"/>
      <c r="AE3" s="106"/>
      <c r="AF3" s="106"/>
      <c r="AG3" s="106"/>
      <c r="AH3" s="106"/>
      <c r="AI3" s="183"/>
      <c r="AJ3" s="106"/>
      <c r="AK3" s="106"/>
      <c r="AL3" s="106"/>
      <c r="AM3" s="105"/>
      <c r="AN3" s="106"/>
      <c r="AO3" s="106"/>
      <c r="AP3" s="106"/>
      <c r="AQ3" s="105"/>
      <c r="AR3" s="106"/>
      <c r="AS3" s="106"/>
      <c r="AT3" s="106"/>
      <c r="AU3" s="105"/>
      <c r="AV3" s="106"/>
      <c r="AW3" s="106"/>
      <c r="AX3" s="106"/>
      <c r="AY3" s="105"/>
      <c r="AZ3" s="106"/>
      <c r="BA3" s="106"/>
      <c r="BB3" s="106"/>
      <c r="BC3" s="105"/>
      <c r="BD3" s="106"/>
      <c r="BE3" s="106"/>
      <c r="BF3" s="106"/>
      <c r="BG3" s="105"/>
      <c r="BH3" s="106"/>
      <c r="BI3" s="106"/>
      <c r="BJ3" s="106"/>
      <c r="BK3" s="105"/>
      <c r="BL3" s="106"/>
      <c r="BM3" s="106"/>
      <c r="BN3" s="106"/>
      <c r="BO3" s="105"/>
      <c r="BP3" s="106"/>
      <c r="BQ3" s="106"/>
      <c r="BR3" s="106"/>
      <c r="BS3" s="105"/>
      <c r="BT3" s="106"/>
      <c r="BU3" s="106"/>
      <c r="BV3" s="106"/>
      <c r="BW3" s="105"/>
      <c r="BX3" s="106"/>
      <c r="BY3" s="106"/>
      <c r="BZ3" s="106"/>
      <c r="CA3" s="105"/>
      <c r="CB3" s="106"/>
      <c r="CC3" s="106"/>
      <c r="CD3" s="106"/>
      <c r="CE3" s="105"/>
      <c r="CF3" s="106"/>
      <c r="CG3" s="106"/>
      <c r="CH3" s="106"/>
      <c r="CI3" s="106"/>
      <c r="CJ3" s="106"/>
      <c r="CK3" s="106"/>
      <c r="CL3" s="106"/>
      <c r="CM3" s="106"/>
      <c r="CN3" s="106"/>
      <c r="CO3" s="106"/>
      <c r="CP3" s="106"/>
      <c r="CQ3" s="106"/>
      <c r="CR3" s="106"/>
      <c r="CS3" s="106"/>
      <c r="CT3" s="106"/>
      <c r="CU3" s="182"/>
      <c r="CV3" s="106"/>
      <c r="CW3" s="106"/>
      <c r="CX3" s="106"/>
      <c r="CY3" s="106"/>
      <c r="CZ3" s="106"/>
      <c r="DA3" s="106"/>
      <c r="DB3" s="106"/>
      <c r="DC3" s="106"/>
      <c r="DD3" s="106"/>
      <c r="DE3" s="105"/>
      <c r="DF3" s="106"/>
      <c r="DG3" s="105"/>
      <c r="DH3" s="105"/>
      <c r="DI3" s="106"/>
      <c r="DJ3" s="106"/>
      <c r="DK3" s="106"/>
      <c r="DL3" s="106"/>
      <c r="DM3" s="105"/>
      <c r="DN3" s="106"/>
      <c r="DO3" s="105"/>
      <c r="DP3" s="106"/>
      <c r="DQ3" s="106"/>
      <c r="DR3" s="106"/>
      <c r="DS3" s="106"/>
      <c r="DT3" s="106"/>
      <c r="DU3" s="106"/>
      <c r="DV3" s="106"/>
      <c r="DW3" s="106"/>
      <c r="DX3" s="106"/>
      <c r="DY3" s="106"/>
      <c r="DZ3" s="106"/>
      <c r="EA3" s="106"/>
      <c r="EB3" s="106"/>
      <c r="EC3" s="106"/>
      <c r="ED3" s="106"/>
      <c r="EE3" s="106"/>
      <c r="EF3" s="106"/>
      <c r="EG3" s="106"/>
      <c r="EH3" s="106"/>
      <c r="EI3" s="106"/>
      <c r="EJ3" s="106"/>
      <c r="EK3" s="106"/>
      <c r="EL3" s="106"/>
      <c r="EM3" s="106"/>
      <c r="EN3" s="106"/>
      <c r="EO3" s="106"/>
      <c r="EP3" s="106"/>
      <c r="EQ3" s="106"/>
      <c r="ER3" s="106"/>
      <c r="ES3" s="106"/>
      <c r="ET3" s="106"/>
      <c r="EU3" s="106"/>
      <c r="EV3" s="106"/>
      <c r="EW3" s="106"/>
      <c r="EX3" s="106"/>
      <c r="EY3" s="106"/>
      <c r="EZ3" s="106"/>
      <c r="FA3" s="106"/>
      <c r="FB3" s="106"/>
      <c r="FC3" s="106"/>
      <c r="FD3" s="106"/>
      <c r="FE3" s="106"/>
      <c r="FF3" s="106"/>
      <c r="FG3" s="106"/>
      <c r="FH3" s="106"/>
      <c r="FI3" s="106"/>
      <c r="FJ3" s="106"/>
      <c r="FK3" s="106"/>
      <c r="FL3" s="106"/>
      <c r="FM3" s="106"/>
      <c r="FN3" s="106"/>
      <c r="FO3" s="106"/>
      <c r="FP3" s="106"/>
      <c r="FQ3" s="106"/>
      <c r="FR3" s="106"/>
      <c r="FS3" s="106"/>
      <c r="FT3" s="106"/>
      <c r="FU3" s="106"/>
      <c r="FV3" s="106"/>
      <c r="FW3" s="106"/>
      <c r="FX3" s="106"/>
      <c r="FY3" s="106"/>
      <c r="FZ3" s="106"/>
      <c r="GA3" s="106"/>
      <c r="GB3" s="106"/>
      <c r="GC3" s="106"/>
      <c r="GD3" s="106"/>
      <c r="GE3" s="106"/>
      <c r="GF3" s="106"/>
      <c r="GG3" s="106"/>
      <c r="GH3" s="106"/>
      <c r="GI3" s="106"/>
      <c r="GJ3" s="106"/>
      <c r="GK3" s="106"/>
      <c r="BLP3" s="136"/>
    </row>
    <row r="4" spans="1:193 1680:1680" x14ac:dyDescent="0.2">
      <c r="A4" s="5"/>
      <c r="B4" s="143" t="s">
        <v>459</v>
      </c>
      <c r="C4" s="559" t="s">
        <v>458</v>
      </c>
      <c r="D4" s="560"/>
      <c r="E4" s="560"/>
      <c r="F4" s="560"/>
      <c r="G4" s="560"/>
      <c r="H4" s="561"/>
      <c r="I4" s="184" t="s">
        <v>457</v>
      </c>
      <c r="J4" s="551"/>
      <c r="K4" s="552"/>
      <c r="L4" s="106"/>
      <c r="M4" s="105"/>
      <c r="N4" s="105"/>
      <c r="O4" s="106"/>
      <c r="P4" s="106"/>
      <c r="Q4" s="106"/>
      <c r="R4" s="106"/>
      <c r="S4" s="106"/>
      <c r="T4" s="106"/>
      <c r="U4" s="106"/>
      <c r="V4" s="106"/>
      <c r="W4" s="106"/>
      <c r="X4" s="106"/>
      <c r="Y4" s="106"/>
      <c r="Z4" s="106"/>
      <c r="AA4" s="106"/>
      <c r="AB4" s="106"/>
      <c r="AC4" s="106"/>
      <c r="AD4" s="106"/>
      <c r="AE4" s="106"/>
      <c r="AF4" s="106"/>
      <c r="AG4" s="106"/>
      <c r="AH4" s="106"/>
      <c r="AI4" s="183"/>
      <c r="AJ4" s="106"/>
      <c r="AK4" s="106"/>
      <c r="AL4" s="106"/>
      <c r="AM4" s="105"/>
      <c r="AN4" s="106"/>
      <c r="AO4" s="106"/>
      <c r="AP4" s="106"/>
      <c r="AQ4" s="105"/>
      <c r="AR4" s="106"/>
      <c r="AS4" s="106"/>
      <c r="AT4" s="106"/>
      <c r="AU4" s="105"/>
      <c r="AV4" s="106"/>
      <c r="AW4" s="106"/>
      <c r="AX4" s="106"/>
      <c r="AY4" s="105"/>
      <c r="AZ4" s="106"/>
      <c r="BA4" s="106"/>
      <c r="BB4" s="106"/>
      <c r="BC4" s="105"/>
      <c r="BD4" s="106"/>
      <c r="BE4" s="106"/>
      <c r="BF4" s="106"/>
      <c r="BG4" s="105"/>
      <c r="BH4" s="106"/>
      <c r="BI4" s="106"/>
      <c r="BJ4" s="106"/>
      <c r="BK4" s="105"/>
      <c r="BL4" s="106"/>
      <c r="BM4" s="106"/>
      <c r="BN4" s="106"/>
      <c r="BO4" s="105"/>
      <c r="BP4" s="106"/>
      <c r="BQ4" s="106"/>
      <c r="BR4" s="106"/>
      <c r="BS4" s="105"/>
      <c r="BT4" s="106"/>
      <c r="BU4" s="106"/>
      <c r="BV4" s="106"/>
      <c r="BW4" s="105"/>
      <c r="BX4" s="106"/>
      <c r="BY4" s="106"/>
      <c r="BZ4" s="106"/>
      <c r="CA4" s="105"/>
      <c r="CB4" s="106"/>
      <c r="CC4" s="106"/>
      <c r="CD4" s="106"/>
      <c r="CE4" s="105"/>
      <c r="CF4" s="106"/>
      <c r="CG4" s="106"/>
      <c r="CH4" s="106"/>
      <c r="CI4" s="106"/>
      <c r="CJ4" s="106"/>
      <c r="CK4" s="106"/>
      <c r="CL4" s="106"/>
      <c r="CM4" s="106"/>
      <c r="CN4" s="106"/>
      <c r="CO4" s="106"/>
      <c r="CP4" s="106"/>
      <c r="CQ4" s="106"/>
      <c r="CR4" s="106"/>
      <c r="CS4" s="106"/>
      <c r="CT4" s="106"/>
      <c r="CU4" s="182"/>
      <c r="CV4" s="106"/>
      <c r="CW4" s="106"/>
      <c r="CX4" s="106"/>
      <c r="CY4" s="106"/>
      <c r="CZ4" s="106"/>
      <c r="DA4" s="106"/>
      <c r="DB4" s="106"/>
      <c r="DC4" s="106"/>
      <c r="DD4" s="106"/>
      <c r="DE4" s="105"/>
      <c r="DF4" s="106"/>
      <c r="DG4" s="105"/>
      <c r="DH4" s="105"/>
      <c r="DI4" s="106"/>
      <c r="DJ4" s="109"/>
      <c r="DK4" s="106"/>
      <c r="DL4" s="106"/>
      <c r="DM4" s="105"/>
      <c r="DN4" s="106"/>
      <c r="DO4" s="105"/>
      <c r="DP4" s="106"/>
      <c r="DQ4" s="106"/>
      <c r="DR4" s="106"/>
      <c r="DS4" s="106"/>
      <c r="DT4" s="106"/>
      <c r="DU4" s="106"/>
      <c r="DV4" s="106"/>
      <c r="DW4" s="106"/>
      <c r="DX4" s="106"/>
      <c r="DY4" s="106"/>
      <c r="DZ4" s="106"/>
      <c r="EA4" s="106"/>
      <c r="EB4" s="106"/>
      <c r="EC4" s="106"/>
      <c r="ED4" s="106"/>
      <c r="EE4" s="106"/>
      <c r="EF4" s="106"/>
      <c r="EG4" s="106"/>
      <c r="EH4" s="106"/>
      <c r="EI4" s="106"/>
      <c r="EJ4" s="106"/>
      <c r="EK4" s="106"/>
      <c r="EL4" s="106"/>
      <c r="EM4" s="106"/>
      <c r="EN4" s="106"/>
      <c r="EO4" s="106"/>
      <c r="EP4" s="106"/>
      <c r="EQ4" s="106"/>
      <c r="ER4" s="106"/>
      <c r="ES4" s="106"/>
      <c r="ET4" s="106"/>
      <c r="EU4" s="106"/>
      <c r="EV4" s="106"/>
      <c r="EW4" s="106"/>
      <c r="EX4" s="106"/>
      <c r="EY4" s="106"/>
      <c r="EZ4" s="106"/>
      <c r="FA4" s="106"/>
      <c r="FB4" s="106"/>
      <c r="FC4" s="106"/>
      <c r="FD4" s="106"/>
      <c r="FE4" s="106"/>
      <c r="FF4" s="106"/>
      <c r="FG4" s="106"/>
      <c r="FH4" s="106"/>
      <c r="FI4" s="106"/>
      <c r="FJ4" s="106"/>
      <c r="FK4" s="106"/>
      <c r="FL4" s="106"/>
      <c r="FM4" s="106"/>
      <c r="FN4" s="106"/>
      <c r="FO4" s="106"/>
      <c r="FP4" s="106"/>
      <c r="FQ4" s="106"/>
      <c r="FR4" s="106"/>
      <c r="FS4" s="106"/>
      <c r="FT4" s="106"/>
      <c r="FU4" s="106"/>
      <c r="FV4" s="106"/>
      <c r="FW4" s="106"/>
      <c r="FX4" s="106"/>
      <c r="FY4" s="106"/>
      <c r="FZ4" s="106"/>
      <c r="GA4" s="106"/>
      <c r="GB4" s="106"/>
      <c r="GC4" s="106"/>
      <c r="GD4" s="106"/>
      <c r="GE4" s="106"/>
      <c r="GF4" s="106"/>
      <c r="GG4" s="106"/>
      <c r="GH4" s="106"/>
      <c r="GI4" s="106"/>
      <c r="GJ4" s="106"/>
      <c r="GK4" s="106"/>
      <c r="BLP4" s="136"/>
    </row>
    <row r="5" spans="1:193 1680:1680" ht="27.6" x14ac:dyDescent="0.2">
      <c r="A5" s="5"/>
      <c r="B5" s="135" t="s">
        <v>456</v>
      </c>
      <c r="C5" s="130" t="s">
        <v>455</v>
      </c>
      <c r="D5" s="135" t="s">
        <v>454</v>
      </c>
      <c r="E5" s="562" t="s">
        <v>526</v>
      </c>
      <c r="F5" s="563"/>
      <c r="G5" s="564"/>
      <c r="H5" s="131" t="s">
        <v>452</v>
      </c>
      <c r="I5" s="565" t="s">
        <v>525</v>
      </c>
      <c r="J5" s="566"/>
      <c r="K5" s="566"/>
      <c r="L5" s="566"/>
      <c r="M5" s="566"/>
      <c r="N5" s="567"/>
      <c r="O5" s="530" t="s">
        <v>450</v>
      </c>
      <c r="P5" s="531"/>
      <c r="Q5" s="532">
        <v>45558</v>
      </c>
      <c r="R5" s="533"/>
      <c r="S5" s="125"/>
      <c r="T5" s="125"/>
      <c r="U5" s="534"/>
      <c r="V5" s="534"/>
      <c r="W5" s="535"/>
      <c r="X5" s="536"/>
      <c r="Y5" s="120"/>
      <c r="Z5" s="120"/>
      <c r="AA5" s="120"/>
      <c r="AB5" s="120"/>
      <c r="AC5" s="120"/>
      <c r="AD5" s="120"/>
      <c r="AE5" s="120"/>
      <c r="AF5" s="120"/>
      <c r="AG5" s="120"/>
      <c r="AH5" s="120"/>
      <c r="AI5" s="180"/>
      <c r="AJ5" s="121"/>
      <c r="AK5" s="120"/>
      <c r="AL5" s="120"/>
      <c r="AM5" s="120"/>
      <c r="AN5" s="121"/>
      <c r="AO5" s="121"/>
      <c r="AP5" s="120"/>
      <c r="AQ5" s="120"/>
      <c r="AR5" s="121"/>
      <c r="AS5" s="121"/>
      <c r="AT5" s="120"/>
      <c r="AU5" s="120"/>
      <c r="AV5" s="121"/>
      <c r="AW5" s="121"/>
      <c r="AX5" s="120"/>
      <c r="AY5" s="120"/>
      <c r="AZ5" s="121"/>
      <c r="BA5" s="121"/>
      <c r="BB5" s="120"/>
      <c r="BC5" s="120"/>
      <c r="BD5" s="121"/>
      <c r="BE5" s="121"/>
      <c r="BF5" s="120"/>
      <c r="BG5" s="120"/>
      <c r="BH5" s="121"/>
      <c r="BI5" s="121"/>
      <c r="BJ5" s="120"/>
      <c r="BK5" s="120"/>
      <c r="BL5" s="121"/>
      <c r="BM5" s="121"/>
      <c r="BN5" s="120"/>
      <c r="BO5" s="120"/>
      <c r="BP5" s="121"/>
      <c r="BQ5" s="121"/>
      <c r="BR5" s="120"/>
      <c r="BS5" s="120"/>
      <c r="BT5" s="121"/>
      <c r="BU5" s="121"/>
      <c r="BV5" s="120"/>
      <c r="BW5" s="120"/>
      <c r="BX5" s="121"/>
      <c r="BY5" s="121"/>
      <c r="BZ5" s="120"/>
      <c r="CA5" s="120"/>
      <c r="CB5" s="121"/>
      <c r="CC5" s="121"/>
      <c r="CD5" s="120"/>
      <c r="CE5" s="120"/>
      <c r="CF5" s="121"/>
      <c r="CG5" s="121"/>
      <c r="CH5" s="120"/>
      <c r="CI5" s="120"/>
      <c r="CJ5" s="120"/>
      <c r="CK5" s="120"/>
      <c r="CL5" s="120"/>
      <c r="CM5" s="120"/>
      <c r="CN5" s="120"/>
      <c r="CO5" s="120"/>
      <c r="CP5" s="120"/>
      <c r="CQ5" s="120"/>
      <c r="CR5" s="120"/>
      <c r="CS5" s="120"/>
      <c r="CT5" s="120"/>
      <c r="CU5" s="179"/>
      <c r="CV5" s="120"/>
      <c r="CW5" s="120"/>
      <c r="CX5" s="120"/>
      <c r="CY5" s="120"/>
      <c r="CZ5" s="120"/>
      <c r="DA5" s="120"/>
      <c r="DB5" s="83"/>
      <c r="DC5" s="83"/>
      <c r="DD5" s="83"/>
      <c r="DE5" s="83"/>
      <c r="DF5" s="120"/>
      <c r="DG5" s="120"/>
      <c r="DH5" s="120"/>
      <c r="DI5" s="120"/>
      <c r="DJ5" s="120"/>
      <c r="DK5" s="120"/>
      <c r="DL5" s="120"/>
      <c r="DM5" s="83"/>
      <c r="DN5" s="120"/>
      <c r="DO5" s="120"/>
      <c r="DP5" s="120"/>
      <c r="DQ5" s="120"/>
      <c r="DR5" s="120"/>
      <c r="DS5" s="120"/>
      <c r="DT5" s="120"/>
      <c r="DU5" s="120"/>
      <c r="DV5" s="120"/>
      <c r="DW5" s="120"/>
      <c r="DX5" s="120"/>
      <c r="DY5" s="120"/>
      <c r="DZ5" s="120"/>
      <c r="EA5" s="120"/>
      <c r="EB5" s="120"/>
      <c r="EC5" s="120"/>
      <c r="ED5" s="120"/>
      <c r="EE5" s="120"/>
      <c r="EF5" s="120"/>
      <c r="EG5" s="120"/>
      <c r="EH5" s="120"/>
      <c r="EI5" s="120"/>
      <c r="EJ5" s="120"/>
      <c r="EK5" s="120"/>
      <c r="EL5" s="120"/>
      <c r="EM5" s="120"/>
      <c r="EN5" s="120"/>
      <c r="EO5" s="120"/>
      <c r="EP5" s="120"/>
      <c r="EQ5" s="120"/>
      <c r="ER5" s="120"/>
      <c r="ES5" s="120"/>
      <c r="ET5" s="120"/>
      <c r="EU5" s="120"/>
      <c r="EV5" s="120"/>
      <c r="EW5" s="120"/>
      <c r="EX5" s="120"/>
      <c r="EY5" s="120"/>
      <c r="EZ5" s="120"/>
      <c r="FA5" s="120"/>
      <c r="FB5" s="120"/>
      <c r="FC5" s="120"/>
      <c r="FD5" s="120"/>
      <c r="FE5" s="120"/>
      <c r="FF5" s="120"/>
      <c r="FG5" s="120"/>
      <c r="FH5" s="120"/>
      <c r="FI5" s="120"/>
      <c r="FJ5" s="120"/>
      <c r="FK5" s="120"/>
      <c r="FL5" s="120"/>
      <c r="FM5" s="120"/>
      <c r="FN5" s="120"/>
      <c r="FO5" s="120"/>
      <c r="FP5" s="120"/>
      <c r="FQ5" s="120"/>
      <c r="FR5" s="120"/>
      <c r="FS5" s="120"/>
      <c r="FT5" s="120"/>
      <c r="FU5" s="120"/>
      <c r="FV5" s="120"/>
      <c r="FW5" s="120"/>
      <c r="FX5" s="120"/>
      <c r="FY5" s="120"/>
      <c r="FZ5" s="120"/>
      <c r="GA5" s="120"/>
      <c r="GB5" s="120"/>
      <c r="GC5" s="120"/>
      <c r="GD5" s="120"/>
      <c r="GE5" s="120"/>
      <c r="GF5" s="120"/>
      <c r="GG5" s="120"/>
      <c r="GH5" s="120"/>
      <c r="GI5" s="120"/>
      <c r="GJ5" s="5"/>
      <c r="GK5" s="5"/>
    </row>
    <row r="6" spans="1:193 1680:1680" x14ac:dyDescent="0.2">
      <c r="A6" s="5"/>
      <c r="B6" s="83"/>
      <c r="C6" s="120"/>
      <c r="D6" s="83"/>
      <c r="E6" s="83"/>
      <c r="F6" s="83"/>
      <c r="G6" s="121"/>
      <c r="H6" s="121"/>
      <c r="I6" s="181"/>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80"/>
      <c r="AJ6" s="121"/>
      <c r="AK6" s="120"/>
      <c r="AL6" s="120"/>
      <c r="AM6" s="120"/>
      <c r="AN6" s="121"/>
      <c r="AO6" s="121"/>
      <c r="AP6" s="120"/>
      <c r="AQ6" s="120"/>
      <c r="AR6" s="121"/>
      <c r="AS6" s="121"/>
      <c r="AT6" s="120"/>
      <c r="AU6" s="120"/>
      <c r="AV6" s="121"/>
      <c r="AW6" s="121"/>
      <c r="AX6" s="120"/>
      <c r="AY6" s="120"/>
      <c r="AZ6" s="121"/>
      <c r="BA6" s="121"/>
      <c r="BB6" s="120"/>
      <c r="BC6" s="120"/>
      <c r="BD6" s="121"/>
      <c r="BE6" s="121"/>
      <c r="BF6" s="120"/>
      <c r="BG6" s="120"/>
      <c r="BH6" s="121"/>
      <c r="BI6" s="121"/>
      <c r="BJ6" s="120"/>
      <c r="BK6" s="120"/>
      <c r="BL6" s="121"/>
      <c r="BM6" s="121"/>
      <c r="BN6" s="120"/>
      <c r="BO6" s="120"/>
      <c r="BP6" s="121"/>
      <c r="BQ6" s="121"/>
      <c r="BR6" s="120"/>
      <c r="BS6" s="120"/>
      <c r="BT6" s="121"/>
      <c r="BU6" s="121"/>
      <c r="BV6" s="120"/>
      <c r="BW6" s="120"/>
      <c r="BX6" s="121"/>
      <c r="BY6" s="121"/>
      <c r="BZ6" s="120"/>
      <c r="CA6" s="120"/>
      <c r="CB6" s="121"/>
      <c r="CC6" s="121"/>
      <c r="CD6" s="120"/>
      <c r="CE6" s="120"/>
      <c r="CF6" s="121"/>
      <c r="CG6" s="121"/>
      <c r="CH6" s="120"/>
      <c r="CI6" s="120"/>
      <c r="CJ6" s="120"/>
      <c r="CK6" s="120"/>
      <c r="CL6" s="120"/>
      <c r="CM6" s="120"/>
      <c r="CN6" s="120"/>
      <c r="CO6" s="120"/>
      <c r="CP6" s="120"/>
      <c r="CQ6" s="120"/>
      <c r="CR6" s="120"/>
      <c r="CS6" s="120"/>
      <c r="CT6" s="120"/>
      <c r="CU6" s="179"/>
      <c r="CV6" s="120"/>
      <c r="CW6" s="120"/>
      <c r="CX6" s="120"/>
      <c r="CY6" s="120"/>
      <c r="CZ6" s="120"/>
      <c r="DA6" s="120"/>
      <c r="DB6" s="83"/>
      <c r="DC6" s="83"/>
      <c r="DD6" s="83"/>
      <c r="DE6" s="83"/>
      <c r="DF6" s="120"/>
      <c r="DG6" s="120"/>
      <c r="DH6" s="120"/>
      <c r="DI6" s="120"/>
      <c r="DJ6" s="120"/>
      <c r="DK6" s="120"/>
      <c r="DL6" s="120"/>
      <c r="DM6" s="83"/>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0"/>
      <c r="FO6" s="120"/>
      <c r="FP6" s="120"/>
      <c r="FQ6" s="120"/>
      <c r="FR6" s="120"/>
      <c r="FS6" s="120"/>
      <c r="FT6" s="120"/>
      <c r="FU6" s="120"/>
      <c r="FV6" s="120"/>
      <c r="FW6" s="120"/>
      <c r="FX6" s="120"/>
      <c r="FY6" s="120"/>
      <c r="FZ6" s="120"/>
      <c r="GA6" s="120"/>
      <c r="GB6" s="120"/>
      <c r="GC6" s="120"/>
      <c r="GD6" s="120"/>
      <c r="GE6" s="120"/>
      <c r="GF6" s="120"/>
      <c r="GG6" s="120"/>
      <c r="GH6" s="120"/>
      <c r="GI6" s="120"/>
      <c r="GJ6" s="5"/>
      <c r="GK6" s="5"/>
    </row>
    <row r="7" spans="1:193 1680:1680" s="5" customFormat="1" ht="13.2" x14ac:dyDescent="0.2">
      <c r="A7" s="105"/>
      <c r="B7" s="543" t="s">
        <v>449</v>
      </c>
      <c r="C7" s="544"/>
      <c r="D7" s="544"/>
      <c r="E7" s="544"/>
      <c r="F7" s="544"/>
      <c r="G7" s="544"/>
      <c r="H7" s="544"/>
      <c r="I7" s="178"/>
      <c r="J7" s="545" t="s">
        <v>448</v>
      </c>
      <c r="K7" s="545"/>
      <c r="L7" s="545"/>
      <c r="M7" s="545"/>
      <c r="N7" s="545"/>
      <c r="O7" s="545"/>
      <c r="P7" s="545"/>
      <c r="Q7" s="545"/>
      <c r="R7" s="545"/>
      <c r="S7" s="545"/>
      <c r="T7" s="545"/>
      <c r="U7" s="545"/>
      <c r="V7" s="545"/>
      <c r="W7" s="545"/>
      <c r="X7" s="545"/>
      <c r="Y7" s="545"/>
      <c r="Z7" s="545"/>
      <c r="AA7" s="545"/>
      <c r="AB7" s="545"/>
      <c r="AC7" s="538" t="s">
        <v>447</v>
      </c>
      <c r="AD7" s="538"/>
      <c r="AE7" s="538"/>
      <c r="AF7" s="538"/>
      <c r="AG7" s="538"/>
      <c r="AH7" s="538"/>
      <c r="AI7" s="539" t="s">
        <v>446</v>
      </c>
      <c r="AJ7" s="539"/>
      <c r="AK7" s="539"/>
      <c r="AL7" s="539"/>
      <c r="AM7" s="112"/>
      <c r="AN7" s="114" t="s">
        <v>445</v>
      </c>
      <c r="AO7" s="113"/>
      <c r="AP7" s="113"/>
      <c r="AQ7" s="112"/>
      <c r="AR7" s="113"/>
      <c r="AS7" s="113"/>
      <c r="AT7" s="113"/>
      <c r="AU7" s="112"/>
      <c r="AV7" s="113"/>
      <c r="AW7" s="113"/>
      <c r="AX7" s="113"/>
      <c r="AY7" s="112"/>
      <c r="AZ7" s="113"/>
      <c r="BA7" s="113"/>
      <c r="BB7" s="113"/>
      <c r="BC7" s="112"/>
      <c r="BD7" s="113"/>
      <c r="BE7" s="113"/>
      <c r="BF7" s="113"/>
      <c r="BG7" s="112"/>
      <c r="BH7" s="111"/>
      <c r="BI7" s="111"/>
      <c r="BJ7" s="111"/>
      <c r="BK7" s="112"/>
      <c r="BL7" s="111"/>
      <c r="BM7" s="111"/>
      <c r="BN7" s="111"/>
      <c r="BO7" s="112"/>
      <c r="BP7" s="111"/>
      <c r="BQ7" s="111"/>
      <c r="BR7" s="111"/>
      <c r="BS7" s="112"/>
      <c r="BT7" s="111"/>
      <c r="BU7" s="111"/>
      <c r="BV7" s="111"/>
      <c r="BW7" s="112"/>
      <c r="BX7" s="111"/>
      <c r="BY7" s="111"/>
      <c r="BZ7" s="111"/>
      <c r="CA7" s="112"/>
      <c r="CB7" s="111"/>
      <c r="CC7" s="111"/>
      <c r="CD7" s="111"/>
      <c r="CE7" s="112"/>
      <c r="CF7" s="111"/>
      <c r="CG7" s="111"/>
      <c r="CH7" s="111"/>
      <c r="CI7" s="111"/>
      <c r="CJ7" s="111"/>
      <c r="CK7" s="111"/>
      <c r="CL7" s="111"/>
      <c r="CM7" s="111"/>
      <c r="CN7" s="111"/>
      <c r="CO7" s="111"/>
      <c r="CP7" s="111"/>
      <c r="CQ7" s="111"/>
      <c r="CR7" s="111"/>
      <c r="CS7" s="111"/>
      <c r="CT7" s="111"/>
      <c r="CU7" s="177"/>
      <c r="CV7" s="111"/>
      <c r="CW7" s="111"/>
      <c r="CX7" s="110"/>
      <c r="CY7" s="110"/>
      <c r="CZ7" s="110"/>
      <c r="DA7" s="110"/>
      <c r="DB7" s="108"/>
      <c r="DC7" s="108"/>
      <c r="DD7" s="108"/>
      <c r="DE7" s="108"/>
      <c r="DF7" s="108"/>
      <c r="DG7" s="108"/>
      <c r="DH7" s="107"/>
      <c r="DI7" s="109">
        <f>IF(DA9&lt;0.6,1,4)</f>
        <v>4</v>
      </c>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c r="GD7" s="108"/>
      <c r="GE7" s="108"/>
      <c r="GF7" s="108"/>
      <c r="GG7" s="108"/>
      <c r="GH7" s="108"/>
      <c r="GI7" s="107"/>
    </row>
    <row r="8" spans="1:193 1680:1680" s="82" customFormat="1" ht="71.400000000000006" x14ac:dyDescent="0.3">
      <c r="A8" s="104" t="s">
        <v>444</v>
      </c>
      <c r="B8" s="88" t="s">
        <v>443</v>
      </c>
      <c r="C8" s="88" t="s">
        <v>442</v>
      </c>
      <c r="D8" s="88" t="s">
        <v>441</v>
      </c>
      <c r="E8" s="88" t="s">
        <v>440</v>
      </c>
      <c r="F8" s="88" t="s">
        <v>439</v>
      </c>
      <c r="G8" s="88" t="s">
        <v>438</v>
      </c>
      <c r="H8" s="88" t="s">
        <v>437</v>
      </c>
      <c r="I8" s="176" t="s">
        <v>524</v>
      </c>
      <c r="J8" s="103" t="s">
        <v>435</v>
      </c>
      <c r="K8" s="103" t="s">
        <v>434</v>
      </c>
      <c r="L8" s="103" t="s">
        <v>433</v>
      </c>
      <c r="M8" s="103" t="s">
        <v>432</v>
      </c>
      <c r="N8" s="103" t="s">
        <v>431</v>
      </c>
      <c r="O8" s="103" t="s">
        <v>430</v>
      </c>
      <c r="P8" s="103" t="s">
        <v>429</v>
      </c>
      <c r="Q8" s="103" t="s">
        <v>428</v>
      </c>
      <c r="R8" s="103" t="s">
        <v>427</v>
      </c>
      <c r="S8" s="103" t="s">
        <v>426</v>
      </c>
      <c r="T8" s="103" t="s">
        <v>425</v>
      </c>
      <c r="U8" s="103" t="s">
        <v>424</v>
      </c>
      <c r="V8" s="103" t="s">
        <v>423</v>
      </c>
      <c r="W8" s="103" t="s">
        <v>422</v>
      </c>
      <c r="X8" s="103" t="s">
        <v>421</v>
      </c>
      <c r="Y8" s="103" t="s">
        <v>420</v>
      </c>
      <c r="Z8" s="103" t="s">
        <v>419</v>
      </c>
      <c r="AA8" s="103" t="s">
        <v>418</v>
      </c>
      <c r="AB8" s="103" t="s">
        <v>417</v>
      </c>
      <c r="AC8" s="88" t="s">
        <v>27</v>
      </c>
      <c r="AD8" s="88" t="s">
        <v>416</v>
      </c>
      <c r="AE8" s="88" t="s">
        <v>33</v>
      </c>
      <c r="AF8" s="88" t="s">
        <v>415</v>
      </c>
      <c r="AG8" s="88" t="s">
        <v>414</v>
      </c>
      <c r="AH8" s="88" t="s">
        <v>413</v>
      </c>
      <c r="AI8" s="176" t="s">
        <v>412</v>
      </c>
      <c r="AJ8" s="88" t="s">
        <v>411</v>
      </c>
      <c r="AK8" s="88" t="s">
        <v>410</v>
      </c>
      <c r="AL8" s="88" t="s">
        <v>409</v>
      </c>
      <c r="AM8" s="102" t="s">
        <v>408</v>
      </c>
      <c r="AN8" s="102" t="s">
        <v>407</v>
      </c>
      <c r="AO8" s="101" t="s">
        <v>406</v>
      </c>
      <c r="AP8" s="101" t="s">
        <v>405</v>
      </c>
      <c r="AQ8" s="100" t="s">
        <v>404</v>
      </c>
      <c r="AR8" s="100" t="s">
        <v>403</v>
      </c>
      <c r="AS8" s="88" t="s">
        <v>402</v>
      </c>
      <c r="AT8" s="88" t="s">
        <v>401</v>
      </c>
      <c r="AU8" s="99" t="s">
        <v>400</v>
      </c>
      <c r="AV8" s="98" t="s">
        <v>399</v>
      </c>
      <c r="AW8" s="98" t="s">
        <v>398</v>
      </c>
      <c r="AX8" s="98" t="s">
        <v>397</v>
      </c>
      <c r="AY8" s="97" t="s">
        <v>396</v>
      </c>
      <c r="AZ8" s="97" t="s">
        <v>395</v>
      </c>
      <c r="BA8" s="96" t="s">
        <v>394</v>
      </c>
      <c r="BB8" s="96" t="s">
        <v>393</v>
      </c>
      <c r="BC8" s="95" t="s">
        <v>392</v>
      </c>
      <c r="BD8" s="95" t="s">
        <v>391</v>
      </c>
      <c r="BE8" s="94" t="s">
        <v>390</v>
      </c>
      <c r="BF8" s="94" t="s">
        <v>389</v>
      </c>
      <c r="BG8" s="93" t="s">
        <v>388</v>
      </c>
      <c r="BH8" s="93" t="s">
        <v>387</v>
      </c>
      <c r="BI8" s="92" t="s">
        <v>386</v>
      </c>
      <c r="BJ8" s="92" t="s">
        <v>385</v>
      </c>
      <c r="BK8" s="91" t="s">
        <v>384</v>
      </c>
      <c r="BL8" s="91" t="s">
        <v>383</v>
      </c>
      <c r="BM8" s="90" t="s">
        <v>382</v>
      </c>
      <c r="BN8" s="90" t="s">
        <v>381</v>
      </c>
      <c r="BO8" s="99" t="s">
        <v>377</v>
      </c>
      <c r="BP8" s="99" t="s">
        <v>380</v>
      </c>
      <c r="BQ8" s="98" t="s">
        <v>379</v>
      </c>
      <c r="BR8" s="98" t="s">
        <v>378</v>
      </c>
      <c r="BS8" s="97" t="s">
        <v>377</v>
      </c>
      <c r="BT8" s="97" t="s">
        <v>376</v>
      </c>
      <c r="BU8" s="96" t="s">
        <v>375</v>
      </c>
      <c r="BV8" s="96" t="s">
        <v>374</v>
      </c>
      <c r="BW8" s="95" t="s">
        <v>373</v>
      </c>
      <c r="BX8" s="95" t="s">
        <v>372</v>
      </c>
      <c r="BY8" s="94" t="s">
        <v>371</v>
      </c>
      <c r="BZ8" s="94" t="s">
        <v>370</v>
      </c>
      <c r="CA8" s="93" t="s">
        <v>369</v>
      </c>
      <c r="CB8" s="93" t="s">
        <v>368</v>
      </c>
      <c r="CC8" s="92" t="s">
        <v>367</v>
      </c>
      <c r="CD8" s="92" t="s">
        <v>366</v>
      </c>
      <c r="CE8" s="91" t="s">
        <v>365</v>
      </c>
      <c r="CF8" s="91" t="s">
        <v>364</v>
      </c>
      <c r="CG8" s="90" t="s">
        <v>363</v>
      </c>
      <c r="CH8" s="90" t="s">
        <v>362</v>
      </c>
      <c r="CI8" s="90"/>
      <c r="CJ8" s="90"/>
      <c r="CK8" s="90"/>
      <c r="CL8" s="88" t="s">
        <v>361</v>
      </c>
      <c r="CM8" s="88" t="s">
        <v>360</v>
      </c>
      <c r="CN8" s="88" t="s">
        <v>359</v>
      </c>
      <c r="CO8" s="88" t="s">
        <v>358</v>
      </c>
      <c r="CP8" s="88" t="s">
        <v>357</v>
      </c>
      <c r="CQ8" s="88" t="s">
        <v>356</v>
      </c>
      <c r="CR8" s="89" t="s">
        <v>355</v>
      </c>
      <c r="CS8" s="89" t="s">
        <v>354</v>
      </c>
      <c r="CT8" s="89"/>
      <c r="CU8" s="176" t="s">
        <v>353</v>
      </c>
      <c r="CV8" s="510" t="s">
        <v>352</v>
      </c>
      <c r="CW8" s="87"/>
      <c r="CX8" s="87" t="s">
        <v>351</v>
      </c>
      <c r="CY8" s="87" t="s">
        <v>350</v>
      </c>
      <c r="CZ8" s="87" t="s">
        <v>349</v>
      </c>
      <c r="DA8" s="87" t="s">
        <v>348</v>
      </c>
      <c r="DB8" s="87" t="s">
        <v>347</v>
      </c>
      <c r="DC8" s="87" t="s">
        <v>346</v>
      </c>
      <c r="DD8" s="87" t="s">
        <v>345</v>
      </c>
      <c r="DE8" s="87" t="s">
        <v>344</v>
      </c>
      <c r="DF8" s="87" t="s">
        <v>343</v>
      </c>
      <c r="DG8" s="87" t="s">
        <v>342</v>
      </c>
      <c r="DH8" s="87"/>
      <c r="DI8" s="87" t="s">
        <v>341</v>
      </c>
      <c r="DJ8" s="87" t="s">
        <v>340</v>
      </c>
      <c r="DK8" s="87" t="s">
        <v>339</v>
      </c>
      <c r="DL8" s="87" t="s">
        <v>338</v>
      </c>
      <c r="DM8" s="87" t="s">
        <v>337</v>
      </c>
      <c r="DN8" s="87" t="s">
        <v>336</v>
      </c>
      <c r="DO8" s="87" t="s">
        <v>335</v>
      </c>
      <c r="DP8" s="87" t="s">
        <v>334</v>
      </c>
      <c r="DQ8" s="87" t="s">
        <v>333</v>
      </c>
      <c r="DR8" s="87" t="s">
        <v>332</v>
      </c>
      <c r="DS8" s="87" t="s">
        <v>331</v>
      </c>
      <c r="DT8" s="87" t="s">
        <v>330</v>
      </c>
      <c r="DU8" s="87" t="s">
        <v>329</v>
      </c>
      <c r="DV8" s="87" t="s">
        <v>328</v>
      </c>
      <c r="DW8" s="87" t="s">
        <v>327</v>
      </c>
      <c r="DX8" s="87" t="s">
        <v>326</v>
      </c>
      <c r="DY8" s="87" t="s">
        <v>325</v>
      </c>
      <c r="DZ8" s="87" t="s">
        <v>324</v>
      </c>
      <c r="EA8" s="87" t="s">
        <v>323</v>
      </c>
      <c r="EB8" s="87" t="s">
        <v>322</v>
      </c>
      <c r="EC8" s="87" t="s">
        <v>321</v>
      </c>
      <c r="ED8" s="87" t="s">
        <v>320</v>
      </c>
      <c r="EE8" s="87" t="s">
        <v>319</v>
      </c>
      <c r="EF8" s="87" t="s">
        <v>318</v>
      </c>
      <c r="EG8" s="87" t="s">
        <v>317</v>
      </c>
      <c r="EH8" s="87" t="s">
        <v>316</v>
      </c>
      <c r="EI8" s="87" t="s">
        <v>315</v>
      </c>
      <c r="EJ8" s="87" t="s">
        <v>314</v>
      </c>
      <c r="EK8" s="87" t="s">
        <v>313</v>
      </c>
      <c r="EL8" s="87" t="s">
        <v>312</v>
      </c>
      <c r="EM8" s="87" t="s">
        <v>311</v>
      </c>
      <c r="EN8" s="87" t="s">
        <v>310</v>
      </c>
      <c r="EO8" s="87" t="s">
        <v>309</v>
      </c>
      <c r="EP8" s="87" t="s">
        <v>308</v>
      </c>
      <c r="EQ8" s="87" t="s">
        <v>307</v>
      </c>
      <c r="ER8" s="87" t="s">
        <v>306</v>
      </c>
      <c r="ES8" s="87" t="s">
        <v>305</v>
      </c>
      <c r="ET8" s="87" t="s">
        <v>304</v>
      </c>
      <c r="EU8" s="87" t="s">
        <v>303</v>
      </c>
      <c r="EV8" s="87" t="s">
        <v>302</v>
      </c>
      <c r="EW8" s="87" t="s">
        <v>301</v>
      </c>
      <c r="EX8" s="87" t="s">
        <v>300</v>
      </c>
      <c r="EY8" s="87" t="s">
        <v>299</v>
      </c>
      <c r="EZ8" s="87" t="s">
        <v>298</v>
      </c>
      <c r="FA8" s="87" t="s">
        <v>297</v>
      </c>
      <c r="FB8" s="87" t="s">
        <v>296</v>
      </c>
      <c r="FC8" s="87" t="s">
        <v>295</v>
      </c>
      <c r="FD8" s="87" t="s">
        <v>294</v>
      </c>
      <c r="FE8" s="87" t="s">
        <v>293</v>
      </c>
      <c r="FF8" s="87" t="s">
        <v>292</v>
      </c>
      <c r="FG8" s="87" t="s">
        <v>291</v>
      </c>
      <c r="FH8" s="87" t="s">
        <v>290</v>
      </c>
      <c r="FI8" s="87" t="s">
        <v>289</v>
      </c>
      <c r="FJ8" s="87" t="s">
        <v>288</v>
      </c>
      <c r="FK8" s="87" t="s">
        <v>287</v>
      </c>
      <c r="FL8" s="87" t="s">
        <v>286</v>
      </c>
      <c r="FM8" s="87" t="s">
        <v>285</v>
      </c>
      <c r="FN8" s="87" t="s">
        <v>284</v>
      </c>
      <c r="FO8" s="87" t="s">
        <v>283</v>
      </c>
      <c r="FP8" s="87" t="s">
        <v>282</v>
      </c>
      <c r="FQ8" s="87" t="s">
        <v>281</v>
      </c>
      <c r="FR8" s="87" t="s">
        <v>280</v>
      </c>
      <c r="FS8" s="87" t="s">
        <v>279</v>
      </c>
      <c r="FT8" s="87" t="s">
        <v>278</v>
      </c>
      <c r="FU8" s="87" t="s">
        <v>277</v>
      </c>
      <c r="FV8" s="87" t="s">
        <v>276</v>
      </c>
      <c r="FW8" s="87" t="s">
        <v>275</v>
      </c>
      <c r="FX8" s="87" t="s">
        <v>274</v>
      </c>
      <c r="FY8" s="87" t="s">
        <v>273</v>
      </c>
      <c r="FZ8" s="87" t="s">
        <v>272</v>
      </c>
      <c r="GA8" s="87" t="s">
        <v>271</v>
      </c>
      <c r="GB8" s="87" t="s">
        <v>270</v>
      </c>
      <c r="GC8" s="87" t="s">
        <v>269</v>
      </c>
      <c r="GD8" s="87" t="s">
        <v>268</v>
      </c>
      <c r="GE8" s="87" t="s">
        <v>267</v>
      </c>
      <c r="GF8" s="87" t="s">
        <v>266</v>
      </c>
      <c r="GG8" s="87" t="s">
        <v>265</v>
      </c>
      <c r="GH8" s="87" t="s">
        <v>264</v>
      </c>
      <c r="GI8" s="86" t="s">
        <v>263</v>
      </c>
      <c r="GJ8" s="85"/>
      <c r="GK8" s="84"/>
    </row>
    <row r="9" spans="1:193 1680:1680" ht="409.6" x14ac:dyDescent="0.2">
      <c r="A9" s="75">
        <v>1</v>
      </c>
      <c r="B9" s="169" t="s">
        <v>516</v>
      </c>
      <c r="C9" s="77" t="s">
        <v>523</v>
      </c>
      <c r="D9" s="166" t="s">
        <v>205</v>
      </c>
      <c r="E9" s="168" t="s">
        <v>466</v>
      </c>
      <c r="F9" s="168" t="s">
        <v>225</v>
      </c>
      <c r="G9" s="79" t="s">
        <v>248</v>
      </c>
      <c r="H9" s="72" t="s">
        <v>169</v>
      </c>
      <c r="I9" s="166" t="s">
        <v>20</v>
      </c>
      <c r="J9" s="71" t="s">
        <v>54</v>
      </c>
      <c r="K9" s="71" t="s">
        <v>54</v>
      </c>
      <c r="L9" s="71" t="s">
        <v>53</v>
      </c>
      <c r="M9" s="71" t="s">
        <v>53</v>
      </c>
      <c r="N9" s="71" t="s">
        <v>54</v>
      </c>
      <c r="O9" s="71" t="s">
        <v>54</v>
      </c>
      <c r="P9" s="71" t="s">
        <v>53</v>
      </c>
      <c r="Q9" s="71" t="s">
        <v>53</v>
      </c>
      <c r="R9" s="71" t="s">
        <v>54</v>
      </c>
      <c r="S9" s="71" t="s">
        <v>54</v>
      </c>
      <c r="T9" s="71" t="s">
        <v>53</v>
      </c>
      <c r="U9" s="71" t="s">
        <v>54</v>
      </c>
      <c r="V9" s="71" t="s">
        <v>53</v>
      </c>
      <c r="W9" s="71" t="s">
        <v>53</v>
      </c>
      <c r="X9" s="71" t="s">
        <v>54</v>
      </c>
      <c r="Y9" s="71" t="s">
        <v>53</v>
      </c>
      <c r="Z9" s="71" t="s">
        <v>54</v>
      </c>
      <c r="AA9" s="71" t="s">
        <v>53</v>
      </c>
      <c r="AB9" s="71" t="s">
        <v>54</v>
      </c>
      <c r="AC9" s="70" t="str">
        <f t="shared" ref="AC9:AC27" si="0">I9</f>
        <v>2 - Baja</v>
      </c>
      <c r="AD9" s="64">
        <f t="shared" ref="AD9:AD27" si="1">IFERROR(IF(I9="1 - Muy Baja",0.2,IF(I9="2 - Baja",0.4,IF(I9="3 - Media",0.6,IF(I9="4 - Alta",0.8,1)))),"")</f>
        <v>0.4</v>
      </c>
      <c r="AE9" s="70" t="str">
        <f t="shared" ref="AE9:AE27" si="2">CONCATENATE(CY9," - ",CZ9)</f>
        <v>4 - Mayor</v>
      </c>
      <c r="AF9" s="64">
        <f t="shared" ref="AF9:AF27" si="3">IFERROR(IF(CY9=1,0.2,IF(CY9=2,0.4,IF(CY9=3,0.6,IF(CY9=4,0.8,1)))),"")</f>
        <v>0.8</v>
      </c>
      <c r="AG9" s="69" t="str">
        <f>IFERROR(INDEX(PREINVERSION!$BLU$598:$BLY$602,MATCH(I9,PREINVERSION!$BLS$598:$BLS$602,0),MATCH(AE9,PREINVERSION!$BLU$596:$BLY$596,0)),"")</f>
        <v>MODERADO</v>
      </c>
      <c r="AH9" s="64">
        <f t="shared" ref="AH9:AH27" si="4">AD9*AF9</f>
        <v>0.32000000000000006</v>
      </c>
      <c r="AI9" s="77" t="s">
        <v>514</v>
      </c>
      <c r="AJ9" s="78" t="s">
        <v>520</v>
      </c>
      <c r="AK9" s="72" t="s">
        <v>512</v>
      </c>
      <c r="AL9" s="67" t="s">
        <v>511</v>
      </c>
      <c r="AM9" s="62" t="s">
        <v>34</v>
      </c>
      <c r="AN9" s="67" t="s">
        <v>45</v>
      </c>
      <c r="AO9" s="67" t="s">
        <v>50</v>
      </c>
      <c r="AP9" s="62" t="s">
        <v>52</v>
      </c>
      <c r="AQ9" s="62" t="s">
        <v>35</v>
      </c>
      <c r="AR9" s="67" t="s">
        <v>45</v>
      </c>
      <c r="AS9" s="67" t="s">
        <v>50</v>
      </c>
      <c r="AT9" s="62" t="s">
        <v>52</v>
      </c>
      <c r="AU9" s="62" t="s">
        <v>34</v>
      </c>
      <c r="AV9" s="67" t="s">
        <v>45</v>
      </c>
      <c r="AW9" s="67" t="s">
        <v>50</v>
      </c>
      <c r="AX9" s="62" t="s">
        <v>52</v>
      </c>
      <c r="AY9" s="62" t="s">
        <v>34</v>
      </c>
      <c r="AZ9" s="67" t="s">
        <v>45</v>
      </c>
      <c r="BA9" s="67" t="s">
        <v>50</v>
      </c>
      <c r="BB9" s="62" t="s">
        <v>52</v>
      </c>
      <c r="BC9" s="62"/>
      <c r="BD9" s="67"/>
      <c r="BE9" s="67"/>
      <c r="BF9" s="62"/>
      <c r="BG9" s="62"/>
      <c r="BH9" s="67"/>
      <c r="BI9" s="67"/>
      <c r="BJ9" s="62"/>
      <c r="BK9" s="62"/>
      <c r="BL9" s="67"/>
      <c r="BM9" s="67"/>
      <c r="BN9" s="62"/>
      <c r="BO9" s="62"/>
      <c r="BP9" s="67"/>
      <c r="BQ9" s="67"/>
      <c r="BR9" s="62"/>
      <c r="BS9" s="62"/>
      <c r="BT9" s="67"/>
      <c r="BU9" s="67"/>
      <c r="BV9" s="62"/>
      <c r="BW9" s="62"/>
      <c r="BX9" s="67"/>
      <c r="BY9" s="67"/>
      <c r="BZ9" s="62"/>
      <c r="CA9" s="62"/>
      <c r="CB9" s="67"/>
      <c r="CC9" s="67"/>
      <c r="CD9" s="62"/>
      <c r="CE9" s="62"/>
      <c r="CF9" s="67"/>
      <c r="CG9" s="67"/>
      <c r="CH9" s="62"/>
      <c r="CI9" s="67"/>
      <c r="CJ9" s="67"/>
      <c r="CK9" s="62"/>
      <c r="CL9" s="66" t="str">
        <f>IFERROR(IF(GE9&lt;=1,"1 - Muy Baja",VLOOKUP(GE9,[5]PREINVERSION!$BLR$691:$BLS$695,2,0)),"")</f>
        <v>1 - Muy Baja</v>
      </c>
      <c r="CM9" s="65">
        <f t="shared" ref="CM9:CM26" si="5">GF9</f>
        <v>5.183999999999999E-2</v>
      </c>
      <c r="CN9" s="66" t="str">
        <f>IFERROR(IF(GG9&lt;=1,"1 - Leve",HLOOKUP(GG9,'[4]G FINANC'!$BLU$681:$BLY$682,2,0)),"")</f>
        <v>4 - Mayor</v>
      </c>
      <c r="CO9" s="65">
        <f t="shared" ref="CO9:CO26" si="6">GI9</f>
        <v>0.8</v>
      </c>
      <c r="CP9" s="63" t="str">
        <f t="shared" ref="CP9:CP26" si="7">IFERROR(INDEX($BLU$598:$BLY$602,MATCH(GE9,$BLR$598:$BLR$602,0),MATCH(GG9,$BLU$595:$BLY$595,0)),"")</f>
        <v>MODERADO</v>
      </c>
      <c r="CQ9" s="64">
        <f t="shared" ref="CQ9:CQ26" si="8">CM9*CO9</f>
        <v>4.1471999999999995E-2</v>
      </c>
      <c r="CR9" s="77" t="s">
        <v>475</v>
      </c>
      <c r="CS9" s="63">
        <f t="shared" ref="CS9:CS26" si="9">IF(CP9="BAJO",0.1,IF(CP9="MODERADO",3,5))</f>
        <v>3</v>
      </c>
      <c r="CT9" s="62"/>
      <c r="CU9" s="77" t="s">
        <v>522</v>
      </c>
      <c r="CV9" s="511" t="s">
        <v>473</v>
      </c>
      <c r="CW9" s="60"/>
      <c r="CX9" s="56">
        <f t="shared" ref="CX9:CX27" si="10">COUNTIF(J9:AB9,"SI")</f>
        <v>10</v>
      </c>
      <c r="CY9" s="59">
        <f t="shared" ref="CY9:CY27" si="11">IF(CX9&lt;6,3,IF(CX9&gt;11,5,4))</f>
        <v>4</v>
      </c>
      <c r="CZ9" s="56" t="str">
        <f t="shared" ref="CZ9:CZ27" si="12">IF(CX9&lt;6,"Moderado",IF(CX9&gt;11,"Catastrófico","Mayor"))</f>
        <v>Mayor</v>
      </c>
      <c r="DA9" s="58">
        <f t="shared" ref="DA9:DA27" si="13">IF(CY9=3,0.6,IF(CY9=4,0.8,1))</f>
        <v>0.8</v>
      </c>
      <c r="DB9" s="57">
        <f t="shared" ref="DB9:DB27" si="14">IF(AN9="",0,IF(AN9="Automático",0.25,IF(AN9="Manual",0.15,0)))</f>
        <v>0.15</v>
      </c>
      <c r="DC9" s="57">
        <f t="shared" ref="DC9:DC27" si="15">IF(AI9="",0,IF(AO9="Preventivo",0.25,IF(AO9="Detectivo",0.15,IF(AO9="Correctivo",0.1,0))))</f>
        <v>0.25</v>
      </c>
      <c r="DD9" s="56">
        <f t="shared" ref="DD9:DD27" si="16">IF(OR(AN9=0,AO9=0),0,DB9+DC9)</f>
        <v>0.4</v>
      </c>
      <c r="DE9" s="55">
        <f t="shared" ref="DE9:DE27" si="17">IF(DF9&gt;0.8,5,IF(DF9&gt;0.6,4,IF(DF9&gt;0.4,3,IF(DF9&gt;0.2,2,1))))</f>
        <v>2</v>
      </c>
      <c r="DF9" s="54">
        <f t="shared" ref="DF9:DF27" si="18">IF(OR(AP9="Ambos",AP9="Probabilidad"),$AD9-($AD9*$DD9),$AD9)</f>
        <v>0.24</v>
      </c>
      <c r="DG9" s="55">
        <f t="shared" ref="DG9:DG27" si="19">IF(DI9&gt;0.8,5,IF(DI9&gt;0.6,4,3))</f>
        <v>4</v>
      </c>
      <c r="DH9" s="55"/>
      <c r="DI9" s="54">
        <f t="shared" ref="DI9:DI27" si="20">IF(OR(AP9="Ambos",AP9="Impacto"),$DA9-($DA9*$DD9),$DA9)</f>
        <v>0.8</v>
      </c>
      <c r="DJ9" s="57">
        <f t="shared" ref="DJ9:DJ27" si="21">IF(AR9="",0,IF(AR9="Automático",0.25,IF(AR9="Manual",0.15,0)))</f>
        <v>0.15</v>
      </c>
      <c r="DK9" s="57">
        <f t="shared" ref="DK9:DK27" si="22">IF(AS9="",0,IF(AS9="Preventivo",0.25,IF(AS9="Detectivo",0.15,IF(AS9="Correctivo",0.1,0))))</f>
        <v>0.25</v>
      </c>
      <c r="DL9" s="56">
        <f t="shared" ref="DL9:DL27" si="23">IF(OR(AR9=0,AS9=0),0,DJ9+DK9)</f>
        <v>0.4</v>
      </c>
      <c r="DM9" s="55">
        <f t="shared" ref="DM9:DM27" si="24">IF(DN9&gt;0.8,5,IF(DN9&gt;0.6,4,IF(DN9&gt;0.4,3,IF(DN9&gt;0.2,2,1))))</f>
        <v>1</v>
      </c>
      <c r="DN9" s="54">
        <f t="shared" ref="DN9:DN27" si="25">IF(OR(AT9="Ambos",AT9="Probabilidad"),DF9-(DF9*$DL9),DF9)</f>
        <v>0.14399999999999999</v>
      </c>
      <c r="DO9" s="55">
        <f t="shared" ref="DO9:DO27" si="26">IF(DP9&gt;0.8,5,IF(DP9&gt;0.6,4,3))</f>
        <v>4</v>
      </c>
      <c r="DP9" s="54">
        <f t="shared" ref="DP9:DP27" si="27">IF(OR(AT9="Ambos",AT9="Impacto"),$DI9-($DI9*$DL9),$DI9)</f>
        <v>0.8</v>
      </c>
      <c r="DQ9" s="57">
        <f t="shared" ref="DQ9:DQ27" si="28">IF(AV9="",0,IF(AV9="Automático",0.25,IF(AV9="Manual",0.15,0)))</f>
        <v>0.15</v>
      </c>
      <c r="DR9" s="57">
        <f t="shared" ref="DR9:DR27" si="29">IF(AW9="",0,IF(AW9="Preventivo",0.25,IF(AW9="Detectivo",0.15,IF(AW9="Correctivo",0.1,0))))</f>
        <v>0.25</v>
      </c>
      <c r="DS9" s="56">
        <f t="shared" ref="DS9:DS27" si="30">IF(OR(AV9=0,AW9=0),0,DQ9+DR9)</f>
        <v>0.4</v>
      </c>
      <c r="DT9" s="55">
        <f t="shared" ref="DT9:DT27" si="31">IF(DU9&gt;0.8,5,IF(DU9&gt;0.6,4,IF(DU9&gt;0.4,3,IF(DU9&gt;0.2,2,1))))</f>
        <v>1</v>
      </c>
      <c r="DU9" s="54">
        <f t="shared" ref="DU9:DU27" si="32">IF(OR(AX9="Ambos",AX9="Probabilidad"),DN9-(DN9*$DS9),DN9)</f>
        <v>8.6399999999999991E-2</v>
      </c>
      <c r="DV9" s="55">
        <f t="shared" ref="DV9:DV27" si="33">IF(DW9&gt;0.8,5,IF(DW9&gt;0.6,4,3))</f>
        <v>4</v>
      </c>
      <c r="DW9" s="54">
        <f t="shared" ref="DW9:DW27" si="34">IF(OR(AX9="Ambos",AX9="Impacto"),$DP9-($DP9*$DS9),$DP9)</f>
        <v>0.8</v>
      </c>
      <c r="DX9" s="57">
        <f t="shared" ref="DX9:DX27" si="35">IF(AZ9="",0,IF(AZ9="Automático",0.25,IF(AZ9="Manual",0.15,0)))</f>
        <v>0.15</v>
      </c>
      <c r="DY9" s="57">
        <f>IF(BA9="",0,IF(BA9="Preventivo",0.25,IF(BA9="Detectivo",0.15,IF(BA10="Correctivo",0.1,0))))</f>
        <v>0.25</v>
      </c>
      <c r="DZ9" s="56">
        <f t="shared" ref="DZ9:DZ27" si="36">IF(OR(AZ9=0,BA9=0),0,DX9+DY9)</f>
        <v>0.4</v>
      </c>
      <c r="EA9" s="55">
        <f t="shared" ref="EA9:EA27" si="37">IF(EB9&gt;0.8,5,IF(EB9&gt;0.6,4,IF(EB9&gt;0.4,3,IF(EB9&gt;0.2,2,1))))</f>
        <v>1</v>
      </c>
      <c r="EB9" s="54">
        <f t="shared" ref="EB9:EB27" si="38">IF(OR(BB9="Ambos",BB9="Probabilidad"),DU9-(DU9*$DZ9),DU9)</f>
        <v>5.183999999999999E-2</v>
      </c>
      <c r="EC9" s="55">
        <f t="shared" ref="EC9:EC27" si="39">IF(ED9&gt;0.8,5,IF(ED9&gt;0.6,4,3))</f>
        <v>4</v>
      </c>
      <c r="ED9" s="54">
        <f t="shared" ref="ED9:ED27" si="40">IF(OR(BB9="Ambos",BB9="Impacto"),$DW9-($DW9*$DZ9),$DW9)</f>
        <v>0.8</v>
      </c>
      <c r="EE9" s="57">
        <f t="shared" ref="EE9:EE27" si="41">IF(BD9="",0,IF(BD9="Automático",0.25,IF(BD9="Manual",0.15,0)))</f>
        <v>0</v>
      </c>
      <c r="EF9" s="57">
        <f t="shared" ref="EF9:EF27" si="42">IF(BE9="",0,IF(BE9="Preventivo",0.25,IF(BE9="Detectivo",0.15,IF(BE9="Correctivo",0.1,0))))</f>
        <v>0</v>
      </c>
      <c r="EG9" s="56">
        <f t="shared" ref="EG9:EG27" si="43">IF(OR(BD9=0,BE9=0),0,EE9+EF9)</f>
        <v>0</v>
      </c>
      <c r="EH9" s="55">
        <f t="shared" ref="EH9:EH27" si="44">IF(EI9&gt;0.8,5,IF(EI9&gt;0.6,4,IF(EI9&gt;0.4,3,IF(EI9&gt;0.2,2,1))))</f>
        <v>1</v>
      </c>
      <c r="EI9" s="54">
        <f t="shared" ref="EI9:EI27" si="45">IF(OR(BF9="Ambos",BF9="Probabilidad"),EB9-(EB9*$EG9),EB9)</f>
        <v>5.183999999999999E-2</v>
      </c>
      <c r="EJ9" s="55">
        <f t="shared" ref="EJ9:EJ27" si="46">IF(EK9&gt;0.8,5,IF(EK9&gt;0.6,4,3))</f>
        <v>4</v>
      </c>
      <c r="EK9" s="54">
        <f t="shared" ref="EK9:EK27" si="47">IF(OR(BF9="Ambos",BF9="Impacto"),$ED9-($ED9*$EG9),$ED9)</f>
        <v>0.8</v>
      </c>
      <c r="EL9" s="57">
        <f t="shared" ref="EL9:EL27" si="48">IF(BH9="",0,IF(BH9="Automático",0.25,IF(BH9="Manual",0.15,0)))</f>
        <v>0</v>
      </c>
      <c r="EM9" s="57">
        <f t="shared" ref="EM9:EM27" si="49">IF(BI9="",0,IF(BI9="Preventivo",0.25,IF(BI9="Detectivo",0.15,IF(BI9="Correctivo",0.1,0))))</f>
        <v>0</v>
      </c>
      <c r="EN9" s="56">
        <f t="shared" ref="EN9:EN27" si="50">IF(OR(BH9=0,BI9=0),0,EL9+EM9)</f>
        <v>0</v>
      </c>
      <c r="EO9" s="55">
        <f t="shared" ref="EO9:EO27" si="51">IF(EP9&gt;0.8,5,IF(EP9&gt;0.6,4,IF(EP9&gt;0.4,3,IF(EP9&gt;0.2,2,1))))</f>
        <v>1</v>
      </c>
      <c r="EP9" s="54">
        <f t="shared" ref="EP9:EP27" si="52">IF(OR(BF9="Ambos",BF9="Probabilidad"),EI9-(EI9*$EN9),EI9)</f>
        <v>5.183999999999999E-2</v>
      </c>
      <c r="EQ9" s="55">
        <f t="shared" ref="EQ9:EQ27" si="53">IF(ER9&gt;0.8,5,IF(ER9&gt;0.6,4,3))</f>
        <v>4</v>
      </c>
      <c r="ER9" s="54">
        <f t="shared" ref="ER9:ER27" si="54">IF(OR(BJ9="Ambos",BJ9="Impacto"),$EK9-($EK9*$EN9),$EK9)</f>
        <v>0.8</v>
      </c>
      <c r="ES9" s="57">
        <f t="shared" ref="ES9:ES27" si="55">IF(BL9="",0,IF(BL9="Automático",0.25,IF(BL9="Manual",0.15,0)))</f>
        <v>0</v>
      </c>
      <c r="ET9" s="57">
        <f t="shared" ref="ET9:ET27" si="56">IF(BM9="",0,IF(BM9="Preventivo",0.25,IF(BM9="Detectivo",0.15,IF(BM9="Correctivo",0.1,0))))</f>
        <v>0</v>
      </c>
      <c r="EU9" s="56">
        <f t="shared" ref="EU9:EU27" si="57">IF(OR(BL9=0,BM9=0),0,ES9+ET9)</f>
        <v>0</v>
      </c>
      <c r="EV9" s="55">
        <f t="shared" ref="EV9:EV27" si="58">IF(EW9&gt;0.8,5,IF(EW9&gt;0.6,4,IF(EW9&gt;0.4,3,IF(EW9&gt;0.2,2,1))))</f>
        <v>1</v>
      </c>
      <c r="EW9" s="54">
        <f t="shared" ref="EW9:EW27" si="59">IF(OR(BP9="Ambos",BP9="Probabilidad"),EP9-(EP9*$EU9),EP9)</f>
        <v>5.183999999999999E-2</v>
      </c>
      <c r="EX9" s="55">
        <f t="shared" ref="EX9:EX27" si="60">IF(EY9&gt;0.8,5,IF(EY9&gt;0.6,4,3))</f>
        <v>4</v>
      </c>
      <c r="EY9" s="54">
        <f t="shared" ref="EY9:EY27" si="61">IF(OR(BN9="Ambos",BN9="Impacto"),$ER9-($ER9*$EU9),$ER9)</f>
        <v>0.8</v>
      </c>
      <c r="EZ9" s="57">
        <f t="shared" ref="EZ9:EZ27" si="62">IF(BP9="",0,IF(BP9="Automático",0.25,IF(BP9="Manual",0.15,0)))</f>
        <v>0</v>
      </c>
      <c r="FA9" s="57">
        <f t="shared" ref="FA9:FA27" si="63">IF(BQ9="",0,IF(BQ9="Preventivo",0.25,IF(BQ9="Detectivo",0.15,IF(BQ9="Correctivo",0.1,0))))</f>
        <v>0</v>
      </c>
      <c r="FB9" s="56">
        <f t="shared" ref="FB9:FB27" si="64">IF(OR(BP9=0,BQ9=0),0,EZ9+FA9)</f>
        <v>0</v>
      </c>
      <c r="FC9" s="55">
        <f t="shared" ref="FC9:FC27" si="65">IF(FD9&gt;0.8,5,IF(FD9&gt;0.6,4,IF(FD9&gt;0.4,3,IF(FD9&gt;0.2,2,1))))</f>
        <v>1</v>
      </c>
      <c r="FD9" s="54">
        <f t="shared" ref="FD9:FD27" si="66">IF(OR(BR9="Ambos",BR9="Probabilidad"),EW9-(EW9*$FB9),EW9)</f>
        <v>5.183999999999999E-2</v>
      </c>
      <c r="FE9" s="55">
        <f t="shared" ref="FE9:FE27" si="67">IF(FF9&gt;0.8,5,IF(FF9&gt;0.6,4,3))</f>
        <v>4</v>
      </c>
      <c r="FF9" s="54">
        <f t="shared" ref="FF9:FF27" si="68">IF(OR(BR9="Ambos",BR9="Impacto"),$EY9-($EY9*$FB9),$EY9)</f>
        <v>0.8</v>
      </c>
      <c r="FG9" s="57">
        <f t="shared" ref="FG9:FG27" si="69">IF(BT9="",0,IF(BT9="Automático",0.25,IF(BT9="Manual",0.15,0)))</f>
        <v>0</v>
      </c>
      <c r="FH9" s="57">
        <f t="shared" ref="FH9:FH27" si="70">IF(BU9="",0,IF(BU9="Preventivo",0.25,IF(BU9="Detectivo",0.15,IF(BU9="Correctivo",0.1,0))))</f>
        <v>0</v>
      </c>
      <c r="FI9" s="56">
        <f t="shared" ref="FI9:FI27" si="71">IF(OR(BT9=0,BU9=0),0,FG9+FH9)</f>
        <v>0</v>
      </c>
      <c r="FJ9" s="55">
        <f t="shared" ref="FJ9:FJ27" si="72">IF(FK9&gt;0.8,5,IF(FK9&gt;0.6,4,IF(FK9&gt;0.4,3,IF(FK9&gt;0.2,2,1))))</f>
        <v>1</v>
      </c>
      <c r="FK9" s="54">
        <f t="shared" ref="FK9:FK27" si="73">IF(OR(BV9="Ambos",BV9="Probabilidad"),FD9-(FD9*$FI9),FD9)</f>
        <v>5.183999999999999E-2</v>
      </c>
      <c r="FL9" s="55">
        <f t="shared" ref="FL9:FL27" si="74">IF(FM9&gt;0.8,5,IF(FM9&gt;0.6,4,3))</f>
        <v>4</v>
      </c>
      <c r="FM9" s="54">
        <f t="shared" ref="FM9:FM27" si="75">IF(OR(BV9="Ambos",BV9="Impacto"),$FF9-($FF9*$FI9),$FF9)</f>
        <v>0.8</v>
      </c>
      <c r="FN9" s="57">
        <f t="shared" ref="FN9:FN27" si="76">IF(BX9="",0,IF(BX9="Automático",0.25,IF(BX9="Manual",0.15,0)))</f>
        <v>0</v>
      </c>
      <c r="FO9" s="57">
        <f t="shared" ref="FO9:FO27" si="77">IF(BY9="",0,IF(BY9="Preventivo",0.25,IF(BY9="Detectivo",0.15,IF(BY9="Correctivo",0.1,0))))</f>
        <v>0</v>
      </c>
      <c r="FP9" s="56">
        <f t="shared" ref="FP9:FP27" si="78">IF(OR(BX9=0,BY9=0),0,FN9+FO9)</f>
        <v>0</v>
      </c>
      <c r="FQ9" s="55">
        <f t="shared" ref="FQ9:FQ27" si="79">IF(FR9&gt;0.8,5,IF(FR9&gt;0.6,4,IF(FR9&gt;0.4,3,IF(FR9&gt;0.2,2,1))))</f>
        <v>1</v>
      </c>
      <c r="FR9" s="54">
        <f t="shared" ref="FR9:FR27" si="80">IF(OR(BZ9="Ambos",BZ9="Probabilidad"),FK9-(FK9*$FP9),FK9)</f>
        <v>5.183999999999999E-2</v>
      </c>
      <c r="FS9" s="55">
        <f t="shared" ref="FS9:FS27" si="81">IF(FT9&gt;0.8,5,IF(FT9&gt;0.6,4,3))</f>
        <v>4</v>
      </c>
      <c r="FT9" s="54">
        <f t="shared" ref="FT9:FT27" si="82">IF(OR(BZ9="Ambos",BZ9="Impacto"),$FM9-($FM9*$FP9),$FM9)</f>
        <v>0.8</v>
      </c>
      <c r="FU9" s="57">
        <f t="shared" ref="FU9:FU27" si="83">IF(CB9="",0,IF(CB9="Automático",0.25,IF(CB9="Manual",0.15,0)))</f>
        <v>0</v>
      </c>
      <c r="FV9" s="57">
        <f t="shared" ref="FV9:FV27" si="84">IF(CC9="",0,IF(CC9="Preventivo",0.25,IF(CC9="Detectivo",0.15,IF(CC9="Correctivo",0.1,0))))</f>
        <v>0</v>
      </c>
      <c r="FW9" s="56">
        <f t="shared" ref="FW9:FW27" si="85">IF(OR(CB9=0,CC9=0),0,FU9+FV9)</f>
        <v>0</v>
      </c>
      <c r="FX9" s="55">
        <f t="shared" ref="FX9:FX27" si="86">IF(FY9&gt;0.8,5,IF(FY9&gt;0.6,4,IF(FY9&gt;0.4,3,IF(FY9&gt;0.2,2,1))))</f>
        <v>1</v>
      </c>
      <c r="FY9" s="54">
        <f t="shared" ref="FY9:FY27" si="87">IF(OR(CD9="Ambos",CD9="Probabilidad"),FR9-(FR9*$FW9),FR9)</f>
        <v>5.183999999999999E-2</v>
      </c>
      <c r="FZ9" s="55">
        <f t="shared" ref="FZ9:FZ27" si="88">IF(GA9&gt;0.8,5,IF(GA9&gt;0.6,4,3))</f>
        <v>4</v>
      </c>
      <c r="GA9" s="54">
        <f t="shared" ref="GA9:GA27" si="89">IF(OR(CD9="Ambos",CD9="Impacto"),$FT9-($FT9*$FW9),$FT9)</f>
        <v>0.8</v>
      </c>
      <c r="GB9" s="57">
        <f t="shared" ref="GB9:GB27" si="90">IF(CF9="",0,IF(CF9="Automático",0.25,IF(CF9="Manual",0.15,0)))</f>
        <v>0</v>
      </c>
      <c r="GC9" s="57">
        <f t="shared" ref="GC9:GC27" si="91">IF(CG9="",0,IF(CG9="Preventivo",0.25,IF(CG9="Detectivo",0.15,IF(CG9="Correctivo",0.1,0))))</f>
        <v>0</v>
      </c>
      <c r="GD9" s="56">
        <f t="shared" ref="GD9:GD27" si="92">IF(OR(CF9=0,CG9=0),0,GB9+GC9)</f>
        <v>0</v>
      </c>
      <c r="GE9" s="55">
        <f t="shared" ref="GE9:GE27" si="93">IF(GF9&gt;0.8,5,IF(GF9&gt;0.6,4,IF(GF9&gt;0.4,3,IF(GF9&gt;0.2,2,1))))</f>
        <v>1</v>
      </c>
      <c r="GF9" s="54">
        <f t="shared" ref="GF9:GF27" si="94">IF(OR(CH9="Ambos",CH9="Probabilidad"),FY9-(FY9*$GD9),FY9)</f>
        <v>5.183999999999999E-2</v>
      </c>
      <c r="GG9" s="55">
        <f t="shared" ref="GG9:GG27" si="95">IF(GH9&gt;0.8,5,IF(GH9&gt;0.6,4,3))</f>
        <v>4</v>
      </c>
      <c r="GH9" s="54">
        <f t="shared" ref="GH9:GH27" si="96">IF(OR(CH9="Ambos",CH9="Impacto"),$GA9-($GA9*$GD9),$GA9)</f>
        <v>0.8</v>
      </c>
      <c r="GI9" s="54">
        <f t="shared" ref="GI9:GI27" si="97">IF(GH9&lt;0.6,0.6,GH9)</f>
        <v>0.8</v>
      </c>
      <c r="GJ9" s="53"/>
      <c r="GK9" s="5"/>
    </row>
    <row r="10" spans="1:193 1680:1680" ht="409.6" x14ac:dyDescent="0.2">
      <c r="A10" s="75">
        <v>2</v>
      </c>
      <c r="B10" s="169" t="s">
        <v>236</v>
      </c>
      <c r="C10" s="77" t="s">
        <v>521</v>
      </c>
      <c r="D10" s="166" t="s">
        <v>206</v>
      </c>
      <c r="E10" s="168" t="s">
        <v>466</v>
      </c>
      <c r="F10" s="168" t="s">
        <v>222</v>
      </c>
      <c r="G10" s="79" t="s">
        <v>248</v>
      </c>
      <c r="H10" s="72" t="s">
        <v>169</v>
      </c>
      <c r="I10" s="166" t="s">
        <v>20</v>
      </c>
      <c r="J10" s="71" t="s">
        <v>54</v>
      </c>
      <c r="K10" s="71" t="s">
        <v>54</v>
      </c>
      <c r="L10" s="71" t="s">
        <v>53</v>
      </c>
      <c r="M10" s="71" t="s">
        <v>53</v>
      </c>
      <c r="N10" s="71" t="s">
        <v>54</v>
      </c>
      <c r="O10" s="71" t="s">
        <v>54</v>
      </c>
      <c r="P10" s="71" t="s">
        <v>53</v>
      </c>
      <c r="Q10" s="71" t="s">
        <v>53</v>
      </c>
      <c r="R10" s="71" t="s">
        <v>54</v>
      </c>
      <c r="S10" s="71" t="s">
        <v>54</v>
      </c>
      <c r="T10" s="71" t="s">
        <v>53</v>
      </c>
      <c r="U10" s="71" t="s">
        <v>54</v>
      </c>
      <c r="V10" s="71" t="s">
        <v>53</v>
      </c>
      <c r="W10" s="71" t="s">
        <v>53</v>
      </c>
      <c r="X10" s="71" t="s">
        <v>54</v>
      </c>
      <c r="Y10" s="71" t="s">
        <v>53</v>
      </c>
      <c r="Z10" s="71" t="s">
        <v>54</v>
      </c>
      <c r="AA10" s="71" t="s">
        <v>53</v>
      </c>
      <c r="AB10" s="71" t="s">
        <v>54</v>
      </c>
      <c r="AC10" s="70" t="str">
        <f t="shared" si="0"/>
        <v>2 - Baja</v>
      </c>
      <c r="AD10" s="64">
        <f t="shared" si="1"/>
        <v>0.4</v>
      </c>
      <c r="AE10" s="70" t="str">
        <f t="shared" si="2"/>
        <v>4 - Mayor</v>
      </c>
      <c r="AF10" s="64">
        <f t="shared" si="3"/>
        <v>0.8</v>
      </c>
      <c r="AG10" s="69" t="str">
        <f>IFERROR(INDEX(PREINVERSION!$BLU$598:$BLY$602,MATCH(I10,PREINVERSION!$BLS$598:$BLS$602,0),MATCH(AE10,PREINVERSION!$BLU$596:$BLY$596,0)),"")</f>
        <v>MODERADO</v>
      </c>
      <c r="AH10" s="64">
        <f t="shared" si="4"/>
        <v>0.32000000000000006</v>
      </c>
      <c r="AI10" s="77" t="s">
        <v>514</v>
      </c>
      <c r="AJ10" s="78" t="s">
        <v>520</v>
      </c>
      <c r="AK10" s="72" t="s">
        <v>512</v>
      </c>
      <c r="AL10" s="67" t="s">
        <v>511</v>
      </c>
      <c r="AM10" s="62" t="s">
        <v>34</v>
      </c>
      <c r="AN10" s="67" t="s">
        <v>45</v>
      </c>
      <c r="AO10" s="67" t="s">
        <v>50</v>
      </c>
      <c r="AP10" s="62" t="s">
        <v>52</v>
      </c>
      <c r="AQ10" s="62" t="s">
        <v>35</v>
      </c>
      <c r="AR10" s="67" t="s">
        <v>45</v>
      </c>
      <c r="AS10" s="67" t="s">
        <v>50</v>
      </c>
      <c r="AT10" s="62" t="s">
        <v>52</v>
      </c>
      <c r="AU10" s="62" t="s">
        <v>34</v>
      </c>
      <c r="AV10" s="67" t="s">
        <v>45</v>
      </c>
      <c r="AW10" s="67" t="s">
        <v>50</v>
      </c>
      <c r="AX10" s="62" t="s">
        <v>52</v>
      </c>
      <c r="AY10" s="62" t="s">
        <v>34</v>
      </c>
      <c r="AZ10" s="67" t="s">
        <v>45</v>
      </c>
      <c r="BA10" s="67" t="s">
        <v>50</v>
      </c>
      <c r="BB10" s="62" t="s">
        <v>52</v>
      </c>
      <c r="BC10" s="62"/>
      <c r="BD10" s="67"/>
      <c r="BE10" s="67"/>
      <c r="BF10" s="62"/>
      <c r="BG10" s="62"/>
      <c r="BH10" s="67"/>
      <c r="BI10" s="67"/>
      <c r="BJ10" s="62"/>
      <c r="BK10" s="62"/>
      <c r="BL10" s="67"/>
      <c r="BM10" s="67"/>
      <c r="BN10" s="62"/>
      <c r="BO10" s="62"/>
      <c r="BP10" s="67"/>
      <c r="BQ10" s="67"/>
      <c r="BR10" s="62"/>
      <c r="BS10" s="62"/>
      <c r="BT10" s="67"/>
      <c r="BU10" s="67"/>
      <c r="BV10" s="62"/>
      <c r="BW10" s="62"/>
      <c r="BX10" s="67"/>
      <c r="BY10" s="67"/>
      <c r="BZ10" s="62"/>
      <c r="CA10" s="62"/>
      <c r="CB10" s="67"/>
      <c r="CC10" s="67"/>
      <c r="CD10" s="62"/>
      <c r="CE10" s="62"/>
      <c r="CF10" s="67"/>
      <c r="CG10" s="67"/>
      <c r="CH10" s="62"/>
      <c r="CI10" s="67"/>
      <c r="CJ10" s="67"/>
      <c r="CK10" s="62"/>
      <c r="CL10" s="66" t="str">
        <f>IFERROR(IF(GE10&lt;=1,"1 - Muy Baja",VLOOKUP(GE10,[5]PREINVERSION!$BLR$691:$BLS$695,2,0)),"")</f>
        <v>1 - Muy Baja</v>
      </c>
      <c r="CM10" s="65">
        <f t="shared" si="5"/>
        <v>5.183999999999999E-2</v>
      </c>
      <c r="CN10" s="66" t="str">
        <f>IFERROR(IF(GG10&lt;=1,"1 - Leve",HLOOKUP(GG10,'[4]G FINANC'!$BLU$681:$BLY$682,2,0)),"")</f>
        <v>4 - Mayor</v>
      </c>
      <c r="CO10" s="65">
        <f t="shared" si="6"/>
        <v>0.8</v>
      </c>
      <c r="CP10" s="63" t="str">
        <f t="shared" si="7"/>
        <v>MODERADO</v>
      </c>
      <c r="CQ10" s="64">
        <f t="shared" si="8"/>
        <v>4.1471999999999995E-2</v>
      </c>
      <c r="CR10" s="77" t="s">
        <v>238</v>
      </c>
      <c r="CS10" s="63">
        <f t="shared" si="9"/>
        <v>3</v>
      </c>
      <c r="CT10" s="62"/>
      <c r="CU10" s="77" t="s">
        <v>519</v>
      </c>
      <c r="CV10" s="511" t="s">
        <v>473</v>
      </c>
      <c r="CW10" s="60"/>
      <c r="CX10" s="56">
        <f t="shared" si="10"/>
        <v>10</v>
      </c>
      <c r="CY10" s="59">
        <f t="shared" si="11"/>
        <v>4</v>
      </c>
      <c r="CZ10" s="56" t="str">
        <f t="shared" si="12"/>
        <v>Mayor</v>
      </c>
      <c r="DA10" s="58">
        <f t="shared" si="13"/>
        <v>0.8</v>
      </c>
      <c r="DB10" s="57">
        <f t="shared" si="14"/>
        <v>0.15</v>
      </c>
      <c r="DC10" s="57">
        <f t="shared" si="15"/>
        <v>0.25</v>
      </c>
      <c r="DD10" s="56">
        <f t="shared" si="16"/>
        <v>0.4</v>
      </c>
      <c r="DE10" s="55">
        <f t="shared" si="17"/>
        <v>2</v>
      </c>
      <c r="DF10" s="54">
        <f t="shared" si="18"/>
        <v>0.24</v>
      </c>
      <c r="DG10" s="55">
        <f t="shared" si="19"/>
        <v>4</v>
      </c>
      <c r="DH10" s="55"/>
      <c r="DI10" s="54">
        <f t="shared" si="20"/>
        <v>0.8</v>
      </c>
      <c r="DJ10" s="57">
        <f t="shared" si="21"/>
        <v>0.15</v>
      </c>
      <c r="DK10" s="57">
        <f t="shared" si="22"/>
        <v>0.25</v>
      </c>
      <c r="DL10" s="56">
        <f t="shared" si="23"/>
        <v>0.4</v>
      </c>
      <c r="DM10" s="55">
        <f t="shared" si="24"/>
        <v>1</v>
      </c>
      <c r="DN10" s="54">
        <f t="shared" si="25"/>
        <v>0.14399999999999999</v>
      </c>
      <c r="DO10" s="55">
        <f t="shared" si="26"/>
        <v>4</v>
      </c>
      <c r="DP10" s="54">
        <f t="shared" si="27"/>
        <v>0.8</v>
      </c>
      <c r="DQ10" s="57">
        <f t="shared" si="28"/>
        <v>0.15</v>
      </c>
      <c r="DR10" s="57">
        <f t="shared" si="29"/>
        <v>0.25</v>
      </c>
      <c r="DS10" s="56">
        <f t="shared" si="30"/>
        <v>0.4</v>
      </c>
      <c r="DT10" s="55">
        <f t="shared" si="31"/>
        <v>1</v>
      </c>
      <c r="DU10" s="54">
        <f t="shared" si="32"/>
        <v>8.6399999999999991E-2</v>
      </c>
      <c r="DV10" s="55">
        <f t="shared" si="33"/>
        <v>4</v>
      </c>
      <c r="DW10" s="54">
        <f t="shared" si="34"/>
        <v>0.8</v>
      </c>
      <c r="DX10" s="57">
        <f t="shared" si="35"/>
        <v>0.15</v>
      </c>
      <c r="DY10" s="57">
        <f>IF(BA10="",0,IF(BA10="Preventivo",0.25,IF(BA10="Detectivo",0.15,IF(BA13="Correctivo",0.1,0))))</f>
        <v>0.25</v>
      </c>
      <c r="DZ10" s="56">
        <f t="shared" si="36"/>
        <v>0.4</v>
      </c>
      <c r="EA10" s="55">
        <f t="shared" si="37"/>
        <v>1</v>
      </c>
      <c r="EB10" s="54">
        <f t="shared" si="38"/>
        <v>5.183999999999999E-2</v>
      </c>
      <c r="EC10" s="55">
        <f t="shared" si="39"/>
        <v>4</v>
      </c>
      <c r="ED10" s="54">
        <f t="shared" si="40"/>
        <v>0.8</v>
      </c>
      <c r="EE10" s="57">
        <f t="shared" si="41"/>
        <v>0</v>
      </c>
      <c r="EF10" s="57">
        <f t="shared" si="42"/>
        <v>0</v>
      </c>
      <c r="EG10" s="56">
        <f t="shared" si="43"/>
        <v>0</v>
      </c>
      <c r="EH10" s="55">
        <f t="shared" si="44"/>
        <v>1</v>
      </c>
      <c r="EI10" s="54">
        <f t="shared" si="45"/>
        <v>5.183999999999999E-2</v>
      </c>
      <c r="EJ10" s="55">
        <f t="shared" si="46"/>
        <v>4</v>
      </c>
      <c r="EK10" s="54">
        <f t="shared" si="47"/>
        <v>0.8</v>
      </c>
      <c r="EL10" s="57">
        <f t="shared" si="48"/>
        <v>0</v>
      </c>
      <c r="EM10" s="57">
        <f t="shared" si="49"/>
        <v>0</v>
      </c>
      <c r="EN10" s="56">
        <f t="shared" si="50"/>
        <v>0</v>
      </c>
      <c r="EO10" s="55">
        <f t="shared" si="51"/>
        <v>1</v>
      </c>
      <c r="EP10" s="54">
        <f t="shared" si="52"/>
        <v>5.183999999999999E-2</v>
      </c>
      <c r="EQ10" s="55">
        <f t="shared" si="53"/>
        <v>4</v>
      </c>
      <c r="ER10" s="54">
        <f t="shared" si="54"/>
        <v>0.8</v>
      </c>
      <c r="ES10" s="57">
        <f t="shared" si="55"/>
        <v>0</v>
      </c>
      <c r="ET10" s="57">
        <f t="shared" si="56"/>
        <v>0</v>
      </c>
      <c r="EU10" s="56">
        <f t="shared" si="57"/>
        <v>0</v>
      </c>
      <c r="EV10" s="55">
        <f t="shared" si="58"/>
        <v>1</v>
      </c>
      <c r="EW10" s="54">
        <f t="shared" si="59"/>
        <v>5.183999999999999E-2</v>
      </c>
      <c r="EX10" s="55">
        <f t="shared" si="60"/>
        <v>4</v>
      </c>
      <c r="EY10" s="54">
        <f t="shared" si="61"/>
        <v>0.8</v>
      </c>
      <c r="EZ10" s="57">
        <f t="shared" si="62"/>
        <v>0</v>
      </c>
      <c r="FA10" s="57">
        <f t="shared" si="63"/>
        <v>0</v>
      </c>
      <c r="FB10" s="56">
        <f t="shared" si="64"/>
        <v>0</v>
      </c>
      <c r="FC10" s="55">
        <f t="shared" si="65"/>
        <v>1</v>
      </c>
      <c r="FD10" s="54">
        <f t="shared" si="66"/>
        <v>5.183999999999999E-2</v>
      </c>
      <c r="FE10" s="55">
        <f t="shared" si="67"/>
        <v>4</v>
      </c>
      <c r="FF10" s="54">
        <f t="shared" si="68"/>
        <v>0.8</v>
      </c>
      <c r="FG10" s="57">
        <f t="shared" si="69"/>
        <v>0</v>
      </c>
      <c r="FH10" s="57">
        <f t="shared" si="70"/>
        <v>0</v>
      </c>
      <c r="FI10" s="56">
        <f t="shared" si="71"/>
        <v>0</v>
      </c>
      <c r="FJ10" s="55">
        <f t="shared" si="72"/>
        <v>1</v>
      </c>
      <c r="FK10" s="54">
        <f t="shared" si="73"/>
        <v>5.183999999999999E-2</v>
      </c>
      <c r="FL10" s="55">
        <f t="shared" si="74"/>
        <v>4</v>
      </c>
      <c r="FM10" s="54">
        <f t="shared" si="75"/>
        <v>0.8</v>
      </c>
      <c r="FN10" s="57">
        <f t="shared" si="76"/>
        <v>0</v>
      </c>
      <c r="FO10" s="57">
        <f t="shared" si="77"/>
        <v>0</v>
      </c>
      <c r="FP10" s="56">
        <f t="shared" si="78"/>
        <v>0</v>
      </c>
      <c r="FQ10" s="55">
        <f t="shared" si="79"/>
        <v>1</v>
      </c>
      <c r="FR10" s="54">
        <f t="shared" si="80"/>
        <v>5.183999999999999E-2</v>
      </c>
      <c r="FS10" s="55">
        <f t="shared" si="81"/>
        <v>4</v>
      </c>
      <c r="FT10" s="54">
        <f t="shared" si="82"/>
        <v>0.8</v>
      </c>
      <c r="FU10" s="57">
        <f t="shared" si="83"/>
        <v>0</v>
      </c>
      <c r="FV10" s="57">
        <f t="shared" si="84"/>
        <v>0</v>
      </c>
      <c r="FW10" s="56">
        <f t="shared" si="85"/>
        <v>0</v>
      </c>
      <c r="FX10" s="55">
        <f t="shared" si="86"/>
        <v>1</v>
      </c>
      <c r="FY10" s="54">
        <f t="shared" si="87"/>
        <v>5.183999999999999E-2</v>
      </c>
      <c r="FZ10" s="55">
        <f t="shared" si="88"/>
        <v>4</v>
      </c>
      <c r="GA10" s="54">
        <f t="shared" si="89"/>
        <v>0.8</v>
      </c>
      <c r="GB10" s="57">
        <f t="shared" si="90"/>
        <v>0</v>
      </c>
      <c r="GC10" s="57">
        <f t="shared" si="91"/>
        <v>0</v>
      </c>
      <c r="GD10" s="56">
        <f t="shared" si="92"/>
        <v>0</v>
      </c>
      <c r="GE10" s="55">
        <f t="shared" si="93"/>
        <v>1</v>
      </c>
      <c r="GF10" s="54">
        <f t="shared" si="94"/>
        <v>5.183999999999999E-2</v>
      </c>
      <c r="GG10" s="55">
        <f t="shared" si="95"/>
        <v>4</v>
      </c>
      <c r="GH10" s="54">
        <f t="shared" si="96"/>
        <v>0.8</v>
      </c>
      <c r="GI10" s="54">
        <f t="shared" si="97"/>
        <v>0.8</v>
      </c>
      <c r="GJ10" s="53"/>
    </row>
    <row r="11" spans="1:193 1680:1680" ht="409.6" x14ac:dyDescent="0.2">
      <c r="A11" s="75">
        <v>3</v>
      </c>
      <c r="B11" s="169" t="s">
        <v>516</v>
      </c>
      <c r="C11" s="77" t="s">
        <v>518</v>
      </c>
      <c r="D11" s="166" t="s">
        <v>205</v>
      </c>
      <c r="E11" s="168" t="s">
        <v>466</v>
      </c>
      <c r="F11" s="168" t="s">
        <v>225</v>
      </c>
      <c r="G11" s="79" t="s">
        <v>212</v>
      </c>
      <c r="H11" s="72" t="s">
        <v>169</v>
      </c>
      <c r="I11" s="166" t="s">
        <v>20</v>
      </c>
      <c r="J11" s="71" t="s">
        <v>54</v>
      </c>
      <c r="K11" s="71" t="s">
        <v>54</v>
      </c>
      <c r="L11" s="71" t="s">
        <v>53</v>
      </c>
      <c r="M11" s="71" t="s">
        <v>53</v>
      </c>
      <c r="N11" s="71" t="s">
        <v>54</v>
      </c>
      <c r="O11" s="71" t="s">
        <v>54</v>
      </c>
      <c r="P11" s="71" t="s">
        <v>53</v>
      </c>
      <c r="Q11" s="71" t="s">
        <v>53</v>
      </c>
      <c r="R11" s="71" t="s">
        <v>54</v>
      </c>
      <c r="S11" s="71" t="s">
        <v>54</v>
      </c>
      <c r="T11" s="71" t="s">
        <v>53</v>
      </c>
      <c r="U11" s="71" t="s">
        <v>54</v>
      </c>
      <c r="V11" s="71" t="s">
        <v>53</v>
      </c>
      <c r="W11" s="71" t="s">
        <v>53</v>
      </c>
      <c r="X11" s="71" t="s">
        <v>54</v>
      </c>
      <c r="Y11" s="71" t="s">
        <v>53</v>
      </c>
      <c r="Z11" s="71" t="s">
        <v>54</v>
      </c>
      <c r="AA11" s="71" t="s">
        <v>53</v>
      </c>
      <c r="AB11" s="71" t="s">
        <v>54</v>
      </c>
      <c r="AC11" s="70" t="str">
        <f t="shared" si="0"/>
        <v>2 - Baja</v>
      </c>
      <c r="AD11" s="64">
        <f t="shared" si="1"/>
        <v>0.4</v>
      </c>
      <c r="AE11" s="70" t="str">
        <f t="shared" si="2"/>
        <v>4 - Mayor</v>
      </c>
      <c r="AF11" s="64">
        <f t="shared" si="3"/>
        <v>0.8</v>
      </c>
      <c r="AG11" s="69" t="str">
        <f>IFERROR(INDEX(PREINVERSION!$BLU$598:$BLY$602,MATCH(I11,PREINVERSION!$BLS$598:$BLS$602,0),MATCH(AE11,PREINVERSION!$BLU$596:$BLY$596,0)),"")</f>
        <v>MODERADO</v>
      </c>
      <c r="AH11" s="64">
        <f t="shared" si="4"/>
        <v>0.32000000000000006</v>
      </c>
      <c r="AI11" s="77" t="s">
        <v>514</v>
      </c>
      <c r="AJ11" s="78" t="s">
        <v>513</v>
      </c>
      <c r="AK11" s="72" t="s">
        <v>512</v>
      </c>
      <c r="AL11" s="67" t="s">
        <v>511</v>
      </c>
      <c r="AM11" s="62" t="s">
        <v>34</v>
      </c>
      <c r="AN11" s="67" t="s">
        <v>45</v>
      </c>
      <c r="AO11" s="67" t="s">
        <v>50</v>
      </c>
      <c r="AP11" s="62" t="s">
        <v>52</v>
      </c>
      <c r="AQ11" s="62" t="s">
        <v>35</v>
      </c>
      <c r="AR11" s="67" t="s">
        <v>45</v>
      </c>
      <c r="AS11" s="67" t="s">
        <v>50</v>
      </c>
      <c r="AT11" s="62" t="s">
        <v>52</v>
      </c>
      <c r="AU11" s="62" t="s">
        <v>34</v>
      </c>
      <c r="AV11" s="67" t="s">
        <v>45</v>
      </c>
      <c r="AW11" s="67" t="s">
        <v>50</v>
      </c>
      <c r="AX11" s="62" t="s">
        <v>52</v>
      </c>
      <c r="AY11" s="62" t="s">
        <v>34</v>
      </c>
      <c r="AZ11" s="67" t="s">
        <v>45</v>
      </c>
      <c r="BA11" s="67" t="s">
        <v>50</v>
      </c>
      <c r="BB11" s="62" t="s">
        <v>52</v>
      </c>
      <c r="BC11" s="62"/>
      <c r="BD11" s="67"/>
      <c r="BE11" s="67"/>
      <c r="BF11" s="62"/>
      <c r="BG11" s="62"/>
      <c r="BH11" s="67"/>
      <c r="BI11" s="67"/>
      <c r="BJ11" s="62"/>
      <c r="BK11" s="62"/>
      <c r="BL11" s="67"/>
      <c r="BM11" s="67"/>
      <c r="BN11" s="62"/>
      <c r="BO11" s="62"/>
      <c r="BP11" s="67"/>
      <c r="BQ11" s="67"/>
      <c r="BR11" s="62"/>
      <c r="BS11" s="62"/>
      <c r="BT11" s="67"/>
      <c r="BU11" s="67"/>
      <c r="BV11" s="62"/>
      <c r="BW11" s="62"/>
      <c r="BX11" s="67"/>
      <c r="BY11" s="67"/>
      <c r="BZ11" s="62"/>
      <c r="CA11" s="62"/>
      <c r="CB11" s="67"/>
      <c r="CC11" s="67"/>
      <c r="CD11" s="62"/>
      <c r="CE11" s="62"/>
      <c r="CF11" s="67"/>
      <c r="CG11" s="67"/>
      <c r="CH11" s="62"/>
      <c r="CI11" s="67"/>
      <c r="CJ11" s="67"/>
      <c r="CK11" s="62"/>
      <c r="CL11" s="66" t="str">
        <f>IFERROR(IF(GE11&lt;=1,"1 - Muy Baja",VLOOKUP(GE11,[5]PREINVERSION!$BLR$691:$BLS$695,2,0)),"")</f>
        <v>1 - Muy Baja</v>
      </c>
      <c r="CM11" s="65">
        <f t="shared" si="5"/>
        <v>5.183999999999999E-2</v>
      </c>
      <c r="CN11" s="66" t="str">
        <f>IFERROR(IF(GG11&lt;=1,"1 - Leve",HLOOKUP(GG11,'[4]G FINANC'!$BLU$681:$BLY$682,2,0)),"")</f>
        <v>4 - Mayor</v>
      </c>
      <c r="CO11" s="65">
        <f t="shared" si="6"/>
        <v>0.8</v>
      </c>
      <c r="CP11" s="63" t="str">
        <f t="shared" si="7"/>
        <v>MODERADO</v>
      </c>
      <c r="CQ11" s="64">
        <f t="shared" si="8"/>
        <v>4.1471999999999995E-2</v>
      </c>
      <c r="CR11" s="77" t="s">
        <v>475</v>
      </c>
      <c r="CS11" s="63">
        <f t="shared" si="9"/>
        <v>3</v>
      </c>
      <c r="CT11" s="62"/>
      <c r="CU11" s="77" t="s">
        <v>517</v>
      </c>
      <c r="CV11" s="511" t="s">
        <v>473</v>
      </c>
      <c r="CW11" s="60"/>
      <c r="CX11" s="56">
        <f t="shared" si="10"/>
        <v>10</v>
      </c>
      <c r="CY11" s="59">
        <f t="shared" si="11"/>
        <v>4</v>
      </c>
      <c r="CZ11" s="56" t="str">
        <f t="shared" si="12"/>
        <v>Mayor</v>
      </c>
      <c r="DA11" s="58">
        <f t="shared" si="13"/>
        <v>0.8</v>
      </c>
      <c r="DB11" s="57">
        <f t="shared" si="14"/>
        <v>0.15</v>
      </c>
      <c r="DC11" s="57">
        <f t="shared" si="15"/>
        <v>0.25</v>
      </c>
      <c r="DD11" s="56">
        <f t="shared" si="16"/>
        <v>0.4</v>
      </c>
      <c r="DE11" s="55">
        <f t="shared" si="17"/>
        <v>2</v>
      </c>
      <c r="DF11" s="54">
        <f t="shared" si="18"/>
        <v>0.24</v>
      </c>
      <c r="DG11" s="55">
        <f t="shared" si="19"/>
        <v>4</v>
      </c>
      <c r="DH11" s="55"/>
      <c r="DI11" s="54">
        <f t="shared" si="20"/>
        <v>0.8</v>
      </c>
      <c r="DJ11" s="57">
        <f t="shared" si="21"/>
        <v>0.15</v>
      </c>
      <c r="DK11" s="57">
        <f t="shared" si="22"/>
        <v>0.25</v>
      </c>
      <c r="DL11" s="56">
        <f t="shared" si="23"/>
        <v>0.4</v>
      </c>
      <c r="DM11" s="55">
        <f t="shared" si="24"/>
        <v>1</v>
      </c>
      <c r="DN11" s="54">
        <f t="shared" si="25"/>
        <v>0.14399999999999999</v>
      </c>
      <c r="DO11" s="55">
        <f t="shared" si="26"/>
        <v>4</v>
      </c>
      <c r="DP11" s="54">
        <f t="shared" si="27"/>
        <v>0.8</v>
      </c>
      <c r="DQ11" s="57">
        <f t="shared" si="28"/>
        <v>0.15</v>
      </c>
      <c r="DR11" s="57">
        <f t="shared" si="29"/>
        <v>0.25</v>
      </c>
      <c r="DS11" s="56">
        <f t="shared" si="30"/>
        <v>0.4</v>
      </c>
      <c r="DT11" s="55">
        <f t="shared" si="31"/>
        <v>1</v>
      </c>
      <c r="DU11" s="54">
        <f t="shared" si="32"/>
        <v>8.6399999999999991E-2</v>
      </c>
      <c r="DV11" s="55">
        <f t="shared" si="33"/>
        <v>4</v>
      </c>
      <c r="DW11" s="54">
        <f t="shared" si="34"/>
        <v>0.8</v>
      </c>
      <c r="DX11" s="57">
        <f t="shared" si="35"/>
        <v>0.15</v>
      </c>
      <c r="DY11" s="57">
        <f>IF(BA11="",0,IF(BA11="Preventivo",0.25,IF(BA11="Detectivo",0.15,IF(BA12="Correctivo",0.1,0))))</f>
        <v>0.25</v>
      </c>
      <c r="DZ11" s="56">
        <f t="shared" si="36"/>
        <v>0.4</v>
      </c>
      <c r="EA11" s="55">
        <f t="shared" si="37"/>
        <v>1</v>
      </c>
      <c r="EB11" s="54">
        <f t="shared" si="38"/>
        <v>5.183999999999999E-2</v>
      </c>
      <c r="EC11" s="55">
        <f t="shared" si="39"/>
        <v>4</v>
      </c>
      <c r="ED11" s="54">
        <f t="shared" si="40"/>
        <v>0.8</v>
      </c>
      <c r="EE11" s="57">
        <f t="shared" si="41"/>
        <v>0</v>
      </c>
      <c r="EF11" s="57">
        <f t="shared" si="42"/>
        <v>0</v>
      </c>
      <c r="EG11" s="56">
        <f t="shared" si="43"/>
        <v>0</v>
      </c>
      <c r="EH11" s="55">
        <f t="shared" si="44"/>
        <v>1</v>
      </c>
      <c r="EI11" s="54">
        <f t="shared" si="45"/>
        <v>5.183999999999999E-2</v>
      </c>
      <c r="EJ11" s="55">
        <f t="shared" si="46"/>
        <v>4</v>
      </c>
      <c r="EK11" s="54">
        <f t="shared" si="47"/>
        <v>0.8</v>
      </c>
      <c r="EL11" s="57">
        <f t="shared" si="48"/>
        <v>0</v>
      </c>
      <c r="EM11" s="57">
        <f t="shared" si="49"/>
        <v>0</v>
      </c>
      <c r="EN11" s="56">
        <f t="shared" si="50"/>
        <v>0</v>
      </c>
      <c r="EO11" s="55">
        <f t="shared" si="51"/>
        <v>1</v>
      </c>
      <c r="EP11" s="54">
        <f t="shared" si="52"/>
        <v>5.183999999999999E-2</v>
      </c>
      <c r="EQ11" s="55">
        <f t="shared" si="53"/>
        <v>4</v>
      </c>
      <c r="ER11" s="54">
        <f t="shared" si="54"/>
        <v>0.8</v>
      </c>
      <c r="ES11" s="57">
        <f t="shared" si="55"/>
        <v>0</v>
      </c>
      <c r="ET11" s="57">
        <f t="shared" si="56"/>
        <v>0</v>
      </c>
      <c r="EU11" s="56">
        <f t="shared" si="57"/>
        <v>0</v>
      </c>
      <c r="EV11" s="55">
        <f t="shared" si="58"/>
        <v>1</v>
      </c>
      <c r="EW11" s="54">
        <f t="shared" si="59"/>
        <v>5.183999999999999E-2</v>
      </c>
      <c r="EX11" s="55">
        <f t="shared" si="60"/>
        <v>4</v>
      </c>
      <c r="EY11" s="54">
        <f t="shared" si="61"/>
        <v>0.8</v>
      </c>
      <c r="EZ11" s="57">
        <f t="shared" si="62"/>
        <v>0</v>
      </c>
      <c r="FA11" s="57">
        <f t="shared" si="63"/>
        <v>0</v>
      </c>
      <c r="FB11" s="56">
        <f t="shared" si="64"/>
        <v>0</v>
      </c>
      <c r="FC11" s="55">
        <f t="shared" si="65"/>
        <v>1</v>
      </c>
      <c r="FD11" s="54">
        <f t="shared" si="66"/>
        <v>5.183999999999999E-2</v>
      </c>
      <c r="FE11" s="55">
        <f t="shared" si="67"/>
        <v>4</v>
      </c>
      <c r="FF11" s="54">
        <f t="shared" si="68"/>
        <v>0.8</v>
      </c>
      <c r="FG11" s="57">
        <f t="shared" si="69"/>
        <v>0</v>
      </c>
      <c r="FH11" s="57">
        <f t="shared" si="70"/>
        <v>0</v>
      </c>
      <c r="FI11" s="56">
        <f t="shared" si="71"/>
        <v>0</v>
      </c>
      <c r="FJ11" s="55">
        <f t="shared" si="72"/>
        <v>1</v>
      </c>
      <c r="FK11" s="54">
        <f t="shared" si="73"/>
        <v>5.183999999999999E-2</v>
      </c>
      <c r="FL11" s="55">
        <f t="shared" si="74"/>
        <v>4</v>
      </c>
      <c r="FM11" s="54">
        <f t="shared" si="75"/>
        <v>0.8</v>
      </c>
      <c r="FN11" s="57">
        <f t="shared" si="76"/>
        <v>0</v>
      </c>
      <c r="FO11" s="57">
        <f t="shared" si="77"/>
        <v>0</v>
      </c>
      <c r="FP11" s="56">
        <f t="shared" si="78"/>
        <v>0</v>
      </c>
      <c r="FQ11" s="55">
        <f t="shared" si="79"/>
        <v>1</v>
      </c>
      <c r="FR11" s="54">
        <f t="shared" si="80"/>
        <v>5.183999999999999E-2</v>
      </c>
      <c r="FS11" s="55">
        <f t="shared" si="81"/>
        <v>4</v>
      </c>
      <c r="FT11" s="54">
        <f t="shared" si="82"/>
        <v>0.8</v>
      </c>
      <c r="FU11" s="57">
        <f t="shared" si="83"/>
        <v>0</v>
      </c>
      <c r="FV11" s="57">
        <f t="shared" si="84"/>
        <v>0</v>
      </c>
      <c r="FW11" s="56">
        <f t="shared" si="85"/>
        <v>0</v>
      </c>
      <c r="FX11" s="55">
        <f t="shared" si="86"/>
        <v>1</v>
      </c>
      <c r="FY11" s="54">
        <f t="shared" si="87"/>
        <v>5.183999999999999E-2</v>
      </c>
      <c r="FZ11" s="55">
        <f t="shared" si="88"/>
        <v>4</v>
      </c>
      <c r="GA11" s="54">
        <f t="shared" si="89"/>
        <v>0.8</v>
      </c>
      <c r="GB11" s="57">
        <f t="shared" si="90"/>
        <v>0</v>
      </c>
      <c r="GC11" s="57">
        <f t="shared" si="91"/>
        <v>0</v>
      </c>
      <c r="GD11" s="56">
        <f t="shared" si="92"/>
        <v>0</v>
      </c>
      <c r="GE11" s="55">
        <f t="shared" si="93"/>
        <v>1</v>
      </c>
      <c r="GF11" s="54">
        <f t="shared" si="94"/>
        <v>5.183999999999999E-2</v>
      </c>
      <c r="GG11" s="55">
        <f t="shared" si="95"/>
        <v>4</v>
      </c>
      <c r="GH11" s="54">
        <f t="shared" si="96"/>
        <v>0.8</v>
      </c>
      <c r="GI11" s="54">
        <f t="shared" si="97"/>
        <v>0.8</v>
      </c>
      <c r="GJ11" s="53"/>
      <c r="GK11" s="5"/>
    </row>
    <row r="12" spans="1:193 1680:1680" ht="409.6" x14ac:dyDescent="0.2">
      <c r="A12" s="75">
        <v>4</v>
      </c>
      <c r="B12" s="169" t="s">
        <v>516</v>
      </c>
      <c r="C12" s="77" t="s">
        <v>515</v>
      </c>
      <c r="D12" s="166" t="s">
        <v>206</v>
      </c>
      <c r="E12" s="168" t="s">
        <v>466</v>
      </c>
      <c r="F12" s="168" t="s">
        <v>222</v>
      </c>
      <c r="G12" s="79" t="s">
        <v>467</v>
      </c>
      <c r="H12" s="72" t="s">
        <v>169</v>
      </c>
      <c r="I12" s="166" t="s">
        <v>20</v>
      </c>
      <c r="J12" s="71" t="s">
        <v>54</v>
      </c>
      <c r="K12" s="71" t="s">
        <v>54</v>
      </c>
      <c r="L12" s="71" t="s">
        <v>53</v>
      </c>
      <c r="M12" s="71" t="s">
        <v>53</v>
      </c>
      <c r="N12" s="71" t="s">
        <v>54</v>
      </c>
      <c r="O12" s="71" t="s">
        <v>54</v>
      </c>
      <c r="P12" s="71" t="s">
        <v>53</v>
      </c>
      <c r="Q12" s="71" t="s">
        <v>53</v>
      </c>
      <c r="R12" s="71" t="s">
        <v>54</v>
      </c>
      <c r="S12" s="71" t="s">
        <v>54</v>
      </c>
      <c r="T12" s="71" t="s">
        <v>53</v>
      </c>
      <c r="U12" s="71" t="s">
        <v>54</v>
      </c>
      <c r="V12" s="71" t="s">
        <v>53</v>
      </c>
      <c r="W12" s="71" t="s">
        <v>53</v>
      </c>
      <c r="X12" s="71" t="s">
        <v>53</v>
      </c>
      <c r="Y12" s="71" t="s">
        <v>53</v>
      </c>
      <c r="Z12" s="71" t="s">
        <v>54</v>
      </c>
      <c r="AA12" s="71" t="s">
        <v>53</v>
      </c>
      <c r="AB12" s="71" t="s">
        <v>54</v>
      </c>
      <c r="AC12" s="70" t="str">
        <f t="shared" si="0"/>
        <v>2 - Baja</v>
      </c>
      <c r="AD12" s="64">
        <f t="shared" si="1"/>
        <v>0.4</v>
      </c>
      <c r="AE12" s="70" t="str">
        <f t="shared" si="2"/>
        <v>4 - Mayor</v>
      </c>
      <c r="AF12" s="64">
        <f t="shared" si="3"/>
        <v>0.8</v>
      </c>
      <c r="AG12" s="69" t="str">
        <f>IFERROR(INDEX(PREINVERSION!$BLU$598:$BLY$602,MATCH(I12,PREINVERSION!$BLS$598:$BLS$602,0),MATCH(AE12,PREINVERSION!$BLU$596:$BLY$596,0)),"")</f>
        <v>MODERADO</v>
      </c>
      <c r="AH12" s="64">
        <f t="shared" si="4"/>
        <v>0.32000000000000006</v>
      </c>
      <c r="AI12" s="77" t="s">
        <v>514</v>
      </c>
      <c r="AJ12" s="78" t="s">
        <v>513</v>
      </c>
      <c r="AK12" s="72" t="s">
        <v>512</v>
      </c>
      <c r="AL12" s="67" t="s">
        <v>511</v>
      </c>
      <c r="AM12" s="62" t="s">
        <v>34</v>
      </c>
      <c r="AN12" s="67" t="s">
        <v>45</v>
      </c>
      <c r="AO12" s="67" t="s">
        <v>50</v>
      </c>
      <c r="AP12" s="62" t="s">
        <v>52</v>
      </c>
      <c r="AQ12" s="62" t="s">
        <v>35</v>
      </c>
      <c r="AR12" s="67" t="s">
        <v>45</v>
      </c>
      <c r="AS12" s="67" t="s">
        <v>50</v>
      </c>
      <c r="AT12" s="62" t="s">
        <v>52</v>
      </c>
      <c r="AU12" s="62" t="s">
        <v>34</v>
      </c>
      <c r="AV12" s="67" t="s">
        <v>45</v>
      </c>
      <c r="AW12" s="67" t="s">
        <v>50</v>
      </c>
      <c r="AX12" s="62" t="s">
        <v>52</v>
      </c>
      <c r="AY12" s="62" t="s">
        <v>34</v>
      </c>
      <c r="AZ12" s="67" t="s">
        <v>45</v>
      </c>
      <c r="BA12" s="67" t="s">
        <v>50</v>
      </c>
      <c r="BB12" s="62" t="s">
        <v>52</v>
      </c>
      <c r="BC12" s="62"/>
      <c r="BD12" s="67"/>
      <c r="BE12" s="67"/>
      <c r="BF12" s="62"/>
      <c r="BG12" s="62"/>
      <c r="BH12" s="67"/>
      <c r="BI12" s="67"/>
      <c r="BJ12" s="62"/>
      <c r="BK12" s="62"/>
      <c r="BL12" s="67"/>
      <c r="BM12" s="67"/>
      <c r="BN12" s="62"/>
      <c r="BO12" s="62"/>
      <c r="BP12" s="67"/>
      <c r="BQ12" s="67"/>
      <c r="BR12" s="62"/>
      <c r="BS12" s="62"/>
      <c r="BT12" s="67"/>
      <c r="BU12" s="67"/>
      <c r="BV12" s="62"/>
      <c r="BW12" s="62"/>
      <c r="BX12" s="67"/>
      <c r="BY12" s="67"/>
      <c r="BZ12" s="62"/>
      <c r="CA12" s="62"/>
      <c r="CB12" s="67"/>
      <c r="CC12" s="67"/>
      <c r="CD12" s="62"/>
      <c r="CE12" s="62"/>
      <c r="CF12" s="67"/>
      <c r="CG12" s="67"/>
      <c r="CH12" s="62"/>
      <c r="CI12" s="67"/>
      <c r="CJ12" s="67"/>
      <c r="CK12" s="62"/>
      <c r="CL12" s="66" t="str">
        <f>IFERROR(IF(GE12&lt;=1,"1 - Muy Baja",VLOOKUP(GE12,[5]PREINVERSION!$BLR$691:$BLS$695,2,0)),"")</f>
        <v>1 - Muy Baja</v>
      </c>
      <c r="CM12" s="65">
        <f t="shared" si="5"/>
        <v>5.183999999999999E-2</v>
      </c>
      <c r="CN12" s="66" t="str">
        <f>IFERROR(IF(GG12&lt;=1,"1 - Leve",HLOOKUP(GG12,'[4]G FINANC'!$BLU$681:$BLY$682,2,0)),"")</f>
        <v>4 - Mayor</v>
      </c>
      <c r="CO12" s="65">
        <f t="shared" si="6"/>
        <v>0.8</v>
      </c>
      <c r="CP12" s="63" t="str">
        <f t="shared" si="7"/>
        <v>MODERADO</v>
      </c>
      <c r="CQ12" s="64">
        <f t="shared" si="8"/>
        <v>4.1471999999999995E-2</v>
      </c>
      <c r="CR12" s="77" t="s">
        <v>238</v>
      </c>
      <c r="CS12" s="63">
        <f t="shared" si="9"/>
        <v>3</v>
      </c>
      <c r="CT12" s="62"/>
      <c r="CU12" s="77" t="s">
        <v>510</v>
      </c>
      <c r="CV12" s="511" t="s">
        <v>473</v>
      </c>
      <c r="CW12" s="60"/>
      <c r="CX12" s="56">
        <f t="shared" si="10"/>
        <v>9</v>
      </c>
      <c r="CY12" s="59">
        <f t="shared" si="11"/>
        <v>4</v>
      </c>
      <c r="CZ12" s="56" t="str">
        <f t="shared" si="12"/>
        <v>Mayor</v>
      </c>
      <c r="DA12" s="58">
        <f t="shared" si="13"/>
        <v>0.8</v>
      </c>
      <c r="DB12" s="57">
        <f t="shared" si="14"/>
        <v>0.15</v>
      </c>
      <c r="DC12" s="57">
        <f t="shared" si="15"/>
        <v>0.25</v>
      </c>
      <c r="DD12" s="56">
        <f t="shared" si="16"/>
        <v>0.4</v>
      </c>
      <c r="DE12" s="55">
        <f t="shared" si="17"/>
        <v>2</v>
      </c>
      <c r="DF12" s="54">
        <f t="shared" si="18"/>
        <v>0.24</v>
      </c>
      <c r="DG12" s="55">
        <f t="shared" si="19"/>
        <v>4</v>
      </c>
      <c r="DH12" s="55"/>
      <c r="DI12" s="54">
        <f t="shared" si="20"/>
        <v>0.8</v>
      </c>
      <c r="DJ12" s="57">
        <f t="shared" si="21"/>
        <v>0.15</v>
      </c>
      <c r="DK12" s="57">
        <f t="shared" si="22"/>
        <v>0.25</v>
      </c>
      <c r="DL12" s="56">
        <f t="shared" si="23"/>
        <v>0.4</v>
      </c>
      <c r="DM12" s="55">
        <f t="shared" si="24"/>
        <v>1</v>
      </c>
      <c r="DN12" s="54">
        <f t="shared" si="25"/>
        <v>0.14399999999999999</v>
      </c>
      <c r="DO12" s="55">
        <f t="shared" si="26"/>
        <v>4</v>
      </c>
      <c r="DP12" s="54">
        <f t="shared" si="27"/>
        <v>0.8</v>
      </c>
      <c r="DQ12" s="57">
        <f t="shared" si="28"/>
        <v>0.15</v>
      </c>
      <c r="DR12" s="57">
        <f t="shared" si="29"/>
        <v>0.25</v>
      </c>
      <c r="DS12" s="56">
        <f t="shared" si="30"/>
        <v>0.4</v>
      </c>
      <c r="DT12" s="55">
        <f t="shared" si="31"/>
        <v>1</v>
      </c>
      <c r="DU12" s="54">
        <f t="shared" si="32"/>
        <v>8.6399999999999991E-2</v>
      </c>
      <c r="DV12" s="55">
        <f t="shared" si="33"/>
        <v>4</v>
      </c>
      <c r="DW12" s="54">
        <f t="shared" si="34"/>
        <v>0.8</v>
      </c>
      <c r="DX12" s="57">
        <f t="shared" si="35"/>
        <v>0.15</v>
      </c>
      <c r="DY12" s="57">
        <f>IF(BA12="",0,IF(BA12="Preventivo",0.25,IF(BA12="Detectivo",0.15,IF(BA15="Correctivo",0.1,0))))</f>
        <v>0.25</v>
      </c>
      <c r="DZ12" s="56">
        <f t="shared" si="36"/>
        <v>0.4</v>
      </c>
      <c r="EA12" s="55">
        <f t="shared" si="37"/>
        <v>1</v>
      </c>
      <c r="EB12" s="54">
        <f t="shared" si="38"/>
        <v>5.183999999999999E-2</v>
      </c>
      <c r="EC12" s="55">
        <f t="shared" si="39"/>
        <v>4</v>
      </c>
      <c r="ED12" s="54">
        <f t="shared" si="40"/>
        <v>0.8</v>
      </c>
      <c r="EE12" s="57">
        <f t="shared" si="41"/>
        <v>0</v>
      </c>
      <c r="EF12" s="57">
        <f t="shared" si="42"/>
        <v>0</v>
      </c>
      <c r="EG12" s="56">
        <f t="shared" si="43"/>
        <v>0</v>
      </c>
      <c r="EH12" s="55">
        <f t="shared" si="44"/>
        <v>1</v>
      </c>
      <c r="EI12" s="54">
        <f t="shared" si="45"/>
        <v>5.183999999999999E-2</v>
      </c>
      <c r="EJ12" s="55">
        <f t="shared" si="46"/>
        <v>4</v>
      </c>
      <c r="EK12" s="54">
        <f t="shared" si="47"/>
        <v>0.8</v>
      </c>
      <c r="EL12" s="57">
        <f t="shared" si="48"/>
        <v>0</v>
      </c>
      <c r="EM12" s="57">
        <f t="shared" si="49"/>
        <v>0</v>
      </c>
      <c r="EN12" s="56">
        <f t="shared" si="50"/>
        <v>0</v>
      </c>
      <c r="EO12" s="55">
        <f t="shared" si="51"/>
        <v>1</v>
      </c>
      <c r="EP12" s="54">
        <f t="shared" si="52"/>
        <v>5.183999999999999E-2</v>
      </c>
      <c r="EQ12" s="55">
        <f t="shared" si="53"/>
        <v>4</v>
      </c>
      <c r="ER12" s="54">
        <f t="shared" si="54"/>
        <v>0.8</v>
      </c>
      <c r="ES12" s="57">
        <f t="shared" si="55"/>
        <v>0</v>
      </c>
      <c r="ET12" s="57">
        <f t="shared" si="56"/>
        <v>0</v>
      </c>
      <c r="EU12" s="56">
        <f t="shared" si="57"/>
        <v>0</v>
      </c>
      <c r="EV12" s="55">
        <f t="shared" si="58"/>
        <v>1</v>
      </c>
      <c r="EW12" s="54">
        <f t="shared" si="59"/>
        <v>5.183999999999999E-2</v>
      </c>
      <c r="EX12" s="55">
        <f t="shared" si="60"/>
        <v>4</v>
      </c>
      <c r="EY12" s="54">
        <f t="shared" si="61"/>
        <v>0.8</v>
      </c>
      <c r="EZ12" s="57">
        <f t="shared" si="62"/>
        <v>0</v>
      </c>
      <c r="FA12" s="57">
        <f t="shared" si="63"/>
        <v>0</v>
      </c>
      <c r="FB12" s="56">
        <f t="shared" si="64"/>
        <v>0</v>
      </c>
      <c r="FC12" s="55">
        <f t="shared" si="65"/>
        <v>1</v>
      </c>
      <c r="FD12" s="54">
        <f t="shared" si="66"/>
        <v>5.183999999999999E-2</v>
      </c>
      <c r="FE12" s="55">
        <f t="shared" si="67"/>
        <v>4</v>
      </c>
      <c r="FF12" s="54">
        <f t="shared" si="68"/>
        <v>0.8</v>
      </c>
      <c r="FG12" s="57">
        <f t="shared" si="69"/>
        <v>0</v>
      </c>
      <c r="FH12" s="57">
        <f t="shared" si="70"/>
        <v>0</v>
      </c>
      <c r="FI12" s="56">
        <f t="shared" si="71"/>
        <v>0</v>
      </c>
      <c r="FJ12" s="55">
        <f t="shared" si="72"/>
        <v>1</v>
      </c>
      <c r="FK12" s="54">
        <f t="shared" si="73"/>
        <v>5.183999999999999E-2</v>
      </c>
      <c r="FL12" s="55">
        <f t="shared" si="74"/>
        <v>4</v>
      </c>
      <c r="FM12" s="54">
        <f t="shared" si="75"/>
        <v>0.8</v>
      </c>
      <c r="FN12" s="57">
        <f t="shared" si="76"/>
        <v>0</v>
      </c>
      <c r="FO12" s="57">
        <f t="shared" si="77"/>
        <v>0</v>
      </c>
      <c r="FP12" s="56">
        <f t="shared" si="78"/>
        <v>0</v>
      </c>
      <c r="FQ12" s="55">
        <f t="shared" si="79"/>
        <v>1</v>
      </c>
      <c r="FR12" s="54">
        <f t="shared" si="80"/>
        <v>5.183999999999999E-2</v>
      </c>
      <c r="FS12" s="55">
        <f t="shared" si="81"/>
        <v>4</v>
      </c>
      <c r="FT12" s="54">
        <f t="shared" si="82"/>
        <v>0.8</v>
      </c>
      <c r="FU12" s="57">
        <f t="shared" si="83"/>
        <v>0</v>
      </c>
      <c r="FV12" s="57">
        <f t="shared" si="84"/>
        <v>0</v>
      </c>
      <c r="FW12" s="56">
        <f t="shared" si="85"/>
        <v>0</v>
      </c>
      <c r="FX12" s="55">
        <f t="shared" si="86"/>
        <v>1</v>
      </c>
      <c r="FY12" s="54">
        <f t="shared" si="87"/>
        <v>5.183999999999999E-2</v>
      </c>
      <c r="FZ12" s="55">
        <f t="shared" si="88"/>
        <v>4</v>
      </c>
      <c r="GA12" s="54">
        <f t="shared" si="89"/>
        <v>0.8</v>
      </c>
      <c r="GB12" s="57">
        <f t="shared" si="90"/>
        <v>0</v>
      </c>
      <c r="GC12" s="57">
        <f t="shared" si="91"/>
        <v>0</v>
      </c>
      <c r="GD12" s="56">
        <f t="shared" si="92"/>
        <v>0</v>
      </c>
      <c r="GE12" s="55">
        <f t="shared" si="93"/>
        <v>1</v>
      </c>
      <c r="GF12" s="54">
        <f t="shared" si="94"/>
        <v>5.183999999999999E-2</v>
      </c>
      <c r="GG12" s="55">
        <f t="shared" si="95"/>
        <v>4</v>
      </c>
      <c r="GH12" s="54">
        <f t="shared" si="96"/>
        <v>0.8</v>
      </c>
      <c r="GI12" s="54">
        <f t="shared" si="97"/>
        <v>0.8</v>
      </c>
      <c r="GJ12" s="53"/>
    </row>
    <row r="13" spans="1:193 1680:1680" ht="409.6" x14ac:dyDescent="0.2">
      <c r="A13" s="75">
        <v>5</v>
      </c>
      <c r="B13" s="169" t="s">
        <v>502</v>
      </c>
      <c r="C13" s="169" t="s">
        <v>509</v>
      </c>
      <c r="D13" s="166" t="s">
        <v>205</v>
      </c>
      <c r="E13" s="168" t="s">
        <v>466</v>
      </c>
      <c r="F13" s="168" t="s">
        <v>225</v>
      </c>
      <c r="G13" s="165" t="s">
        <v>220</v>
      </c>
      <c r="H13" s="72" t="s">
        <v>169</v>
      </c>
      <c r="I13" s="166" t="s">
        <v>20</v>
      </c>
      <c r="J13" s="71" t="s">
        <v>54</v>
      </c>
      <c r="K13" s="71" t="s">
        <v>53</v>
      </c>
      <c r="L13" s="71" t="s">
        <v>53</v>
      </c>
      <c r="M13" s="71" t="s">
        <v>53</v>
      </c>
      <c r="N13" s="71" t="s">
        <v>54</v>
      </c>
      <c r="O13" s="71" t="s">
        <v>53</v>
      </c>
      <c r="P13" s="71" t="s">
        <v>53</v>
      </c>
      <c r="Q13" s="71" t="s">
        <v>53</v>
      </c>
      <c r="R13" s="71" t="s">
        <v>54</v>
      </c>
      <c r="S13" s="71" t="s">
        <v>54</v>
      </c>
      <c r="T13" s="71" t="s">
        <v>53</v>
      </c>
      <c r="U13" s="71" t="s">
        <v>54</v>
      </c>
      <c r="V13" s="71" t="s">
        <v>53</v>
      </c>
      <c r="W13" s="71" t="s">
        <v>53</v>
      </c>
      <c r="X13" s="71" t="s">
        <v>54</v>
      </c>
      <c r="Y13" s="71" t="s">
        <v>53</v>
      </c>
      <c r="Z13" s="71" t="s">
        <v>54</v>
      </c>
      <c r="AA13" s="71" t="s">
        <v>53</v>
      </c>
      <c r="AB13" s="71" t="s">
        <v>53</v>
      </c>
      <c r="AC13" s="70" t="str">
        <f t="shared" si="0"/>
        <v>2 - Baja</v>
      </c>
      <c r="AD13" s="64">
        <f t="shared" si="1"/>
        <v>0.4</v>
      </c>
      <c r="AE13" s="70" t="str">
        <f t="shared" si="2"/>
        <v>4 - Mayor</v>
      </c>
      <c r="AF13" s="64">
        <f t="shared" si="3"/>
        <v>0.8</v>
      </c>
      <c r="AG13" s="69" t="str">
        <f>IFERROR(INDEX(PREINVERSION!$BLU$598:$BLY$602,MATCH(I13,PREINVERSION!$BLS$598:$BLS$602,0),MATCH(AE13,PREINVERSION!$BLU$596:$BLY$596,0)),"")</f>
        <v>MODERADO</v>
      </c>
      <c r="AH13" s="64">
        <f t="shared" si="4"/>
        <v>0.32000000000000006</v>
      </c>
      <c r="AI13" s="175" t="s">
        <v>507</v>
      </c>
      <c r="AJ13" s="61" t="s">
        <v>504</v>
      </c>
      <c r="AK13" s="61" t="s">
        <v>498</v>
      </c>
      <c r="AL13" s="61" t="s">
        <v>506</v>
      </c>
      <c r="AM13" s="62" t="s">
        <v>34</v>
      </c>
      <c r="AN13" s="67" t="s">
        <v>45</v>
      </c>
      <c r="AO13" s="67" t="s">
        <v>50</v>
      </c>
      <c r="AP13" s="62" t="s">
        <v>52</v>
      </c>
      <c r="AQ13" s="62" t="s">
        <v>34</v>
      </c>
      <c r="AR13" s="67" t="s">
        <v>45</v>
      </c>
      <c r="AS13" s="67" t="s">
        <v>50</v>
      </c>
      <c r="AT13" s="62" t="s">
        <v>52</v>
      </c>
      <c r="AU13" s="62"/>
      <c r="AV13" s="67"/>
      <c r="AW13" s="67"/>
      <c r="AX13" s="62"/>
      <c r="AY13" s="62"/>
      <c r="AZ13" s="67"/>
      <c r="BA13" s="67"/>
      <c r="BB13" s="62"/>
      <c r="BC13" s="62"/>
      <c r="BD13" s="67"/>
      <c r="BE13" s="67"/>
      <c r="BF13" s="62"/>
      <c r="BG13" s="62"/>
      <c r="BH13" s="67"/>
      <c r="BI13" s="67"/>
      <c r="BJ13" s="62"/>
      <c r="BK13" s="62"/>
      <c r="BL13" s="67"/>
      <c r="BM13" s="67"/>
      <c r="BN13" s="62"/>
      <c r="BO13" s="62"/>
      <c r="BP13" s="67"/>
      <c r="BQ13" s="67"/>
      <c r="BR13" s="62"/>
      <c r="BS13" s="62"/>
      <c r="BT13" s="67"/>
      <c r="BU13" s="67"/>
      <c r="BV13" s="62"/>
      <c r="BW13" s="62"/>
      <c r="BX13" s="67"/>
      <c r="BY13" s="67"/>
      <c r="BZ13" s="62"/>
      <c r="CA13" s="62"/>
      <c r="CB13" s="67"/>
      <c r="CC13" s="67"/>
      <c r="CD13" s="62"/>
      <c r="CE13" s="62"/>
      <c r="CF13" s="67"/>
      <c r="CG13" s="67"/>
      <c r="CH13" s="62"/>
      <c r="CI13" s="67"/>
      <c r="CJ13" s="67"/>
      <c r="CK13" s="62"/>
      <c r="CL13" s="66" t="str">
        <f>IFERROR(IF(GE13&lt;=1,"1 - Muy Baja",VLOOKUP(GE13,[5]PREINVERSION!$BLR$691:$BLS$695,2,0)),"")</f>
        <v>1 - Muy Baja</v>
      </c>
      <c r="CM13" s="65">
        <f t="shared" si="5"/>
        <v>0.14399999999999999</v>
      </c>
      <c r="CN13" s="66" t="str">
        <f>IFERROR(IF(GG13&lt;=1,"1 - Leve",HLOOKUP(GG13,'[4]G FINANC'!$BLU$681:$BLY$682,2,0)),"")</f>
        <v>4 - Mayor</v>
      </c>
      <c r="CO13" s="65">
        <f t="shared" si="6"/>
        <v>0.8</v>
      </c>
      <c r="CP13" s="63" t="str">
        <f t="shared" si="7"/>
        <v>MODERADO</v>
      </c>
      <c r="CQ13" s="64">
        <f t="shared" si="8"/>
        <v>0.1152</v>
      </c>
      <c r="CR13" s="77" t="s">
        <v>475</v>
      </c>
      <c r="CS13" s="63">
        <f t="shared" si="9"/>
        <v>3</v>
      </c>
      <c r="CT13" s="62"/>
      <c r="CU13" s="165" t="s">
        <v>503</v>
      </c>
      <c r="CV13" s="511" t="s">
        <v>473</v>
      </c>
      <c r="CW13" s="60"/>
      <c r="CX13" s="56">
        <f t="shared" si="10"/>
        <v>7</v>
      </c>
      <c r="CY13" s="59">
        <f t="shared" si="11"/>
        <v>4</v>
      </c>
      <c r="CZ13" s="56" t="str">
        <f t="shared" si="12"/>
        <v>Mayor</v>
      </c>
      <c r="DA13" s="58">
        <f t="shared" si="13"/>
        <v>0.8</v>
      </c>
      <c r="DB13" s="57">
        <f t="shared" si="14"/>
        <v>0.15</v>
      </c>
      <c r="DC13" s="57">
        <f t="shared" si="15"/>
        <v>0.25</v>
      </c>
      <c r="DD13" s="56">
        <f t="shared" si="16"/>
        <v>0.4</v>
      </c>
      <c r="DE13" s="55">
        <f t="shared" si="17"/>
        <v>2</v>
      </c>
      <c r="DF13" s="54">
        <f t="shared" si="18"/>
        <v>0.24</v>
      </c>
      <c r="DG13" s="55">
        <f t="shared" si="19"/>
        <v>4</v>
      </c>
      <c r="DH13" s="55"/>
      <c r="DI13" s="54">
        <f t="shared" si="20"/>
        <v>0.8</v>
      </c>
      <c r="DJ13" s="57">
        <f t="shared" si="21"/>
        <v>0.15</v>
      </c>
      <c r="DK13" s="57">
        <f t="shared" si="22"/>
        <v>0.25</v>
      </c>
      <c r="DL13" s="56">
        <f t="shared" si="23"/>
        <v>0.4</v>
      </c>
      <c r="DM13" s="55">
        <f t="shared" si="24"/>
        <v>1</v>
      </c>
      <c r="DN13" s="54">
        <f t="shared" si="25"/>
        <v>0.14399999999999999</v>
      </c>
      <c r="DO13" s="55">
        <f t="shared" si="26"/>
        <v>4</v>
      </c>
      <c r="DP13" s="54">
        <f t="shared" si="27"/>
        <v>0.8</v>
      </c>
      <c r="DQ13" s="57">
        <f t="shared" si="28"/>
        <v>0</v>
      </c>
      <c r="DR13" s="57">
        <f t="shared" si="29"/>
        <v>0</v>
      </c>
      <c r="DS13" s="56">
        <f t="shared" si="30"/>
        <v>0</v>
      </c>
      <c r="DT13" s="55">
        <f t="shared" si="31"/>
        <v>1</v>
      </c>
      <c r="DU13" s="54">
        <f t="shared" si="32"/>
        <v>0.14399999999999999</v>
      </c>
      <c r="DV13" s="55">
        <f t="shared" si="33"/>
        <v>4</v>
      </c>
      <c r="DW13" s="54">
        <f t="shared" si="34"/>
        <v>0.8</v>
      </c>
      <c r="DX13" s="57">
        <f t="shared" si="35"/>
        <v>0</v>
      </c>
      <c r="DY13" s="57">
        <f t="shared" ref="DY13:DY19" si="98">IF(BA13="",0,IF(BA13="Preventivo",0.25,IF(BA13="Detectivo",0.15,IF(BA14="Correctivo",0.1,0))))</f>
        <v>0</v>
      </c>
      <c r="DZ13" s="56">
        <f t="shared" si="36"/>
        <v>0</v>
      </c>
      <c r="EA13" s="55">
        <f t="shared" si="37"/>
        <v>1</v>
      </c>
      <c r="EB13" s="54">
        <f t="shared" si="38"/>
        <v>0.14399999999999999</v>
      </c>
      <c r="EC13" s="55">
        <f t="shared" si="39"/>
        <v>4</v>
      </c>
      <c r="ED13" s="54">
        <f t="shared" si="40"/>
        <v>0.8</v>
      </c>
      <c r="EE13" s="57">
        <f t="shared" si="41"/>
        <v>0</v>
      </c>
      <c r="EF13" s="57">
        <f t="shared" si="42"/>
        <v>0</v>
      </c>
      <c r="EG13" s="56">
        <f t="shared" si="43"/>
        <v>0</v>
      </c>
      <c r="EH13" s="55">
        <f t="shared" si="44"/>
        <v>1</v>
      </c>
      <c r="EI13" s="54">
        <f t="shared" si="45"/>
        <v>0.14399999999999999</v>
      </c>
      <c r="EJ13" s="55">
        <f t="shared" si="46"/>
        <v>4</v>
      </c>
      <c r="EK13" s="54">
        <f t="shared" si="47"/>
        <v>0.8</v>
      </c>
      <c r="EL13" s="57">
        <f t="shared" si="48"/>
        <v>0</v>
      </c>
      <c r="EM13" s="57">
        <f t="shared" si="49"/>
        <v>0</v>
      </c>
      <c r="EN13" s="56">
        <f t="shared" si="50"/>
        <v>0</v>
      </c>
      <c r="EO13" s="55">
        <f t="shared" si="51"/>
        <v>1</v>
      </c>
      <c r="EP13" s="54">
        <f t="shared" si="52"/>
        <v>0.14399999999999999</v>
      </c>
      <c r="EQ13" s="55">
        <f t="shared" si="53"/>
        <v>4</v>
      </c>
      <c r="ER13" s="54">
        <f t="shared" si="54"/>
        <v>0.8</v>
      </c>
      <c r="ES13" s="57">
        <f t="shared" si="55"/>
        <v>0</v>
      </c>
      <c r="ET13" s="57">
        <f t="shared" si="56"/>
        <v>0</v>
      </c>
      <c r="EU13" s="56">
        <f t="shared" si="57"/>
        <v>0</v>
      </c>
      <c r="EV13" s="55">
        <f t="shared" si="58"/>
        <v>1</v>
      </c>
      <c r="EW13" s="54">
        <f t="shared" si="59"/>
        <v>0.14399999999999999</v>
      </c>
      <c r="EX13" s="55">
        <f t="shared" si="60"/>
        <v>4</v>
      </c>
      <c r="EY13" s="54">
        <f t="shared" si="61"/>
        <v>0.8</v>
      </c>
      <c r="EZ13" s="57">
        <f t="shared" si="62"/>
        <v>0</v>
      </c>
      <c r="FA13" s="57">
        <f t="shared" si="63"/>
        <v>0</v>
      </c>
      <c r="FB13" s="56">
        <f t="shared" si="64"/>
        <v>0</v>
      </c>
      <c r="FC13" s="55">
        <f t="shared" si="65"/>
        <v>1</v>
      </c>
      <c r="FD13" s="54">
        <f t="shared" si="66"/>
        <v>0.14399999999999999</v>
      </c>
      <c r="FE13" s="55">
        <f t="shared" si="67"/>
        <v>4</v>
      </c>
      <c r="FF13" s="54">
        <f t="shared" si="68"/>
        <v>0.8</v>
      </c>
      <c r="FG13" s="57">
        <f t="shared" si="69"/>
        <v>0</v>
      </c>
      <c r="FH13" s="57">
        <f t="shared" si="70"/>
        <v>0</v>
      </c>
      <c r="FI13" s="56">
        <f t="shared" si="71"/>
        <v>0</v>
      </c>
      <c r="FJ13" s="55">
        <f t="shared" si="72"/>
        <v>1</v>
      </c>
      <c r="FK13" s="54">
        <f t="shared" si="73"/>
        <v>0.14399999999999999</v>
      </c>
      <c r="FL13" s="55">
        <f t="shared" si="74"/>
        <v>4</v>
      </c>
      <c r="FM13" s="54">
        <f t="shared" si="75"/>
        <v>0.8</v>
      </c>
      <c r="FN13" s="57">
        <f t="shared" si="76"/>
        <v>0</v>
      </c>
      <c r="FO13" s="57">
        <f t="shared" si="77"/>
        <v>0</v>
      </c>
      <c r="FP13" s="56">
        <f t="shared" si="78"/>
        <v>0</v>
      </c>
      <c r="FQ13" s="55">
        <f t="shared" si="79"/>
        <v>1</v>
      </c>
      <c r="FR13" s="54">
        <f t="shared" si="80"/>
        <v>0.14399999999999999</v>
      </c>
      <c r="FS13" s="55">
        <f t="shared" si="81"/>
        <v>4</v>
      </c>
      <c r="FT13" s="54">
        <f t="shared" si="82"/>
        <v>0.8</v>
      </c>
      <c r="FU13" s="57">
        <f t="shared" si="83"/>
        <v>0</v>
      </c>
      <c r="FV13" s="57">
        <f t="shared" si="84"/>
        <v>0</v>
      </c>
      <c r="FW13" s="56">
        <f t="shared" si="85"/>
        <v>0</v>
      </c>
      <c r="FX13" s="55">
        <f t="shared" si="86"/>
        <v>1</v>
      </c>
      <c r="FY13" s="54">
        <f t="shared" si="87"/>
        <v>0.14399999999999999</v>
      </c>
      <c r="FZ13" s="55">
        <f t="shared" si="88"/>
        <v>4</v>
      </c>
      <c r="GA13" s="54">
        <f t="shared" si="89"/>
        <v>0.8</v>
      </c>
      <c r="GB13" s="57">
        <f t="shared" si="90"/>
        <v>0</v>
      </c>
      <c r="GC13" s="57">
        <f t="shared" si="91"/>
        <v>0</v>
      </c>
      <c r="GD13" s="56">
        <f t="shared" si="92"/>
        <v>0</v>
      </c>
      <c r="GE13" s="55">
        <f t="shared" si="93"/>
        <v>1</v>
      </c>
      <c r="GF13" s="54">
        <f t="shared" si="94"/>
        <v>0.14399999999999999</v>
      </c>
      <c r="GG13" s="55">
        <f t="shared" si="95"/>
        <v>4</v>
      </c>
      <c r="GH13" s="54">
        <f t="shared" si="96"/>
        <v>0.8</v>
      </c>
      <c r="GI13" s="54">
        <f t="shared" si="97"/>
        <v>0.8</v>
      </c>
      <c r="GJ13" s="53"/>
      <c r="GK13" s="72"/>
    </row>
    <row r="14" spans="1:193 1680:1680" ht="409.6" x14ac:dyDescent="0.2">
      <c r="A14" s="75">
        <v>6</v>
      </c>
      <c r="B14" s="169" t="s">
        <v>502</v>
      </c>
      <c r="C14" s="169" t="s">
        <v>508</v>
      </c>
      <c r="D14" s="166" t="s">
        <v>206</v>
      </c>
      <c r="E14" s="168" t="s">
        <v>466</v>
      </c>
      <c r="F14" s="168" t="s">
        <v>225</v>
      </c>
      <c r="G14" s="165" t="s">
        <v>220</v>
      </c>
      <c r="H14" s="72" t="s">
        <v>169</v>
      </c>
      <c r="I14" s="166" t="s">
        <v>20</v>
      </c>
      <c r="J14" s="71" t="s">
        <v>54</v>
      </c>
      <c r="K14" s="71" t="s">
        <v>53</v>
      </c>
      <c r="L14" s="71" t="s">
        <v>53</v>
      </c>
      <c r="M14" s="71" t="s">
        <v>53</v>
      </c>
      <c r="N14" s="71" t="s">
        <v>54</v>
      </c>
      <c r="O14" s="71" t="s">
        <v>53</v>
      </c>
      <c r="P14" s="71" t="s">
        <v>53</v>
      </c>
      <c r="Q14" s="71" t="s">
        <v>53</v>
      </c>
      <c r="R14" s="71" t="s">
        <v>54</v>
      </c>
      <c r="S14" s="71" t="s">
        <v>54</v>
      </c>
      <c r="T14" s="71" t="s">
        <v>53</v>
      </c>
      <c r="U14" s="71" t="s">
        <v>54</v>
      </c>
      <c r="V14" s="71" t="s">
        <v>53</v>
      </c>
      <c r="W14" s="71" t="s">
        <v>53</v>
      </c>
      <c r="X14" s="71" t="s">
        <v>54</v>
      </c>
      <c r="Y14" s="71" t="s">
        <v>53</v>
      </c>
      <c r="Z14" s="71" t="s">
        <v>54</v>
      </c>
      <c r="AA14" s="71" t="s">
        <v>53</v>
      </c>
      <c r="AB14" s="71" t="s">
        <v>53</v>
      </c>
      <c r="AC14" s="70" t="str">
        <f t="shared" si="0"/>
        <v>2 - Baja</v>
      </c>
      <c r="AD14" s="64">
        <f t="shared" si="1"/>
        <v>0.4</v>
      </c>
      <c r="AE14" s="70" t="str">
        <f t="shared" si="2"/>
        <v>4 - Mayor</v>
      </c>
      <c r="AF14" s="64">
        <f t="shared" si="3"/>
        <v>0.8</v>
      </c>
      <c r="AG14" s="69" t="str">
        <f>IFERROR(INDEX(PREINVERSION!$BLU$598:$BLY$602,MATCH(I14,PREINVERSION!$BLS$598:$BLS$602,0),MATCH(AE14,PREINVERSION!$BLU$596:$BLY$596,0)),"")</f>
        <v>MODERADO</v>
      </c>
      <c r="AH14" s="64">
        <f t="shared" si="4"/>
        <v>0.32000000000000006</v>
      </c>
      <c r="AI14" s="175" t="s">
        <v>507</v>
      </c>
      <c r="AJ14" s="61" t="s">
        <v>504</v>
      </c>
      <c r="AK14" s="61" t="s">
        <v>498</v>
      </c>
      <c r="AL14" s="61" t="s">
        <v>506</v>
      </c>
      <c r="AM14" s="62" t="s">
        <v>34</v>
      </c>
      <c r="AN14" s="67" t="s">
        <v>45</v>
      </c>
      <c r="AO14" s="67" t="s">
        <v>50</v>
      </c>
      <c r="AP14" s="62" t="s">
        <v>52</v>
      </c>
      <c r="AQ14" s="62" t="s">
        <v>34</v>
      </c>
      <c r="AR14" s="67" t="s">
        <v>45</v>
      </c>
      <c r="AS14" s="67" t="s">
        <v>50</v>
      </c>
      <c r="AT14" s="62" t="s">
        <v>52</v>
      </c>
      <c r="AU14" s="62"/>
      <c r="AV14" s="67"/>
      <c r="AW14" s="67"/>
      <c r="AX14" s="62"/>
      <c r="AY14" s="62"/>
      <c r="AZ14" s="67"/>
      <c r="BA14" s="67"/>
      <c r="BB14" s="62"/>
      <c r="BC14" s="62"/>
      <c r="BD14" s="67"/>
      <c r="BE14" s="67"/>
      <c r="BF14" s="62"/>
      <c r="BG14" s="62"/>
      <c r="BH14" s="67"/>
      <c r="BI14" s="67"/>
      <c r="BJ14" s="62"/>
      <c r="BK14" s="62"/>
      <c r="BL14" s="67"/>
      <c r="BM14" s="67"/>
      <c r="BN14" s="62"/>
      <c r="BO14" s="62"/>
      <c r="BP14" s="67"/>
      <c r="BQ14" s="67"/>
      <c r="BR14" s="62"/>
      <c r="BS14" s="62"/>
      <c r="BT14" s="67"/>
      <c r="BU14" s="67"/>
      <c r="BV14" s="62"/>
      <c r="BW14" s="62"/>
      <c r="BX14" s="67"/>
      <c r="BY14" s="67"/>
      <c r="BZ14" s="62"/>
      <c r="CA14" s="62"/>
      <c r="CB14" s="67"/>
      <c r="CC14" s="67"/>
      <c r="CD14" s="62"/>
      <c r="CE14" s="62"/>
      <c r="CF14" s="67"/>
      <c r="CG14" s="67"/>
      <c r="CH14" s="62"/>
      <c r="CI14" s="67"/>
      <c r="CJ14" s="67"/>
      <c r="CK14" s="62"/>
      <c r="CL14" s="66" t="str">
        <f>IFERROR(IF(GE14&lt;=1,"1 - Muy Baja",VLOOKUP(GE14,[5]PREINVERSION!$BLR$691:$BLS$695,2,0)),"")</f>
        <v>1 - Muy Baja</v>
      </c>
      <c r="CM14" s="65">
        <f t="shared" si="5"/>
        <v>0.14399999999999999</v>
      </c>
      <c r="CN14" s="66" t="str">
        <f>IFERROR(IF(GG14&lt;=1,"1 - Leve",HLOOKUP(GG14,'[4]G FINANC'!$BLU$681:$BLY$682,2,0)),"")</f>
        <v>4 - Mayor</v>
      </c>
      <c r="CO14" s="65">
        <f t="shared" si="6"/>
        <v>0.8</v>
      </c>
      <c r="CP14" s="63" t="str">
        <f t="shared" si="7"/>
        <v>MODERADO</v>
      </c>
      <c r="CQ14" s="64">
        <f t="shared" si="8"/>
        <v>0.1152</v>
      </c>
      <c r="CR14" s="77" t="s">
        <v>238</v>
      </c>
      <c r="CS14" s="63">
        <f t="shared" si="9"/>
        <v>3</v>
      </c>
      <c r="CT14" s="62"/>
      <c r="CU14" s="165" t="s">
        <v>503</v>
      </c>
      <c r="CV14" s="511" t="s">
        <v>473</v>
      </c>
      <c r="CW14" s="60"/>
      <c r="CX14" s="56">
        <f t="shared" si="10"/>
        <v>7</v>
      </c>
      <c r="CY14" s="59">
        <f t="shared" si="11"/>
        <v>4</v>
      </c>
      <c r="CZ14" s="56" t="str">
        <f t="shared" si="12"/>
        <v>Mayor</v>
      </c>
      <c r="DA14" s="58">
        <f t="shared" si="13"/>
        <v>0.8</v>
      </c>
      <c r="DB14" s="57">
        <f t="shared" si="14"/>
        <v>0.15</v>
      </c>
      <c r="DC14" s="57">
        <f t="shared" si="15"/>
        <v>0.25</v>
      </c>
      <c r="DD14" s="56">
        <f t="shared" si="16"/>
        <v>0.4</v>
      </c>
      <c r="DE14" s="55">
        <f t="shared" si="17"/>
        <v>2</v>
      </c>
      <c r="DF14" s="54">
        <f t="shared" si="18"/>
        <v>0.24</v>
      </c>
      <c r="DG14" s="55">
        <f t="shared" si="19"/>
        <v>4</v>
      </c>
      <c r="DH14" s="55"/>
      <c r="DI14" s="54">
        <f t="shared" si="20"/>
        <v>0.8</v>
      </c>
      <c r="DJ14" s="57">
        <f t="shared" si="21"/>
        <v>0.15</v>
      </c>
      <c r="DK14" s="57">
        <f t="shared" si="22"/>
        <v>0.25</v>
      </c>
      <c r="DL14" s="56">
        <f t="shared" si="23"/>
        <v>0.4</v>
      </c>
      <c r="DM14" s="55">
        <f t="shared" si="24"/>
        <v>1</v>
      </c>
      <c r="DN14" s="54">
        <f t="shared" si="25"/>
        <v>0.14399999999999999</v>
      </c>
      <c r="DO14" s="55">
        <f t="shared" si="26"/>
        <v>4</v>
      </c>
      <c r="DP14" s="54">
        <f t="shared" si="27"/>
        <v>0.8</v>
      </c>
      <c r="DQ14" s="57">
        <f t="shared" si="28"/>
        <v>0</v>
      </c>
      <c r="DR14" s="57">
        <f t="shared" si="29"/>
        <v>0</v>
      </c>
      <c r="DS14" s="56">
        <f t="shared" si="30"/>
        <v>0</v>
      </c>
      <c r="DT14" s="55">
        <f t="shared" si="31"/>
        <v>1</v>
      </c>
      <c r="DU14" s="54">
        <f t="shared" si="32"/>
        <v>0.14399999999999999</v>
      </c>
      <c r="DV14" s="55">
        <f t="shared" si="33"/>
        <v>4</v>
      </c>
      <c r="DW14" s="54">
        <f t="shared" si="34"/>
        <v>0.8</v>
      </c>
      <c r="DX14" s="57">
        <f t="shared" si="35"/>
        <v>0</v>
      </c>
      <c r="DY14" s="57">
        <f t="shared" si="98"/>
        <v>0</v>
      </c>
      <c r="DZ14" s="56">
        <f t="shared" si="36"/>
        <v>0</v>
      </c>
      <c r="EA14" s="55">
        <f t="shared" si="37"/>
        <v>1</v>
      </c>
      <c r="EB14" s="54">
        <f t="shared" si="38"/>
        <v>0.14399999999999999</v>
      </c>
      <c r="EC14" s="55">
        <f t="shared" si="39"/>
        <v>4</v>
      </c>
      <c r="ED14" s="54">
        <f t="shared" si="40"/>
        <v>0.8</v>
      </c>
      <c r="EE14" s="57">
        <f t="shared" si="41"/>
        <v>0</v>
      </c>
      <c r="EF14" s="57">
        <f t="shared" si="42"/>
        <v>0</v>
      </c>
      <c r="EG14" s="56">
        <f t="shared" si="43"/>
        <v>0</v>
      </c>
      <c r="EH14" s="55">
        <f t="shared" si="44"/>
        <v>1</v>
      </c>
      <c r="EI14" s="54">
        <f t="shared" si="45"/>
        <v>0.14399999999999999</v>
      </c>
      <c r="EJ14" s="55">
        <f t="shared" si="46"/>
        <v>4</v>
      </c>
      <c r="EK14" s="54">
        <f t="shared" si="47"/>
        <v>0.8</v>
      </c>
      <c r="EL14" s="57">
        <f t="shared" si="48"/>
        <v>0</v>
      </c>
      <c r="EM14" s="57">
        <f t="shared" si="49"/>
        <v>0</v>
      </c>
      <c r="EN14" s="56">
        <f t="shared" si="50"/>
        <v>0</v>
      </c>
      <c r="EO14" s="55">
        <f t="shared" si="51"/>
        <v>1</v>
      </c>
      <c r="EP14" s="54">
        <f t="shared" si="52"/>
        <v>0.14399999999999999</v>
      </c>
      <c r="EQ14" s="55">
        <f t="shared" si="53"/>
        <v>4</v>
      </c>
      <c r="ER14" s="54">
        <f t="shared" si="54"/>
        <v>0.8</v>
      </c>
      <c r="ES14" s="57">
        <f t="shared" si="55"/>
        <v>0</v>
      </c>
      <c r="ET14" s="57">
        <f t="shared" si="56"/>
        <v>0</v>
      </c>
      <c r="EU14" s="56">
        <f t="shared" si="57"/>
        <v>0</v>
      </c>
      <c r="EV14" s="55">
        <f t="shared" si="58"/>
        <v>1</v>
      </c>
      <c r="EW14" s="54">
        <f t="shared" si="59"/>
        <v>0.14399999999999999</v>
      </c>
      <c r="EX14" s="55">
        <f t="shared" si="60"/>
        <v>4</v>
      </c>
      <c r="EY14" s="54">
        <f t="shared" si="61"/>
        <v>0.8</v>
      </c>
      <c r="EZ14" s="57">
        <f t="shared" si="62"/>
        <v>0</v>
      </c>
      <c r="FA14" s="57">
        <f t="shared" si="63"/>
        <v>0</v>
      </c>
      <c r="FB14" s="56">
        <f t="shared" si="64"/>
        <v>0</v>
      </c>
      <c r="FC14" s="55">
        <f t="shared" si="65"/>
        <v>1</v>
      </c>
      <c r="FD14" s="54">
        <f t="shared" si="66"/>
        <v>0.14399999999999999</v>
      </c>
      <c r="FE14" s="55">
        <f t="shared" si="67"/>
        <v>4</v>
      </c>
      <c r="FF14" s="54">
        <f t="shared" si="68"/>
        <v>0.8</v>
      </c>
      <c r="FG14" s="57">
        <f t="shared" si="69"/>
        <v>0</v>
      </c>
      <c r="FH14" s="57">
        <f t="shared" si="70"/>
        <v>0</v>
      </c>
      <c r="FI14" s="56">
        <f t="shared" si="71"/>
        <v>0</v>
      </c>
      <c r="FJ14" s="55">
        <f t="shared" si="72"/>
        <v>1</v>
      </c>
      <c r="FK14" s="54">
        <f t="shared" si="73"/>
        <v>0.14399999999999999</v>
      </c>
      <c r="FL14" s="55">
        <f t="shared" si="74"/>
        <v>4</v>
      </c>
      <c r="FM14" s="54">
        <f t="shared" si="75"/>
        <v>0.8</v>
      </c>
      <c r="FN14" s="57">
        <f t="shared" si="76"/>
        <v>0</v>
      </c>
      <c r="FO14" s="57">
        <f t="shared" si="77"/>
        <v>0</v>
      </c>
      <c r="FP14" s="56">
        <f t="shared" si="78"/>
        <v>0</v>
      </c>
      <c r="FQ14" s="55">
        <f t="shared" si="79"/>
        <v>1</v>
      </c>
      <c r="FR14" s="54">
        <f t="shared" si="80"/>
        <v>0.14399999999999999</v>
      </c>
      <c r="FS14" s="55">
        <f t="shared" si="81"/>
        <v>4</v>
      </c>
      <c r="FT14" s="54">
        <f t="shared" si="82"/>
        <v>0.8</v>
      </c>
      <c r="FU14" s="57">
        <f t="shared" si="83"/>
        <v>0</v>
      </c>
      <c r="FV14" s="57">
        <f t="shared" si="84"/>
        <v>0</v>
      </c>
      <c r="FW14" s="56">
        <f t="shared" si="85"/>
        <v>0</v>
      </c>
      <c r="FX14" s="55">
        <f t="shared" si="86"/>
        <v>1</v>
      </c>
      <c r="FY14" s="54">
        <f t="shared" si="87"/>
        <v>0.14399999999999999</v>
      </c>
      <c r="FZ14" s="55">
        <f t="shared" si="88"/>
        <v>4</v>
      </c>
      <c r="GA14" s="54">
        <f t="shared" si="89"/>
        <v>0.8</v>
      </c>
      <c r="GB14" s="57">
        <f t="shared" si="90"/>
        <v>0</v>
      </c>
      <c r="GC14" s="57">
        <f t="shared" si="91"/>
        <v>0</v>
      </c>
      <c r="GD14" s="56">
        <f t="shared" si="92"/>
        <v>0</v>
      </c>
      <c r="GE14" s="55">
        <f t="shared" si="93"/>
        <v>1</v>
      </c>
      <c r="GF14" s="54">
        <f t="shared" si="94"/>
        <v>0.14399999999999999</v>
      </c>
      <c r="GG14" s="55">
        <f t="shared" si="95"/>
        <v>4</v>
      </c>
      <c r="GH14" s="54">
        <f t="shared" si="96"/>
        <v>0.8</v>
      </c>
      <c r="GI14" s="54">
        <f t="shared" si="97"/>
        <v>0.8</v>
      </c>
      <c r="GJ14" s="53"/>
    </row>
    <row r="15" spans="1:193 1680:1680" ht="409.6" x14ac:dyDescent="0.2">
      <c r="A15" s="75">
        <v>7</v>
      </c>
      <c r="B15" s="169" t="s">
        <v>502</v>
      </c>
      <c r="C15" s="169" t="s">
        <v>505</v>
      </c>
      <c r="D15" s="166" t="s">
        <v>205</v>
      </c>
      <c r="E15" s="168" t="s">
        <v>466</v>
      </c>
      <c r="F15" s="168" t="s">
        <v>224</v>
      </c>
      <c r="G15" s="79" t="s">
        <v>467</v>
      </c>
      <c r="H15" s="72" t="s">
        <v>169</v>
      </c>
      <c r="I15" s="166" t="s">
        <v>20</v>
      </c>
      <c r="J15" s="71" t="s">
        <v>54</v>
      </c>
      <c r="K15" s="71" t="s">
        <v>53</v>
      </c>
      <c r="L15" s="71" t="s">
        <v>53</v>
      </c>
      <c r="M15" s="71" t="s">
        <v>53</v>
      </c>
      <c r="N15" s="71" t="s">
        <v>54</v>
      </c>
      <c r="O15" s="71" t="s">
        <v>54</v>
      </c>
      <c r="P15" s="71" t="s">
        <v>53</v>
      </c>
      <c r="Q15" s="71" t="s">
        <v>53</v>
      </c>
      <c r="R15" s="71" t="s">
        <v>54</v>
      </c>
      <c r="S15" s="71" t="s">
        <v>54</v>
      </c>
      <c r="T15" s="71" t="s">
        <v>53</v>
      </c>
      <c r="U15" s="71" t="s">
        <v>54</v>
      </c>
      <c r="V15" s="71" t="s">
        <v>53</v>
      </c>
      <c r="W15" s="71" t="s">
        <v>54</v>
      </c>
      <c r="X15" s="71" t="s">
        <v>54</v>
      </c>
      <c r="Y15" s="71" t="s">
        <v>53</v>
      </c>
      <c r="Z15" s="71" t="s">
        <v>54</v>
      </c>
      <c r="AA15" s="71" t="s">
        <v>53</v>
      </c>
      <c r="AB15" s="71" t="s">
        <v>53</v>
      </c>
      <c r="AC15" s="70" t="str">
        <f t="shared" si="0"/>
        <v>2 - Baja</v>
      </c>
      <c r="AD15" s="64">
        <f t="shared" si="1"/>
        <v>0.4</v>
      </c>
      <c r="AE15" s="70" t="str">
        <f t="shared" si="2"/>
        <v>4 - Mayor</v>
      </c>
      <c r="AF15" s="64">
        <f t="shared" si="3"/>
        <v>0.8</v>
      </c>
      <c r="AG15" s="69" t="str">
        <f>IFERROR(INDEX(PREINVERSION!$BLU$598:$BLY$602,MATCH(I15,PREINVERSION!$BLS$598:$BLS$602,0),MATCH(AE15,PREINVERSION!$BLU$596:$BLY$596,0)),"")</f>
        <v>MODERADO</v>
      </c>
      <c r="AH15" s="64">
        <f t="shared" si="4"/>
        <v>0.32000000000000006</v>
      </c>
      <c r="AI15" s="175" t="s">
        <v>500</v>
      </c>
      <c r="AJ15" s="61" t="s">
        <v>504</v>
      </c>
      <c r="AK15" s="61" t="s">
        <v>498</v>
      </c>
      <c r="AL15" s="61" t="s">
        <v>497</v>
      </c>
      <c r="AM15" s="62" t="s">
        <v>34</v>
      </c>
      <c r="AN15" s="67" t="s">
        <v>45</v>
      </c>
      <c r="AO15" s="67" t="s">
        <v>50</v>
      </c>
      <c r="AP15" s="62" t="s">
        <v>52</v>
      </c>
      <c r="AQ15" s="62" t="s">
        <v>35</v>
      </c>
      <c r="AR15" s="67" t="s">
        <v>45</v>
      </c>
      <c r="AS15" s="67" t="s">
        <v>50</v>
      </c>
      <c r="AT15" s="62" t="s">
        <v>52</v>
      </c>
      <c r="AU15" s="62"/>
      <c r="AV15" s="67"/>
      <c r="AW15" s="67"/>
      <c r="AX15" s="62"/>
      <c r="AY15" s="62"/>
      <c r="AZ15" s="67"/>
      <c r="BA15" s="67"/>
      <c r="BB15" s="62"/>
      <c r="BC15" s="62"/>
      <c r="BD15" s="67"/>
      <c r="BE15" s="67"/>
      <c r="BF15" s="62"/>
      <c r="BG15" s="62"/>
      <c r="BH15" s="67"/>
      <c r="BI15" s="67"/>
      <c r="BJ15" s="62"/>
      <c r="BK15" s="62"/>
      <c r="BL15" s="67"/>
      <c r="BM15" s="67"/>
      <c r="BN15" s="62"/>
      <c r="BO15" s="62"/>
      <c r="BP15" s="67"/>
      <c r="BQ15" s="67"/>
      <c r="BR15" s="62"/>
      <c r="BS15" s="62"/>
      <c r="BT15" s="67"/>
      <c r="BU15" s="67"/>
      <c r="BV15" s="62"/>
      <c r="BW15" s="62"/>
      <c r="BX15" s="67"/>
      <c r="BY15" s="67"/>
      <c r="BZ15" s="62"/>
      <c r="CA15" s="62"/>
      <c r="CB15" s="67"/>
      <c r="CC15" s="67"/>
      <c r="CD15" s="62"/>
      <c r="CE15" s="62"/>
      <c r="CF15" s="67"/>
      <c r="CG15" s="67"/>
      <c r="CH15" s="62"/>
      <c r="CI15" s="67"/>
      <c r="CJ15" s="67"/>
      <c r="CK15" s="62"/>
      <c r="CL15" s="66" t="str">
        <f>IFERROR(IF(GE15&lt;=1,"1 - Muy Baja",VLOOKUP(GE15,[5]PREINVERSION!$BLR$691:$BLS$695,2,0)),"")</f>
        <v>1 - Muy Baja</v>
      </c>
      <c r="CM15" s="65">
        <f t="shared" si="5"/>
        <v>0.14399999999999999</v>
      </c>
      <c r="CN15" s="66" t="str">
        <f>IFERROR(IF(GG15&lt;=1,"1 - Leve",HLOOKUP(GG15,'[4]G FINANC'!$BLU$681:$BLY$682,2,0)),"")</f>
        <v>4 - Mayor</v>
      </c>
      <c r="CO15" s="65">
        <f t="shared" si="6"/>
        <v>0.8</v>
      </c>
      <c r="CP15" s="63" t="str">
        <f t="shared" si="7"/>
        <v>MODERADO</v>
      </c>
      <c r="CQ15" s="64">
        <f t="shared" si="8"/>
        <v>0.1152</v>
      </c>
      <c r="CR15" s="77" t="s">
        <v>475</v>
      </c>
      <c r="CS15" s="63">
        <f t="shared" si="9"/>
        <v>3</v>
      </c>
      <c r="CT15" s="62"/>
      <c r="CU15" s="165" t="s">
        <v>503</v>
      </c>
      <c r="CV15" s="511" t="s">
        <v>473</v>
      </c>
      <c r="CW15" s="60"/>
      <c r="CX15" s="56">
        <f t="shared" si="10"/>
        <v>9</v>
      </c>
      <c r="CY15" s="59">
        <f t="shared" si="11"/>
        <v>4</v>
      </c>
      <c r="CZ15" s="56" t="str">
        <f t="shared" si="12"/>
        <v>Mayor</v>
      </c>
      <c r="DA15" s="58">
        <f t="shared" si="13"/>
        <v>0.8</v>
      </c>
      <c r="DB15" s="57">
        <f t="shared" si="14"/>
        <v>0.15</v>
      </c>
      <c r="DC15" s="57">
        <f t="shared" si="15"/>
        <v>0.25</v>
      </c>
      <c r="DD15" s="56">
        <f t="shared" si="16"/>
        <v>0.4</v>
      </c>
      <c r="DE15" s="55">
        <f t="shared" si="17"/>
        <v>2</v>
      </c>
      <c r="DF15" s="54">
        <f t="shared" si="18"/>
        <v>0.24</v>
      </c>
      <c r="DG15" s="55">
        <f t="shared" si="19"/>
        <v>4</v>
      </c>
      <c r="DH15" s="55"/>
      <c r="DI15" s="54">
        <f t="shared" si="20"/>
        <v>0.8</v>
      </c>
      <c r="DJ15" s="57">
        <f t="shared" si="21"/>
        <v>0.15</v>
      </c>
      <c r="DK15" s="57">
        <f t="shared" si="22"/>
        <v>0.25</v>
      </c>
      <c r="DL15" s="56">
        <f t="shared" si="23"/>
        <v>0.4</v>
      </c>
      <c r="DM15" s="55">
        <f t="shared" si="24"/>
        <v>1</v>
      </c>
      <c r="DN15" s="54">
        <f t="shared" si="25"/>
        <v>0.14399999999999999</v>
      </c>
      <c r="DO15" s="55">
        <f t="shared" si="26"/>
        <v>4</v>
      </c>
      <c r="DP15" s="54">
        <f t="shared" si="27"/>
        <v>0.8</v>
      </c>
      <c r="DQ15" s="57">
        <f t="shared" si="28"/>
        <v>0</v>
      </c>
      <c r="DR15" s="57">
        <f t="shared" si="29"/>
        <v>0</v>
      </c>
      <c r="DS15" s="56">
        <f t="shared" si="30"/>
        <v>0</v>
      </c>
      <c r="DT15" s="55">
        <f t="shared" si="31"/>
        <v>1</v>
      </c>
      <c r="DU15" s="54">
        <f t="shared" si="32"/>
        <v>0.14399999999999999</v>
      </c>
      <c r="DV15" s="55">
        <f t="shared" si="33"/>
        <v>4</v>
      </c>
      <c r="DW15" s="54">
        <f t="shared" si="34"/>
        <v>0.8</v>
      </c>
      <c r="DX15" s="57">
        <f t="shared" si="35"/>
        <v>0</v>
      </c>
      <c r="DY15" s="57">
        <f t="shared" si="98"/>
        <v>0</v>
      </c>
      <c r="DZ15" s="56">
        <f t="shared" si="36"/>
        <v>0</v>
      </c>
      <c r="EA15" s="55">
        <f t="shared" si="37"/>
        <v>1</v>
      </c>
      <c r="EB15" s="54">
        <f t="shared" si="38"/>
        <v>0.14399999999999999</v>
      </c>
      <c r="EC15" s="55">
        <f t="shared" si="39"/>
        <v>4</v>
      </c>
      <c r="ED15" s="54">
        <f t="shared" si="40"/>
        <v>0.8</v>
      </c>
      <c r="EE15" s="57">
        <f t="shared" si="41"/>
        <v>0</v>
      </c>
      <c r="EF15" s="57">
        <f t="shared" si="42"/>
        <v>0</v>
      </c>
      <c r="EG15" s="56">
        <f t="shared" si="43"/>
        <v>0</v>
      </c>
      <c r="EH15" s="55">
        <f t="shared" si="44"/>
        <v>1</v>
      </c>
      <c r="EI15" s="54">
        <f t="shared" si="45"/>
        <v>0.14399999999999999</v>
      </c>
      <c r="EJ15" s="55">
        <f t="shared" si="46"/>
        <v>4</v>
      </c>
      <c r="EK15" s="54">
        <f t="shared" si="47"/>
        <v>0.8</v>
      </c>
      <c r="EL15" s="57">
        <f t="shared" si="48"/>
        <v>0</v>
      </c>
      <c r="EM15" s="57">
        <f t="shared" si="49"/>
        <v>0</v>
      </c>
      <c r="EN15" s="56">
        <f t="shared" si="50"/>
        <v>0</v>
      </c>
      <c r="EO15" s="55">
        <f t="shared" si="51"/>
        <v>1</v>
      </c>
      <c r="EP15" s="54">
        <f t="shared" si="52"/>
        <v>0.14399999999999999</v>
      </c>
      <c r="EQ15" s="55">
        <f t="shared" si="53"/>
        <v>4</v>
      </c>
      <c r="ER15" s="54">
        <f t="shared" si="54"/>
        <v>0.8</v>
      </c>
      <c r="ES15" s="57">
        <f t="shared" si="55"/>
        <v>0</v>
      </c>
      <c r="ET15" s="57">
        <f t="shared" si="56"/>
        <v>0</v>
      </c>
      <c r="EU15" s="56">
        <f t="shared" si="57"/>
        <v>0</v>
      </c>
      <c r="EV15" s="55">
        <f t="shared" si="58"/>
        <v>1</v>
      </c>
      <c r="EW15" s="54">
        <f t="shared" si="59"/>
        <v>0.14399999999999999</v>
      </c>
      <c r="EX15" s="55">
        <f t="shared" si="60"/>
        <v>4</v>
      </c>
      <c r="EY15" s="54">
        <f t="shared" si="61"/>
        <v>0.8</v>
      </c>
      <c r="EZ15" s="57">
        <f t="shared" si="62"/>
        <v>0</v>
      </c>
      <c r="FA15" s="57">
        <f t="shared" si="63"/>
        <v>0</v>
      </c>
      <c r="FB15" s="56">
        <f t="shared" si="64"/>
        <v>0</v>
      </c>
      <c r="FC15" s="55">
        <f t="shared" si="65"/>
        <v>1</v>
      </c>
      <c r="FD15" s="54">
        <f t="shared" si="66"/>
        <v>0.14399999999999999</v>
      </c>
      <c r="FE15" s="55">
        <f t="shared" si="67"/>
        <v>4</v>
      </c>
      <c r="FF15" s="54">
        <f t="shared" si="68"/>
        <v>0.8</v>
      </c>
      <c r="FG15" s="57">
        <f t="shared" si="69"/>
        <v>0</v>
      </c>
      <c r="FH15" s="57">
        <f t="shared" si="70"/>
        <v>0</v>
      </c>
      <c r="FI15" s="56">
        <f t="shared" si="71"/>
        <v>0</v>
      </c>
      <c r="FJ15" s="55">
        <f t="shared" si="72"/>
        <v>1</v>
      </c>
      <c r="FK15" s="54">
        <f t="shared" si="73"/>
        <v>0.14399999999999999</v>
      </c>
      <c r="FL15" s="55">
        <f t="shared" si="74"/>
        <v>4</v>
      </c>
      <c r="FM15" s="54">
        <f t="shared" si="75"/>
        <v>0.8</v>
      </c>
      <c r="FN15" s="57">
        <f t="shared" si="76"/>
        <v>0</v>
      </c>
      <c r="FO15" s="57">
        <f t="shared" si="77"/>
        <v>0</v>
      </c>
      <c r="FP15" s="56">
        <f t="shared" si="78"/>
        <v>0</v>
      </c>
      <c r="FQ15" s="55">
        <f t="shared" si="79"/>
        <v>1</v>
      </c>
      <c r="FR15" s="54">
        <f t="shared" si="80"/>
        <v>0.14399999999999999</v>
      </c>
      <c r="FS15" s="55">
        <f t="shared" si="81"/>
        <v>4</v>
      </c>
      <c r="FT15" s="54">
        <f t="shared" si="82"/>
        <v>0.8</v>
      </c>
      <c r="FU15" s="57">
        <f t="shared" si="83"/>
        <v>0</v>
      </c>
      <c r="FV15" s="57">
        <f t="shared" si="84"/>
        <v>0</v>
      </c>
      <c r="FW15" s="56">
        <f t="shared" si="85"/>
        <v>0</v>
      </c>
      <c r="FX15" s="55">
        <f t="shared" si="86"/>
        <v>1</v>
      </c>
      <c r="FY15" s="54">
        <f t="shared" si="87"/>
        <v>0.14399999999999999</v>
      </c>
      <c r="FZ15" s="55">
        <f t="shared" si="88"/>
        <v>4</v>
      </c>
      <c r="GA15" s="54">
        <f t="shared" si="89"/>
        <v>0.8</v>
      </c>
      <c r="GB15" s="57">
        <f t="shared" si="90"/>
        <v>0</v>
      </c>
      <c r="GC15" s="57">
        <f t="shared" si="91"/>
        <v>0</v>
      </c>
      <c r="GD15" s="56">
        <f t="shared" si="92"/>
        <v>0</v>
      </c>
      <c r="GE15" s="55">
        <f t="shared" si="93"/>
        <v>1</v>
      </c>
      <c r="GF15" s="54">
        <f t="shared" si="94"/>
        <v>0.14399999999999999</v>
      </c>
      <c r="GG15" s="55">
        <f t="shared" si="95"/>
        <v>4</v>
      </c>
      <c r="GH15" s="54">
        <f t="shared" si="96"/>
        <v>0.8</v>
      </c>
      <c r="GI15" s="54">
        <f t="shared" si="97"/>
        <v>0.8</v>
      </c>
      <c r="GJ15" s="53"/>
    </row>
    <row r="16" spans="1:193 1680:1680" ht="409.6" x14ac:dyDescent="0.2">
      <c r="A16" s="75">
        <v>8</v>
      </c>
      <c r="B16" s="169" t="s">
        <v>502</v>
      </c>
      <c r="C16" s="169" t="s">
        <v>501</v>
      </c>
      <c r="D16" s="166" t="s">
        <v>206</v>
      </c>
      <c r="E16" s="168" t="s">
        <v>466</v>
      </c>
      <c r="F16" s="168" t="s">
        <v>224</v>
      </c>
      <c r="G16" s="165" t="s">
        <v>469</v>
      </c>
      <c r="H16" s="72" t="s">
        <v>169</v>
      </c>
      <c r="I16" s="166" t="s">
        <v>20</v>
      </c>
      <c r="J16" s="71" t="s">
        <v>54</v>
      </c>
      <c r="K16" s="71" t="s">
        <v>53</v>
      </c>
      <c r="L16" s="71" t="s">
        <v>53</v>
      </c>
      <c r="M16" s="71" t="s">
        <v>53</v>
      </c>
      <c r="N16" s="71" t="s">
        <v>54</v>
      </c>
      <c r="O16" s="71" t="s">
        <v>54</v>
      </c>
      <c r="P16" s="71" t="s">
        <v>53</v>
      </c>
      <c r="Q16" s="71" t="s">
        <v>53</v>
      </c>
      <c r="R16" s="71" t="s">
        <v>54</v>
      </c>
      <c r="S16" s="71" t="s">
        <v>54</v>
      </c>
      <c r="T16" s="71" t="s">
        <v>53</v>
      </c>
      <c r="U16" s="71" t="s">
        <v>54</v>
      </c>
      <c r="V16" s="71" t="s">
        <v>53</v>
      </c>
      <c r="W16" s="71" t="s">
        <v>54</v>
      </c>
      <c r="X16" s="71" t="s">
        <v>54</v>
      </c>
      <c r="Y16" s="71" t="s">
        <v>53</v>
      </c>
      <c r="Z16" s="71" t="s">
        <v>54</v>
      </c>
      <c r="AA16" s="71" t="s">
        <v>53</v>
      </c>
      <c r="AB16" s="71" t="s">
        <v>53</v>
      </c>
      <c r="AC16" s="70" t="str">
        <f t="shared" si="0"/>
        <v>2 - Baja</v>
      </c>
      <c r="AD16" s="64">
        <f t="shared" si="1"/>
        <v>0.4</v>
      </c>
      <c r="AE16" s="70" t="str">
        <f t="shared" si="2"/>
        <v>4 - Mayor</v>
      </c>
      <c r="AF16" s="64">
        <f t="shared" si="3"/>
        <v>0.8</v>
      </c>
      <c r="AG16" s="69" t="str">
        <f>IFERROR(INDEX(PREINVERSION!$BLU$598:$BLY$602,MATCH(I16,PREINVERSION!$BLS$598:$BLS$602,0),MATCH(AE16,PREINVERSION!$BLU$596:$BLY$596,0)),"")</f>
        <v>MODERADO</v>
      </c>
      <c r="AH16" s="64">
        <f t="shared" si="4"/>
        <v>0.32000000000000006</v>
      </c>
      <c r="AI16" s="175" t="s">
        <v>500</v>
      </c>
      <c r="AJ16" s="61" t="s">
        <v>499</v>
      </c>
      <c r="AK16" s="61" t="s">
        <v>498</v>
      </c>
      <c r="AL16" s="61" t="s">
        <v>497</v>
      </c>
      <c r="AM16" s="62" t="s">
        <v>34</v>
      </c>
      <c r="AN16" s="67" t="s">
        <v>45</v>
      </c>
      <c r="AO16" s="67" t="s">
        <v>50</v>
      </c>
      <c r="AP16" s="62" t="s">
        <v>52</v>
      </c>
      <c r="AQ16" s="62" t="s">
        <v>35</v>
      </c>
      <c r="AR16" s="67" t="s">
        <v>45</v>
      </c>
      <c r="AS16" s="67" t="s">
        <v>50</v>
      </c>
      <c r="AT16" s="62" t="s">
        <v>52</v>
      </c>
      <c r="AU16" s="62"/>
      <c r="AV16" s="67"/>
      <c r="AW16" s="67"/>
      <c r="AX16" s="62"/>
      <c r="AY16" s="62"/>
      <c r="AZ16" s="67"/>
      <c r="BA16" s="67"/>
      <c r="BB16" s="62"/>
      <c r="BC16" s="62"/>
      <c r="BD16" s="67"/>
      <c r="BE16" s="67"/>
      <c r="BF16" s="62"/>
      <c r="BG16" s="62"/>
      <c r="BH16" s="67"/>
      <c r="BI16" s="67"/>
      <c r="BJ16" s="62"/>
      <c r="BK16" s="62"/>
      <c r="BL16" s="67"/>
      <c r="BM16" s="67"/>
      <c r="BN16" s="62"/>
      <c r="BO16" s="62"/>
      <c r="BP16" s="67"/>
      <c r="BQ16" s="67"/>
      <c r="BR16" s="62"/>
      <c r="BS16" s="62"/>
      <c r="BT16" s="67"/>
      <c r="BU16" s="67"/>
      <c r="BV16" s="62"/>
      <c r="BW16" s="62"/>
      <c r="BX16" s="67"/>
      <c r="BY16" s="67"/>
      <c r="BZ16" s="62"/>
      <c r="CA16" s="62"/>
      <c r="CB16" s="67"/>
      <c r="CC16" s="67"/>
      <c r="CD16" s="62"/>
      <c r="CE16" s="62"/>
      <c r="CF16" s="67"/>
      <c r="CG16" s="67"/>
      <c r="CH16" s="62"/>
      <c r="CI16" s="67"/>
      <c r="CJ16" s="67"/>
      <c r="CK16" s="62"/>
      <c r="CL16" s="66" t="str">
        <f>IFERROR(IF(GE16&lt;=1,"1 - Muy Baja",VLOOKUP(GE16,[5]PREINVERSION!$BLR$691:$BLS$695,2,0)),"")</f>
        <v>1 - Muy Baja</v>
      </c>
      <c r="CM16" s="65">
        <f t="shared" si="5"/>
        <v>0.14399999999999999</v>
      </c>
      <c r="CN16" s="66" t="str">
        <f>IFERROR(IF(GG16&lt;=1,"1 - Leve",HLOOKUP(GG16,'[4]G FINANC'!$BLU$681:$BLY$682,2,0)),"")</f>
        <v>4 - Mayor</v>
      </c>
      <c r="CO16" s="65">
        <f t="shared" si="6"/>
        <v>0.8</v>
      </c>
      <c r="CP16" s="63" t="str">
        <f t="shared" si="7"/>
        <v>MODERADO</v>
      </c>
      <c r="CQ16" s="64">
        <f t="shared" si="8"/>
        <v>0.1152</v>
      </c>
      <c r="CR16" s="77" t="s">
        <v>238</v>
      </c>
      <c r="CS16" s="63">
        <f t="shared" si="9"/>
        <v>3</v>
      </c>
      <c r="CT16" s="62"/>
      <c r="CU16" s="165" t="s">
        <v>496</v>
      </c>
      <c r="CV16" s="511" t="s">
        <v>473</v>
      </c>
      <c r="CW16" s="60"/>
      <c r="CX16" s="56">
        <f t="shared" si="10"/>
        <v>9</v>
      </c>
      <c r="CY16" s="59">
        <f t="shared" si="11"/>
        <v>4</v>
      </c>
      <c r="CZ16" s="56" t="str">
        <f t="shared" si="12"/>
        <v>Mayor</v>
      </c>
      <c r="DA16" s="58">
        <f t="shared" si="13"/>
        <v>0.8</v>
      </c>
      <c r="DB16" s="57">
        <f t="shared" si="14"/>
        <v>0.15</v>
      </c>
      <c r="DC16" s="57">
        <f t="shared" si="15"/>
        <v>0.25</v>
      </c>
      <c r="DD16" s="56">
        <f t="shared" si="16"/>
        <v>0.4</v>
      </c>
      <c r="DE16" s="55">
        <f t="shared" si="17"/>
        <v>2</v>
      </c>
      <c r="DF16" s="54">
        <f t="shared" si="18"/>
        <v>0.24</v>
      </c>
      <c r="DG16" s="55">
        <f t="shared" si="19"/>
        <v>4</v>
      </c>
      <c r="DH16" s="55"/>
      <c r="DI16" s="54">
        <f t="shared" si="20"/>
        <v>0.8</v>
      </c>
      <c r="DJ16" s="57">
        <f t="shared" si="21"/>
        <v>0.15</v>
      </c>
      <c r="DK16" s="57">
        <f t="shared" si="22"/>
        <v>0.25</v>
      </c>
      <c r="DL16" s="56">
        <f t="shared" si="23"/>
        <v>0.4</v>
      </c>
      <c r="DM16" s="55">
        <f t="shared" si="24"/>
        <v>1</v>
      </c>
      <c r="DN16" s="54">
        <f t="shared" si="25"/>
        <v>0.14399999999999999</v>
      </c>
      <c r="DO16" s="55">
        <f t="shared" si="26"/>
        <v>4</v>
      </c>
      <c r="DP16" s="54">
        <f t="shared" si="27"/>
        <v>0.8</v>
      </c>
      <c r="DQ16" s="57">
        <f t="shared" si="28"/>
        <v>0</v>
      </c>
      <c r="DR16" s="57">
        <f t="shared" si="29"/>
        <v>0</v>
      </c>
      <c r="DS16" s="56">
        <f t="shared" si="30"/>
        <v>0</v>
      </c>
      <c r="DT16" s="55">
        <f t="shared" si="31"/>
        <v>1</v>
      </c>
      <c r="DU16" s="54">
        <f t="shared" si="32"/>
        <v>0.14399999999999999</v>
      </c>
      <c r="DV16" s="55">
        <f t="shared" si="33"/>
        <v>4</v>
      </c>
      <c r="DW16" s="54">
        <f t="shared" si="34"/>
        <v>0.8</v>
      </c>
      <c r="DX16" s="57">
        <f t="shared" si="35"/>
        <v>0</v>
      </c>
      <c r="DY16" s="57">
        <f t="shared" si="98"/>
        <v>0</v>
      </c>
      <c r="DZ16" s="56">
        <f t="shared" si="36"/>
        <v>0</v>
      </c>
      <c r="EA16" s="55">
        <f t="shared" si="37"/>
        <v>1</v>
      </c>
      <c r="EB16" s="54">
        <f t="shared" si="38"/>
        <v>0.14399999999999999</v>
      </c>
      <c r="EC16" s="55">
        <f t="shared" si="39"/>
        <v>4</v>
      </c>
      <c r="ED16" s="54">
        <f t="shared" si="40"/>
        <v>0.8</v>
      </c>
      <c r="EE16" s="57">
        <f t="shared" si="41"/>
        <v>0</v>
      </c>
      <c r="EF16" s="57">
        <f t="shared" si="42"/>
        <v>0</v>
      </c>
      <c r="EG16" s="56">
        <f t="shared" si="43"/>
        <v>0</v>
      </c>
      <c r="EH16" s="55">
        <f t="shared" si="44"/>
        <v>1</v>
      </c>
      <c r="EI16" s="54">
        <f t="shared" si="45"/>
        <v>0.14399999999999999</v>
      </c>
      <c r="EJ16" s="55">
        <f t="shared" si="46"/>
        <v>4</v>
      </c>
      <c r="EK16" s="54">
        <f t="shared" si="47"/>
        <v>0.8</v>
      </c>
      <c r="EL16" s="57">
        <f t="shared" si="48"/>
        <v>0</v>
      </c>
      <c r="EM16" s="57">
        <f t="shared" si="49"/>
        <v>0</v>
      </c>
      <c r="EN16" s="56">
        <f t="shared" si="50"/>
        <v>0</v>
      </c>
      <c r="EO16" s="55">
        <f t="shared" si="51"/>
        <v>1</v>
      </c>
      <c r="EP16" s="54">
        <f t="shared" si="52"/>
        <v>0.14399999999999999</v>
      </c>
      <c r="EQ16" s="55">
        <f t="shared" si="53"/>
        <v>4</v>
      </c>
      <c r="ER16" s="54">
        <f t="shared" si="54"/>
        <v>0.8</v>
      </c>
      <c r="ES16" s="57">
        <f t="shared" si="55"/>
        <v>0</v>
      </c>
      <c r="ET16" s="57">
        <f t="shared" si="56"/>
        <v>0</v>
      </c>
      <c r="EU16" s="56">
        <f t="shared" si="57"/>
        <v>0</v>
      </c>
      <c r="EV16" s="55">
        <f t="shared" si="58"/>
        <v>1</v>
      </c>
      <c r="EW16" s="54">
        <f t="shared" si="59"/>
        <v>0.14399999999999999</v>
      </c>
      <c r="EX16" s="55">
        <f t="shared" si="60"/>
        <v>4</v>
      </c>
      <c r="EY16" s="54">
        <f t="shared" si="61"/>
        <v>0.8</v>
      </c>
      <c r="EZ16" s="57">
        <f t="shared" si="62"/>
        <v>0</v>
      </c>
      <c r="FA16" s="57">
        <f t="shared" si="63"/>
        <v>0</v>
      </c>
      <c r="FB16" s="56">
        <f t="shared" si="64"/>
        <v>0</v>
      </c>
      <c r="FC16" s="55">
        <f t="shared" si="65"/>
        <v>1</v>
      </c>
      <c r="FD16" s="54">
        <f t="shared" si="66"/>
        <v>0.14399999999999999</v>
      </c>
      <c r="FE16" s="55">
        <f t="shared" si="67"/>
        <v>4</v>
      </c>
      <c r="FF16" s="54">
        <f t="shared" si="68"/>
        <v>0.8</v>
      </c>
      <c r="FG16" s="57">
        <f t="shared" si="69"/>
        <v>0</v>
      </c>
      <c r="FH16" s="57">
        <f t="shared" si="70"/>
        <v>0</v>
      </c>
      <c r="FI16" s="56">
        <f t="shared" si="71"/>
        <v>0</v>
      </c>
      <c r="FJ16" s="55">
        <f t="shared" si="72"/>
        <v>1</v>
      </c>
      <c r="FK16" s="54">
        <f t="shared" si="73"/>
        <v>0.14399999999999999</v>
      </c>
      <c r="FL16" s="55">
        <f t="shared" si="74"/>
        <v>4</v>
      </c>
      <c r="FM16" s="54">
        <f t="shared" si="75"/>
        <v>0.8</v>
      </c>
      <c r="FN16" s="57">
        <f t="shared" si="76"/>
        <v>0</v>
      </c>
      <c r="FO16" s="57">
        <f t="shared" si="77"/>
        <v>0</v>
      </c>
      <c r="FP16" s="56">
        <f t="shared" si="78"/>
        <v>0</v>
      </c>
      <c r="FQ16" s="55">
        <f t="shared" si="79"/>
        <v>1</v>
      </c>
      <c r="FR16" s="54">
        <f t="shared" si="80"/>
        <v>0.14399999999999999</v>
      </c>
      <c r="FS16" s="55">
        <f t="shared" si="81"/>
        <v>4</v>
      </c>
      <c r="FT16" s="54">
        <f t="shared" si="82"/>
        <v>0.8</v>
      </c>
      <c r="FU16" s="57">
        <f t="shared" si="83"/>
        <v>0</v>
      </c>
      <c r="FV16" s="57">
        <f t="shared" si="84"/>
        <v>0</v>
      </c>
      <c r="FW16" s="56">
        <f t="shared" si="85"/>
        <v>0</v>
      </c>
      <c r="FX16" s="55">
        <f t="shared" si="86"/>
        <v>1</v>
      </c>
      <c r="FY16" s="54">
        <f t="shared" si="87"/>
        <v>0.14399999999999999</v>
      </c>
      <c r="FZ16" s="55">
        <f t="shared" si="88"/>
        <v>4</v>
      </c>
      <c r="GA16" s="54">
        <f t="shared" si="89"/>
        <v>0.8</v>
      </c>
      <c r="GB16" s="57">
        <f t="shared" si="90"/>
        <v>0</v>
      </c>
      <c r="GC16" s="57">
        <f t="shared" si="91"/>
        <v>0</v>
      </c>
      <c r="GD16" s="56">
        <f t="shared" si="92"/>
        <v>0</v>
      </c>
      <c r="GE16" s="55">
        <f t="shared" si="93"/>
        <v>1</v>
      </c>
      <c r="GF16" s="54">
        <f t="shared" si="94"/>
        <v>0.14399999999999999</v>
      </c>
      <c r="GG16" s="55">
        <f t="shared" si="95"/>
        <v>4</v>
      </c>
      <c r="GH16" s="54">
        <f t="shared" si="96"/>
        <v>0.8</v>
      </c>
      <c r="GI16" s="54">
        <f t="shared" si="97"/>
        <v>0.8</v>
      </c>
      <c r="GJ16" s="53"/>
    </row>
    <row r="17" spans="1:191" ht="409.6" x14ac:dyDescent="0.2">
      <c r="A17" s="75">
        <v>9</v>
      </c>
      <c r="B17" s="169" t="s">
        <v>477</v>
      </c>
      <c r="C17" s="77" t="s">
        <v>256</v>
      </c>
      <c r="D17" s="166" t="s">
        <v>206</v>
      </c>
      <c r="E17" s="168" t="s">
        <v>204</v>
      </c>
      <c r="F17" s="168" t="s">
        <v>222</v>
      </c>
      <c r="G17" s="79" t="s">
        <v>219</v>
      </c>
      <c r="H17" s="72" t="s">
        <v>169</v>
      </c>
      <c r="I17" s="166" t="s">
        <v>22</v>
      </c>
      <c r="J17" s="71" t="s">
        <v>53</v>
      </c>
      <c r="K17" s="71" t="s">
        <v>53</v>
      </c>
      <c r="L17" s="71" t="s">
        <v>53</v>
      </c>
      <c r="M17" s="71" t="s">
        <v>53</v>
      </c>
      <c r="N17" s="71" t="s">
        <v>54</v>
      </c>
      <c r="O17" s="71" t="s">
        <v>54</v>
      </c>
      <c r="P17" s="71" t="s">
        <v>54</v>
      </c>
      <c r="Q17" s="71" t="s">
        <v>53</v>
      </c>
      <c r="R17" s="71" t="s">
        <v>53</v>
      </c>
      <c r="S17" s="71" t="s">
        <v>54</v>
      </c>
      <c r="T17" s="71" t="s">
        <v>54</v>
      </c>
      <c r="U17" s="71" t="s">
        <v>54</v>
      </c>
      <c r="V17" s="71" t="s">
        <v>54</v>
      </c>
      <c r="W17" s="71" t="s">
        <v>54</v>
      </c>
      <c r="X17" s="71" t="s">
        <v>54</v>
      </c>
      <c r="Y17" s="71" t="s">
        <v>53</v>
      </c>
      <c r="Z17" s="71" t="s">
        <v>53</v>
      </c>
      <c r="AA17" s="71" t="s">
        <v>53</v>
      </c>
      <c r="AB17" s="71" t="s">
        <v>53</v>
      </c>
      <c r="AC17" s="70" t="str">
        <f t="shared" si="0"/>
        <v>3 - Media</v>
      </c>
      <c r="AD17" s="64">
        <f t="shared" si="1"/>
        <v>0.6</v>
      </c>
      <c r="AE17" s="70" t="str">
        <f t="shared" si="2"/>
        <v>4 - Mayor</v>
      </c>
      <c r="AF17" s="64">
        <f t="shared" si="3"/>
        <v>0.8</v>
      </c>
      <c r="AG17" s="69" t="str">
        <f>IFERROR(INDEX(PREINVERSION!$BLU$598:$BLY$602,MATCH(I17,PREINVERSION!$BLS$598:$BLS$602,0),MATCH(AE17,PREINVERSION!$BLU$596:$BLY$596,0)),"")</f>
        <v>ALTO</v>
      </c>
      <c r="AH17" s="64">
        <f t="shared" si="4"/>
        <v>0.48</v>
      </c>
      <c r="AI17" s="174" t="s">
        <v>479</v>
      </c>
      <c r="AJ17" s="173" t="s">
        <v>233</v>
      </c>
      <c r="AK17" s="172" t="s">
        <v>232</v>
      </c>
      <c r="AL17" s="172" t="s">
        <v>495</v>
      </c>
      <c r="AM17" s="62" t="s">
        <v>35</v>
      </c>
      <c r="AN17" s="67" t="s">
        <v>45</v>
      </c>
      <c r="AO17" s="67" t="s">
        <v>50</v>
      </c>
      <c r="AP17" s="62" t="s">
        <v>52</v>
      </c>
      <c r="AQ17" s="62" t="s">
        <v>35</v>
      </c>
      <c r="AR17" s="67" t="s">
        <v>46</v>
      </c>
      <c r="AS17" s="67" t="s">
        <v>50</v>
      </c>
      <c r="AT17" s="62" t="s">
        <v>52</v>
      </c>
      <c r="AU17" s="62" t="s">
        <v>35</v>
      </c>
      <c r="AV17" s="67" t="s">
        <v>45</v>
      </c>
      <c r="AW17" s="67" t="s">
        <v>49</v>
      </c>
      <c r="AX17" s="62" t="s">
        <v>51</v>
      </c>
      <c r="AY17" s="62" t="s">
        <v>35</v>
      </c>
      <c r="AZ17" s="67" t="s">
        <v>45</v>
      </c>
      <c r="BA17" s="67" t="s">
        <v>50</v>
      </c>
      <c r="BB17" s="62" t="s">
        <v>52</v>
      </c>
      <c r="BC17" s="62" t="s">
        <v>34</v>
      </c>
      <c r="BD17" s="67" t="s">
        <v>45</v>
      </c>
      <c r="BE17" s="67" t="s">
        <v>50</v>
      </c>
      <c r="BF17" s="62" t="s">
        <v>52</v>
      </c>
      <c r="BG17" s="62"/>
      <c r="BH17" s="67"/>
      <c r="BI17" s="67"/>
      <c r="BJ17" s="62"/>
      <c r="BK17" s="62"/>
      <c r="BL17" s="67"/>
      <c r="BM17" s="67"/>
      <c r="BN17" s="62"/>
      <c r="BO17" s="62"/>
      <c r="BP17" s="67"/>
      <c r="BQ17" s="67"/>
      <c r="BR17" s="62"/>
      <c r="BS17" s="62"/>
      <c r="BT17" s="67"/>
      <c r="BU17" s="67"/>
      <c r="BV17" s="62"/>
      <c r="BW17" s="62"/>
      <c r="BX17" s="67"/>
      <c r="BY17" s="67"/>
      <c r="BZ17" s="62"/>
      <c r="CA17" s="62"/>
      <c r="CB17" s="67"/>
      <c r="CC17" s="67"/>
      <c r="CD17" s="62"/>
      <c r="CE17" s="62"/>
      <c r="CF17" s="67"/>
      <c r="CG17" s="67"/>
      <c r="CH17" s="62"/>
      <c r="CI17" s="67"/>
      <c r="CJ17" s="67"/>
      <c r="CK17" s="62"/>
      <c r="CL17" s="66" t="str">
        <f>IFERROR(IF(GE17&lt;=1,"1 - Muy Baja",VLOOKUP(GE17,[5]PREINVERSION!$BLR$691:$BLS$695,2,0)),"")</f>
        <v>1 - Muy Baja</v>
      </c>
      <c r="CM17" s="65">
        <f t="shared" si="5"/>
        <v>6.4799999999999996E-2</v>
      </c>
      <c r="CN17" s="66" t="str">
        <f>IFERROR(IF(GG17&lt;=1,"1 - Leve",HLOOKUP(GG17,'[4]G FINANC'!$BLU$681:$BLY$682,2,0)),"")</f>
        <v>3 - Moderado</v>
      </c>
      <c r="CO17" s="65">
        <f t="shared" si="6"/>
        <v>0.6</v>
      </c>
      <c r="CP17" s="63" t="str">
        <f t="shared" si="7"/>
        <v>MODERADO</v>
      </c>
      <c r="CQ17" s="64">
        <f t="shared" si="8"/>
        <v>3.8879999999999998E-2</v>
      </c>
      <c r="CR17" s="77" t="s">
        <v>238</v>
      </c>
      <c r="CS17" s="63">
        <f t="shared" si="9"/>
        <v>3</v>
      </c>
      <c r="CT17" s="62"/>
      <c r="CU17" s="77" t="s">
        <v>494</v>
      </c>
      <c r="CV17" s="511" t="s">
        <v>473</v>
      </c>
      <c r="CW17" s="60"/>
      <c r="CX17" s="56">
        <f t="shared" si="10"/>
        <v>9</v>
      </c>
      <c r="CY17" s="59">
        <f t="shared" si="11"/>
        <v>4</v>
      </c>
      <c r="CZ17" s="56" t="str">
        <f t="shared" si="12"/>
        <v>Mayor</v>
      </c>
      <c r="DA17" s="58">
        <f t="shared" si="13"/>
        <v>0.8</v>
      </c>
      <c r="DB17" s="57">
        <f t="shared" si="14"/>
        <v>0.15</v>
      </c>
      <c r="DC17" s="57">
        <f t="shared" si="15"/>
        <v>0.25</v>
      </c>
      <c r="DD17" s="56">
        <f t="shared" si="16"/>
        <v>0.4</v>
      </c>
      <c r="DE17" s="55">
        <f t="shared" si="17"/>
        <v>2</v>
      </c>
      <c r="DF17" s="54">
        <f t="shared" si="18"/>
        <v>0.36</v>
      </c>
      <c r="DG17" s="55">
        <f t="shared" si="19"/>
        <v>4</v>
      </c>
      <c r="DH17" s="55"/>
      <c r="DI17" s="54">
        <f t="shared" si="20"/>
        <v>0.8</v>
      </c>
      <c r="DJ17" s="57">
        <f t="shared" si="21"/>
        <v>0.25</v>
      </c>
      <c r="DK17" s="57">
        <f t="shared" si="22"/>
        <v>0.25</v>
      </c>
      <c r="DL17" s="56">
        <f t="shared" si="23"/>
        <v>0.5</v>
      </c>
      <c r="DM17" s="55">
        <f t="shared" si="24"/>
        <v>1</v>
      </c>
      <c r="DN17" s="54">
        <f t="shared" si="25"/>
        <v>0.18</v>
      </c>
      <c r="DO17" s="55">
        <f t="shared" si="26"/>
        <v>4</v>
      </c>
      <c r="DP17" s="54">
        <f t="shared" si="27"/>
        <v>0.8</v>
      </c>
      <c r="DQ17" s="57">
        <f t="shared" si="28"/>
        <v>0.15</v>
      </c>
      <c r="DR17" s="57">
        <f t="shared" si="29"/>
        <v>0.15</v>
      </c>
      <c r="DS17" s="56">
        <f t="shared" si="30"/>
        <v>0.3</v>
      </c>
      <c r="DT17" s="55">
        <f t="shared" si="31"/>
        <v>1</v>
      </c>
      <c r="DU17" s="54">
        <f t="shared" si="32"/>
        <v>0.18</v>
      </c>
      <c r="DV17" s="55">
        <f t="shared" si="33"/>
        <v>3</v>
      </c>
      <c r="DW17" s="54">
        <f t="shared" si="34"/>
        <v>0.56000000000000005</v>
      </c>
      <c r="DX17" s="57">
        <f t="shared" si="35"/>
        <v>0.15</v>
      </c>
      <c r="DY17" s="57">
        <f t="shared" si="98"/>
        <v>0.25</v>
      </c>
      <c r="DZ17" s="56">
        <f t="shared" si="36"/>
        <v>0.4</v>
      </c>
      <c r="EA17" s="55">
        <f t="shared" si="37"/>
        <v>1</v>
      </c>
      <c r="EB17" s="54">
        <f t="shared" si="38"/>
        <v>0.108</v>
      </c>
      <c r="EC17" s="55">
        <f t="shared" si="39"/>
        <v>3</v>
      </c>
      <c r="ED17" s="54">
        <f t="shared" si="40"/>
        <v>0.56000000000000005</v>
      </c>
      <c r="EE17" s="57">
        <f t="shared" si="41"/>
        <v>0.15</v>
      </c>
      <c r="EF17" s="57">
        <f t="shared" si="42"/>
        <v>0.25</v>
      </c>
      <c r="EG17" s="56">
        <f t="shared" si="43"/>
        <v>0.4</v>
      </c>
      <c r="EH17" s="55">
        <f t="shared" si="44"/>
        <v>1</v>
      </c>
      <c r="EI17" s="54">
        <f t="shared" si="45"/>
        <v>6.4799999999999996E-2</v>
      </c>
      <c r="EJ17" s="55">
        <f t="shared" si="46"/>
        <v>3</v>
      </c>
      <c r="EK17" s="54">
        <f t="shared" si="47"/>
        <v>0.56000000000000005</v>
      </c>
      <c r="EL17" s="57">
        <f t="shared" si="48"/>
        <v>0</v>
      </c>
      <c r="EM17" s="57">
        <f t="shared" si="49"/>
        <v>0</v>
      </c>
      <c r="EN17" s="56">
        <f t="shared" si="50"/>
        <v>0</v>
      </c>
      <c r="EO17" s="55">
        <f t="shared" si="51"/>
        <v>1</v>
      </c>
      <c r="EP17" s="54">
        <f t="shared" si="52"/>
        <v>6.4799999999999996E-2</v>
      </c>
      <c r="EQ17" s="55">
        <f t="shared" si="53"/>
        <v>3</v>
      </c>
      <c r="ER17" s="54">
        <f t="shared" si="54"/>
        <v>0.56000000000000005</v>
      </c>
      <c r="ES17" s="57">
        <f t="shared" si="55"/>
        <v>0</v>
      </c>
      <c r="ET17" s="57">
        <f t="shared" si="56"/>
        <v>0</v>
      </c>
      <c r="EU17" s="56">
        <f t="shared" si="57"/>
        <v>0</v>
      </c>
      <c r="EV17" s="55">
        <f t="shared" si="58"/>
        <v>1</v>
      </c>
      <c r="EW17" s="54">
        <f t="shared" si="59"/>
        <v>6.4799999999999996E-2</v>
      </c>
      <c r="EX17" s="55">
        <f t="shared" si="60"/>
        <v>3</v>
      </c>
      <c r="EY17" s="54">
        <f t="shared" si="61"/>
        <v>0.56000000000000005</v>
      </c>
      <c r="EZ17" s="57">
        <f t="shared" si="62"/>
        <v>0</v>
      </c>
      <c r="FA17" s="57">
        <f t="shared" si="63"/>
        <v>0</v>
      </c>
      <c r="FB17" s="56">
        <f t="shared" si="64"/>
        <v>0</v>
      </c>
      <c r="FC17" s="55">
        <f t="shared" si="65"/>
        <v>1</v>
      </c>
      <c r="FD17" s="54">
        <f t="shared" si="66"/>
        <v>6.4799999999999996E-2</v>
      </c>
      <c r="FE17" s="55">
        <f t="shared" si="67"/>
        <v>3</v>
      </c>
      <c r="FF17" s="54">
        <f t="shared" si="68"/>
        <v>0.56000000000000005</v>
      </c>
      <c r="FG17" s="57">
        <f t="shared" si="69"/>
        <v>0</v>
      </c>
      <c r="FH17" s="57">
        <f t="shared" si="70"/>
        <v>0</v>
      </c>
      <c r="FI17" s="56">
        <f t="shared" si="71"/>
        <v>0</v>
      </c>
      <c r="FJ17" s="55">
        <f t="shared" si="72"/>
        <v>1</v>
      </c>
      <c r="FK17" s="54">
        <f t="shared" si="73"/>
        <v>6.4799999999999996E-2</v>
      </c>
      <c r="FL17" s="55">
        <f t="shared" si="74"/>
        <v>3</v>
      </c>
      <c r="FM17" s="54">
        <f t="shared" si="75"/>
        <v>0.56000000000000005</v>
      </c>
      <c r="FN17" s="57">
        <f t="shared" si="76"/>
        <v>0</v>
      </c>
      <c r="FO17" s="57">
        <f t="shared" si="77"/>
        <v>0</v>
      </c>
      <c r="FP17" s="56">
        <f t="shared" si="78"/>
        <v>0</v>
      </c>
      <c r="FQ17" s="55">
        <f t="shared" si="79"/>
        <v>1</v>
      </c>
      <c r="FR17" s="54">
        <f t="shared" si="80"/>
        <v>6.4799999999999996E-2</v>
      </c>
      <c r="FS17" s="55">
        <f t="shared" si="81"/>
        <v>3</v>
      </c>
      <c r="FT17" s="54">
        <f t="shared" si="82"/>
        <v>0.56000000000000005</v>
      </c>
      <c r="FU17" s="57">
        <f t="shared" si="83"/>
        <v>0</v>
      </c>
      <c r="FV17" s="57">
        <f t="shared" si="84"/>
        <v>0</v>
      </c>
      <c r="FW17" s="56">
        <f t="shared" si="85"/>
        <v>0</v>
      </c>
      <c r="FX17" s="55">
        <f t="shared" si="86"/>
        <v>1</v>
      </c>
      <c r="FY17" s="54">
        <f t="shared" si="87"/>
        <v>6.4799999999999996E-2</v>
      </c>
      <c r="FZ17" s="55">
        <f t="shared" si="88"/>
        <v>3</v>
      </c>
      <c r="GA17" s="54">
        <f t="shared" si="89"/>
        <v>0.56000000000000005</v>
      </c>
      <c r="GB17" s="57">
        <f t="shared" si="90"/>
        <v>0</v>
      </c>
      <c r="GC17" s="57">
        <f t="shared" si="91"/>
        <v>0</v>
      </c>
      <c r="GD17" s="56">
        <f t="shared" si="92"/>
        <v>0</v>
      </c>
      <c r="GE17" s="55">
        <f t="shared" si="93"/>
        <v>1</v>
      </c>
      <c r="GF17" s="54">
        <f t="shared" si="94"/>
        <v>6.4799999999999996E-2</v>
      </c>
      <c r="GG17" s="55">
        <f t="shared" si="95"/>
        <v>3</v>
      </c>
      <c r="GH17" s="54">
        <f t="shared" si="96"/>
        <v>0.56000000000000005</v>
      </c>
      <c r="GI17" s="54">
        <f t="shared" si="97"/>
        <v>0.6</v>
      </c>
    </row>
    <row r="18" spans="1:191" ht="409.6" x14ac:dyDescent="0.2">
      <c r="A18" s="75">
        <v>10</v>
      </c>
      <c r="B18" s="169" t="s">
        <v>477</v>
      </c>
      <c r="C18" s="77" t="s">
        <v>254</v>
      </c>
      <c r="D18" s="166" t="s">
        <v>205</v>
      </c>
      <c r="E18" s="168" t="s">
        <v>204</v>
      </c>
      <c r="F18" s="168" t="s">
        <v>224</v>
      </c>
      <c r="G18" s="79" t="s">
        <v>208</v>
      </c>
      <c r="H18" s="72" t="s">
        <v>169</v>
      </c>
      <c r="I18" s="166" t="s">
        <v>20</v>
      </c>
      <c r="J18" s="71" t="s">
        <v>53</v>
      </c>
      <c r="K18" s="71" t="s">
        <v>53</v>
      </c>
      <c r="L18" s="71" t="s">
        <v>53</v>
      </c>
      <c r="M18" s="71" t="s">
        <v>53</v>
      </c>
      <c r="N18" s="71" t="s">
        <v>54</v>
      </c>
      <c r="O18" s="71" t="s">
        <v>54</v>
      </c>
      <c r="P18" s="71" t="s">
        <v>54</v>
      </c>
      <c r="Q18" s="71" t="s">
        <v>53</v>
      </c>
      <c r="R18" s="71" t="s">
        <v>53</v>
      </c>
      <c r="S18" s="71" t="s">
        <v>54</v>
      </c>
      <c r="T18" s="71" t="s">
        <v>54</v>
      </c>
      <c r="U18" s="71" t="s">
        <v>54</v>
      </c>
      <c r="V18" s="71" t="s">
        <v>54</v>
      </c>
      <c r="W18" s="71" t="s">
        <v>54</v>
      </c>
      <c r="X18" s="71" t="s">
        <v>54</v>
      </c>
      <c r="Y18" s="71" t="s">
        <v>53</v>
      </c>
      <c r="Z18" s="71" t="s">
        <v>53</v>
      </c>
      <c r="AA18" s="71" t="s">
        <v>53</v>
      </c>
      <c r="AB18" s="71" t="s">
        <v>53</v>
      </c>
      <c r="AC18" s="70" t="str">
        <f t="shared" si="0"/>
        <v>2 - Baja</v>
      </c>
      <c r="AD18" s="64">
        <f t="shared" si="1"/>
        <v>0.4</v>
      </c>
      <c r="AE18" s="70" t="str">
        <f t="shared" si="2"/>
        <v>4 - Mayor</v>
      </c>
      <c r="AF18" s="64">
        <f t="shared" si="3"/>
        <v>0.8</v>
      </c>
      <c r="AG18" s="69" t="str">
        <f>IFERROR(INDEX(PREINVERSION!$BLU$598:$BLY$602,MATCH(I18,PREINVERSION!$BLS$598:$BLS$602,0),MATCH(AE18,PREINVERSION!$BLU$596:$BLY$596,0)),"")</f>
        <v>MODERADO</v>
      </c>
      <c r="AH18" s="64">
        <f t="shared" si="4"/>
        <v>0.32000000000000006</v>
      </c>
      <c r="AI18" s="174" t="s">
        <v>493</v>
      </c>
      <c r="AJ18" s="173" t="s">
        <v>233</v>
      </c>
      <c r="AK18" s="172" t="s">
        <v>232</v>
      </c>
      <c r="AL18" s="172" t="s">
        <v>231</v>
      </c>
      <c r="AM18" s="62" t="s">
        <v>35</v>
      </c>
      <c r="AN18" s="67" t="s">
        <v>45</v>
      </c>
      <c r="AO18" s="67" t="s">
        <v>50</v>
      </c>
      <c r="AP18" s="62" t="s">
        <v>52</v>
      </c>
      <c r="AQ18" s="62" t="s">
        <v>35</v>
      </c>
      <c r="AR18" s="67" t="s">
        <v>46</v>
      </c>
      <c r="AS18" s="67" t="s">
        <v>50</v>
      </c>
      <c r="AT18" s="62" t="s">
        <v>52</v>
      </c>
      <c r="AU18" s="62" t="s">
        <v>35</v>
      </c>
      <c r="AV18" s="67" t="s">
        <v>45</v>
      </c>
      <c r="AW18" s="67" t="s">
        <v>50</v>
      </c>
      <c r="AX18" s="62" t="s">
        <v>52</v>
      </c>
      <c r="AY18" s="62" t="s">
        <v>34</v>
      </c>
      <c r="AZ18" s="67" t="s">
        <v>45</v>
      </c>
      <c r="BA18" s="67" t="s">
        <v>50</v>
      </c>
      <c r="BB18" s="62" t="s">
        <v>52</v>
      </c>
      <c r="BC18" s="62"/>
      <c r="BD18" s="67"/>
      <c r="BE18" s="67"/>
      <c r="BF18" s="62"/>
      <c r="BG18" s="62"/>
      <c r="BH18" s="67"/>
      <c r="BI18" s="67"/>
      <c r="BJ18" s="62"/>
      <c r="BK18" s="62"/>
      <c r="BL18" s="67"/>
      <c r="BM18" s="67"/>
      <c r="BN18" s="62"/>
      <c r="BO18" s="62"/>
      <c r="BP18" s="67"/>
      <c r="BQ18" s="67"/>
      <c r="BR18" s="62"/>
      <c r="BS18" s="62"/>
      <c r="BT18" s="67"/>
      <c r="BU18" s="67"/>
      <c r="BV18" s="62"/>
      <c r="BW18" s="62"/>
      <c r="BX18" s="67"/>
      <c r="BY18" s="67"/>
      <c r="BZ18" s="62"/>
      <c r="CA18" s="62"/>
      <c r="CB18" s="67"/>
      <c r="CC18" s="67"/>
      <c r="CD18" s="62"/>
      <c r="CE18" s="62"/>
      <c r="CF18" s="67"/>
      <c r="CG18" s="67"/>
      <c r="CH18" s="62"/>
      <c r="CI18" s="67"/>
      <c r="CJ18" s="67"/>
      <c r="CK18" s="62"/>
      <c r="CL18" s="66" t="str">
        <f>IFERROR(IF(GE18&lt;=1,"1 - Muy Baja",VLOOKUP(GE18,[5]PREINVERSION!$BLR$691:$BLS$695,2,0)),"")</f>
        <v>1 - Muy Baja</v>
      </c>
      <c r="CM18" s="65">
        <f t="shared" si="5"/>
        <v>4.3199999999999995E-2</v>
      </c>
      <c r="CN18" s="66" t="str">
        <f>IFERROR(IF(GG18&lt;=1,"1 - Leve",HLOOKUP(GG18,'[4]G FINANC'!$BLU$681:$BLY$682,2,0)),"")</f>
        <v>4 - Mayor</v>
      </c>
      <c r="CO18" s="65">
        <f t="shared" si="6"/>
        <v>0.8</v>
      </c>
      <c r="CP18" s="63" t="str">
        <f t="shared" si="7"/>
        <v>MODERADO</v>
      </c>
      <c r="CQ18" s="64">
        <f t="shared" si="8"/>
        <v>3.456E-2</v>
      </c>
      <c r="CR18" s="77" t="s">
        <v>475</v>
      </c>
      <c r="CS18" s="63">
        <f t="shared" si="9"/>
        <v>3</v>
      </c>
      <c r="CT18" s="62"/>
      <c r="CU18" s="77" t="s">
        <v>486</v>
      </c>
      <c r="CV18" s="511" t="s">
        <v>473</v>
      </c>
      <c r="CW18" s="60"/>
      <c r="CX18" s="56">
        <f t="shared" si="10"/>
        <v>9</v>
      </c>
      <c r="CY18" s="59">
        <f t="shared" si="11"/>
        <v>4</v>
      </c>
      <c r="CZ18" s="56" t="str">
        <f t="shared" si="12"/>
        <v>Mayor</v>
      </c>
      <c r="DA18" s="58">
        <f t="shared" si="13"/>
        <v>0.8</v>
      </c>
      <c r="DB18" s="57">
        <f t="shared" si="14"/>
        <v>0.15</v>
      </c>
      <c r="DC18" s="57">
        <f t="shared" si="15"/>
        <v>0.25</v>
      </c>
      <c r="DD18" s="56">
        <f t="shared" si="16"/>
        <v>0.4</v>
      </c>
      <c r="DE18" s="55">
        <f t="shared" si="17"/>
        <v>2</v>
      </c>
      <c r="DF18" s="54">
        <f t="shared" si="18"/>
        <v>0.24</v>
      </c>
      <c r="DG18" s="55">
        <f t="shared" si="19"/>
        <v>4</v>
      </c>
      <c r="DH18" s="55"/>
      <c r="DI18" s="54">
        <f t="shared" si="20"/>
        <v>0.8</v>
      </c>
      <c r="DJ18" s="57">
        <f t="shared" si="21"/>
        <v>0.25</v>
      </c>
      <c r="DK18" s="57">
        <f t="shared" si="22"/>
        <v>0.25</v>
      </c>
      <c r="DL18" s="56">
        <f t="shared" si="23"/>
        <v>0.5</v>
      </c>
      <c r="DM18" s="55">
        <f t="shared" si="24"/>
        <v>1</v>
      </c>
      <c r="DN18" s="54">
        <f t="shared" si="25"/>
        <v>0.12</v>
      </c>
      <c r="DO18" s="55">
        <f t="shared" si="26"/>
        <v>4</v>
      </c>
      <c r="DP18" s="54">
        <f t="shared" si="27"/>
        <v>0.8</v>
      </c>
      <c r="DQ18" s="57">
        <f t="shared" si="28"/>
        <v>0.15</v>
      </c>
      <c r="DR18" s="57">
        <f t="shared" si="29"/>
        <v>0.25</v>
      </c>
      <c r="DS18" s="56">
        <f t="shared" si="30"/>
        <v>0.4</v>
      </c>
      <c r="DT18" s="55">
        <f t="shared" si="31"/>
        <v>1</v>
      </c>
      <c r="DU18" s="54">
        <f t="shared" si="32"/>
        <v>7.1999999999999995E-2</v>
      </c>
      <c r="DV18" s="55">
        <f t="shared" si="33"/>
        <v>4</v>
      </c>
      <c r="DW18" s="54">
        <f t="shared" si="34"/>
        <v>0.8</v>
      </c>
      <c r="DX18" s="57">
        <f t="shared" si="35"/>
        <v>0.15</v>
      </c>
      <c r="DY18" s="57">
        <f t="shared" si="98"/>
        <v>0.25</v>
      </c>
      <c r="DZ18" s="56">
        <f t="shared" si="36"/>
        <v>0.4</v>
      </c>
      <c r="EA18" s="55">
        <f t="shared" si="37"/>
        <v>1</v>
      </c>
      <c r="EB18" s="54">
        <f t="shared" si="38"/>
        <v>4.3199999999999995E-2</v>
      </c>
      <c r="EC18" s="55">
        <f t="shared" si="39"/>
        <v>4</v>
      </c>
      <c r="ED18" s="54">
        <f t="shared" si="40"/>
        <v>0.8</v>
      </c>
      <c r="EE18" s="57">
        <f t="shared" si="41"/>
        <v>0</v>
      </c>
      <c r="EF18" s="57">
        <f t="shared" si="42"/>
        <v>0</v>
      </c>
      <c r="EG18" s="56">
        <f t="shared" si="43"/>
        <v>0</v>
      </c>
      <c r="EH18" s="55">
        <f t="shared" si="44"/>
        <v>1</v>
      </c>
      <c r="EI18" s="54">
        <f t="shared" si="45"/>
        <v>4.3199999999999995E-2</v>
      </c>
      <c r="EJ18" s="55">
        <f t="shared" si="46"/>
        <v>4</v>
      </c>
      <c r="EK18" s="54">
        <f t="shared" si="47"/>
        <v>0.8</v>
      </c>
      <c r="EL18" s="57">
        <f t="shared" si="48"/>
        <v>0</v>
      </c>
      <c r="EM18" s="57">
        <f t="shared" si="49"/>
        <v>0</v>
      </c>
      <c r="EN18" s="56">
        <f t="shared" si="50"/>
        <v>0</v>
      </c>
      <c r="EO18" s="55">
        <f t="shared" si="51"/>
        <v>1</v>
      </c>
      <c r="EP18" s="54">
        <f t="shared" si="52"/>
        <v>4.3199999999999995E-2</v>
      </c>
      <c r="EQ18" s="55">
        <f t="shared" si="53"/>
        <v>4</v>
      </c>
      <c r="ER18" s="54">
        <f t="shared" si="54"/>
        <v>0.8</v>
      </c>
      <c r="ES18" s="57">
        <f t="shared" si="55"/>
        <v>0</v>
      </c>
      <c r="ET18" s="57">
        <f t="shared" si="56"/>
        <v>0</v>
      </c>
      <c r="EU18" s="56">
        <f t="shared" si="57"/>
        <v>0</v>
      </c>
      <c r="EV18" s="55">
        <f t="shared" si="58"/>
        <v>1</v>
      </c>
      <c r="EW18" s="54">
        <f t="shared" si="59"/>
        <v>4.3199999999999995E-2</v>
      </c>
      <c r="EX18" s="55">
        <f t="shared" si="60"/>
        <v>4</v>
      </c>
      <c r="EY18" s="54">
        <f t="shared" si="61"/>
        <v>0.8</v>
      </c>
      <c r="EZ18" s="57">
        <f t="shared" si="62"/>
        <v>0</v>
      </c>
      <c r="FA18" s="57">
        <f t="shared" si="63"/>
        <v>0</v>
      </c>
      <c r="FB18" s="56">
        <f t="shared" si="64"/>
        <v>0</v>
      </c>
      <c r="FC18" s="55">
        <f t="shared" si="65"/>
        <v>1</v>
      </c>
      <c r="FD18" s="54">
        <f t="shared" si="66"/>
        <v>4.3199999999999995E-2</v>
      </c>
      <c r="FE18" s="55">
        <f t="shared" si="67"/>
        <v>4</v>
      </c>
      <c r="FF18" s="54">
        <f t="shared" si="68"/>
        <v>0.8</v>
      </c>
      <c r="FG18" s="57">
        <f t="shared" si="69"/>
        <v>0</v>
      </c>
      <c r="FH18" s="57">
        <f t="shared" si="70"/>
        <v>0</v>
      </c>
      <c r="FI18" s="56">
        <f t="shared" si="71"/>
        <v>0</v>
      </c>
      <c r="FJ18" s="55">
        <f t="shared" si="72"/>
        <v>1</v>
      </c>
      <c r="FK18" s="54">
        <f t="shared" si="73"/>
        <v>4.3199999999999995E-2</v>
      </c>
      <c r="FL18" s="55">
        <f t="shared" si="74"/>
        <v>4</v>
      </c>
      <c r="FM18" s="54">
        <f t="shared" si="75"/>
        <v>0.8</v>
      </c>
      <c r="FN18" s="57">
        <f t="shared" si="76"/>
        <v>0</v>
      </c>
      <c r="FO18" s="57">
        <f t="shared" si="77"/>
        <v>0</v>
      </c>
      <c r="FP18" s="56">
        <f t="shared" si="78"/>
        <v>0</v>
      </c>
      <c r="FQ18" s="55">
        <f t="shared" si="79"/>
        <v>1</v>
      </c>
      <c r="FR18" s="54">
        <f t="shared" si="80"/>
        <v>4.3199999999999995E-2</v>
      </c>
      <c r="FS18" s="55">
        <f t="shared" si="81"/>
        <v>4</v>
      </c>
      <c r="FT18" s="54">
        <f t="shared" si="82"/>
        <v>0.8</v>
      </c>
      <c r="FU18" s="57">
        <f t="shared" si="83"/>
        <v>0</v>
      </c>
      <c r="FV18" s="57">
        <f t="shared" si="84"/>
        <v>0</v>
      </c>
      <c r="FW18" s="56">
        <f t="shared" si="85"/>
        <v>0</v>
      </c>
      <c r="FX18" s="55">
        <f t="shared" si="86"/>
        <v>1</v>
      </c>
      <c r="FY18" s="54">
        <f t="shared" si="87"/>
        <v>4.3199999999999995E-2</v>
      </c>
      <c r="FZ18" s="55">
        <f t="shared" si="88"/>
        <v>4</v>
      </c>
      <c r="GA18" s="54">
        <f t="shared" si="89"/>
        <v>0.8</v>
      </c>
      <c r="GB18" s="57">
        <f t="shared" si="90"/>
        <v>0</v>
      </c>
      <c r="GC18" s="57">
        <f t="shared" si="91"/>
        <v>0</v>
      </c>
      <c r="GD18" s="56">
        <f t="shared" si="92"/>
        <v>0</v>
      </c>
      <c r="GE18" s="55">
        <f t="shared" si="93"/>
        <v>1</v>
      </c>
      <c r="GF18" s="54">
        <f t="shared" si="94"/>
        <v>4.3199999999999995E-2</v>
      </c>
      <c r="GG18" s="55">
        <f t="shared" si="95"/>
        <v>4</v>
      </c>
      <c r="GH18" s="54">
        <f t="shared" si="96"/>
        <v>0.8</v>
      </c>
      <c r="GI18" s="54">
        <f t="shared" si="97"/>
        <v>0.8</v>
      </c>
    </row>
    <row r="19" spans="1:191" ht="409.6" x14ac:dyDescent="0.2">
      <c r="A19" s="75">
        <v>11</v>
      </c>
      <c r="B19" s="169" t="s">
        <v>477</v>
      </c>
      <c r="C19" s="77" t="s">
        <v>492</v>
      </c>
      <c r="D19" s="166" t="s">
        <v>206</v>
      </c>
      <c r="E19" s="168" t="s">
        <v>204</v>
      </c>
      <c r="F19" s="168" t="s">
        <v>222</v>
      </c>
      <c r="G19" s="79" t="s">
        <v>248</v>
      </c>
      <c r="H19" s="72" t="s">
        <v>169</v>
      </c>
      <c r="I19" s="166" t="s">
        <v>22</v>
      </c>
      <c r="J19" s="71" t="s">
        <v>53</v>
      </c>
      <c r="K19" s="71" t="s">
        <v>53</v>
      </c>
      <c r="L19" s="71" t="s">
        <v>53</v>
      </c>
      <c r="M19" s="71" t="s">
        <v>53</v>
      </c>
      <c r="N19" s="71" t="s">
        <v>54</v>
      </c>
      <c r="O19" s="71" t="s">
        <v>54</v>
      </c>
      <c r="P19" s="71" t="s">
        <v>54</v>
      </c>
      <c r="Q19" s="71" t="s">
        <v>53</v>
      </c>
      <c r="R19" s="71" t="s">
        <v>53</v>
      </c>
      <c r="S19" s="71" t="s">
        <v>54</v>
      </c>
      <c r="T19" s="71" t="s">
        <v>54</v>
      </c>
      <c r="U19" s="71" t="s">
        <v>54</v>
      </c>
      <c r="V19" s="71" t="s">
        <v>54</v>
      </c>
      <c r="W19" s="71" t="s">
        <v>54</v>
      </c>
      <c r="X19" s="71" t="s">
        <v>54</v>
      </c>
      <c r="Y19" s="71" t="s">
        <v>53</v>
      </c>
      <c r="Z19" s="71" t="s">
        <v>53</v>
      </c>
      <c r="AA19" s="71" t="s">
        <v>53</v>
      </c>
      <c r="AB19" s="71" t="s">
        <v>53</v>
      </c>
      <c r="AC19" s="70" t="str">
        <f t="shared" si="0"/>
        <v>3 - Media</v>
      </c>
      <c r="AD19" s="64">
        <f t="shared" si="1"/>
        <v>0.6</v>
      </c>
      <c r="AE19" s="70" t="str">
        <f t="shared" si="2"/>
        <v>4 - Mayor</v>
      </c>
      <c r="AF19" s="64">
        <f t="shared" si="3"/>
        <v>0.8</v>
      </c>
      <c r="AG19" s="69" t="str">
        <f>IFERROR(INDEX(PREINVERSION!$BLU$598:$BLY$602,MATCH(I19,PREINVERSION!$BLS$598:$BLS$602,0),MATCH(AE19,PREINVERSION!$BLU$596:$BLY$596,0)),"")</f>
        <v>ALTO</v>
      </c>
      <c r="AH19" s="64">
        <f t="shared" si="4"/>
        <v>0.48</v>
      </c>
      <c r="AI19" s="174" t="s">
        <v>491</v>
      </c>
      <c r="AJ19" s="173" t="s">
        <v>233</v>
      </c>
      <c r="AK19" s="172" t="s">
        <v>232</v>
      </c>
      <c r="AL19" s="172" t="s">
        <v>239</v>
      </c>
      <c r="AM19" s="62" t="s">
        <v>35</v>
      </c>
      <c r="AN19" s="67" t="s">
        <v>45</v>
      </c>
      <c r="AO19" s="67" t="s">
        <v>50</v>
      </c>
      <c r="AP19" s="62" t="s">
        <v>52</v>
      </c>
      <c r="AQ19" s="62" t="s">
        <v>35</v>
      </c>
      <c r="AR19" s="67" t="s">
        <v>46</v>
      </c>
      <c r="AS19" s="67" t="s">
        <v>50</v>
      </c>
      <c r="AT19" s="62" t="s">
        <v>52</v>
      </c>
      <c r="AU19" s="62" t="s">
        <v>35</v>
      </c>
      <c r="AV19" s="67" t="s">
        <v>45</v>
      </c>
      <c r="AW19" s="67" t="s">
        <v>49</v>
      </c>
      <c r="AX19" s="62" t="s">
        <v>51</v>
      </c>
      <c r="AY19" s="62" t="s">
        <v>35</v>
      </c>
      <c r="AZ19" s="67" t="s">
        <v>45</v>
      </c>
      <c r="BA19" s="67" t="s">
        <v>50</v>
      </c>
      <c r="BB19" s="62" t="s">
        <v>52</v>
      </c>
      <c r="BC19" s="62" t="s">
        <v>34</v>
      </c>
      <c r="BD19" s="67" t="s">
        <v>45</v>
      </c>
      <c r="BE19" s="67" t="s">
        <v>50</v>
      </c>
      <c r="BF19" s="62" t="s">
        <v>52</v>
      </c>
      <c r="BG19" s="62"/>
      <c r="BH19" s="67"/>
      <c r="BI19" s="67"/>
      <c r="BJ19" s="62"/>
      <c r="BK19" s="62"/>
      <c r="BL19" s="67"/>
      <c r="BM19" s="67"/>
      <c r="BN19" s="62"/>
      <c r="BO19" s="62"/>
      <c r="BP19" s="67"/>
      <c r="BQ19" s="67"/>
      <c r="BR19" s="62"/>
      <c r="BS19" s="62"/>
      <c r="BT19" s="67"/>
      <c r="BU19" s="67"/>
      <c r="BV19" s="62"/>
      <c r="BW19" s="62"/>
      <c r="BX19" s="67"/>
      <c r="BY19" s="67"/>
      <c r="BZ19" s="62"/>
      <c r="CA19" s="62"/>
      <c r="CB19" s="67"/>
      <c r="CC19" s="67"/>
      <c r="CD19" s="62"/>
      <c r="CE19" s="62"/>
      <c r="CF19" s="67"/>
      <c r="CG19" s="67"/>
      <c r="CH19" s="62"/>
      <c r="CI19" s="67"/>
      <c r="CJ19" s="67"/>
      <c r="CK19" s="62"/>
      <c r="CL19" s="66" t="str">
        <f>IFERROR(IF(GE19&lt;=1,"1 - Muy Baja",VLOOKUP(GE19,[5]PREINVERSION!$BLR$691:$BLS$695,2,0)),"")</f>
        <v>1 - Muy Baja</v>
      </c>
      <c r="CM19" s="65">
        <f t="shared" si="5"/>
        <v>6.4799999999999996E-2</v>
      </c>
      <c r="CN19" s="66" t="str">
        <f>IFERROR(IF(GG19&lt;=1,"1 - Leve",HLOOKUP(GG19,'[4]G FINANC'!$BLU$681:$BLY$682,2,0)),"")</f>
        <v>3 - Moderado</v>
      </c>
      <c r="CO19" s="65">
        <f t="shared" si="6"/>
        <v>0.6</v>
      </c>
      <c r="CP19" s="63" t="str">
        <f t="shared" si="7"/>
        <v>MODERADO</v>
      </c>
      <c r="CQ19" s="64">
        <f t="shared" si="8"/>
        <v>3.8879999999999998E-2</v>
      </c>
      <c r="CR19" s="77" t="s">
        <v>238</v>
      </c>
      <c r="CS19" s="63">
        <f t="shared" si="9"/>
        <v>3</v>
      </c>
      <c r="CT19" s="62"/>
      <c r="CU19" s="77" t="s">
        <v>488</v>
      </c>
      <c r="CV19" s="511" t="s">
        <v>473</v>
      </c>
      <c r="CW19" s="60"/>
      <c r="CX19" s="56">
        <f t="shared" si="10"/>
        <v>9</v>
      </c>
      <c r="CY19" s="59">
        <f t="shared" si="11"/>
        <v>4</v>
      </c>
      <c r="CZ19" s="56" t="str">
        <f t="shared" si="12"/>
        <v>Mayor</v>
      </c>
      <c r="DA19" s="58">
        <f t="shared" si="13"/>
        <v>0.8</v>
      </c>
      <c r="DB19" s="57">
        <f t="shared" si="14"/>
        <v>0.15</v>
      </c>
      <c r="DC19" s="57">
        <f t="shared" si="15"/>
        <v>0.25</v>
      </c>
      <c r="DD19" s="56">
        <f t="shared" si="16"/>
        <v>0.4</v>
      </c>
      <c r="DE19" s="55">
        <f t="shared" si="17"/>
        <v>2</v>
      </c>
      <c r="DF19" s="54">
        <f t="shared" si="18"/>
        <v>0.36</v>
      </c>
      <c r="DG19" s="55">
        <f t="shared" si="19"/>
        <v>4</v>
      </c>
      <c r="DH19" s="55"/>
      <c r="DI19" s="54">
        <f t="shared" si="20"/>
        <v>0.8</v>
      </c>
      <c r="DJ19" s="57">
        <f t="shared" si="21"/>
        <v>0.25</v>
      </c>
      <c r="DK19" s="57">
        <f t="shared" si="22"/>
        <v>0.25</v>
      </c>
      <c r="DL19" s="56">
        <f t="shared" si="23"/>
        <v>0.5</v>
      </c>
      <c r="DM19" s="55">
        <f t="shared" si="24"/>
        <v>1</v>
      </c>
      <c r="DN19" s="54">
        <f t="shared" si="25"/>
        <v>0.18</v>
      </c>
      <c r="DO19" s="55">
        <f t="shared" si="26"/>
        <v>4</v>
      </c>
      <c r="DP19" s="54">
        <f t="shared" si="27"/>
        <v>0.8</v>
      </c>
      <c r="DQ19" s="57">
        <f t="shared" si="28"/>
        <v>0.15</v>
      </c>
      <c r="DR19" s="57">
        <f t="shared" si="29"/>
        <v>0.15</v>
      </c>
      <c r="DS19" s="56">
        <f t="shared" si="30"/>
        <v>0.3</v>
      </c>
      <c r="DT19" s="55">
        <f t="shared" si="31"/>
        <v>1</v>
      </c>
      <c r="DU19" s="54">
        <f t="shared" si="32"/>
        <v>0.18</v>
      </c>
      <c r="DV19" s="55">
        <f t="shared" si="33"/>
        <v>3</v>
      </c>
      <c r="DW19" s="54">
        <f t="shared" si="34"/>
        <v>0.56000000000000005</v>
      </c>
      <c r="DX19" s="57">
        <f t="shared" si="35"/>
        <v>0.15</v>
      </c>
      <c r="DY19" s="57">
        <f t="shared" si="98"/>
        <v>0.25</v>
      </c>
      <c r="DZ19" s="56">
        <f t="shared" si="36"/>
        <v>0.4</v>
      </c>
      <c r="EA19" s="55">
        <f t="shared" si="37"/>
        <v>1</v>
      </c>
      <c r="EB19" s="54">
        <f t="shared" si="38"/>
        <v>0.108</v>
      </c>
      <c r="EC19" s="55">
        <f t="shared" si="39"/>
        <v>3</v>
      </c>
      <c r="ED19" s="54">
        <f t="shared" si="40"/>
        <v>0.56000000000000005</v>
      </c>
      <c r="EE19" s="57">
        <f t="shared" si="41"/>
        <v>0.15</v>
      </c>
      <c r="EF19" s="57">
        <f t="shared" si="42"/>
        <v>0.25</v>
      </c>
      <c r="EG19" s="56">
        <f t="shared" si="43"/>
        <v>0.4</v>
      </c>
      <c r="EH19" s="55">
        <f t="shared" si="44"/>
        <v>1</v>
      </c>
      <c r="EI19" s="54">
        <f t="shared" si="45"/>
        <v>6.4799999999999996E-2</v>
      </c>
      <c r="EJ19" s="55">
        <f t="shared" si="46"/>
        <v>3</v>
      </c>
      <c r="EK19" s="54">
        <f t="shared" si="47"/>
        <v>0.56000000000000005</v>
      </c>
      <c r="EL19" s="57">
        <f t="shared" si="48"/>
        <v>0</v>
      </c>
      <c r="EM19" s="57">
        <f t="shared" si="49"/>
        <v>0</v>
      </c>
      <c r="EN19" s="56">
        <f t="shared" si="50"/>
        <v>0</v>
      </c>
      <c r="EO19" s="55">
        <f t="shared" si="51"/>
        <v>1</v>
      </c>
      <c r="EP19" s="54">
        <f t="shared" si="52"/>
        <v>6.4799999999999996E-2</v>
      </c>
      <c r="EQ19" s="55">
        <f t="shared" si="53"/>
        <v>3</v>
      </c>
      <c r="ER19" s="54">
        <f t="shared" si="54"/>
        <v>0.56000000000000005</v>
      </c>
      <c r="ES19" s="57">
        <f t="shared" si="55"/>
        <v>0</v>
      </c>
      <c r="ET19" s="57">
        <f t="shared" si="56"/>
        <v>0</v>
      </c>
      <c r="EU19" s="56">
        <f t="shared" si="57"/>
        <v>0</v>
      </c>
      <c r="EV19" s="55">
        <f t="shared" si="58"/>
        <v>1</v>
      </c>
      <c r="EW19" s="54">
        <f t="shared" si="59"/>
        <v>6.4799999999999996E-2</v>
      </c>
      <c r="EX19" s="55">
        <f t="shared" si="60"/>
        <v>3</v>
      </c>
      <c r="EY19" s="54">
        <f t="shared" si="61"/>
        <v>0.56000000000000005</v>
      </c>
      <c r="EZ19" s="57">
        <f t="shared" si="62"/>
        <v>0</v>
      </c>
      <c r="FA19" s="57">
        <f t="shared" si="63"/>
        <v>0</v>
      </c>
      <c r="FB19" s="56">
        <f t="shared" si="64"/>
        <v>0</v>
      </c>
      <c r="FC19" s="55">
        <f t="shared" si="65"/>
        <v>1</v>
      </c>
      <c r="FD19" s="54">
        <f t="shared" si="66"/>
        <v>6.4799999999999996E-2</v>
      </c>
      <c r="FE19" s="55">
        <f t="shared" si="67"/>
        <v>3</v>
      </c>
      <c r="FF19" s="54">
        <f t="shared" si="68"/>
        <v>0.56000000000000005</v>
      </c>
      <c r="FG19" s="57">
        <f t="shared" si="69"/>
        <v>0</v>
      </c>
      <c r="FH19" s="57">
        <f t="shared" si="70"/>
        <v>0</v>
      </c>
      <c r="FI19" s="56">
        <f t="shared" si="71"/>
        <v>0</v>
      </c>
      <c r="FJ19" s="55">
        <f t="shared" si="72"/>
        <v>1</v>
      </c>
      <c r="FK19" s="54">
        <f t="shared" si="73"/>
        <v>6.4799999999999996E-2</v>
      </c>
      <c r="FL19" s="55">
        <f t="shared" si="74"/>
        <v>3</v>
      </c>
      <c r="FM19" s="54">
        <f t="shared" si="75"/>
        <v>0.56000000000000005</v>
      </c>
      <c r="FN19" s="57">
        <f t="shared" si="76"/>
        <v>0</v>
      </c>
      <c r="FO19" s="57">
        <f t="shared" si="77"/>
        <v>0</v>
      </c>
      <c r="FP19" s="56">
        <f t="shared" si="78"/>
        <v>0</v>
      </c>
      <c r="FQ19" s="55">
        <f t="shared" si="79"/>
        <v>1</v>
      </c>
      <c r="FR19" s="54">
        <f t="shared" si="80"/>
        <v>6.4799999999999996E-2</v>
      </c>
      <c r="FS19" s="55">
        <f t="shared" si="81"/>
        <v>3</v>
      </c>
      <c r="FT19" s="54">
        <f t="shared" si="82"/>
        <v>0.56000000000000005</v>
      </c>
      <c r="FU19" s="57">
        <f t="shared" si="83"/>
        <v>0</v>
      </c>
      <c r="FV19" s="57">
        <f t="shared" si="84"/>
        <v>0</v>
      </c>
      <c r="FW19" s="56">
        <f t="shared" si="85"/>
        <v>0</v>
      </c>
      <c r="FX19" s="55">
        <f t="shared" si="86"/>
        <v>1</v>
      </c>
      <c r="FY19" s="54">
        <f t="shared" si="87"/>
        <v>6.4799999999999996E-2</v>
      </c>
      <c r="FZ19" s="55">
        <f t="shared" si="88"/>
        <v>3</v>
      </c>
      <c r="GA19" s="54">
        <f t="shared" si="89"/>
        <v>0.56000000000000005</v>
      </c>
      <c r="GB19" s="57">
        <f t="shared" si="90"/>
        <v>0</v>
      </c>
      <c r="GC19" s="57">
        <f t="shared" si="91"/>
        <v>0</v>
      </c>
      <c r="GD19" s="56">
        <f t="shared" si="92"/>
        <v>0</v>
      </c>
      <c r="GE19" s="55">
        <f t="shared" si="93"/>
        <v>1</v>
      </c>
      <c r="GF19" s="54">
        <f t="shared" si="94"/>
        <v>6.4799999999999996E-2</v>
      </c>
      <c r="GG19" s="55">
        <f t="shared" si="95"/>
        <v>3</v>
      </c>
      <c r="GH19" s="54">
        <f t="shared" si="96"/>
        <v>0.56000000000000005</v>
      </c>
      <c r="GI19" s="54">
        <f t="shared" si="97"/>
        <v>0.6</v>
      </c>
    </row>
    <row r="20" spans="1:191" ht="409.6" x14ac:dyDescent="0.2">
      <c r="A20" s="75">
        <v>12</v>
      </c>
      <c r="B20" s="169" t="s">
        <v>477</v>
      </c>
      <c r="C20" s="77" t="s">
        <v>490</v>
      </c>
      <c r="D20" s="166" t="s">
        <v>205</v>
      </c>
      <c r="E20" s="168" t="s">
        <v>204</v>
      </c>
      <c r="F20" s="168" t="s">
        <v>224</v>
      </c>
      <c r="G20" s="171" t="s">
        <v>248</v>
      </c>
      <c r="H20" s="72" t="s">
        <v>169</v>
      </c>
      <c r="I20" s="166" t="s">
        <v>20</v>
      </c>
      <c r="J20" s="71" t="s">
        <v>53</v>
      </c>
      <c r="K20" s="71" t="s">
        <v>53</v>
      </c>
      <c r="L20" s="71" t="s">
        <v>53</v>
      </c>
      <c r="M20" s="71" t="s">
        <v>53</v>
      </c>
      <c r="N20" s="71" t="s">
        <v>54</v>
      </c>
      <c r="O20" s="71" t="s">
        <v>54</v>
      </c>
      <c r="P20" s="71" t="s">
        <v>54</v>
      </c>
      <c r="Q20" s="71" t="s">
        <v>53</v>
      </c>
      <c r="R20" s="71" t="s">
        <v>53</v>
      </c>
      <c r="S20" s="71" t="s">
        <v>54</v>
      </c>
      <c r="T20" s="71" t="s">
        <v>54</v>
      </c>
      <c r="U20" s="71" t="s">
        <v>54</v>
      </c>
      <c r="V20" s="71" t="s">
        <v>54</v>
      </c>
      <c r="W20" s="71" t="s">
        <v>54</v>
      </c>
      <c r="X20" s="71" t="s">
        <v>54</v>
      </c>
      <c r="Y20" s="71" t="s">
        <v>53</v>
      </c>
      <c r="Z20" s="71" t="s">
        <v>53</v>
      </c>
      <c r="AA20" s="71" t="s">
        <v>53</v>
      </c>
      <c r="AB20" s="71" t="s">
        <v>53</v>
      </c>
      <c r="AC20" s="70" t="str">
        <f t="shared" si="0"/>
        <v>2 - Baja</v>
      </c>
      <c r="AD20" s="64">
        <f t="shared" si="1"/>
        <v>0.4</v>
      </c>
      <c r="AE20" s="70" t="str">
        <f t="shared" si="2"/>
        <v>4 - Mayor</v>
      </c>
      <c r="AF20" s="64">
        <f t="shared" si="3"/>
        <v>0.8</v>
      </c>
      <c r="AG20" s="69" t="str">
        <f>IFERROR(INDEX(PREINVERSION!$BLU$598:$BLY$602,MATCH(I20,PREINVERSION!$BLS$598:$BLS$602,0),MATCH(AE20,PREINVERSION!$BLU$596:$BLY$596,0)),"")</f>
        <v>MODERADO</v>
      </c>
      <c r="AH20" s="64">
        <f t="shared" si="4"/>
        <v>0.32000000000000006</v>
      </c>
      <c r="AI20" s="77" t="s">
        <v>476</v>
      </c>
      <c r="AJ20" s="78" t="s">
        <v>233</v>
      </c>
      <c r="AK20" s="72" t="s">
        <v>232</v>
      </c>
      <c r="AL20" s="72" t="s">
        <v>231</v>
      </c>
      <c r="AM20" s="62" t="s">
        <v>35</v>
      </c>
      <c r="AN20" s="67" t="s">
        <v>45</v>
      </c>
      <c r="AO20" s="67" t="s">
        <v>50</v>
      </c>
      <c r="AP20" s="62" t="s">
        <v>52</v>
      </c>
      <c r="AQ20" s="62" t="s">
        <v>35</v>
      </c>
      <c r="AR20" s="67" t="s">
        <v>46</v>
      </c>
      <c r="AS20" s="67" t="s">
        <v>50</v>
      </c>
      <c r="AT20" s="62" t="s">
        <v>52</v>
      </c>
      <c r="AU20" s="62" t="s">
        <v>35</v>
      </c>
      <c r="AV20" s="67" t="s">
        <v>45</v>
      </c>
      <c r="AW20" s="67" t="s">
        <v>50</v>
      </c>
      <c r="AX20" s="62" t="s">
        <v>52</v>
      </c>
      <c r="AY20" s="62" t="s">
        <v>34</v>
      </c>
      <c r="AZ20" s="67" t="s">
        <v>45</v>
      </c>
      <c r="BA20" s="67" t="s">
        <v>50</v>
      </c>
      <c r="BB20" s="62" t="s">
        <v>52</v>
      </c>
      <c r="BC20" s="62"/>
      <c r="BD20" s="67"/>
      <c r="BE20" s="67"/>
      <c r="BF20" s="62"/>
      <c r="BG20" s="62"/>
      <c r="BH20" s="67"/>
      <c r="BI20" s="67"/>
      <c r="BJ20" s="62"/>
      <c r="BK20" s="62"/>
      <c r="BL20" s="67"/>
      <c r="BM20" s="67"/>
      <c r="BN20" s="62"/>
      <c r="BO20" s="62"/>
      <c r="BP20" s="67"/>
      <c r="BQ20" s="67"/>
      <c r="BR20" s="62"/>
      <c r="BS20" s="62"/>
      <c r="BT20" s="67"/>
      <c r="BU20" s="67"/>
      <c r="BV20" s="62"/>
      <c r="BW20" s="62"/>
      <c r="BX20" s="67"/>
      <c r="BY20" s="67"/>
      <c r="BZ20" s="62"/>
      <c r="CA20" s="62"/>
      <c r="CB20" s="67"/>
      <c r="CC20" s="67"/>
      <c r="CD20" s="62"/>
      <c r="CE20" s="62"/>
      <c r="CF20" s="67"/>
      <c r="CG20" s="67"/>
      <c r="CH20" s="62"/>
      <c r="CI20" s="67"/>
      <c r="CJ20" s="67"/>
      <c r="CK20" s="62"/>
      <c r="CL20" s="66" t="str">
        <f>IFERROR(IF(GE20&lt;=1,"1 - Muy Baja",VLOOKUP(GE20,[5]PREINVERSION!$BLR$691:$BLS$695,2,0)),"")</f>
        <v>1 - Muy Baja</v>
      </c>
      <c r="CM20" s="65">
        <f t="shared" si="5"/>
        <v>4.3199999999999995E-2</v>
      </c>
      <c r="CN20" s="66" t="str">
        <f>IFERROR(IF(GG20&lt;=1,"1 - Leve",HLOOKUP(GG20,'[4]G FINANC'!$BLU$681:$BLY$682,2,0)),"")</f>
        <v>4 - Mayor</v>
      </c>
      <c r="CO20" s="65">
        <f t="shared" si="6"/>
        <v>0.8</v>
      </c>
      <c r="CP20" s="63" t="str">
        <f t="shared" si="7"/>
        <v>MODERADO</v>
      </c>
      <c r="CQ20" s="64">
        <f t="shared" si="8"/>
        <v>3.456E-2</v>
      </c>
      <c r="CR20" s="77" t="s">
        <v>475</v>
      </c>
      <c r="CS20" s="63">
        <f t="shared" si="9"/>
        <v>3</v>
      </c>
      <c r="CT20" s="62"/>
      <c r="CU20" s="77" t="s">
        <v>486</v>
      </c>
      <c r="CV20" s="511" t="s">
        <v>473</v>
      </c>
      <c r="CW20" s="60"/>
      <c r="CX20" s="56">
        <f t="shared" si="10"/>
        <v>9</v>
      </c>
      <c r="CY20" s="59">
        <f t="shared" si="11"/>
        <v>4</v>
      </c>
      <c r="CZ20" s="56" t="str">
        <f t="shared" si="12"/>
        <v>Mayor</v>
      </c>
      <c r="DA20" s="58">
        <f t="shared" si="13"/>
        <v>0.8</v>
      </c>
      <c r="DB20" s="57">
        <f t="shared" si="14"/>
        <v>0.15</v>
      </c>
      <c r="DC20" s="57">
        <f t="shared" si="15"/>
        <v>0.25</v>
      </c>
      <c r="DD20" s="56">
        <f t="shared" si="16"/>
        <v>0.4</v>
      </c>
      <c r="DE20" s="55">
        <f t="shared" si="17"/>
        <v>2</v>
      </c>
      <c r="DF20" s="54">
        <f t="shared" si="18"/>
        <v>0.24</v>
      </c>
      <c r="DG20" s="55">
        <f t="shared" si="19"/>
        <v>4</v>
      </c>
      <c r="DH20" s="55"/>
      <c r="DI20" s="54">
        <f t="shared" si="20"/>
        <v>0.8</v>
      </c>
      <c r="DJ20" s="57">
        <f t="shared" si="21"/>
        <v>0.25</v>
      </c>
      <c r="DK20" s="57">
        <f t="shared" si="22"/>
        <v>0.25</v>
      </c>
      <c r="DL20" s="56">
        <f t="shared" si="23"/>
        <v>0.5</v>
      </c>
      <c r="DM20" s="55">
        <f t="shared" si="24"/>
        <v>1</v>
      </c>
      <c r="DN20" s="54">
        <f t="shared" si="25"/>
        <v>0.12</v>
      </c>
      <c r="DO20" s="55">
        <f t="shared" si="26"/>
        <v>4</v>
      </c>
      <c r="DP20" s="54">
        <f t="shared" si="27"/>
        <v>0.8</v>
      </c>
      <c r="DQ20" s="57">
        <f t="shared" si="28"/>
        <v>0.15</v>
      </c>
      <c r="DR20" s="57">
        <f t="shared" si="29"/>
        <v>0.25</v>
      </c>
      <c r="DS20" s="56">
        <f t="shared" si="30"/>
        <v>0.4</v>
      </c>
      <c r="DT20" s="55">
        <f t="shared" si="31"/>
        <v>1</v>
      </c>
      <c r="DU20" s="54">
        <f t="shared" si="32"/>
        <v>7.1999999999999995E-2</v>
      </c>
      <c r="DV20" s="55">
        <f t="shared" si="33"/>
        <v>4</v>
      </c>
      <c r="DW20" s="54">
        <f t="shared" si="34"/>
        <v>0.8</v>
      </c>
      <c r="DX20" s="57">
        <f t="shared" si="35"/>
        <v>0.15</v>
      </c>
      <c r="DY20" s="57">
        <f>IF(BA20="",0,IF(BA20="Preventivo",0.25,IF(BA20="Detectivo",0.15,IF(#REF!="Correctivo",0.1,0))))</f>
        <v>0.25</v>
      </c>
      <c r="DZ20" s="56">
        <f t="shared" si="36"/>
        <v>0.4</v>
      </c>
      <c r="EA20" s="55">
        <f t="shared" si="37"/>
        <v>1</v>
      </c>
      <c r="EB20" s="54">
        <f t="shared" si="38"/>
        <v>4.3199999999999995E-2</v>
      </c>
      <c r="EC20" s="55">
        <f t="shared" si="39"/>
        <v>4</v>
      </c>
      <c r="ED20" s="54">
        <f t="shared" si="40"/>
        <v>0.8</v>
      </c>
      <c r="EE20" s="57">
        <f t="shared" si="41"/>
        <v>0</v>
      </c>
      <c r="EF20" s="57">
        <f t="shared" si="42"/>
        <v>0</v>
      </c>
      <c r="EG20" s="56">
        <f t="shared" si="43"/>
        <v>0</v>
      </c>
      <c r="EH20" s="55">
        <f t="shared" si="44"/>
        <v>1</v>
      </c>
      <c r="EI20" s="54">
        <f t="shared" si="45"/>
        <v>4.3199999999999995E-2</v>
      </c>
      <c r="EJ20" s="55">
        <f t="shared" si="46"/>
        <v>4</v>
      </c>
      <c r="EK20" s="54">
        <f t="shared" si="47"/>
        <v>0.8</v>
      </c>
      <c r="EL20" s="57">
        <f t="shared" si="48"/>
        <v>0</v>
      </c>
      <c r="EM20" s="57">
        <f t="shared" si="49"/>
        <v>0</v>
      </c>
      <c r="EN20" s="56">
        <f t="shared" si="50"/>
        <v>0</v>
      </c>
      <c r="EO20" s="55">
        <f t="shared" si="51"/>
        <v>1</v>
      </c>
      <c r="EP20" s="54">
        <f t="shared" si="52"/>
        <v>4.3199999999999995E-2</v>
      </c>
      <c r="EQ20" s="55">
        <f t="shared" si="53"/>
        <v>4</v>
      </c>
      <c r="ER20" s="54">
        <f t="shared" si="54"/>
        <v>0.8</v>
      </c>
      <c r="ES20" s="57">
        <f t="shared" si="55"/>
        <v>0</v>
      </c>
      <c r="ET20" s="57">
        <f t="shared" si="56"/>
        <v>0</v>
      </c>
      <c r="EU20" s="56">
        <f t="shared" si="57"/>
        <v>0</v>
      </c>
      <c r="EV20" s="55">
        <f t="shared" si="58"/>
        <v>1</v>
      </c>
      <c r="EW20" s="54">
        <f t="shared" si="59"/>
        <v>4.3199999999999995E-2</v>
      </c>
      <c r="EX20" s="55">
        <f t="shared" si="60"/>
        <v>4</v>
      </c>
      <c r="EY20" s="54">
        <f t="shared" si="61"/>
        <v>0.8</v>
      </c>
      <c r="EZ20" s="57">
        <f t="shared" si="62"/>
        <v>0</v>
      </c>
      <c r="FA20" s="57">
        <f t="shared" si="63"/>
        <v>0</v>
      </c>
      <c r="FB20" s="56">
        <f t="shared" si="64"/>
        <v>0</v>
      </c>
      <c r="FC20" s="55">
        <f t="shared" si="65"/>
        <v>1</v>
      </c>
      <c r="FD20" s="54">
        <f t="shared" si="66"/>
        <v>4.3199999999999995E-2</v>
      </c>
      <c r="FE20" s="55">
        <f t="shared" si="67"/>
        <v>4</v>
      </c>
      <c r="FF20" s="54">
        <f t="shared" si="68"/>
        <v>0.8</v>
      </c>
      <c r="FG20" s="57">
        <f t="shared" si="69"/>
        <v>0</v>
      </c>
      <c r="FH20" s="57">
        <f t="shared" si="70"/>
        <v>0</v>
      </c>
      <c r="FI20" s="56">
        <f t="shared" si="71"/>
        <v>0</v>
      </c>
      <c r="FJ20" s="55">
        <f t="shared" si="72"/>
        <v>1</v>
      </c>
      <c r="FK20" s="54">
        <f t="shared" si="73"/>
        <v>4.3199999999999995E-2</v>
      </c>
      <c r="FL20" s="55">
        <f t="shared" si="74"/>
        <v>4</v>
      </c>
      <c r="FM20" s="54">
        <f t="shared" si="75"/>
        <v>0.8</v>
      </c>
      <c r="FN20" s="57">
        <f t="shared" si="76"/>
        <v>0</v>
      </c>
      <c r="FO20" s="57">
        <f t="shared" si="77"/>
        <v>0</v>
      </c>
      <c r="FP20" s="56">
        <f t="shared" si="78"/>
        <v>0</v>
      </c>
      <c r="FQ20" s="55">
        <f t="shared" si="79"/>
        <v>1</v>
      </c>
      <c r="FR20" s="54">
        <f t="shared" si="80"/>
        <v>4.3199999999999995E-2</v>
      </c>
      <c r="FS20" s="55">
        <f t="shared" si="81"/>
        <v>4</v>
      </c>
      <c r="FT20" s="54">
        <f t="shared" si="82"/>
        <v>0.8</v>
      </c>
      <c r="FU20" s="57">
        <f t="shared" si="83"/>
        <v>0</v>
      </c>
      <c r="FV20" s="57">
        <f t="shared" si="84"/>
        <v>0</v>
      </c>
      <c r="FW20" s="56">
        <f t="shared" si="85"/>
        <v>0</v>
      </c>
      <c r="FX20" s="55">
        <f t="shared" si="86"/>
        <v>1</v>
      </c>
      <c r="FY20" s="54">
        <f t="shared" si="87"/>
        <v>4.3199999999999995E-2</v>
      </c>
      <c r="FZ20" s="55">
        <f t="shared" si="88"/>
        <v>4</v>
      </c>
      <c r="GA20" s="54">
        <f t="shared" si="89"/>
        <v>0.8</v>
      </c>
      <c r="GB20" s="57">
        <f t="shared" si="90"/>
        <v>0</v>
      </c>
      <c r="GC20" s="57">
        <f t="shared" si="91"/>
        <v>0</v>
      </c>
      <c r="GD20" s="56">
        <f t="shared" si="92"/>
        <v>0</v>
      </c>
      <c r="GE20" s="55">
        <f t="shared" si="93"/>
        <v>1</v>
      </c>
      <c r="GF20" s="54">
        <f t="shared" si="94"/>
        <v>4.3199999999999995E-2</v>
      </c>
      <c r="GG20" s="55">
        <f t="shared" si="95"/>
        <v>4</v>
      </c>
      <c r="GH20" s="54">
        <f t="shared" si="96"/>
        <v>0.8</v>
      </c>
      <c r="GI20" s="54">
        <f t="shared" si="97"/>
        <v>0.8</v>
      </c>
    </row>
    <row r="21" spans="1:191" ht="409.6" x14ac:dyDescent="0.2">
      <c r="A21" s="75">
        <v>13</v>
      </c>
      <c r="B21" s="169" t="s">
        <v>477</v>
      </c>
      <c r="C21" s="77" t="s">
        <v>489</v>
      </c>
      <c r="D21" s="166" t="s">
        <v>206</v>
      </c>
      <c r="E21" s="168" t="s">
        <v>204</v>
      </c>
      <c r="F21" s="168" t="s">
        <v>222</v>
      </c>
      <c r="G21" s="171" t="s">
        <v>468</v>
      </c>
      <c r="H21" s="72" t="s">
        <v>169</v>
      </c>
      <c r="I21" s="166" t="s">
        <v>22</v>
      </c>
      <c r="J21" s="71" t="s">
        <v>53</v>
      </c>
      <c r="K21" s="71" t="s">
        <v>53</v>
      </c>
      <c r="L21" s="71" t="s">
        <v>53</v>
      </c>
      <c r="M21" s="71" t="s">
        <v>53</v>
      </c>
      <c r="N21" s="71" t="s">
        <v>54</v>
      </c>
      <c r="O21" s="71" t="s">
        <v>54</v>
      </c>
      <c r="P21" s="71" t="s">
        <v>54</v>
      </c>
      <c r="Q21" s="71" t="s">
        <v>53</v>
      </c>
      <c r="R21" s="71" t="s">
        <v>53</v>
      </c>
      <c r="S21" s="71" t="s">
        <v>54</v>
      </c>
      <c r="T21" s="71" t="s">
        <v>54</v>
      </c>
      <c r="U21" s="71" t="s">
        <v>54</v>
      </c>
      <c r="V21" s="71" t="s">
        <v>54</v>
      </c>
      <c r="W21" s="71" t="s">
        <v>54</v>
      </c>
      <c r="X21" s="71" t="s">
        <v>54</v>
      </c>
      <c r="Y21" s="71" t="s">
        <v>53</v>
      </c>
      <c r="Z21" s="71" t="s">
        <v>53</v>
      </c>
      <c r="AA21" s="71" t="s">
        <v>53</v>
      </c>
      <c r="AB21" s="71" t="s">
        <v>53</v>
      </c>
      <c r="AC21" s="70" t="str">
        <f t="shared" si="0"/>
        <v>3 - Media</v>
      </c>
      <c r="AD21" s="64">
        <f t="shared" si="1"/>
        <v>0.6</v>
      </c>
      <c r="AE21" s="70" t="str">
        <f t="shared" si="2"/>
        <v>4 - Mayor</v>
      </c>
      <c r="AF21" s="64">
        <f t="shared" si="3"/>
        <v>0.8</v>
      </c>
      <c r="AG21" s="69" t="str">
        <f>IFERROR(INDEX(PREINVERSION!$BLU$598:$BLY$602,MATCH(I21,PREINVERSION!$BLS$598:$BLS$602,0),MATCH(AE21,PREINVERSION!$BLU$596:$BLY$596,0)),"")</f>
        <v>ALTO</v>
      </c>
      <c r="AH21" s="64">
        <f t="shared" si="4"/>
        <v>0.48</v>
      </c>
      <c r="AI21" s="77" t="s">
        <v>479</v>
      </c>
      <c r="AJ21" s="78" t="s">
        <v>233</v>
      </c>
      <c r="AK21" s="72" t="s">
        <v>232</v>
      </c>
      <c r="AL21" s="72" t="s">
        <v>239</v>
      </c>
      <c r="AM21" s="62" t="s">
        <v>35</v>
      </c>
      <c r="AN21" s="67" t="s">
        <v>45</v>
      </c>
      <c r="AO21" s="67" t="s">
        <v>50</v>
      </c>
      <c r="AP21" s="62" t="s">
        <v>52</v>
      </c>
      <c r="AQ21" s="62" t="s">
        <v>35</v>
      </c>
      <c r="AR21" s="67" t="s">
        <v>46</v>
      </c>
      <c r="AS21" s="67" t="s">
        <v>50</v>
      </c>
      <c r="AT21" s="62" t="s">
        <v>52</v>
      </c>
      <c r="AU21" s="62" t="s">
        <v>35</v>
      </c>
      <c r="AV21" s="67" t="s">
        <v>45</v>
      </c>
      <c r="AW21" s="67" t="s">
        <v>49</v>
      </c>
      <c r="AX21" s="62" t="s">
        <v>51</v>
      </c>
      <c r="AY21" s="62" t="s">
        <v>35</v>
      </c>
      <c r="AZ21" s="67" t="s">
        <v>45</v>
      </c>
      <c r="BA21" s="67" t="s">
        <v>50</v>
      </c>
      <c r="BB21" s="62" t="s">
        <v>52</v>
      </c>
      <c r="BC21" s="62" t="s">
        <v>34</v>
      </c>
      <c r="BD21" s="67" t="s">
        <v>45</v>
      </c>
      <c r="BE21" s="67" t="s">
        <v>50</v>
      </c>
      <c r="BF21" s="62" t="s">
        <v>52</v>
      </c>
      <c r="BG21" s="62"/>
      <c r="BH21" s="67"/>
      <c r="BI21" s="67"/>
      <c r="BJ21" s="62"/>
      <c r="BK21" s="62"/>
      <c r="BL21" s="67"/>
      <c r="BM21" s="67"/>
      <c r="BN21" s="62"/>
      <c r="BO21" s="62"/>
      <c r="BP21" s="67"/>
      <c r="BQ21" s="67"/>
      <c r="BR21" s="62"/>
      <c r="BS21" s="62"/>
      <c r="BT21" s="67"/>
      <c r="BU21" s="67"/>
      <c r="BV21" s="62"/>
      <c r="BW21" s="62"/>
      <c r="BX21" s="67"/>
      <c r="BY21" s="67"/>
      <c r="BZ21" s="62"/>
      <c r="CA21" s="62"/>
      <c r="CB21" s="67"/>
      <c r="CC21" s="67"/>
      <c r="CD21" s="62"/>
      <c r="CE21" s="62"/>
      <c r="CF21" s="67"/>
      <c r="CG21" s="67"/>
      <c r="CH21" s="62"/>
      <c r="CI21" s="67"/>
      <c r="CJ21" s="67"/>
      <c r="CK21" s="62"/>
      <c r="CL21" s="66" t="str">
        <f>IFERROR(IF(GE21&lt;=1,"1 - Muy Baja",VLOOKUP(GE21,[5]PREINVERSION!$BLR$691:$BLS$695,2,0)),"")</f>
        <v>1 - Muy Baja</v>
      </c>
      <c r="CM21" s="65">
        <f t="shared" si="5"/>
        <v>6.4799999999999996E-2</v>
      </c>
      <c r="CN21" s="66" t="str">
        <f>IFERROR(IF(GG21&lt;=1,"1 - Leve",HLOOKUP(GG21,'[4]G FINANC'!$BLU$681:$BLY$682,2,0)),"")</f>
        <v>3 - Moderado</v>
      </c>
      <c r="CO21" s="65">
        <f t="shared" si="6"/>
        <v>0.6</v>
      </c>
      <c r="CP21" s="63" t="str">
        <f t="shared" si="7"/>
        <v>MODERADO</v>
      </c>
      <c r="CQ21" s="64">
        <f t="shared" si="8"/>
        <v>3.8879999999999998E-2</v>
      </c>
      <c r="CR21" s="77" t="s">
        <v>238</v>
      </c>
      <c r="CS21" s="63">
        <f t="shared" si="9"/>
        <v>3</v>
      </c>
      <c r="CT21" s="62"/>
      <c r="CU21" s="77" t="s">
        <v>488</v>
      </c>
      <c r="CV21" s="511" t="s">
        <v>473</v>
      </c>
      <c r="CW21" s="60"/>
      <c r="CX21" s="56">
        <f t="shared" si="10"/>
        <v>9</v>
      </c>
      <c r="CY21" s="59">
        <f t="shared" si="11"/>
        <v>4</v>
      </c>
      <c r="CZ21" s="56" t="str">
        <f t="shared" si="12"/>
        <v>Mayor</v>
      </c>
      <c r="DA21" s="58">
        <f t="shared" si="13"/>
        <v>0.8</v>
      </c>
      <c r="DB21" s="57">
        <f t="shared" si="14"/>
        <v>0.15</v>
      </c>
      <c r="DC21" s="57">
        <f t="shared" si="15"/>
        <v>0.25</v>
      </c>
      <c r="DD21" s="56">
        <f t="shared" si="16"/>
        <v>0.4</v>
      </c>
      <c r="DE21" s="55">
        <f t="shared" si="17"/>
        <v>2</v>
      </c>
      <c r="DF21" s="54">
        <f t="shared" si="18"/>
        <v>0.36</v>
      </c>
      <c r="DG21" s="55">
        <f t="shared" si="19"/>
        <v>4</v>
      </c>
      <c r="DH21" s="55"/>
      <c r="DI21" s="54">
        <f t="shared" si="20"/>
        <v>0.8</v>
      </c>
      <c r="DJ21" s="57">
        <f t="shared" si="21"/>
        <v>0.25</v>
      </c>
      <c r="DK21" s="57">
        <f t="shared" si="22"/>
        <v>0.25</v>
      </c>
      <c r="DL21" s="56">
        <f t="shared" si="23"/>
        <v>0.5</v>
      </c>
      <c r="DM21" s="55">
        <f t="shared" si="24"/>
        <v>1</v>
      </c>
      <c r="DN21" s="54">
        <f t="shared" si="25"/>
        <v>0.18</v>
      </c>
      <c r="DO21" s="55">
        <f t="shared" si="26"/>
        <v>4</v>
      </c>
      <c r="DP21" s="54">
        <f t="shared" si="27"/>
        <v>0.8</v>
      </c>
      <c r="DQ21" s="57">
        <f t="shared" si="28"/>
        <v>0.15</v>
      </c>
      <c r="DR21" s="57">
        <f t="shared" si="29"/>
        <v>0.15</v>
      </c>
      <c r="DS21" s="56">
        <f t="shared" si="30"/>
        <v>0.3</v>
      </c>
      <c r="DT21" s="55">
        <f t="shared" si="31"/>
        <v>1</v>
      </c>
      <c r="DU21" s="54">
        <f t="shared" si="32"/>
        <v>0.18</v>
      </c>
      <c r="DV21" s="55">
        <f t="shared" si="33"/>
        <v>3</v>
      </c>
      <c r="DW21" s="54">
        <f t="shared" si="34"/>
        <v>0.56000000000000005</v>
      </c>
      <c r="DX21" s="57">
        <f t="shared" si="35"/>
        <v>0.15</v>
      </c>
      <c r="DY21" s="57">
        <f>IF(BA21="",0,IF(BA21="Preventivo",0.25,IF(BA21="Detectivo",0.15,IF(BA22="Correctivo",0.1,0))))</f>
        <v>0.25</v>
      </c>
      <c r="DZ21" s="56">
        <f t="shared" si="36"/>
        <v>0.4</v>
      </c>
      <c r="EA21" s="55">
        <f t="shared" si="37"/>
        <v>1</v>
      </c>
      <c r="EB21" s="54">
        <f t="shared" si="38"/>
        <v>0.108</v>
      </c>
      <c r="EC21" s="55">
        <f t="shared" si="39"/>
        <v>3</v>
      </c>
      <c r="ED21" s="54">
        <f t="shared" si="40"/>
        <v>0.56000000000000005</v>
      </c>
      <c r="EE21" s="57">
        <f t="shared" si="41"/>
        <v>0.15</v>
      </c>
      <c r="EF21" s="57">
        <f t="shared" si="42"/>
        <v>0.25</v>
      </c>
      <c r="EG21" s="56">
        <f t="shared" si="43"/>
        <v>0.4</v>
      </c>
      <c r="EH21" s="55">
        <f t="shared" si="44"/>
        <v>1</v>
      </c>
      <c r="EI21" s="54">
        <f t="shared" si="45"/>
        <v>6.4799999999999996E-2</v>
      </c>
      <c r="EJ21" s="55">
        <f t="shared" si="46"/>
        <v>3</v>
      </c>
      <c r="EK21" s="54">
        <f t="shared" si="47"/>
        <v>0.56000000000000005</v>
      </c>
      <c r="EL21" s="57">
        <f t="shared" si="48"/>
        <v>0</v>
      </c>
      <c r="EM21" s="57">
        <f t="shared" si="49"/>
        <v>0</v>
      </c>
      <c r="EN21" s="56">
        <f t="shared" si="50"/>
        <v>0</v>
      </c>
      <c r="EO21" s="55">
        <f t="shared" si="51"/>
        <v>1</v>
      </c>
      <c r="EP21" s="54">
        <f t="shared" si="52"/>
        <v>6.4799999999999996E-2</v>
      </c>
      <c r="EQ21" s="55">
        <f t="shared" si="53"/>
        <v>3</v>
      </c>
      <c r="ER21" s="54">
        <f t="shared" si="54"/>
        <v>0.56000000000000005</v>
      </c>
      <c r="ES21" s="57">
        <f t="shared" si="55"/>
        <v>0</v>
      </c>
      <c r="ET21" s="57">
        <f t="shared" si="56"/>
        <v>0</v>
      </c>
      <c r="EU21" s="56">
        <f t="shared" si="57"/>
        <v>0</v>
      </c>
      <c r="EV21" s="55">
        <f t="shared" si="58"/>
        <v>1</v>
      </c>
      <c r="EW21" s="54">
        <f t="shared" si="59"/>
        <v>6.4799999999999996E-2</v>
      </c>
      <c r="EX21" s="55">
        <f t="shared" si="60"/>
        <v>3</v>
      </c>
      <c r="EY21" s="54">
        <f t="shared" si="61"/>
        <v>0.56000000000000005</v>
      </c>
      <c r="EZ21" s="57">
        <f t="shared" si="62"/>
        <v>0</v>
      </c>
      <c r="FA21" s="57">
        <f t="shared" si="63"/>
        <v>0</v>
      </c>
      <c r="FB21" s="56">
        <f t="shared" si="64"/>
        <v>0</v>
      </c>
      <c r="FC21" s="55">
        <f t="shared" si="65"/>
        <v>1</v>
      </c>
      <c r="FD21" s="54">
        <f t="shared" si="66"/>
        <v>6.4799999999999996E-2</v>
      </c>
      <c r="FE21" s="55">
        <f t="shared" si="67"/>
        <v>3</v>
      </c>
      <c r="FF21" s="54">
        <f t="shared" si="68"/>
        <v>0.56000000000000005</v>
      </c>
      <c r="FG21" s="57">
        <f t="shared" si="69"/>
        <v>0</v>
      </c>
      <c r="FH21" s="57">
        <f t="shared" si="70"/>
        <v>0</v>
      </c>
      <c r="FI21" s="56">
        <f t="shared" si="71"/>
        <v>0</v>
      </c>
      <c r="FJ21" s="55">
        <f t="shared" si="72"/>
        <v>1</v>
      </c>
      <c r="FK21" s="54">
        <f t="shared" si="73"/>
        <v>6.4799999999999996E-2</v>
      </c>
      <c r="FL21" s="55">
        <f t="shared" si="74"/>
        <v>3</v>
      </c>
      <c r="FM21" s="54">
        <f t="shared" si="75"/>
        <v>0.56000000000000005</v>
      </c>
      <c r="FN21" s="57">
        <f t="shared" si="76"/>
        <v>0</v>
      </c>
      <c r="FO21" s="57">
        <f t="shared" si="77"/>
        <v>0</v>
      </c>
      <c r="FP21" s="56">
        <f t="shared" si="78"/>
        <v>0</v>
      </c>
      <c r="FQ21" s="55">
        <f t="shared" si="79"/>
        <v>1</v>
      </c>
      <c r="FR21" s="54">
        <f t="shared" si="80"/>
        <v>6.4799999999999996E-2</v>
      </c>
      <c r="FS21" s="55">
        <f t="shared" si="81"/>
        <v>3</v>
      </c>
      <c r="FT21" s="54">
        <f t="shared" si="82"/>
        <v>0.56000000000000005</v>
      </c>
      <c r="FU21" s="57">
        <f t="shared" si="83"/>
        <v>0</v>
      </c>
      <c r="FV21" s="57">
        <f t="shared" si="84"/>
        <v>0</v>
      </c>
      <c r="FW21" s="56">
        <f t="shared" si="85"/>
        <v>0</v>
      </c>
      <c r="FX21" s="55">
        <f t="shared" si="86"/>
        <v>1</v>
      </c>
      <c r="FY21" s="54">
        <f t="shared" si="87"/>
        <v>6.4799999999999996E-2</v>
      </c>
      <c r="FZ21" s="55">
        <f t="shared" si="88"/>
        <v>3</v>
      </c>
      <c r="GA21" s="54">
        <f t="shared" si="89"/>
        <v>0.56000000000000005</v>
      </c>
      <c r="GB21" s="57">
        <f t="shared" si="90"/>
        <v>0</v>
      </c>
      <c r="GC21" s="57">
        <f t="shared" si="91"/>
        <v>0</v>
      </c>
      <c r="GD21" s="56">
        <f t="shared" si="92"/>
        <v>0</v>
      </c>
      <c r="GE21" s="55">
        <f t="shared" si="93"/>
        <v>1</v>
      </c>
      <c r="GF21" s="54">
        <f t="shared" si="94"/>
        <v>6.4799999999999996E-2</v>
      </c>
      <c r="GG21" s="55">
        <f t="shared" si="95"/>
        <v>3</v>
      </c>
      <c r="GH21" s="54">
        <f t="shared" si="96"/>
        <v>0.56000000000000005</v>
      </c>
      <c r="GI21" s="54">
        <f t="shared" si="97"/>
        <v>0.6</v>
      </c>
    </row>
    <row r="22" spans="1:191" ht="409.6" x14ac:dyDescent="0.2">
      <c r="A22" s="75">
        <v>14</v>
      </c>
      <c r="B22" s="169" t="s">
        <v>477</v>
      </c>
      <c r="C22" s="77" t="s">
        <v>487</v>
      </c>
      <c r="D22" s="166" t="s">
        <v>205</v>
      </c>
      <c r="E22" s="168" t="s">
        <v>204</v>
      </c>
      <c r="F22" s="168" t="s">
        <v>224</v>
      </c>
      <c r="G22" s="79" t="s">
        <v>248</v>
      </c>
      <c r="H22" s="72" t="s">
        <v>169</v>
      </c>
      <c r="I22" s="166" t="s">
        <v>20</v>
      </c>
      <c r="J22" s="71" t="s">
        <v>53</v>
      </c>
      <c r="K22" s="71" t="s">
        <v>53</v>
      </c>
      <c r="L22" s="71" t="s">
        <v>53</v>
      </c>
      <c r="M22" s="71" t="s">
        <v>53</v>
      </c>
      <c r="N22" s="71" t="s">
        <v>54</v>
      </c>
      <c r="O22" s="71" t="s">
        <v>54</v>
      </c>
      <c r="P22" s="71" t="s">
        <v>54</v>
      </c>
      <c r="Q22" s="71" t="s">
        <v>53</v>
      </c>
      <c r="R22" s="71" t="s">
        <v>53</v>
      </c>
      <c r="S22" s="71" t="s">
        <v>54</v>
      </c>
      <c r="T22" s="71" t="s">
        <v>54</v>
      </c>
      <c r="U22" s="71" t="s">
        <v>54</v>
      </c>
      <c r="V22" s="71" t="s">
        <v>54</v>
      </c>
      <c r="W22" s="71" t="s">
        <v>54</v>
      </c>
      <c r="X22" s="71" t="s">
        <v>54</v>
      </c>
      <c r="Y22" s="71" t="s">
        <v>53</v>
      </c>
      <c r="Z22" s="71" t="s">
        <v>53</v>
      </c>
      <c r="AA22" s="71" t="s">
        <v>53</v>
      </c>
      <c r="AB22" s="71" t="s">
        <v>53</v>
      </c>
      <c r="AC22" s="70" t="str">
        <f t="shared" si="0"/>
        <v>2 - Baja</v>
      </c>
      <c r="AD22" s="64">
        <f t="shared" si="1"/>
        <v>0.4</v>
      </c>
      <c r="AE22" s="70" t="str">
        <f t="shared" si="2"/>
        <v>4 - Mayor</v>
      </c>
      <c r="AF22" s="64">
        <f t="shared" si="3"/>
        <v>0.8</v>
      </c>
      <c r="AG22" s="69" t="str">
        <f>IFERROR(INDEX(PREINVERSION!$BLU$598:$BLY$602,MATCH(I22,PREINVERSION!$BLS$598:$BLS$602,0),MATCH(AE22,PREINVERSION!$BLU$596:$BLY$596,0)),"")</f>
        <v>MODERADO</v>
      </c>
      <c r="AH22" s="64">
        <f t="shared" si="4"/>
        <v>0.32000000000000006</v>
      </c>
      <c r="AI22" s="77" t="s">
        <v>476</v>
      </c>
      <c r="AJ22" s="78" t="s">
        <v>233</v>
      </c>
      <c r="AK22" s="72" t="s">
        <v>232</v>
      </c>
      <c r="AL22" s="72" t="s">
        <v>231</v>
      </c>
      <c r="AM22" s="62" t="s">
        <v>35</v>
      </c>
      <c r="AN22" s="67" t="s">
        <v>45</v>
      </c>
      <c r="AO22" s="67" t="s">
        <v>50</v>
      </c>
      <c r="AP22" s="62" t="s">
        <v>52</v>
      </c>
      <c r="AQ22" s="62" t="s">
        <v>35</v>
      </c>
      <c r="AR22" s="67" t="s">
        <v>46</v>
      </c>
      <c r="AS22" s="67" t="s">
        <v>50</v>
      </c>
      <c r="AT22" s="62" t="s">
        <v>52</v>
      </c>
      <c r="AU22" s="62" t="s">
        <v>35</v>
      </c>
      <c r="AV22" s="67" t="s">
        <v>45</v>
      </c>
      <c r="AW22" s="67" t="s">
        <v>50</v>
      </c>
      <c r="AX22" s="62" t="s">
        <v>52</v>
      </c>
      <c r="AY22" s="62" t="s">
        <v>34</v>
      </c>
      <c r="AZ22" s="67" t="s">
        <v>45</v>
      </c>
      <c r="BA22" s="67" t="s">
        <v>50</v>
      </c>
      <c r="BB22" s="62" t="s">
        <v>52</v>
      </c>
      <c r="BC22" s="62"/>
      <c r="BD22" s="67"/>
      <c r="BE22" s="67"/>
      <c r="BF22" s="62"/>
      <c r="BG22" s="62"/>
      <c r="BH22" s="67"/>
      <c r="BI22" s="67"/>
      <c r="BJ22" s="62"/>
      <c r="BK22" s="62"/>
      <c r="BL22" s="67"/>
      <c r="BM22" s="67"/>
      <c r="BN22" s="62"/>
      <c r="BO22" s="62"/>
      <c r="BP22" s="67"/>
      <c r="BQ22" s="67"/>
      <c r="BR22" s="62"/>
      <c r="BS22" s="62"/>
      <c r="BT22" s="67"/>
      <c r="BU22" s="67"/>
      <c r="BV22" s="62"/>
      <c r="BW22" s="62"/>
      <c r="BX22" s="67"/>
      <c r="BY22" s="67"/>
      <c r="BZ22" s="62"/>
      <c r="CA22" s="62"/>
      <c r="CB22" s="67"/>
      <c r="CC22" s="67"/>
      <c r="CD22" s="62"/>
      <c r="CE22" s="62"/>
      <c r="CF22" s="67"/>
      <c r="CG22" s="67"/>
      <c r="CH22" s="62"/>
      <c r="CI22" s="67"/>
      <c r="CJ22" s="67"/>
      <c r="CK22" s="62"/>
      <c r="CL22" s="66" t="str">
        <f>IFERROR(IF(GE22&lt;=1,"1 - Muy Baja",VLOOKUP(GE22,[5]PREINVERSION!$BLR$691:$BLS$695,2,0)),"")</f>
        <v>1 - Muy Baja</v>
      </c>
      <c r="CM22" s="65">
        <f t="shared" si="5"/>
        <v>4.3199999999999995E-2</v>
      </c>
      <c r="CN22" s="66" t="str">
        <f>IFERROR(IF(GG22&lt;=1,"1 - Leve",HLOOKUP(GG22,'[4]G FINANC'!$BLU$681:$BLY$682,2,0)),"")</f>
        <v>4 - Mayor</v>
      </c>
      <c r="CO22" s="65">
        <f t="shared" si="6"/>
        <v>0.8</v>
      </c>
      <c r="CP22" s="63" t="str">
        <f t="shared" si="7"/>
        <v>MODERADO</v>
      </c>
      <c r="CQ22" s="64">
        <f t="shared" si="8"/>
        <v>3.456E-2</v>
      </c>
      <c r="CR22" s="77" t="s">
        <v>475</v>
      </c>
      <c r="CS22" s="63">
        <f t="shared" si="9"/>
        <v>3</v>
      </c>
      <c r="CT22" s="62"/>
      <c r="CU22" s="77" t="s">
        <v>486</v>
      </c>
      <c r="CV22" s="511" t="s">
        <v>473</v>
      </c>
      <c r="CW22" s="60"/>
      <c r="CX22" s="56">
        <f t="shared" si="10"/>
        <v>9</v>
      </c>
      <c r="CY22" s="59">
        <f t="shared" si="11"/>
        <v>4</v>
      </c>
      <c r="CZ22" s="56" t="str">
        <f t="shared" si="12"/>
        <v>Mayor</v>
      </c>
      <c r="DA22" s="58">
        <f t="shared" si="13"/>
        <v>0.8</v>
      </c>
      <c r="DB22" s="57">
        <f t="shared" si="14"/>
        <v>0.15</v>
      </c>
      <c r="DC22" s="57">
        <f t="shared" si="15"/>
        <v>0.25</v>
      </c>
      <c r="DD22" s="56">
        <f t="shared" si="16"/>
        <v>0.4</v>
      </c>
      <c r="DE22" s="55">
        <f t="shared" si="17"/>
        <v>2</v>
      </c>
      <c r="DF22" s="54">
        <f t="shared" si="18"/>
        <v>0.24</v>
      </c>
      <c r="DG22" s="55">
        <f t="shared" si="19"/>
        <v>4</v>
      </c>
      <c r="DH22" s="55"/>
      <c r="DI22" s="54">
        <f t="shared" si="20"/>
        <v>0.8</v>
      </c>
      <c r="DJ22" s="57">
        <f t="shared" si="21"/>
        <v>0.25</v>
      </c>
      <c r="DK22" s="57">
        <f t="shared" si="22"/>
        <v>0.25</v>
      </c>
      <c r="DL22" s="56">
        <f t="shared" si="23"/>
        <v>0.5</v>
      </c>
      <c r="DM22" s="55">
        <f t="shared" si="24"/>
        <v>1</v>
      </c>
      <c r="DN22" s="54">
        <f t="shared" si="25"/>
        <v>0.12</v>
      </c>
      <c r="DO22" s="55">
        <f t="shared" si="26"/>
        <v>4</v>
      </c>
      <c r="DP22" s="54">
        <f t="shared" si="27"/>
        <v>0.8</v>
      </c>
      <c r="DQ22" s="57">
        <f t="shared" si="28"/>
        <v>0.15</v>
      </c>
      <c r="DR22" s="57">
        <f t="shared" si="29"/>
        <v>0.25</v>
      </c>
      <c r="DS22" s="56">
        <f t="shared" si="30"/>
        <v>0.4</v>
      </c>
      <c r="DT22" s="55">
        <f t="shared" si="31"/>
        <v>1</v>
      </c>
      <c r="DU22" s="54">
        <f t="shared" si="32"/>
        <v>7.1999999999999995E-2</v>
      </c>
      <c r="DV22" s="55">
        <f t="shared" si="33"/>
        <v>4</v>
      </c>
      <c r="DW22" s="54">
        <f t="shared" si="34"/>
        <v>0.8</v>
      </c>
      <c r="DX22" s="57">
        <f t="shared" si="35"/>
        <v>0.15</v>
      </c>
      <c r="DY22" s="57">
        <f>IF(BA22="",0,IF(BA22="Preventivo",0.25,IF(BA22="Detectivo",0.15,IF(#REF!="Correctivo",0.1,0))))</f>
        <v>0.25</v>
      </c>
      <c r="DZ22" s="56">
        <f t="shared" si="36"/>
        <v>0.4</v>
      </c>
      <c r="EA22" s="55">
        <f t="shared" si="37"/>
        <v>1</v>
      </c>
      <c r="EB22" s="54">
        <f t="shared" si="38"/>
        <v>4.3199999999999995E-2</v>
      </c>
      <c r="EC22" s="55">
        <f t="shared" si="39"/>
        <v>4</v>
      </c>
      <c r="ED22" s="54">
        <f t="shared" si="40"/>
        <v>0.8</v>
      </c>
      <c r="EE22" s="57">
        <f t="shared" si="41"/>
        <v>0</v>
      </c>
      <c r="EF22" s="57">
        <f t="shared" si="42"/>
        <v>0</v>
      </c>
      <c r="EG22" s="56">
        <f t="shared" si="43"/>
        <v>0</v>
      </c>
      <c r="EH22" s="55">
        <f t="shared" si="44"/>
        <v>1</v>
      </c>
      <c r="EI22" s="54">
        <f t="shared" si="45"/>
        <v>4.3199999999999995E-2</v>
      </c>
      <c r="EJ22" s="55">
        <f t="shared" si="46"/>
        <v>4</v>
      </c>
      <c r="EK22" s="54">
        <f t="shared" si="47"/>
        <v>0.8</v>
      </c>
      <c r="EL22" s="57">
        <f t="shared" si="48"/>
        <v>0</v>
      </c>
      <c r="EM22" s="57">
        <f t="shared" si="49"/>
        <v>0</v>
      </c>
      <c r="EN22" s="56">
        <f t="shared" si="50"/>
        <v>0</v>
      </c>
      <c r="EO22" s="55">
        <f t="shared" si="51"/>
        <v>1</v>
      </c>
      <c r="EP22" s="54">
        <f t="shared" si="52"/>
        <v>4.3199999999999995E-2</v>
      </c>
      <c r="EQ22" s="55">
        <f t="shared" si="53"/>
        <v>4</v>
      </c>
      <c r="ER22" s="54">
        <f t="shared" si="54"/>
        <v>0.8</v>
      </c>
      <c r="ES22" s="57">
        <f t="shared" si="55"/>
        <v>0</v>
      </c>
      <c r="ET22" s="57">
        <f t="shared" si="56"/>
        <v>0</v>
      </c>
      <c r="EU22" s="56">
        <f t="shared" si="57"/>
        <v>0</v>
      </c>
      <c r="EV22" s="55">
        <f t="shared" si="58"/>
        <v>1</v>
      </c>
      <c r="EW22" s="54">
        <f t="shared" si="59"/>
        <v>4.3199999999999995E-2</v>
      </c>
      <c r="EX22" s="55">
        <f t="shared" si="60"/>
        <v>4</v>
      </c>
      <c r="EY22" s="54">
        <f t="shared" si="61"/>
        <v>0.8</v>
      </c>
      <c r="EZ22" s="57">
        <f t="shared" si="62"/>
        <v>0</v>
      </c>
      <c r="FA22" s="57">
        <f t="shared" si="63"/>
        <v>0</v>
      </c>
      <c r="FB22" s="56">
        <f t="shared" si="64"/>
        <v>0</v>
      </c>
      <c r="FC22" s="55">
        <f t="shared" si="65"/>
        <v>1</v>
      </c>
      <c r="FD22" s="54">
        <f t="shared" si="66"/>
        <v>4.3199999999999995E-2</v>
      </c>
      <c r="FE22" s="55">
        <f t="shared" si="67"/>
        <v>4</v>
      </c>
      <c r="FF22" s="54">
        <f t="shared" si="68"/>
        <v>0.8</v>
      </c>
      <c r="FG22" s="57">
        <f t="shared" si="69"/>
        <v>0</v>
      </c>
      <c r="FH22" s="57">
        <f t="shared" si="70"/>
        <v>0</v>
      </c>
      <c r="FI22" s="56">
        <f t="shared" si="71"/>
        <v>0</v>
      </c>
      <c r="FJ22" s="55">
        <f t="shared" si="72"/>
        <v>1</v>
      </c>
      <c r="FK22" s="54">
        <f t="shared" si="73"/>
        <v>4.3199999999999995E-2</v>
      </c>
      <c r="FL22" s="55">
        <f t="shared" si="74"/>
        <v>4</v>
      </c>
      <c r="FM22" s="54">
        <f t="shared" si="75"/>
        <v>0.8</v>
      </c>
      <c r="FN22" s="57">
        <f t="shared" si="76"/>
        <v>0</v>
      </c>
      <c r="FO22" s="57">
        <f t="shared" si="77"/>
        <v>0</v>
      </c>
      <c r="FP22" s="56">
        <f t="shared" si="78"/>
        <v>0</v>
      </c>
      <c r="FQ22" s="55">
        <f t="shared" si="79"/>
        <v>1</v>
      </c>
      <c r="FR22" s="54">
        <f t="shared" si="80"/>
        <v>4.3199999999999995E-2</v>
      </c>
      <c r="FS22" s="55">
        <f t="shared" si="81"/>
        <v>4</v>
      </c>
      <c r="FT22" s="54">
        <f t="shared" si="82"/>
        <v>0.8</v>
      </c>
      <c r="FU22" s="57">
        <f t="shared" si="83"/>
        <v>0</v>
      </c>
      <c r="FV22" s="57">
        <f t="shared" si="84"/>
        <v>0</v>
      </c>
      <c r="FW22" s="56">
        <f t="shared" si="85"/>
        <v>0</v>
      </c>
      <c r="FX22" s="55">
        <f t="shared" si="86"/>
        <v>1</v>
      </c>
      <c r="FY22" s="54">
        <f t="shared" si="87"/>
        <v>4.3199999999999995E-2</v>
      </c>
      <c r="FZ22" s="55">
        <f t="shared" si="88"/>
        <v>4</v>
      </c>
      <c r="GA22" s="54">
        <f t="shared" si="89"/>
        <v>0.8</v>
      </c>
      <c r="GB22" s="57">
        <f t="shared" si="90"/>
        <v>0</v>
      </c>
      <c r="GC22" s="57">
        <f t="shared" si="91"/>
        <v>0</v>
      </c>
      <c r="GD22" s="56">
        <f t="shared" si="92"/>
        <v>0</v>
      </c>
      <c r="GE22" s="55">
        <f t="shared" si="93"/>
        <v>1</v>
      </c>
      <c r="GF22" s="54">
        <f t="shared" si="94"/>
        <v>4.3199999999999995E-2</v>
      </c>
      <c r="GG22" s="55">
        <f t="shared" si="95"/>
        <v>4</v>
      </c>
      <c r="GH22" s="54">
        <f t="shared" si="96"/>
        <v>0.8</v>
      </c>
      <c r="GI22" s="54">
        <f t="shared" si="97"/>
        <v>0.8</v>
      </c>
    </row>
    <row r="23" spans="1:191" ht="409.6" x14ac:dyDescent="0.2">
      <c r="A23" s="170">
        <v>15</v>
      </c>
      <c r="B23" s="169" t="s">
        <v>477</v>
      </c>
      <c r="C23" s="77" t="s">
        <v>485</v>
      </c>
      <c r="D23" s="166" t="s">
        <v>206</v>
      </c>
      <c r="E23" s="168" t="s">
        <v>204</v>
      </c>
      <c r="F23" s="168" t="s">
        <v>222</v>
      </c>
      <c r="G23" s="72" t="s">
        <v>220</v>
      </c>
      <c r="H23" s="72" t="s">
        <v>169</v>
      </c>
      <c r="I23" s="166" t="s">
        <v>20</v>
      </c>
      <c r="J23" s="71" t="s">
        <v>53</v>
      </c>
      <c r="K23" s="71" t="s">
        <v>53</v>
      </c>
      <c r="L23" s="71" t="s">
        <v>53</v>
      </c>
      <c r="M23" s="71" t="s">
        <v>53</v>
      </c>
      <c r="N23" s="71" t="s">
        <v>54</v>
      </c>
      <c r="O23" s="71" t="s">
        <v>54</v>
      </c>
      <c r="P23" s="71" t="s">
        <v>54</v>
      </c>
      <c r="Q23" s="71" t="s">
        <v>53</v>
      </c>
      <c r="R23" s="71" t="s">
        <v>53</v>
      </c>
      <c r="S23" s="71" t="s">
        <v>54</v>
      </c>
      <c r="T23" s="71" t="s">
        <v>54</v>
      </c>
      <c r="U23" s="71" t="s">
        <v>54</v>
      </c>
      <c r="V23" s="71" t="s">
        <v>54</v>
      </c>
      <c r="W23" s="71" t="s">
        <v>54</v>
      </c>
      <c r="X23" s="71" t="s">
        <v>54</v>
      </c>
      <c r="Y23" s="71" t="s">
        <v>53</v>
      </c>
      <c r="Z23" s="71" t="s">
        <v>53</v>
      </c>
      <c r="AA23" s="71" t="s">
        <v>53</v>
      </c>
      <c r="AB23" s="71" t="s">
        <v>53</v>
      </c>
      <c r="AC23" s="70" t="str">
        <f t="shared" si="0"/>
        <v>2 - Baja</v>
      </c>
      <c r="AD23" s="64">
        <f t="shared" si="1"/>
        <v>0.4</v>
      </c>
      <c r="AE23" s="70" t="str">
        <f t="shared" si="2"/>
        <v>4 - Mayor</v>
      </c>
      <c r="AF23" s="64">
        <f t="shared" si="3"/>
        <v>0.8</v>
      </c>
      <c r="AG23" s="69" t="str">
        <f>IFERROR(INDEX(PREINVERSION!$BLU$598:$BLY$602,MATCH(I23,PREINVERSION!$BLS$598:$BLS$602,0),MATCH(AE23,PREINVERSION!$BLU$596:$BLY$596,0)),"")</f>
        <v>MODERADO</v>
      </c>
      <c r="AH23" s="64">
        <f t="shared" si="4"/>
        <v>0.32000000000000006</v>
      </c>
      <c r="AI23" s="77" t="s">
        <v>484</v>
      </c>
      <c r="AJ23" s="78" t="s">
        <v>233</v>
      </c>
      <c r="AK23" s="72" t="s">
        <v>232</v>
      </c>
      <c r="AL23" s="72" t="s">
        <v>483</v>
      </c>
      <c r="AM23" s="62" t="s">
        <v>35</v>
      </c>
      <c r="AN23" s="67" t="s">
        <v>45</v>
      </c>
      <c r="AO23" s="67" t="s">
        <v>50</v>
      </c>
      <c r="AP23" s="62" t="s">
        <v>52</v>
      </c>
      <c r="AQ23" s="62" t="s">
        <v>35</v>
      </c>
      <c r="AR23" s="67" t="s">
        <v>46</v>
      </c>
      <c r="AS23" s="67" t="s">
        <v>50</v>
      </c>
      <c r="AT23" s="62" t="s">
        <v>52</v>
      </c>
      <c r="AU23" s="62" t="s">
        <v>35</v>
      </c>
      <c r="AV23" s="67" t="s">
        <v>45</v>
      </c>
      <c r="AW23" s="67" t="s">
        <v>49</v>
      </c>
      <c r="AX23" s="62" t="s">
        <v>51</v>
      </c>
      <c r="AY23" s="62" t="s">
        <v>35</v>
      </c>
      <c r="AZ23" s="67" t="s">
        <v>45</v>
      </c>
      <c r="BA23" s="67" t="s">
        <v>50</v>
      </c>
      <c r="BB23" s="62" t="s">
        <v>52</v>
      </c>
      <c r="BC23" s="62" t="s">
        <v>34</v>
      </c>
      <c r="BD23" s="67" t="s">
        <v>45</v>
      </c>
      <c r="BE23" s="67" t="s">
        <v>50</v>
      </c>
      <c r="BF23" s="62" t="s">
        <v>52</v>
      </c>
      <c r="BG23" s="62" t="s">
        <v>35</v>
      </c>
      <c r="BH23" s="67" t="s">
        <v>46</v>
      </c>
      <c r="BI23" s="67" t="s">
        <v>50</v>
      </c>
      <c r="BJ23" s="62" t="s">
        <v>52</v>
      </c>
      <c r="BK23" s="62"/>
      <c r="BL23" s="67"/>
      <c r="BM23" s="67"/>
      <c r="BN23" s="62"/>
      <c r="BO23" s="62"/>
      <c r="BP23" s="67"/>
      <c r="BQ23" s="67"/>
      <c r="BR23" s="62"/>
      <c r="BS23" s="62"/>
      <c r="BT23" s="67"/>
      <c r="BU23" s="67"/>
      <c r="BV23" s="62"/>
      <c r="BW23" s="62"/>
      <c r="BX23" s="67"/>
      <c r="BY23" s="67"/>
      <c r="BZ23" s="62"/>
      <c r="CA23" s="62"/>
      <c r="CB23" s="67"/>
      <c r="CC23" s="67"/>
      <c r="CD23" s="62"/>
      <c r="CE23" s="62"/>
      <c r="CF23" s="67"/>
      <c r="CG23" s="67"/>
      <c r="CH23" s="62"/>
      <c r="CI23" s="67"/>
      <c r="CJ23" s="67"/>
      <c r="CK23" s="62"/>
      <c r="CL23" s="66" t="str">
        <f>IFERROR(IF(GE23&lt;=1,"1 - Muy Baja",VLOOKUP(GE23,[5]PREINVERSION!$BLR$691:$BLS$695,2,0)),"")</f>
        <v>1 - Muy Baja</v>
      </c>
      <c r="CM23" s="65">
        <f t="shared" si="5"/>
        <v>2.1599999999999998E-2</v>
      </c>
      <c r="CN23" s="66" t="str">
        <f>IFERROR(IF(GG23&lt;=1,"1 - Leve",HLOOKUP(GG23,'[4]G FINANC'!$BLU$681:$BLY$682,2,0)),"")</f>
        <v>3 - Moderado</v>
      </c>
      <c r="CO23" s="65">
        <f t="shared" si="6"/>
        <v>0.6</v>
      </c>
      <c r="CP23" s="63" t="str">
        <f t="shared" si="7"/>
        <v>MODERADO</v>
      </c>
      <c r="CQ23" s="64">
        <f t="shared" si="8"/>
        <v>1.2959999999999998E-2</v>
      </c>
      <c r="CR23" s="77" t="s">
        <v>238</v>
      </c>
      <c r="CS23" s="63">
        <f t="shared" si="9"/>
        <v>3</v>
      </c>
      <c r="CT23" s="62"/>
      <c r="CU23" s="77" t="s">
        <v>482</v>
      </c>
      <c r="CV23" s="511" t="s">
        <v>473</v>
      </c>
      <c r="CW23" s="60"/>
      <c r="CX23" s="56">
        <f t="shared" si="10"/>
        <v>9</v>
      </c>
      <c r="CY23" s="59">
        <f t="shared" si="11"/>
        <v>4</v>
      </c>
      <c r="CZ23" s="56" t="str">
        <f t="shared" si="12"/>
        <v>Mayor</v>
      </c>
      <c r="DA23" s="58">
        <f t="shared" si="13"/>
        <v>0.8</v>
      </c>
      <c r="DB23" s="57">
        <f t="shared" si="14"/>
        <v>0.15</v>
      </c>
      <c r="DC23" s="57">
        <f t="shared" si="15"/>
        <v>0.25</v>
      </c>
      <c r="DD23" s="56">
        <f t="shared" si="16"/>
        <v>0.4</v>
      </c>
      <c r="DE23" s="55">
        <f t="shared" si="17"/>
        <v>2</v>
      </c>
      <c r="DF23" s="54">
        <f t="shared" si="18"/>
        <v>0.24</v>
      </c>
      <c r="DG23" s="55">
        <f t="shared" si="19"/>
        <v>4</v>
      </c>
      <c r="DH23" s="55"/>
      <c r="DI23" s="54">
        <f t="shared" si="20"/>
        <v>0.8</v>
      </c>
      <c r="DJ23" s="57">
        <f t="shared" si="21"/>
        <v>0.25</v>
      </c>
      <c r="DK23" s="57">
        <f t="shared" si="22"/>
        <v>0.25</v>
      </c>
      <c r="DL23" s="56">
        <f t="shared" si="23"/>
        <v>0.5</v>
      </c>
      <c r="DM23" s="55">
        <f t="shared" si="24"/>
        <v>1</v>
      </c>
      <c r="DN23" s="54">
        <f t="shared" si="25"/>
        <v>0.12</v>
      </c>
      <c r="DO23" s="55">
        <f t="shared" si="26"/>
        <v>4</v>
      </c>
      <c r="DP23" s="54">
        <f t="shared" si="27"/>
        <v>0.8</v>
      </c>
      <c r="DQ23" s="57">
        <f t="shared" si="28"/>
        <v>0.15</v>
      </c>
      <c r="DR23" s="57">
        <f t="shared" si="29"/>
        <v>0.15</v>
      </c>
      <c r="DS23" s="56">
        <f t="shared" si="30"/>
        <v>0.3</v>
      </c>
      <c r="DT23" s="55">
        <f t="shared" si="31"/>
        <v>1</v>
      </c>
      <c r="DU23" s="54">
        <f t="shared" si="32"/>
        <v>0.12</v>
      </c>
      <c r="DV23" s="55">
        <f t="shared" si="33"/>
        <v>3</v>
      </c>
      <c r="DW23" s="54">
        <f t="shared" si="34"/>
        <v>0.56000000000000005</v>
      </c>
      <c r="DX23" s="57">
        <f t="shared" si="35"/>
        <v>0.15</v>
      </c>
      <c r="DY23" s="57">
        <f>IF(BA23="",0,IF(BA23="Preventivo",0.25,IF(BA23="Detectivo",0.15,IF(BA24="Correctivo",0.1,0))))</f>
        <v>0.25</v>
      </c>
      <c r="DZ23" s="56">
        <f t="shared" si="36"/>
        <v>0.4</v>
      </c>
      <c r="EA23" s="55">
        <f t="shared" si="37"/>
        <v>1</v>
      </c>
      <c r="EB23" s="54">
        <f t="shared" si="38"/>
        <v>7.1999999999999995E-2</v>
      </c>
      <c r="EC23" s="55">
        <f t="shared" si="39"/>
        <v>3</v>
      </c>
      <c r="ED23" s="54">
        <f t="shared" si="40"/>
        <v>0.56000000000000005</v>
      </c>
      <c r="EE23" s="57">
        <f t="shared" si="41"/>
        <v>0.15</v>
      </c>
      <c r="EF23" s="57">
        <f t="shared" si="42"/>
        <v>0.25</v>
      </c>
      <c r="EG23" s="56">
        <f t="shared" si="43"/>
        <v>0.4</v>
      </c>
      <c r="EH23" s="55">
        <f t="shared" si="44"/>
        <v>1</v>
      </c>
      <c r="EI23" s="54">
        <f t="shared" si="45"/>
        <v>4.3199999999999995E-2</v>
      </c>
      <c r="EJ23" s="55">
        <f t="shared" si="46"/>
        <v>3</v>
      </c>
      <c r="EK23" s="54">
        <f t="shared" si="47"/>
        <v>0.56000000000000005</v>
      </c>
      <c r="EL23" s="57">
        <f t="shared" si="48"/>
        <v>0.25</v>
      </c>
      <c r="EM23" s="57">
        <f t="shared" si="49"/>
        <v>0.25</v>
      </c>
      <c r="EN23" s="56">
        <f t="shared" si="50"/>
        <v>0.5</v>
      </c>
      <c r="EO23" s="55">
        <f t="shared" si="51"/>
        <v>1</v>
      </c>
      <c r="EP23" s="54">
        <f t="shared" si="52"/>
        <v>2.1599999999999998E-2</v>
      </c>
      <c r="EQ23" s="55">
        <f t="shared" si="53"/>
        <v>3</v>
      </c>
      <c r="ER23" s="54">
        <f t="shared" si="54"/>
        <v>0.56000000000000005</v>
      </c>
      <c r="ES23" s="57">
        <f t="shared" si="55"/>
        <v>0</v>
      </c>
      <c r="ET23" s="57">
        <f t="shared" si="56"/>
        <v>0</v>
      </c>
      <c r="EU23" s="56">
        <f t="shared" si="57"/>
        <v>0</v>
      </c>
      <c r="EV23" s="55">
        <f t="shared" si="58"/>
        <v>1</v>
      </c>
      <c r="EW23" s="54">
        <f t="shared" si="59"/>
        <v>2.1599999999999998E-2</v>
      </c>
      <c r="EX23" s="55">
        <f t="shared" si="60"/>
        <v>3</v>
      </c>
      <c r="EY23" s="54">
        <f t="shared" si="61"/>
        <v>0.56000000000000005</v>
      </c>
      <c r="EZ23" s="57">
        <f t="shared" si="62"/>
        <v>0</v>
      </c>
      <c r="FA23" s="57">
        <f t="shared" si="63"/>
        <v>0</v>
      </c>
      <c r="FB23" s="56">
        <f t="shared" si="64"/>
        <v>0</v>
      </c>
      <c r="FC23" s="55">
        <f t="shared" si="65"/>
        <v>1</v>
      </c>
      <c r="FD23" s="54">
        <f t="shared" si="66"/>
        <v>2.1599999999999998E-2</v>
      </c>
      <c r="FE23" s="55">
        <f t="shared" si="67"/>
        <v>3</v>
      </c>
      <c r="FF23" s="54">
        <f t="shared" si="68"/>
        <v>0.56000000000000005</v>
      </c>
      <c r="FG23" s="57">
        <f t="shared" si="69"/>
        <v>0</v>
      </c>
      <c r="FH23" s="57">
        <f t="shared" si="70"/>
        <v>0</v>
      </c>
      <c r="FI23" s="56">
        <f t="shared" si="71"/>
        <v>0</v>
      </c>
      <c r="FJ23" s="55">
        <f t="shared" si="72"/>
        <v>1</v>
      </c>
      <c r="FK23" s="54">
        <f t="shared" si="73"/>
        <v>2.1599999999999998E-2</v>
      </c>
      <c r="FL23" s="55">
        <f t="shared" si="74"/>
        <v>3</v>
      </c>
      <c r="FM23" s="54">
        <f t="shared" si="75"/>
        <v>0.56000000000000005</v>
      </c>
      <c r="FN23" s="57">
        <f t="shared" si="76"/>
        <v>0</v>
      </c>
      <c r="FO23" s="57">
        <f t="shared" si="77"/>
        <v>0</v>
      </c>
      <c r="FP23" s="56">
        <f t="shared" si="78"/>
        <v>0</v>
      </c>
      <c r="FQ23" s="55">
        <f t="shared" si="79"/>
        <v>1</v>
      </c>
      <c r="FR23" s="54">
        <f t="shared" si="80"/>
        <v>2.1599999999999998E-2</v>
      </c>
      <c r="FS23" s="55">
        <f t="shared" si="81"/>
        <v>3</v>
      </c>
      <c r="FT23" s="54">
        <f t="shared" si="82"/>
        <v>0.56000000000000005</v>
      </c>
      <c r="FU23" s="57">
        <f t="shared" si="83"/>
        <v>0</v>
      </c>
      <c r="FV23" s="57">
        <f t="shared" si="84"/>
        <v>0</v>
      </c>
      <c r="FW23" s="56">
        <f t="shared" si="85"/>
        <v>0</v>
      </c>
      <c r="FX23" s="55">
        <f t="shared" si="86"/>
        <v>1</v>
      </c>
      <c r="FY23" s="54">
        <f t="shared" si="87"/>
        <v>2.1599999999999998E-2</v>
      </c>
      <c r="FZ23" s="55">
        <f t="shared" si="88"/>
        <v>3</v>
      </c>
      <c r="GA23" s="54">
        <f t="shared" si="89"/>
        <v>0.56000000000000005</v>
      </c>
      <c r="GB23" s="57">
        <f t="shared" si="90"/>
        <v>0</v>
      </c>
      <c r="GC23" s="57">
        <f t="shared" si="91"/>
        <v>0</v>
      </c>
      <c r="GD23" s="56">
        <f t="shared" si="92"/>
        <v>0</v>
      </c>
      <c r="GE23" s="55">
        <f t="shared" si="93"/>
        <v>1</v>
      </c>
      <c r="GF23" s="54">
        <f t="shared" si="94"/>
        <v>2.1599999999999998E-2</v>
      </c>
      <c r="GG23" s="55">
        <f t="shared" si="95"/>
        <v>3</v>
      </c>
      <c r="GH23" s="54">
        <f t="shared" si="96"/>
        <v>0.56000000000000005</v>
      </c>
      <c r="GI23" s="54">
        <f t="shared" si="97"/>
        <v>0.6</v>
      </c>
    </row>
    <row r="24" spans="1:191" ht="409.6" x14ac:dyDescent="0.2">
      <c r="A24" s="170">
        <v>16</v>
      </c>
      <c r="B24" s="169" t="s">
        <v>477</v>
      </c>
      <c r="C24" s="77" t="s">
        <v>244</v>
      </c>
      <c r="D24" s="166" t="s">
        <v>205</v>
      </c>
      <c r="E24" s="168" t="s">
        <v>204</v>
      </c>
      <c r="F24" s="168" t="s">
        <v>224</v>
      </c>
      <c r="G24" s="72" t="s">
        <v>211</v>
      </c>
      <c r="H24" s="72" t="s">
        <v>169</v>
      </c>
      <c r="I24" s="166" t="s">
        <v>20</v>
      </c>
      <c r="J24" s="71" t="s">
        <v>53</v>
      </c>
      <c r="K24" s="71" t="s">
        <v>53</v>
      </c>
      <c r="L24" s="71" t="s">
        <v>53</v>
      </c>
      <c r="M24" s="71" t="s">
        <v>53</v>
      </c>
      <c r="N24" s="71" t="s">
        <v>54</v>
      </c>
      <c r="O24" s="71" t="s">
        <v>54</v>
      </c>
      <c r="P24" s="71" t="s">
        <v>54</v>
      </c>
      <c r="Q24" s="71" t="s">
        <v>53</v>
      </c>
      <c r="R24" s="71" t="s">
        <v>53</v>
      </c>
      <c r="S24" s="71" t="s">
        <v>54</v>
      </c>
      <c r="T24" s="71" t="s">
        <v>54</v>
      </c>
      <c r="U24" s="71" t="s">
        <v>54</v>
      </c>
      <c r="V24" s="71" t="s">
        <v>54</v>
      </c>
      <c r="W24" s="71" t="s">
        <v>54</v>
      </c>
      <c r="X24" s="71" t="s">
        <v>54</v>
      </c>
      <c r="Y24" s="71" t="s">
        <v>53</v>
      </c>
      <c r="Z24" s="71" t="s">
        <v>53</v>
      </c>
      <c r="AA24" s="71" t="s">
        <v>53</v>
      </c>
      <c r="AB24" s="71" t="s">
        <v>53</v>
      </c>
      <c r="AC24" s="70" t="str">
        <f t="shared" si="0"/>
        <v>2 - Baja</v>
      </c>
      <c r="AD24" s="64">
        <f t="shared" si="1"/>
        <v>0.4</v>
      </c>
      <c r="AE24" s="70" t="str">
        <f t="shared" si="2"/>
        <v>4 - Mayor</v>
      </c>
      <c r="AF24" s="64">
        <f t="shared" si="3"/>
        <v>0.8</v>
      </c>
      <c r="AG24" s="69" t="str">
        <f>IFERROR(INDEX(PREINVERSION!$BLU$598:$BLY$602,MATCH(I24,PREINVERSION!$BLS$598:$BLS$602,0),MATCH(AE24,PREINVERSION!$BLU$596:$BLY$596,0)),"")</f>
        <v>MODERADO</v>
      </c>
      <c r="AH24" s="64">
        <f t="shared" si="4"/>
        <v>0.32000000000000006</v>
      </c>
      <c r="AI24" s="77" t="s">
        <v>481</v>
      </c>
      <c r="AJ24" s="78" t="s">
        <v>233</v>
      </c>
      <c r="AK24" s="72" t="s">
        <v>232</v>
      </c>
      <c r="AL24" s="72" t="s">
        <v>480</v>
      </c>
      <c r="AM24" s="62" t="s">
        <v>35</v>
      </c>
      <c r="AN24" s="67" t="s">
        <v>45</v>
      </c>
      <c r="AO24" s="67" t="s">
        <v>50</v>
      </c>
      <c r="AP24" s="62" t="s">
        <v>52</v>
      </c>
      <c r="AQ24" s="62" t="s">
        <v>35</v>
      </c>
      <c r="AR24" s="67" t="s">
        <v>46</v>
      </c>
      <c r="AS24" s="67" t="s">
        <v>50</v>
      </c>
      <c r="AT24" s="62" t="s">
        <v>52</v>
      </c>
      <c r="AU24" s="62" t="s">
        <v>35</v>
      </c>
      <c r="AV24" s="67" t="s">
        <v>45</v>
      </c>
      <c r="AW24" s="67" t="s">
        <v>50</v>
      </c>
      <c r="AX24" s="62" t="s">
        <v>52</v>
      </c>
      <c r="AY24" s="62" t="s">
        <v>34</v>
      </c>
      <c r="AZ24" s="67" t="s">
        <v>45</v>
      </c>
      <c r="BA24" s="67" t="s">
        <v>50</v>
      </c>
      <c r="BB24" s="62" t="s">
        <v>52</v>
      </c>
      <c r="BC24" s="62" t="s">
        <v>35</v>
      </c>
      <c r="BD24" s="67" t="s">
        <v>46</v>
      </c>
      <c r="BE24" s="67" t="s">
        <v>50</v>
      </c>
      <c r="BF24" s="62" t="s">
        <v>52</v>
      </c>
      <c r="BG24" s="62"/>
      <c r="BH24" s="67"/>
      <c r="BI24" s="67"/>
      <c r="BJ24" s="62"/>
      <c r="BK24" s="62"/>
      <c r="BL24" s="67"/>
      <c r="BM24" s="67"/>
      <c r="BN24" s="62"/>
      <c r="BO24" s="62"/>
      <c r="BP24" s="67"/>
      <c r="BQ24" s="67"/>
      <c r="BR24" s="62"/>
      <c r="BS24" s="62"/>
      <c r="BT24" s="67"/>
      <c r="BU24" s="67"/>
      <c r="BV24" s="62"/>
      <c r="BW24" s="62"/>
      <c r="BX24" s="67"/>
      <c r="BY24" s="67"/>
      <c r="BZ24" s="62"/>
      <c r="CA24" s="62"/>
      <c r="CB24" s="67"/>
      <c r="CC24" s="67"/>
      <c r="CD24" s="62"/>
      <c r="CE24" s="62"/>
      <c r="CF24" s="67"/>
      <c r="CG24" s="67"/>
      <c r="CH24" s="62"/>
      <c r="CI24" s="67"/>
      <c r="CJ24" s="67"/>
      <c r="CK24" s="62"/>
      <c r="CL24" s="66" t="str">
        <f>IFERROR(IF(GE24&lt;=1,"1 - Muy Baja",VLOOKUP(GE24,[5]PREINVERSION!$BLR$691:$BLS$695,2,0)),"")</f>
        <v>1 - Muy Baja</v>
      </c>
      <c r="CM24" s="65">
        <f t="shared" si="5"/>
        <v>2.1599999999999998E-2</v>
      </c>
      <c r="CN24" s="66" t="str">
        <f>IFERROR(IF(GG24&lt;=1,"1 - Leve",HLOOKUP(GG24,'[4]G FINANC'!$BLU$681:$BLY$682,2,0)),"")</f>
        <v>4 - Mayor</v>
      </c>
      <c r="CO24" s="65">
        <f t="shared" si="6"/>
        <v>0.8</v>
      </c>
      <c r="CP24" s="63" t="str">
        <f t="shared" si="7"/>
        <v>MODERADO</v>
      </c>
      <c r="CQ24" s="64">
        <f t="shared" si="8"/>
        <v>1.728E-2</v>
      </c>
      <c r="CR24" s="77" t="s">
        <v>475</v>
      </c>
      <c r="CS24" s="63">
        <f t="shared" si="9"/>
        <v>3</v>
      </c>
      <c r="CT24" s="62"/>
      <c r="CU24" s="77" t="s">
        <v>474</v>
      </c>
      <c r="CV24" s="511" t="s">
        <v>473</v>
      </c>
      <c r="CW24" s="60"/>
      <c r="CX24" s="56">
        <f t="shared" si="10"/>
        <v>9</v>
      </c>
      <c r="CY24" s="59">
        <f t="shared" si="11"/>
        <v>4</v>
      </c>
      <c r="CZ24" s="56" t="str">
        <f t="shared" si="12"/>
        <v>Mayor</v>
      </c>
      <c r="DA24" s="58">
        <f t="shared" si="13"/>
        <v>0.8</v>
      </c>
      <c r="DB24" s="57">
        <f t="shared" si="14"/>
        <v>0.15</v>
      </c>
      <c r="DC24" s="57">
        <f t="shared" si="15"/>
        <v>0.25</v>
      </c>
      <c r="DD24" s="56">
        <f t="shared" si="16"/>
        <v>0.4</v>
      </c>
      <c r="DE24" s="55">
        <f t="shared" si="17"/>
        <v>2</v>
      </c>
      <c r="DF24" s="54">
        <f t="shared" si="18"/>
        <v>0.24</v>
      </c>
      <c r="DG24" s="55">
        <f t="shared" si="19"/>
        <v>4</v>
      </c>
      <c r="DH24" s="55"/>
      <c r="DI24" s="54">
        <f t="shared" si="20"/>
        <v>0.8</v>
      </c>
      <c r="DJ24" s="57">
        <f t="shared" si="21"/>
        <v>0.25</v>
      </c>
      <c r="DK24" s="57">
        <f t="shared" si="22"/>
        <v>0.25</v>
      </c>
      <c r="DL24" s="56">
        <f t="shared" si="23"/>
        <v>0.5</v>
      </c>
      <c r="DM24" s="55">
        <f t="shared" si="24"/>
        <v>1</v>
      </c>
      <c r="DN24" s="54">
        <f t="shared" si="25"/>
        <v>0.12</v>
      </c>
      <c r="DO24" s="55">
        <f t="shared" si="26"/>
        <v>4</v>
      </c>
      <c r="DP24" s="54">
        <f t="shared" si="27"/>
        <v>0.8</v>
      </c>
      <c r="DQ24" s="57">
        <f t="shared" si="28"/>
        <v>0.15</v>
      </c>
      <c r="DR24" s="57">
        <f t="shared" si="29"/>
        <v>0.25</v>
      </c>
      <c r="DS24" s="56">
        <f t="shared" si="30"/>
        <v>0.4</v>
      </c>
      <c r="DT24" s="55">
        <f t="shared" si="31"/>
        <v>1</v>
      </c>
      <c r="DU24" s="54">
        <f t="shared" si="32"/>
        <v>7.1999999999999995E-2</v>
      </c>
      <c r="DV24" s="55">
        <f t="shared" si="33"/>
        <v>4</v>
      </c>
      <c r="DW24" s="54">
        <f t="shared" si="34"/>
        <v>0.8</v>
      </c>
      <c r="DX24" s="57">
        <f t="shared" si="35"/>
        <v>0.15</v>
      </c>
      <c r="DY24" s="57">
        <f>IF(BA24="",0,IF(BA24="Preventivo",0.25,IF(BA24="Detectivo",0.15,IF(BA25="Correctivo",0.1,0))))</f>
        <v>0.25</v>
      </c>
      <c r="DZ24" s="56">
        <f t="shared" si="36"/>
        <v>0.4</v>
      </c>
      <c r="EA24" s="55">
        <f t="shared" si="37"/>
        <v>1</v>
      </c>
      <c r="EB24" s="54">
        <f t="shared" si="38"/>
        <v>4.3199999999999995E-2</v>
      </c>
      <c r="EC24" s="55">
        <f t="shared" si="39"/>
        <v>4</v>
      </c>
      <c r="ED24" s="54">
        <f t="shared" si="40"/>
        <v>0.8</v>
      </c>
      <c r="EE24" s="57">
        <f t="shared" si="41"/>
        <v>0.25</v>
      </c>
      <c r="EF24" s="57">
        <f t="shared" si="42"/>
        <v>0.25</v>
      </c>
      <c r="EG24" s="56">
        <f t="shared" si="43"/>
        <v>0.5</v>
      </c>
      <c r="EH24" s="55">
        <f t="shared" si="44"/>
        <v>1</v>
      </c>
      <c r="EI24" s="54">
        <f t="shared" si="45"/>
        <v>2.1599999999999998E-2</v>
      </c>
      <c r="EJ24" s="55">
        <f t="shared" si="46"/>
        <v>4</v>
      </c>
      <c r="EK24" s="54">
        <f t="shared" si="47"/>
        <v>0.8</v>
      </c>
      <c r="EL24" s="57">
        <f t="shared" si="48"/>
        <v>0</v>
      </c>
      <c r="EM24" s="57">
        <f t="shared" si="49"/>
        <v>0</v>
      </c>
      <c r="EN24" s="56">
        <f t="shared" si="50"/>
        <v>0</v>
      </c>
      <c r="EO24" s="55">
        <f t="shared" si="51"/>
        <v>1</v>
      </c>
      <c r="EP24" s="54">
        <f t="shared" si="52"/>
        <v>2.1599999999999998E-2</v>
      </c>
      <c r="EQ24" s="55">
        <f t="shared" si="53"/>
        <v>4</v>
      </c>
      <c r="ER24" s="54">
        <f t="shared" si="54"/>
        <v>0.8</v>
      </c>
      <c r="ES24" s="57">
        <f t="shared" si="55"/>
        <v>0</v>
      </c>
      <c r="ET24" s="57">
        <f t="shared" si="56"/>
        <v>0</v>
      </c>
      <c r="EU24" s="56">
        <f t="shared" si="57"/>
        <v>0</v>
      </c>
      <c r="EV24" s="55">
        <f t="shared" si="58"/>
        <v>1</v>
      </c>
      <c r="EW24" s="54">
        <f t="shared" si="59"/>
        <v>2.1599999999999998E-2</v>
      </c>
      <c r="EX24" s="55">
        <f t="shared" si="60"/>
        <v>4</v>
      </c>
      <c r="EY24" s="54">
        <f t="shared" si="61"/>
        <v>0.8</v>
      </c>
      <c r="EZ24" s="57">
        <f t="shared" si="62"/>
        <v>0</v>
      </c>
      <c r="FA24" s="57">
        <f t="shared" si="63"/>
        <v>0</v>
      </c>
      <c r="FB24" s="56">
        <f t="shared" si="64"/>
        <v>0</v>
      </c>
      <c r="FC24" s="55">
        <f t="shared" si="65"/>
        <v>1</v>
      </c>
      <c r="FD24" s="54">
        <f t="shared" si="66"/>
        <v>2.1599999999999998E-2</v>
      </c>
      <c r="FE24" s="55">
        <f t="shared" si="67"/>
        <v>4</v>
      </c>
      <c r="FF24" s="54">
        <f t="shared" si="68"/>
        <v>0.8</v>
      </c>
      <c r="FG24" s="57">
        <f t="shared" si="69"/>
        <v>0</v>
      </c>
      <c r="FH24" s="57">
        <f t="shared" si="70"/>
        <v>0</v>
      </c>
      <c r="FI24" s="56">
        <f t="shared" si="71"/>
        <v>0</v>
      </c>
      <c r="FJ24" s="55">
        <f t="shared" si="72"/>
        <v>1</v>
      </c>
      <c r="FK24" s="54">
        <f t="shared" si="73"/>
        <v>2.1599999999999998E-2</v>
      </c>
      <c r="FL24" s="55">
        <f t="shared" si="74"/>
        <v>4</v>
      </c>
      <c r="FM24" s="54">
        <f t="shared" si="75"/>
        <v>0.8</v>
      </c>
      <c r="FN24" s="57">
        <f t="shared" si="76"/>
        <v>0</v>
      </c>
      <c r="FO24" s="57">
        <f t="shared" si="77"/>
        <v>0</v>
      </c>
      <c r="FP24" s="56">
        <f t="shared" si="78"/>
        <v>0</v>
      </c>
      <c r="FQ24" s="55">
        <f t="shared" si="79"/>
        <v>1</v>
      </c>
      <c r="FR24" s="54">
        <f t="shared" si="80"/>
        <v>2.1599999999999998E-2</v>
      </c>
      <c r="FS24" s="55">
        <f t="shared" si="81"/>
        <v>4</v>
      </c>
      <c r="FT24" s="54">
        <f t="shared" si="82"/>
        <v>0.8</v>
      </c>
      <c r="FU24" s="57">
        <f t="shared" si="83"/>
        <v>0</v>
      </c>
      <c r="FV24" s="57">
        <f t="shared" si="84"/>
        <v>0</v>
      </c>
      <c r="FW24" s="56">
        <f t="shared" si="85"/>
        <v>0</v>
      </c>
      <c r="FX24" s="55">
        <f t="shared" si="86"/>
        <v>1</v>
      </c>
      <c r="FY24" s="54">
        <f t="shared" si="87"/>
        <v>2.1599999999999998E-2</v>
      </c>
      <c r="FZ24" s="55">
        <f t="shared" si="88"/>
        <v>4</v>
      </c>
      <c r="GA24" s="54">
        <f t="shared" si="89"/>
        <v>0.8</v>
      </c>
      <c r="GB24" s="57">
        <f t="shared" si="90"/>
        <v>0</v>
      </c>
      <c r="GC24" s="57">
        <f t="shared" si="91"/>
        <v>0</v>
      </c>
      <c r="GD24" s="56">
        <f t="shared" si="92"/>
        <v>0</v>
      </c>
      <c r="GE24" s="55">
        <f t="shared" si="93"/>
        <v>1</v>
      </c>
      <c r="GF24" s="54">
        <f t="shared" si="94"/>
        <v>2.1599999999999998E-2</v>
      </c>
      <c r="GG24" s="55">
        <f t="shared" si="95"/>
        <v>4</v>
      </c>
      <c r="GH24" s="54">
        <f t="shared" si="96"/>
        <v>0.8</v>
      </c>
      <c r="GI24" s="54">
        <f t="shared" si="97"/>
        <v>0.8</v>
      </c>
    </row>
    <row r="25" spans="1:191" ht="409.6" x14ac:dyDescent="0.2">
      <c r="A25" s="170">
        <v>17</v>
      </c>
      <c r="B25" s="169" t="s">
        <v>477</v>
      </c>
      <c r="C25" s="77" t="s">
        <v>241</v>
      </c>
      <c r="D25" s="166" t="s">
        <v>206</v>
      </c>
      <c r="E25" s="168" t="s">
        <v>204</v>
      </c>
      <c r="F25" s="168" t="s">
        <v>222</v>
      </c>
      <c r="G25" s="72" t="s">
        <v>211</v>
      </c>
      <c r="H25" s="72" t="s">
        <v>169</v>
      </c>
      <c r="I25" s="166" t="s">
        <v>22</v>
      </c>
      <c r="J25" s="71" t="s">
        <v>53</v>
      </c>
      <c r="K25" s="71" t="s">
        <v>53</v>
      </c>
      <c r="L25" s="71" t="s">
        <v>53</v>
      </c>
      <c r="M25" s="71" t="s">
        <v>53</v>
      </c>
      <c r="N25" s="71" t="s">
        <v>54</v>
      </c>
      <c r="O25" s="71" t="s">
        <v>54</v>
      </c>
      <c r="P25" s="71" t="s">
        <v>54</v>
      </c>
      <c r="Q25" s="71" t="s">
        <v>53</v>
      </c>
      <c r="R25" s="71" t="s">
        <v>53</v>
      </c>
      <c r="S25" s="71" t="s">
        <v>54</v>
      </c>
      <c r="T25" s="71" t="s">
        <v>54</v>
      </c>
      <c r="U25" s="71" t="s">
        <v>54</v>
      </c>
      <c r="V25" s="71" t="s">
        <v>54</v>
      </c>
      <c r="W25" s="71" t="s">
        <v>54</v>
      </c>
      <c r="X25" s="71" t="s">
        <v>54</v>
      </c>
      <c r="Y25" s="71" t="s">
        <v>53</v>
      </c>
      <c r="Z25" s="71" t="s">
        <v>53</v>
      </c>
      <c r="AA25" s="71" t="s">
        <v>53</v>
      </c>
      <c r="AB25" s="71" t="s">
        <v>53</v>
      </c>
      <c r="AC25" s="70" t="str">
        <f t="shared" si="0"/>
        <v>3 - Media</v>
      </c>
      <c r="AD25" s="64">
        <f t="shared" si="1"/>
        <v>0.6</v>
      </c>
      <c r="AE25" s="70" t="str">
        <f t="shared" si="2"/>
        <v>4 - Mayor</v>
      </c>
      <c r="AF25" s="64">
        <f t="shared" si="3"/>
        <v>0.8</v>
      </c>
      <c r="AG25" s="69" t="str">
        <f>IFERROR(INDEX(PREINVERSION!$BLU$598:$BLY$602,MATCH(I25,PREINVERSION!$BLS$598:$BLS$602,0),MATCH(AE25,PREINVERSION!$BLU$596:$BLY$596,0)),"")</f>
        <v>ALTO</v>
      </c>
      <c r="AH25" s="64">
        <f t="shared" si="4"/>
        <v>0.48</v>
      </c>
      <c r="AI25" s="77" t="s">
        <v>479</v>
      </c>
      <c r="AJ25" s="78" t="s">
        <v>233</v>
      </c>
      <c r="AK25" s="72" t="s">
        <v>232</v>
      </c>
      <c r="AL25" s="72" t="s">
        <v>239</v>
      </c>
      <c r="AM25" s="62" t="s">
        <v>35</v>
      </c>
      <c r="AN25" s="67" t="s">
        <v>45</v>
      </c>
      <c r="AO25" s="67" t="s">
        <v>50</v>
      </c>
      <c r="AP25" s="62" t="s">
        <v>52</v>
      </c>
      <c r="AQ25" s="62" t="s">
        <v>35</v>
      </c>
      <c r="AR25" s="67" t="s">
        <v>46</v>
      </c>
      <c r="AS25" s="67" t="s">
        <v>50</v>
      </c>
      <c r="AT25" s="62" t="s">
        <v>52</v>
      </c>
      <c r="AU25" s="62" t="s">
        <v>35</v>
      </c>
      <c r="AV25" s="67" t="s">
        <v>45</v>
      </c>
      <c r="AW25" s="67" t="s">
        <v>49</v>
      </c>
      <c r="AX25" s="62" t="s">
        <v>51</v>
      </c>
      <c r="AY25" s="62" t="s">
        <v>35</v>
      </c>
      <c r="AZ25" s="67" t="s">
        <v>45</v>
      </c>
      <c r="BA25" s="67" t="s">
        <v>50</v>
      </c>
      <c r="BB25" s="62" t="s">
        <v>52</v>
      </c>
      <c r="BC25" s="62" t="s">
        <v>34</v>
      </c>
      <c r="BD25" s="67" t="s">
        <v>45</v>
      </c>
      <c r="BE25" s="67" t="s">
        <v>50</v>
      </c>
      <c r="BF25" s="62" t="s">
        <v>52</v>
      </c>
      <c r="BG25" s="62"/>
      <c r="BH25" s="67"/>
      <c r="BI25" s="67"/>
      <c r="BJ25" s="62"/>
      <c r="BK25" s="62"/>
      <c r="BL25" s="67"/>
      <c r="BM25" s="67"/>
      <c r="BN25" s="62"/>
      <c r="BO25" s="62"/>
      <c r="BP25" s="67"/>
      <c r="BQ25" s="67"/>
      <c r="BR25" s="62"/>
      <c r="BS25" s="62"/>
      <c r="BT25" s="67"/>
      <c r="BU25" s="67"/>
      <c r="BV25" s="62"/>
      <c r="BW25" s="62"/>
      <c r="BX25" s="67"/>
      <c r="BY25" s="67"/>
      <c r="BZ25" s="62"/>
      <c r="CA25" s="62"/>
      <c r="CB25" s="67"/>
      <c r="CC25" s="67"/>
      <c r="CD25" s="62"/>
      <c r="CE25" s="62"/>
      <c r="CF25" s="67"/>
      <c r="CG25" s="67"/>
      <c r="CH25" s="62"/>
      <c r="CI25" s="67"/>
      <c r="CJ25" s="67"/>
      <c r="CK25" s="62"/>
      <c r="CL25" s="66" t="str">
        <f>IFERROR(IF(GE25&lt;=1,"1 - Muy Baja",VLOOKUP(GE25,[5]PREINVERSION!$BLR$691:$BLS$695,2,0)),"")</f>
        <v>1 - Muy Baja</v>
      </c>
      <c r="CM25" s="65">
        <f t="shared" si="5"/>
        <v>6.4799999999999996E-2</v>
      </c>
      <c r="CN25" s="66" t="str">
        <f>IFERROR(IF(GG25&lt;=1,"1 - Leve",HLOOKUP(GG25,'[4]G FINANC'!$BLU$681:$BLY$682,2,0)),"")</f>
        <v>3 - Moderado</v>
      </c>
      <c r="CO25" s="65">
        <f t="shared" si="6"/>
        <v>0.6</v>
      </c>
      <c r="CP25" s="63" t="str">
        <f t="shared" si="7"/>
        <v>MODERADO</v>
      </c>
      <c r="CQ25" s="64">
        <f t="shared" si="8"/>
        <v>3.8879999999999998E-2</v>
      </c>
      <c r="CR25" s="77" t="s">
        <v>238</v>
      </c>
      <c r="CS25" s="63">
        <f t="shared" si="9"/>
        <v>3</v>
      </c>
      <c r="CT25" s="62"/>
      <c r="CU25" s="77" t="s">
        <v>478</v>
      </c>
      <c r="CV25" s="511" t="s">
        <v>473</v>
      </c>
      <c r="CW25" s="60"/>
      <c r="CX25" s="56">
        <f t="shared" si="10"/>
        <v>9</v>
      </c>
      <c r="CY25" s="59">
        <f t="shared" si="11"/>
        <v>4</v>
      </c>
      <c r="CZ25" s="56" t="str">
        <f t="shared" si="12"/>
        <v>Mayor</v>
      </c>
      <c r="DA25" s="58">
        <f t="shared" si="13"/>
        <v>0.8</v>
      </c>
      <c r="DB25" s="57">
        <f t="shared" si="14"/>
        <v>0.15</v>
      </c>
      <c r="DC25" s="57">
        <f t="shared" si="15"/>
        <v>0.25</v>
      </c>
      <c r="DD25" s="56">
        <f t="shared" si="16"/>
        <v>0.4</v>
      </c>
      <c r="DE25" s="55">
        <f t="shared" si="17"/>
        <v>2</v>
      </c>
      <c r="DF25" s="54">
        <f t="shared" si="18"/>
        <v>0.36</v>
      </c>
      <c r="DG25" s="55">
        <f t="shared" si="19"/>
        <v>4</v>
      </c>
      <c r="DH25" s="55"/>
      <c r="DI25" s="54">
        <f t="shared" si="20"/>
        <v>0.8</v>
      </c>
      <c r="DJ25" s="57">
        <f t="shared" si="21"/>
        <v>0.25</v>
      </c>
      <c r="DK25" s="57">
        <f t="shared" si="22"/>
        <v>0.25</v>
      </c>
      <c r="DL25" s="56">
        <f t="shared" si="23"/>
        <v>0.5</v>
      </c>
      <c r="DM25" s="55">
        <f t="shared" si="24"/>
        <v>1</v>
      </c>
      <c r="DN25" s="54">
        <f t="shared" si="25"/>
        <v>0.18</v>
      </c>
      <c r="DO25" s="55">
        <f t="shared" si="26"/>
        <v>4</v>
      </c>
      <c r="DP25" s="54">
        <f t="shared" si="27"/>
        <v>0.8</v>
      </c>
      <c r="DQ25" s="57">
        <f t="shared" si="28"/>
        <v>0.15</v>
      </c>
      <c r="DR25" s="57">
        <f t="shared" si="29"/>
        <v>0.15</v>
      </c>
      <c r="DS25" s="56">
        <f t="shared" si="30"/>
        <v>0.3</v>
      </c>
      <c r="DT25" s="55">
        <f t="shared" si="31"/>
        <v>1</v>
      </c>
      <c r="DU25" s="54">
        <f t="shared" si="32"/>
        <v>0.18</v>
      </c>
      <c r="DV25" s="55">
        <f t="shared" si="33"/>
        <v>3</v>
      </c>
      <c r="DW25" s="54">
        <f t="shared" si="34"/>
        <v>0.56000000000000005</v>
      </c>
      <c r="DX25" s="57">
        <f t="shared" si="35"/>
        <v>0.15</v>
      </c>
      <c r="DY25" s="57">
        <f>IF(BA25="",0,IF(BA25="Preventivo",0.25,IF(BA25="Detectivo",0.15,IF(BA26="Correctivo",0.1,0))))</f>
        <v>0.25</v>
      </c>
      <c r="DZ25" s="56">
        <f t="shared" si="36"/>
        <v>0.4</v>
      </c>
      <c r="EA25" s="55">
        <f t="shared" si="37"/>
        <v>1</v>
      </c>
      <c r="EB25" s="54">
        <f t="shared" si="38"/>
        <v>0.108</v>
      </c>
      <c r="EC25" s="55">
        <f t="shared" si="39"/>
        <v>3</v>
      </c>
      <c r="ED25" s="54">
        <f t="shared" si="40"/>
        <v>0.56000000000000005</v>
      </c>
      <c r="EE25" s="57">
        <f t="shared" si="41"/>
        <v>0.15</v>
      </c>
      <c r="EF25" s="57">
        <f t="shared" si="42"/>
        <v>0.25</v>
      </c>
      <c r="EG25" s="56">
        <f t="shared" si="43"/>
        <v>0.4</v>
      </c>
      <c r="EH25" s="55">
        <f t="shared" si="44"/>
        <v>1</v>
      </c>
      <c r="EI25" s="54">
        <f t="shared" si="45"/>
        <v>6.4799999999999996E-2</v>
      </c>
      <c r="EJ25" s="55">
        <f t="shared" si="46"/>
        <v>3</v>
      </c>
      <c r="EK25" s="54">
        <f t="shared" si="47"/>
        <v>0.56000000000000005</v>
      </c>
      <c r="EL25" s="57">
        <f t="shared" si="48"/>
        <v>0</v>
      </c>
      <c r="EM25" s="57">
        <f t="shared" si="49"/>
        <v>0</v>
      </c>
      <c r="EN25" s="56">
        <f t="shared" si="50"/>
        <v>0</v>
      </c>
      <c r="EO25" s="55">
        <f t="shared" si="51"/>
        <v>1</v>
      </c>
      <c r="EP25" s="54">
        <f t="shared" si="52"/>
        <v>6.4799999999999996E-2</v>
      </c>
      <c r="EQ25" s="55">
        <f t="shared" si="53"/>
        <v>3</v>
      </c>
      <c r="ER25" s="54">
        <f t="shared" si="54"/>
        <v>0.56000000000000005</v>
      </c>
      <c r="ES25" s="57">
        <f t="shared" si="55"/>
        <v>0</v>
      </c>
      <c r="ET25" s="57">
        <f t="shared" si="56"/>
        <v>0</v>
      </c>
      <c r="EU25" s="56">
        <f t="shared" si="57"/>
        <v>0</v>
      </c>
      <c r="EV25" s="55">
        <f t="shared" si="58"/>
        <v>1</v>
      </c>
      <c r="EW25" s="54">
        <f t="shared" si="59"/>
        <v>6.4799999999999996E-2</v>
      </c>
      <c r="EX25" s="55">
        <f t="shared" si="60"/>
        <v>3</v>
      </c>
      <c r="EY25" s="54">
        <f t="shared" si="61"/>
        <v>0.56000000000000005</v>
      </c>
      <c r="EZ25" s="57">
        <f t="shared" si="62"/>
        <v>0</v>
      </c>
      <c r="FA25" s="57">
        <f t="shared" si="63"/>
        <v>0</v>
      </c>
      <c r="FB25" s="56">
        <f t="shared" si="64"/>
        <v>0</v>
      </c>
      <c r="FC25" s="55">
        <f t="shared" si="65"/>
        <v>1</v>
      </c>
      <c r="FD25" s="54">
        <f t="shared" si="66"/>
        <v>6.4799999999999996E-2</v>
      </c>
      <c r="FE25" s="55">
        <f t="shared" si="67"/>
        <v>3</v>
      </c>
      <c r="FF25" s="54">
        <f t="shared" si="68"/>
        <v>0.56000000000000005</v>
      </c>
      <c r="FG25" s="57">
        <f t="shared" si="69"/>
        <v>0</v>
      </c>
      <c r="FH25" s="57">
        <f t="shared" si="70"/>
        <v>0</v>
      </c>
      <c r="FI25" s="56">
        <f t="shared" si="71"/>
        <v>0</v>
      </c>
      <c r="FJ25" s="55">
        <f t="shared" si="72"/>
        <v>1</v>
      </c>
      <c r="FK25" s="54">
        <f t="shared" si="73"/>
        <v>6.4799999999999996E-2</v>
      </c>
      <c r="FL25" s="55">
        <f t="shared" si="74"/>
        <v>3</v>
      </c>
      <c r="FM25" s="54">
        <f t="shared" si="75"/>
        <v>0.56000000000000005</v>
      </c>
      <c r="FN25" s="57">
        <f t="shared" si="76"/>
        <v>0</v>
      </c>
      <c r="FO25" s="57">
        <f t="shared" si="77"/>
        <v>0</v>
      </c>
      <c r="FP25" s="56">
        <f t="shared" si="78"/>
        <v>0</v>
      </c>
      <c r="FQ25" s="55">
        <f t="shared" si="79"/>
        <v>1</v>
      </c>
      <c r="FR25" s="54">
        <f t="shared" si="80"/>
        <v>6.4799999999999996E-2</v>
      </c>
      <c r="FS25" s="55">
        <f t="shared" si="81"/>
        <v>3</v>
      </c>
      <c r="FT25" s="54">
        <f t="shared" si="82"/>
        <v>0.56000000000000005</v>
      </c>
      <c r="FU25" s="57">
        <f t="shared" si="83"/>
        <v>0</v>
      </c>
      <c r="FV25" s="57">
        <f t="shared" si="84"/>
        <v>0</v>
      </c>
      <c r="FW25" s="56">
        <f t="shared" si="85"/>
        <v>0</v>
      </c>
      <c r="FX25" s="55">
        <f t="shared" si="86"/>
        <v>1</v>
      </c>
      <c r="FY25" s="54">
        <f t="shared" si="87"/>
        <v>6.4799999999999996E-2</v>
      </c>
      <c r="FZ25" s="55">
        <f t="shared" si="88"/>
        <v>3</v>
      </c>
      <c r="GA25" s="54">
        <f t="shared" si="89"/>
        <v>0.56000000000000005</v>
      </c>
      <c r="GB25" s="57">
        <f t="shared" si="90"/>
        <v>0</v>
      </c>
      <c r="GC25" s="57">
        <f t="shared" si="91"/>
        <v>0</v>
      </c>
      <c r="GD25" s="56">
        <f t="shared" si="92"/>
        <v>0</v>
      </c>
      <c r="GE25" s="55">
        <f t="shared" si="93"/>
        <v>1</v>
      </c>
      <c r="GF25" s="54">
        <f t="shared" si="94"/>
        <v>6.4799999999999996E-2</v>
      </c>
      <c r="GG25" s="55">
        <f t="shared" si="95"/>
        <v>3</v>
      </c>
      <c r="GH25" s="54">
        <f t="shared" si="96"/>
        <v>0.56000000000000005</v>
      </c>
      <c r="GI25" s="54">
        <f t="shared" si="97"/>
        <v>0.6</v>
      </c>
    </row>
    <row r="26" spans="1:191" ht="409.6" x14ac:dyDescent="0.2">
      <c r="A26" s="170">
        <v>18</v>
      </c>
      <c r="B26" s="169" t="s">
        <v>477</v>
      </c>
      <c r="C26" s="77" t="s">
        <v>235</v>
      </c>
      <c r="D26" s="166" t="s">
        <v>205</v>
      </c>
      <c r="E26" s="168" t="s">
        <v>204</v>
      </c>
      <c r="F26" s="168" t="s">
        <v>224</v>
      </c>
      <c r="G26" s="72" t="s">
        <v>211</v>
      </c>
      <c r="H26" s="72" t="s">
        <v>169</v>
      </c>
      <c r="I26" s="166" t="s">
        <v>20</v>
      </c>
      <c r="J26" s="71" t="s">
        <v>53</v>
      </c>
      <c r="K26" s="71" t="s">
        <v>53</v>
      </c>
      <c r="L26" s="71" t="s">
        <v>53</v>
      </c>
      <c r="M26" s="71" t="s">
        <v>53</v>
      </c>
      <c r="N26" s="71" t="s">
        <v>54</v>
      </c>
      <c r="O26" s="71" t="s">
        <v>54</v>
      </c>
      <c r="P26" s="71" t="s">
        <v>54</v>
      </c>
      <c r="Q26" s="71" t="s">
        <v>53</v>
      </c>
      <c r="R26" s="71" t="s">
        <v>53</v>
      </c>
      <c r="S26" s="71" t="s">
        <v>54</v>
      </c>
      <c r="T26" s="71" t="s">
        <v>54</v>
      </c>
      <c r="U26" s="71" t="s">
        <v>54</v>
      </c>
      <c r="V26" s="71" t="s">
        <v>54</v>
      </c>
      <c r="W26" s="71" t="s">
        <v>54</v>
      </c>
      <c r="X26" s="71" t="s">
        <v>54</v>
      </c>
      <c r="Y26" s="71" t="s">
        <v>53</v>
      </c>
      <c r="Z26" s="71" t="s">
        <v>53</v>
      </c>
      <c r="AA26" s="71" t="s">
        <v>53</v>
      </c>
      <c r="AB26" s="71" t="s">
        <v>53</v>
      </c>
      <c r="AC26" s="70" t="str">
        <f t="shared" si="0"/>
        <v>2 - Baja</v>
      </c>
      <c r="AD26" s="64">
        <f t="shared" si="1"/>
        <v>0.4</v>
      </c>
      <c r="AE26" s="70" t="str">
        <f t="shared" si="2"/>
        <v>4 - Mayor</v>
      </c>
      <c r="AF26" s="64">
        <f t="shared" si="3"/>
        <v>0.8</v>
      </c>
      <c r="AG26" s="69" t="str">
        <f>IFERROR(INDEX(PREINVERSION!$BLU$598:$BLY$602,MATCH(I26,PREINVERSION!$BLS$598:$BLS$602,0),MATCH(AE26,PREINVERSION!$BLU$596:$BLY$596,0)),"")</f>
        <v>MODERADO</v>
      </c>
      <c r="AH26" s="64">
        <f t="shared" si="4"/>
        <v>0.32000000000000006</v>
      </c>
      <c r="AI26" s="77" t="s">
        <v>476</v>
      </c>
      <c r="AJ26" s="78" t="s">
        <v>233</v>
      </c>
      <c r="AK26" s="72" t="s">
        <v>232</v>
      </c>
      <c r="AL26" s="72" t="s">
        <v>231</v>
      </c>
      <c r="AM26" s="62" t="s">
        <v>35</v>
      </c>
      <c r="AN26" s="67" t="s">
        <v>45</v>
      </c>
      <c r="AO26" s="67" t="s">
        <v>50</v>
      </c>
      <c r="AP26" s="62" t="s">
        <v>52</v>
      </c>
      <c r="AQ26" s="62" t="s">
        <v>35</v>
      </c>
      <c r="AR26" s="67" t="s">
        <v>46</v>
      </c>
      <c r="AS26" s="67" t="s">
        <v>50</v>
      </c>
      <c r="AT26" s="62" t="s">
        <v>52</v>
      </c>
      <c r="AU26" s="62" t="s">
        <v>35</v>
      </c>
      <c r="AV26" s="67" t="s">
        <v>45</v>
      </c>
      <c r="AW26" s="67" t="s">
        <v>50</v>
      </c>
      <c r="AX26" s="62" t="s">
        <v>52</v>
      </c>
      <c r="AY26" s="62" t="s">
        <v>34</v>
      </c>
      <c r="AZ26" s="67" t="s">
        <v>45</v>
      </c>
      <c r="BA26" s="67" t="s">
        <v>50</v>
      </c>
      <c r="BB26" s="62" t="s">
        <v>52</v>
      </c>
      <c r="BC26" s="62"/>
      <c r="BD26" s="67"/>
      <c r="BE26" s="67"/>
      <c r="BF26" s="62"/>
      <c r="BG26" s="62"/>
      <c r="BH26" s="67"/>
      <c r="BI26" s="67"/>
      <c r="BJ26" s="62"/>
      <c r="BK26" s="62"/>
      <c r="BL26" s="67"/>
      <c r="BM26" s="67"/>
      <c r="BN26" s="62"/>
      <c r="BO26" s="62"/>
      <c r="BP26" s="67"/>
      <c r="BQ26" s="67"/>
      <c r="BR26" s="62"/>
      <c r="BS26" s="62"/>
      <c r="BT26" s="67"/>
      <c r="BU26" s="67"/>
      <c r="BV26" s="62"/>
      <c r="BW26" s="62"/>
      <c r="BX26" s="67"/>
      <c r="BY26" s="67"/>
      <c r="BZ26" s="62"/>
      <c r="CA26" s="62"/>
      <c r="CB26" s="67"/>
      <c r="CC26" s="67"/>
      <c r="CD26" s="62"/>
      <c r="CE26" s="62"/>
      <c r="CF26" s="67"/>
      <c r="CG26" s="67"/>
      <c r="CH26" s="62"/>
      <c r="CI26" s="67"/>
      <c r="CJ26" s="67"/>
      <c r="CK26" s="62"/>
      <c r="CL26" s="66" t="str">
        <f>IFERROR(IF(GE26&lt;=1,"1 - Muy Baja",VLOOKUP(GE26,[5]PREINVERSION!$BLR$691:$BLS$695,2,0)),"")</f>
        <v>1 - Muy Baja</v>
      </c>
      <c r="CM26" s="65">
        <f t="shared" si="5"/>
        <v>4.3199999999999995E-2</v>
      </c>
      <c r="CN26" s="66" t="str">
        <f>IFERROR(IF(GG26&lt;=1,"1 - Leve",HLOOKUP(GG26,'[4]G FINANC'!$BLU$681:$BLY$682,2,0)),"")</f>
        <v>4 - Mayor</v>
      </c>
      <c r="CO26" s="65">
        <f t="shared" si="6"/>
        <v>0.8</v>
      </c>
      <c r="CP26" s="63" t="str">
        <f t="shared" si="7"/>
        <v>MODERADO</v>
      </c>
      <c r="CQ26" s="64">
        <f t="shared" si="8"/>
        <v>3.456E-2</v>
      </c>
      <c r="CR26" s="77" t="s">
        <v>475</v>
      </c>
      <c r="CS26" s="63">
        <f t="shared" si="9"/>
        <v>3</v>
      </c>
      <c r="CT26" s="62"/>
      <c r="CU26" s="77" t="s">
        <v>474</v>
      </c>
      <c r="CV26" s="511" t="s">
        <v>473</v>
      </c>
      <c r="CW26" s="60"/>
      <c r="CX26" s="56">
        <f t="shared" si="10"/>
        <v>9</v>
      </c>
      <c r="CY26" s="59">
        <f t="shared" si="11"/>
        <v>4</v>
      </c>
      <c r="CZ26" s="56" t="str">
        <f t="shared" si="12"/>
        <v>Mayor</v>
      </c>
      <c r="DA26" s="58">
        <f t="shared" si="13"/>
        <v>0.8</v>
      </c>
      <c r="DB26" s="57">
        <f t="shared" si="14"/>
        <v>0.15</v>
      </c>
      <c r="DC26" s="57">
        <f t="shared" si="15"/>
        <v>0.25</v>
      </c>
      <c r="DD26" s="56">
        <f t="shared" si="16"/>
        <v>0.4</v>
      </c>
      <c r="DE26" s="55">
        <f t="shared" si="17"/>
        <v>2</v>
      </c>
      <c r="DF26" s="54">
        <f t="shared" si="18"/>
        <v>0.24</v>
      </c>
      <c r="DG26" s="55">
        <f t="shared" si="19"/>
        <v>4</v>
      </c>
      <c r="DH26" s="55"/>
      <c r="DI26" s="54">
        <f t="shared" si="20"/>
        <v>0.8</v>
      </c>
      <c r="DJ26" s="57">
        <f t="shared" si="21"/>
        <v>0.25</v>
      </c>
      <c r="DK26" s="57">
        <f t="shared" si="22"/>
        <v>0.25</v>
      </c>
      <c r="DL26" s="56">
        <f t="shared" si="23"/>
        <v>0.5</v>
      </c>
      <c r="DM26" s="55">
        <f t="shared" si="24"/>
        <v>1</v>
      </c>
      <c r="DN26" s="54">
        <f t="shared" si="25"/>
        <v>0.12</v>
      </c>
      <c r="DO26" s="55">
        <f t="shared" si="26"/>
        <v>4</v>
      </c>
      <c r="DP26" s="54">
        <f t="shared" si="27"/>
        <v>0.8</v>
      </c>
      <c r="DQ26" s="57">
        <f t="shared" si="28"/>
        <v>0.15</v>
      </c>
      <c r="DR26" s="57">
        <f t="shared" si="29"/>
        <v>0.25</v>
      </c>
      <c r="DS26" s="56">
        <f t="shared" si="30"/>
        <v>0.4</v>
      </c>
      <c r="DT26" s="55">
        <f t="shared" si="31"/>
        <v>1</v>
      </c>
      <c r="DU26" s="54">
        <f t="shared" si="32"/>
        <v>7.1999999999999995E-2</v>
      </c>
      <c r="DV26" s="55">
        <f t="shared" si="33"/>
        <v>4</v>
      </c>
      <c r="DW26" s="54">
        <f t="shared" si="34"/>
        <v>0.8</v>
      </c>
      <c r="DX26" s="57">
        <f t="shared" si="35"/>
        <v>0.15</v>
      </c>
      <c r="DY26" s="57">
        <f>IF(BA26="",0,IF(BA26="Preventivo",0.25,IF(BA26="Detectivo",0.15,IF(#REF!="Correctivo",0.1,0))))</f>
        <v>0.25</v>
      </c>
      <c r="DZ26" s="56">
        <f t="shared" si="36"/>
        <v>0.4</v>
      </c>
      <c r="EA26" s="55">
        <f t="shared" si="37"/>
        <v>1</v>
      </c>
      <c r="EB26" s="54">
        <f t="shared" si="38"/>
        <v>4.3199999999999995E-2</v>
      </c>
      <c r="EC26" s="55">
        <f t="shared" si="39"/>
        <v>4</v>
      </c>
      <c r="ED26" s="54">
        <f t="shared" si="40"/>
        <v>0.8</v>
      </c>
      <c r="EE26" s="57">
        <f t="shared" si="41"/>
        <v>0</v>
      </c>
      <c r="EF26" s="57">
        <f t="shared" si="42"/>
        <v>0</v>
      </c>
      <c r="EG26" s="56">
        <f t="shared" si="43"/>
        <v>0</v>
      </c>
      <c r="EH26" s="55">
        <f t="shared" si="44"/>
        <v>1</v>
      </c>
      <c r="EI26" s="54">
        <f t="shared" si="45"/>
        <v>4.3199999999999995E-2</v>
      </c>
      <c r="EJ26" s="55">
        <f t="shared" si="46"/>
        <v>4</v>
      </c>
      <c r="EK26" s="54">
        <f t="shared" si="47"/>
        <v>0.8</v>
      </c>
      <c r="EL26" s="57">
        <f t="shared" si="48"/>
        <v>0</v>
      </c>
      <c r="EM26" s="57">
        <f t="shared" si="49"/>
        <v>0</v>
      </c>
      <c r="EN26" s="56">
        <f t="shared" si="50"/>
        <v>0</v>
      </c>
      <c r="EO26" s="55">
        <f t="shared" si="51"/>
        <v>1</v>
      </c>
      <c r="EP26" s="54">
        <f t="shared" si="52"/>
        <v>4.3199999999999995E-2</v>
      </c>
      <c r="EQ26" s="55">
        <f t="shared" si="53"/>
        <v>4</v>
      </c>
      <c r="ER26" s="54">
        <f t="shared" si="54"/>
        <v>0.8</v>
      </c>
      <c r="ES26" s="57">
        <f t="shared" si="55"/>
        <v>0</v>
      </c>
      <c r="ET26" s="57">
        <f t="shared" si="56"/>
        <v>0</v>
      </c>
      <c r="EU26" s="56">
        <f t="shared" si="57"/>
        <v>0</v>
      </c>
      <c r="EV26" s="55">
        <f t="shared" si="58"/>
        <v>1</v>
      </c>
      <c r="EW26" s="54">
        <f t="shared" si="59"/>
        <v>4.3199999999999995E-2</v>
      </c>
      <c r="EX26" s="55">
        <f t="shared" si="60"/>
        <v>4</v>
      </c>
      <c r="EY26" s="54">
        <f t="shared" si="61"/>
        <v>0.8</v>
      </c>
      <c r="EZ26" s="57">
        <f t="shared" si="62"/>
        <v>0</v>
      </c>
      <c r="FA26" s="57">
        <f t="shared" si="63"/>
        <v>0</v>
      </c>
      <c r="FB26" s="56">
        <f t="shared" si="64"/>
        <v>0</v>
      </c>
      <c r="FC26" s="55">
        <f t="shared" si="65"/>
        <v>1</v>
      </c>
      <c r="FD26" s="54">
        <f t="shared" si="66"/>
        <v>4.3199999999999995E-2</v>
      </c>
      <c r="FE26" s="55">
        <f t="shared" si="67"/>
        <v>4</v>
      </c>
      <c r="FF26" s="54">
        <f t="shared" si="68"/>
        <v>0.8</v>
      </c>
      <c r="FG26" s="57">
        <f t="shared" si="69"/>
        <v>0</v>
      </c>
      <c r="FH26" s="57">
        <f t="shared" si="70"/>
        <v>0</v>
      </c>
      <c r="FI26" s="56">
        <f t="shared" si="71"/>
        <v>0</v>
      </c>
      <c r="FJ26" s="55">
        <f t="shared" si="72"/>
        <v>1</v>
      </c>
      <c r="FK26" s="54">
        <f t="shared" si="73"/>
        <v>4.3199999999999995E-2</v>
      </c>
      <c r="FL26" s="55">
        <f t="shared" si="74"/>
        <v>4</v>
      </c>
      <c r="FM26" s="54">
        <f t="shared" si="75"/>
        <v>0.8</v>
      </c>
      <c r="FN26" s="57">
        <f t="shared" si="76"/>
        <v>0</v>
      </c>
      <c r="FO26" s="57">
        <f t="shared" si="77"/>
        <v>0</v>
      </c>
      <c r="FP26" s="56">
        <f t="shared" si="78"/>
        <v>0</v>
      </c>
      <c r="FQ26" s="55">
        <f t="shared" si="79"/>
        <v>1</v>
      </c>
      <c r="FR26" s="54">
        <f t="shared" si="80"/>
        <v>4.3199999999999995E-2</v>
      </c>
      <c r="FS26" s="55">
        <f t="shared" si="81"/>
        <v>4</v>
      </c>
      <c r="FT26" s="54">
        <f t="shared" si="82"/>
        <v>0.8</v>
      </c>
      <c r="FU26" s="57">
        <f t="shared" si="83"/>
        <v>0</v>
      </c>
      <c r="FV26" s="57">
        <f t="shared" si="84"/>
        <v>0</v>
      </c>
      <c r="FW26" s="56">
        <f t="shared" si="85"/>
        <v>0</v>
      </c>
      <c r="FX26" s="55">
        <f t="shared" si="86"/>
        <v>1</v>
      </c>
      <c r="FY26" s="54">
        <f t="shared" si="87"/>
        <v>4.3199999999999995E-2</v>
      </c>
      <c r="FZ26" s="55">
        <f t="shared" si="88"/>
        <v>4</v>
      </c>
      <c r="GA26" s="54">
        <f t="shared" si="89"/>
        <v>0.8</v>
      </c>
      <c r="GB26" s="57">
        <f t="shared" si="90"/>
        <v>0</v>
      </c>
      <c r="GC26" s="57">
        <f t="shared" si="91"/>
        <v>0</v>
      </c>
      <c r="GD26" s="56">
        <f t="shared" si="92"/>
        <v>0</v>
      </c>
      <c r="GE26" s="55">
        <f t="shared" si="93"/>
        <v>1</v>
      </c>
      <c r="GF26" s="54">
        <f t="shared" si="94"/>
        <v>4.3199999999999995E-2</v>
      </c>
      <c r="GG26" s="55">
        <f t="shared" si="95"/>
        <v>4</v>
      </c>
      <c r="GH26" s="54">
        <f t="shared" si="96"/>
        <v>0.8</v>
      </c>
      <c r="GI26" s="54">
        <f t="shared" si="97"/>
        <v>0.8</v>
      </c>
    </row>
    <row r="27" spans="1:191" ht="20.399999999999999" hidden="1" x14ac:dyDescent="0.2">
      <c r="A27" s="75" t="s">
        <v>472</v>
      </c>
      <c r="B27" s="68"/>
      <c r="C27" s="68"/>
      <c r="D27" s="167"/>
      <c r="E27" s="68"/>
      <c r="F27" s="73"/>
      <c r="G27" s="68"/>
      <c r="H27" s="68"/>
      <c r="I27" s="166"/>
      <c r="J27" s="71"/>
      <c r="K27" s="71"/>
      <c r="L27" s="71"/>
      <c r="M27" s="71"/>
      <c r="N27" s="71"/>
      <c r="O27" s="71"/>
      <c r="P27" s="71"/>
      <c r="Q27" s="71"/>
      <c r="R27" s="71"/>
      <c r="S27" s="71"/>
      <c r="T27" s="71"/>
      <c r="U27" s="71"/>
      <c r="V27" s="71"/>
      <c r="W27" s="71"/>
      <c r="X27" s="71"/>
      <c r="Y27" s="71"/>
      <c r="Z27" s="71"/>
      <c r="AA27" s="71"/>
      <c r="AB27" s="71"/>
      <c r="AC27" s="70">
        <f t="shared" si="0"/>
        <v>0</v>
      </c>
      <c r="AD27" s="64">
        <f t="shared" si="1"/>
        <v>1</v>
      </c>
      <c r="AE27" s="70" t="str">
        <f t="shared" si="2"/>
        <v>3 - Moderado</v>
      </c>
      <c r="AF27" s="64">
        <f t="shared" si="3"/>
        <v>0.6</v>
      </c>
      <c r="AG27" s="69" t="str">
        <f>IFERROR(INDEX([5]PREINVERSION!$BLU$691:$BLY$695,MATCH(I27,[5]PREINVERSION!$BLS$691:$BLS$695,0),MATCH(AE27,[5]PREINVERSION!$BLU$689:$BLY$689,0)),"")</f>
        <v/>
      </c>
      <c r="AH27" s="64">
        <f t="shared" si="4"/>
        <v>0.6</v>
      </c>
      <c r="AI27" s="165"/>
      <c r="AJ27" s="68"/>
      <c r="AK27" s="68"/>
      <c r="AL27" s="68"/>
      <c r="AM27" s="62"/>
      <c r="AN27" s="67"/>
      <c r="AO27" s="67"/>
      <c r="AP27" s="62"/>
      <c r="AQ27" s="62"/>
      <c r="AR27" s="67"/>
      <c r="AS27" s="67"/>
      <c r="AT27" s="62"/>
      <c r="AU27" s="62"/>
      <c r="AV27" s="67"/>
      <c r="AW27" s="67"/>
      <c r="AX27" s="62"/>
      <c r="AY27" s="62"/>
      <c r="AZ27" s="67"/>
      <c r="BA27" s="67"/>
      <c r="BB27" s="62"/>
      <c r="BC27" s="62"/>
      <c r="BD27" s="67"/>
      <c r="BE27" s="67"/>
      <c r="BF27" s="62"/>
      <c r="BG27" s="62"/>
      <c r="BH27" s="67"/>
      <c r="BI27" s="67"/>
      <c r="BJ27" s="62"/>
      <c r="BK27" s="62"/>
      <c r="BL27" s="67"/>
      <c r="BM27" s="67"/>
      <c r="BN27" s="62"/>
      <c r="BO27" s="62"/>
      <c r="BP27" s="67"/>
      <c r="BQ27" s="67"/>
      <c r="BR27" s="62"/>
      <c r="BS27" s="62"/>
      <c r="BT27" s="67"/>
      <c r="BU27" s="67"/>
      <c r="BV27" s="62"/>
      <c r="BW27" s="62"/>
      <c r="BX27" s="67"/>
      <c r="BY27" s="67"/>
      <c r="BZ27" s="62"/>
      <c r="CA27" s="62"/>
      <c r="CB27" s="67"/>
      <c r="CC27" s="67"/>
      <c r="CD27" s="62"/>
      <c r="CE27" s="62"/>
      <c r="CF27" s="67"/>
      <c r="CG27" s="67"/>
      <c r="CH27" s="62"/>
      <c r="CI27" s="67"/>
      <c r="CJ27" s="67"/>
      <c r="CK27" s="62"/>
      <c r="CL27" s="66"/>
      <c r="CM27" s="65"/>
      <c r="CN27" s="66"/>
      <c r="CO27" s="65"/>
      <c r="CP27" s="63"/>
      <c r="CQ27" s="64"/>
      <c r="CR27" s="61"/>
      <c r="CS27" s="63"/>
      <c r="CT27" s="62"/>
      <c r="CU27" s="164"/>
      <c r="CV27" s="61"/>
      <c r="CW27" s="60"/>
      <c r="CX27" s="56">
        <f t="shared" si="10"/>
        <v>0</v>
      </c>
      <c r="CY27" s="59">
        <f t="shared" si="11"/>
        <v>3</v>
      </c>
      <c r="CZ27" s="56" t="str">
        <f t="shared" si="12"/>
        <v>Moderado</v>
      </c>
      <c r="DA27" s="58">
        <f t="shared" si="13"/>
        <v>0.6</v>
      </c>
      <c r="DB27" s="57">
        <f t="shared" si="14"/>
        <v>0</v>
      </c>
      <c r="DC27" s="57">
        <f t="shared" si="15"/>
        <v>0</v>
      </c>
      <c r="DD27" s="56">
        <f t="shared" si="16"/>
        <v>0</v>
      </c>
      <c r="DE27" s="55">
        <f t="shared" si="17"/>
        <v>5</v>
      </c>
      <c r="DF27" s="54">
        <f t="shared" si="18"/>
        <v>1</v>
      </c>
      <c r="DG27" s="55">
        <f t="shared" si="19"/>
        <v>3</v>
      </c>
      <c r="DH27" s="55"/>
      <c r="DI27" s="54">
        <f t="shared" si="20"/>
        <v>0.6</v>
      </c>
      <c r="DJ27" s="57">
        <f t="shared" si="21"/>
        <v>0</v>
      </c>
      <c r="DK27" s="57">
        <f t="shared" si="22"/>
        <v>0</v>
      </c>
      <c r="DL27" s="56">
        <f t="shared" si="23"/>
        <v>0</v>
      </c>
      <c r="DM27" s="55">
        <f t="shared" si="24"/>
        <v>5</v>
      </c>
      <c r="DN27" s="54">
        <f t="shared" si="25"/>
        <v>1</v>
      </c>
      <c r="DO27" s="55">
        <f t="shared" si="26"/>
        <v>3</v>
      </c>
      <c r="DP27" s="54">
        <f t="shared" si="27"/>
        <v>0.6</v>
      </c>
      <c r="DQ27" s="57">
        <f t="shared" si="28"/>
        <v>0</v>
      </c>
      <c r="DR27" s="57">
        <f t="shared" si="29"/>
        <v>0</v>
      </c>
      <c r="DS27" s="56">
        <f t="shared" si="30"/>
        <v>0</v>
      </c>
      <c r="DT27" s="55">
        <f t="shared" si="31"/>
        <v>5</v>
      </c>
      <c r="DU27" s="54">
        <f t="shared" si="32"/>
        <v>1</v>
      </c>
      <c r="DV27" s="55">
        <f t="shared" si="33"/>
        <v>3</v>
      </c>
      <c r="DW27" s="54">
        <f t="shared" si="34"/>
        <v>0.6</v>
      </c>
      <c r="DX27" s="57">
        <f t="shared" si="35"/>
        <v>0</v>
      </c>
      <c r="DY27" s="57">
        <f>IF(BA27="",0,IF(BA27="Preventivo",0.25,IF(BA27="Detectivo",0.15,IF(#REF!="Correctivo",0.1,0))))</f>
        <v>0</v>
      </c>
      <c r="DZ27" s="56">
        <f t="shared" si="36"/>
        <v>0</v>
      </c>
      <c r="EA27" s="55">
        <f t="shared" si="37"/>
        <v>5</v>
      </c>
      <c r="EB27" s="54">
        <f t="shared" si="38"/>
        <v>1</v>
      </c>
      <c r="EC27" s="55">
        <f t="shared" si="39"/>
        <v>3</v>
      </c>
      <c r="ED27" s="54">
        <f t="shared" si="40"/>
        <v>0.6</v>
      </c>
      <c r="EE27" s="57">
        <f t="shared" si="41"/>
        <v>0</v>
      </c>
      <c r="EF27" s="57">
        <f t="shared" si="42"/>
        <v>0</v>
      </c>
      <c r="EG27" s="56">
        <f t="shared" si="43"/>
        <v>0</v>
      </c>
      <c r="EH27" s="55">
        <f t="shared" si="44"/>
        <v>5</v>
      </c>
      <c r="EI27" s="54">
        <f t="shared" si="45"/>
        <v>1</v>
      </c>
      <c r="EJ27" s="55">
        <f t="shared" si="46"/>
        <v>3</v>
      </c>
      <c r="EK27" s="54">
        <f t="shared" si="47"/>
        <v>0.6</v>
      </c>
      <c r="EL27" s="57">
        <f t="shared" si="48"/>
        <v>0</v>
      </c>
      <c r="EM27" s="57">
        <f t="shared" si="49"/>
        <v>0</v>
      </c>
      <c r="EN27" s="56">
        <f t="shared" si="50"/>
        <v>0</v>
      </c>
      <c r="EO27" s="55">
        <f t="shared" si="51"/>
        <v>5</v>
      </c>
      <c r="EP27" s="54">
        <f t="shared" si="52"/>
        <v>1</v>
      </c>
      <c r="EQ27" s="55">
        <f t="shared" si="53"/>
        <v>3</v>
      </c>
      <c r="ER27" s="54">
        <f t="shared" si="54"/>
        <v>0.6</v>
      </c>
      <c r="ES27" s="57">
        <f t="shared" si="55"/>
        <v>0</v>
      </c>
      <c r="ET27" s="57">
        <f t="shared" si="56"/>
        <v>0</v>
      </c>
      <c r="EU27" s="56">
        <f t="shared" si="57"/>
        <v>0</v>
      </c>
      <c r="EV27" s="55">
        <f t="shared" si="58"/>
        <v>5</v>
      </c>
      <c r="EW27" s="54">
        <f t="shared" si="59"/>
        <v>1</v>
      </c>
      <c r="EX27" s="55">
        <f t="shared" si="60"/>
        <v>3</v>
      </c>
      <c r="EY27" s="54">
        <f t="shared" si="61"/>
        <v>0.6</v>
      </c>
      <c r="EZ27" s="57">
        <f t="shared" si="62"/>
        <v>0</v>
      </c>
      <c r="FA27" s="57">
        <f t="shared" si="63"/>
        <v>0</v>
      </c>
      <c r="FB27" s="56">
        <f t="shared" si="64"/>
        <v>0</v>
      </c>
      <c r="FC27" s="55">
        <f t="shared" si="65"/>
        <v>5</v>
      </c>
      <c r="FD27" s="54">
        <f t="shared" si="66"/>
        <v>1</v>
      </c>
      <c r="FE27" s="55">
        <f t="shared" si="67"/>
        <v>3</v>
      </c>
      <c r="FF27" s="54">
        <f t="shared" si="68"/>
        <v>0.6</v>
      </c>
      <c r="FG27" s="57">
        <f t="shared" si="69"/>
        <v>0</v>
      </c>
      <c r="FH27" s="57">
        <f t="shared" si="70"/>
        <v>0</v>
      </c>
      <c r="FI27" s="56">
        <f t="shared" si="71"/>
        <v>0</v>
      </c>
      <c r="FJ27" s="55">
        <f t="shared" si="72"/>
        <v>5</v>
      </c>
      <c r="FK27" s="54">
        <f t="shared" si="73"/>
        <v>1</v>
      </c>
      <c r="FL27" s="55">
        <f t="shared" si="74"/>
        <v>3</v>
      </c>
      <c r="FM27" s="54">
        <f t="shared" si="75"/>
        <v>0.6</v>
      </c>
      <c r="FN27" s="57">
        <f t="shared" si="76"/>
        <v>0</v>
      </c>
      <c r="FO27" s="57">
        <f t="shared" si="77"/>
        <v>0</v>
      </c>
      <c r="FP27" s="56">
        <f t="shared" si="78"/>
        <v>0</v>
      </c>
      <c r="FQ27" s="55">
        <f t="shared" si="79"/>
        <v>5</v>
      </c>
      <c r="FR27" s="54">
        <f t="shared" si="80"/>
        <v>1</v>
      </c>
      <c r="FS27" s="55">
        <f t="shared" si="81"/>
        <v>3</v>
      </c>
      <c r="FT27" s="54">
        <f t="shared" si="82"/>
        <v>0.6</v>
      </c>
      <c r="FU27" s="57">
        <f t="shared" si="83"/>
        <v>0</v>
      </c>
      <c r="FV27" s="57">
        <f t="shared" si="84"/>
        <v>0</v>
      </c>
      <c r="FW27" s="56">
        <f t="shared" si="85"/>
        <v>0</v>
      </c>
      <c r="FX27" s="55">
        <f t="shared" si="86"/>
        <v>5</v>
      </c>
      <c r="FY27" s="54">
        <f t="shared" si="87"/>
        <v>1</v>
      </c>
      <c r="FZ27" s="55">
        <f t="shared" si="88"/>
        <v>3</v>
      </c>
      <c r="GA27" s="54">
        <f t="shared" si="89"/>
        <v>0.6</v>
      </c>
      <c r="GB27" s="57">
        <f t="shared" si="90"/>
        <v>0</v>
      </c>
      <c r="GC27" s="57">
        <f t="shared" si="91"/>
        <v>0</v>
      </c>
      <c r="GD27" s="56">
        <f t="shared" si="92"/>
        <v>0</v>
      </c>
      <c r="GE27" s="55">
        <f t="shared" si="93"/>
        <v>5</v>
      </c>
      <c r="GF27" s="54">
        <f t="shared" si="94"/>
        <v>1</v>
      </c>
      <c r="GG27" s="55">
        <f t="shared" si="95"/>
        <v>3</v>
      </c>
      <c r="GH27" s="54">
        <f t="shared" si="96"/>
        <v>0.6</v>
      </c>
      <c r="GI27" s="54">
        <f t="shared" si="97"/>
        <v>0.6</v>
      </c>
    </row>
    <row r="28" spans="1:191" x14ac:dyDescent="0.2">
      <c r="CR28" s="163" t="s">
        <v>471</v>
      </c>
      <c r="CS28" s="4">
        <f>SUM(CS9:CS27)</f>
        <v>54</v>
      </c>
      <c r="CU28" s="161">
        <f>COUNT(CS9:CS26)</f>
        <v>18</v>
      </c>
    </row>
    <row r="593" spans="1:1 1680:1691" ht="13.2" x14ac:dyDescent="0.25">
      <c r="A593" s="51" t="s">
        <v>227</v>
      </c>
      <c r="BLP593" s="51" t="s">
        <v>227</v>
      </c>
      <c r="BLQ593" s="22"/>
      <c r="BLR593" s="22"/>
      <c r="BLS593" s="22"/>
      <c r="BLT593" s="22"/>
      <c r="BLU593" s="22"/>
      <c r="BLV593" s="22"/>
      <c r="BLW593" s="22"/>
      <c r="BLX593" s="22"/>
      <c r="BLY593" s="22"/>
      <c r="BLZ593" s="22"/>
      <c r="BMA593" s="22"/>
    </row>
    <row r="594" spans="1:1 1680:1691" ht="13.2" x14ac:dyDescent="0.25">
      <c r="BLP594" s="22"/>
      <c r="BLQ594" s="22"/>
      <c r="BLR594" s="22"/>
      <c r="BLS594" s="22"/>
      <c r="BLT594" s="22"/>
      <c r="BLU594" s="22"/>
      <c r="BLV594" s="22"/>
      <c r="BLW594" s="540" t="s">
        <v>33</v>
      </c>
      <c r="BLX594" s="540"/>
      <c r="BLY594" s="540"/>
      <c r="BLZ594" s="27"/>
      <c r="BMA594" s="27"/>
    </row>
    <row r="595" spans="1:1 1680:1691" ht="13.2" x14ac:dyDescent="0.25">
      <c r="BLP595" s="22"/>
      <c r="BLQ595" s="22"/>
      <c r="BLR595" s="22"/>
      <c r="BLS595" s="22"/>
      <c r="BLT595" s="22"/>
      <c r="BLU595" s="49">
        <v>1</v>
      </c>
      <c r="BLV595" s="49">
        <v>2</v>
      </c>
      <c r="BLW595" s="49">
        <v>3</v>
      </c>
      <c r="BLX595" s="48">
        <v>4</v>
      </c>
      <c r="BLY595" s="48">
        <v>5</v>
      </c>
      <c r="BLZ595" s="23"/>
      <c r="BMA595" s="23"/>
    </row>
    <row r="596" spans="1:1 1680:1691" ht="13.2" x14ac:dyDescent="0.25">
      <c r="BLP596" s="22"/>
      <c r="BLQ596" s="22"/>
      <c r="BLR596" s="22"/>
      <c r="BLS596" s="22"/>
      <c r="BLT596" s="22"/>
      <c r="BLU596" s="26" t="s">
        <v>32</v>
      </c>
      <c r="BLV596" s="26" t="s">
        <v>31</v>
      </c>
      <c r="BLW596" s="26" t="s">
        <v>30</v>
      </c>
      <c r="BLX596" s="26" t="s">
        <v>29</v>
      </c>
      <c r="BLY596" s="26" t="s">
        <v>28</v>
      </c>
      <c r="BLZ596" s="26"/>
      <c r="BMA596" s="26"/>
    </row>
    <row r="597" spans="1:1 1680:1691" ht="13.2" x14ac:dyDescent="0.25">
      <c r="BLP597" s="22"/>
      <c r="BLQ597" s="22"/>
      <c r="BLR597" s="22"/>
      <c r="BLS597" s="22"/>
      <c r="BLT597" s="22"/>
      <c r="BLU597" s="49">
        <v>1</v>
      </c>
      <c r="BLV597" s="49">
        <v>2</v>
      </c>
      <c r="BLW597" s="49">
        <v>3</v>
      </c>
      <c r="BLX597" s="48">
        <v>4</v>
      </c>
      <c r="BLY597" s="48">
        <v>5</v>
      </c>
      <c r="BLZ597" s="23"/>
      <c r="BMA597" s="23"/>
    </row>
    <row r="598" spans="1:1 1680:1691" ht="13.2" x14ac:dyDescent="0.25">
      <c r="BLP598" s="22"/>
      <c r="BLQ598" s="541" t="s">
        <v>27</v>
      </c>
      <c r="BLR598" s="23">
        <v>5</v>
      </c>
      <c r="BLS598" s="26" t="s">
        <v>26</v>
      </c>
      <c r="BLT598" s="23">
        <v>5</v>
      </c>
      <c r="BLU598" s="43" t="s">
        <v>15</v>
      </c>
      <c r="BLV598" s="46" t="s">
        <v>14</v>
      </c>
      <c r="BLW598" s="46" t="s">
        <v>14</v>
      </c>
      <c r="BLX598" s="47" t="s">
        <v>13</v>
      </c>
      <c r="BLY598" s="47" t="s">
        <v>13</v>
      </c>
      <c r="BLZ598" s="42"/>
      <c r="BMA598" s="42"/>
    </row>
    <row r="599" spans="1:1 1680:1691" ht="13.2" x14ac:dyDescent="0.25">
      <c r="BLP599" s="22"/>
      <c r="BLQ599" s="541"/>
      <c r="BLR599" s="23">
        <v>4</v>
      </c>
      <c r="BLS599" s="26" t="s">
        <v>24</v>
      </c>
      <c r="BLT599" s="23">
        <v>4</v>
      </c>
      <c r="BLU599" s="43" t="s">
        <v>15</v>
      </c>
      <c r="BLV599" s="43" t="s">
        <v>15</v>
      </c>
      <c r="BLW599" s="46" t="s">
        <v>14</v>
      </c>
      <c r="BLX599" s="47" t="s">
        <v>13</v>
      </c>
      <c r="BLY599" s="47" t="s">
        <v>13</v>
      </c>
      <c r="BLZ599" s="42"/>
      <c r="BMA599" s="42"/>
    </row>
    <row r="600" spans="1:1 1680:1691" ht="13.2" x14ac:dyDescent="0.25">
      <c r="BLP600" s="22"/>
      <c r="BLQ600" s="541"/>
      <c r="BLR600" s="23">
        <v>3</v>
      </c>
      <c r="BLS600" s="26" t="s">
        <v>22</v>
      </c>
      <c r="BLT600" s="23">
        <v>3</v>
      </c>
      <c r="BLU600" s="43" t="s">
        <v>15</v>
      </c>
      <c r="BLV600" s="43" t="s">
        <v>15</v>
      </c>
      <c r="BLW600" s="46" t="s">
        <v>14</v>
      </c>
      <c r="BLX600" s="46" t="s">
        <v>14</v>
      </c>
      <c r="BLY600" s="46" t="s">
        <v>14</v>
      </c>
      <c r="BLZ600" s="42"/>
      <c r="BMA600" s="42"/>
    </row>
    <row r="601" spans="1:1 1680:1691" ht="13.2" x14ac:dyDescent="0.25">
      <c r="BLP601" s="22"/>
      <c r="BLQ601" s="541"/>
      <c r="BLR601" s="23">
        <v>2</v>
      </c>
      <c r="BLS601" s="26" t="s">
        <v>20</v>
      </c>
      <c r="BLT601" s="23">
        <v>2</v>
      </c>
      <c r="BLU601" s="44" t="s">
        <v>16</v>
      </c>
      <c r="BLV601" s="43" t="s">
        <v>15</v>
      </c>
      <c r="BLW601" s="43" t="s">
        <v>15</v>
      </c>
      <c r="BLX601" s="43" t="s">
        <v>15</v>
      </c>
      <c r="BLY601" s="46" t="s">
        <v>14</v>
      </c>
      <c r="BLZ601" s="42"/>
      <c r="BMA601" s="42"/>
    </row>
    <row r="602" spans="1:1 1680:1691" ht="13.2" x14ac:dyDescent="0.25">
      <c r="BLP602" s="22"/>
      <c r="BLQ602" s="541"/>
      <c r="BLR602" s="23">
        <v>1</v>
      </c>
      <c r="BLS602" s="26" t="s">
        <v>18</v>
      </c>
      <c r="BLT602" s="23">
        <v>1</v>
      </c>
      <c r="BLU602" s="44" t="s">
        <v>16</v>
      </c>
      <c r="BLV602" s="44" t="s">
        <v>16</v>
      </c>
      <c r="BLW602" s="43" t="s">
        <v>15</v>
      </c>
      <c r="BLX602" s="43" t="s">
        <v>15</v>
      </c>
      <c r="BLY602" s="43" t="s">
        <v>15</v>
      </c>
      <c r="BLZ602" s="42"/>
      <c r="BMA602" s="42"/>
    </row>
    <row r="603" spans="1:1 1680:1691" x14ac:dyDescent="0.2">
      <c r="BLP603" s="22"/>
      <c r="BLQ603" s="22"/>
      <c r="BLR603" s="22"/>
      <c r="BLS603" s="22"/>
      <c r="BLT603" s="22"/>
      <c r="BLU603" s="22"/>
      <c r="BLV603" s="22"/>
      <c r="BLW603" s="22"/>
      <c r="BLX603" s="22"/>
      <c r="BLY603" s="22"/>
      <c r="BLZ603" s="22"/>
      <c r="BMA603" s="22"/>
    </row>
    <row r="604" spans="1:1 1680:1691" ht="13.2" x14ac:dyDescent="0.25">
      <c r="BLP604" s="22"/>
      <c r="BLQ604" s="22"/>
      <c r="BLR604" s="22"/>
      <c r="BLS604" s="22"/>
      <c r="BLT604" s="22"/>
      <c r="BLU604" s="22"/>
      <c r="BLV604" s="22"/>
      <c r="BLW604" s="22"/>
      <c r="BLX604" s="22"/>
      <c r="BLY604" s="22"/>
      <c r="BLZ604" s="22"/>
      <c r="BMA604" s="22"/>
    </row>
    <row r="605" spans="1:1 1680:1691" ht="13.2" x14ac:dyDescent="0.25">
      <c r="BLP605" s="22"/>
      <c r="BLQ605" s="22"/>
      <c r="BLR605" s="22"/>
      <c r="BLS605" s="22"/>
      <c r="BLT605" s="22"/>
      <c r="BLU605" s="22"/>
      <c r="BLV605" s="22"/>
      <c r="BLW605" s="22"/>
      <c r="BLX605" s="22"/>
      <c r="BLY605" s="22"/>
      <c r="BLZ605" s="22"/>
      <c r="BMA605" s="22" t="s">
        <v>226</v>
      </c>
    </row>
    <row r="606" spans="1:1 1680:1691" ht="20.399999999999999" x14ac:dyDescent="0.25">
      <c r="BLP606" s="22"/>
      <c r="BLQ606" s="22"/>
      <c r="BLR606" s="22"/>
      <c r="BLS606" s="22"/>
      <c r="BLT606" s="22"/>
      <c r="BLU606" s="22"/>
      <c r="BLV606" s="22"/>
      <c r="BLW606" s="22"/>
      <c r="BLX606" s="22"/>
      <c r="BLY606" s="22"/>
      <c r="BLZ606" s="22"/>
      <c r="BMA606" s="41" t="s">
        <v>225</v>
      </c>
    </row>
    <row r="607" spans="1:1 1680:1691" ht="30.6" x14ac:dyDescent="0.25">
      <c r="BLP607" s="22"/>
      <c r="BLQ607" s="22"/>
      <c r="BLR607" s="22"/>
      <c r="BLS607" s="22"/>
      <c r="BLT607" s="22"/>
      <c r="BLU607" s="22"/>
      <c r="BLV607" s="22"/>
      <c r="BLW607" s="22"/>
      <c r="BLX607" s="22"/>
      <c r="BLY607" s="22"/>
      <c r="BLZ607" s="22"/>
      <c r="BMA607" s="41" t="s">
        <v>224</v>
      </c>
    </row>
    <row r="608" spans="1:1 1680:1691" ht="13.2" x14ac:dyDescent="0.25">
      <c r="BLP608" s="22"/>
      <c r="BLQ608" s="22"/>
      <c r="BLR608" s="22"/>
      <c r="BLS608" s="22"/>
      <c r="BLT608" s="22"/>
      <c r="BLU608" s="22"/>
      <c r="BLV608" s="22"/>
      <c r="BLW608" s="22"/>
      <c r="BLX608" s="22"/>
      <c r="BLY608" s="22"/>
      <c r="BLZ608" s="22"/>
      <c r="BMA608" s="41" t="s">
        <v>223</v>
      </c>
    </row>
    <row r="609" spans="1691:1693" ht="13.2" x14ac:dyDescent="0.25">
      <c r="BMA609" s="41" t="s">
        <v>222</v>
      </c>
      <c r="BMB609" s="22"/>
      <c r="BMC609" s="22"/>
    </row>
    <row r="610" spans="1691:1693" ht="13.2" x14ac:dyDescent="0.25">
      <c r="BMA610" s="24"/>
      <c r="BMB610" s="22"/>
      <c r="BMC610" s="22"/>
    </row>
    <row r="611" spans="1691:1693" ht="13.2" x14ac:dyDescent="0.25">
      <c r="BMA611" s="22"/>
      <c r="BMB611" s="22"/>
      <c r="BMC611" s="22" t="s">
        <v>221</v>
      </c>
    </row>
    <row r="612" spans="1691:1693" ht="13.2" x14ac:dyDescent="0.25">
      <c r="BMA612" s="22"/>
      <c r="BMB612" s="22"/>
      <c r="BMC612" s="40" t="s">
        <v>220</v>
      </c>
    </row>
    <row r="613" spans="1691:1693" ht="13.2" x14ac:dyDescent="0.25">
      <c r="BMA613" s="22"/>
      <c r="BMB613" s="22"/>
      <c r="BMC613" s="40" t="s">
        <v>470</v>
      </c>
    </row>
    <row r="614" spans="1691:1693" ht="13.2" x14ac:dyDescent="0.25">
      <c r="BMA614" s="22"/>
      <c r="BMB614" s="22"/>
      <c r="BMC614" s="40" t="s">
        <v>218</v>
      </c>
    </row>
    <row r="615" spans="1691:1693" ht="13.2" x14ac:dyDescent="0.25">
      <c r="BMA615" s="22"/>
      <c r="BMB615" s="22"/>
      <c r="BMC615" s="40" t="s">
        <v>217</v>
      </c>
    </row>
    <row r="616" spans="1691:1693" ht="20.399999999999999" x14ac:dyDescent="0.25">
      <c r="BMA616" s="22"/>
      <c r="BMB616" s="22"/>
      <c r="BMC616" s="40" t="s">
        <v>216</v>
      </c>
    </row>
    <row r="617" spans="1691:1693" ht="20.399999999999999" x14ac:dyDescent="0.25">
      <c r="BMA617" s="22"/>
      <c r="BMB617" s="22"/>
      <c r="BMC617" s="40" t="s">
        <v>469</v>
      </c>
    </row>
    <row r="618" spans="1691:1693" ht="13.2" x14ac:dyDescent="0.25">
      <c r="BMA618" s="22"/>
      <c r="BMB618" s="22"/>
      <c r="BMC618" s="40" t="s">
        <v>214</v>
      </c>
    </row>
    <row r="619" spans="1691:1693" ht="13.2" x14ac:dyDescent="0.25">
      <c r="BMA619" s="22"/>
      <c r="BMB619" s="22"/>
      <c r="BMC619" s="40" t="s">
        <v>213</v>
      </c>
    </row>
    <row r="620" spans="1691:1693" ht="13.2" x14ac:dyDescent="0.25">
      <c r="BMA620" s="22"/>
      <c r="BMB620" s="22"/>
      <c r="BMC620" s="40" t="s">
        <v>212</v>
      </c>
    </row>
    <row r="621" spans="1691:1693" ht="13.2" x14ac:dyDescent="0.25">
      <c r="BMA621" s="22"/>
      <c r="BMB621" s="22"/>
      <c r="BMC621" s="40" t="s">
        <v>211</v>
      </c>
    </row>
    <row r="622" spans="1691:1693" ht="13.2" x14ac:dyDescent="0.25">
      <c r="BMA622" s="22"/>
      <c r="BMB622" s="22"/>
      <c r="BMC622" s="40" t="s">
        <v>210</v>
      </c>
    </row>
    <row r="623" spans="1691:1693" ht="20.399999999999999" x14ac:dyDescent="0.25">
      <c r="BMA623" s="22"/>
      <c r="BMB623" s="22"/>
      <c r="BMC623" s="40" t="s">
        <v>468</v>
      </c>
    </row>
    <row r="624" spans="1691:1693" ht="13.2" x14ac:dyDescent="0.25">
      <c r="BMA624" s="22"/>
      <c r="BMB624" s="22"/>
      <c r="BMC624" s="162" t="s">
        <v>208</v>
      </c>
    </row>
    <row r="625" spans="1693:1698" ht="13.2" x14ac:dyDescent="0.25">
      <c r="BMC625" s="22" t="s">
        <v>467</v>
      </c>
      <c r="BMD625" s="22"/>
      <c r="BME625" s="22"/>
      <c r="BMF625" s="25"/>
      <c r="BMG625" s="22"/>
      <c r="BMH625" s="23"/>
    </row>
    <row r="626" spans="1693:1698" ht="13.2" x14ac:dyDescent="0.25">
      <c r="BMC626" s="22"/>
      <c r="BMD626" s="22"/>
      <c r="BME626" s="22"/>
      <c r="BMF626" s="25" t="s">
        <v>207</v>
      </c>
      <c r="BMG626" s="22"/>
      <c r="BMH626" s="23"/>
    </row>
    <row r="627" spans="1693:1698" ht="13.2" x14ac:dyDescent="0.25">
      <c r="BMC627" s="22"/>
      <c r="BMD627" s="22"/>
      <c r="BME627" s="22"/>
      <c r="BMF627" s="6" t="s">
        <v>206</v>
      </c>
      <c r="BMG627" s="22"/>
      <c r="BMH627" s="23"/>
    </row>
    <row r="628" spans="1693:1698" ht="20.399999999999999" x14ac:dyDescent="0.25">
      <c r="BMC628" s="22"/>
      <c r="BMD628" s="22"/>
      <c r="BME628" s="22"/>
      <c r="BMF628" s="6" t="s">
        <v>205</v>
      </c>
      <c r="BMG628" s="22"/>
      <c r="BMH628" s="23"/>
    </row>
    <row r="629" spans="1693:1698" ht="13.2" x14ac:dyDescent="0.25">
      <c r="BMC629" s="22"/>
      <c r="BMD629" s="22"/>
      <c r="BME629" s="22"/>
      <c r="BMF629" s="6"/>
      <c r="BMG629" s="22"/>
      <c r="BMH629" s="23"/>
    </row>
    <row r="630" spans="1693:1698" ht="13.2" x14ac:dyDescent="0.25">
      <c r="BMC630" s="22"/>
      <c r="BMD630" s="22"/>
      <c r="BME630" s="22"/>
      <c r="BMF630" s="25"/>
      <c r="BMG630" s="22"/>
      <c r="BMH630" s="23"/>
    </row>
    <row r="631" spans="1693:1698" ht="13.2" x14ac:dyDescent="0.25">
      <c r="BMC631" s="22"/>
      <c r="BMD631" s="22"/>
      <c r="BME631" s="22"/>
      <c r="BMF631" s="25"/>
      <c r="BMG631" s="22"/>
      <c r="BMH631" s="23"/>
    </row>
    <row r="632" spans="1693:1698" ht="13.2" x14ac:dyDescent="0.25">
      <c r="BMC632" s="22"/>
      <c r="BMD632" s="22"/>
      <c r="BME632" s="22"/>
      <c r="BMF632" s="25"/>
      <c r="BMG632" s="22"/>
      <c r="BMH632" s="23" t="s">
        <v>123</v>
      </c>
    </row>
    <row r="633" spans="1693:1698" ht="13.2" x14ac:dyDescent="0.25">
      <c r="BMC633" s="22"/>
      <c r="BMD633" s="22"/>
      <c r="BME633" s="22"/>
      <c r="BMF633" s="25"/>
      <c r="BMG633" s="22"/>
      <c r="BMH633" s="39" t="s">
        <v>204</v>
      </c>
    </row>
    <row r="634" spans="1693:1698" ht="13.2" x14ac:dyDescent="0.25">
      <c r="BMC634" s="22"/>
      <c r="BMD634" s="22"/>
      <c r="BME634" s="22"/>
      <c r="BMF634" s="25"/>
      <c r="BMG634" s="22"/>
      <c r="BMH634" s="39" t="s">
        <v>203</v>
      </c>
    </row>
    <row r="635" spans="1693:1698" ht="13.2" x14ac:dyDescent="0.25">
      <c r="BMC635" s="22"/>
      <c r="BMD635" s="22"/>
      <c r="BME635" s="22"/>
      <c r="BMF635" s="25"/>
      <c r="BMG635" s="22"/>
      <c r="BMH635" s="39" t="s">
        <v>202</v>
      </c>
    </row>
    <row r="636" spans="1693:1698" ht="13.2" x14ac:dyDescent="0.25">
      <c r="BMC636" s="22"/>
      <c r="BMD636" s="22"/>
      <c r="BME636" s="22"/>
      <c r="BMF636" s="25"/>
      <c r="BMG636" s="22"/>
      <c r="BMH636" s="39" t="s">
        <v>201</v>
      </c>
    </row>
    <row r="637" spans="1693:1698" ht="13.2" x14ac:dyDescent="0.25">
      <c r="BMC637" s="22"/>
      <c r="BMD637" s="22"/>
      <c r="BME637" s="22"/>
      <c r="BMF637" s="25"/>
      <c r="BMG637" s="22"/>
      <c r="BMH637" s="39" t="s">
        <v>200</v>
      </c>
    </row>
    <row r="638" spans="1693:1698" ht="13.2" x14ac:dyDescent="0.25">
      <c r="BMC638" s="22"/>
      <c r="BMD638" s="22"/>
      <c r="BME638" s="22"/>
      <c r="BMF638" s="25"/>
      <c r="BMG638" s="22"/>
      <c r="BMH638" s="39" t="s">
        <v>199</v>
      </c>
    </row>
    <row r="639" spans="1693:1698" ht="13.2" x14ac:dyDescent="0.25">
      <c r="BMC639" s="22"/>
      <c r="BMD639" s="22"/>
      <c r="BME639" s="22"/>
      <c r="BMF639" s="25"/>
      <c r="BMG639" s="22"/>
      <c r="BMH639" s="39" t="s">
        <v>198</v>
      </c>
    </row>
    <row r="640" spans="1693:1698" ht="13.2" x14ac:dyDescent="0.25">
      <c r="BMC640" s="22"/>
      <c r="BMD640" s="22"/>
      <c r="BME640" s="22"/>
      <c r="BMF640" s="25"/>
      <c r="BMG640" s="22"/>
      <c r="BMH640" s="39" t="s">
        <v>197</v>
      </c>
    </row>
    <row r="641" spans="1698:1703" ht="13.2" x14ac:dyDescent="0.25">
      <c r="BMH641" s="39" t="s">
        <v>466</v>
      </c>
      <c r="BMI641" s="22"/>
      <c r="BMJ641" s="22"/>
      <c r="BMK641" s="22"/>
      <c r="BML641" s="22"/>
      <c r="BMM641" s="22"/>
    </row>
    <row r="642" spans="1698:1703" ht="13.2" x14ac:dyDescent="0.25">
      <c r="BMH642" s="39" t="s">
        <v>196</v>
      </c>
      <c r="BMI642" s="22"/>
      <c r="BMJ642" s="22"/>
      <c r="BMK642" s="22" t="s">
        <v>195</v>
      </c>
      <c r="BML642" s="22"/>
      <c r="BMM642" s="22"/>
    </row>
    <row r="643" spans="1698:1703" ht="13.2" x14ac:dyDescent="0.25">
      <c r="BMH643" s="23"/>
      <c r="BMI643" s="22"/>
      <c r="BMJ643" s="22"/>
      <c r="BMK643" s="22" t="s">
        <v>168</v>
      </c>
      <c r="BML643" s="22"/>
      <c r="BMM643" s="22"/>
    </row>
    <row r="644" spans="1698:1703" ht="13.2" x14ac:dyDescent="0.25">
      <c r="BMH644" s="23"/>
      <c r="BMI644" s="22"/>
      <c r="BMJ644" s="22"/>
      <c r="BMK644" s="22" t="s">
        <v>136</v>
      </c>
      <c r="BML644" s="22"/>
      <c r="BMM644" s="22"/>
    </row>
    <row r="645" spans="1698:1703" ht="13.2" x14ac:dyDescent="0.25">
      <c r="BMH645" s="23"/>
      <c r="BMI645" s="22"/>
      <c r="BMJ645" s="22"/>
      <c r="BMK645" s="22" t="s">
        <v>194</v>
      </c>
      <c r="BML645" s="22"/>
      <c r="BMM645" s="22"/>
    </row>
    <row r="646" spans="1698:1703" ht="13.2" x14ac:dyDescent="0.25">
      <c r="BMH646" s="23"/>
      <c r="BMI646" s="22"/>
      <c r="BMJ646" s="22"/>
      <c r="BMK646" s="22" t="s">
        <v>193</v>
      </c>
      <c r="BML646" s="22"/>
      <c r="BMM646" s="22"/>
    </row>
    <row r="647" spans="1698:1703" ht="13.2" x14ac:dyDescent="0.25">
      <c r="BMH647" s="23"/>
      <c r="BMI647" s="22"/>
      <c r="BMJ647" s="22"/>
      <c r="BMK647" s="22" t="s">
        <v>192</v>
      </c>
      <c r="BML647" s="22"/>
      <c r="BMM647" s="22"/>
    </row>
    <row r="648" spans="1698:1703" ht="13.2" x14ac:dyDescent="0.25">
      <c r="BMH648" s="23"/>
      <c r="BMI648" s="22"/>
      <c r="BMJ648" s="22"/>
      <c r="BMK648" s="22" t="s">
        <v>191</v>
      </c>
      <c r="BML648" s="22"/>
      <c r="BMM648" s="22"/>
    </row>
    <row r="649" spans="1698:1703" ht="13.2" x14ac:dyDescent="0.25">
      <c r="BMH649" s="23"/>
      <c r="BMI649" s="22"/>
      <c r="BMJ649" s="22"/>
      <c r="BMK649" s="22" t="s">
        <v>190</v>
      </c>
      <c r="BML649" s="22"/>
      <c r="BMM649" s="22"/>
    </row>
    <row r="650" spans="1698:1703" ht="13.2" x14ac:dyDescent="0.25">
      <c r="BMH650" s="23"/>
      <c r="BMI650" s="22"/>
      <c r="BMJ650" s="22"/>
      <c r="BMK650" s="22" t="s">
        <v>189</v>
      </c>
      <c r="BML650" s="22"/>
      <c r="BMM650" s="22"/>
    </row>
    <row r="651" spans="1698:1703" ht="13.2" x14ac:dyDescent="0.25">
      <c r="BMH651" s="23"/>
      <c r="BMI651" s="22"/>
      <c r="BMJ651" s="22"/>
      <c r="BMK651" s="22"/>
      <c r="BML651" s="22"/>
      <c r="BMM651" s="22"/>
    </row>
    <row r="652" spans="1698:1703" ht="13.2" x14ac:dyDescent="0.25">
      <c r="BMH652" s="23"/>
      <c r="BMI652" s="22"/>
      <c r="BMJ652" s="22"/>
      <c r="BMK652" s="22"/>
      <c r="BML652" s="22"/>
      <c r="BMM652" s="22"/>
    </row>
    <row r="653" spans="1698:1703" ht="13.2" x14ac:dyDescent="0.25">
      <c r="BMH653" s="23"/>
      <c r="BMI653" s="22"/>
      <c r="BMJ653" s="22"/>
      <c r="BMK653" s="22"/>
      <c r="BML653" s="22"/>
      <c r="BMM653" s="22" t="s">
        <v>188</v>
      </c>
    </row>
    <row r="654" spans="1698:1703" ht="20.399999999999999" x14ac:dyDescent="0.25">
      <c r="BMH654" s="23"/>
      <c r="BMI654" s="22"/>
      <c r="BMJ654" s="22"/>
      <c r="BMK654" s="22"/>
      <c r="BML654" s="22"/>
      <c r="BMM654" s="37" t="s">
        <v>187</v>
      </c>
    </row>
    <row r="655" spans="1698:1703" ht="13.2" x14ac:dyDescent="0.25">
      <c r="BMH655" s="23"/>
      <c r="BMI655" s="22"/>
      <c r="BMJ655" s="22"/>
      <c r="BMK655" s="22"/>
      <c r="BML655" s="22"/>
      <c r="BMM655" s="37" t="s">
        <v>186</v>
      </c>
    </row>
    <row r="656" spans="1698:1703" ht="13.2" x14ac:dyDescent="0.25">
      <c r="BMH656" s="23"/>
      <c r="BMI656" s="22"/>
      <c r="BMJ656" s="22"/>
      <c r="BMK656" s="22"/>
      <c r="BML656" s="22"/>
      <c r="BMM656" s="37" t="s">
        <v>185</v>
      </c>
    </row>
    <row r="657" spans="1703:1703" ht="20.399999999999999" x14ac:dyDescent="0.25">
      <c r="BMM657" s="37" t="s">
        <v>184</v>
      </c>
    </row>
    <row r="658" spans="1703:1703" ht="13.2" x14ac:dyDescent="0.25">
      <c r="BMM658" s="37" t="s">
        <v>183</v>
      </c>
    </row>
    <row r="659" spans="1703:1703" ht="20.399999999999999" x14ac:dyDescent="0.25">
      <c r="BMM659" s="38" t="s">
        <v>182</v>
      </c>
    </row>
    <row r="660" spans="1703:1703" ht="13.2" x14ac:dyDescent="0.25">
      <c r="BMM660" s="37" t="s">
        <v>181</v>
      </c>
    </row>
    <row r="661" spans="1703:1703" ht="20.399999999999999" x14ac:dyDescent="0.25">
      <c r="BMM661" s="37" t="s">
        <v>180</v>
      </c>
    </row>
    <row r="662" spans="1703:1703" ht="20.399999999999999" x14ac:dyDescent="0.25">
      <c r="BMM662" s="37" t="s">
        <v>179</v>
      </c>
    </row>
    <row r="663" spans="1703:1703" ht="20.399999999999999" x14ac:dyDescent="0.25">
      <c r="BMM663" s="37" t="s">
        <v>178</v>
      </c>
    </row>
    <row r="664" spans="1703:1703" ht="30.6" x14ac:dyDescent="0.25">
      <c r="BMM664" s="37" t="s">
        <v>177</v>
      </c>
    </row>
    <row r="665" spans="1703:1703" ht="20.399999999999999" x14ac:dyDescent="0.25">
      <c r="BMM665" s="37" t="s">
        <v>176</v>
      </c>
    </row>
    <row r="666" spans="1703:1703" ht="20.399999999999999" x14ac:dyDescent="0.25">
      <c r="BMM666" s="37" t="s">
        <v>175</v>
      </c>
    </row>
    <row r="667" spans="1703:1703" ht="13.2" x14ac:dyDescent="0.25">
      <c r="BMM667" s="37" t="s">
        <v>174</v>
      </c>
    </row>
    <row r="668" spans="1703:1703" ht="13.2" x14ac:dyDescent="0.25">
      <c r="BMM668" s="37" t="s">
        <v>173</v>
      </c>
    </row>
    <row r="669" spans="1703:1703" ht="13.2" x14ac:dyDescent="0.25">
      <c r="BMM669" s="37" t="s">
        <v>172</v>
      </c>
    </row>
    <row r="670" spans="1703:1703" ht="13.2" x14ac:dyDescent="0.25">
      <c r="BMM670" s="37" t="s">
        <v>171</v>
      </c>
    </row>
    <row r="671" spans="1703:1703" ht="13.2" x14ac:dyDescent="0.25">
      <c r="BMM671" s="37" t="s">
        <v>170</v>
      </c>
    </row>
    <row r="672" spans="1703:1703" ht="13.2" x14ac:dyDescent="0.25">
      <c r="BMM672" s="37" t="s">
        <v>169</v>
      </c>
    </row>
    <row r="680" spans="1706:1708" ht="13.2" x14ac:dyDescent="0.25">
      <c r="BMP680" s="22" t="s">
        <v>168</v>
      </c>
      <c r="BMQ680" s="22"/>
      <c r="BMR680" s="22"/>
    </row>
    <row r="681" spans="1706:1708" ht="13.2" x14ac:dyDescent="0.25">
      <c r="BMP681" s="22" t="s">
        <v>167</v>
      </c>
      <c r="BMQ681" s="22"/>
      <c r="BMR681" s="22"/>
    </row>
    <row r="682" spans="1706:1708" ht="13.2" x14ac:dyDescent="0.25">
      <c r="BMP682" s="22" t="s">
        <v>166</v>
      </c>
      <c r="BMQ682" s="22"/>
      <c r="BMR682" s="22"/>
    </row>
    <row r="683" spans="1706:1708" ht="13.2" x14ac:dyDescent="0.25">
      <c r="BMP683" s="22" t="s">
        <v>165</v>
      </c>
      <c r="BMQ683" s="22"/>
      <c r="BMR683" s="22"/>
    </row>
    <row r="684" spans="1706:1708" ht="13.2" x14ac:dyDescent="0.25">
      <c r="BMP684" s="22" t="s">
        <v>164</v>
      </c>
      <c r="BMQ684" s="22"/>
      <c r="BMR684" s="22"/>
    </row>
    <row r="685" spans="1706:1708" ht="13.2" x14ac:dyDescent="0.25">
      <c r="BMP685" s="22" t="s">
        <v>163</v>
      </c>
      <c r="BMQ685" s="22"/>
      <c r="BMR685" s="22"/>
    </row>
    <row r="686" spans="1706:1708" ht="13.2" x14ac:dyDescent="0.25">
      <c r="BMP686" s="22"/>
      <c r="BMQ686" s="22"/>
      <c r="BMR686" s="22"/>
    </row>
    <row r="687" spans="1706:1708" ht="13.2" x14ac:dyDescent="0.25">
      <c r="BMP687" s="22"/>
      <c r="BMQ687" s="22"/>
      <c r="BMR687" s="22"/>
    </row>
    <row r="688" spans="1706:1708" ht="13.2" x14ac:dyDescent="0.25">
      <c r="BMP688" s="22"/>
      <c r="BMQ688" s="22"/>
      <c r="BMR688" s="22"/>
    </row>
    <row r="689" spans="1683:1710" ht="14.4" x14ac:dyDescent="0.25">
      <c r="BLS689" s="22"/>
      <c r="BLT689" s="22"/>
      <c r="BLU689" s="22"/>
      <c r="BLV689" s="22"/>
      <c r="BLW689" s="22"/>
      <c r="BLX689" s="22"/>
      <c r="BLY689" s="22"/>
      <c r="BLZ689" s="22"/>
      <c r="BMA689" s="22"/>
      <c r="BMB689" s="22"/>
      <c r="BMC689" s="22"/>
      <c r="BMD689" s="22"/>
      <c r="BME689" s="22"/>
      <c r="BMF689" s="25"/>
      <c r="BMG689" s="22"/>
      <c r="BMH689" s="23"/>
      <c r="BMI689" s="22"/>
      <c r="BMJ689" s="22"/>
      <c r="BMK689" s="22"/>
      <c r="BML689" s="22"/>
      <c r="BMM689" s="22"/>
      <c r="BMN689" s="22"/>
      <c r="BMO689" s="22"/>
      <c r="BMP689" s="22"/>
      <c r="BMQ689" s="22"/>
      <c r="BMR689" s="36" t="s">
        <v>52</v>
      </c>
      <c r="BMS689" s="22"/>
      <c r="BMT689" s="22"/>
    </row>
    <row r="690" spans="1683:1710" ht="13.2" x14ac:dyDescent="0.25">
      <c r="BLS690" s="22"/>
      <c r="BLT690" s="22"/>
      <c r="BLU690" s="22"/>
      <c r="BLV690" s="22"/>
      <c r="BLW690" s="22"/>
      <c r="BLX690" s="22"/>
      <c r="BLY690" s="22"/>
      <c r="BLZ690" s="22"/>
      <c r="BMA690" s="22"/>
      <c r="BMB690" s="22"/>
      <c r="BMC690" s="22"/>
      <c r="BMD690" s="22"/>
      <c r="BME690" s="22"/>
      <c r="BMF690" s="25"/>
      <c r="BMG690" s="22"/>
      <c r="BMH690" s="23"/>
      <c r="BMI690" s="22"/>
      <c r="BMJ690" s="22"/>
      <c r="BMK690" s="22"/>
      <c r="BML690" s="22"/>
      <c r="BMM690" s="22"/>
      <c r="BMN690" s="22"/>
      <c r="BMO690" s="22"/>
      <c r="BMP690" s="22"/>
      <c r="BMQ690" s="22"/>
      <c r="BMR690" s="26" t="s">
        <v>26</v>
      </c>
      <c r="BMS690" s="22"/>
      <c r="BMT690" s="22"/>
    </row>
    <row r="691" spans="1683:1710" ht="13.2" x14ac:dyDescent="0.25">
      <c r="BLS691" s="22"/>
      <c r="BLT691" s="22"/>
      <c r="BLU691" s="22"/>
      <c r="BLV691" s="22"/>
      <c r="BLW691" s="22"/>
      <c r="BLX691" s="22"/>
      <c r="BLY691" s="22"/>
      <c r="BLZ691" s="22"/>
      <c r="BMA691" s="22"/>
      <c r="BMB691" s="22"/>
      <c r="BMC691" s="22"/>
      <c r="BMD691" s="22"/>
      <c r="BME691" s="22"/>
      <c r="BMF691" s="25"/>
      <c r="BMG691" s="22"/>
      <c r="BMH691" s="23"/>
      <c r="BMI691" s="22"/>
      <c r="BMJ691" s="22"/>
      <c r="BMK691" s="22"/>
      <c r="BML691" s="22"/>
      <c r="BMM691" s="22"/>
      <c r="BMN691" s="22"/>
      <c r="BMO691" s="22"/>
      <c r="BMP691" s="22"/>
      <c r="BMQ691" s="22"/>
      <c r="BMR691" s="26" t="s">
        <v>24</v>
      </c>
      <c r="BMS691" s="22"/>
      <c r="BMT691" s="22"/>
    </row>
    <row r="692" spans="1683:1710" ht="13.2" x14ac:dyDescent="0.25">
      <c r="BLS692" s="22"/>
      <c r="BLT692" s="22"/>
      <c r="BLU692" s="22"/>
      <c r="BLV692" s="22"/>
      <c r="BLW692" s="22"/>
      <c r="BLX692" s="22"/>
      <c r="BLY692" s="22"/>
      <c r="BLZ692" s="22"/>
      <c r="BMA692" s="22"/>
      <c r="BMB692" s="22"/>
      <c r="BMC692" s="22"/>
      <c r="BMD692" s="22"/>
      <c r="BME692" s="22"/>
      <c r="BMF692" s="25"/>
      <c r="BMG692" s="22"/>
      <c r="BMH692" s="23"/>
      <c r="BMI692" s="22"/>
      <c r="BMJ692" s="22"/>
      <c r="BMK692" s="22"/>
      <c r="BML692" s="22"/>
      <c r="BMM692" s="22"/>
      <c r="BMN692" s="22"/>
      <c r="BMO692" s="22"/>
      <c r="BMP692" s="22"/>
      <c r="BMQ692" s="22"/>
      <c r="BMR692" s="26" t="s">
        <v>22</v>
      </c>
      <c r="BMS692" s="22"/>
      <c r="BMT692" s="22"/>
    </row>
    <row r="693" spans="1683:1710" ht="13.2" x14ac:dyDescent="0.25">
      <c r="BLS693" s="22"/>
      <c r="BLT693" s="22"/>
      <c r="BLU693" s="22"/>
      <c r="BLV693" s="22"/>
      <c r="BLW693" s="22"/>
      <c r="BLX693" s="22"/>
      <c r="BLY693" s="22"/>
      <c r="BLZ693" s="22"/>
      <c r="BMA693" s="22"/>
      <c r="BMB693" s="22"/>
      <c r="BMC693" s="22"/>
      <c r="BMD693" s="22"/>
      <c r="BME693" s="22"/>
      <c r="BMF693" s="25"/>
      <c r="BMG693" s="22"/>
      <c r="BMH693" s="23"/>
      <c r="BMI693" s="22"/>
      <c r="BMJ693" s="22"/>
      <c r="BMK693" s="22"/>
      <c r="BML693" s="22"/>
      <c r="BMM693" s="22"/>
      <c r="BMN693" s="22"/>
      <c r="BMO693" s="22"/>
      <c r="BMP693" s="22"/>
      <c r="BMQ693" s="22"/>
      <c r="BMR693" s="26" t="s">
        <v>20</v>
      </c>
      <c r="BMS693" s="22"/>
      <c r="BMT693" s="26"/>
    </row>
    <row r="694" spans="1683:1710" ht="13.2" x14ac:dyDescent="0.25">
      <c r="BLS694" s="22"/>
      <c r="BLT694" s="22"/>
      <c r="BLU694" s="22"/>
      <c r="BLV694" s="22"/>
      <c r="BLW694" s="22"/>
      <c r="BLX694" s="22"/>
      <c r="BLY694" s="22"/>
      <c r="BLZ694" s="22"/>
      <c r="BMA694" s="22"/>
      <c r="BMB694" s="22"/>
      <c r="BMC694" s="22"/>
      <c r="BMD694" s="22"/>
      <c r="BME694" s="22"/>
      <c r="BMF694" s="25"/>
      <c r="BMG694" s="22"/>
      <c r="BMH694" s="23"/>
      <c r="BMI694" s="22"/>
      <c r="BMJ694" s="22"/>
      <c r="BMK694" s="22"/>
      <c r="BML694" s="22"/>
      <c r="BMM694" s="22"/>
      <c r="BMN694" s="22"/>
      <c r="BMO694" s="22"/>
      <c r="BMP694" s="22"/>
      <c r="BMQ694" s="22"/>
      <c r="BMR694" s="26" t="s">
        <v>18</v>
      </c>
      <c r="BMS694" s="22"/>
      <c r="BMT694" s="22"/>
    </row>
    <row r="695" spans="1683:1710" ht="13.2" x14ac:dyDescent="0.25">
      <c r="BLS695" s="22"/>
      <c r="BLT695" s="22"/>
      <c r="BLU695" s="22"/>
      <c r="BLV695" s="22"/>
      <c r="BLW695" s="22"/>
      <c r="BLX695" s="22"/>
      <c r="BLY695" s="22"/>
      <c r="BLZ695" s="22"/>
      <c r="BMA695" s="22"/>
      <c r="BMB695" s="22"/>
      <c r="BMC695" s="22"/>
      <c r="BMD695" s="22"/>
      <c r="BME695" s="22"/>
      <c r="BMF695" s="25"/>
      <c r="BMG695" s="22"/>
      <c r="BMH695" s="23"/>
      <c r="BMI695" s="22"/>
      <c r="BMJ695" s="22"/>
      <c r="BMK695" s="22"/>
      <c r="BML695" s="22"/>
      <c r="BMM695" s="22"/>
      <c r="BMN695" s="22"/>
      <c r="BMO695" s="22"/>
      <c r="BMP695" s="22"/>
      <c r="BMQ695" s="22"/>
      <c r="BMR695" s="26"/>
      <c r="BMS695" s="22"/>
      <c r="BMT695" s="22"/>
    </row>
    <row r="696" spans="1683:1710" ht="14.4" x14ac:dyDescent="0.25">
      <c r="BLS696" s="22"/>
      <c r="BLT696" s="22"/>
      <c r="BLU696" s="22"/>
      <c r="BLV696" s="22"/>
      <c r="BLW696" s="22"/>
      <c r="BLX696" s="22"/>
      <c r="BLY696" s="22"/>
      <c r="BLZ696" s="22"/>
      <c r="BMA696" s="22"/>
      <c r="BMB696" s="22"/>
      <c r="BMC696" s="22"/>
      <c r="BMD696" s="22"/>
      <c r="BME696" s="22"/>
      <c r="BMF696" s="25"/>
      <c r="BMG696" s="22"/>
      <c r="BMH696" s="23"/>
      <c r="BMI696" s="22"/>
      <c r="BMJ696" s="22"/>
      <c r="BMK696" s="22"/>
      <c r="BML696" s="22"/>
      <c r="BMM696" s="22"/>
      <c r="BMN696" s="22"/>
      <c r="BMO696" s="22"/>
      <c r="BMP696" s="22"/>
      <c r="BMQ696" s="22"/>
      <c r="BMR696" s="26"/>
      <c r="BMS696" s="22"/>
      <c r="BMT696" s="36" t="s">
        <v>51</v>
      </c>
    </row>
    <row r="697" spans="1683:1710" ht="13.2" x14ac:dyDescent="0.25">
      <c r="BLS697" s="22"/>
      <c r="BLT697" s="22"/>
      <c r="BLU697" s="22"/>
      <c r="BLV697" s="22"/>
      <c r="BLW697" s="22"/>
      <c r="BLX697" s="22"/>
      <c r="BLY697" s="22"/>
      <c r="BLZ697" s="22"/>
      <c r="BMA697" s="22"/>
      <c r="BMB697" s="22"/>
      <c r="BMC697" s="22"/>
      <c r="BMD697" s="22"/>
      <c r="BME697" s="22"/>
      <c r="BMF697" s="25"/>
      <c r="BMG697" s="22"/>
      <c r="BMH697" s="23"/>
      <c r="BMI697" s="22"/>
      <c r="BMJ697" s="22"/>
      <c r="BMK697" s="22"/>
      <c r="BML697" s="22"/>
      <c r="BMM697" s="22"/>
      <c r="BMN697" s="22"/>
      <c r="BMO697" s="22"/>
      <c r="BMP697" s="22"/>
      <c r="BMQ697" s="22"/>
      <c r="BMR697" s="26"/>
      <c r="BMS697" s="22"/>
      <c r="BMT697" s="26" t="s">
        <v>28</v>
      </c>
    </row>
    <row r="698" spans="1683:1710" ht="13.2" x14ac:dyDescent="0.25">
      <c r="BLS698" s="22"/>
      <c r="BLT698" s="23"/>
      <c r="BLU698" s="22"/>
      <c r="BLV698" s="22"/>
      <c r="BLW698" s="22"/>
      <c r="BLX698" s="22"/>
      <c r="BLY698" s="22"/>
      <c r="BLZ698" s="22"/>
      <c r="BMA698" s="22"/>
      <c r="BMB698" s="22"/>
      <c r="BMC698" s="22"/>
      <c r="BMD698" s="22"/>
      <c r="BME698" s="22"/>
      <c r="BMF698" s="25"/>
      <c r="BMG698" s="22"/>
      <c r="BMH698" s="23"/>
      <c r="BMI698" s="22"/>
      <c r="BMJ698" s="22"/>
      <c r="BMK698" s="22"/>
      <c r="BML698" s="22"/>
      <c r="BMM698" s="22"/>
      <c r="BMN698" s="22"/>
      <c r="BMO698" s="22"/>
      <c r="BMP698" s="22"/>
      <c r="BMQ698" s="22"/>
      <c r="BMR698" s="26"/>
      <c r="BMS698" s="22"/>
      <c r="BMT698" s="26" t="s">
        <v>29</v>
      </c>
    </row>
    <row r="699" spans="1683:1710" ht="13.2" x14ac:dyDescent="0.25">
      <c r="BLS699" s="22"/>
      <c r="BLT699" s="22"/>
      <c r="BLU699" s="22"/>
      <c r="BLV699" s="22"/>
      <c r="BLW699" s="22"/>
      <c r="BLX699" s="22"/>
      <c r="BLY699" s="22"/>
      <c r="BLZ699" s="22"/>
      <c r="BMA699" s="22"/>
      <c r="BMB699" s="22"/>
      <c r="BMC699" s="22"/>
      <c r="BMD699" s="22"/>
      <c r="BME699" s="22"/>
      <c r="BMF699" s="25"/>
      <c r="BMG699" s="22"/>
      <c r="BMH699" s="23"/>
      <c r="BMI699" s="22"/>
      <c r="BMJ699" s="22"/>
      <c r="BMK699" s="22"/>
      <c r="BML699" s="22"/>
      <c r="BMM699" s="22"/>
      <c r="BMN699" s="22"/>
      <c r="BMO699" s="22"/>
      <c r="BMP699" s="22"/>
      <c r="BMQ699" s="22"/>
      <c r="BMR699" s="26"/>
      <c r="BMS699" s="22"/>
      <c r="BMT699" s="26" t="s">
        <v>30</v>
      </c>
    </row>
    <row r="700" spans="1683:1710" ht="13.2" x14ac:dyDescent="0.25">
      <c r="BLS700" s="22"/>
      <c r="BLT700" s="22"/>
      <c r="BLU700" s="22"/>
      <c r="BLV700" s="22"/>
      <c r="BLW700" s="22"/>
      <c r="BLX700" s="22"/>
      <c r="BLY700" s="22"/>
      <c r="BLZ700" s="22"/>
      <c r="BMA700" s="22"/>
      <c r="BMB700" s="22"/>
      <c r="BMC700" s="22"/>
      <c r="BMD700" s="22"/>
      <c r="BME700" s="22"/>
      <c r="BMF700" s="25"/>
      <c r="BMG700" s="22"/>
      <c r="BMH700" s="23"/>
      <c r="BMI700" s="22"/>
      <c r="BMJ700" s="22"/>
      <c r="BMK700" s="22"/>
      <c r="BML700" s="22"/>
      <c r="BMM700" s="22"/>
      <c r="BMN700" s="22"/>
      <c r="BMO700" s="22"/>
      <c r="BMP700" s="22"/>
      <c r="BMQ700" s="22"/>
      <c r="BMR700" s="26"/>
      <c r="BMS700" s="22"/>
      <c r="BMT700" s="26" t="s">
        <v>31</v>
      </c>
    </row>
    <row r="701" spans="1683:1710" ht="13.2" x14ac:dyDescent="0.25">
      <c r="BLS701" s="22"/>
      <c r="BLT701" s="22"/>
      <c r="BLU701" s="22"/>
      <c r="BLV701" s="22"/>
      <c r="BLW701" s="22"/>
      <c r="BLX701" s="22"/>
      <c r="BLY701" s="22"/>
      <c r="BLZ701" s="22"/>
      <c r="BMA701" s="22"/>
      <c r="BMB701" s="22"/>
      <c r="BMC701" s="22"/>
      <c r="BMD701" s="22"/>
      <c r="BME701" s="22"/>
      <c r="BMF701" s="25"/>
      <c r="BMG701" s="22"/>
      <c r="BMH701" s="23"/>
      <c r="BMI701" s="22"/>
      <c r="BMJ701" s="22"/>
      <c r="BMK701" s="22"/>
      <c r="BML701" s="22"/>
      <c r="BMM701" s="22"/>
      <c r="BMN701" s="22"/>
      <c r="BMO701" s="22"/>
      <c r="BMP701" s="22"/>
      <c r="BMQ701" s="22"/>
      <c r="BMR701" s="26"/>
      <c r="BMS701" s="22"/>
      <c r="BMT701" s="26" t="s">
        <v>32</v>
      </c>
    </row>
    <row r="702" spans="1683:1710" ht="13.2" x14ac:dyDescent="0.25">
      <c r="BLS702" s="22"/>
      <c r="BLT702" s="22"/>
      <c r="BLU702" s="22"/>
      <c r="BLV702" s="22"/>
      <c r="BLW702" s="22"/>
      <c r="BLX702" s="22"/>
      <c r="BLY702" s="22"/>
      <c r="BLZ702" s="22"/>
      <c r="BMA702" s="22"/>
      <c r="BMB702" s="22"/>
      <c r="BMC702" s="22"/>
      <c r="BMD702" s="22"/>
      <c r="BME702" s="22"/>
      <c r="BMF702" s="25"/>
      <c r="BMG702" s="22"/>
      <c r="BMH702" s="23"/>
      <c r="BMI702" s="22"/>
      <c r="BMJ702" s="22"/>
      <c r="BMK702" s="22"/>
      <c r="BML702" s="22"/>
      <c r="BMM702" s="22"/>
      <c r="BMN702" s="22"/>
      <c r="BMO702" s="22"/>
      <c r="BMP702" s="22"/>
      <c r="BMQ702" s="22"/>
      <c r="BMR702" s="26"/>
      <c r="BMS702" s="22"/>
      <c r="BMT702" s="22"/>
    </row>
    <row r="703" spans="1683:1710" ht="13.2" x14ac:dyDescent="0.25">
      <c r="BLS703" s="22" t="s">
        <v>162</v>
      </c>
      <c r="BLT703" s="23"/>
      <c r="BLU703" s="22"/>
      <c r="BLV703" s="22"/>
      <c r="BLW703" s="22"/>
      <c r="BLX703" s="22"/>
      <c r="BLY703" s="22"/>
      <c r="BLZ703" s="22"/>
      <c r="BMA703" s="22"/>
      <c r="BMB703" s="22"/>
      <c r="BMC703" s="22"/>
      <c r="BMD703" s="22"/>
      <c r="BME703" s="22"/>
      <c r="BMF703" s="25"/>
      <c r="BMG703" s="22"/>
      <c r="BMH703" s="23"/>
      <c r="BMI703" s="22"/>
      <c r="BMJ703" s="22"/>
      <c r="BMK703" s="22"/>
      <c r="BML703" s="22"/>
      <c r="BMM703" s="22"/>
      <c r="BMN703" s="22"/>
      <c r="BMO703" s="22"/>
      <c r="BMP703" s="22" t="s">
        <v>77</v>
      </c>
      <c r="BMQ703" s="22"/>
      <c r="BMR703" s="26"/>
      <c r="BMS703" s="22"/>
      <c r="BMT703" s="22"/>
    </row>
    <row r="704" spans="1683:1710" ht="13.2" x14ac:dyDescent="0.25">
      <c r="BLS704" s="22" t="s">
        <v>161</v>
      </c>
      <c r="BLT704" s="23">
        <v>0</v>
      </c>
      <c r="BLU704" s="22" t="s">
        <v>160</v>
      </c>
      <c r="BLV704" s="22"/>
      <c r="BLW704" s="22"/>
      <c r="BLX704" s="22"/>
      <c r="BLY704" s="22"/>
      <c r="BLZ704" s="22"/>
      <c r="BMA704" s="22"/>
      <c r="BMB704" s="22"/>
      <c r="BMC704" s="22"/>
      <c r="BMD704" s="22"/>
      <c r="BME704" s="22"/>
      <c r="BMF704" s="25"/>
      <c r="BMG704" s="22"/>
      <c r="BMH704" s="23"/>
      <c r="BMI704" s="22"/>
      <c r="BMJ704" s="22"/>
      <c r="BMK704" s="22"/>
      <c r="BML704" s="22"/>
      <c r="BMM704" s="22"/>
      <c r="BMN704" s="22"/>
      <c r="BMO704" s="22"/>
      <c r="BMP704" s="22" t="s">
        <v>76</v>
      </c>
      <c r="BMQ704" s="22"/>
      <c r="BMR704" s="26"/>
      <c r="BMS704" s="22"/>
      <c r="BMT704" s="22"/>
    </row>
    <row r="705" spans="1683:1719" ht="13.2" x14ac:dyDescent="0.25">
      <c r="BLS705" s="22" t="s">
        <v>159</v>
      </c>
      <c r="BLT705" s="23">
        <v>1</v>
      </c>
      <c r="BLU705" s="22" t="s">
        <v>158</v>
      </c>
      <c r="BLV705" s="22"/>
      <c r="BLW705" s="22"/>
      <c r="BLX705" s="22"/>
      <c r="BLY705" s="22"/>
      <c r="BLZ705" s="22"/>
      <c r="BMA705" s="22"/>
      <c r="BMB705" s="22"/>
      <c r="BMC705" s="22"/>
      <c r="BMD705" s="22"/>
      <c r="BME705" s="22"/>
      <c r="BMF705" s="25"/>
      <c r="BMG705" s="22"/>
      <c r="BMH705" s="23"/>
      <c r="BMI705" s="22"/>
      <c r="BMJ705" s="22"/>
      <c r="BMK705" s="22"/>
      <c r="BML705" s="22"/>
      <c r="BMM705" s="22"/>
      <c r="BMN705" s="22"/>
      <c r="BMO705" s="22"/>
      <c r="BMP705" s="22" t="s">
        <v>75</v>
      </c>
      <c r="BMQ705" s="22"/>
      <c r="BMR705" s="26"/>
      <c r="BMS705" s="22"/>
      <c r="BMT705" s="22"/>
      <c r="BMU705" s="22"/>
      <c r="BMV705" s="22"/>
      <c r="BMW705" s="22"/>
      <c r="BMX705" s="22"/>
      <c r="BMY705" s="22"/>
      <c r="BMZ705" s="22"/>
      <c r="BNA705" s="22"/>
      <c r="BNB705" s="22"/>
      <c r="BNC705" s="22"/>
    </row>
    <row r="706" spans="1683:1719" ht="13.2" x14ac:dyDescent="0.25">
      <c r="BLS706" s="22" t="s">
        <v>157</v>
      </c>
      <c r="BLT706" s="23">
        <v>2</v>
      </c>
      <c r="BLU706" s="22" t="s">
        <v>156</v>
      </c>
      <c r="BLV706" s="22"/>
      <c r="BLW706" s="22"/>
      <c r="BLX706" s="22"/>
      <c r="BLY706" s="22"/>
      <c r="BLZ706" s="22"/>
      <c r="BMA706" s="22"/>
      <c r="BMB706" s="22"/>
      <c r="BMC706" s="22"/>
      <c r="BMD706" s="22"/>
      <c r="BME706" s="22"/>
      <c r="BMF706" s="25"/>
      <c r="BMG706" s="22"/>
      <c r="BMH706" s="23"/>
      <c r="BMI706" s="22"/>
      <c r="BMJ706" s="22"/>
      <c r="BMK706" s="22"/>
      <c r="BML706" s="22"/>
      <c r="BMM706" s="22"/>
      <c r="BMN706" s="22"/>
      <c r="BMO706" s="22"/>
      <c r="BMP706" s="22" t="s">
        <v>74</v>
      </c>
      <c r="BMQ706" s="22"/>
      <c r="BMR706" s="22"/>
      <c r="BMS706" s="22"/>
      <c r="BMT706" s="22"/>
      <c r="BMU706" s="22"/>
      <c r="BMV706" s="22"/>
      <c r="BMW706" s="22"/>
      <c r="BMX706" s="22"/>
      <c r="BMY706" s="22"/>
      <c r="BMZ706" s="22"/>
      <c r="BNA706" s="22"/>
      <c r="BNB706" s="22"/>
      <c r="BNC706" s="22"/>
    </row>
    <row r="707" spans="1683:1719" ht="14.4" x14ac:dyDescent="0.25">
      <c r="BLS707" s="22"/>
      <c r="BLT707" s="22"/>
      <c r="BLU707" s="22"/>
      <c r="BLV707" s="22"/>
      <c r="BLW707" s="22"/>
      <c r="BLX707" s="22"/>
      <c r="BLY707" s="22"/>
      <c r="BLZ707" s="22"/>
      <c r="BMA707" s="22"/>
      <c r="BMB707" s="22"/>
      <c r="BMC707" s="22"/>
      <c r="BMD707" s="22"/>
      <c r="BME707" s="22"/>
      <c r="BMF707" s="25"/>
      <c r="BMG707" s="22"/>
      <c r="BMH707" s="23"/>
      <c r="BMI707" s="22"/>
      <c r="BMJ707" s="22"/>
      <c r="BMK707" s="22"/>
      <c r="BML707" s="22"/>
      <c r="BMM707" s="22"/>
      <c r="BMN707" s="22"/>
      <c r="BMO707" s="22"/>
      <c r="BMP707" s="22" t="s">
        <v>73</v>
      </c>
      <c r="BMQ707" s="22"/>
      <c r="BMR707" s="22"/>
      <c r="BMS707" s="22"/>
      <c r="BMT707" s="36"/>
      <c r="BMU707" s="22"/>
      <c r="BMV707" s="22"/>
      <c r="BMW707" s="22"/>
      <c r="BMX707" s="22"/>
      <c r="BMY707" s="22"/>
      <c r="BMZ707" s="22"/>
      <c r="BNA707" s="22"/>
      <c r="BNB707" s="22"/>
      <c r="BNC707" s="22"/>
    </row>
    <row r="708" spans="1683:1719" ht="13.2" x14ac:dyDescent="0.25">
      <c r="BLS708" s="31"/>
      <c r="BLT708" s="31"/>
      <c r="BLU708" s="31"/>
      <c r="BLV708" s="31"/>
      <c r="BLW708" s="31"/>
      <c r="BLX708" s="31"/>
      <c r="BLY708" s="22"/>
      <c r="BLZ708" s="22"/>
      <c r="BMA708" s="22"/>
      <c r="BMB708" s="22"/>
      <c r="BMC708" s="22"/>
      <c r="BMD708" s="22"/>
      <c r="BME708" s="22"/>
      <c r="BMF708" s="25"/>
      <c r="BMG708" s="22"/>
      <c r="BMH708" s="23"/>
      <c r="BMI708" s="22"/>
      <c r="BMJ708" s="22"/>
      <c r="BMK708" s="22"/>
      <c r="BML708" s="22"/>
      <c r="BMM708" s="22"/>
      <c r="BMN708" s="22"/>
      <c r="BMO708" s="22"/>
      <c r="BMP708" s="22" t="s">
        <v>72</v>
      </c>
      <c r="BMQ708" s="22"/>
      <c r="BMR708" s="22"/>
      <c r="BMS708" s="22"/>
      <c r="BMT708" s="26"/>
      <c r="BMU708" s="22"/>
      <c r="BMV708" s="22"/>
      <c r="BMW708" s="27" t="s">
        <v>155</v>
      </c>
      <c r="BMX708" s="542" t="s">
        <v>154</v>
      </c>
      <c r="BMY708" s="542"/>
      <c r="BMZ708" s="542"/>
      <c r="BNA708" s="27" t="s">
        <v>153</v>
      </c>
      <c r="BNB708" s="22"/>
      <c r="BNC708" s="34" t="s">
        <v>152</v>
      </c>
    </row>
    <row r="709" spans="1683:1719" ht="13.2" x14ac:dyDescent="0.25">
      <c r="BLS709" s="31"/>
      <c r="BLT709" s="31"/>
      <c r="BLU709" s="31"/>
      <c r="BLV709" s="31"/>
      <c r="BLW709" s="31"/>
      <c r="BLX709" s="31"/>
      <c r="BLY709" s="22"/>
      <c r="BLZ709" s="22"/>
      <c r="BMA709" s="22"/>
      <c r="BMB709" s="22"/>
      <c r="BMC709" s="22"/>
      <c r="BMD709" s="22"/>
      <c r="BME709" s="22"/>
      <c r="BMF709" s="25"/>
      <c r="BMG709" s="22"/>
      <c r="BMH709" s="23"/>
      <c r="BMI709" s="22"/>
      <c r="BMJ709" s="22"/>
      <c r="BMK709" s="22"/>
      <c r="BML709" s="22"/>
      <c r="BMM709" s="22"/>
      <c r="BMN709" s="22"/>
      <c r="BMO709" s="22"/>
      <c r="BMP709" s="22" t="s">
        <v>71</v>
      </c>
      <c r="BMQ709" s="22"/>
      <c r="BMR709" s="22"/>
      <c r="BMS709" s="22"/>
      <c r="BMT709" s="26"/>
      <c r="BMU709" s="22"/>
      <c r="BMV709" s="22"/>
      <c r="BMW709" s="33" t="s">
        <v>151</v>
      </c>
      <c r="BMX709" s="33" t="s">
        <v>150</v>
      </c>
      <c r="BMY709" s="33" t="s">
        <v>149</v>
      </c>
      <c r="BMZ709" s="33" t="s">
        <v>148</v>
      </c>
      <c r="BNA709" s="33" t="s">
        <v>147</v>
      </c>
      <c r="BNB709" s="22"/>
      <c r="BNC709" s="32" t="s">
        <v>146</v>
      </c>
    </row>
    <row r="710" spans="1683:1719" ht="13.2" x14ac:dyDescent="0.25">
      <c r="BLS710" s="31"/>
      <c r="BLT710" s="31"/>
      <c r="BLU710" s="31"/>
      <c r="BLV710" s="31"/>
      <c r="BLW710" s="31"/>
      <c r="BLX710" s="31"/>
      <c r="BLY710" s="22"/>
      <c r="BLZ710" s="22"/>
      <c r="BMA710" s="22"/>
      <c r="BMB710" s="22"/>
      <c r="BMC710" s="22"/>
      <c r="BMD710" s="22"/>
      <c r="BME710" s="22"/>
      <c r="BMF710" s="25"/>
      <c r="BMG710" s="22"/>
      <c r="BMH710" s="23"/>
      <c r="BMI710" s="22"/>
      <c r="BMJ710" s="22"/>
      <c r="BMK710" s="22"/>
      <c r="BML710" s="22"/>
      <c r="BMM710" s="22"/>
      <c r="BMN710" s="22"/>
      <c r="BMO710" s="22"/>
      <c r="BMP710" s="22" t="s">
        <v>70</v>
      </c>
      <c r="BMQ710" s="22"/>
      <c r="BMR710" s="22"/>
      <c r="BMS710" s="22"/>
      <c r="BMT710" s="26"/>
      <c r="BMU710" s="22"/>
      <c r="BMV710" s="22"/>
      <c r="BMW710" s="31" t="s">
        <v>145</v>
      </c>
      <c r="BMX710" s="31" t="s">
        <v>144</v>
      </c>
      <c r="BMY710" s="31" t="s">
        <v>143</v>
      </c>
      <c r="BMZ710" s="31" t="s">
        <v>52</v>
      </c>
      <c r="BNA710" s="31" t="s">
        <v>142</v>
      </c>
      <c r="BNB710" s="22"/>
      <c r="BNC710" s="29" t="s">
        <v>141</v>
      </c>
    </row>
    <row r="711" spans="1683:1719" ht="13.2" x14ac:dyDescent="0.25">
      <c r="BLS711" s="31"/>
      <c r="BLT711" s="31"/>
      <c r="BLU711" s="31"/>
      <c r="BLV711" s="31"/>
      <c r="BLW711" s="31"/>
      <c r="BLX711" s="31"/>
      <c r="BLY711" s="22"/>
      <c r="BLZ711" s="22"/>
      <c r="BMA711" s="22"/>
      <c r="BMB711" s="22"/>
      <c r="BMC711" s="22"/>
      <c r="BMD711" s="22"/>
      <c r="BME711" s="22"/>
      <c r="BMF711" s="25"/>
      <c r="BMG711" s="22"/>
      <c r="BMH711" s="23"/>
      <c r="BMI711" s="22"/>
      <c r="BMJ711" s="22"/>
      <c r="BMK711" s="22"/>
      <c r="BML711" s="22"/>
      <c r="BMM711" s="22"/>
      <c r="BMN711" s="22"/>
      <c r="BMO711" s="22"/>
      <c r="BMP711" s="22" t="s">
        <v>69</v>
      </c>
      <c r="BMQ711" s="22"/>
      <c r="BMR711" s="22"/>
      <c r="BMS711" s="22"/>
      <c r="BMT711" s="22"/>
      <c r="BMU711" s="22"/>
      <c r="BMV711" s="22"/>
      <c r="BMW711" s="31" t="s">
        <v>140</v>
      </c>
      <c r="BMX711" s="31" t="s">
        <v>139</v>
      </c>
      <c r="BMY711" s="31" t="s">
        <v>138</v>
      </c>
      <c r="BMZ711" s="31" t="s">
        <v>51</v>
      </c>
      <c r="BNA711" s="31" t="s">
        <v>40</v>
      </c>
      <c r="BNB711" s="22"/>
      <c r="BNC711" s="29" t="s">
        <v>137</v>
      </c>
    </row>
    <row r="712" spans="1683:1719" ht="13.2" x14ac:dyDescent="0.25">
      <c r="BLS712" s="31"/>
      <c r="BLT712" s="31"/>
      <c r="BLU712" s="31"/>
      <c r="BLV712" s="31"/>
      <c r="BLW712" s="31"/>
      <c r="BLX712" s="31"/>
      <c r="BLY712" s="22"/>
      <c r="BLZ712" s="22"/>
      <c r="BMA712" s="22"/>
      <c r="BMB712" s="22"/>
      <c r="BMC712" s="22"/>
      <c r="BMD712" s="22"/>
      <c r="BME712" s="22"/>
      <c r="BMF712" s="25"/>
      <c r="BMG712" s="22"/>
      <c r="BMH712" s="23"/>
      <c r="BMI712" s="22"/>
      <c r="BMJ712" s="22"/>
      <c r="BMK712" s="22"/>
      <c r="BML712" s="22"/>
      <c r="BMM712" s="22"/>
      <c r="BMN712" s="22"/>
      <c r="BMO712" s="22"/>
      <c r="BMP712" s="22" t="s">
        <v>68</v>
      </c>
      <c r="BMQ712" s="22"/>
      <c r="BMR712" s="22"/>
      <c r="BMS712" s="22"/>
      <c r="BMT712" s="22"/>
      <c r="BMU712" s="22"/>
      <c r="BMV712" s="22"/>
      <c r="BMW712" s="31" t="s">
        <v>136</v>
      </c>
      <c r="BMX712" s="31" t="s">
        <v>135</v>
      </c>
      <c r="BMY712" s="31" t="s">
        <v>41</v>
      </c>
      <c r="BMZ712" s="31"/>
      <c r="BNA712" s="31" t="s">
        <v>134</v>
      </c>
      <c r="BNB712" s="22"/>
      <c r="BNC712" s="29" t="s">
        <v>133</v>
      </c>
    </row>
    <row r="713" spans="1683:1719" ht="13.2" x14ac:dyDescent="0.25">
      <c r="BLS713" s="31"/>
      <c r="BLT713" s="31"/>
      <c r="BLU713" s="31"/>
      <c r="BLV713" s="31"/>
      <c r="BLW713" s="31"/>
      <c r="BLX713" s="31"/>
      <c r="BLY713" s="22"/>
      <c r="BLZ713" s="22"/>
      <c r="BMA713" s="22"/>
      <c r="BMB713" s="22"/>
      <c r="BMC713" s="22"/>
      <c r="BMD713" s="22"/>
      <c r="BME713" s="22"/>
      <c r="BMF713" s="25"/>
      <c r="BMG713" s="22"/>
      <c r="BMH713" s="23"/>
      <c r="BMI713" s="22"/>
      <c r="BMJ713" s="22"/>
      <c r="BMK713" s="22"/>
      <c r="BML713" s="22"/>
      <c r="BMM713" s="22"/>
      <c r="BMN713" s="22"/>
      <c r="BMO713" s="22"/>
      <c r="BMP713" s="22" t="s">
        <v>0</v>
      </c>
      <c r="BMQ713" s="22"/>
      <c r="BMR713" s="22"/>
      <c r="BMS713" s="22"/>
      <c r="BMT713" s="22"/>
      <c r="BMU713" s="22"/>
      <c r="BMV713" s="22"/>
      <c r="BMW713" s="31" t="s">
        <v>75</v>
      </c>
      <c r="BMX713" s="31"/>
      <c r="BMY713" s="31"/>
      <c r="BMZ713" s="31"/>
      <c r="BNA713" s="31" t="s">
        <v>132</v>
      </c>
      <c r="BNB713" s="22"/>
      <c r="BNC713" s="29" t="s">
        <v>131</v>
      </c>
    </row>
    <row r="714" spans="1683:1719" ht="13.2" x14ac:dyDescent="0.25">
      <c r="BLS714" s="31"/>
      <c r="BLT714" s="31"/>
      <c r="BLU714" s="31"/>
      <c r="BLV714" s="31"/>
      <c r="BLW714" s="31"/>
      <c r="BLX714" s="31"/>
      <c r="BLY714" s="22"/>
      <c r="BLZ714" s="22"/>
      <c r="BMA714" s="22"/>
      <c r="BMB714" s="22"/>
      <c r="BMC714" s="22"/>
      <c r="BMD714" s="22"/>
      <c r="BME714" s="22"/>
      <c r="BMF714" s="25"/>
      <c r="BMG714" s="22"/>
      <c r="BMH714" s="23"/>
      <c r="BMI714" s="22"/>
      <c r="BMJ714" s="22"/>
      <c r="BMK714" s="22"/>
      <c r="BML714" s="22"/>
      <c r="BMM714" s="22"/>
      <c r="BMN714" s="22"/>
      <c r="BMO714" s="22"/>
      <c r="BMP714" s="22"/>
      <c r="BMQ714" s="22"/>
      <c r="BMR714" s="22"/>
      <c r="BMS714" s="22"/>
      <c r="BMT714" s="22"/>
      <c r="BMU714" s="22"/>
      <c r="BMV714" s="22"/>
      <c r="BMW714" s="31" t="s">
        <v>74</v>
      </c>
      <c r="BMX714" s="31"/>
      <c r="BMY714" s="31"/>
      <c r="BMZ714" s="31"/>
      <c r="BNA714" s="31"/>
      <c r="BNB714" s="22"/>
      <c r="BNC714" s="29" t="s">
        <v>130</v>
      </c>
    </row>
    <row r="715" spans="1683:1719" ht="13.2" x14ac:dyDescent="0.25">
      <c r="BLS715" s="31"/>
      <c r="BLT715" s="31"/>
      <c r="BLU715" s="31"/>
      <c r="BLV715" s="31"/>
      <c r="BLW715" s="31"/>
      <c r="BLX715" s="31"/>
      <c r="BLY715" s="22"/>
      <c r="BLZ715" s="22"/>
      <c r="BMA715" s="22"/>
      <c r="BMB715" s="22"/>
      <c r="BMC715" s="22"/>
      <c r="BMD715" s="22"/>
      <c r="BME715" s="22"/>
      <c r="BMF715" s="25"/>
      <c r="BMG715" s="22"/>
      <c r="BMH715" s="23"/>
      <c r="BMI715" s="22"/>
      <c r="BMJ715" s="22"/>
      <c r="BMK715" s="22"/>
      <c r="BML715" s="22"/>
      <c r="BMM715" s="22"/>
      <c r="BMN715" s="22"/>
      <c r="BMO715" s="22"/>
      <c r="BMP715" s="22"/>
      <c r="BMQ715" s="22"/>
      <c r="BMR715" s="22"/>
      <c r="BMS715" s="22"/>
      <c r="BMT715" s="22"/>
      <c r="BMU715" s="22"/>
      <c r="BMV715" s="22"/>
      <c r="BMW715" s="31" t="s">
        <v>129</v>
      </c>
      <c r="BMX715" s="31"/>
      <c r="BMY715" s="31"/>
      <c r="BMZ715" s="31"/>
      <c r="BNA715" s="31"/>
      <c r="BNB715" s="22"/>
      <c r="BNC715" s="29" t="s">
        <v>128</v>
      </c>
    </row>
    <row r="716" spans="1683:1719" ht="13.2" x14ac:dyDescent="0.25">
      <c r="BLS716" s="22"/>
      <c r="BLT716" s="22"/>
      <c r="BLU716" s="22"/>
      <c r="BLV716" s="22"/>
      <c r="BLW716" s="22"/>
      <c r="BLX716" s="22"/>
      <c r="BLY716" s="22"/>
      <c r="BLZ716" s="22"/>
      <c r="BMA716" s="22"/>
      <c r="BMB716" s="22"/>
      <c r="BMC716" s="22"/>
      <c r="BMD716" s="22"/>
      <c r="BME716" s="22"/>
      <c r="BMF716" s="25"/>
      <c r="BMG716" s="22"/>
      <c r="BMH716" s="23"/>
      <c r="BMI716" s="22"/>
      <c r="BMJ716" s="22"/>
      <c r="BMK716" s="22"/>
      <c r="BML716" s="22"/>
      <c r="BMM716" s="22"/>
      <c r="BMN716" s="22"/>
      <c r="BMO716" s="22"/>
      <c r="BMP716" s="22"/>
      <c r="BMQ716" s="22"/>
      <c r="BMR716" s="22"/>
      <c r="BMS716" s="22"/>
      <c r="BMT716" s="22"/>
      <c r="BMU716" s="22"/>
      <c r="BMV716" s="22"/>
      <c r="BMW716" s="31" t="s">
        <v>127</v>
      </c>
      <c r="BMX716" s="31"/>
      <c r="BMY716" s="31"/>
      <c r="BMZ716" s="31"/>
      <c r="BNA716" s="31"/>
      <c r="BNB716" s="22"/>
      <c r="BNC716" s="29" t="s">
        <v>126</v>
      </c>
    </row>
    <row r="717" spans="1683:1719" ht="13.2" x14ac:dyDescent="0.25">
      <c r="BLS717" s="22"/>
      <c r="BLT717" s="22"/>
      <c r="BLU717" s="22"/>
      <c r="BLV717" s="22"/>
      <c r="BLW717" s="22"/>
      <c r="BLX717" s="22"/>
      <c r="BLY717" s="22"/>
      <c r="BLZ717" s="22"/>
      <c r="BMA717" s="22"/>
      <c r="BMB717" s="22"/>
      <c r="BMC717" s="22"/>
      <c r="BMD717" s="22"/>
      <c r="BME717" s="22"/>
      <c r="BMF717" s="25"/>
      <c r="BMG717" s="22"/>
      <c r="BMH717" s="23"/>
      <c r="BMI717" s="22"/>
      <c r="BMJ717" s="22"/>
      <c r="BMK717" s="22"/>
      <c r="BML717" s="22"/>
      <c r="BMM717" s="22"/>
      <c r="BMN717" s="22"/>
      <c r="BMO717" s="22"/>
      <c r="BMP717" s="22"/>
      <c r="BMQ717" s="22"/>
      <c r="BMR717" s="22"/>
      <c r="BMS717" s="22"/>
      <c r="BMT717" s="22"/>
      <c r="BMU717" s="22"/>
      <c r="BMV717" s="22"/>
      <c r="BMW717" s="31" t="s">
        <v>125</v>
      </c>
      <c r="BMX717" s="31"/>
      <c r="BMY717" s="31"/>
      <c r="BMZ717" s="31"/>
      <c r="BNA717" s="31"/>
      <c r="BNB717" s="22"/>
      <c r="BNC717" s="29" t="s">
        <v>124</v>
      </c>
    </row>
    <row r="718" spans="1683:1719" ht="13.2" x14ac:dyDescent="0.25">
      <c r="BLS718" s="22"/>
      <c r="BLT718" s="22"/>
      <c r="BLU718" s="22"/>
      <c r="BLV718" s="22"/>
      <c r="BLW718" s="22"/>
      <c r="BLX718" s="22"/>
      <c r="BLY718" s="22"/>
      <c r="BLZ718" s="22"/>
      <c r="BMA718" s="22"/>
      <c r="BMB718" s="22"/>
      <c r="BMC718" s="22"/>
      <c r="BMD718" s="22"/>
      <c r="BME718" s="22"/>
      <c r="BMF718" s="25"/>
      <c r="BMG718" s="22"/>
      <c r="BMH718" s="23"/>
      <c r="BMI718" s="22"/>
      <c r="BMJ718" s="22"/>
      <c r="BMK718" s="22"/>
      <c r="BML718" s="22"/>
      <c r="BMM718" s="22"/>
      <c r="BMN718" s="22"/>
      <c r="BMO718" s="22"/>
      <c r="BMP718" s="22"/>
      <c r="BMQ718" s="22"/>
      <c r="BMR718" s="22"/>
      <c r="BMS718" s="22"/>
      <c r="BMT718" s="22"/>
      <c r="BMU718" s="22"/>
      <c r="BMV718" s="22"/>
      <c r="BMW718" s="31" t="s">
        <v>123</v>
      </c>
      <c r="BMX718" s="31"/>
      <c r="BMY718" s="31"/>
      <c r="BMZ718" s="31"/>
      <c r="BNA718" s="31"/>
      <c r="BNB718" s="22"/>
      <c r="BNC718" s="29" t="s">
        <v>122</v>
      </c>
    </row>
    <row r="719" spans="1683:1719" ht="13.2" x14ac:dyDescent="0.25">
      <c r="BLS719" s="22"/>
      <c r="BLT719" s="22"/>
      <c r="BLU719" s="22"/>
      <c r="BLV719" s="22"/>
      <c r="BLW719" s="22"/>
      <c r="BLX719" s="22"/>
      <c r="BLY719" s="22"/>
      <c r="BLZ719" s="22"/>
      <c r="BMA719" s="22"/>
      <c r="BMB719" s="22"/>
      <c r="BMC719" s="22"/>
      <c r="BMD719" s="22"/>
      <c r="BME719" s="22"/>
      <c r="BMF719" s="25"/>
      <c r="BMG719" s="22"/>
      <c r="BMH719" s="23"/>
      <c r="BMI719" s="22"/>
      <c r="BMJ719" s="22"/>
      <c r="BMK719" s="22"/>
      <c r="BML719" s="22"/>
      <c r="BMM719" s="22"/>
      <c r="BMN719" s="22"/>
      <c r="BMO719" s="22"/>
      <c r="BMP719" s="22"/>
      <c r="BMQ719" s="22"/>
      <c r="BMR719" s="22"/>
      <c r="BMS719" s="22"/>
      <c r="BMT719" s="22"/>
      <c r="BMU719" s="22"/>
      <c r="BMV719" s="22"/>
      <c r="BMW719" s="22" t="s">
        <v>72</v>
      </c>
      <c r="BMX719" s="22"/>
      <c r="BMY719" s="31"/>
      <c r="BMZ719" s="31"/>
      <c r="BNA719" s="24"/>
      <c r="BNB719" s="22"/>
      <c r="BNC719" s="29" t="s">
        <v>121</v>
      </c>
    </row>
    <row r="720" spans="1683:1719" ht="13.2" x14ac:dyDescent="0.25">
      <c r="BLS720" s="22"/>
      <c r="BLT720" s="22"/>
      <c r="BLU720" s="22"/>
      <c r="BLV720" s="22"/>
      <c r="BLW720" s="22"/>
      <c r="BLX720" s="22"/>
      <c r="BLY720" s="22"/>
      <c r="BLZ720" s="22"/>
      <c r="BMA720" s="22"/>
      <c r="BMB720" s="22"/>
      <c r="BMC720" s="22"/>
      <c r="BMD720" s="22"/>
      <c r="BME720" s="22"/>
      <c r="BMF720" s="25"/>
      <c r="BMG720" s="22"/>
      <c r="BMH720" s="23"/>
      <c r="BMI720" s="22"/>
      <c r="BMJ720" s="22"/>
      <c r="BMK720" s="22"/>
      <c r="BML720" s="22"/>
      <c r="BMM720" s="22"/>
      <c r="BMN720" s="22"/>
      <c r="BMO720" s="22"/>
      <c r="BMP720" s="22"/>
      <c r="BMQ720" s="22"/>
      <c r="BMR720" s="22"/>
      <c r="BMS720" s="22"/>
      <c r="BMT720" s="22"/>
      <c r="BMU720" s="22"/>
      <c r="BMV720" s="22"/>
      <c r="BMW720" s="22" t="s">
        <v>71</v>
      </c>
      <c r="BMX720" s="22"/>
      <c r="BMY720" s="31"/>
      <c r="BMZ720" s="31"/>
      <c r="BNA720" s="24"/>
      <c r="BNB720" s="22"/>
      <c r="BNC720" s="29" t="s">
        <v>120</v>
      </c>
    </row>
    <row r="721" spans="1713:1719" ht="13.2" x14ac:dyDescent="0.25">
      <c r="BMW721" s="22" t="s">
        <v>70</v>
      </c>
      <c r="BMX721" s="31"/>
      <c r="BMY721" s="31"/>
      <c r="BMZ721" s="31"/>
      <c r="BNA721" s="24"/>
      <c r="BNB721" s="22"/>
      <c r="BNC721" s="29" t="s">
        <v>119</v>
      </c>
    </row>
    <row r="722" spans="1713:1719" ht="13.2" x14ac:dyDescent="0.25">
      <c r="BMW722" s="22" t="s">
        <v>69</v>
      </c>
      <c r="BMX722" s="31"/>
      <c r="BMY722" s="31"/>
      <c r="BMZ722" s="31"/>
      <c r="BNA722" s="24"/>
      <c r="BNB722" s="22"/>
      <c r="BNC722" s="29" t="s">
        <v>118</v>
      </c>
    </row>
    <row r="723" spans="1713:1719" ht="13.2" x14ac:dyDescent="0.25">
      <c r="BMW723" s="22" t="s">
        <v>68</v>
      </c>
      <c r="BMX723" s="31"/>
      <c r="BMY723" s="31"/>
      <c r="BMZ723" s="31"/>
      <c r="BNA723" s="24"/>
      <c r="BNB723" s="22"/>
      <c r="BNC723" s="29" t="s">
        <v>117</v>
      </c>
    </row>
    <row r="724" spans="1713:1719" ht="13.2" x14ac:dyDescent="0.25">
      <c r="BMW724" s="22" t="s">
        <v>0</v>
      </c>
      <c r="BMX724" s="31"/>
      <c r="BMY724" s="31"/>
      <c r="BMZ724" s="31"/>
      <c r="BNA724" s="24"/>
      <c r="BNB724" s="22"/>
      <c r="BNC724" s="29" t="s">
        <v>116</v>
      </c>
    </row>
    <row r="725" spans="1713:1719" ht="13.2" x14ac:dyDescent="0.25">
      <c r="BMW725" s="22"/>
      <c r="BMX725" s="31"/>
      <c r="BMY725" s="31"/>
      <c r="BMZ725" s="31"/>
      <c r="BNA725" s="31"/>
      <c r="BNB725" s="22"/>
      <c r="BNC725" s="29" t="s">
        <v>115</v>
      </c>
    </row>
    <row r="726" spans="1713:1719" ht="13.2" x14ac:dyDescent="0.25">
      <c r="BMW726" s="22"/>
      <c r="BMX726" s="22"/>
      <c r="BMY726" s="22"/>
      <c r="BMZ726" s="22"/>
      <c r="BNA726" s="22"/>
      <c r="BNB726" s="22"/>
      <c r="BNC726" s="29" t="s">
        <v>114</v>
      </c>
    </row>
    <row r="727" spans="1713:1719" ht="13.2" x14ac:dyDescent="0.25">
      <c r="BMW727" s="22"/>
      <c r="BMX727" s="22"/>
      <c r="BMY727" s="22"/>
      <c r="BMZ727" s="22"/>
      <c r="BNA727" s="22"/>
      <c r="BNB727" s="22"/>
      <c r="BNC727" s="29" t="s">
        <v>113</v>
      </c>
    </row>
    <row r="728" spans="1713:1719" ht="13.2" x14ac:dyDescent="0.25">
      <c r="BMW728" s="22"/>
      <c r="BMX728" s="22"/>
      <c r="BMY728" s="22"/>
      <c r="BMZ728" s="22"/>
      <c r="BNA728" s="22"/>
      <c r="BNB728" s="22"/>
      <c r="BNC728" s="29" t="s">
        <v>112</v>
      </c>
    </row>
    <row r="729" spans="1713:1719" ht="13.2" x14ac:dyDescent="0.25">
      <c r="BMW729" s="22"/>
      <c r="BMX729" s="22"/>
      <c r="BMY729" s="22"/>
      <c r="BMZ729" s="22"/>
      <c r="BNA729" s="22"/>
      <c r="BNB729" s="22"/>
      <c r="BNC729" s="29" t="s">
        <v>111</v>
      </c>
    </row>
    <row r="730" spans="1713:1719" ht="13.2" x14ac:dyDescent="0.25">
      <c r="BMW730" s="22"/>
      <c r="BMX730" s="22"/>
      <c r="BMY730" s="22"/>
      <c r="BMZ730" s="22"/>
      <c r="BNA730" s="22"/>
      <c r="BNB730" s="22"/>
      <c r="BNC730" s="29" t="s">
        <v>110</v>
      </c>
    </row>
    <row r="731" spans="1713:1719" ht="13.2" x14ac:dyDescent="0.25">
      <c r="BMW731" s="22"/>
      <c r="BMX731" s="22"/>
      <c r="BMY731" s="22"/>
      <c r="BMZ731" s="22"/>
      <c r="BNA731" s="22"/>
      <c r="BNB731" s="22"/>
      <c r="BNC731" s="29" t="s">
        <v>109</v>
      </c>
    </row>
    <row r="732" spans="1713:1719" ht="13.2" x14ac:dyDescent="0.25">
      <c r="BMW732" s="22"/>
      <c r="BMX732" s="22"/>
      <c r="BMY732" s="22"/>
      <c r="BMZ732" s="22"/>
      <c r="BNA732" s="22"/>
      <c r="BNB732" s="22"/>
      <c r="BNC732" s="29" t="s">
        <v>108</v>
      </c>
    </row>
    <row r="733" spans="1713:1719" ht="13.2" x14ac:dyDescent="0.25">
      <c r="BMW733" s="22"/>
      <c r="BMX733" s="22"/>
      <c r="BMY733" s="22"/>
      <c r="BMZ733" s="22"/>
      <c r="BNA733" s="22"/>
      <c r="BNB733" s="22"/>
      <c r="BNC733" s="29" t="s">
        <v>107</v>
      </c>
    </row>
    <row r="734" spans="1713:1719" ht="13.2" x14ac:dyDescent="0.25">
      <c r="BMW734" s="22"/>
      <c r="BMX734" s="22"/>
      <c r="BMY734" s="22"/>
      <c r="BMZ734" s="22"/>
      <c r="BNA734" s="22"/>
      <c r="BNB734" s="22"/>
      <c r="BNC734" s="29" t="s">
        <v>106</v>
      </c>
    </row>
    <row r="735" spans="1713:1719" ht="13.2" x14ac:dyDescent="0.25">
      <c r="BMW735" s="22"/>
      <c r="BMX735" s="22"/>
      <c r="BMY735" s="22"/>
      <c r="BMZ735" s="22"/>
      <c r="BNA735" s="22"/>
      <c r="BNB735" s="22"/>
      <c r="BNC735" s="29" t="s">
        <v>105</v>
      </c>
    </row>
    <row r="736" spans="1713:1719" ht="13.2" x14ac:dyDescent="0.25">
      <c r="BMW736" s="22"/>
      <c r="BMX736" s="22"/>
      <c r="BMY736" s="22"/>
      <c r="BMZ736" s="22"/>
      <c r="BNA736" s="22"/>
      <c r="BNB736" s="22"/>
      <c r="BNC736" s="29" t="s">
        <v>104</v>
      </c>
    </row>
    <row r="737" spans="1719:1723" ht="13.2" x14ac:dyDescent="0.25">
      <c r="BNC737" s="29" t="s">
        <v>103</v>
      </c>
      <c r="BND737" s="22"/>
      <c r="BNE737" s="22"/>
      <c r="BNF737" s="22"/>
      <c r="BNG737" s="22"/>
    </row>
    <row r="738" spans="1719:1723" ht="13.2" x14ac:dyDescent="0.25">
      <c r="BNC738" s="29" t="s">
        <v>102</v>
      </c>
      <c r="BND738" s="22"/>
      <c r="BNE738" s="22"/>
      <c r="BNF738" s="22"/>
      <c r="BNG738" s="22"/>
    </row>
    <row r="739" spans="1719:1723" ht="13.2" x14ac:dyDescent="0.25">
      <c r="BNC739" s="30" t="s">
        <v>101</v>
      </c>
      <c r="BND739" s="22"/>
      <c r="BNE739" s="22"/>
      <c r="BNF739" s="22"/>
      <c r="BNG739" s="22"/>
    </row>
    <row r="740" spans="1719:1723" ht="13.2" x14ac:dyDescent="0.25">
      <c r="BNC740" s="29" t="s">
        <v>100</v>
      </c>
      <c r="BND740" s="22"/>
      <c r="BNE740" s="22"/>
      <c r="BNF740" s="22"/>
      <c r="BNG740" s="22"/>
    </row>
    <row r="741" spans="1719:1723" ht="13.2" x14ac:dyDescent="0.25">
      <c r="BNC741" s="29" t="s">
        <v>99</v>
      </c>
      <c r="BND741" s="22"/>
      <c r="BNE741" s="22"/>
      <c r="BNF741" s="22"/>
      <c r="BNG741" s="22"/>
    </row>
    <row r="742" spans="1719:1723" ht="13.2" x14ac:dyDescent="0.25">
      <c r="BNC742" s="29" t="s">
        <v>98</v>
      </c>
      <c r="BND742" s="22"/>
      <c r="BNE742" s="22"/>
      <c r="BNF742" s="22"/>
      <c r="BNG742" s="22"/>
    </row>
    <row r="743" spans="1719:1723" ht="13.2" x14ac:dyDescent="0.25">
      <c r="BNC743" s="29" t="s">
        <v>97</v>
      </c>
      <c r="BND743" s="22"/>
      <c r="BNE743" s="22"/>
      <c r="BNF743" s="22"/>
      <c r="BNG743" s="22"/>
    </row>
    <row r="744" spans="1719:1723" ht="13.2" x14ac:dyDescent="0.25">
      <c r="BNC744" s="22"/>
      <c r="BND744" s="22"/>
      <c r="BNE744" s="22"/>
      <c r="BNF744" s="22"/>
      <c r="BNG744" s="22"/>
    </row>
    <row r="745" spans="1719:1723" ht="13.2" x14ac:dyDescent="0.25">
      <c r="BNC745" s="22"/>
      <c r="BND745" s="22"/>
      <c r="BNE745" s="22"/>
      <c r="BNF745" s="22"/>
      <c r="BNG745" s="22"/>
    </row>
    <row r="746" spans="1719:1723" ht="13.2" x14ac:dyDescent="0.25">
      <c r="BNC746" s="22"/>
      <c r="BND746" s="22"/>
      <c r="BNE746" s="22" t="s">
        <v>54</v>
      </c>
      <c r="BNF746" s="22"/>
      <c r="BNG746" s="22"/>
    </row>
    <row r="747" spans="1719:1723" ht="13.2" x14ac:dyDescent="0.25">
      <c r="BNC747" s="22"/>
      <c r="BND747" s="22"/>
      <c r="BNE747" s="22" t="s">
        <v>53</v>
      </c>
      <c r="BNF747" s="22"/>
      <c r="BNG747" s="22"/>
    </row>
    <row r="748" spans="1719:1723" ht="13.2" x14ac:dyDescent="0.25">
      <c r="BNC748" s="22"/>
      <c r="BND748" s="22"/>
      <c r="BNE748" s="22"/>
      <c r="BNF748" s="22"/>
      <c r="BNG748" s="22"/>
    </row>
    <row r="749" spans="1719:1723" ht="13.2" x14ac:dyDescent="0.25">
      <c r="BNC749" s="22"/>
      <c r="BND749" s="22"/>
      <c r="BNE749" s="22"/>
      <c r="BNF749" s="22"/>
      <c r="BNG749" s="22" t="s">
        <v>66</v>
      </c>
    </row>
    <row r="750" spans="1719:1723" ht="13.2" x14ac:dyDescent="0.25">
      <c r="BNC750" s="22"/>
      <c r="BND750" s="22"/>
      <c r="BNE750" s="22"/>
      <c r="BNF750" s="22"/>
      <c r="BNG750" s="22" t="s">
        <v>65</v>
      </c>
    </row>
    <row r="751" spans="1719:1723" ht="13.2" x14ac:dyDescent="0.25">
      <c r="BNC751" s="22"/>
      <c r="BND751" s="22"/>
      <c r="BNE751" s="22"/>
      <c r="BNF751" s="22"/>
      <c r="BNG751" s="22" t="s">
        <v>64</v>
      </c>
    </row>
    <row r="752" spans="1719:1723" ht="13.2" x14ac:dyDescent="0.25">
      <c r="BNC752" s="22"/>
      <c r="BND752" s="22"/>
      <c r="BNE752" s="22"/>
      <c r="BNF752" s="22"/>
      <c r="BNG752" s="22" t="s">
        <v>63</v>
      </c>
    </row>
    <row r="754" spans="1725:1728" ht="13.2" x14ac:dyDescent="0.25">
      <c r="BNI754" s="22" t="s">
        <v>96</v>
      </c>
      <c r="BNJ754" s="22"/>
      <c r="BNK754" s="22"/>
      <c r="BNL754" s="22"/>
    </row>
    <row r="755" spans="1725:1728" ht="13.2" x14ac:dyDescent="0.25">
      <c r="BNI755" s="22" t="s">
        <v>95</v>
      </c>
      <c r="BNJ755" s="22"/>
      <c r="BNK755" s="22"/>
      <c r="BNL755" s="22"/>
    </row>
    <row r="756" spans="1725:1728" ht="13.2" x14ac:dyDescent="0.25">
      <c r="BNI756" s="22" t="s">
        <v>94</v>
      </c>
      <c r="BNJ756" s="22"/>
      <c r="BNK756" s="22"/>
      <c r="BNL756" s="22"/>
    </row>
    <row r="757" spans="1725:1728" ht="13.2" x14ac:dyDescent="0.25">
      <c r="BNI757" s="22"/>
      <c r="BNJ757" s="22"/>
      <c r="BNK757" s="22"/>
      <c r="BNL757" s="22"/>
    </row>
    <row r="758" spans="1725:1728" ht="13.2" x14ac:dyDescent="0.25">
      <c r="BNI758" s="22"/>
      <c r="BNJ758" s="22"/>
      <c r="BNK758" s="22"/>
      <c r="BNL758" s="22"/>
    </row>
    <row r="759" spans="1725:1728" ht="13.2" x14ac:dyDescent="0.25">
      <c r="BNI759" s="22"/>
      <c r="BNJ759" s="22"/>
      <c r="BNK759" s="22"/>
      <c r="BNL759" s="8" t="s">
        <v>93</v>
      </c>
    </row>
    <row r="760" spans="1725:1728" ht="13.2" x14ac:dyDescent="0.25">
      <c r="BNI760" s="22"/>
      <c r="BNJ760" s="22"/>
      <c r="BNK760" s="22"/>
      <c r="BNL760" s="11" t="s">
        <v>92</v>
      </c>
    </row>
    <row r="761" spans="1725:1728" ht="13.2" x14ac:dyDescent="0.25">
      <c r="BNI761" s="22"/>
      <c r="BNJ761" s="22"/>
      <c r="BNK761" s="22"/>
      <c r="BNL761" s="11" t="s">
        <v>91</v>
      </c>
    </row>
    <row r="762" spans="1725:1728" ht="13.2" x14ac:dyDescent="0.25">
      <c r="BNI762" s="22"/>
      <c r="BNJ762" s="22"/>
      <c r="BNK762" s="22"/>
      <c r="BNL762" s="11" t="s">
        <v>90</v>
      </c>
    </row>
    <row r="763" spans="1725:1728" ht="13.2" x14ac:dyDescent="0.25">
      <c r="BNI763" s="22"/>
      <c r="BNJ763" s="22"/>
      <c r="BNK763" s="22"/>
      <c r="BNL763" s="11" t="s">
        <v>89</v>
      </c>
    </row>
    <row r="764" spans="1725:1728" ht="13.2" x14ac:dyDescent="0.25">
      <c r="BNI764" s="22"/>
      <c r="BNJ764" s="22"/>
      <c r="BNK764" s="22"/>
      <c r="BNL764" s="11" t="s">
        <v>88</v>
      </c>
    </row>
    <row r="765" spans="1725:1728" ht="13.2" x14ac:dyDescent="0.25">
      <c r="BNI765" s="22"/>
      <c r="BNJ765" s="22"/>
      <c r="BNK765" s="22"/>
      <c r="BNL765" s="11" t="s">
        <v>87</v>
      </c>
    </row>
    <row r="766" spans="1725:1728" ht="13.2" x14ac:dyDescent="0.25">
      <c r="BNI766" s="22"/>
      <c r="BNJ766" s="22"/>
      <c r="BNK766" s="22"/>
      <c r="BNL766" s="11" t="s">
        <v>86</v>
      </c>
    </row>
    <row r="767" spans="1725:1728" ht="13.2" x14ac:dyDescent="0.25">
      <c r="BNL767" s="11" t="s">
        <v>85</v>
      </c>
    </row>
    <row r="768" spans="1725:1728" ht="13.2" x14ac:dyDescent="0.25">
      <c r="BNL768" s="11" t="s">
        <v>84</v>
      </c>
    </row>
    <row r="769" spans="1728:1732" ht="13.2" x14ac:dyDescent="0.25">
      <c r="BNL769" s="11" t="s">
        <v>83</v>
      </c>
      <c r="BNM769" s="8"/>
      <c r="BNN769" s="8"/>
      <c r="BNO769" s="8"/>
      <c r="BNP769" s="8"/>
    </row>
    <row r="770" spans="1728:1732" x14ac:dyDescent="0.2">
      <c r="BNL770" s="8"/>
      <c r="BNM770" s="8"/>
      <c r="BNN770" s="8"/>
      <c r="BNO770" s="8"/>
      <c r="BNP770" s="8"/>
    </row>
    <row r="771" spans="1728:1732" x14ac:dyDescent="0.2">
      <c r="BNL771" s="8"/>
      <c r="BNM771" s="8"/>
      <c r="BNN771" s="8" t="s">
        <v>82</v>
      </c>
      <c r="BNO771" s="8"/>
      <c r="BNP771" s="8"/>
    </row>
    <row r="772" spans="1728:1732" x14ac:dyDescent="0.2">
      <c r="BNL772" s="8"/>
      <c r="BNM772" s="8"/>
      <c r="BNN772" s="8" t="s">
        <v>81</v>
      </c>
      <c r="BNO772" s="8"/>
      <c r="BNP772" s="8"/>
    </row>
    <row r="773" spans="1728:1732" x14ac:dyDescent="0.2">
      <c r="BNL773" s="8"/>
      <c r="BNM773" s="8"/>
      <c r="BNN773" s="8" t="s">
        <v>80</v>
      </c>
      <c r="BNO773" s="8"/>
      <c r="BNP773" s="8"/>
    </row>
    <row r="774" spans="1728:1732" x14ac:dyDescent="0.2">
      <c r="BNL774" s="8"/>
      <c r="BNM774" s="8"/>
      <c r="BNN774" s="8" t="s">
        <v>79</v>
      </c>
      <c r="BNO774" s="8"/>
      <c r="BNP774" s="8"/>
    </row>
    <row r="775" spans="1728:1732" x14ac:dyDescent="0.2">
      <c r="BNL775" s="8"/>
      <c r="BNM775" s="8"/>
      <c r="BNN775" s="8"/>
      <c r="BNO775" s="8"/>
      <c r="BNP775" s="8"/>
    </row>
    <row r="776" spans="1728:1732" x14ac:dyDescent="0.2">
      <c r="BNL776" s="8"/>
      <c r="BNM776" s="8"/>
      <c r="BNN776" s="8" t="s">
        <v>7</v>
      </c>
      <c r="BNO776" s="8"/>
      <c r="BNP776" s="8"/>
    </row>
    <row r="777" spans="1728:1732" ht="13.2" x14ac:dyDescent="0.25">
      <c r="BNL777" s="8"/>
      <c r="BNM777" s="8"/>
      <c r="BNN777" s="8"/>
      <c r="BNO777" s="8"/>
      <c r="BNP777" s="21" t="s">
        <v>78</v>
      </c>
    </row>
    <row r="778" spans="1728:1732" ht="13.2" x14ac:dyDescent="0.25">
      <c r="BNL778" s="8"/>
      <c r="BNM778" s="8"/>
      <c r="BNN778" s="8"/>
      <c r="BNO778" s="8"/>
      <c r="BNP778" s="11" t="s">
        <v>77</v>
      </c>
    </row>
    <row r="779" spans="1728:1732" ht="13.2" x14ac:dyDescent="0.25">
      <c r="BNL779" s="8"/>
      <c r="BNM779" s="8"/>
      <c r="BNN779" s="8"/>
      <c r="BNO779" s="8"/>
      <c r="BNP779" s="11" t="s">
        <v>76</v>
      </c>
    </row>
    <row r="780" spans="1728:1732" ht="13.2" x14ac:dyDescent="0.25">
      <c r="BNL780" s="8"/>
      <c r="BNM780" s="8"/>
      <c r="BNN780" s="8"/>
      <c r="BNO780" s="8"/>
      <c r="BNP780" s="11" t="s">
        <v>75</v>
      </c>
    </row>
    <row r="781" spans="1728:1732" ht="13.2" x14ac:dyDescent="0.25">
      <c r="BNL781" s="8"/>
      <c r="BNM781" s="8"/>
      <c r="BNN781" s="8"/>
      <c r="BNO781" s="8"/>
      <c r="BNP781" s="11" t="s">
        <v>74</v>
      </c>
    </row>
    <row r="782" spans="1728:1732" ht="13.2" x14ac:dyDescent="0.25">
      <c r="BNL782" s="8"/>
      <c r="BNM782" s="8"/>
      <c r="BNN782" s="8"/>
      <c r="BNO782" s="8"/>
      <c r="BNP782" s="11" t="s">
        <v>73</v>
      </c>
    </row>
    <row r="783" spans="1728:1732" ht="13.2" x14ac:dyDescent="0.25">
      <c r="BNL783" s="8"/>
      <c r="BNM783" s="8"/>
      <c r="BNN783" s="8"/>
      <c r="BNO783" s="8"/>
      <c r="BNP783" s="11" t="s">
        <v>72</v>
      </c>
    </row>
    <row r="784" spans="1728:1732" ht="13.2" x14ac:dyDescent="0.25">
      <c r="BNL784" s="8"/>
      <c r="BNM784" s="8"/>
      <c r="BNN784" s="8"/>
      <c r="BNO784" s="8"/>
      <c r="BNP784" s="11" t="s">
        <v>71</v>
      </c>
    </row>
    <row r="785" spans="1732:1736" ht="13.2" x14ac:dyDescent="0.25">
      <c r="BNP785" s="11" t="s">
        <v>70</v>
      </c>
      <c r="BNQ785" s="8"/>
      <c r="BNR785" s="8"/>
      <c r="BNS785" s="8"/>
      <c r="BNT785" s="8"/>
    </row>
    <row r="786" spans="1732:1736" ht="13.2" x14ac:dyDescent="0.25">
      <c r="BNP786" s="11" t="s">
        <v>69</v>
      </c>
      <c r="BNQ786" s="8"/>
      <c r="BNR786" s="8"/>
      <c r="BNS786" s="8"/>
      <c r="BNT786" s="8"/>
    </row>
    <row r="787" spans="1732:1736" ht="13.2" x14ac:dyDescent="0.25">
      <c r="BNP787" s="11" t="s">
        <v>68</v>
      </c>
      <c r="BNQ787" s="8"/>
      <c r="BNR787" s="8"/>
      <c r="BNS787" s="8"/>
      <c r="BNT787" s="8"/>
    </row>
    <row r="788" spans="1732:1736" ht="13.2" x14ac:dyDescent="0.25">
      <c r="BNP788" s="11" t="s">
        <v>0</v>
      </c>
      <c r="BNQ788" s="8"/>
      <c r="BNR788" s="8" t="s">
        <v>67</v>
      </c>
      <c r="BNS788" s="8"/>
      <c r="BNT788" s="8"/>
    </row>
    <row r="789" spans="1732:1736" ht="13.2" x14ac:dyDescent="0.25">
      <c r="BNP789" s="8"/>
      <c r="BNQ789" s="8"/>
      <c r="BNR789" s="11" t="s">
        <v>66</v>
      </c>
      <c r="BNS789" s="8"/>
      <c r="BNT789" s="8"/>
    </row>
    <row r="790" spans="1732:1736" ht="13.2" x14ac:dyDescent="0.25">
      <c r="BNP790" s="8"/>
      <c r="BNQ790" s="8"/>
      <c r="BNR790" s="11" t="s">
        <v>65</v>
      </c>
      <c r="BNS790" s="8"/>
      <c r="BNT790" s="8"/>
    </row>
    <row r="791" spans="1732:1736" ht="13.2" x14ac:dyDescent="0.25">
      <c r="BNP791" s="8"/>
      <c r="BNQ791" s="8"/>
      <c r="BNR791" s="11" t="s">
        <v>64</v>
      </c>
      <c r="BNS791" s="8"/>
      <c r="BNT791" s="8"/>
    </row>
    <row r="792" spans="1732:1736" ht="13.2" x14ac:dyDescent="0.25">
      <c r="BNP792" s="8"/>
      <c r="BNQ792" s="8"/>
      <c r="BNR792" s="11" t="s">
        <v>63</v>
      </c>
      <c r="BNS792" s="8"/>
      <c r="BNT792" s="8"/>
    </row>
    <row r="793" spans="1732:1736" x14ac:dyDescent="0.2">
      <c r="BNP793" s="8"/>
      <c r="BNQ793" s="8"/>
      <c r="BNR793" s="8"/>
      <c r="BNS793" s="8"/>
      <c r="BNT793" s="8"/>
    </row>
    <row r="794" spans="1732:1736" x14ac:dyDescent="0.2">
      <c r="BNP794" s="8"/>
      <c r="BNQ794" s="8"/>
      <c r="BNR794" s="8"/>
      <c r="BNS794" s="8"/>
      <c r="BNT794" s="8" t="s">
        <v>62</v>
      </c>
    </row>
    <row r="795" spans="1732:1736" ht="79.2" x14ac:dyDescent="0.2">
      <c r="BNP795" s="8"/>
      <c r="BNQ795" s="8"/>
      <c r="BNR795" s="8"/>
      <c r="BNS795" s="8"/>
      <c r="BNT795" s="20" t="s">
        <v>61</v>
      </c>
    </row>
    <row r="796" spans="1732:1736" ht="13.2" x14ac:dyDescent="0.2">
      <c r="BNP796" s="8"/>
      <c r="BNQ796" s="8"/>
      <c r="BNR796" s="8"/>
      <c r="BNS796" s="8"/>
      <c r="BNT796" s="19" t="s">
        <v>60</v>
      </c>
    </row>
    <row r="797" spans="1732:1736" ht="13.2" x14ac:dyDescent="0.2">
      <c r="BNP797" s="8"/>
      <c r="BNQ797" s="8"/>
      <c r="BNR797" s="8"/>
      <c r="BNS797" s="8"/>
      <c r="BNT797" s="19" t="s">
        <v>59</v>
      </c>
    </row>
    <row r="798" spans="1732:1736" ht="13.2" x14ac:dyDescent="0.2">
      <c r="BNP798" s="8"/>
      <c r="BNQ798" s="8"/>
      <c r="BNR798" s="8"/>
      <c r="BNS798" s="8"/>
      <c r="BNT798" s="19" t="s">
        <v>58</v>
      </c>
    </row>
    <row r="799" spans="1732:1736" ht="13.2" x14ac:dyDescent="0.2">
      <c r="BNP799" s="8"/>
      <c r="BNQ799" s="8"/>
      <c r="BNR799" s="8"/>
      <c r="BNS799" s="8"/>
      <c r="BNT799" s="19" t="s">
        <v>57</v>
      </c>
    </row>
    <row r="800" spans="1732:1736" ht="79.2" x14ac:dyDescent="0.2">
      <c r="BNP800" s="8"/>
      <c r="BNQ800" s="8"/>
      <c r="BNR800" s="8"/>
      <c r="BNS800" s="8"/>
      <c r="BNT800" s="20" t="s">
        <v>56</v>
      </c>
    </row>
    <row r="801" spans="1736:1741" ht="13.2" x14ac:dyDescent="0.2">
      <c r="BNT801" s="19" t="s">
        <v>55</v>
      </c>
      <c r="BNU801" s="8"/>
      <c r="BNV801" s="8"/>
      <c r="BNW801" s="8"/>
      <c r="BNX801" s="18"/>
      <c r="BNY801" s="18"/>
    </row>
    <row r="802" spans="1736:1741" ht="13.2" x14ac:dyDescent="0.2">
      <c r="BNT802" s="20" t="s">
        <v>0</v>
      </c>
      <c r="BNU802" s="8"/>
      <c r="BNV802" s="8"/>
      <c r="BNW802" s="8"/>
      <c r="BNX802" s="18"/>
      <c r="BNY802" s="18"/>
    </row>
    <row r="803" spans="1736:1741" ht="13.2" x14ac:dyDescent="0.2">
      <c r="BNT803" s="19" t="s">
        <v>7</v>
      </c>
      <c r="BNU803" s="8"/>
      <c r="BNV803" s="8"/>
      <c r="BNW803" s="8"/>
      <c r="BNX803" s="8"/>
      <c r="BNY803" s="8"/>
    </row>
    <row r="804" spans="1736:1741" ht="13.2" x14ac:dyDescent="0.2">
      <c r="BNT804" s="19"/>
      <c r="BNU804" s="8"/>
      <c r="BNV804" s="8"/>
      <c r="BNW804" s="8"/>
      <c r="BNX804" s="8"/>
      <c r="BNY804" s="8"/>
    </row>
    <row r="805" spans="1736:1741" ht="13.2" x14ac:dyDescent="0.25">
      <c r="BNT805" s="8"/>
      <c r="BNU805" s="8"/>
      <c r="BNV805" s="11" t="s">
        <v>54</v>
      </c>
      <c r="BNW805" s="11"/>
      <c r="BNX805" s="11"/>
      <c r="BNY805" s="11"/>
    </row>
    <row r="806" spans="1736:1741" ht="13.2" x14ac:dyDescent="0.25">
      <c r="BNT806" s="8"/>
      <c r="BNU806" s="8"/>
      <c r="BNV806" s="11" t="s">
        <v>53</v>
      </c>
      <c r="BNW806" s="11"/>
      <c r="BNX806" s="11"/>
      <c r="BNY806" s="11"/>
    </row>
    <row r="807" spans="1736:1741" ht="13.2" x14ac:dyDescent="0.25">
      <c r="BNT807" s="8"/>
      <c r="BNU807" s="8"/>
      <c r="BNV807" s="11"/>
      <c r="BNW807" s="11"/>
      <c r="BNX807" s="11"/>
      <c r="BNY807" s="11"/>
    </row>
    <row r="808" spans="1736:1741" ht="13.2" x14ac:dyDescent="0.25">
      <c r="BNT808" s="8"/>
      <c r="BNU808" s="8"/>
      <c r="BNV808" s="11"/>
      <c r="BNW808" s="11" t="s">
        <v>52</v>
      </c>
      <c r="BNX808" s="11"/>
      <c r="BNY808" s="11"/>
    </row>
    <row r="809" spans="1736:1741" ht="13.2" x14ac:dyDescent="0.25">
      <c r="BNT809" s="8"/>
      <c r="BNU809" s="8"/>
      <c r="BNV809" s="11"/>
      <c r="BNW809" s="11" t="s">
        <v>51</v>
      </c>
      <c r="BNX809" s="11"/>
      <c r="BNY809" s="11"/>
    </row>
    <row r="810" spans="1736:1741" ht="13.2" x14ac:dyDescent="0.25">
      <c r="BNT810" s="8"/>
      <c r="BNU810" s="8"/>
      <c r="BNV810" s="11"/>
      <c r="BNW810" s="11"/>
      <c r="BNX810" s="11"/>
      <c r="BNY810" s="11"/>
    </row>
    <row r="811" spans="1736:1741" ht="13.2" x14ac:dyDescent="0.25">
      <c r="BNT811" s="8"/>
      <c r="BNU811" s="8"/>
      <c r="BNV811" s="11"/>
      <c r="BNW811" s="11"/>
      <c r="BNX811" s="11"/>
      <c r="BNY811" s="11"/>
    </row>
    <row r="812" spans="1736:1741" ht="13.2" x14ac:dyDescent="0.25">
      <c r="BNT812" s="8"/>
      <c r="BNU812" s="8"/>
      <c r="BNV812" s="11"/>
      <c r="BNW812" s="11"/>
      <c r="BNX812" s="11"/>
      <c r="BNY812" s="11"/>
    </row>
    <row r="813" spans="1736:1741" ht="13.2" x14ac:dyDescent="0.25">
      <c r="BNT813" s="8"/>
      <c r="BNU813" s="8"/>
      <c r="BNV813" s="11"/>
      <c r="BNW813" s="11"/>
      <c r="BNX813" s="11"/>
      <c r="BNY813" s="11"/>
    </row>
    <row r="814" spans="1736:1741" ht="13.2" x14ac:dyDescent="0.25">
      <c r="BNT814" s="8"/>
      <c r="BNU814" s="8"/>
      <c r="BNV814" s="11"/>
      <c r="BNW814" s="11"/>
      <c r="BNX814" s="11"/>
      <c r="BNY814" s="11"/>
    </row>
    <row r="815" spans="1736:1741" ht="13.2" x14ac:dyDescent="0.25">
      <c r="BNT815" s="8"/>
      <c r="BNU815" s="8"/>
      <c r="BNV815" s="11"/>
      <c r="BNW815" s="11"/>
      <c r="BNX815" s="11"/>
      <c r="BNY815" s="11" t="s">
        <v>50</v>
      </c>
    </row>
    <row r="816" spans="1736:1741" ht="13.2" x14ac:dyDescent="0.25">
      <c r="BNT816" s="8"/>
      <c r="BNU816" s="8"/>
      <c r="BNV816" s="11"/>
      <c r="BNW816" s="11"/>
      <c r="BNX816" s="11"/>
      <c r="BNY816" s="11" t="s">
        <v>49</v>
      </c>
    </row>
    <row r="817" spans="1741:1745" ht="13.2" x14ac:dyDescent="0.25">
      <c r="BNY817" s="11" t="s">
        <v>48</v>
      </c>
      <c r="BNZ817" s="11"/>
      <c r="BOA817" s="11"/>
      <c r="BOB817" s="11"/>
      <c r="BOC817" s="11"/>
    </row>
    <row r="818" spans="1741:1745" ht="13.2" x14ac:dyDescent="0.25">
      <c r="BNY818" s="11"/>
      <c r="BNZ818" s="11"/>
      <c r="BOA818" s="11"/>
      <c r="BOB818" s="11"/>
      <c r="BOC818" s="11"/>
    </row>
    <row r="819" spans="1741:1745" ht="13.2" x14ac:dyDescent="0.25">
      <c r="BNY819" s="11"/>
      <c r="BNZ819" s="11"/>
      <c r="BOA819" s="11"/>
      <c r="BOB819" s="11"/>
      <c r="BOC819" s="11"/>
    </row>
    <row r="820" spans="1741:1745" ht="13.2" x14ac:dyDescent="0.25">
      <c r="BNY820" s="11"/>
      <c r="BNZ820" s="11"/>
      <c r="BOA820" s="11"/>
      <c r="BOB820" s="11"/>
      <c r="BOC820" s="11"/>
    </row>
    <row r="821" spans="1741:1745" ht="13.2" x14ac:dyDescent="0.25">
      <c r="BNY821" s="11"/>
      <c r="BNZ821" s="11" t="s">
        <v>47</v>
      </c>
      <c r="BOA821" s="11"/>
      <c r="BOB821" s="11"/>
      <c r="BOC821" s="11"/>
    </row>
    <row r="822" spans="1741:1745" ht="13.2" x14ac:dyDescent="0.25">
      <c r="BNY822" s="11"/>
      <c r="BNZ822" s="11" t="s">
        <v>46</v>
      </c>
      <c r="BOA822" s="11"/>
      <c r="BOB822" s="11"/>
      <c r="BOC822" s="11"/>
    </row>
    <row r="823" spans="1741:1745" ht="13.2" x14ac:dyDescent="0.25">
      <c r="BNY823" s="11"/>
      <c r="BNZ823" s="11" t="s">
        <v>45</v>
      </c>
      <c r="BOA823" s="11"/>
      <c r="BOB823" s="11"/>
      <c r="BOC823" s="11"/>
    </row>
    <row r="824" spans="1741:1745" ht="13.2" x14ac:dyDescent="0.25">
      <c r="BNY824" s="11"/>
      <c r="BNZ824" s="11"/>
      <c r="BOA824" s="11"/>
      <c r="BOB824" s="11"/>
      <c r="BOC824" s="11"/>
    </row>
    <row r="825" spans="1741:1745" ht="13.2" x14ac:dyDescent="0.25">
      <c r="BNY825" s="11"/>
      <c r="BNZ825" s="11"/>
      <c r="BOA825" s="11"/>
      <c r="BOB825" s="11"/>
      <c r="BOC825" s="11"/>
    </row>
    <row r="826" spans="1741:1745" ht="13.2" x14ac:dyDescent="0.25">
      <c r="BNY826" s="11"/>
      <c r="BNZ826" s="11"/>
      <c r="BOA826" s="11"/>
      <c r="BOB826" s="11"/>
      <c r="BOC826" s="11"/>
    </row>
    <row r="827" spans="1741:1745" ht="13.2" x14ac:dyDescent="0.25">
      <c r="BNY827" s="11"/>
      <c r="BNZ827" s="11"/>
      <c r="BOA827" s="11"/>
      <c r="BOB827" s="11" t="s">
        <v>44</v>
      </c>
      <c r="BOC827" s="11"/>
    </row>
    <row r="828" spans="1741:1745" ht="13.2" x14ac:dyDescent="0.25">
      <c r="BNY828" s="11"/>
      <c r="BNZ828" s="11"/>
      <c r="BOA828" s="11"/>
      <c r="BOB828" s="11" t="s">
        <v>43</v>
      </c>
      <c r="BOC828" s="11"/>
    </row>
    <row r="829" spans="1741:1745" ht="13.2" x14ac:dyDescent="0.25">
      <c r="BNY829" s="11"/>
      <c r="BNZ829" s="11"/>
      <c r="BOA829" s="11"/>
      <c r="BOB829" s="11" t="s">
        <v>42</v>
      </c>
      <c r="BOC829" s="11"/>
    </row>
    <row r="830" spans="1741:1745" ht="13.2" x14ac:dyDescent="0.25">
      <c r="BNY830" s="11"/>
      <c r="BNZ830" s="11"/>
      <c r="BOA830" s="11"/>
      <c r="BOB830" s="11"/>
      <c r="BOC830" s="11"/>
    </row>
    <row r="831" spans="1741:1745" ht="13.2" x14ac:dyDescent="0.25">
      <c r="BNY831" s="11"/>
      <c r="BNZ831" s="11"/>
      <c r="BOA831" s="11"/>
      <c r="BOB831" s="11"/>
      <c r="BOC831" s="11" t="s">
        <v>41</v>
      </c>
    </row>
    <row r="832" spans="1741:1745" ht="13.2" x14ac:dyDescent="0.25">
      <c r="BNY832" s="11"/>
      <c r="BNZ832" s="11"/>
      <c r="BOA832" s="11"/>
      <c r="BOB832" s="11"/>
      <c r="BOC832" s="11" t="s">
        <v>40</v>
      </c>
    </row>
    <row r="833" spans="1745:1759" ht="13.2" x14ac:dyDescent="0.25">
      <c r="BOC833" s="11" t="s">
        <v>39</v>
      </c>
      <c r="BOD833" s="11"/>
      <c r="BOE833" s="11"/>
      <c r="BOF833" s="8"/>
      <c r="BOG833" s="8"/>
      <c r="BOH833" s="8"/>
      <c r="BOI833" s="8"/>
      <c r="BOJ833" s="8"/>
      <c r="BOK833" s="8"/>
      <c r="BOL833" s="8"/>
      <c r="BOM833" s="8"/>
      <c r="BON833" s="8"/>
      <c r="BOO833" s="8"/>
      <c r="BOP833" s="8"/>
      <c r="BOQ833" s="8"/>
    </row>
    <row r="834" spans="1745:1759" ht="13.2" x14ac:dyDescent="0.25">
      <c r="BOC834" s="11"/>
      <c r="BOD834" s="11"/>
      <c r="BOE834" s="11"/>
      <c r="BOF834" s="8"/>
      <c r="BOG834" s="8"/>
      <c r="BOH834" s="8"/>
      <c r="BOI834" s="8"/>
      <c r="BOJ834" s="8"/>
      <c r="BOK834" s="8"/>
      <c r="BOL834" s="8"/>
      <c r="BOM834" s="8"/>
      <c r="BON834" s="8"/>
      <c r="BOO834" s="8"/>
      <c r="BOP834" s="8"/>
      <c r="BOQ834" s="8"/>
    </row>
    <row r="835" spans="1745:1759" ht="13.2" x14ac:dyDescent="0.25">
      <c r="BOC835" s="11"/>
      <c r="BOD835" s="11" t="s">
        <v>38</v>
      </c>
      <c r="BOE835" s="11"/>
      <c r="BOF835" s="8"/>
      <c r="BOG835" s="8"/>
      <c r="BOH835" s="8"/>
      <c r="BOI835" s="8"/>
      <c r="BOJ835" s="8"/>
      <c r="BOK835" s="8"/>
      <c r="BOL835" s="8"/>
      <c r="BOM835" s="8"/>
      <c r="BON835" s="8"/>
      <c r="BOO835" s="8"/>
      <c r="BOP835" s="8"/>
      <c r="BOQ835" s="8"/>
    </row>
    <row r="836" spans="1745:1759" ht="13.2" x14ac:dyDescent="0.25">
      <c r="BOC836" s="11"/>
      <c r="BOD836" s="11" t="s">
        <v>37</v>
      </c>
      <c r="BOE836" s="11"/>
      <c r="BOF836" s="8"/>
      <c r="BOG836" s="8"/>
      <c r="BOH836" s="8"/>
      <c r="BOI836" s="8"/>
      <c r="BOJ836" s="8"/>
      <c r="BOK836" s="8"/>
      <c r="BOL836" s="8"/>
      <c r="BOM836" s="8"/>
      <c r="BON836" s="8"/>
      <c r="BOO836" s="8"/>
      <c r="BOP836" s="8"/>
      <c r="BOQ836" s="8"/>
    </row>
    <row r="837" spans="1745:1759" ht="13.2" x14ac:dyDescent="0.25">
      <c r="BOC837" s="11"/>
      <c r="BOD837" s="11" t="s">
        <v>36</v>
      </c>
      <c r="BOE837" s="11"/>
      <c r="BOF837" s="8"/>
      <c r="BOG837" s="8"/>
      <c r="BOH837" s="8"/>
      <c r="BOI837" s="8"/>
      <c r="BOJ837" s="8"/>
      <c r="BOK837" s="8"/>
      <c r="BOL837" s="8"/>
      <c r="BOM837" s="8"/>
      <c r="BON837" s="8"/>
      <c r="BOO837" s="8"/>
      <c r="BOP837" s="8"/>
      <c r="BOQ837" s="8"/>
    </row>
    <row r="838" spans="1745:1759" ht="13.2" x14ac:dyDescent="0.25">
      <c r="BOC838" s="11"/>
      <c r="BOD838" s="11"/>
      <c r="BOE838" s="11"/>
      <c r="BOF838" s="8"/>
      <c r="BOG838" s="8"/>
      <c r="BOH838" s="8"/>
      <c r="BOI838" s="8"/>
      <c r="BOJ838" s="8"/>
      <c r="BOK838" s="8"/>
      <c r="BOL838" s="8"/>
      <c r="BOM838" s="8"/>
      <c r="BON838" s="8"/>
      <c r="BOO838" s="8"/>
      <c r="BOP838" s="8"/>
      <c r="BOQ838" s="8"/>
    </row>
    <row r="839" spans="1745:1759" ht="13.2" x14ac:dyDescent="0.25">
      <c r="BOC839" s="11"/>
      <c r="BOD839" s="11"/>
      <c r="BOE839" s="13" t="s">
        <v>35</v>
      </c>
      <c r="BOF839" s="8"/>
      <c r="BOG839" s="8"/>
      <c r="BOH839" s="8"/>
      <c r="BOI839" s="8"/>
      <c r="BOJ839" s="8"/>
      <c r="BOK839" s="8"/>
      <c r="BOL839" s="8"/>
      <c r="BOM839" s="8"/>
      <c r="BON839" s="8"/>
      <c r="BOO839" s="8"/>
      <c r="BOP839" s="8"/>
      <c r="BOQ839" s="8"/>
    </row>
    <row r="840" spans="1745:1759" ht="13.2" x14ac:dyDescent="0.25">
      <c r="BOC840" s="11"/>
      <c r="BOD840" s="11"/>
      <c r="BOE840" s="13" t="s">
        <v>34</v>
      </c>
      <c r="BOF840" s="8"/>
      <c r="BOG840" s="8"/>
      <c r="BOH840" s="8"/>
      <c r="BOI840" s="8"/>
      <c r="BOJ840" s="8"/>
      <c r="BOK840" s="8"/>
      <c r="BOL840" s="8"/>
      <c r="BOM840" s="8"/>
      <c r="BON840" s="8"/>
      <c r="BOO840" s="8"/>
      <c r="BOP840" s="8"/>
      <c r="BOQ840" s="8"/>
    </row>
    <row r="841" spans="1745:1759" ht="13.2" x14ac:dyDescent="0.25">
      <c r="BOC841" s="11"/>
      <c r="BOD841" s="11"/>
      <c r="BOE841" s="13"/>
      <c r="BOF841" s="8"/>
      <c r="BOG841" s="8"/>
      <c r="BOH841" s="8"/>
      <c r="BOI841" s="8"/>
      <c r="BOJ841" s="8"/>
      <c r="BOK841" s="8"/>
      <c r="BOL841" s="8"/>
      <c r="BOM841" s="8"/>
      <c r="BON841" s="8"/>
      <c r="BOO841" s="8"/>
      <c r="BOP841" s="8"/>
      <c r="BOQ841" s="8"/>
    </row>
    <row r="842" spans="1745:1759" x14ac:dyDescent="0.2">
      <c r="BOC842" s="8"/>
      <c r="BOD842" s="8"/>
      <c r="BOE842" s="8"/>
      <c r="BOF842" s="8"/>
      <c r="BOG842" s="8"/>
      <c r="BOH842" s="8"/>
      <c r="BOI842" s="8"/>
      <c r="BOJ842" s="8"/>
      <c r="BOK842" s="8"/>
      <c r="BOL842" s="8"/>
      <c r="BOM842" s="8"/>
      <c r="BON842" s="8"/>
      <c r="BOO842" s="8"/>
      <c r="BOP842" s="8"/>
      <c r="BOQ842" s="8"/>
    </row>
    <row r="843" spans="1745:1759" x14ac:dyDescent="0.2">
      <c r="BOC843" s="8"/>
      <c r="BOD843" s="8"/>
      <c r="BOE843" s="8"/>
      <c r="BOF843" s="8"/>
      <c r="BOG843" s="8"/>
      <c r="BOH843" s="8"/>
      <c r="BOI843" s="8"/>
      <c r="BOJ843" s="8"/>
      <c r="BOK843" s="8"/>
      <c r="BOL843" s="8"/>
      <c r="BOM843" s="8"/>
      <c r="BON843" s="8"/>
      <c r="BOO843" s="8"/>
      <c r="BOP843" s="8"/>
      <c r="BOQ843" s="8"/>
    </row>
    <row r="844" spans="1745:1759" ht="13.2" x14ac:dyDescent="0.25">
      <c r="BOC844" s="8"/>
      <c r="BOD844" s="8"/>
      <c r="BOE844" s="8"/>
      <c r="BOF844" s="8"/>
      <c r="BOG844" s="11"/>
      <c r="BOH844" s="11"/>
      <c r="BOI844" s="11"/>
      <c r="BOJ844" s="11"/>
      <c r="BOK844" s="11"/>
      <c r="BOL844" s="11"/>
      <c r="BOM844" s="11"/>
      <c r="BON844" s="11"/>
      <c r="BOO844" s="529" t="s">
        <v>33</v>
      </c>
      <c r="BOP844" s="529"/>
      <c r="BOQ844" s="529"/>
    </row>
    <row r="845" spans="1745:1759" ht="13.2" x14ac:dyDescent="0.25">
      <c r="BOC845" s="8"/>
      <c r="BOD845" s="8"/>
      <c r="BOE845" s="8"/>
      <c r="BOF845" s="8"/>
      <c r="BOG845" s="11"/>
      <c r="BOH845" s="11"/>
      <c r="BOI845" s="11"/>
      <c r="BOJ845" s="11"/>
      <c r="BOK845" s="11"/>
      <c r="BOL845" s="11"/>
      <c r="BOM845" s="9">
        <v>1</v>
      </c>
      <c r="BON845" s="9">
        <v>2</v>
      </c>
      <c r="BOO845" s="9">
        <v>3</v>
      </c>
      <c r="BOP845" s="16">
        <v>4</v>
      </c>
      <c r="BOQ845" s="16">
        <v>5</v>
      </c>
    </row>
    <row r="846" spans="1745:1759" ht="13.2" x14ac:dyDescent="0.25">
      <c r="BOC846" s="8"/>
      <c r="BOD846" s="8"/>
      <c r="BOE846" s="8"/>
      <c r="BOF846" s="8"/>
      <c r="BOG846" s="11"/>
      <c r="BOH846" s="11"/>
      <c r="BOI846" s="11"/>
      <c r="BOJ846" s="11"/>
      <c r="BOK846" s="11"/>
      <c r="BOL846" s="11"/>
      <c r="BOM846" s="13" t="s">
        <v>32</v>
      </c>
      <c r="BON846" s="13" t="s">
        <v>31</v>
      </c>
      <c r="BOO846" s="13" t="s">
        <v>30</v>
      </c>
      <c r="BOP846" s="13" t="s">
        <v>29</v>
      </c>
      <c r="BOQ846" s="13" t="s">
        <v>28</v>
      </c>
    </row>
    <row r="847" spans="1745:1759" ht="13.2" x14ac:dyDescent="0.25">
      <c r="BOC847" s="8"/>
      <c r="BOD847" s="8"/>
      <c r="BOE847" s="8"/>
      <c r="BOF847" s="8"/>
      <c r="BOG847" s="11"/>
      <c r="BOH847" s="11"/>
      <c r="BOI847" s="11"/>
      <c r="BOJ847" s="11"/>
      <c r="BOK847" s="11"/>
      <c r="BOL847" s="11"/>
      <c r="BOM847" s="12">
        <v>0.2</v>
      </c>
      <c r="BON847" s="12">
        <v>0.4</v>
      </c>
      <c r="BOO847" s="12">
        <v>0.6</v>
      </c>
      <c r="BOP847" s="12">
        <v>0.8</v>
      </c>
      <c r="BOQ847" s="12">
        <v>1</v>
      </c>
    </row>
    <row r="849" spans="1749:1763" ht="13.2" x14ac:dyDescent="0.25">
      <c r="BOG849" s="537" t="s">
        <v>27</v>
      </c>
      <c r="BOH849" s="14">
        <v>5</v>
      </c>
      <c r="BOI849" s="13" t="s">
        <v>26</v>
      </c>
      <c r="BOJ849" s="12">
        <v>1</v>
      </c>
      <c r="BOK849" s="11" t="s">
        <v>25</v>
      </c>
      <c r="BOL849" s="10">
        <v>1</v>
      </c>
      <c r="BOM849" s="9" t="s">
        <v>14</v>
      </c>
      <c r="BON849" s="9" t="s">
        <v>14</v>
      </c>
      <c r="BOO849" s="9" t="s">
        <v>14</v>
      </c>
      <c r="BOP849" s="9" t="s">
        <v>14</v>
      </c>
      <c r="BOQ849" s="9" t="s">
        <v>13</v>
      </c>
      <c r="BOR849" s="8"/>
      <c r="BOS849" s="8"/>
    </row>
    <row r="850" spans="1749:1763" ht="13.2" x14ac:dyDescent="0.25">
      <c r="BOG850" s="537"/>
      <c r="BOH850" s="14">
        <v>4</v>
      </c>
      <c r="BOI850" s="13" t="s">
        <v>24</v>
      </c>
      <c r="BOJ850" s="12">
        <v>0.8</v>
      </c>
      <c r="BOK850" s="11" t="s">
        <v>23</v>
      </c>
      <c r="BOL850" s="10">
        <v>0.8</v>
      </c>
      <c r="BOM850" s="9" t="s">
        <v>15</v>
      </c>
      <c r="BON850" s="9" t="s">
        <v>15</v>
      </c>
      <c r="BOO850" s="9" t="s">
        <v>14</v>
      </c>
      <c r="BOP850" s="9" t="s">
        <v>14</v>
      </c>
      <c r="BOQ850" s="9" t="s">
        <v>13</v>
      </c>
      <c r="BOR850" s="8"/>
      <c r="BOS850" s="8"/>
    </row>
    <row r="851" spans="1749:1763" ht="13.2" x14ac:dyDescent="0.25">
      <c r="BOG851" s="537"/>
      <c r="BOH851" s="14">
        <v>3</v>
      </c>
      <c r="BOI851" s="13" t="s">
        <v>22</v>
      </c>
      <c r="BOJ851" s="12">
        <v>0.6</v>
      </c>
      <c r="BOK851" s="11" t="s">
        <v>21</v>
      </c>
      <c r="BOL851" s="10">
        <v>0.6</v>
      </c>
      <c r="BOM851" s="9" t="s">
        <v>15</v>
      </c>
      <c r="BON851" s="9" t="s">
        <v>15</v>
      </c>
      <c r="BOO851" s="9" t="s">
        <v>15</v>
      </c>
      <c r="BOP851" s="9" t="s">
        <v>14</v>
      </c>
      <c r="BOQ851" s="9" t="s">
        <v>13</v>
      </c>
      <c r="BOR851" s="8"/>
      <c r="BOS851" s="8"/>
    </row>
    <row r="852" spans="1749:1763" ht="13.2" x14ac:dyDescent="0.25">
      <c r="BOG852" s="537"/>
      <c r="BOH852" s="14">
        <v>2</v>
      </c>
      <c r="BOI852" s="13" t="s">
        <v>20</v>
      </c>
      <c r="BOJ852" s="12">
        <v>0.4</v>
      </c>
      <c r="BOK852" s="11" t="s">
        <v>19</v>
      </c>
      <c r="BOL852" s="10">
        <v>0.4</v>
      </c>
      <c r="BOM852" s="9" t="s">
        <v>16</v>
      </c>
      <c r="BON852" s="9" t="s">
        <v>15</v>
      </c>
      <c r="BOO852" s="9" t="s">
        <v>15</v>
      </c>
      <c r="BOP852" s="9" t="s">
        <v>14</v>
      </c>
      <c r="BOQ852" s="9" t="s">
        <v>13</v>
      </c>
      <c r="BOR852" s="8"/>
      <c r="BOS852" s="8"/>
    </row>
    <row r="853" spans="1749:1763" ht="13.2" x14ac:dyDescent="0.25">
      <c r="BOG853" s="537"/>
      <c r="BOH853" s="14">
        <v>1</v>
      </c>
      <c r="BOI853" s="13" t="s">
        <v>18</v>
      </c>
      <c r="BOJ853" s="12">
        <v>0.2</v>
      </c>
      <c r="BOK853" s="11" t="s">
        <v>17</v>
      </c>
      <c r="BOL853" s="10">
        <v>0.2</v>
      </c>
      <c r="BOM853" s="9" t="s">
        <v>16</v>
      </c>
      <c r="BON853" s="9" t="s">
        <v>16</v>
      </c>
      <c r="BOO853" s="9" t="s">
        <v>15</v>
      </c>
      <c r="BOP853" s="9" t="s">
        <v>14</v>
      </c>
      <c r="BOQ853" s="9" t="s">
        <v>13</v>
      </c>
      <c r="BOR853" s="8"/>
      <c r="BOS853" s="8"/>
    </row>
    <row r="854" spans="1749:1763" x14ac:dyDescent="0.2">
      <c r="BOG854" s="8"/>
      <c r="BOH854" s="8"/>
      <c r="BOI854" s="8"/>
      <c r="BOJ854" s="8"/>
      <c r="BOK854" s="8"/>
      <c r="BOL854" s="8"/>
      <c r="BOM854" s="8"/>
      <c r="BON854" s="8"/>
      <c r="BOO854" s="8"/>
      <c r="BOP854" s="8"/>
      <c r="BOQ854" s="8"/>
      <c r="BOR854" s="8"/>
      <c r="BOS854" s="8"/>
    </row>
    <row r="855" spans="1749:1763" x14ac:dyDescent="0.2">
      <c r="BOG855" s="8"/>
      <c r="BOH855" s="8"/>
      <c r="BOI855" s="8"/>
      <c r="BOJ855" s="8"/>
      <c r="BOK855" s="8"/>
      <c r="BOL855" s="8"/>
      <c r="BOM855" s="8"/>
      <c r="BON855" s="8"/>
      <c r="BOO855" s="8"/>
      <c r="BOP855" s="8"/>
      <c r="BOQ855" s="8"/>
      <c r="BOR855" s="8"/>
      <c r="BOS855" s="8"/>
    </row>
    <row r="856" spans="1749:1763" x14ac:dyDescent="0.2">
      <c r="BOG856" s="8"/>
      <c r="BOH856" s="8"/>
      <c r="BOI856" s="8"/>
      <c r="BOJ856" s="8"/>
      <c r="BOK856" s="8"/>
      <c r="BOL856" s="8"/>
      <c r="BOM856" s="8"/>
      <c r="BON856" s="8"/>
      <c r="BOO856" s="8"/>
      <c r="BOP856" s="8"/>
      <c r="BOQ856" s="8"/>
      <c r="BOR856" s="8"/>
      <c r="BOS856" s="8" t="s">
        <v>12</v>
      </c>
    </row>
    <row r="857" spans="1749:1763" x14ac:dyDescent="0.2">
      <c r="BOG857" s="8"/>
      <c r="BOH857" s="8"/>
      <c r="BOI857" s="8"/>
      <c r="BOJ857" s="8"/>
      <c r="BOK857" s="8"/>
      <c r="BOL857" s="8"/>
      <c r="BOM857" s="8"/>
      <c r="BON857" s="8"/>
      <c r="BOO857" s="8"/>
      <c r="BOP857" s="8"/>
      <c r="BOQ857" s="8"/>
      <c r="BOR857" s="8"/>
      <c r="BOS857" s="8" t="s">
        <v>11</v>
      </c>
    </row>
    <row r="858" spans="1749:1763" x14ac:dyDescent="0.2">
      <c r="BOG858" s="8"/>
      <c r="BOH858" s="8"/>
      <c r="BOI858" s="8"/>
      <c r="BOJ858" s="8"/>
      <c r="BOK858" s="8"/>
      <c r="BOL858" s="8"/>
      <c r="BOM858" s="8"/>
      <c r="BON858" s="8"/>
      <c r="BOO858" s="8"/>
      <c r="BOP858" s="8"/>
      <c r="BOQ858" s="8"/>
      <c r="BOR858" s="8"/>
      <c r="BOS858" s="8" t="s">
        <v>10</v>
      </c>
    </row>
    <row r="859" spans="1749:1763" x14ac:dyDescent="0.2">
      <c r="BOG859" s="8"/>
      <c r="BOH859" s="8"/>
      <c r="BOI859" s="8"/>
      <c r="BOJ859" s="8"/>
      <c r="BOK859" s="8"/>
      <c r="BOL859" s="8"/>
      <c r="BOM859" s="8"/>
      <c r="BON859" s="8"/>
      <c r="BOO859" s="8"/>
      <c r="BOP859" s="8"/>
      <c r="BOQ859" s="8"/>
      <c r="BOR859" s="8"/>
      <c r="BOS859" s="8" t="s">
        <v>9</v>
      </c>
    </row>
    <row r="860" spans="1749:1763" x14ac:dyDescent="0.2">
      <c r="BOG860" s="8"/>
      <c r="BOH860" s="8"/>
      <c r="BOI860" s="8"/>
      <c r="BOJ860" s="8"/>
      <c r="BOK860" s="8"/>
      <c r="BOL860" s="8"/>
      <c r="BOM860" s="8"/>
      <c r="BON860" s="8"/>
      <c r="BOO860" s="8"/>
      <c r="BOP860" s="8"/>
      <c r="BOQ860" s="8"/>
      <c r="BOR860" s="8"/>
      <c r="BOS860" s="8" t="s">
        <v>8</v>
      </c>
    </row>
    <row r="861" spans="1749:1763" x14ac:dyDescent="0.2">
      <c r="BOG861" s="8"/>
      <c r="BOH861" s="8"/>
      <c r="BOI861" s="8"/>
      <c r="BOJ861" s="8"/>
      <c r="BOK861" s="8"/>
      <c r="BOL861" s="8"/>
      <c r="BOM861" s="8"/>
      <c r="BON861" s="8"/>
      <c r="BOO861" s="8"/>
      <c r="BOP861" s="8"/>
      <c r="BOQ861" s="8"/>
      <c r="BOR861" s="8"/>
      <c r="BOS861" s="8" t="s">
        <v>7</v>
      </c>
    </row>
    <row r="864" spans="1749:1763" x14ac:dyDescent="0.2">
      <c r="BOU864" s="7" t="s">
        <v>6</v>
      </c>
    </row>
    <row r="865" spans="1763:1763" x14ac:dyDescent="0.2">
      <c r="BOU865" s="6" t="s">
        <v>5</v>
      </c>
    </row>
    <row r="866" spans="1763:1763" ht="20.399999999999999" x14ac:dyDescent="0.2">
      <c r="BOU866" s="6" t="s">
        <v>4</v>
      </c>
    </row>
    <row r="867" spans="1763:1763" x14ac:dyDescent="0.2">
      <c r="BOU867" s="6" t="s">
        <v>3</v>
      </c>
    </row>
    <row r="868" spans="1763:1763" x14ac:dyDescent="0.2">
      <c r="BOU868" s="6" t="s">
        <v>2</v>
      </c>
    </row>
    <row r="869" spans="1763:1763" x14ac:dyDescent="0.2">
      <c r="BOU869" s="6" t="s">
        <v>1</v>
      </c>
    </row>
    <row r="870" spans="1763:1763" x14ac:dyDescent="0.2">
      <c r="BOU870" s="1" t="s">
        <v>0</v>
      </c>
    </row>
  </sheetData>
  <mergeCells count="20">
    <mergeCell ref="B7:H7"/>
    <mergeCell ref="J7:AB7"/>
    <mergeCell ref="B1:I1"/>
    <mergeCell ref="J1:K4"/>
    <mergeCell ref="B2:I2"/>
    <mergeCell ref="C3:H3"/>
    <mergeCell ref="C4:H4"/>
    <mergeCell ref="E5:G5"/>
    <mergeCell ref="I5:N5"/>
    <mergeCell ref="BOG849:BOG853"/>
    <mergeCell ref="AC7:AH7"/>
    <mergeCell ref="AI7:AL7"/>
    <mergeCell ref="BLW594:BLY594"/>
    <mergeCell ref="BLQ598:BLQ602"/>
    <mergeCell ref="BMX708:BMZ708"/>
    <mergeCell ref="BOO844:BOQ844"/>
    <mergeCell ref="O5:P5"/>
    <mergeCell ref="Q5:R5"/>
    <mergeCell ref="U5:V5"/>
    <mergeCell ref="W5:X5"/>
  </mergeCells>
  <conditionalFormatting sqref="AG9:AG27">
    <cfRule type="containsText" dxfId="1226" priority="79" operator="containsText" text="ALTO">
      <formula>NOT(ISERROR(SEARCH("ALTO",AG9)))</formula>
    </cfRule>
    <cfRule type="containsText" dxfId="1225" priority="80" operator="containsText" text="EXTREMO">
      <formula>NOT(ISERROR(SEARCH("EXTREMO",AG9)))</formula>
    </cfRule>
    <cfRule type="containsText" dxfId="1224" priority="77" operator="containsText" text="BAJO">
      <formula>NOT(ISERROR(SEARCH("BAJO",AG9)))</formula>
    </cfRule>
    <cfRule type="containsText" dxfId="1223" priority="78" operator="containsText" text="MODERADO">
      <formula>NOT(ISERROR(SEARCH("MODERADO",AG9)))</formula>
    </cfRule>
  </conditionalFormatting>
  <conditionalFormatting sqref="CL9:CP27 DF9:DF27 DI9:DL27 DN9:DN27 DP9:DS27 DU9:DU27 DW9:DZ27 EB9:EB27 ED9:EG27 EI9:EI27 EK9:EN27 EP9:EP27 EW9:EW27 FD9:FD27 FK9:FK27 FR9:FR27 FY9:FY27 GF9:GF27 GH9:GI27 DB11:DD27 ER11:EU27 EY11:FB27 FF11:FI27 FM11:FP27 FT11:FW27 GA11:GD27">
    <cfRule type="containsText" dxfId="1222" priority="1" operator="containsText" text="BAJO">
      <formula>NOT(ISERROR(SEARCH("BAJO",CL9)))</formula>
    </cfRule>
  </conditionalFormatting>
  <conditionalFormatting sqref="CP9:CP27">
    <cfRule type="containsText" dxfId="1221" priority="74" operator="containsText" text="MODERADO">
      <formula>NOT(ISERROR(SEARCH("MODERADO",CP9)))</formula>
    </cfRule>
    <cfRule type="containsText" dxfId="1220" priority="76" operator="containsText" text="EXTREMO">
      <formula>NOT(ISERROR(SEARCH("EXTREMO",CP9)))</formula>
    </cfRule>
    <cfRule type="containsText" dxfId="1219" priority="75" operator="containsText" text="ALTO">
      <formula>NOT(ISERROR(SEARCH("ALTO",CP9)))</formula>
    </cfRule>
  </conditionalFormatting>
  <conditionalFormatting sqref="DB9:DC9">
    <cfRule type="containsText" dxfId="1218" priority="119" operator="containsText" text="ALTO">
      <formula>NOT(ISERROR(SEARCH("ALTO",DB9)))</formula>
    </cfRule>
    <cfRule type="containsText" dxfId="1217" priority="120" operator="containsText" text="EXTREMO">
      <formula>NOT(ISERROR(SEARCH("EXTREMO",DB9)))</formula>
    </cfRule>
    <cfRule type="containsText" dxfId="1216" priority="118" operator="containsText" text="MODERADO">
      <formula>NOT(ISERROR(SEARCH("MODERADO",DB9)))</formula>
    </cfRule>
  </conditionalFormatting>
  <conditionalFormatting sqref="DB10:DC27">
    <cfRule type="containsText" dxfId="1215" priority="21" operator="containsText" text="ALTO">
      <formula>NOT(ISERROR(SEARCH("ALTO",DB10)))</formula>
    </cfRule>
    <cfRule type="containsText" dxfId="1214" priority="22" operator="containsText" text="EXTREMO">
      <formula>NOT(ISERROR(SEARCH("EXTREMO",DB10)))</formula>
    </cfRule>
    <cfRule type="containsText" dxfId="1213" priority="20" operator="containsText" text="MODERADO">
      <formula>NOT(ISERROR(SEARCH("MODERADO",DB10)))</formula>
    </cfRule>
  </conditionalFormatting>
  <conditionalFormatting sqref="DJ9:DK27">
    <cfRule type="containsText" dxfId="1212" priority="37" operator="containsText" text="EXTREMO">
      <formula>NOT(ISERROR(SEARCH("EXTREMO",DJ9)))</formula>
    </cfRule>
    <cfRule type="containsText" dxfId="1211" priority="35" operator="containsText" text="MODERADO">
      <formula>NOT(ISERROR(SEARCH("MODERADO",DJ9)))</formula>
    </cfRule>
    <cfRule type="containsText" dxfId="1210" priority="36" operator="containsText" text="ALTO">
      <formula>NOT(ISERROR(SEARCH("ALTO",DJ9)))</formula>
    </cfRule>
  </conditionalFormatting>
  <conditionalFormatting sqref="DQ9:DR27">
    <cfRule type="containsText" dxfId="1209" priority="32" operator="containsText" text="MODERADO">
      <formula>NOT(ISERROR(SEARCH("MODERADO",DQ9)))</formula>
    </cfRule>
    <cfRule type="containsText" dxfId="1208" priority="33" operator="containsText" text="ALTO">
      <formula>NOT(ISERROR(SEARCH("ALTO",DQ9)))</formula>
    </cfRule>
    <cfRule type="containsText" dxfId="1207" priority="34" operator="containsText" text="EXTREMO">
      <formula>NOT(ISERROR(SEARCH("EXTREMO",DQ9)))</formula>
    </cfRule>
  </conditionalFormatting>
  <conditionalFormatting sqref="DX9:DY27">
    <cfRule type="containsText" dxfId="1206" priority="31" operator="containsText" text="EXTREMO">
      <formula>NOT(ISERROR(SEARCH("EXTREMO",DX9)))</formula>
    </cfRule>
    <cfRule type="containsText" dxfId="1205" priority="29" operator="containsText" text="MODERADO">
      <formula>NOT(ISERROR(SEARCH("MODERADO",DX9)))</formula>
    </cfRule>
    <cfRule type="containsText" dxfId="1204" priority="30" operator="containsText" text="ALTO">
      <formula>NOT(ISERROR(SEARCH("ALTO",DX9)))</formula>
    </cfRule>
  </conditionalFormatting>
  <conditionalFormatting sqref="EE9:EF27">
    <cfRule type="containsText" dxfId="1203" priority="26" operator="containsText" text="MODERADO">
      <formula>NOT(ISERROR(SEARCH("MODERADO",EE9)))</formula>
    </cfRule>
    <cfRule type="containsText" dxfId="1202" priority="27" operator="containsText" text="ALTO">
      <formula>NOT(ISERROR(SEARCH("ALTO",EE9)))</formula>
    </cfRule>
    <cfRule type="containsText" dxfId="1201" priority="28" operator="containsText" text="EXTREMO">
      <formula>NOT(ISERROR(SEARCH("EXTREMO",EE9)))</formula>
    </cfRule>
  </conditionalFormatting>
  <conditionalFormatting sqref="EL9:EM27">
    <cfRule type="containsText" dxfId="1200" priority="25" operator="containsText" text="EXTREMO">
      <formula>NOT(ISERROR(SEARCH("EXTREMO",EL9)))</formula>
    </cfRule>
    <cfRule type="containsText" dxfId="1199" priority="23" operator="containsText" text="MODERADO">
      <formula>NOT(ISERROR(SEARCH("MODERADO",EL9)))</formula>
    </cfRule>
    <cfRule type="containsText" dxfId="1198" priority="24" operator="containsText" text="ALTO">
      <formula>NOT(ISERROR(SEARCH("ALTO",EL9)))</formula>
    </cfRule>
  </conditionalFormatting>
  <conditionalFormatting sqref="ER9:EU10 EY9:FB10 FF9:FI10 FM9:FP10 FT9:FW10 GA9:GD10 DB9:DD10">
    <cfRule type="containsText" dxfId="1197" priority="117" operator="containsText" text="BAJO">
      <formula>NOT(ISERROR(SEARCH("BAJO",DB9)))</formula>
    </cfRule>
  </conditionalFormatting>
  <conditionalFormatting sqref="ES9:ET9">
    <cfRule type="containsText" dxfId="1196" priority="116" operator="containsText" text="EXTREMO">
      <formula>NOT(ISERROR(SEARCH("EXTREMO",ES9)))</formula>
    </cfRule>
    <cfRule type="containsText" dxfId="1195" priority="115" operator="containsText" text="ALTO">
      <formula>NOT(ISERROR(SEARCH("ALTO",ES9)))</formula>
    </cfRule>
    <cfRule type="containsText" dxfId="1194" priority="114" operator="containsText" text="MODERADO">
      <formula>NOT(ISERROR(SEARCH("MODERADO",ES9)))</formula>
    </cfRule>
  </conditionalFormatting>
  <conditionalFormatting sqref="ES9:ET10">
    <cfRule type="containsText" dxfId="1193" priority="98" operator="containsText" text="EXTREMO">
      <formula>NOT(ISERROR(SEARCH("EXTREMO",ES9)))</formula>
    </cfRule>
    <cfRule type="containsText" dxfId="1192" priority="97" operator="containsText" text="ALTO">
      <formula>NOT(ISERROR(SEARCH("ALTO",ES9)))</formula>
    </cfRule>
    <cfRule type="containsText" dxfId="1191" priority="96" operator="containsText" text="MODERADO">
      <formula>NOT(ISERROR(SEARCH("MODERADO",ES9)))</formula>
    </cfRule>
  </conditionalFormatting>
  <conditionalFormatting sqref="ES10:ET11">
    <cfRule type="containsText" dxfId="1190" priority="73" operator="containsText" text="EXTREMO">
      <formula>NOT(ISERROR(SEARCH("EXTREMO",ES10)))</formula>
    </cfRule>
    <cfRule type="containsText" dxfId="1189" priority="71" operator="containsText" text="MODERADO">
      <formula>NOT(ISERROR(SEARCH("MODERADO",ES10)))</formula>
    </cfRule>
    <cfRule type="containsText" dxfId="1188" priority="72" operator="containsText" text="ALTO">
      <formula>NOT(ISERROR(SEARCH("ALTO",ES10)))</formula>
    </cfRule>
  </conditionalFormatting>
  <conditionalFormatting sqref="ES11:ET27">
    <cfRule type="containsText" dxfId="1187" priority="53" operator="containsText" text="MODERADO">
      <formula>NOT(ISERROR(SEARCH("MODERADO",ES11)))</formula>
    </cfRule>
    <cfRule type="containsText" dxfId="1186" priority="54" operator="containsText" text="ALTO">
      <formula>NOT(ISERROR(SEARCH("ALTO",ES11)))</formula>
    </cfRule>
    <cfRule type="containsText" dxfId="1185" priority="55" operator="containsText" text="EXTREMO">
      <formula>NOT(ISERROR(SEARCH("EXTREMO",ES11)))</formula>
    </cfRule>
  </conditionalFormatting>
  <conditionalFormatting sqref="ES12:ET12">
    <cfRule type="containsText" dxfId="1184" priority="19" operator="containsText" text="EXTREMO">
      <formula>NOT(ISERROR(SEARCH("EXTREMO",ES12)))</formula>
    </cfRule>
    <cfRule type="containsText" dxfId="1183" priority="18" operator="containsText" text="ALTO">
      <formula>NOT(ISERROR(SEARCH("ALTO",ES12)))</formula>
    </cfRule>
    <cfRule type="containsText" dxfId="1182" priority="17" operator="containsText" text="MODERADO">
      <formula>NOT(ISERROR(SEARCH("MODERADO",ES12)))</formula>
    </cfRule>
  </conditionalFormatting>
  <conditionalFormatting sqref="EZ9:FA9">
    <cfRule type="containsText" dxfId="1181" priority="111" operator="containsText" text="MODERADO">
      <formula>NOT(ISERROR(SEARCH("MODERADO",EZ9)))</formula>
    </cfRule>
    <cfRule type="containsText" dxfId="1180" priority="112" operator="containsText" text="ALTO">
      <formula>NOT(ISERROR(SEARCH("ALTO",EZ9)))</formula>
    </cfRule>
    <cfRule type="containsText" dxfId="1179" priority="113" operator="containsText" text="EXTREMO">
      <formula>NOT(ISERROR(SEARCH("EXTREMO",EZ9)))</formula>
    </cfRule>
  </conditionalFormatting>
  <conditionalFormatting sqref="EZ9:FA10">
    <cfRule type="containsText" dxfId="1178" priority="93" operator="containsText" text="MODERADO">
      <formula>NOT(ISERROR(SEARCH("MODERADO",EZ9)))</formula>
    </cfRule>
    <cfRule type="containsText" dxfId="1177" priority="95" operator="containsText" text="EXTREMO">
      <formula>NOT(ISERROR(SEARCH("EXTREMO",EZ9)))</formula>
    </cfRule>
    <cfRule type="containsText" dxfId="1176" priority="94" operator="containsText" text="ALTO">
      <formula>NOT(ISERROR(SEARCH("ALTO",EZ9)))</formula>
    </cfRule>
  </conditionalFormatting>
  <conditionalFormatting sqref="EZ10:FA11">
    <cfRule type="containsText" dxfId="1175" priority="70" operator="containsText" text="EXTREMO">
      <formula>NOT(ISERROR(SEARCH("EXTREMO",EZ10)))</formula>
    </cfRule>
    <cfRule type="containsText" dxfId="1174" priority="69" operator="containsText" text="ALTO">
      <formula>NOT(ISERROR(SEARCH("ALTO",EZ10)))</formula>
    </cfRule>
    <cfRule type="containsText" dxfId="1173" priority="68" operator="containsText" text="MODERADO">
      <formula>NOT(ISERROR(SEARCH("MODERADO",EZ10)))</formula>
    </cfRule>
  </conditionalFormatting>
  <conditionalFormatting sqref="EZ11:FA27">
    <cfRule type="containsText" dxfId="1172" priority="50" operator="containsText" text="MODERADO">
      <formula>NOT(ISERROR(SEARCH("MODERADO",EZ11)))</formula>
    </cfRule>
    <cfRule type="containsText" dxfId="1171" priority="51" operator="containsText" text="ALTO">
      <formula>NOT(ISERROR(SEARCH("ALTO",EZ11)))</formula>
    </cfRule>
    <cfRule type="containsText" dxfId="1170" priority="52" operator="containsText" text="EXTREMO">
      <formula>NOT(ISERROR(SEARCH("EXTREMO",EZ11)))</formula>
    </cfRule>
  </conditionalFormatting>
  <conditionalFormatting sqref="EZ12:FA12">
    <cfRule type="containsText" dxfId="1169" priority="14" operator="containsText" text="MODERADO">
      <formula>NOT(ISERROR(SEARCH("MODERADO",EZ12)))</formula>
    </cfRule>
    <cfRule type="containsText" dxfId="1168" priority="16" operator="containsText" text="EXTREMO">
      <formula>NOT(ISERROR(SEARCH("EXTREMO",EZ12)))</formula>
    </cfRule>
    <cfRule type="containsText" dxfId="1167" priority="15" operator="containsText" text="ALTO">
      <formula>NOT(ISERROR(SEARCH("ALTO",EZ12)))</formula>
    </cfRule>
  </conditionalFormatting>
  <conditionalFormatting sqref="FG9:FH9">
    <cfRule type="containsText" dxfId="1166" priority="108" operator="containsText" text="MODERADO">
      <formula>NOT(ISERROR(SEARCH("MODERADO",FG9)))</formula>
    </cfRule>
    <cfRule type="containsText" dxfId="1165" priority="109" operator="containsText" text="ALTO">
      <formula>NOT(ISERROR(SEARCH("ALTO",FG9)))</formula>
    </cfRule>
    <cfRule type="containsText" dxfId="1164" priority="110" operator="containsText" text="EXTREMO">
      <formula>NOT(ISERROR(SEARCH("EXTREMO",FG9)))</formula>
    </cfRule>
  </conditionalFormatting>
  <conditionalFormatting sqref="FG9:FH10">
    <cfRule type="containsText" dxfId="1163" priority="90" operator="containsText" text="MODERADO">
      <formula>NOT(ISERROR(SEARCH("MODERADO",FG9)))</formula>
    </cfRule>
    <cfRule type="containsText" dxfId="1162" priority="91" operator="containsText" text="ALTO">
      <formula>NOT(ISERROR(SEARCH("ALTO",FG9)))</formula>
    </cfRule>
    <cfRule type="containsText" dxfId="1161" priority="92" operator="containsText" text="EXTREMO">
      <formula>NOT(ISERROR(SEARCH("EXTREMO",FG9)))</formula>
    </cfRule>
  </conditionalFormatting>
  <conditionalFormatting sqref="FG10:FH11">
    <cfRule type="containsText" dxfId="1160" priority="67" operator="containsText" text="EXTREMO">
      <formula>NOT(ISERROR(SEARCH("EXTREMO",FG10)))</formula>
    </cfRule>
    <cfRule type="containsText" dxfId="1159" priority="66" operator="containsText" text="ALTO">
      <formula>NOT(ISERROR(SEARCH("ALTO",FG10)))</formula>
    </cfRule>
    <cfRule type="containsText" dxfId="1158" priority="65" operator="containsText" text="MODERADO">
      <formula>NOT(ISERROR(SEARCH("MODERADO",FG10)))</formula>
    </cfRule>
  </conditionalFormatting>
  <conditionalFormatting sqref="FG11:FH27">
    <cfRule type="containsText" dxfId="1157" priority="49" operator="containsText" text="EXTREMO">
      <formula>NOT(ISERROR(SEARCH("EXTREMO",FG11)))</formula>
    </cfRule>
    <cfRule type="containsText" dxfId="1156" priority="48" operator="containsText" text="ALTO">
      <formula>NOT(ISERROR(SEARCH("ALTO",FG11)))</formula>
    </cfRule>
    <cfRule type="containsText" dxfId="1155" priority="47" operator="containsText" text="MODERADO">
      <formula>NOT(ISERROR(SEARCH("MODERADO",FG11)))</formula>
    </cfRule>
  </conditionalFormatting>
  <conditionalFormatting sqref="FG12:FH12">
    <cfRule type="containsText" dxfId="1154" priority="12" operator="containsText" text="ALTO">
      <formula>NOT(ISERROR(SEARCH("ALTO",FG12)))</formula>
    </cfRule>
    <cfRule type="containsText" dxfId="1153" priority="13" operator="containsText" text="EXTREMO">
      <formula>NOT(ISERROR(SEARCH("EXTREMO",FG12)))</formula>
    </cfRule>
    <cfRule type="containsText" dxfId="1152" priority="11" operator="containsText" text="MODERADO">
      <formula>NOT(ISERROR(SEARCH("MODERADO",FG12)))</formula>
    </cfRule>
  </conditionalFormatting>
  <conditionalFormatting sqref="FN9:FO9">
    <cfRule type="containsText" dxfId="1151" priority="105" operator="containsText" text="MODERADO">
      <formula>NOT(ISERROR(SEARCH("MODERADO",FN9)))</formula>
    </cfRule>
    <cfRule type="containsText" dxfId="1150" priority="107" operator="containsText" text="EXTREMO">
      <formula>NOT(ISERROR(SEARCH("EXTREMO",FN9)))</formula>
    </cfRule>
    <cfRule type="containsText" dxfId="1149" priority="106" operator="containsText" text="ALTO">
      <formula>NOT(ISERROR(SEARCH("ALTO",FN9)))</formula>
    </cfRule>
  </conditionalFormatting>
  <conditionalFormatting sqref="FN9:FO10">
    <cfRule type="containsText" dxfId="1148" priority="88" operator="containsText" text="ALTO">
      <formula>NOT(ISERROR(SEARCH("ALTO",FN9)))</formula>
    </cfRule>
    <cfRule type="containsText" dxfId="1147" priority="89" operator="containsText" text="EXTREMO">
      <formula>NOT(ISERROR(SEARCH("EXTREMO",FN9)))</formula>
    </cfRule>
    <cfRule type="containsText" dxfId="1146" priority="87" operator="containsText" text="MODERADO">
      <formula>NOT(ISERROR(SEARCH("MODERADO",FN9)))</formula>
    </cfRule>
  </conditionalFormatting>
  <conditionalFormatting sqref="FN10:FO11">
    <cfRule type="containsText" dxfId="1145" priority="62" operator="containsText" text="MODERADO">
      <formula>NOT(ISERROR(SEARCH("MODERADO",FN10)))</formula>
    </cfRule>
    <cfRule type="containsText" dxfId="1144" priority="63" operator="containsText" text="ALTO">
      <formula>NOT(ISERROR(SEARCH("ALTO",FN10)))</formula>
    </cfRule>
    <cfRule type="containsText" dxfId="1143" priority="64" operator="containsText" text="EXTREMO">
      <formula>NOT(ISERROR(SEARCH("EXTREMO",FN10)))</formula>
    </cfRule>
  </conditionalFormatting>
  <conditionalFormatting sqref="FN11:FO27">
    <cfRule type="containsText" dxfId="1142" priority="45" operator="containsText" text="ALTO">
      <formula>NOT(ISERROR(SEARCH("ALTO",FN11)))</formula>
    </cfRule>
    <cfRule type="containsText" dxfId="1141" priority="44" operator="containsText" text="MODERADO">
      <formula>NOT(ISERROR(SEARCH("MODERADO",FN11)))</formula>
    </cfRule>
    <cfRule type="containsText" dxfId="1140" priority="46" operator="containsText" text="EXTREMO">
      <formula>NOT(ISERROR(SEARCH("EXTREMO",FN11)))</formula>
    </cfRule>
  </conditionalFormatting>
  <conditionalFormatting sqref="FN12:FO12">
    <cfRule type="containsText" dxfId="1139" priority="10" operator="containsText" text="EXTREMO">
      <formula>NOT(ISERROR(SEARCH("EXTREMO",FN12)))</formula>
    </cfRule>
    <cfRule type="containsText" dxfId="1138" priority="9" operator="containsText" text="ALTO">
      <formula>NOT(ISERROR(SEARCH("ALTO",FN12)))</formula>
    </cfRule>
    <cfRule type="containsText" dxfId="1137" priority="8" operator="containsText" text="MODERADO">
      <formula>NOT(ISERROR(SEARCH("MODERADO",FN12)))</formula>
    </cfRule>
  </conditionalFormatting>
  <conditionalFormatting sqref="FU9:FV9">
    <cfRule type="containsText" dxfId="1136" priority="102" operator="containsText" text="MODERADO">
      <formula>NOT(ISERROR(SEARCH("MODERADO",FU9)))</formula>
    </cfRule>
    <cfRule type="containsText" dxfId="1135" priority="103" operator="containsText" text="ALTO">
      <formula>NOT(ISERROR(SEARCH("ALTO",FU9)))</formula>
    </cfRule>
    <cfRule type="containsText" dxfId="1134" priority="104" operator="containsText" text="EXTREMO">
      <formula>NOT(ISERROR(SEARCH("EXTREMO",FU9)))</formula>
    </cfRule>
  </conditionalFormatting>
  <conditionalFormatting sqref="FU9:FV10">
    <cfRule type="containsText" dxfId="1133" priority="86" operator="containsText" text="EXTREMO">
      <formula>NOT(ISERROR(SEARCH("EXTREMO",FU9)))</formula>
    </cfRule>
    <cfRule type="containsText" dxfId="1132" priority="85" operator="containsText" text="ALTO">
      <formula>NOT(ISERROR(SEARCH("ALTO",FU9)))</formula>
    </cfRule>
    <cfRule type="containsText" dxfId="1131" priority="84" operator="containsText" text="MODERADO">
      <formula>NOT(ISERROR(SEARCH("MODERADO",FU9)))</formula>
    </cfRule>
  </conditionalFormatting>
  <conditionalFormatting sqref="FU10:FV11">
    <cfRule type="containsText" dxfId="1130" priority="60" operator="containsText" text="ALTO">
      <formula>NOT(ISERROR(SEARCH("ALTO",FU10)))</formula>
    </cfRule>
    <cfRule type="containsText" dxfId="1129" priority="59" operator="containsText" text="MODERADO">
      <formula>NOT(ISERROR(SEARCH("MODERADO",FU10)))</formula>
    </cfRule>
    <cfRule type="containsText" dxfId="1128" priority="61" operator="containsText" text="EXTREMO">
      <formula>NOT(ISERROR(SEARCH("EXTREMO",FU10)))</formula>
    </cfRule>
  </conditionalFormatting>
  <conditionalFormatting sqref="FU11:FV27">
    <cfRule type="containsText" dxfId="1127" priority="41" operator="containsText" text="MODERADO">
      <formula>NOT(ISERROR(SEARCH("MODERADO",FU11)))</formula>
    </cfRule>
    <cfRule type="containsText" dxfId="1126" priority="42" operator="containsText" text="ALTO">
      <formula>NOT(ISERROR(SEARCH("ALTO",FU11)))</formula>
    </cfRule>
    <cfRule type="containsText" dxfId="1125" priority="43" operator="containsText" text="EXTREMO">
      <formula>NOT(ISERROR(SEARCH("EXTREMO",FU11)))</formula>
    </cfRule>
  </conditionalFormatting>
  <conditionalFormatting sqref="FU12:FV12">
    <cfRule type="containsText" dxfId="1124" priority="7" operator="containsText" text="EXTREMO">
      <formula>NOT(ISERROR(SEARCH("EXTREMO",FU12)))</formula>
    </cfRule>
    <cfRule type="containsText" dxfId="1123" priority="6" operator="containsText" text="ALTO">
      <formula>NOT(ISERROR(SEARCH("ALTO",FU12)))</formula>
    </cfRule>
    <cfRule type="containsText" dxfId="1122" priority="5" operator="containsText" text="MODERADO">
      <formula>NOT(ISERROR(SEARCH("MODERADO",FU12)))</formula>
    </cfRule>
  </conditionalFormatting>
  <conditionalFormatting sqref="GB9:GC9">
    <cfRule type="containsText" dxfId="1121" priority="99" operator="containsText" text="MODERADO">
      <formula>NOT(ISERROR(SEARCH("MODERADO",GB9)))</formula>
    </cfRule>
    <cfRule type="containsText" dxfId="1120" priority="101" operator="containsText" text="EXTREMO">
      <formula>NOT(ISERROR(SEARCH("EXTREMO",GB9)))</formula>
    </cfRule>
    <cfRule type="containsText" dxfId="1119" priority="100" operator="containsText" text="ALTO">
      <formula>NOT(ISERROR(SEARCH("ALTO",GB9)))</formula>
    </cfRule>
  </conditionalFormatting>
  <conditionalFormatting sqref="GB9:GC10">
    <cfRule type="containsText" dxfId="1118" priority="83" operator="containsText" text="EXTREMO">
      <formula>NOT(ISERROR(SEARCH("EXTREMO",GB9)))</formula>
    </cfRule>
    <cfRule type="containsText" dxfId="1117" priority="82" operator="containsText" text="ALTO">
      <formula>NOT(ISERROR(SEARCH("ALTO",GB9)))</formula>
    </cfRule>
    <cfRule type="containsText" dxfId="1116" priority="81" operator="containsText" text="MODERADO">
      <formula>NOT(ISERROR(SEARCH("MODERADO",GB9)))</formula>
    </cfRule>
  </conditionalFormatting>
  <conditionalFormatting sqref="GB10:GC11">
    <cfRule type="containsText" dxfId="1115" priority="58" operator="containsText" text="EXTREMO">
      <formula>NOT(ISERROR(SEARCH("EXTREMO",GB10)))</formula>
    </cfRule>
    <cfRule type="containsText" dxfId="1114" priority="57" operator="containsText" text="ALTO">
      <formula>NOT(ISERROR(SEARCH("ALTO",GB10)))</formula>
    </cfRule>
    <cfRule type="containsText" dxfId="1113" priority="56" operator="containsText" text="MODERADO">
      <formula>NOT(ISERROR(SEARCH("MODERADO",GB10)))</formula>
    </cfRule>
  </conditionalFormatting>
  <conditionalFormatting sqref="GB11:GC27">
    <cfRule type="containsText" dxfId="1112" priority="39" operator="containsText" text="ALTO">
      <formula>NOT(ISERROR(SEARCH("ALTO",GB11)))</formula>
    </cfRule>
    <cfRule type="containsText" dxfId="1111" priority="38" operator="containsText" text="MODERADO">
      <formula>NOT(ISERROR(SEARCH("MODERADO",GB11)))</formula>
    </cfRule>
    <cfRule type="containsText" dxfId="1110" priority="40" operator="containsText" text="EXTREMO">
      <formula>NOT(ISERROR(SEARCH("EXTREMO",GB11)))</formula>
    </cfRule>
  </conditionalFormatting>
  <conditionalFormatting sqref="GB12:GC12">
    <cfRule type="containsText" dxfId="1109" priority="3" operator="containsText" text="ALTO">
      <formula>NOT(ISERROR(SEARCH("ALTO",GB12)))</formula>
    </cfRule>
    <cfRule type="containsText" dxfId="1108" priority="2" operator="containsText" text="MODERADO">
      <formula>NOT(ISERROR(SEARCH("MODERADO",GB12)))</formula>
    </cfRule>
    <cfRule type="containsText" dxfId="1107" priority="4" operator="containsText" text="EXTREMO">
      <formula>NOT(ISERROR(SEARCH("EXTREMO",GB12)))</formula>
    </cfRule>
  </conditionalFormatting>
  <dataValidations count="19">
    <dataValidation type="list" showErrorMessage="1" sqref="AV9:AV27 AZ9:AZ27 BP9:BP27 BT9:BT27 BX9:BX27 CB9:CB27 BD9:BD27 AR9:AR27 CF9:CF27 AN9:AN27 BH9:BH27 BL9:BL27" xr:uid="{00000000-0002-0000-0100-000012000000}">
      <formula1>IMPLEMENT</formula1>
    </dataValidation>
    <dataValidation type="list" showInputMessage="1" showErrorMessage="1" errorTitle="Rechazado" error="Solo son validadas las opciones de la lista" sqref="AU9:AU27 AY9:AY27 BS9:BS27 BW9:BW27 CA9:CA27 CE9:CE27 BC9:BC27 BO9:BO27 AQ9:AQ27 AM9:AM27 BG9:BG27 BK9:BK27" xr:uid="{00000000-0002-0000-0100-000011000000}">
      <formula1>FRECUENCY</formula1>
    </dataValidation>
    <dataValidation type="list" allowBlank="1" showInputMessage="1" sqref="H9:H27" xr:uid="{00000000-0002-0000-0100-000010000000}">
      <formula1>TramitesSer</formula1>
    </dataValidation>
    <dataValidation type="list" allowBlank="1" showInputMessage="1" sqref="E17:E27" xr:uid="{00000000-0002-0000-0100-00000F000000}">
      <formula1>ExternoExp</formula1>
    </dataValidation>
    <dataValidation type="list" allowBlank="1" showInputMessage="1" sqref="D9:D27" xr:uid="{00000000-0002-0000-0100-00000E000000}">
      <formula1>InternoExp</formula1>
    </dataValidation>
    <dataValidation type="list" allowBlank="1" showInputMessage="1" sqref="F9:F27" xr:uid="{00000000-0002-0000-0100-00000D000000}">
      <formula1>TipoCau</formula1>
    </dataValidation>
    <dataValidation type="list" sqref="CI9:CI27" xr:uid="{00000000-0002-0000-0100-00000C000000}">
      <formula1>IMPLEMENT</formula1>
    </dataValidation>
    <dataValidation type="list" showInputMessage="1" showErrorMessage="1" sqref="AW9:AW27 BA9:BA27 BQ9:BQ27 CC9:CC27 BY9:BY27 CG9:CG27 CJ9:CJ27 BE9:BE27 AS9:AS27 BU9:BU27 AO9:AO27 BI9:BI27 BM9:BM27" xr:uid="{00000000-0002-0000-0100-00000B000000}">
      <formula1>TIP_CONTROL</formula1>
    </dataValidation>
    <dataValidation type="list" allowBlank="1" showInputMessage="1" showErrorMessage="1" sqref="BMA606:BMA610" xr:uid="{00000000-0002-0000-0100-00000A000000}">
      <formula1>TipoCausa</formula1>
    </dataValidation>
    <dataValidation type="list" allowBlank="1" showInputMessage="1" showErrorMessage="1" sqref="GK13 G11 G13:G14 G16:G17 G19:G20 G22:G27" xr:uid="{00000000-0002-0000-0100-000009000000}">
      <formula1>consecuencias</formula1>
    </dataValidation>
    <dataValidation showInputMessage="1" showErrorMessage="1" errorTitle="Rechazado" error="Solo son validadas las opciones de la lista" sqref="CR27 AL13:AL14 AK9:AK14 AK15:AL27 CU27:CV27 CS9:CS27 CP9:CQ27" xr:uid="{00000000-0002-0000-0100-000008000000}"/>
    <dataValidation type="list" allowBlank="1" showInputMessage="1" showErrorMessage="1" sqref="WZU9 WPY9 WGC9 VWG9 VMK9 VCO9 USS9 UIW9 TZA9 TPE9 TFI9 SVM9 SLQ9 SBU9 RRY9 RIC9 QYG9 QOK9 QEO9 PUS9 PKW9 PBA9 ORE9 OHI9 NXM9 NNQ9 NDU9 MTY9 MKC9 MAG9 LQK9 LGO9 KWS9 KMW9 KDA9 JTE9 JJI9 IZM9 IPQ9 IFU9 HVY9 HMC9 HCG9 GSK9 GIO9 FYS9 FOW9 FFA9 EVE9 ELI9 EBM9 DRQ9 DHU9 CXY9 COC9 CEG9 BUK9 WZU11 WPY11 WGC11 VWG11 VMK11 VCO11 USS11 UIW11 TZA11 TPE11 TFI11 SVM11 SLQ11 SBU11 RRY11 RIC11 QYG11 QOK11 QEO11 PUS11 PKW11 PBA11 ORE11 OHI11 NXM11 NNQ11 NDU11 MTY11 MKC11 MAG11 LQK11 LGO11 KWS11 KMW11 KDA11 JTE11 JJI11 IZM11 IPQ11 IFU11 HVY11 HMC11 HCG11 GSK11 GIO11 FYS11 FOW11 FFA11 EVE11 ELI11 EBM11 DRQ11 DHU11 CXY11 COC11 CEG11 BUK11 I9:I27" xr:uid="{00000000-0002-0000-0100-000007000000}">
      <formula1>PROBAB</formula1>
    </dataValidation>
    <dataValidation type="list" allowBlank="1" showInputMessage="1" showErrorMessage="1" sqref="WZV9 WPZ9 WGD9 VWH9 VML9 VCP9 UST9 UIX9 TZB9 TPF9 TFJ9 SVN9 SLR9 SBV9 RRZ9 RID9 QYH9 QOL9 QEP9 PUT9 PKX9 PBB9 ORF9 OHJ9 NXN9 NNR9 NDV9 MTZ9 MKD9 MAH9 LQL9 LGP9 KWT9 KMX9 KDB9 JTF9 JJJ9 IZN9 IPR9 IFV9 HVZ9 HMD9 HCH9 GSL9 GIP9 FYT9 FOX9 FFB9 EVF9 ELJ9 EBN9 DRR9 DHV9 CXZ9 COD9 CEH9 BUL9 WZV11 WPZ11 WGD11 VWH11 VML11 VCP11 UST11 UIX11 TZB11 TPF11 TFJ11 SVN11 SLR11 SBV11 RRZ11 RID11 QYH11 QOL11 QEP11 PUT11 PKX11 PBB11 ORF11 OHJ11 NXN11 NNR11 NDV11 MTZ11 MKD11 MAH11 LQL11 LGP11 KWT11 KMX11 KDB11 JTF11 JJJ11 IZN11 IPR11 IFV11 HVZ11 HMD11 HCH11 GSL11 GIP11 FYT11 FOX11 FFB11 EVF11 ELJ11 EBN11 DRR11 DHV11 CXZ11 COD11 CEH11 BUL11" xr:uid="{00000000-0002-0000-0100-000006000000}">
      <formula1>IMPACTO</formula1>
    </dataValidation>
    <dataValidation type="list" showInputMessage="1" showErrorMessage="1" errorTitle="Rechazado" error="Solo son validadas las opciones de la lista" sqref="XAH9 WQL9 WGP9 VWT9 VMX9 VDB9 UTF9 UJJ9 TZN9 TPR9 TFV9 SVZ9 SMD9 SCH9 RSL9 RIP9 QYT9 QOX9 QFB9 PVF9 PLJ9 PBN9 ORR9 OHV9 NXZ9 NOD9 NEH9 MUL9 MKP9 MAT9 LQX9 LHB9 KXF9 KNJ9 KDN9 JTR9 JJV9 IZZ9 IQD9 IGH9 HWL9 HMP9 HCT9 GSX9 GJB9 FZF9 FPJ9 FFN9 EVR9 ELV9 EBZ9 DSD9 DIH9 CYL9 COP9 CET9 BUX9 BUX11 XAH11 WQL11 WGP11 VWT11 VMX11 VDB11 UTF11 UJJ11 TZN11 TPR11 TFV11 SVZ11 SMD11 SCH11 RSL11 RIP11 QYT11 QOX11 QFB11 PVF11 PLJ11 PBN11 ORR11 OHV11 NXZ11 NOD11 NEH11 MUL11 MKP11 MAT11 LQX11 LHB11 KXF11 KNJ11 KDN11 JTR11 JJV11 IZZ11 IQD11 IGH11 HWL11 HMP11 HCT11 GSX11 GJB11 FZF11 FPJ11 FFN11 EVR11 ELV11 EBZ11 DSD11 DIH11 CYL11 COP11 CET11 CK9:CO27 BB9:BB27 BR9:BR27 BV9:BV27 BZ9:BZ27 CH9:CH27 CD9:CD27 AX9:AX27 CW9:CW27 CT9:CT27 AT9:AT27 BF9:BF27 AP9:AP27 BN9:BN27 BJ9:BJ27" xr:uid="{00000000-0002-0000-0100-000005000000}">
      <formula1>Efecto</formula1>
    </dataValidation>
    <dataValidation showInputMessage="1" showErrorMessage="1" sqref="XAJ9:XAN9 WQN9:WQR9 WGR9:WGV9 VWV9:VWZ9 VMZ9:VND9 VDD9:VDH9 UTH9:UTL9 UJL9:UJP9 TZP9:TZT9 TPT9:TPX9 TFX9:TGB9 SWB9:SWF9 SMF9:SMJ9 SCJ9:SCN9 RSN9:RSR9 RIR9:RIV9 QYV9:QYZ9 QOZ9:QPD9 QFD9:QFH9 PVH9:PVL9 PLL9:PLP9 PBP9:PBT9 ORT9:ORX9 OHX9:OIB9 NYB9:NYF9 NOF9:NOJ9 NEJ9:NEN9 MUN9:MUR9 MKR9:MKV9 MAV9:MAZ9 LQZ9:LRD9 LHD9:LHH9 KXH9:KXL9 KNL9:KNP9 KDP9:KDT9 JTT9:JTX9 JJX9:JKB9 JAB9:JAF9 IQF9:IQJ9 IGJ9:IGN9 HWN9:HWR9 HMR9:HMV9 HCV9:HCZ9 GSZ9:GTD9 GJD9:GJH9 FZH9:FZL9 FPL9:FPP9 FFP9:FFT9 EVT9:EVX9 ELX9:EMB9 ECB9:ECF9 DSF9:DSJ9 DIJ9:DIN9 CYN9:CYR9 COR9:COV9 CEV9:CEZ9 BUZ9:BVD9 XAJ11:XAN11 WQN11:WQR11 WGR11:WGV11 VWV11:VWZ11 VMZ11:VND11 VDD11:VDH11 UTH11:UTL11 UJL11:UJP11 TZP11:TZT11 TPT11:TPX11 TFX11:TGB11 SWB11:SWF11 SMF11:SMJ11 SCJ11:SCN11 RSN11:RSR11 RIR11:RIV11 QYV11:QYZ11 QOZ11:QPD11 QFD11:QFH11 PVH11:PVL11 PLL11:PLP11 PBP11:PBT11 ORT11:ORX11 OHX11:OIB11 NYB11:NYF11 NOF11:NOJ11 NEJ11:NEN11 MUN11:MUR11 MKR11:MKV11 MAV11:MAZ11 LQZ11:LRD11 LHD11:LHH11 KXH11:KXL11 KNL11:KNP11 KDP11:KDT11 JTT11:JTX11 JJX11:JKB11 JAB11:JAF11 IQF11:IQJ11 IGJ11:IGN11 HWN11:HWR11 HMR11:HMV11 HCV11:HCZ11 GSZ11:GTD11 GJD11:GJH11 FZH11:FZL11 FPL11:FPP11 FFP11:FFT11 EVT11:EVX11 ELX11:EMB11 ECB11:ECF11 DSF11:DSJ11 DIJ11:DIN11 CYN11:CYR11 COR11:COV11 CEV11:CEZ11 BUZ11:BVD11 CL9:CO27" xr:uid="{00000000-0002-0000-0100-000004000000}"/>
    <dataValidation type="whole" allowBlank="1" showInputMessage="1" showErrorMessage="1" sqref="XAG9 WQK9 WGO9 VWS9 VMW9 VDA9 UTE9 UJI9 TZM9 TPQ9 TFU9 SVY9 SMC9 SCG9 RSK9 RIO9 QYS9 QOW9 QFA9 PVE9 PLI9 PBM9 ORQ9 OHU9 NXY9 NOC9 NEG9 MUK9 MKO9 MAS9 LQW9 LHA9 KXE9 KNI9 KDM9 JTQ9 JJU9 IZY9 IQC9 IGG9 HWK9 HMO9 HCS9 GSW9 GJA9 FZE9 FPI9 FFM9 EVQ9 ELU9 EBY9 DSC9 DIG9 CYK9 COO9 CES9 BUW9 XAG11 WQK11 WGO11 VWS11 VMW11 VDA11 UTE11 UJI11 TZM11 TPQ11 TFU11 SVY11 SMC11 SCG11 RSK11 RIO11 QYS11 QOW11 QFA11 PVE11 PLI11 PBM11 ORQ11 OHU11 NXY11 NOC11 NEG11 MUK11 MKO11 MAS11 LQW11 LHA11 KXE11 KNI11 KDM11 JTQ11 JJU11 IZY11 IQC11 IGG11 HWK11 HMO11 HCS11 GSW11 GJA11 FZE11 FPI11 FFM11 EVQ11 ELU11 EBY11 DSC11 DIG11 CYK11 COO11 CES11 BUW11" xr:uid="{00000000-0002-0000-0100-000003000000}">
      <formula1>0</formula1>
      <formula2>100</formula2>
    </dataValidation>
    <dataValidation type="list" allowBlank="1" showInputMessage="1" showErrorMessage="1" sqref="XAV9 WQZ9 WHD9 VXH9 VNL9 VDP9 UTT9 UJX9 UAB9 TQF9 TGJ9 SWN9 SMR9 SCV9 RSZ9 RJD9 QZH9 QPL9 QFP9 PVT9 PLX9 PCB9 OSF9 OIJ9 NYN9 NOR9 NEV9 MUZ9 MLD9 MBH9 LRL9 LHP9 KXT9 KNX9 KEB9 JUF9 JKJ9 JAN9 IQR9 IGV9 HWZ9 HND9 HDH9 GTL9 GJP9 FZT9 FPX9 FGB9 EWF9 EMJ9 ECN9 DSR9 DIV9 CYZ9 CPD9 CFH9 BVL9 XAV11 WQZ11 WHD11 VXH11 VNL11 VDP11 UTT11 UJX11 UAB11 TQF11 TGJ11 SWN11 SMR11 SCV11 RSZ11 RJD11 QZH11 QPL11 QFP11 PVT11 PLX11 PCB11 OSF11 OIJ11 NYN11 NOR11 NEV11 MUZ11 MLD11 MBH11 LRL11 LHP11 KXT11 KNX11 KEB11 JUF11 JKJ11 JAN11 IQR11 IGV11 HWZ11 HND11 HDH11 GTL11 GJP11 FZT11 FPX11 FGB11 EWF11 EMJ11 ECN11 DSR11 DIV11 CYZ11 CPD11 CFH11 BVL11 J9:AB27" xr:uid="{00000000-0002-0000-0100-000002000000}">
      <formula1>SINO</formula1>
    </dataValidation>
    <dataValidation type="list" allowBlank="1" showInputMessage="1" sqref="E9:E16" xr:uid="{00000000-0002-0000-0100-000001000000}">
      <formula1>$BMH$633:$BMH$642</formula1>
    </dataValidation>
    <dataValidation type="list" allowBlank="1" showInputMessage="1" showErrorMessage="1" sqref="G9:G10 G21 G18 G15 G12" xr:uid="{00000000-0002-0000-0100-000000000000}">
      <formula1>$BMC$612:$BMC$625</formula1>
    </dataValidation>
  </dataValidations>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59317-7296-4D94-B1E7-D68EF23FAA4B}">
  <dimension ref="A1:BOU880"/>
  <sheetViews>
    <sheetView topLeftCell="A19" workbookViewId="0">
      <selection activeCell="CR21" sqref="CR21"/>
    </sheetView>
  </sheetViews>
  <sheetFormatPr baseColWidth="10" defaultRowHeight="14.4" x14ac:dyDescent="0.3"/>
  <sheetData>
    <row r="1" spans="1:193 1680:1680" x14ac:dyDescent="0.3">
      <c r="A1" s="213"/>
      <c r="B1" s="582" t="s">
        <v>465</v>
      </c>
      <c r="C1" s="583"/>
      <c r="D1" s="583"/>
      <c r="E1" s="583"/>
      <c r="F1" s="583"/>
      <c r="G1" s="583"/>
      <c r="H1" s="583"/>
      <c r="I1" s="584"/>
      <c r="J1" s="585"/>
      <c r="K1" s="586"/>
      <c r="L1" s="225"/>
      <c r="M1" s="224"/>
      <c r="N1" s="224"/>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4"/>
      <c r="AN1" s="225"/>
      <c r="AO1" s="225"/>
      <c r="AP1" s="225"/>
      <c r="AQ1" s="224"/>
      <c r="AR1" s="225"/>
      <c r="AS1" s="225"/>
      <c r="AT1" s="225"/>
      <c r="AU1" s="224"/>
      <c r="AV1" s="225"/>
      <c r="AW1" s="225"/>
      <c r="AX1" s="225"/>
      <c r="AY1" s="224"/>
      <c r="AZ1" s="225"/>
      <c r="BA1" s="225"/>
      <c r="BB1" s="225"/>
      <c r="BC1" s="224"/>
      <c r="BD1" s="225"/>
      <c r="BE1" s="225"/>
      <c r="BF1" s="225"/>
      <c r="BG1" s="224"/>
      <c r="BH1" s="225"/>
      <c r="BI1" s="225"/>
      <c r="BJ1" s="225"/>
      <c r="BK1" s="224"/>
      <c r="BL1" s="225"/>
      <c r="BM1" s="225"/>
      <c r="BN1" s="225"/>
      <c r="BO1" s="224"/>
      <c r="BP1" s="225"/>
      <c r="BQ1" s="225"/>
      <c r="BR1" s="225"/>
      <c r="BS1" s="224"/>
      <c r="BT1" s="225"/>
      <c r="BU1" s="225"/>
      <c r="BV1" s="225"/>
      <c r="BW1" s="224"/>
      <c r="BX1" s="225"/>
      <c r="BY1" s="225"/>
      <c r="BZ1" s="225"/>
      <c r="CA1" s="224"/>
      <c r="CB1" s="225"/>
      <c r="CC1" s="225"/>
      <c r="CD1" s="225"/>
      <c r="CE1" s="224"/>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4"/>
      <c r="DF1" s="225"/>
      <c r="DG1" s="224"/>
      <c r="DH1" s="224"/>
      <c r="DI1" s="225"/>
      <c r="DJ1" s="225"/>
      <c r="DK1" s="225"/>
      <c r="DL1" s="225"/>
      <c r="DM1" s="224"/>
      <c r="DN1" s="225"/>
      <c r="DO1" s="224"/>
      <c r="DP1" s="225"/>
      <c r="DQ1" s="225"/>
      <c r="DR1" s="225"/>
      <c r="DS1" s="225"/>
      <c r="DT1" s="225"/>
      <c r="DU1" s="225"/>
      <c r="DV1" s="225"/>
      <c r="DW1" s="225"/>
      <c r="DX1" s="225"/>
      <c r="DY1" s="225"/>
      <c r="DZ1" s="225"/>
      <c r="EA1" s="225"/>
      <c r="EB1" s="225"/>
      <c r="EC1" s="225"/>
      <c r="ED1" s="225"/>
      <c r="EE1" s="225"/>
      <c r="EF1" s="225"/>
      <c r="EG1" s="225"/>
      <c r="EH1" s="225"/>
      <c r="EI1" s="225"/>
      <c r="EJ1" s="225"/>
      <c r="EK1" s="225"/>
      <c r="EL1" s="225"/>
      <c r="EM1" s="225"/>
      <c r="EN1" s="225"/>
      <c r="EO1" s="225"/>
      <c r="EP1" s="225"/>
      <c r="EQ1" s="225"/>
      <c r="ER1" s="225"/>
      <c r="ES1" s="225"/>
      <c r="ET1" s="225"/>
      <c r="EU1" s="225"/>
      <c r="EV1" s="225"/>
      <c r="EW1" s="225"/>
      <c r="EX1" s="225"/>
      <c r="EY1" s="225"/>
      <c r="EZ1" s="225"/>
      <c r="FA1" s="225"/>
      <c r="FB1" s="225"/>
      <c r="FC1" s="225"/>
      <c r="FD1" s="225"/>
      <c r="FE1" s="225"/>
      <c r="FF1" s="225"/>
      <c r="FG1" s="225"/>
      <c r="FH1" s="225"/>
      <c r="FI1" s="225"/>
      <c r="FJ1" s="225"/>
      <c r="FK1" s="225"/>
      <c r="FL1" s="225"/>
      <c r="FM1" s="225"/>
      <c r="FN1" s="225"/>
      <c r="FO1" s="225"/>
      <c r="FP1" s="225"/>
      <c r="FQ1" s="225"/>
      <c r="FR1" s="225"/>
      <c r="FS1" s="225"/>
      <c r="FT1" s="225"/>
      <c r="FU1" s="225"/>
      <c r="FV1" s="225"/>
      <c r="FW1" s="225"/>
      <c r="FX1" s="225"/>
      <c r="FY1" s="225"/>
      <c r="FZ1" s="225"/>
      <c r="GA1" s="225"/>
      <c r="GB1" s="225"/>
      <c r="GC1" s="225"/>
      <c r="GD1" s="225"/>
      <c r="GE1" s="225"/>
      <c r="GF1" s="225"/>
      <c r="GG1" s="225"/>
      <c r="GH1" s="225"/>
      <c r="GI1" s="225"/>
      <c r="GJ1" s="225"/>
      <c r="GK1" s="338" t="s">
        <v>464</v>
      </c>
      <c r="BLP1" s="235" t="s">
        <v>227</v>
      </c>
    </row>
    <row r="2" spans="1:193 1680:1680" x14ac:dyDescent="0.3">
      <c r="A2" s="213"/>
      <c r="B2" s="589" t="s">
        <v>463</v>
      </c>
      <c r="C2" s="590"/>
      <c r="D2" s="590"/>
      <c r="E2" s="590"/>
      <c r="F2" s="590"/>
      <c r="G2" s="590"/>
      <c r="H2" s="590"/>
      <c r="I2" s="591"/>
      <c r="J2" s="587"/>
      <c r="K2" s="588"/>
      <c r="L2" s="225"/>
      <c r="M2" s="224"/>
      <c r="N2" s="224"/>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4"/>
      <c r="AN2" s="225"/>
      <c r="AO2" s="225"/>
      <c r="AP2" s="225"/>
      <c r="AQ2" s="224"/>
      <c r="AR2" s="225"/>
      <c r="AS2" s="225"/>
      <c r="AT2" s="225"/>
      <c r="AU2" s="224"/>
      <c r="AV2" s="225"/>
      <c r="AW2" s="225"/>
      <c r="AX2" s="225"/>
      <c r="AY2" s="224"/>
      <c r="AZ2" s="225"/>
      <c r="BA2" s="225"/>
      <c r="BB2" s="225"/>
      <c r="BC2" s="224"/>
      <c r="BD2" s="225"/>
      <c r="BE2" s="225"/>
      <c r="BF2" s="225"/>
      <c r="BG2" s="224"/>
      <c r="BH2" s="225"/>
      <c r="BI2" s="225"/>
      <c r="BJ2" s="225"/>
      <c r="BK2" s="224"/>
      <c r="BL2" s="225"/>
      <c r="BM2" s="225"/>
      <c r="BN2" s="225"/>
      <c r="BO2" s="224"/>
      <c r="BP2" s="225"/>
      <c r="BQ2" s="225"/>
      <c r="BR2" s="225"/>
      <c r="BS2" s="224"/>
      <c r="BT2" s="225"/>
      <c r="BU2" s="225"/>
      <c r="BV2" s="225"/>
      <c r="BW2" s="224"/>
      <c r="BX2" s="225"/>
      <c r="BY2" s="225"/>
      <c r="BZ2" s="225"/>
      <c r="CA2" s="224"/>
      <c r="CB2" s="225"/>
      <c r="CC2" s="225"/>
      <c r="CD2" s="225"/>
      <c r="CE2" s="224"/>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4"/>
      <c r="DF2" s="225"/>
      <c r="DG2" s="224"/>
      <c r="DH2" s="224"/>
      <c r="DI2" s="225"/>
      <c r="DJ2" s="225"/>
      <c r="DK2" s="225"/>
      <c r="DL2" s="225"/>
      <c r="DM2" s="224"/>
      <c r="DN2" s="225"/>
      <c r="DO2" s="224"/>
      <c r="DP2" s="225"/>
      <c r="DQ2" s="225"/>
      <c r="DR2" s="225"/>
      <c r="DS2" s="225"/>
      <c r="DT2" s="225"/>
      <c r="DU2" s="225"/>
      <c r="DV2" s="225"/>
      <c r="DW2" s="225"/>
      <c r="DX2" s="225"/>
      <c r="DY2" s="225"/>
      <c r="DZ2" s="225"/>
      <c r="EA2" s="225"/>
      <c r="EB2" s="225"/>
      <c r="EC2" s="225"/>
      <c r="ED2" s="225"/>
      <c r="EE2" s="225"/>
      <c r="EF2" s="225"/>
      <c r="EG2" s="225"/>
      <c r="EH2" s="225"/>
      <c r="EI2" s="225"/>
      <c r="EJ2" s="225"/>
      <c r="EK2" s="225"/>
      <c r="EL2" s="225"/>
      <c r="EM2" s="225"/>
      <c r="EN2" s="225"/>
      <c r="EO2" s="225"/>
      <c r="EP2" s="225"/>
      <c r="EQ2" s="225"/>
      <c r="ER2" s="225"/>
      <c r="ES2" s="225"/>
      <c r="ET2" s="225"/>
      <c r="EU2" s="225"/>
      <c r="EV2" s="225"/>
      <c r="EW2" s="225"/>
      <c r="EX2" s="225"/>
      <c r="EY2" s="225"/>
      <c r="EZ2" s="225"/>
      <c r="FA2" s="225"/>
      <c r="FB2" s="225"/>
      <c r="FC2" s="225"/>
      <c r="FD2" s="225"/>
      <c r="FE2" s="225"/>
      <c r="FF2" s="225"/>
      <c r="FG2" s="225"/>
      <c r="FH2" s="225"/>
      <c r="FI2" s="225"/>
      <c r="FJ2" s="225"/>
      <c r="FK2" s="225"/>
      <c r="FL2" s="225"/>
      <c r="FM2" s="225"/>
      <c r="FN2" s="225"/>
      <c r="FO2" s="225"/>
      <c r="FP2" s="225"/>
      <c r="FQ2" s="225"/>
      <c r="FR2" s="225"/>
      <c r="FS2" s="225"/>
      <c r="FT2" s="225"/>
      <c r="FU2" s="225"/>
      <c r="FV2" s="225"/>
      <c r="FW2" s="225"/>
      <c r="FX2" s="225"/>
      <c r="FY2" s="225"/>
      <c r="FZ2" s="225"/>
      <c r="GA2" s="225"/>
      <c r="GB2" s="225"/>
      <c r="GC2" s="225"/>
      <c r="GD2" s="225"/>
      <c r="GE2" s="225"/>
      <c r="GF2" s="225"/>
      <c r="GG2" s="225"/>
      <c r="GH2" s="225"/>
      <c r="GI2" s="225"/>
      <c r="GJ2" s="225"/>
      <c r="GK2" s="220"/>
      <c r="BLP2" s="214"/>
    </row>
    <row r="3" spans="1:193 1680:1680" x14ac:dyDescent="0.3">
      <c r="A3" s="213"/>
      <c r="B3" s="221" t="s">
        <v>462</v>
      </c>
      <c r="C3" s="592" t="s">
        <v>461</v>
      </c>
      <c r="D3" s="593"/>
      <c r="E3" s="593"/>
      <c r="F3" s="593"/>
      <c r="G3" s="593"/>
      <c r="H3" s="594"/>
      <c r="I3" s="222" t="s">
        <v>460</v>
      </c>
      <c r="J3" s="587"/>
      <c r="K3" s="588"/>
      <c r="L3" s="225"/>
      <c r="M3" s="224"/>
      <c r="N3" s="224"/>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4"/>
      <c r="AN3" s="225"/>
      <c r="AO3" s="225"/>
      <c r="AP3" s="225"/>
      <c r="AQ3" s="224"/>
      <c r="AR3" s="225"/>
      <c r="AS3" s="225"/>
      <c r="AT3" s="225"/>
      <c r="AU3" s="224"/>
      <c r="AV3" s="225"/>
      <c r="AW3" s="225"/>
      <c r="AX3" s="225"/>
      <c r="AY3" s="224"/>
      <c r="AZ3" s="225"/>
      <c r="BA3" s="225"/>
      <c r="BB3" s="225"/>
      <c r="BC3" s="224"/>
      <c r="BD3" s="225"/>
      <c r="BE3" s="225"/>
      <c r="BF3" s="225"/>
      <c r="BG3" s="224"/>
      <c r="BH3" s="225"/>
      <c r="BI3" s="225"/>
      <c r="BJ3" s="225"/>
      <c r="BK3" s="224"/>
      <c r="BL3" s="225"/>
      <c r="BM3" s="225"/>
      <c r="BN3" s="225"/>
      <c r="BO3" s="224"/>
      <c r="BP3" s="225"/>
      <c r="BQ3" s="225"/>
      <c r="BR3" s="225"/>
      <c r="BS3" s="224"/>
      <c r="BT3" s="225"/>
      <c r="BU3" s="225"/>
      <c r="BV3" s="225"/>
      <c r="BW3" s="224"/>
      <c r="BX3" s="225"/>
      <c r="BY3" s="225"/>
      <c r="BZ3" s="225"/>
      <c r="CA3" s="224"/>
      <c r="CB3" s="225"/>
      <c r="CC3" s="225"/>
      <c r="CD3" s="225"/>
      <c r="CE3" s="224"/>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4"/>
      <c r="DF3" s="225"/>
      <c r="DG3" s="224"/>
      <c r="DH3" s="224"/>
      <c r="DI3" s="225"/>
      <c r="DJ3" s="225"/>
      <c r="DK3" s="225"/>
      <c r="DL3" s="225"/>
      <c r="DM3" s="224"/>
      <c r="DN3" s="225"/>
      <c r="DO3" s="224"/>
      <c r="DP3" s="225"/>
      <c r="DQ3" s="225"/>
      <c r="DR3" s="225"/>
      <c r="DS3" s="225"/>
      <c r="DT3" s="225"/>
      <c r="DU3" s="225"/>
      <c r="DV3" s="225"/>
      <c r="DW3" s="225"/>
      <c r="DX3" s="225"/>
      <c r="DY3" s="225"/>
      <c r="DZ3" s="225"/>
      <c r="EA3" s="225"/>
      <c r="EB3" s="225"/>
      <c r="EC3" s="225"/>
      <c r="ED3" s="225"/>
      <c r="EE3" s="225"/>
      <c r="EF3" s="225"/>
      <c r="EG3" s="225"/>
      <c r="EH3" s="225"/>
      <c r="EI3" s="225"/>
      <c r="EJ3" s="225"/>
      <c r="EK3" s="225"/>
      <c r="EL3" s="225"/>
      <c r="EM3" s="225"/>
      <c r="EN3" s="225"/>
      <c r="EO3" s="225"/>
      <c r="EP3" s="225"/>
      <c r="EQ3" s="225"/>
      <c r="ER3" s="225"/>
      <c r="ES3" s="225"/>
      <c r="ET3" s="225"/>
      <c r="EU3" s="225"/>
      <c r="EV3" s="225"/>
      <c r="EW3" s="225"/>
      <c r="EX3" s="225"/>
      <c r="EY3" s="225"/>
      <c r="EZ3" s="225"/>
      <c r="FA3" s="225"/>
      <c r="FB3" s="225"/>
      <c r="FC3" s="225"/>
      <c r="FD3" s="225"/>
      <c r="FE3" s="225"/>
      <c r="FF3" s="225"/>
      <c r="FG3" s="225"/>
      <c r="FH3" s="225"/>
      <c r="FI3" s="225"/>
      <c r="FJ3" s="225"/>
      <c r="FK3" s="225"/>
      <c r="FL3" s="225"/>
      <c r="FM3" s="225"/>
      <c r="FN3" s="225"/>
      <c r="FO3" s="225"/>
      <c r="FP3" s="225"/>
      <c r="FQ3" s="225"/>
      <c r="FR3" s="225"/>
      <c r="FS3" s="225"/>
      <c r="FT3" s="225"/>
      <c r="FU3" s="225"/>
      <c r="FV3" s="225"/>
      <c r="FW3" s="225"/>
      <c r="FX3" s="225"/>
      <c r="FY3" s="225"/>
      <c r="FZ3" s="225"/>
      <c r="GA3" s="225"/>
      <c r="GB3" s="225"/>
      <c r="GC3" s="225"/>
      <c r="GD3" s="225"/>
      <c r="GE3" s="225"/>
      <c r="GF3" s="225"/>
      <c r="GG3" s="225"/>
      <c r="GH3" s="225"/>
      <c r="GI3" s="225"/>
      <c r="GJ3" s="225"/>
      <c r="GK3" s="220"/>
      <c r="BLP3" s="214"/>
    </row>
    <row r="4" spans="1:193 1680:1680" x14ac:dyDescent="0.3">
      <c r="A4" s="213"/>
      <c r="B4" s="223" t="s">
        <v>459</v>
      </c>
      <c r="C4" s="595" t="s">
        <v>458</v>
      </c>
      <c r="D4" s="596"/>
      <c r="E4" s="596"/>
      <c r="F4" s="596"/>
      <c r="G4" s="596"/>
      <c r="H4" s="597"/>
      <c r="I4" s="288" t="s">
        <v>457</v>
      </c>
      <c r="J4" s="587"/>
      <c r="K4" s="588"/>
      <c r="L4" s="225"/>
      <c r="M4" s="224"/>
      <c r="N4" s="224"/>
      <c r="O4" s="225"/>
      <c r="P4" s="225"/>
      <c r="Q4" s="225"/>
      <c r="R4" s="225"/>
      <c r="S4" s="225"/>
      <c r="T4" s="225"/>
      <c r="U4" s="225"/>
      <c r="V4" s="225"/>
      <c r="W4" s="225"/>
      <c r="X4" s="225"/>
      <c r="Y4" s="225"/>
      <c r="Z4" s="225"/>
      <c r="AA4" s="225"/>
      <c r="AB4" s="225"/>
      <c r="AC4" s="225"/>
      <c r="AD4" s="225"/>
      <c r="AE4" s="225"/>
      <c r="AF4" s="225"/>
      <c r="AG4" s="225"/>
      <c r="AH4" s="225"/>
      <c r="AI4" s="225"/>
      <c r="AJ4" s="225"/>
      <c r="AK4" s="225"/>
      <c r="AL4" s="225"/>
      <c r="AM4" s="224"/>
      <c r="AN4" s="225"/>
      <c r="AO4" s="225"/>
      <c r="AP4" s="225"/>
      <c r="AQ4" s="224"/>
      <c r="AR4" s="225"/>
      <c r="AS4" s="225"/>
      <c r="AT4" s="225"/>
      <c r="AU4" s="224"/>
      <c r="AV4" s="225"/>
      <c r="AW4" s="225"/>
      <c r="AX4" s="225"/>
      <c r="AY4" s="224"/>
      <c r="AZ4" s="225"/>
      <c r="BA4" s="225"/>
      <c r="BB4" s="225"/>
      <c r="BC4" s="224"/>
      <c r="BD4" s="225"/>
      <c r="BE4" s="225"/>
      <c r="BF4" s="225"/>
      <c r="BG4" s="224"/>
      <c r="BH4" s="225"/>
      <c r="BI4" s="225"/>
      <c r="BJ4" s="225"/>
      <c r="BK4" s="224"/>
      <c r="BL4" s="225"/>
      <c r="BM4" s="225"/>
      <c r="BN4" s="225"/>
      <c r="BO4" s="224"/>
      <c r="BP4" s="225"/>
      <c r="BQ4" s="225"/>
      <c r="BR4" s="225"/>
      <c r="BS4" s="224"/>
      <c r="BT4" s="225"/>
      <c r="BU4" s="225"/>
      <c r="BV4" s="225"/>
      <c r="BW4" s="224"/>
      <c r="BX4" s="225"/>
      <c r="BY4" s="225"/>
      <c r="BZ4" s="225"/>
      <c r="CA4" s="224"/>
      <c r="CB4" s="225"/>
      <c r="CC4" s="225"/>
      <c r="CD4" s="225"/>
      <c r="CE4" s="224"/>
      <c r="CF4" s="225"/>
      <c r="CG4" s="225"/>
      <c r="CH4" s="225"/>
      <c r="CI4" s="225"/>
      <c r="CJ4" s="225"/>
      <c r="CK4" s="225"/>
      <c r="CL4" s="225"/>
      <c r="CM4" s="225"/>
      <c r="CN4" s="225"/>
      <c r="CO4" s="225"/>
      <c r="CP4" s="225"/>
      <c r="CQ4" s="225"/>
      <c r="CR4" s="225"/>
      <c r="CS4" s="225"/>
      <c r="CT4" s="225"/>
      <c r="CU4" s="225"/>
      <c r="CV4" s="225"/>
      <c r="CW4" s="225"/>
      <c r="CX4" s="225"/>
      <c r="CY4" s="225"/>
      <c r="CZ4" s="225"/>
      <c r="DA4" s="225"/>
      <c r="DB4" s="225"/>
      <c r="DC4" s="225"/>
      <c r="DD4" s="225"/>
      <c r="DE4" s="224"/>
      <c r="DF4" s="225"/>
      <c r="DG4" s="224"/>
      <c r="DH4" s="224"/>
      <c r="DI4" s="225"/>
      <c r="DJ4" s="252"/>
      <c r="DK4" s="225"/>
      <c r="DL4" s="225"/>
      <c r="DM4" s="224"/>
      <c r="DN4" s="225"/>
      <c r="DO4" s="224"/>
      <c r="DP4" s="225"/>
      <c r="DQ4" s="225"/>
      <c r="DR4" s="225"/>
      <c r="DS4" s="225"/>
      <c r="DT4" s="225"/>
      <c r="DU4" s="225"/>
      <c r="DV4" s="225"/>
      <c r="DW4" s="225"/>
      <c r="DX4" s="225"/>
      <c r="DY4" s="225"/>
      <c r="DZ4" s="225"/>
      <c r="EA4" s="225"/>
      <c r="EB4" s="225"/>
      <c r="EC4" s="225"/>
      <c r="ED4" s="225"/>
      <c r="EE4" s="225"/>
      <c r="EF4" s="225"/>
      <c r="EG4" s="225"/>
      <c r="EH4" s="225"/>
      <c r="EI4" s="225"/>
      <c r="EJ4" s="225"/>
      <c r="EK4" s="225"/>
      <c r="EL4" s="225"/>
      <c r="EM4" s="225"/>
      <c r="EN4" s="225"/>
      <c r="EO4" s="225"/>
      <c r="EP4" s="225"/>
      <c r="EQ4" s="225"/>
      <c r="ER4" s="225"/>
      <c r="ES4" s="225"/>
      <c r="ET4" s="225"/>
      <c r="EU4" s="225"/>
      <c r="EV4" s="225"/>
      <c r="EW4" s="225"/>
      <c r="EX4" s="225"/>
      <c r="EY4" s="225"/>
      <c r="EZ4" s="225"/>
      <c r="FA4" s="225"/>
      <c r="FB4" s="225"/>
      <c r="FC4" s="225"/>
      <c r="FD4" s="225"/>
      <c r="FE4" s="225"/>
      <c r="FF4" s="225"/>
      <c r="FG4" s="225"/>
      <c r="FH4" s="225"/>
      <c r="FI4" s="225"/>
      <c r="FJ4" s="225"/>
      <c r="FK4" s="225"/>
      <c r="FL4" s="225"/>
      <c r="FM4" s="225"/>
      <c r="FN4" s="225"/>
      <c r="FO4" s="225"/>
      <c r="FP4" s="225"/>
      <c r="FQ4" s="225"/>
      <c r="FR4" s="225"/>
      <c r="FS4" s="225"/>
      <c r="FT4" s="225"/>
      <c r="FU4" s="225"/>
      <c r="FV4" s="225"/>
      <c r="FW4" s="225"/>
      <c r="FX4" s="225"/>
      <c r="FY4" s="225"/>
      <c r="FZ4" s="225"/>
      <c r="GA4" s="225"/>
      <c r="GB4" s="225"/>
      <c r="GC4" s="225"/>
      <c r="GD4" s="225"/>
      <c r="GE4" s="225"/>
      <c r="GF4" s="225"/>
      <c r="GG4" s="225"/>
      <c r="GH4" s="225"/>
      <c r="GI4" s="225"/>
      <c r="GJ4" s="225"/>
      <c r="GK4" s="220"/>
      <c r="BLP4" s="214"/>
    </row>
    <row r="5" spans="1:193 1680:1680" ht="69" x14ac:dyDescent="0.3">
      <c r="A5" s="213"/>
      <c r="B5" s="230" t="s">
        <v>456</v>
      </c>
      <c r="C5" s="275" t="s">
        <v>455</v>
      </c>
      <c r="D5" s="230" t="s">
        <v>454</v>
      </c>
      <c r="E5" s="598" t="s">
        <v>623</v>
      </c>
      <c r="F5" s="599"/>
      <c r="G5" s="600"/>
      <c r="H5" s="276" t="s">
        <v>452</v>
      </c>
      <c r="I5" s="601" t="s">
        <v>624</v>
      </c>
      <c r="J5" s="602"/>
      <c r="K5" s="602"/>
      <c r="L5" s="602"/>
      <c r="M5" s="602"/>
      <c r="N5" s="603"/>
      <c r="O5" s="604" t="s">
        <v>450</v>
      </c>
      <c r="P5" s="605"/>
      <c r="Q5" s="606">
        <v>45434</v>
      </c>
      <c r="R5" s="607"/>
      <c r="S5" s="287"/>
      <c r="T5" s="287"/>
      <c r="U5" s="608"/>
      <c r="V5" s="608"/>
      <c r="W5" s="609"/>
      <c r="X5" s="610"/>
      <c r="Y5" s="210"/>
      <c r="Z5" s="210"/>
      <c r="AA5" s="210"/>
      <c r="AB5" s="210"/>
      <c r="AC5" s="210"/>
      <c r="AD5" s="210"/>
      <c r="AE5" s="210"/>
      <c r="AF5" s="210"/>
      <c r="AG5" s="210"/>
      <c r="AH5" s="210"/>
      <c r="AI5" s="211"/>
      <c r="AJ5" s="211"/>
      <c r="AK5" s="210"/>
      <c r="AL5" s="210"/>
      <c r="AM5" s="210"/>
      <c r="AN5" s="211"/>
      <c r="AO5" s="211"/>
      <c r="AP5" s="210"/>
      <c r="AQ5" s="210"/>
      <c r="AR5" s="211"/>
      <c r="AS5" s="211"/>
      <c r="AT5" s="210"/>
      <c r="AU5" s="210"/>
      <c r="AV5" s="211"/>
      <c r="AW5" s="211"/>
      <c r="AX5" s="210"/>
      <c r="AY5" s="210"/>
      <c r="AZ5" s="211"/>
      <c r="BA5" s="211"/>
      <c r="BB5" s="210"/>
      <c r="BC5" s="210"/>
      <c r="BD5" s="211"/>
      <c r="BE5" s="211"/>
      <c r="BF5" s="210"/>
      <c r="BG5" s="210"/>
      <c r="BH5" s="211"/>
      <c r="BI5" s="211"/>
      <c r="BJ5" s="210"/>
      <c r="BK5" s="210"/>
      <c r="BL5" s="211"/>
      <c r="BM5" s="211"/>
      <c r="BN5" s="210"/>
      <c r="BO5" s="210"/>
      <c r="BP5" s="211"/>
      <c r="BQ5" s="211"/>
      <c r="BR5" s="210"/>
      <c r="BS5" s="210"/>
      <c r="BT5" s="211"/>
      <c r="BU5" s="211"/>
      <c r="BV5" s="210"/>
      <c r="BW5" s="210"/>
      <c r="BX5" s="211"/>
      <c r="BY5" s="211"/>
      <c r="BZ5" s="210"/>
      <c r="CA5" s="210"/>
      <c r="CB5" s="211"/>
      <c r="CC5" s="211"/>
      <c r="CD5" s="210"/>
      <c r="CE5" s="210"/>
      <c r="CF5" s="211"/>
      <c r="CG5" s="211"/>
      <c r="CH5" s="210"/>
      <c r="CI5" s="210"/>
      <c r="CJ5" s="210"/>
      <c r="CK5" s="210"/>
      <c r="CL5" s="210"/>
      <c r="CM5" s="210"/>
      <c r="CN5" s="210"/>
      <c r="CO5" s="210"/>
      <c r="CP5" s="210"/>
      <c r="CQ5" s="210"/>
      <c r="CR5" s="210"/>
      <c r="CS5" s="210"/>
      <c r="CT5" s="210"/>
      <c r="CU5" s="210"/>
      <c r="CV5" s="210"/>
      <c r="CW5" s="210"/>
      <c r="CX5" s="210"/>
      <c r="CY5" s="210"/>
      <c r="CZ5" s="210"/>
      <c r="DA5" s="210"/>
      <c r="DB5" s="209"/>
      <c r="DC5" s="209"/>
      <c r="DD5" s="209"/>
      <c r="DE5" s="209"/>
      <c r="DF5" s="210"/>
      <c r="DG5" s="210"/>
      <c r="DH5" s="210"/>
      <c r="DI5" s="210"/>
      <c r="DJ5" s="210"/>
      <c r="DK5" s="210"/>
      <c r="DL5" s="210"/>
      <c r="DM5" s="209"/>
      <c r="DN5" s="210"/>
      <c r="DO5" s="210"/>
      <c r="DP5" s="210"/>
      <c r="DQ5" s="210"/>
      <c r="DR5" s="210"/>
      <c r="DS5" s="210"/>
      <c r="DT5" s="210"/>
      <c r="DU5" s="210"/>
      <c r="DV5" s="210"/>
      <c r="DW5" s="210"/>
      <c r="DX5" s="210"/>
      <c r="DY5" s="210"/>
      <c r="DZ5" s="210"/>
      <c r="EA5" s="210"/>
      <c r="EB5" s="210"/>
      <c r="EC5" s="210"/>
      <c r="ED5" s="210"/>
      <c r="EE5" s="210"/>
      <c r="EF5" s="210"/>
      <c r="EG5" s="210"/>
      <c r="EH5" s="210"/>
      <c r="EI5" s="210"/>
      <c r="EJ5" s="210"/>
      <c r="EK5" s="210"/>
      <c r="EL5" s="210"/>
      <c r="EM5" s="210"/>
      <c r="EN5" s="210"/>
      <c r="EO5" s="210"/>
      <c r="EP5" s="210"/>
      <c r="EQ5" s="210"/>
      <c r="ER5" s="210"/>
      <c r="ES5" s="210"/>
      <c r="ET5" s="210"/>
      <c r="EU5" s="210"/>
      <c r="EV5" s="210"/>
      <c r="EW5" s="210"/>
      <c r="EX5" s="210"/>
      <c r="EY5" s="210"/>
      <c r="EZ5" s="210"/>
      <c r="FA5" s="210"/>
      <c r="FB5" s="210"/>
      <c r="FC5" s="210"/>
      <c r="FD5" s="210"/>
      <c r="FE5" s="210"/>
      <c r="FF5" s="210"/>
      <c r="FG5" s="210"/>
      <c r="FH5" s="210"/>
      <c r="FI5" s="210"/>
      <c r="FJ5" s="210"/>
      <c r="FK5" s="210"/>
      <c r="FL5" s="210"/>
      <c r="FM5" s="210"/>
      <c r="FN5" s="210"/>
      <c r="FO5" s="210"/>
      <c r="FP5" s="210"/>
      <c r="FQ5" s="210"/>
      <c r="FR5" s="210"/>
      <c r="FS5" s="210"/>
      <c r="FT5" s="210"/>
      <c r="FU5" s="210"/>
      <c r="FV5" s="210"/>
      <c r="FW5" s="210"/>
      <c r="FX5" s="210"/>
      <c r="FY5" s="210"/>
      <c r="FZ5" s="210"/>
      <c r="GA5" s="210"/>
      <c r="GB5" s="210"/>
      <c r="GC5" s="210"/>
      <c r="GD5" s="210"/>
      <c r="GE5" s="210"/>
      <c r="GF5" s="210"/>
      <c r="GG5" s="210"/>
      <c r="GH5" s="210"/>
      <c r="GI5" s="210"/>
      <c r="GJ5" s="213"/>
      <c r="GK5" s="208"/>
      <c r="BLP5" s="208"/>
    </row>
    <row r="6" spans="1:193 1680:1680" x14ac:dyDescent="0.3">
      <c r="A6" s="213"/>
      <c r="B6" s="209"/>
      <c r="C6" s="210"/>
      <c r="D6" s="209"/>
      <c r="E6" s="209"/>
      <c r="F6" s="209"/>
      <c r="G6" s="211"/>
      <c r="H6" s="211"/>
      <c r="I6" s="210"/>
      <c r="J6" s="210"/>
      <c r="K6" s="210"/>
      <c r="L6" s="210"/>
      <c r="M6" s="210"/>
      <c r="N6" s="210"/>
      <c r="O6" s="210"/>
      <c r="P6" s="210"/>
      <c r="Q6" s="210"/>
      <c r="R6" s="210"/>
      <c r="S6" s="210"/>
      <c r="T6" s="210"/>
      <c r="U6" s="210"/>
      <c r="V6" s="210"/>
      <c r="W6" s="210"/>
      <c r="X6" s="210"/>
      <c r="Y6" s="210"/>
      <c r="Z6" s="210"/>
      <c r="AA6" s="210"/>
      <c r="AB6" s="210"/>
      <c r="AC6" s="210"/>
      <c r="AD6" s="210"/>
      <c r="AE6" s="210"/>
      <c r="AF6" s="210"/>
      <c r="AG6" s="210"/>
      <c r="AH6" s="210"/>
      <c r="AI6" s="211"/>
      <c r="AJ6" s="211"/>
      <c r="AK6" s="210"/>
      <c r="AL6" s="210"/>
      <c r="AM6" s="210"/>
      <c r="AN6" s="211"/>
      <c r="AO6" s="211"/>
      <c r="AP6" s="210"/>
      <c r="AQ6" s="210"/>
      <c r="AR6" s="211"/>
      <c r="AS6" s="211"/>
      <c r="AT6" s="210"/>
      <c r="AU6" s="210"/>
      <c r="AV6" s="211"/>
      <c r="AW6" s="211"/>
      <c r="AX6" s="210"/>
      <c r="AY6" s="210"/>
      <c r="AZ6" s="211"/>
      <c r="BA6" s="211"/>
      <c r="BB6" s="210"/>
      <c r="BC6" s="210"/>
      <c r="BD6" s="211"/>
      <c r="BE6" s="211"/>
      <c r="BF6" s="210"/>
      <c r="BG6" s="210"/>
      <c r="BH6" s="211"/>
      <c r="BI6" s="211"/>
      <c r="BJ6" s="210"/>
      <c r="BK6" s="210"/>
      <c r="BL6" s="211"/>
      <c r="BM6" s="211"/>
      <c r="BN6" s="210"/>
      <c r="BO6" s="210"/>
      <c r="BP6" s="211"/>
      <c r="BQ6" s="211"/>
      <c r="BR6" s="210"/>
      <c r="BS6" s="210"/>
      <c r="BT6" s="211"/>
      <c r="BU6" s="211"/>
      <c r="BV6" s="210"/>
      <c r="BW6" s="210"/>
      <c r="BX6" s="211"/>
      <c r="BY6" s="211"/>
      <c r="BZ6" s="210"/>
      <c r="CA6" s="210"/>
      <c r="CB6" s="211"/>
      <c r="CC6" s="211"/>
      <c r="CD6" s="210"/>
      <c r="CE6" s="210"/>
      <c r="CF6" s="211"/>
      <c r="CG6" s="211"/>
      <c r="CH6" s="210"/>
      <c r="CI6" s="210"/>
      <c r="CJ6" s="210"/>
      <c r="CK6" s="210"/>
      <c r="CL6" s="210"/>
      <c r="CM6" s="210"/>
      <c r="CN6" s="210"/>
      <c r="CO6" s="210"/>
      <c r="CP6" s="210"/>
      <c r="CQ6" s="210"/>
      <c r="CR6" s="210"/>
      <c r="CS6" s="210"/>
      <c r="CT6" s="210"/>
      <c r="CU6" s="210"/>
      <c r="CV6" s="210"/>
      <c r="CW6" s="210"/>
      <c r="CX6" s="210"/>
      <c r="CY6" s="210"/>
      <c r="CZ6" s="210"/>
      <c r="DA6" s="210"/>
      <c r="DB6" s="209"/>
      <c r="DC6" s="209"/>
      <c r="DD6" s="209"/>
      <c r="DE6" s="209"/>
      <c r="DF6" s="210"/>
      <c r="DG6" s="210"/>
      <c r="DH6" s="210"/>
      <c r="DI6" s="210"/>
      <c r="DJ6" s="210"/>
      <c r="DK6" s="210"/>
      <c r="DL6" s="210"/>
      <c r="DM6" s="209"/>
      <c r="DN6" s="210"/>
      <c r="DO6" s="210"/>
      <c r="DP6" s="210"/>
      <c r="DQ6" s="210"/>
      <c r="DR6" s="210"/>
      <c r="DS6" s="210"/>
      <c r="DT6" s="210"/>
      <c r="DU6" s="210"/>
      <c r="DV6" s="210"/>
      <c r="DW6" s="210"/>
      <c r="DX6" s="210"/>
      <c r="DY6" s="210"/>
      <c r="DZ6" s="210"/>
      <c r="EA6" s="210"/>
      <c r="EB6" s="210"/>
      <c r="EC6" s="210"/>
      <c r="ED6" s="210"/>
      <c r="EE6" s="210"/>
      <c r="EF6" s="210"/>
      <c r="EG6" s="210"/>
      <c r="EH6" s="210"/>
      <c r="EI6" s="210"/>
      <c r="EJ6" s="210"/>
      <c r="EK6" s="210"/>
      <c r="EL6" s="210"/>
      <c r="EM6" s="210"/>
      <c r="EN6" s="210"/>
      <c r="EO6" s="210"/>
      <c r="EP6" s="210"/>
      <c r="EQ6" s="210"/>
      <c r="ER6" s="210"/>
      <c r="ES6" s="210"/>
      <c r="ET6" s="210"/>
      <c r="EU6" s="210"/>
      <c r="EV6" s="210"/>
      <c r="EW6" s="210"/>
      <c r="EX6" s="210"/>
      <c r="EY6" s="210"/>
      <c r="EZ6" s="210"/>
      <c r="FA6" s="210"/>
      <c r="FB6" s="210"/>
      <c r="FC6" s="210"/>
      <c r="FD6" s="210"/>
      <c r="FE6" s="210"/>
      <c r="FF6" s="210"/>
      <c r="FG6" s="210"/>
      <c r="FH6" s="210"/>
      <c r="FI6" s="210"/>
      <c r="FJ6" s="210"/>
      <c r="FK6" s="210"/>
      <c r="FL6" s="210"/>
      <c r="FM6" s="210"/>
      <c r="FN6" s="210"/>
      <c r="FO6" s="210"/>
      <c r="FP6" s="210"/>
      <c r="FQ6" s="210"/>
      <c r="FR6" s="210"/>
      <c r="FS6" s="210"/>
      <c r="FT6" s="210"/>
      <c r="FU6" s="210"/>
      <c r="FV6" s="210"/>
      <c r="FW6" s="210"/>
      <c r="FX6" s="210"/>
      <c r="FY6" s="210"/>
      <c r="FZ6" s="210"/>
      <c r="GA6" s="210"/>
      <c r="GB6" s="210"/>
      <c r="GC6" s="210"/>
      <c r="GD6" s="210"/>
      <c r="GE6" s="210"/>
      <c r="GF6" s="210"/>
      <c r="GG6" s="210"/>
      <c r="GH6" s="210"/>
      <c r="GI6" s="210"/>
      <c r="GJ6" s="213"/>
      <c r="GK6" s="208"/>
    </row>
    <row r="7" spans="1:193 1680:1680" x14ac:dyDescent="0.3">
      <c r="A7" s="224"/>
      <c r="B7" s="579" t="s">
        <v>449</v>
      </c>
      <c r="C7" s="580"/>
      <c r="D7" s="580"/>
      <c r="E7" s="580"/>
      <c r="F7" s="580"/>
      <c r="G7" s="580"/>
      <c r="H7" s="580"/>
      <c r="I7" s="246"/>
      <c r="J7" s="581" t="s">
        <v>448</v>
      </c>
      <c r="K7" s="581"/>
      <c r="L7" s="581"/>
      <c r="M7" s="581"/>
      <c r="N7" s="581"/>
      <c r="O7" s="581"/>
      <c r="P7" s="581"/>
      <c r="Q7" s="581"/>
      <c r="R7" s="581"/>
      <c r="S7" s="581"/>
      <c r="T7" s="581"/>
      <c r="U7" s="581"/>
      <c r="V7" s="581"/>
      <c r="W7" s="581"/>
      <c r="X7" s="581"/>
      <c r="Y7" s="581"/>
      <c r="Z7" s="581"/>
      <c r="AA7" s="581"/>
      <c r="AB7" s="581"/>
      <c r="AC7" s="611" t="s">
        <v>447</v>
      </c>
      <c r="AD7" s="611"/>
      <c r="AE7" s="611"/>
      <c r="AF7" s="611"/>
      <c r="AG7" s="611"/>
      <c r="AH7" s="611"/>
      <c r="AI7" s="612" t="s">
        <v>446</v>
      </c>
      <c r="AJ7" s="612"/>
      <c r="AK7" s="612"/>
      <c r="AL7" s="612"/>
      <c r="AM7" s="274"/>
      <c r="AN7" s="251" t="s">
        <v>445</v>
      </c>
      <c r="AO7" s="250"/>
      <c r="AP7" s="250"/>
      <c r="AQ7" s="274"/>
      <c r="AR7" s="250"/>
      <c r="AS7" s="250"/>
      <c r="AT7" s="250"/>
      <c r="AU7" s="274"/>
      <c r="AV7" s="250"/>
      <c r="AW7" s="250"/>
      <c r="AX7" s="250"/>
      <c r="AY7" s="274"/>
      <c r="AZ7" s="250"/>
      <c r="BA7" s="250"/>
      <c r="BB7" s="250"/>
      <c r="BC7" s="274"/>
      <c r="BD7" s="250"/>
      <c r="BE7" s="250"/>
      <c r="BF7" s="250"/>
      <c r="BG7" s="274"/>
      <c r="BH7" s="247"/>
      <c r="BI7" s="247"/>
      <c r="BJ7" s="247"/>
      <c r="BK7" s="274"/>
      <c r="BL7" s="247"/>
      <c r="BM7" s="247"/>
      <c r="BN7" s="247"/>
      <c r="BO7" s="274"/>
      <c r="BP7" s="247"/>
      <c r="BQ7" s="247"/>
      <c r="BR7" s="247"/>
      <c r="BS7" s="274"/>
      <c r="BT7" s="247"/>
      <c r="BU7" s="247"/>
      <c r="BV7" s="247"/>
      <c r="BW7" s="274"/>
      <c r="BX7" s="247"/>
      <c r="BY7" s="247"/>
      <c r="BZ7" s="247"/>
      <c r="CA7" s="274"/>
      <c r="CB7" s="247"/>
      <c r="CC7" s="247"/>
      <c r="CD7" s="247"/>
      <c r="CE7" s="274"/>
      <c r="CF7" s="247"/>
      <c r="CG7" s="247"/>
      <c r="CH7" s="247"/>
      <c r="CI7" s="247"/>
      <c r="CJ7" s="247"/>
      <c r="CK7" s="247"/>
      <c r="CL7" s="247"/>
      <c r="CM7" s="247"/>
      <c r="CN7" s="247"/>
      <c r="CO7" s="247"/>
      <c r="CP7" s="247"/>
      <c r="CQ7" s="247"/>
      <c r="CR7" s="247"/>
      <c r="CS7" s="247"/>
      <c r="CT7" s="247"/>
      <c r="CU7" s="247"/>
      <c r="CV7" s="247"/>
      <c r="CW7" s="247"/>
      <c r="CX7" s="234"/>
      <c r="CY7" s="234"/>
      <c r="CZ7" s="234"/>
      <c r="DA7" s="234"/>
      <c r="DB7" s="228"/>
      <c r="DC7" s="228"/>
      <c r="DD7" s="228"/>
      <c r="DE7" s="228"/>
      <c r="DF7" s="228"/>
      <c r="DG7" s="228"/>
      <c r="DH7" s="253"/>
      <c r="DI7" s="252">
        <v>4</v>
      </c>
      <c r="DJ7" s="228"/>
      <c r="DK7" s="228"/>
      <c r="DL7" s="228"/>
      <c r="DM7" s="228"/>
      <c r="DN7" s="228"/>
      <c r="DO7" s="228"/>
      <c r="DP7" s="228"/>
      <c r="DQ7" s="228"/>
      <c r="DR7" s="228"/>
      <c r="DS7" s="228"/>
      <c r="DT7" s="228"/>
      <c r="DU7" s="228"/>
      <c r="DV7" s="228"/>
      <c r="DW7" s="228"/>
      <c r="DX7" s="228"/>
      <c r="DY7" s="228"/>
      <c r="DZ7" s="228"/>
      <c r="EA7" s="228"/>
      <c r="EB7" s="228"/>
      <c r="EC7" s="228"/>
      <c r="ED7" s="228"/>
      <c r="EE7" s="228"/>
      <c r="EF7" s="228"/>
      <c r="EG7" s="228"/>
      <c r="EH7" s="228"/>
      <c r="EI7" s="228"/>
      <c r="EJ7" s="228"/>
      <c r="EK7" s="228"/>
      <c r="EL7" s="228"/>
      <c r="EM7" s="228"/>
      <c r="EN7" s="228"/>
      <c r="EO7" s="228"/>
      <c r="EP7" s="228"/>
      <c r="EQ7" s="228"/>
      <c r="ER7" s="228"/>
      <c r="ES7" s="228"/>
      <c r="ET7" s="228"/>
      <c r="EU7" s="228"/>
      <c r="EV7" s="228"/>
      <c r="EW7" s="228"/>
      <c r="EX7" s="228"/>
      <c r="EY7" s="228"/>
      <c r="EZ7" s="228"/>
      <c r="FA7" s="228"/>
      <c r="FB7" s="228"/>
      <c r="FC7" s="228"/>
      <c r="FD7" s="228"/>
      <c r="FE7" s="228"/>
      <c r="FF7" s="228"/>
      <c r="FG7" s="228"/>
      <c r="FH7" s="228"/>
      <c r="FI7" s="228"/>
      <c r="FJ7" s="228"/>
      <c r="FK7" s="228"/>
      <c r="FL7" s="228"/>
      <c r="FM7" s="228"/>
      <c r="FN7" s="228"/>
      <c r="FO7" s="228"/>
      <c r="FP7" s="228"/>
      <c r="FQ7" s="228"/>
      <c r="FR7" s="228"/>
      <c r="FS7" s="228"/>
      <c r="FT7" s="228"/>
      <c r="FU7" s="228"/>
      <c r="FV7" s="228"/>
      <c r="FW7" s="228"/>
      <c r="FX7" s="228"/>
      <c r="FY7" s="228"/>
      <c r="FZ7" s="228"/>
      <c r="GA7" s="228"/>
      <c r="GB7" s="228"/>
      <c r="GC7" s="228"/>
      <c r="GD7" s="228"/>
      <c r="GE7" s="228"/>
      <c r="GF7" s="228"/>
      <c r="GG7" s="228"/>
      <c r="GH7" s="228"/>
      <c r="GI7" s="253"/>
      <c r="GJ7" s="213"/>
      <c r="GK7" s="212"/>
      <c r="BLP7" s="213"/>
    </row>
    <row r="8" spans="1:193 1680:1680" ht="102" x14ac:dyDescent="0.3">
      <c r="A8" s="255" t="s">
        <v>444</v>
      </c>
      <c r="B8" s="231" t="s">
        <v>443</v>
      </c>
      <c r="C8" s="231" t="s">
        <v>625</v>
      </c>
      <c r="D8" s="231" t="s">
        <v>441</v>
      </c>
      <c r="E8" s="231" t="s">
        <v>440</v>
      </c>
      <c r="F8" s="231" t="s">
        <v>439</v>
      </c>
      <c r="G8" s="231" t="s">
        <v>438</v>
      </c>
      <c r="H8" s="231" t="s">
        <v>437</v>
      </c>
      <c r="I8" s="256" t="s">
        <v>436</v>
      </c>
      <c r="J8" s="257" t="s">
        <v>435</v>
      </c>
      <c r="K8" s="257" t="s">
        <v>434</v>
      </c>
      <c r="L8" s="257" t="s">
        <v>433</v>
      </c>
      <c r="M8" s="257" t="s">
        <v>432</v>
      </c>
      <c r="N8" s="103" t="s">
        <v>431</v>
      </c>
      <c r="O8" s="257" t="s">
        <v>430</v>
      </c>
      <c r="P8" s="257" t="s">
        <v>429</v>
      </c>
      <c r="Q8" s="257" t="s">
        <v>428</v>
      </c>
      <c r="R8" s="257" t="s">
        <v>427</v>
      </c>
      <c r="S8" s="257" t="s">
        <v>426</v>
      </c>
      <c r="T8" s="257" t="s">
        <v>425</v>
      </c>
      <c r="U8" s="257" t="s">
        <v>424</v>
      </c>
      <c r="V8" s="257" t="s">
        <v>423</v>
      </c>
      <c r="W8" s="257" t="s">
        <v>422</v>
      </c>
      <c r="X8" s="257" t="s">
        <v>421</v>
      </c>
      <c r="Y8" s="257" t="s">
        <v>420</v>
      </c>
      <c r="Z8" s="257" t="s">
        <v>419</v>
      </c>
      <c r="AA8" s="257" t="s">
        <v>418</v>
      </c>
      <c r="AB8" s="257" t="s">
        <v>417</v>
      </c>
      <c r="AC8" s="231" t="s">
        <v>27</v>
      </c>
      <c r="AD8" s="231" t="s">
        <v>416</v>
      </c>
      <c r="AE8" s="231" t="s">
        <v>33</v>
      </c>
      <c r="AF8" s="231" t="s">
        <v>415</v>
      </c>
      <c r="AG8" s="231" t="s">
        <v>414</v>
      </c>
      <c r="AH8" s="231" t="s">
        <v>413</v>
      </c>
      <c r="AI8" s="231" t="s">
        <v>412</v>
      </c>
      <c r="AJ8" s="231" t="s">
        <v>411</v>
      </c>
      <c r="AK8" s="231" t="s">
        <v>410</v>
      </c>
      <c r="AL8" s="231" t="s">
        <v>409</v>
      </c>
      <c r="AM8" s="258" t="s">
        <v>408</v>
      </c>
      <c r="AN8" s="258" t="s">
        <v>407</v>
      </c>
      <c r="AO8" s="259" t="s">
        <v>406</v>
      </c>
      <c r="AP8" s="259" t="s">
        <v>405</v>
      </c>
      <c r="AQ8" s="336" t="s">
        <v>404</v>
      </c>
      <c r="AR8" s="336" t="s">
        <v>403</v>
      </c>
      <c r="AS8" s="337" t="s">
        <v>402</v>
      </c>
      <c r="AT8" s="337" t="s">
        <v>401</v>
      </c>
      <c r="AU8" s="260" t="s">
        <v>400</v>
      </c>
      <c r="AV8" s="261" t="s">
        <v>399</v>
      </c>
      <c r="AW8" s="261" t="s">
        <v>398</v>
      </c>
      <c r="AX8" s="261" t="s">
        <v>397</v>
      </c>
      <c r="AY8" s="262" t="s">
        <v>396</v>
      </c>
      <c r="AZ8" s="262" t="s">
        <v>395</v>
      </c>
      <c r="BA8" s="263" t="s">
        <v>394</v>
      </c>
      <c r="BB8" s="263" t="s">
        <v>393</v>
      </c>
      <c r="BC8" s="264" t="s">
        <v>392</v>
      </c>
      <c r="BD8" s="264" t="s">
        <v>391</v>
      </c>
      <c r="BE8" s="265" t="s">
        <v>390</v>
      </c>
      <c r="BF8" s="265" t="s">
        <v>389</v>
      </c>
      <c r="BG8" s="266" t="s">
        <v>388</v>
      </c>
      <c r="BH8" s="266" t="s">
        <v>387</v>
      </c>
      <c r="BI8" s="267" t="s">
        <v>386</v>
      </c>
      <c r="BJ8" s="267" t="s">
        <v>385</v>
      </c>
      <c r="BK8" s="268" t="s">
        <v>384</v>
      </c>
      <c r="BL8" s="268" t="s">
        <v>383</v>
      </c>
      <c r="BM8" s="269" t="s">
        <v>382</v>
      </c>
      <c r="BN8" s="269" t="s">
        <v>381</v>
      </c>
      <c r="BO8" s="260" t="s">
        <v>377</v>
      </c>
      <c r="BP8" s="260" t="s">
        <v>380</v>
      </c>
      <c r="BQ8" s="261" t="s">
        <v>379</v>
      </c>
      <c r="BR8" s="261" t="s">
        <v>378</v>
      </c>
      <c r="BS8" s="262" t="s">
        <v>377</v>
      </c>
      <c r="BT8" s="262" t="s">
        <v>376</v>
      </c>
      <c r="BU8" s="263" t="s">
        <v>375</v>
      </c>
      <c r="BV8" s="263" t="s">
        <v>374</v>
      </c>
      <c r="BW8" s="264" t="s">
        <v>373</v>
      </c>
      <c r="BX8" s="264" t="s">
        <v>372</v>
      </c>
      <c r="BY8" s="265" t="s">
        <v>371</v>
      </c>
      <c r="BZ8" s="265" t="s">
        <v>370</v>
      </c>
      <c r="CA8" s="266" t="s">
        <v>369</v>
      </c>
      <c r="CB8" s="266" t="s">
        <v>368</v>
      </c>
      <c r="CC8" s="267" t="s">
        <v>367</v>
      </c>
      <c r="CD8" s="267" t="s">
        <v>366</v>
      </c>
      <c r="CE8" s="268" t="s">
        <v>365</v>
      </c>
      <c r="CF8" s="268" t="s">
        <v>364</v>
      </c>
      <c r="CG8" s="269" t="s">
        <v>363</v>
      </c>
      <c r="CH8" s="269" t="s">
        <v>362</v>
      </c>
      <c r="CI8" s="269"/>
      <c r="CJ8" s="269"/>
      <c r="CK8" s="269"/>
      <c r="CL8" s="231" t="s">
        <v>361</v>
      </c>
      <c r="CM8" s="231" t="s">
        <v>360</v>
      </c>
      <c r="CN8" s="231" t="s">
        <v>359</v>
      </c>
      <c r="CO8" s="231" t="s">
        <v>358</v>
      </c>
      <c r="CP8" s="231" t="s">
        <v>357</v>
      </c>
      <c r="CQ8" s="231" t="s">
        <v>356</v>
      </c>
      <c r="CR8" s="270" t="s">
        <v>355</v>
      </c>
      <c r="CS8" s="270" t="s">
        <v>354</v>
      </c>
      <c r="CT8" s="270"/>
      <c r="CU8" s="231" t="s">
        <v>353</v>
      </c>
      <c r="CV8" s="231" t="s">
        <v>352</v>
      </c>
      <c r="CW8" s="236"/>
      <c r="CX8" s="236" t="s">
        <v>351</v>
      </c>
      <c r="CY8" s="236" t="s">
        <v>350</v>
      </c>
      <c r="CZ8" s="236" t="s">
        <v>349</v>
      </c>
      <c r="DA8" s="236" t="s">
        <v>348</v>
      </c>
      <c r="DB8" s="236" t="s">
        <v>347</v>
      </c>
      <c r="DC8" s="236" t="s">
        <v>346</v>
      </c>
      <c r="DD8" s="236" t="s">
        <v>345</v>
      </c>
      <c r="DE8" s="236" t="s">
        <v>344</v>
      </c>
      <c r="DF8" s="236" t="s">
        <v>343</v>
      </c>
      <c r="DG8" s="236" t="s">
        <v>342</v>
      </c>
      <c r="DH8" s="236"/>
      <c r="DI8" s="236" t="s">
        <v>341</v>
      </c>
      <c r="DJ8" s="236" t="s">
        <v>340</v>
      </c>
      <c r="DK8" s="236" t="s">
        <v>339</v>
      </c>
      <c r="DL8" s="236" t="s">
        <v>338</v>
      </c>
      <c r="DM8" s="236" t="s">
        <v>337</v>
      </c>
      <c r="DN8" s="236" t="s">
        <v>336</v>
      </c>
      <c r="DO8" s="236" t="s">
        <v>335</v>
      </c>
      <c r="DP8" s="236" t="s">
        <v>334</v>
      </c>
      <c r="DQ8" s="236" t="s">
        <v>333</v>
      </c>
      <c r="DR8" s="236" t="s">
        <v>332</v>
      </c>
      <c r="DS8" s="236" t="s">
        <v>331</v>
      </c>
      <c r="DT8" s="236" t="s">
        <v>330</v>
      </c>
      <c r="DU8" s="236" t="s">
        <v>329</v>
      </c>
      <c r="DV8" s="236" t="s">
        <v>328</v>
      </c>
      <c r="DW8" s="236" t="s">
        <v>327</v>
      </c>
      <c r="DX8" s="236" t="s">
        <v>326</v>
      </c>
      <c r="DY8" s="236" t="s">
        <v>325</v>
      </c>
      <c r="DZ8" s="236" t="s">
        <v>324</v>
      </c>
      <c r="EA8" s="236" t="s">
        <v>323</v>
      </c>
      <c r="EB8" s="236" t="s">
        <v>322</v>
      </c>
      <c r="EC8" s="236" t="s">
        <v>321</v>
      </c>
      <c r="ED8" s="236" t="s">
        <v>320</v>
      </c>
      <c r="EE8" s="236" t="s">
        <v>319</v>
      </c>
      <c r="EF8" s="236" t="s">
        <v>318</v>
      </c>
      <c r="EG8" s="236" t="s">
        <v>317</v>
      </c>
      <c r="EH8" s="236" t="s">
        <v>316</v>
      </c>
      <c r="EI8" s="236" t="s">
        <v>315</v>
      </c>
      <c r="EJ8" s="236" t="s">
        <v>314</v>
      </c>
      <c r="EK8" s="236" t="s">
        <v>313</v>
      </c>
      <c r="EL8" s="236" t="s">
        <v>312</v>
      </c>
      <c r="EM8" s="236" t="s">
        <v>311</v>
      </c>
      <c r="EN8" s="236" t="s">
        <v>310</v>
      </c>
      <c r="EO8" s="236" t="s">
        <v>309</v>
      </c>
      <c r="EP8" s="236" t="s">
        <v>308</v>
      </c>
      <c r="EQ8" s="236" t="s">
        <v>307</v>
      </c>
      <c r="ER8" s="236" t="s">
        <v>306</v>
      </c>
      <c r="ES8" s="236" t="s">
        <v>305</v>
      </c>
      <c r="ET8" s="236" t="s">
        <v>304</v>
      </c>
      <c r="EU8" s="236" t="s">
        <v>303</v>
      </c>
      <c r="EV8" s="236" t="s">
        <v>302</v>
      </c>
      <c r="EW8" s="236" t="s">
        <v>301</v>
      </c>
      <c r="EX8" s="236" t="s">
        <v>300</v>
      </c>
      <c r="EY8" s="236" t="s">
        <v>299</v>
      </c>
      <c r="EZ8" s="236" t="s">
        <v>298</v>
      </c>
      <c r="FA8" s="236" t="s">
        <v>297</v>
      </c>
      <c r="FB8" s="236" t="s">
        <v>296</v>
      </c>
      <c r="FC8" s="236" t="s">
        <v>295</v>
      </c>
      <c r="FD8" s="236" t="s">
        <v>294</v>
      </c>
      <c r="FE8" s="236" t="s">
        <v>293</v>
      </c>
      <c r="FF8" s="236" t="s">
        <v>292</v>
      </c>
      <c r="FG8" s="236" t="s">
        <v>291</v>
      </c>
      <c r="FH8" s="236" t="s">
        <v>290</v>
      </c>
      <c r="FI8" s="236" t="s">
        <v>289</v>
      </c>
      <c r="FJ8" s="236" t="s">
        <v>288</v>
      </c>
      <c r="FK8" s="236" t="s">
        <v>287</v>
      </c>
      <c r="FL8" s="236" t="s">
        <v>286</v>
      </c>
      <c r="FM8" s="236" t="s">
        <v>285</v>
      </c>
      <c r="FN8" s="236" t="s">
        <v>284</v>
      </c>
      <c r="FO8" s="236" t="s">
        <v>283</v>
      </c>
      <c r="FP8" s="236" t="s">
        <v>282</v>
      </c>
      <c r="FQ8" s="236" t="s">
        <v>281</v>
      </c>
      <c r="FR8" s="236" t="s">
        <v>280</v>
      </c>
      <c r="FS8" s="236" t="s">
        <v>279</v>
      </c>
      <c r="FT8" s="236" t="s">
        <v>278</v>
      </c>
      <c r="FU8" s="236" t="s">
        <v>277</v>
      </c>
      <c r="FV8" s="236" t="s">
        <v>276</v>
      </c>
      <c r="FW8" s="236" t="s">
        <v>275</v>
      </c>
      <c r="FX8" s="236" t="s">
        <v>274</v>
      </c>
      <c r="FY8" s="236" t="s">
        <v>273</v>
      </c>
      <c r="FZ8" s="236" t="s">
        <v>272</v>
      </c>
      <c r="GA8" s="236" t="s">
        <v>271</v>
      </c>
      <c r="GB8" s="236" t="s">
        <v>270</v>
      </c>
      <c r="GC8" s="236" t="s">
        <v>269</v>
      </c>
      <c r="GD8" s="236" t="s">
        <v>268</v>
      </c>
      <c r="GE8" s="236" t="s">
        <v>267</v>
      </c>
      <c r="GF8" s="236" t="s">
        <v>266</v>
      </c>
      <c r="GG8" s="236" t="s">
        <v>265</v>
      </c>
      <c r="GH8" s="236" t="s">
        <v>264</v>
      </c>
      <c r="GI8" s="254" t="s">
        <v>263</v>
      </c>
      <c r="GJ8" s="241"/>
      <c r="GK8" s="299"/>
      <c r="BLP8" s="208"/>
    </row>
    <row r="9" spans="1:193 1680:1680" ht="409.6" x14ac:dyDescent="0.3">
      <c r="A9" s="316">
        <v>1</v>
      </c>
      <c r="B9" s="296" t="s">
        <v>626</v>
      </c>
      <c r="C9" s="292" t="s">
        <v>627</v>
      </c>
      <c r="D9" s="317" t="s">
        <v>205</v>
      </c>
      <c r="E9" s="318" t="s">
        <v>196</v>
      </c>
      <c r="F9" s="218" t="s">
        <v>225</v>
      </c>
      <c r="G9" s="291" t="s">
        <v>211</v>
      </c>
      <c r="H9" s="291" t="s">
        <v>185</v>
      </c>
      <c r="I9" s="216" t="s">
        <v>20</v>
      </c>
      <c r="J9" s="216" t="s">
        <v>53</v>
      </c>
      <c r="K9" s="216" t="s">
        <v>54</v>
      </c>
      <c r="L9" s="216" t="s">
        <v>54</v>
      </c>
      <c r="M9" s="216" t="s">
        <v>53</v>
      </c>
      <c r="N9" s="216" t="s">
        <v>54</v>
      </c>
      <c r="O9" s="216" t="s">
        <v>54</v>
      </c>
      <c r="P9" s="216" t="s">
        <v>54</v>
      </c>
      <c r="Q9" s="216" t="s">
        <v>53</v>
      </c>
      <c r="R9" s="216" t="s">
        <v>54</v>
      </c>
      <c r="S9" s="216" t="s">
        <v>54</v>
      </c>
      <c r="T9" s="216" t="s">
        <v>54</v>
      </c>
      <c r="U9" s="216" t="s">
        <v>54</v>
      </c>
      <c r="V9" s="216" t="s">
        <v>54</v>
      </c>
      <c r="W9" s="216" t="s">
        <v>54</v>
      </c>
      <c r="X9" s="216" t="s">
        <v>53</v>
      </c>
      <c r="Y9" s="216" t="s">
        <v>53</v>
      </c>
      <c r="Z9" s="216" t="s">
        <v>53</v>
      </c>
      <c r="AA9" s="216" t="s">
        <v>53</v>
      </c>
      <c r="AB9" s="216" t="s">
        <v>53</v>
      </c>
      <c r="AC9" s="311" t="s">
        <v>20</v>
      </c>
      <c r="AD9" s="312">
        <v>0.4</v>
      </c>
      <c r="AE9" s="311" t="s">
        <v>29</v>
      </c>
      <c r="AF9" s="312">
        <v>0.8</v>
      </c>
      <c r="AG9" s="240" t="s">
        <v>15</v>
      </c>
      <c r="AH9" s="312">
        <v>0.32000000000000006</v>
      </c>
      <c r="AI9" s="290" t="s">
        <v>628</v>
      </c>
      <c r="AJ9" s="248" t="s">
        <v>629</v>
      </c>
      <c r="AK9" s="318" t="s">
        <v>630</v>
      </c>
      <c r="AL9" s="291" t="s">
        <v>631</v>
      </c>
      <c r="AM9" s="218" t="s">
        <v>35</v>
      </c>
      <c r="AN9" s="248" t="s">
        <v>46</v>
      </c>
      <c r="AO9" s="248" t="s">
        <v>50</v>
      </c>
      <c r="AP9" s="218" t="s">
        <v>52</v>
      </c>
      <c r="AQ9" s="218" t="s">
        <v>35</v>
      </c>
      <c r="AR9" s="248" t="s">
        <v>46</v>
      </c>
      <c r="AS9" s="248" t="s">
        <v>50</v>
      </c>
      <c r="AT9" s="218" t="s">
        <v>52</v>
      </c>
      <c r="AU9" s="218" t="s">
        <v>35</v>
      </c>
      <c r="AV9" s="248" t="s">
        <v>46</v>
      </c>
      <c r="AW9" s="248" t="s">
        <v>50</v>
      </c>
      <c r="AX9" s="218" t="s">
        <v>52</v>
      </c>
      <c r="AY9" s="298"/>
      <c r="AZ9" s="297"/>
      <c r="BA9" s="297"/>
      <c r="BB9" s="298"/>
      <c r="BC9" s="298"/>
      <c r="BD9" s="297"/>
      <c r="BE9" s="297"/>
      <c r="BF9" s="298"/>
      <c r="BG9" s="218"/>
      <c r="BH9" s="248"/>
      <c r="BI9" s="248"/>
      <c r="BJ9" s="218"/>
      <c r="BK9" s="218"/>
      <c r="BL9" s="248"/>
      <c r="BM9" s="248"/>
      <c r="BN9" s="218"/>
      <c r="BO9" s="218"/>
      <c r="BP9" s="248"/>
      <c r="BQ9" s="248"/>
      <c r="BR9" s="218"/>
      <c r="BS9" s="218"/>
      <c r="BT9" s="248"/>
      <c r="BU9" s="248"/>
      <c r="BV9" s="218"/>
      <c r="BW9" s="218"/>
      <c r="BX9" s="248"/>
      <c r="BY9" s="248"/>
      <c r="BZ9" s="218"/>
      <c r="CA9" s="218"/>
      <c r="CB9" s="248"/>
      <c r="CC9" s="248"/>
      <c r="CD9" s="218"/>
      <c r="CE9" s="218"/>
      <c r="CF9" s="248"/>
      <c r="CG9" s="248"/>
      <c r="CH9" s="218"/>
      <c r="CI9" s="248"/>
      <c r="CJ9" s="248"/>
      <c r="CK9" s="218"/>
      <c r="CL9" s="296" t="s">
        <v>18</v>
      </c>
      <c r="CM9" s="313">
        <v>0.05</v>
      </c>
      <c r="CN9" s="296" t="s">
        <v>29</v>
      </c>
      <c r="CO9" s="313">
        <v>0.8</v>
      </c>
      <c r="CP9" s="229" t="s">
        <v>15</v>
      </c>
      <c r="CQ9" s="312">
        <v>4.0000000000000008E-2</v>
      </c>
      <c r="CR9" s="292" t="s">
        <v>475</v>
      </c>
      <c r="CS9" s="339">
        <v>3</v>
      </c>
      <c r="CT9" s="218"/>
      <c r="CU9" s="217" t="s">
        <v>632</v>
      </c>
      <c r="CV9" s="341" t="s">
        <v>633</v>
      </c>
      <c r="CW9" s="242"/>
      <c r="CX9" s="244">
        <v>11</v>
      </c>
      <c r="CY9" s="245">
        <v>4</v>
      </c>
      <c r="CZ9" s="244" t="s">
        <v>634</v>
      </c>
      <c r="DA9" s="237">
        <v>0.8</v>
      </c>
      <c r="DB9" s="238">
        <v>0.25</v>
      </c>
      <c r="DC9" s="238">
        <v>0.25</v>
      </c>
      <c r="DD9" s="244">
        <v>0.5</v>
      </c>
      <c r="DE9" s="271">
        <v>1</v>
      </c>
      <c r="DF9" s="272">
        <v>0.2</v>
      </c>
      <c r="DG9" s="271">
        <v>4</v>
      </c>
      <c r="DH9" s="271"/>
      <c r="DI9" s="272">
        <v>0.8</v>
      </c>
      <c r="DJ9" s="238">
        <v>0.25</v>
      </c>
      <c r="DK9" s="238">
        <v>0.25</v>
      </c>
      <c r="DL9" s="244">
        <v>0.5</v>
      </c>
      <c r="DM9" s="271">
        <v>1</v>
      </c>
      <c r="DN9" s="272">
        <v>0.1</v>
      </c>
      <c r="DO9" s="271">
        <v>4</v>
      </c>
      <c r="DP9" s="272">
        <v>0.8</v>
      </c>
      <c r="DQ9" s="238">
        <v>0.25</v>
      </c>
      <c r="DR9" s="238">
        <v>0.25</v>
      </c>
      <c r="DS9" s="244">
        <v>0.5</v>
      </c>
      <c r="DT9" s="271">
        <v>1</v>
      </c>
      <c r="DU9" s="272">
        <v>0.05</v>
      </c>
      <c r="DV9" s="271">
        <v>4</v>
      </c>
      <c r="DW9" s="272">
        <v>0.8</v>
      </c>
      <c r="DX9" s="238">
        <v>0</v>
      </c>
      <c r="DY9" s="238">
        <v>0</v>
      </c>
      <c r="DZ9" s="244">
        <v>0</v>
      </c>
      <c r="EA9" s="271">
        <v>1</v>
      </c>
      <c r="EB9" s="272">
        <v>0.05</v>
      </c>
      <c r="EC9" s="271">
        <v>4</v>
      </c>
      <c r="ED9" s="272">
        <v>0.8</v>
      </c>
      <c r="EE9" s="238">
        <v>0</v>
      </c>
      <c r="EF9" s="238">
        <v>0</v>
      </c>
      <c r="EG9" s="244">
        <v>0</v>
      </c>
      <c r="EH9" s="271">
        <v>1</v>
      </c>
      <c r="EI9" s="272">
        <v>0.05</v>
      </c>
      <c r="EJ9" s="271">
        <v>4</v>
      </c>
      <c r="EK9" s="272">
        <v>0.8</v>
      </c>
      <c r="EL9" s="238">
        <v>0</v>
      </c>
      <c r="EM9" s="238">
        <v>0</v>
      </c>
      <c r="EN9" s="244">
        <v>0</v>
      </c>
      <c r="EO9" s="271">
        <v>1</v>
      </c>
      <c r="EP9" s="272">
        <v>0.05</v>
      </c>
      <c r="EQ9" s="271">
        <v>4</v>
      </c>
      <c r="ER9" s="272">
        <v>0.8</v>
      </c>
      <c r="ES9" s="238">
        <v>0</v>
      </c>
      <c r="ET9" s="238">
        <v>0</v>
      </c>
      <c r="EU9" s="244">
        <v>0</v>
      </c>
      <c r="EV9" s="271">
        <v>1</v>
      </c>
      <c r="EW9" s="272">
        <v>0.05</v>
      </c>
      <c r="EX9" s="271">
        <v>4</v>
      </c>
      <c r="EY9" s="272">
        <v>0.8</v>
      </c>
      <c r="EZ9" s="238">
        <v>0</v>
      </c>
      <c r="FA9" s="238">
        <v>0</v>
      </c>
      <c r="FB9" s="244">
        <v>0</v>
      </c>
      <c r="FC9" s="271">
        <v>1</v>
      </c>
      <c r="FD9" s="272">
        <v>0.05</v>
      </c>
      <c r="FE9" s="271">
        <v>4</v>
      </c>
      <c r="FF9" s="272">
        <v>0.8</v>
      </c>
      <c r="FG9" s="238">
        <v>0</v>
      </c>
      <c r="FH9" s="238">
        <v>0</v>
      </c>
      <c r="FI9" s="244">
        <v>0</v>
      </c>
      <c r="FJ9" s="271">
        <v>1</v>
      </c>
      <c r="FK9" s="272">
        <v>0.05</v>
      </c>
      <c r="FL9" s="271">
        <v>4</v>
      </c>
      <c r="FM9" s="272">
        <v>0.8</v>
      </c>
      <c r="FN9" s="238">
        <v>0</v>
      </c>
      <c r="FO9" s="238">
        <v>0</v>
      </c>
      <c r="FP9" s="244">
        <v>0</v>
      </c>
      <c r="FQ9" s="271">
        <v>1</v>
      </c>
      <c r="FR9" s="272">
        <v>0.05</v>
      </c>
      <c r="FS9" s="271">
        <v>4</v>
      </c>
      <c r="FT9" s="272">
        <v>0.8</v>
      </c>
      <c r="FU9" s="238">
        <v>0</v>
      </c>
      <c r="FV9" s="238">
        <v>0</v>
      </c>
      <c r="FW9" s="244">
        <v>0</v>
      </c>
      <c r="FX9" s="271">
        <v>1</v>
      </c>
      <c r="FY9" s="272">
        <v>0.05</v>
      </c>
      <c r="FZ9" s="271">
        <v>4</v>
      </c>
      <c r="GA9" s="272">
        <v>0.8</v>
      </c>
      <c r="GB9" s="238">
        <v>0</v>
      </c>
      <c r="GC9" s="238">
        <v>0</v>
      </c>
      <c r="GD9" s="244">
        <v>0</v>
      </c>
      <c r="GE9" s="271">
        <v>1</v>
      </c>
      <c r="GF9" s="272">
        <v>0.05</v>
      </c>
      <c r="GG9" s="271">
        <v>4</v>
      </c>
      <c r="GH9" s="272">
        <v>0.8</v>
      </c>
      <c r="GI9" s="272">
        <v>0.8</v>
      </c>
      <c r="GJ9" s="241"/>
      <c r="GK9" s="208"/>
      <c r="BLP9" s="208"/>
    </row>
    <row r="10" spans="1:193 1680:1680" ht="409.6" x14ac:dyDescent="0.3">
      <c r="A10" s="316">
        <v>2</v>
      </c>
      <c r="B10" s="296" t="s">
        <v>626</v>
      </c>
      <c r="C10" s="292" t="s">
        <v>635</v>
      </c>
      <c r="D10" s="317" t="s">
        <v>206</v>
      </c>
      <c r="E10" s="318" t="s">
        <v>196</v>
      </c>
      <c r="F10" s="218" t="s">
        <v>5</v>
      </c>
      <c r="G10" s="291" t="s">
        <v>211</v>
      </c>
      <c r="H10" s="291" t="s">
        <v>185</v>
      </c>
      <c r="I10" s="216" t="s">
        <v>20</v>
      </c>
      <c r="J10" s="216" t="s">
        <v>53</v>
      </c>
      <c r="K10" s="216" t="s">
        <v>54</v>
      </c>
      <c r="L10" s="216" t="s">
        <v>54</v>
      </c>
      <c r="M10" s="216" t="s">
        <v>53</v>
      </c>
      <c r="N10" s="216" t="s">
        <v>54</v>
      </c>
      <c r="O10" s="216" t="s">
        <v>54</v>
      </c>
      <c r="P10" s="216" t="s">
        <v>54</v>
      </c>
      <c r="Q10" s="216" t="s">
        <v>53</v>
      </c>
      <c r="R10" s="216" t="s">
        <v>54</v>
      </c>
      <c r="S10" s="216" t="s">
        <v>54</v>
      </c>
      <c r="T10" s="216" t="s">
        <v>54</v>
      </c>
      <c r="U10" s="216" t="s">
        <v>54</v>
      </c>
      <c r="V10" s="216" t="s">
        <v>54</v>
      </c>
      <c r="W10" s="216" t="s">
        <v>54</v>
      </c>
      <c r="X10" s="216" t="s">
        <v>53</v>
      </c>
      <c r="Y10" s="216" t="s">
        <v>53</v>
      </c>
      <c r="Z10" s="216" t="s">
        <v>53</v>
      </c>
      <c r="AA10" s="216" t="s">
        <v>53</v>
      </c>
      <c r="AB10" s="216" t="s">
        <v>53</v>
      </c>
      <c r="AC10" s="311" t="s">
        <v>20</v>
      </c>
      <c r="AD10" s="312">
        <v>0.4</v>
      </c>
      <c r="AE10" s="311" t="s">
        <v>29</v>
      </c>
      <c r="AF10" s="312">
        <v>0.8</v>
      </c>
      <c r="AG10" s="240" t="s">
        <v>15</v>
      </c>
      <c r="AH10" s="312">
        <v>0.32000000000000006</v>
      </c>
      <c r="AI10" s="290" t="s">
        <v>628</v>
      </c>
      <c r="AJ10" s="248" t="s">
        <v>636</v>
      </c>
      <c r="AK10" s="318" t="s">
        <v>630</v>
      </c>
      <c r="AL10" s="291" t="s">
        <v>631</v>
      </c>
      <c r="AM10" s="218" t="s">
        <v>35</v>
      </c>
      <c r="AN10" s="248" t="s">
        <v>46</v>
      </c>
      <c r="AO10" s="248" t="s">
        <v>50</v>
      </c>
      <c r="AP10" s="218" t="s">
        <v>52</v>
      </c>
      <c r="AQ10" s="218" t="s">
        <v>35</v>
      </c>
      <c r="AR10" s="248" t="s">
        <v>46</v>
      </c>
      <c r="AS10" s="248" t="s">
        <v>50</v>
      </c>
      <c r="AT10" s="218" t="s">
        <v>52</v>
      </c>
      <c r="AU10" s="218" t="s">
        <v>35</v>
      </c>
      <c r="AV10" s="248" t="s">
        <v>46</v>
      </c>
      <c r="AW10" s="248" t="s">
        <v>50</v>
      </c>
      <c r="AX10" s="218" t="s">
        <v>52</v>
      </c>
      <c r="AY10" s="298"/>
      <c r="AZ10" s="297"/>
      <c r="BA10" s="297"/>
      <c r="BB10" s="298"/>
      <c r="BC10" s="298"/>
      <c r="BD10" s="297"/>
      <c r="BE10" s="297"/>
      <c r="BF10" s="298"/>
      <c r="BG10" s="218"/>
      <c r="BH10" s="248"/>
      <c r="BI10" s="248"/>
      <c r="BJ10" s="218"/>
      <c r="BK10" s="218"/>
      <c r="BL10" s="248"/>
      <c r="BM10" s="248"/>
      <c r="BN10" s="218"/>
      <c r="BO10" s="218"/>
      <c r="BP10" s="248"/>
      <c r="BQ10" s="248"/>
      <c r="BR10" s="218"/>
      <c r="BS10" s="218"/>
      <c r="BT10" s="248"/>
      <c r="BU10" s="248"/>
      <c r="BV10" s="218"/>
      <c r="BW10" s="218"/>
      <c r="BX10" s="248"/>
      <c r="BY10" s="248"/>
      <c r="BZ10" s="218"/>
      <c r="CA10" s="218"/>
      <c r="CB10" s="248"/>
      <c r="CC10" s="248"/>
      <c r="CD10" s="218"/>
      <c r="CE10" s="218"/>
      <c r="CF10" s="248"/>
      <c r="CG10" s="248"/>
      <c r="CH10" s="218"/>
      <c r="CI10" s="248"/>
      <c r="CJ10" s="248"/>
      <c r="CK10" s="218"/>
      <c r="CL10" s="296" t="s">
        <v>18</v>
      </c>
      <c r="CM10" s="313">
        <v>0.05</v>
      </c>
      <c r="CN10" s="296" t="s">
        <v>29</v>
      </c>
      <c r="CO10" s="313">
        <v>0.8</v>
      </c>
      <c r="CP10" s="229" t="s">
        <v>15</v>
      </c>
      <c r="CQ10" s="312">
        <v>4.0000000000000008E-2</v>
      </c>
      <c r="CR10" s="292" t="s">
        <v>238</v>
      </c>
      <c r="CS10" s="339">
        <v>3</v>
      </c>
      <c r="CT10" s="218"/>
      <c r="CU10" s="217" t="s">
        <v>637</v>
      </c>
      <c r="CV10" s="341" t="s">
        <v>638</v>
      </c>
      <c r="CW10" s="242"/>
      <c r="CX10" s="244">
        <v>11</v>
      </c>
      <c r="CY10" s="245">
        <v>4</v>
      </c>
      <c r="CZ10" s="244" t="s">
        <v>634</v>
      </c>
      <c r="DA10" s="237">
        <v>0.8</v>
      </c>
      <c r="DB10" s="238">
        <v>0.25</v>
      </c>
      <c r="DC10" s="238">
        <v>0.25</v>
      </c>
      <c r="DD10" s="244">
        <v>0.5</v>
      </c>
      <c r="DE10" s="271">
        <v>1</v>
      </c>
      <c r="DF10" s="272">
        <v>0.2</v>
      </c>
      <c r="DG10" s="271">
        <v>4</v>
      </c>
      <c r="DH10" s="271"/>
      <c r="DI10" s="272">
        <v>0.8</v>
      </c>
      <c r="DJ10" s="238">
        <v>0.25</v>
      </c>
      <c r="DK10" s="238">
        <v>0.25</v>
      </c>
      <c r="DL10" s="244">
        <v>0.5</v>
      </c>
      <c r="DM10" s="271">
        <v>1</v>
      </c>
      <c r="DN10" s="272">
        <v>0.1</v>
      </c>
      <c r="DO10" s="271">
        <v>4</v>
      </c>
      <c r="DP10" s="272">
        <v>0.8</v>
      </c>
      <c r="DQ10" s="238">
        <v>0.25</v>
      </c>
      <c r="DR10" s="238">
        <v>0.25</v>
      </c>
      <c r="DS10" s="244">
        <v>0.5</v>
      </c>
      <c r="DT10" s="271">
        <v>1</v>
      </c>
      <c r="DU10" s="272">
        <v>0.05</v>
      </c>
      <c r="DV10" s="271">
        <v>4</v>
      </c>
      <c r="DW10" s="272">
        <v>0.8</v>
      </c>
      <c r="DX10" s="238">
        <v>0</v>
      </c>
      <c r="DY10" s="238">
        <v>0</v>
      </c>
      <c r="DZ10" s="244">
        <v>0</v>
      </c>
      <c r="EA10" s="271">
        <v>1</v>
      </c>
      <c r="EB10" s="272">
        <v>0.05</v>
      </c>
      <c r="EC10" s="271">
        <v>4</v>
      </c>
      <c r="ED10" s="272">
        <v>0.8</v>
      </c>
      <c r="EE10" s="238">
        <v>0</v>
      </c>
      <c r="EF10" s="238">
        <v>0</v>
      </c>
      <c r="EG10" s="244">
        <v>0</v>
      </c>
      <c r="EH10" s="271">
        <v>1</v>
      </c>
      <c r="EI10" s="272">
        <v>0.05</v>
      </c>
      <c r="EJ10" s="271">
        <v>4</v>
      </c>
      <c r="EK10" s="272">
        <v>0.8</v>
      </c>
      <c r="EL10" s="238">
        <v>0</v>
      </c>
      <c r="EM10" s="238">
        <v>0</v>
      </c>
      <c r="EN10" s="244">
        <v>0</v>
      </c>
      <c r="EO10" s="271">
        <v>1</v>
      </c>
      <c r="EP10" s="272">
        <v>0.05</v>
      </c>
      <c r="EQ10" s="271">
        <v>4</v>
      </c>
      <c r="ER10" s="272">
        <v>0.8</v>
      </c>
      <c r="ES10" s="238">
        <v>0</v>
      </c>
      <c r="ET10" s="238">
        <v>0</v>
      </c>
      <c r="EU10" s="244">
        <v>0</v>
      </c>
      <c r="EV10" s="271">
        <v>1</v>
      </c>
      <c r="EW10" s="272">
        <v>0.05</v>
      </c>
      <c r="EX10" s="271">
        <v>4</v>
      </c>
      <c r="EY10" s="272">
        <v>0.8</v>
      </c>
      <c r="EZ10" s="238">
        <v>0</v>
      </c>
      <c r="FA10" s="238">
        <v>0</v>
      </c>
      <c r="FB10" s="244">
        <v>0</v>
      </c>
      <c r="FC10" s="271">
        <v>1</v>
      </c>
      <c r="FD10" s="272">
        <v>0.05</v>
      </c>
      <c r="FE10" s="271">
        <v>4</v>
      </c>
      <c r="FF10" s="272">
        <v>0.8</v>
      </c>
      <c r="FG10" s="238">
        <v>0</v>
      </c>
      <c r="FH10" s="238">
        <v>0</v>
      </c>
      <c r="FI10" s="244">
        <v>0</v>
      </c>
      <c r="FJ10" s="271">
        <v>1</v>
      </c>
      <c r="FK10" s="272">
        <v>0.05</v>
      </c>
      <c r="FL10" s="271">
        <v>4</v>
      </c>
      <c r="FM10" s="272">
        <v>0.8</v>
      </c>
      <c r="FN10" s="238">
        <v>0</v>
      </c>
      <c r="FO10" s="238">
        <v>0</v>
      </c>
      <c r="FP10" s="244">
        <v>0</v>
      </c>
      <c r="FQ10" s="271">
        <v>1</v>
      </c>
      <c r="FR10" s="272">
        <v>0.05</v>
      </c>
      <c r="FS10" s="271">
        <v>4</v>
      </c>
      <c r="FT10" s="272">
        <v>0.8</v>
      </c>
      <c r="FU10" s="238">
        <v>0</v>
      </c>
      <c r="FV10" s="238">
        <v>0</v>
      </c>
      <c r="FW10" s="244">
        <v>0</v>
      </c>
      <c r="FX10" s="271">
        <v>1</v>
      </c>
      <c r="FY10" s="272">
        <v>0.05</v>
      </c>
      <c r="FZ10" s="271">
        <v>4</v>
      </c>
      <c r="GA10" s="272">
        <v>0.8</v>
      </c>
      <c r="GB10" s="238">
        <v>0</v>
      </c>
      <c r="GC10" s="238">
        <v>0</v>
      </c>
      <c r="GD10" s="244">
        <v>0</v>
      </c>
      <c r="GE10" s="271">
        <v>1</v>
      </c>
      <c r="GF10" s="272">
        <v>0.05</v>
      </c>
      <c r="GG10" s="271">
        <v>4</v>
      </c>
      <c r="GH10" s="272">
        <v>0.8</v>
      </c>
      <c r="GI10" s="272">
        <v>0.8</v>
      </c>
      <c r="GJ10" s="241"/>
      <c r="GK10" s="208"/>
      <c r="BLP10" s="208"/>
    </row>
    <row r="11" spans="1:193 1680:1680" ht="409.6" x14ac:dyDescent="0.3">
      <c r="A11" s="316">
        <v>3</v>
      </c>
      <c r="B11" s="296" t="s">
        <v>626</v>
      </c>
      <c r="C11" s="292" t="s">
        <v>639</v>
      </c>
      <c r="D11" s="317" t="s">
        <v>205</v>
      </c>
      <c r="E11" s="318" t="s">
        <v>196</v>
      </c>
      <c r="F11" s="295" t="s">
        <v>225</v>
      </c>
      <c r="G11" s="291" t="s">
        <v>211</v>
      </c>
      <c r="H11" s="318" t="s">
        <v>185</v>
      </c>
      <c r="I11" s="294" t="s">
        <v>20</v>
      </c>
      <c r="J11" s="294" t="s">
        <v>53</v>
      </c>
      <c r="K11" s="294" t="s">
        <v>54</v>
      </c>
      <c r="L11" s="294" t="s">
        <v>54</v>
      </c>
      <c r="M11" s="294" t="s">
        <v>53</v>
      </c>
      <c r="N11" s="294" t="s">
        <v>54</v>
      </c>
      <c r="O11" s="294" t="s">
        <v>54</v>
      </c>
      <c r="P11" s="294" t="s">
        <v>54</v>
      </c>
      <c r="Q11" s="294" t="s">
        <v>53</v>
      </c>
      <c r="R11" s="294" t="s">
        <v>54</v>
      </c>
      <c r="S11" s="294" t="s">
        <v>54</v>
      </c>
      <c r="T11" s="294" t="s">
        <v>54</v>
      </c>
      <c r="U11" s="294" t="s">
        <v>54</v>
      </c>
      <c r="V11" s="294" t="s">
        <v>54</v>
      </c>
      <c r="W11" s="294" t="s">
        <v>54</v>
      </c>
      <c r="X11" s="294" t="s">
        <v>53</v>
      </c>
      <c r="Y11" s="294" t="s">
        <v>53</v>
      </c>
      <c r="Z11" s="294" t="s">
        <v>53</v>
      </c>
      <c r="AA11" s="294" t="s">
        <v>53</v>
      </c>
      <c r="AB11" s="294" t="s">
        <v>53</v>
      </c>
      <c r="AC11" s="319" t="s">
        <v>20</v>
      </c>
      <c r="AD11" s="320">
        <v>0.4</v>
      </c>
      <c r="AE11" s="319" t="s">
        <v>29</v>
      </c>
      <c r="AF11" s="320">
        <v>0.8</v>
      </c>
      <c r="AG11" s="240" t="s">
        <v>15</v>
      </c>
      <c r="AH11" s="320">
        <v>0.32000000000000006</v>
      </c>
      <c r="AI11" s="292" t="s">
        <v>640</v>
      </c>
      <c r="AJ11" s="295" t="s">
        <v>641</v>
      </c>
      <c r="AK11" s="318" t="s">
        <v>642</v>
      </c>
      <c r="AL11" s="291" t="s">
        <v>631</v>
      </c>
      <c r="AM11" s="295" t="s">
        <v>35</v>
      </c>
      <c r="AN11" s="295" t="s">
        <v>46</v>
      </c>
      <c r="AO11" s="295" t="s">
        <v>50</v>
      </c>
      <c r="AP11" s="295" t="s">
        <v>52</v>
      </c>
      <c r="AQ11" s="295" t="s">
        <v>35</v>
      </c>
      <c r="AR11" s="295" t="s">
        <v>46</v>
      </c>
      <c r="AS11" s="295" t="s">
        <v>50</v>
      </c>
      <c r="AT11" s="295" t="s">
        <v>52</v>
      </c>
      <c r="AU11" s="297"/>
      <c r="AV11" s="297"/>
      <c r="AW11" s="297"/>
      <c r="AX11" s="297"/>
      <c r="AY11" s="297"/>
      <c r="AZ11" s="297"/>
      <c r="BA11" s="297"/>
      <c r="BB11" s="297"/>
      <c r="BC11" s="297"/>
      <c r="BD11" s="297"/>
      <c r="BE11" s="295"/>
      <c r="BF11" s="295"/>
      <c r="BG11" s="295"/>
      <c r="BH11" s="295"/>
      <c r="BI11" s="295"/>
      <c r="BJ11" s="295"/>
      <c r="BK11" s="295"/>
      <c r="BL11" s="295"/>
      <c r="BM11" s="295"/>
      <c r="BN11" s="295"/>
      <c r="BO11" s="295"/>
      <c r="BP11" s="295"/>
      <c r="BQ11" s="295"/>
      <c r="BR11" s="295"/>
      <c r="BS11" s="295"/>
      <c r="BT11" s="295"/>
      <c r="BU11" s="295"/>
      <c r="BV11" s="295"/>
      <c r="BW11" s="295"/>
      <c r="BX11" s="295"/>
      <c r="BY11" s="295"/>
      <c r="BZ11" s="295"/>
      <c r="CA11" s="295"/>
      <c r="CB11" s="295"/>
      <c r="CC11" s="295"/>
      <c r="CD11" s="295"/>
      <c r="CE11" s="295"/>
      <c r="CF11" s="295"/>
      <c r="CG11" s="295"/>
      <c r="CH11" s="295"/>
      <c r="CI11" s="295"/>
      <c r="CJ11" s="295"/>
      <c r="CK11" s="295"/>
      <c r="CL11" s="296" t="s">
        <v>18</v>
      </c>
      <c r="CM11" s="321">
        <v>0.1</v>
      </c>
      <c r="CN11" s="296" t="s">
        <v>29</v>
      </c>
      <c r="CO11" s="321">
        <v>0.8</v>
      </c>
      <c r="CP11" s="296" t="s">
        <v>15</v>
      </c>
      <c r="CQ11" s="320">
        <v>8.0000000000000016E-2</v>
      </c>
      <c r="CR11" s="292" t="s">
        <v>475</v>
      </c>
      <c r="CS11" s="340">
        <v>3</v>
      </c>
      <c r="CT11" s="295"/>
      <c r="CU11" s="217" t="s">
        <v>643</v>
      </c>
      <c r="CV11" s="341" t="s">
        <v>633</v>
      </c>
      <c r="CW11" s="320"/>
      <c r="CX11" s="322">
        <v>11</v>
      </c>
      <c r="CY11" s="323">
        <v>4</v>
      </c>
      <c r="CZ11" s="322" t="s">
        <v>634</v>
      </c>
      <c r="DA11" s="324">
        <v>0.8</v>
      </c>
      <c r="DB11" s="325">
        <v>0.25</v>
      </c>
      <c r="DC11" s="325">
        <v>0.25</v>
      </c>
      <c r="DD11" s="322">
        <v>0.5</v>
      </c>
      <c r="DE11" s="301">
        <v>1</v>
      </c>
      <c r="DF11" s="326">
        <v>0.2</v>
      </c>
      <c r="DG11" s="301">
        <v>4</v>
      </c>
      <c r="DH11" s="301"/>
      <c r="DI11" s="326">
        <v>0.8</v>
      </c>
      <c r="DJ11" s="325">
        <v>0.25</v>
      </c>
      <c r="DK11" s="325">
        <v>0.25</v>
      </c>
      <c r="DL11" s="322">
        <v>0.5</v>
      </c>
      <c r="DM11" s="301">
        <v>1</v>
      </c>
      <c r="DN11" s="326">
        <v>0.1</v>
      </c>
      <c r="DO11" s="301">
        <v>4</v>
      </c>
      <c r="DP11" s="326">
        <v>0.8</v>
      </c>
      <c r="DQ11" s="325">
        <v>0</v>
      </c>
      <c r="DR11" s="325">
        <v>0</v>
      </c>
      <c r="DS11" s="322">
        <v>0</v>
      </c>
      <c r="DT11" s="301">
        <v>1</v>
      </c>
      <c r="DU11" s="326">
        <v>0.1</v>
      </c>
      <c r="DV11" s="301">
        <v>4</v>
      </c>
      <c r="DW11" s="326">
        <v>0.8</v>
      </c>
      <c r="DX11" s="325">
        <v>0</v>
      </c>
      <c r="DY11" s="325">
        <v>0</v>
      </c>
      <c r="DZ11" s="322">
        <v>0</v>
      </c>
      <c r="EA11" s="301">
        <v>1</v>
      </c>
      <c r="EB11" s="326">
        <v>0.1</v>
      </c>
      <c r="EC11" s="301">
        <v>4</v>
      </c>
      <c r="ED11" s="326">
        <v>0.8</v>
      </c>
      <c r="EE11" s="325">
        <v>0</v>
      </c>
      <c r="EF11" s="325">
        <v>0</v>
      </c>
      <c r="EG11" s="322">
        <v>0</v>
      </c>
      <c r="EH11" s="301">
        <v>1</v>
      </c>
      <c r="EI11" s="326">
        <v>0.1</v>
      </c>
      <c r="EJ11" s="301">
        <v>4</v>
      </c>
      <c r="EK11" s="326">
        <v>0.8</v>
      </c>
      <c r="EL11" s="325">
        <v>0</v>
      </c>
      <c r="EM11" s="325">
        <v>0</v>
      </c>
      <c r="EN11" s="322">
        <v>0</v>
      </c>
      <c r="EO11" s="301">
        <v>1</v>
      </c>
      <c r="EP11" s="326">
        <v>0.1</v>
      </c>
      <c r="EQ11" s="301">
        <v>4</v>
      </c>
      <c r="ER11" s="326">
        <v>0.8</v>
      </c>
      <c r="ES11" s="325">
        <v>0</v>
      </c>
      <c r="ET11" s="325">
        <v>0</v>
      </c>
      <c r="EU11" s="322">
        <v>0</v>
      </c>
      <c r="EV11" s="301">
        <v>1</v>
      </c>
      <c r="EW11" s="326">
        <v>0.1</v>
      </c>
      <c r="EX11" s="301">
        <v>4</v>
      </c>
      <c r="EY11" s="326">
        <v>0.8</v>
      </c>
      <c r="EZ11" s="325">
        <v>0</v>
      </c>
      <c r="FA11" s="325">
        <v>0</v>
      </c>
      <c r="FB11" s="322">
        <v>0</v>
      </c>
      <c r="FC11" s="301">
        <v>1</v>
      </c>
      <c r="FD11" s="326">
        <v>0.1</v>
      </c>
      <c r="FE11" s="301">
        <v>4</v>
      </c>
      <c r="FF11" s="326">
        <v>0.8</v>
      </c>
      <c r="FG11" s="325">
        <v>0</v>
      </c>
      <c r="FH11" s="325">
        <v>0</v>
      </c>
      <c r="FI11" s="322">
        <v>0</v>
      </c>
      <c r="FJ11" s="301">
        <v>1</v>
      </c>
      <c r="FK11" s="326">
        <v>0.1</v>
      </c>
      <c r="FL11" s="301">
        <v>4</v>
      </c>
      <c r="FM11" s="326">
        <v>0.8</v>
      </c>
      <c r="FN11" s="325">
        <v>0</v>
      </c>
      <c r="FO11" s="325">
        <v>0</v>
      </c>
      <c r="FP11" s="322">
        <v>0</v>
      </c>
      <c r="FQ11" s="301">
        <v>1</v>
      </c>
      <c r="FR11" s="326">
        <v>0.1</v>
      </c>
      <c r="FS11" s="301">
        <v>4</v>
      </c>
      <c r="FT11" s="326">
        <v>0.8</v>
      </c>
      <c r="FU11" s="325">
        <v>0</v>
      </c>
      <c r="FV11" s="325">
        <v>0</v>
      </c>
      <c r="FW11" s="322">
        <v>0</v>
      </c>
      <c r="FX11" s="301">
        <v>1</v>
      </c>
      <c r="FY11" s="326">
        <v>0.1</v>
      </c>
      <c r="FZ11" s="301">
        <v>4</v>
      </c>
      <c r="GA11" s="326">
        <v>0.8</v>
      </c>
      <c r="GB11" s="325">
        <v>0</v>
      </c>
      <c r="GC11" s="325">
        <v>0</v>
      </c>
      <c r="GD11" s="322">
        <v>0</v>
      </c>
      <c r="GE11" s="301">
        <v>1</v>
      </c>
      <c r="GF11" s="326">
        <v>0.1</v>
      </c>
      <c r="GG11" s="301">
        <v>4</v>
      </c>
      <c r="GH11" s="326">
        <v>0.8</v>
      </c>
      <c r="GI11" s="326">
        <v>0.8</v>
      </c>
      <c r="GJ11" s="302"/>
      <c r="GK11" s="302"/>
      <c r="BLP11" s="302"/>
    </row>
    <row r="12" spans="1:193 1680:1680" ht="409.6" x14ac:dyDescent="0.3">
      <c r="A12" s="316">
        <v>4</v>
      </c>
      <c r="B12" s="296" t="s">
        <v>626</v>
      </c>
      <c r="C12" s="292" t="s">
        <v>644</v>
      </c>
      <c r="D12" s="317" t="s">
        <v>206</v>
      </c>
      <c r="E12" s="318" t="s">
        <v>196</v>
      </c>
      <c r="F12" s="295" t="s">
        <v>225</v>
      </c>
      <c r="G12" s="291" t="s">
        <v>211</v>
      </c>
      <c r="H12" s="318" t="s">
        <v>185</v>
      </c>
      <c r="I12" s="294" t="s">
        <v>20</v>
      </c>
      <c r="J12" s="294" t="s">
        <v>53</v>
      </c>
      <c r="K12" s="294" t="s">
        <v>54</v>
      </c>
      <c r="L12" s="294" t="s">
        <v>54</v>
      </c>
      <c r="M12" s="294" t="s">
        <v>53</v>
      </c>
      <c r="N12" s="294" t="s">
        <v>54</v>
      </c>
      <c r="O12" s="294" t="s">
        <v>54</v>
      </c>
      <c r="P12" s="294" t="s">
        <v>54</v>
      </c>
      <c r="Q12" s="294" t="s">
        <v>53</v>
      </c>
      <c r="R12" s="294" t="s">
        <v>54</v>
      </c>
      <c r="S12" s="294" t="s">
        <v>54</v>
      </c>
      <c r="T12" s="294" t="s">
        <v>54</v>
      </c>
      <c r="U12" s="294" t="s">
        <v>54</v>
      </c>
      <c r="V12" s="294" t="s">
        <v>54</v>
      </c>
      <c r="W12" s="294" t="s">
        <v>54</v>
      </c>
      <c r="X12" s="294" t="s">
        <v>53</v>
      </c>
      <c r="Y12" s="294" t="s">
        <v>53</v>
      </c>
      <c r="Z12" s="294" t="s">
        <v>53</v>
      </c>
      <c r="AA12" s="294" t="s">
        <v>53</v>
      </c>
      <c r="AB12" s="294" t="s">
        <v>53</v>
      </c>
      <c r="AC12" s="319" t="s">
        <v>20</v>
      </c>
      <c r="AD12" s="320">
        <v>0.4</v>
      </c>
      <c r="AE12" s="319" t="s">
        <v>29</v>
      </c>
      <c r="AF12" s="320">
        <v>0.8</v>
      </c>
      <c r="AG12" s="240" t="s">
        <v>15</v>
      </c>
      <c r="AH12" s="320">
        <v>0.32000000000000006</v>
      </c>
      <c r="AI12" s="292" t="s">
        <v>640</v>
      </c>
      <c r="AJ12" s="295" t="s">
        <v>641</v>
      </c>
      <c r="AK12" s="318" t="s">
        <v>642</v>
      </c>
      <c r="AL12" s="291" t="s">
        <v>631</v>
      </c>
      <c r="AM12" s="295" t="s">
        <v>35</v>
      </c>
      <c r="AN12" s="295" t="s">
        <v>46</v>
      </c>
      <c r="AO12" s="295" t="s">
        <v>50</v>
      </c>
      <c r="AP12" s="295" t="s">
        <v>52</v>
      </c>
      <c r="AQ12" s="295" t="s">
        <v>35</v>
      </c>
      <c r="AR12" s="295" t="s">
        <v>46</v>
      </c>
      <c r="AS12" s="295" t="s">
        <v>50</v>
      </c>
      <c r="AT12" s="295" t="s">
        <v>52</v>
      </c>
      <c r="AU12" s="297"/>
      <c r="AV12" s="297"/>
      <c r="AW12" s="297"/>
      <c r="AX12" s="297"/>
      <c r="AY12" s="297"/>
      <c r="AZ12" s="297"/>
      <c r="BA12" s="297"/>
      <c r="BB12" s="297"/>
      <c r="BC12" s="297"/>
      <c r="BD12" s="297"/>
      <c r="BE12" s="295"/>
      <c r="BF12" s="295"/>
      <c r="BG12" s="295"/>
      <c r="BH12" s="295"/>
      <c r="BI12" s="295"/>
      <c r="BJ12" s="295"/>
      <c r="BK12" s="295"/>
      <c r="BL12" s="295"/>
      <c r="BM12" s="295"/>
      <c r="BN12" s="295"/>
      <c r="BO12" s="295"/>
      <c r="BP12" s="295"/>
      <c r="BQ12" s="295"/>
      <c r="BR12" s="295"/>
      <c r="BS12" s="295"/>
      <c r="BT12" s="295"/>
      <c r="BU12" s="295"/>
      <c r="BV12" s="295"/>
      <c r="BW12" s="295"/>
      <c r="BX12" s="295"/>
      <c r="BY12" s="295"/>
      <c r="BZ12" s="295"/>
      <c r="CA12" s="295"/>
      <c r="CB12" s="295"/>
      <c r="CC12" s="295"/>
      <c r="CD12" s="295"/>
      <c r="CE12" s="295"/>
      <c r="CF12" s="295"/>
      <c r="CG12" s="295"/>
      <c r="CH12" s="295"/>
      <c r="CI12" s="295"/>
      <c r="CJ12" s="295"/>
      <c r="CK12" s="295"/>
      <c r="CL12" s="296" t="s">
        <v>18</v>
      </c>
      <c r="CM12" s="321">
        <v>0.1</v>
      </c>
      <c r="CN12" s="296" t="s">
        <v>29</v>
      </c>
      <c r="CO12" s="321">
        <v>0.8</v>
      </c>
      <c r="CP12" s="296" t="s">
        <v>15</v>
      </c>
      <c r="CQ12" s="320">
        <v>8.0000000000000016E-2</v>
      </c>
      <c r="CR12" s="292" t="s">
        <v>238</v>
      </c>
      <c r="CS12" s="340">
        <v>3</v>
      </c>
      <c r="CT12" s="295"/>
      <c r="CU12" s="217" t="s">
        <v>645</v>
      </c>
      <c r="CV12" s="341" t="s">
        <v>633</v>
      </c>
      <c r="CW12" s="320"/>
      <c r="CX12" s="322">
        <v>11</v>
      </c>
      <c r="CY12" s="323">
        <v>4</v>
      </c>
      <c r="CZ12" s="322" t="s">
        <v>634</v>
      </c>
      <c r="DA12" s="324">
        <v>0.8</v>
      </c>
      <c r="DB12" s="325">
        <v>0.25</v>
      </c>
      <c r="DC12" s="325">
        <v>0.25</v>
      </c>
      <c r="DD12" s="322">
        <v>0.5</v>
      </c>
      <c r="DE12" s="301">
        <v>1</v>
      </c>
      <c r="DF12" s="326">
        <v>0.2</v>
      </c>
      <c r="DG12" s="301">
        <v>4</v>
      </c>
      <c r="DH12" s="301"/>
      <c r="DI12" s="326">
        <v>0.8</v>
      </c>
      <c r="DJ12" s="325">
        <v>0.25</v>
      </c>
      <c r="DK12" s="325">
        <v>0.25</v>
      </c>
      <c r="DL12" s="322">
        <v>0.5</v>
      </c>
      <c r="DM12" s="301">
        <v>1</v>
      </c>
      <c r="DN12" s="326">
        <v>0.1</v>
      </c>
      <c r="DO12" s="301">
        <v>4</v>
      </c>
      <c r="DP12" s="326">
        <v>0.8</v>
      </c>
      <c r="DQ12" s="325">
        <v>0</v>
      </c>
      <c r="DR12" s="325">
        <v>0</v>
      </c>
      <c r="DS12" s="322">
        <v>0</v>
      </c>
      <c r="DT12" s="301">
        <v>1</v>
      </c>
      <c r="DU12" s="326">
        <v>0.1</v>
      </c>
      <c r="DV12" s="301">
        <v>4</v>
      </c>
      <c r="DW12" s="326">
        <v>0.8</v>
      </c>
      <c r="DX12" s="325">
        <v>0</v>
      </c>
      <c r="DY12" s="325">
        <v>0</v>
      </c>
      <c r="DZ12" s="322">
        <v>0</v>
      </c>
      <c r="EA12" s="301">
        <v>1</v>
      </c>
      <c r="EB12" s="326">
        <v>0.1</v>
      </c>
      <c r="EC12" s="301">
        <v>4</v>
      </c>
      <c r="ED12" s="326">
        <v>0.8</v>
      </c>
      <c r="EE12" s="325">
        <v>0</v>
      </c>
      <c r="EF12" s="325">
        <v>0</v>
      </c>
      <c r="EG12" s="322">
        <v>0</v>
      </c>
      <c r="EH12" s="301">
        <v>1</v>
      </c>
      <c r="EI12" s="326">
        <v>0.1</v>
      </c>
      <c r="EJ12" s="301">
        <v>4</v>
      </c>
      <c r="EK12" s="326">
        <v>0.8</v>
      </c>
      <c r="EL12" s="325">
        <v>0</v>
      </c>
      <c r="EM12" s="325">
        <v>0</v>
      </c>
      <c r="EN12" s="322">
        <v>0</v>
      </c>
      <c r="EO12" s="301">
        <v>1</v>
      </c>
      <c r="EP12" s="326">
        <v>0.1</v>
      </c>
      <c r="EQ12" s="301">
        <v>4</v>
      </c>
      <c r="ER12" s="326">
        <v>0.8</v>
      </c>
      <c r="ES12" s="325">
        <v>0</v>
      </c>
      <c r="ET12" s="325">
        <v>0</v>
      </c>
      <c r="EU12" s="322">
        <v>0</v>
      </c>
      <c r="EV12" s="301">
        <v>1</v>
      </c>
      <c r="EW12" s="326">
        <v>0.1</v>
      </c>
      <c r="EX12" s="301">
        <v>4</v>
      </c>
      <c r="EY12" s="326">
        <v>0.8</v>
      </c>
      <c r="EZ12" s="325">
        <v>0</v>
      </c>
      <c r="FA12" s="325">
        <v>0</v>
      </c>
      <c r="FB12" s="322">
        <v>0</v>
      </c>
      <c r="FC12" s="301">
        <v>1</v>
      </c>
      <c r="FD12" s="326">
        <v>0.1</v>
      </c>
      <c r="FE12" s="301">
        <v>4</v>
      </c>
      <c r="FF12" s="326">
        <v>0.8</v>
      </c>
      <c r="FG12" s="325">
        <v>0</v>
      </c>
      <c r="FH12" s="325">
        <v>0</v>
      </c>
      <c r="FI12" s="322">
        <v>0</v>
      </c>
      <c r="FJ12" s="301">
        <v>1</v>
      </c>
      <c r="FK12" s="326">
        <v>0.1</v>
      </c>
      <c r="FL12" s="301">
        <v>4</v>
      </c>
      <c r="FM12" s="326">
        <v>0.8</v>
      </c>
      <c r="FN12" s="325">
        <v>0</v>
      </c>
      <c r="FO12" s="325">
        <v>0</v>
      </c>
      <c r="FP12" s="322">
        <v>0</v>
      </c>
      <c r="FQ12" s="301">
        <v>1</v>
      </c>
      <c r="FR12" s="326">
        <v>0.1</v>
      </c>
      <c r="FS12" s="301">
        <v>4</v>
      </c>
      <c r="FT12" s="326">
        <v>0.8</v>
      </c>
      <c r="FU12" s="325">
        <v>0</v>
      </c>
      <c r="FV12" s="325">
        <v>0</v>
      </c>
      <c r="FW12" s="322">
        <v>0</v>
      </c>
      <c r="FX12" s="301">
        <v>1</v>
      </c>
      <c r="FY12" s="326">
        <v>0.1</v>
      </c>
      <c r="FZ12" s="301">
        <v>4</v>
      </c>
      <c r="GA12" s="326">
        <v>0.8</v>
      </c>
      <c r="GB12" s="325">
        <v>0</v>
      </c>
      <c r="GC12" s="325">
        <v>0</v>
      </c>
      <c r="GD12" s="322">
        <v>0</v>
      </c>
      <c r="GE12" s="301">
        <v>1</v>
      </c>
      <c r="GF12" s="326">
        <v>0.1</v>
      </c>
      <c r="GG12" s="301">
        <v>4</v>
      </c>
      <c r="GH12" s="326">
        <v>0.8</v>
      </c>
      <c r="GI12" s="326">
        <v>0.8</v>
      </c>
      <c r="GJ12" s="302"/>
      <c r="GK12" s="302"/>
      <c r="BLP12" s="302"/>
    </row>
    <row r="13" spans="1:193 1680:1680" ht="409.6" x14ac:dyDescent="0.3">
      <c r="A13" s="316">
        <v>5</v>
      </c>
      <c r="B13" s="328" t="s">
        <v>646</v>
      </c>
      <c r="C13" s="292" t="s">
        <v>647</v>
      </c>
      <c r="D13" s="317" t="s">
        <v>205</v>
      </c>
      <c r="E13" s="318" t="s">
        <v>196</v>
      </c>
      <c r="F13" s="218" t="s">
        <v>225</v>
      </c>
      <c r="G13" s="291" t="s">
        <v>211</v>
      </c>
      <c r="H13" s="291" t="s">
        <v>185</v>
      </c>
      <c r="I13" s="216" t="s">
        <v>20</v>
      </c>
      <c r="J13" s="216" t="s">
        <v>53</v>
      </c>
      <c r="K13" s="216" t="s">
        <v>54</v>
      </c>
      <c r="L13" s="216" t="s">
        <v>54</v>
      </c>
      <c r="M13" s="216" t="s">
        <v>53</v>
      </c>
      <c r="N13" s="216" t="s">
        <v>54</v>
      </c>
      <c r="O13" s="216" t="s">
        <v>54</v>
      </c>
      <c r="P13" s="216" t="s">
        <v>54</v>
      </c>
      <c r="Q13" s="216" t="s">
        <v>53</v>
      </c>
      <c r="R13" s="216" t="s">
        <v>54</v>
      </c>
      <c r="S13" s="216" t="s">
        <v>54</v>
      </c>
      <c r="T13" s="216" t="s">
        <v>54</v>
      </c>
      <c r="U13" s="216" t="s">
        <v>54</v>
      </c>
      <c r="V13" s="216" t="s">
        <v>54</v>
      </c>
      <c r="W13" s="216" t="s">
        <v>54</v>
      </c>
      <c r="X13" s="216" t="s">
        <v>53</v>
      </c>
      <c r="Y13" s="216" t="s">
        <v>53</v>
      </c>
      <c r="Z13" s="216" t="s">
        <v>53</v>
      </c>
      <c r="AA13" s="216" t="s">
        <v>53</v>
      </c>
      <c r="AB13" s="216" t="s">
        <v>53</v>
      </c>
      <c r="AC13" s="311" t="s">
        <v>20</v>
      </c>
      <c r="AD13" s="312">
        <v>0.4</v>
      </c>
      <c r="AE13" s="311" t="s">
        <v>29</v>
      </c>
      <c r="AF13" s="312">
        <v>0.8</v>
      </c>
      <c r="AG13" s="240" t="s">
        <v>15</v>
      </c>
      <c r="AH13" s="312">
        <v>0.32000000000000006</v>
      </c>
      <c r="AI13" s="290" t="s">
        <v>648</v>
      </c>
      <c r="AJ13" s="248" t="s">
        <v>97</v>
      </c>
      <c r="AK13" s="318" t="s">
        <v>649</v>
      </c>
      <c r="AL13" s="291" t="s">
        <v>631</v>
      </c>
      <c r="AM13" s="218" t="s">
        <v>35</v>
      </c>
      <c r="AN13" s="248" t="s">
        <v>46</v>
      </c>
      <c r="AO13" s="248" t="s">
        <v>50</v>
      </c>
      <c r="AP13" s="218" t="s">
        <v>52</v>
      </c>
      <c r="AQ13" s="300" t="s">
        <v>35</v>
      </c>
      <c r="AR13" s="295" t="s">
        <v>46</v>
      </c>
      <c r="AS13" s="295" t="s">
        <v>50</v>
      </c>
      <c r="AT13" s="300" t="s">
        <v>52</v>
      </c>
      <c r="AU13" s="298"/>
      <c r="AV13" s="297"/>
      <c r="AW13" s="297"/>
      <c r="AX13" s="298"/>
      <c r="AY13" s="218"/>
      <c r="AZ13" s="248"/>
      <c r="BA13" s="248"/>
      <c r="BB13" s="218"/>
      <c r="BC13" s="218"/>
      <c r="BD13" s="248"/>
      <c r="BE13" s="248"/>
      <c r="BF13" s="218"/>
      <c r="BG13" s="218"/>
      <c r="BH13" s="248"/>
      <c r="BI13" s="248"/>
      <c r="BJ13" s="218"/>
      <c r="BK13" s="218"/>
      <c r="BL13" s="248"/>
      <c r="BM13" s="248"/>
      <c r="BN13" s="218"/>
      <c r="BO13" s="218"/>
      <c r="BP13" s="248"/>
      <c r="BQ13" s="248"/>
      <c r="BR13" s="218"/>
      <c r="BS13" s="218"/>
      <c r="BT13" s="248"/>
      <c r="BU13" s="248"/>
      <c r="BV13" s="218"/>
      <c r="BW13" s="218"/>
      <c r="BX13" s="248"/>
      <c r="BY13" s="248"/>
      <c r="BZ13" s="218"/>
      <c r="CA13" s="218"/>
      <c r="CB13" s="248"/>
      <c r="CC13" s="248"/>
      <c r="CD13" s="218"/>
      <c r="CE13" s="218"/>
      <c r="CF13" s="248"/>
      <c r="CG13" s="248"/>
      <c r="CH13" s="218"/>
      <c r="CI13" s="248"/>
      <c r="CJ13" s="248"/>
      <c r="CK13" s="218"/>
      <c r="CL13" s="296" t="s">
        <v>18</v>
      </c>
      <c r="CM13" s="313">
        <v>0.1</v>
      </c>
      <c r="CN13" s="296" t="s">
        <v>29</v>
      </c>
      <c r="CO13" s="313">
        <v>0.8</v>
      </c>
      <c r="CP13" s="229" t="s">
        <v>15</v>
      </c>
      <c r="CQ13" s="312">
        <v>8.0000000000000016E-2</v>
      </c>
      <c r="CR13" s="292" t="s">
        <v>475</v>
      </c>
      <c r="CS13" s="339">
        <v>3</v>
      </c>
      <c r="CT13" s="218"/>
      <c r="CU13" s="217" t="s">
        <v>650</v>
      </c>
      <c r="CV13" s="341" t="s">
        <v>651</v>
      </c>
      <c r="CW13" s="242"/>
      <c r="CX13" s="244">
        <v>11</v>
      </c>
      <c r="CY13" s="245">
        <v>4</v>
      </c>
      <c r="CZ13" s="244" t="s">
        <v>634</v>
      </c>
      <c r="DA13" s="237">
        <v>0.8</v>
      </c>
      <c r="DB13" s="238">
        <v>0.25</v>
      </c>
      <c r="DC13" s="238">
        <v>0.25</v>
      </c>
      <c r="DD13" s="244">
        <v>0.5</v>
      </c>
      <c r="DE13" s="271">
        <v>1</v>
      </c>
      <c r="DF13" s="272">
        <v>0.2</v>
      </c>
      <c r="DG13" s="271">
        <v>4</v>
      </c>
      <c r="DH13" s="271"/>
      <c r="DI13" s="272">
        <v>0.8</v>
      </c>
      <c r="DJ13" s="238">
        <v>0.25</v>
      </c>
      <c r="DK13" s="238">
        <v>0.25</v>
      </c>
      <c r="DL13" s="244">
        <v>0.5</v>
      </c>
      <c r="DM13" s="271">
        <v>1</v>
      </c>
      <c r="DN13" s="272">
        <v>0.1</v>
      </c>
      <c r="DO13" s="271">
        <v>4</v>
      </c>
      <c r="DP13" s="272">
        <v>0.8</v>
      </c>
      <c r="DQ13" s="238">
        <v>0</v>
      </c>
      <c r="DR13" s="238">
        <v>0</v>
      </c>
      <c r="DS13" s="244">
        <v>0</v>
      </c>
      <c r="DT13" s="271">
        <v>1</v>
      </c>
      <c r="DU13" s="272">
        <v>0.1</v>
      </c>
      <c r="DV13" s="271">
        <v>4</v>
      </c>
      <c r="DW13" s="272">
        <v>0.8</v>
      </c>
      <c r="DX13" s="238">
        <v>0</v>
      </c>
      <c r="DY13" s="238">
        <v>0</v>
      </c>
      <c r="DZ13" s="244">
        <v>0</v>
      </c>
      <c r="EA13" s="271">
        <v>1</v>
      </c>
      <c r="EB13" s="272">
        <v>0.1</v>
      </c>
      <c r="EC13" s="271">
        <v>4</v>
      </c>
      <c r="ED13" s="272">
        <v>0.8</v>
      </c>
      <c r="EE13" s="238">
        <v>0</v>
      </c>
      <c r="EF13" s="238">
        <v>0</v>
      </c>
      <c r="EG13" s="244">
        <v>0</v>
      </c>
      <c r="EH13" s="271">
        <v>1</v>
      </c>
      <c r="EI13" s="272">
        <v>0.1</v>
      </c>
      <c r="EJ13" s="271">
        <v>4</v>
      </c>
      <c r="EK13" s="272">
        <v>0.8</v>
      </c>
      <c r="EL13" s="238">
        <v>0</v>
      </c>
      <c r="EM13" s="238">
        <v>0</v>
      </c>
      <c r="EN13" s="244">
        <v>0</v>
      </c>
      <c r="EO13" s="271">
        <v>1</v>
      </c>
      <c r="EP13" s="272">
        <v>0.1</v>
      </c>
      <c r="EQ13" s="271">
        <v>4</v>
      </c>
      <c r="ER13" s="272">
        <v>0.8</v>
      </c>
      <c r="ES13" s="238">
        <v>0</v>
      </c>
      <c r="ET13" s="238">
        <v>0</v>
      </c>
      <c r="EU13" s="244">
        <v>0</v>
      </c>
      <c r="EV13" s="271">
        <v>1</v>
      </c>
      <c r="EW13" s="272">
        <v>0.1</v>
      </c>
      <c r="EX13" s="271">
        <v>4</v>
      </c>
      <c r="EY13" s="272">
        <v>0.8</v>
      </c>
      <c r="EZ13" s="238">
        <v>0</v>
      </c>
      <c r="FA13" s="238">
        <v>0</v>
      </c>
      <c r="FB13" s="244">
        <v>0</v>
      </c>
      <c r="FC13" s="271">
        <v>1</v>
      </c>
      <c r="FD13" s="272">
        <v>0.1</v>
      </c>
      <c r="FE13" s="271">
        <v>4</v>
      </c>
      <c r="FF13" s="272">
        <v>0.8</v>
      </c>
      <c r="FG13" s="238">
        <v>0</v>
      </c>
      <c r="FH13" s="238">
        <v>0</v>
      </c>
      <c r="FI13" s="244">
        <v>0</v>
      </c>
      <c r="FJ13" s="271">
        <v>1</v>
      </c>
      <c r="FK13" s="272">
        <v>0.1</v>
      </c>
      <c r="FL13" s="271">
        <v>4</v>
      </c>
      <c r="FM13" s="272">
        <v>0.8</v>
      </c>
      <c r="FN13" s="238">
        <v>0</v>
      </c>
      <c r="FO13" s="238">
        <v>0</v>
      </c>
      <c r="FP13" s="244">
        <v>0</v>
      </c>
      <c r="FQ13" s="271">
        <v>1</v>
      </c>
      <c r="FR13" s="272">
        <v>0.1</v>
      </c>
      <c r="FS13" s="271">
        <v>4</v>
      </c>
      <c r="FT13" s="272">
        <v>0.8</v>
      </c>
      <c r="FU13" s="238">
        <v>0</v>
      </c>
      <c r="FV13" s="238">
        <v>0</v>
      </c>
      <c r="FW13" s="244">
        <v>0</v>
      </c>
      <c r="FX13" s="271">
        <v>1</v>
      </c>
      <c r="FY13" s="272">
        <v>0.1</v>
      </c>
      <c r="FZ13" s="271">
        <v>4</v>
      </c>
      <c r="GA13" s="272">
        <v>0.8</v>
      </c>
      <c r="GB13" s="238">
        <v>0</v>
      </c>
      <c r="GC13" s="238">
        <v>0</v>
      </c>
      <c r="GD13" s="244">
        <v>0</v>
      </c>
      <c r="GE13" s="271">
        <v>1</v>
      </c>
      <c r="GF13" s="272">
        <v>0.1</v>
      </c>
      <c r="GG13" s="271">
        <v>4</v>
      </c>
      <c r="GH13" s="272">
        <v>0.8</v>
      </c>
      <c r="GI13" s="272">
        <v>0.8</v>
      </c>
      <c r="GJ13" s="241"/>
      <c r="GK13" s="208"/>
      <c r="BLP13" s="208"/>
    </row>
    <row r="14" spans="1:193 1680:1680" ht="409.6" x14ac:dyDescent="0.3">
      <c r="A14" s="316">
        <v>6</v>
      </c>
      <c r="B14" s="328" t="s">
        <v>646</v>
      </c>
      <c r="C14" s="292" t="s">
        <v>652</v>
      </c>
      <c r="D14" s="317" t="s">
        <v>206</v>
      </c>
      <c r="E14" s="318" t="s">
        <v>196</v>
      </c>
      <c r="F14" s="218" t="s">
        <v>5</v>
      </c>
      <c r="G14" s="291" t="s">
        <v>211</v>
      </c>
      <c r="H14" s="291" t="s">
        <v>185</v>
      </c>
      <c r="I14" s="216" t="s">
        <v>20</v>
      </c>
      <c r="J14" s="216" t="s">
        <v>53</v>
      </c>
      <c r="K14" s="216" t="s">
        <v>54</v>
      </c>
      <c r="L14" s="216" t="s">
        <v>54</v>
      </c>
      <c r="M14" s="216" t="s">
        <v>53</v>
      </c>
      <c r="N14" s="216" t="s">
        <v>54</v>
      </c>
      <c r="O14" s="216" t="s">
        <v>54</v>
      </c>
      <c r="P14" s="216" t="s">
        <v>54</v>
      </c>
      <c r="Q14" s="216" t="s">
        <v>53</v>
      </c>
      <c r="R14" s="216" t="s">
        <v>54</v>
      </c>
      <c r="S14" s="216" t="s">
        <v>54</v>
      </c>
      <c r="T14" s="216" t="s">
        <v>54</v>
      </c>
      <c r="U14" s="216" t="s">
        <v>54</v>
      </c>
      <c r="V14" s="216" t="s">
        <v>54</v>
      </c>
      <c r="W14" s="216" t="s">
        <v>54</v>
      </c>
      <c r="X14" s="216" t="s">
        <v>53</v>
      </c>
      <c r="Y14" s="216" t="s">
        <v>53</v>
      </c>
      <c r="Z14" s="216" t="s">
        <v>53</v>
      </c>
      <c r="AA14" s="216" t="s">
        <v>53</v>
      </c>
      <c r="AB14" s="216" t="s">
        <v>53</v>
      </c>
      <c r="AC14" s="311" t="s">
        <v>20</v>
      </c>
      <c r="AD14" s="312">
        <v>0.4</v>
      </c>
      <c r="AE14" s="311" t="s">
        <v>29</v>
      </c>
      <c r="AF14" s="312">
        <v>0.8</v>
      </c>
      <c r="AG14" s="240" t="s">
        <v>15</v>
      </c>
      <c r="AH14" s="312">
        <v>0.32000000000000006</v>
      </c>
      <c r="AI14" s="290" t="s">
        <v>648</v>
      </c>
      <c r="AJ14" s="248" t="s">
        <v>97</v>
      </c>
      <c r="AK14" s="318" t="s">
        <v>649</v>
      </c>
      <c r="AL14" s="291" t="s">
        <v>631</v>
      </c>
      <c r="AM14" s="218" t="s">
        <v>35</v>
      </c>
      <c r="AN14" s="248" t="s">
        <v>46</v>
      </c>
      <c r="AO14" s="248" t="s">
        <v>50</v>
      </c>
      <c r="AP14" s="218" t="s">
        <v>52</v>
      </c>
      <c r="AQ14" s="218" t="s">
        <v>35</v>
      </c>
      <c r="AR14" s="248" t="s">
        <v>46</v>
      </c>
      <c r="AS14" s="248" t="s">
        <v>50</v>
      </c>
      <c r="AT14" s="218" t="s">
        <v>52</v>
      </c>
      <c r="AU14" s="218"/>
      <c r="AV14" s="248"/>
      <c r="AW14" s="248"/>
      <c r="AX14" s="218"/>
      <c r="AY14" s="218"/>
      <c r="AZ14" s="248"/>
      <c r="BA14" s="248"/>
      <c r="BB14" s="218"/>
      <c r="BC14" s="218"/>
      <c r="BD14" s="248"/>
      <c r="BE14" s="248"/>
      <c r="BF14" s="218"/>
      <c r="BG14" s="218"/>
      <c r="BH14" s="248"/>
      <c r="BI14" s="248"/>
      <c r="BJ14" s="218"/>
      <c r="BK14" s="218"/>
      <c r="BL14" s="248"/>
      <c r="BM14" s="248"/>
      <c r="BN14" s="218"/>
      <c r="BO14" s="218"/>
      <c r="BP14" s="248"/>
      <c r="BQ14" s="248"/>
      <c r="BR14" s="218"/>
      <c r="BS14" s="218"/>
      <c r="BT14" s="248"/>
      <c r="BU14" s="248"/>
      <c r="BV14" s="218"/>
      <c r="BW14" s="218"/>
      <c r="BX14" s="248"/>
      <c r="BY14" s="248"/>
      <c r="BZ14" s="218"/>
      <c r="CA14" s="218"/>
      <c r="CB14" s="248"/>
      <c r="CC14" s="248"/>
      <c r="CD14" s="218"/>
      <c r="CE14" s="218"/>
      <c r="CF14" s="248"/>
      <c r="CG14" s="248"/>
      <c r="CH14" s="218"/>
      <c r="CI14" s="248"/>
      <c r="CJ14" s="248"/>
      <c r="CK14" s="218"/>
      <c r="CL14" s="296" t="s">
        <v>18</v>
      </c>
      <c r="CM14" s="313">
        <v>0.1</v>
      </c>
      <c r="CN14" s="296" t="s">
        <v>29</v>
      </c>
      <c r="CO14" s="313">
        <v>0.8</v>
      </c>
      <c r="CP14" s="229" t="s">
        <v>15</v>
      </c>
      <c r="CQ14" s="312">
        <v>8.0000000000000016E-2</v>
      </c>
      <c r="CR14" s="292" t="s">
        <v>238</v>
      </c>
      <c r="CS14" s="339">
        <v>3</v>
      </c>
      <c r="CT14" s="218"/>
      <c r="CU14" s="217" t="s">
        <v>653</v>
      </c>
      <c r="CV14" s="341" t="s">
        <v>651</v>
      </c>
      <c r="CW14" s="242"/>
      <c r="CX14" s="244">
        <v>11</v>
      </c>
      <c r="CY14" s="245">
        <v>4</v>
      </c>
      <c r="CZ14" s="244" t="s">
        <v>634</v>
      </c>
      <c r="DA14" s="237">
        <v>0.8</v>
      </c>
      <c r="DB14" s="238">
        <v>0.25</v>
      </c>
      <c r="DC14" s="238">
        <v>0.25</v>
      </c>
      <c r="DD14" s="244">
        <v>0.5</v>
      </c>
      <c r="DE14" s="271">
        <v>1</v>
      </c>
      <c r="DF14" s="272">
        <v>0.2</v>
      </c>
      <c r="DG14" s="271">
        <v>4</v>
      </c>
      <c r="DH14" s="271"/>
      <c r="DI14" s="272">
        <v>0.8</v>
      </c>
      <c r="DJ14" s="238">
        <v>0.25</v>
      </c>
      <c r="DK14" s="238">
        <v>0.25</v>
      </c>
      <c r="DL14" s="244">
        <v>0.5</v>
      </c>
      <c r="DM14" s="271">
        <v>1</v>
      </c>
      <c r="DN14" s="272">
        <v>0.1</v>
      </c>
      <c r="DO14" s="271">
        <v>4</v>
      </c>
      <c r="DP14" s="272">
        <v>0.8</v>
      </c>
      <c r="DQ14" s="238">
        <v>0</v>
      </c>
      <c r="DR14" s="238">
        <v>0</v>
      </c>
      <c r="DS14" s="244">
        <v>0</v>
      </c>
      <c r="DT14" s="271">
        <v>1</v>
      </c>
      <c r="DU14" s="272">
        <v>0.1</v>
      </c>
      <c r="DV14" s="271">
        <v>4</v>
      </c>
      <c r="DW14" s="272">
        <v>0.8</v>
      </c>
      <c r="DX14" s="238">
        <v>0</v>
      </c>
      <c r="DY14" s="238">
        <v>0</v>
      </c>
      <c r="DZ14" s="244">
        <v>0</v>
      </c>
      <c r="EA14" s="271">
        <v>1</v>
      </c>
      <c r="EB14" s="272">
        <v>0.1</v>
      </c>
      <c r="EC14" s="271">
        <v>4</v>
      </c>
      <c r="ED14" s="272">
        <v>0.8</v>
      </c>
      <c r="EE14" s="238">
        <v>0</v>
      </c>
      <c r="EF14" s="238">
        <v>0</v>
      </c>
      <c r="EG14" s="244">
        <v>0</v>
      </c>
      <c r="EH14" s="271">
        <v>1</v>
      </c>
      <c r="EI14" s="272">
        <v>0.1</v>
      </c>
      <c r="EJ14" s="271">
        <v>4</v>
      </c>
      <c r="EK14" s="272">
        <v>0.8</v>
      </c>
      <c r="EL14" s="238">
        <v>0</v>
      </c>
      <c r="EM14" s="238">
        <v>0</v>
      </c>
      <c r="EN14" s="244">
        <v>0</v>
      </c>
      <c r="EO14" s="271">
        <v>1</v>
      </c>
      <c r="EP14" s="272">
        <v>0.1</v>
      </c>
      <c r="EQ14" s="271">
        <v>4</v>
      </c>
      <c r="ER14" s="272">
        <v>0.8</v>
      </c>
      <c r="ES14" s="238">
        <v>0</v>
      </c>
      <c r="ET14" s="238">
        <v>0</v>
      </c>
      <c r="EU14" s="244">
        <v>0</v>
      </c>
      <c r="EV14" s="271">
        <v>1</v>
      </c>
      <c r="EW14" s="272">
        <v>0.1</v>
      </c>
      <c r="EX14" s="271">
        <v>4</v>
      </c>
      <c r="EY14" s="272">
        <v>0.8</v>
      </c>
      <c r="EZ14" s="238">
        <v>0</v>
      </c>
      <c r="FA14" s="238">
        <v>0</v>
      </c>
      <c r="FB14" s="244">
        <v>0</v>
      </c>
      <c r="FC14" s="271">
        <v>1</v>
      </c>
      <c r="FD14" s="272">
        <v>0.1</v>
      </c>
      <c r="FE14" s="271">
        <v>4</v>
      </c>
      <c r="FF14" s="272">
        <v>0.8</v>
      </c>
      <c r="FG14" s="238">
        <v>0</v>
      </c>
      <c r="FH14" s="238">
        <v>0</v>
      </c>
      <c r="FI14" s="244">
        <v>0</v>
      </c>
      <c r="FJ14" s="271">
        <v>1</v>
      </c>
      <c r="FK14" s="272">
        <v>0.1</v>
      </c>
      <c r="FL14" s="271">
        <v>4</v>
      </c>
      <c r="FM14" s="272">
        <v>0.8</v>
      </c>
      <c r="FN14" s="238">
        <v>0</v>
      </c>
      <c r="FO14" s="238">
        <v>0</v>
      </c>
      <c r="FP14" s="244">
        <v>0</v>
      </c>
      <c r="FQ14" s="271">
        <v>1</v>
      </c>
      <c r="FR14" s="272">
        <v>0.1</v>
      </c>
      <c r="FS14" s="271">
        <v>4</v>
      </c>
      <c r="FT14" s="272">
        <v>0.8</v>
      </c>
      <c r="FU14" s="238">
        <v>0</v>
      </c>
      <c r="FV14" s="238">
        <v>0</v>
      </c>
      <c r="FW14" s="244">
        <v>0</v>
      </c>
      <c r="FX14" s="271">
        <v>1</v>
      </c>
      <c r="FY14" s="272">
        <v>0.1</v>
      </c>
      <c r="FZ14" s="271">
        <v>4</v>
      </c>
      <c r="GA14" s="272">
        <v>0.8</v>
      </c>
      <c r="GB14" s="238">
        <v>0</v>
      </c>
      <c r="GC14" s="238">
        <v>0</v>
      </c>
      <c r="GD14" s="244">
        <v>0</v>
      </c>
      <c r="GE14" s="271">
        <v>1</v>
      </c>
      <c r="GF14" s="272">
        <v>0.1</v>
      </c>
      <c r="GG14" s="271">
        <v>4</v>
      </c>
      <c r="GH14" s="272">
        <v>0.8</v>
      </c>
      <c r="GI14" s="272">
        <v>0.8</v>
      </c>
      <c r="GJ14" s="241"/>
      <c r="GK14" s="208"/>
      <c r="BLP14" s="208"/>
    </row>
    <row r="15" spans="1:193 1680:1680" ht="409.6" x14ac:dyDescent="0.3">
      <c r="A15" s="316">
        <v>7</v>
      </c>
      <c r="B15" s="296" t="s">
        <v>654</v>
      </c>
      <c r="C15" s="292" t="s">
        <v>655</v>
      </c>
      <c r="D15" s="317" t="s">
        <v>205</v>
      </c>
      <c r="E15" s="318" t="s">
        <v>196</v>
      </c>
      <c r="F15" s="248" t="s">
        <v>225</v>
      </c>
      <c r="G15" s="291" t="s">
        <v>211</v>
      </c>
      <c r="H15" s="291" t="s">
        <v>187</v>
      </c>
      <c r="I15" s="216" t="s">
        <v>20</v>
      </c>
      <c r="J15" s="216" t="s">
        <v>53</v>
      </c>
      <c r="K15" s="216" t="s">
        <v>54</v>
      </c>
      <c r="L15" s="216" t="s">
        <v>54</v>
      </c>
      <c r="M15" s="216" t="s">
        <v>53</v>
      </c>
      <c r="N15" s="216" t="s">
        <v>54</v>
      </c>
      <c r="O15" s="216" t="s">
        <v>54</v>
      </c>
      <c r="P15" s="216" t="s">
        <v>54</v>
      </c>
      <c r="Q15" s="216" t="s">
        <v>53</v>
      </c>
      <c r="R15" s="216" t="s">
        <v>54</v>
      </c>
      <c r="S15" s="216" t="s">
        <v>54</v>
      </c>
      <c r="T15" s="216" t="s">
        <v>54</v>
      </c>
      <c r="U15" s="216" t="s">
        <v>54</v>
      </c>
      <c r="V15" s="216" t="s">
        <v>54</v>
      </c>
      <c r="W15" s="216" t="s">
        <v>54</v>
      </c>
      <c r="X15" s="216" t="s">
        <v>53</v>
      </c>
      <c r="Y15" s="216" t="s">
        <v>53</v>
      </c>
      <c r="Z15" s="216" t="s">
        <v>53</v>
      </c>
      <c r="AA15" s="216" t="s">
        <v>53</v>
      </c>
      <c r="AB15" s="216" t="s">
        <v>53</v>
      </c>
      <c r="AC15" s="311" t="s">
        <v>20</v>
      </c>
      <c r="AD15" s="312">
        <v>0.4</v>
      </c>
      <c r="AE15" s="311" t="s">
        <v>29</v>
      </c>
      <c r="AF15" s="312">
        <v>0.8</v>
      </c>
      <c r="AG15" s="240" t="s">
        <v>15</v>
      </c>
      <c r="AH15" s="312">
        <v>0.32000000000000006</v>
      </c>
      <c r="AI15" s="290" t="s">
        <v>656</v>
      </c>
      <c r="AJ15" s="248" t="s">
        <v>98</v>
      </c>
      <c r="AK15" s="318" t="s">
        <v>657</v>
      </c>
      <c r="AL15" s="291" t="s">
        <v>631</v>
      </c>
      <c r="AM15" s="248" t="s">
        <v>35</v>
      </c>
      <c r="AN15" s="248" t="s">
        <v>46</v>
      </c>
      <c r="AO15" s="248" t="s">
        <v>50</v>
      </c>
      <c r="AP15" s="248" t="s">
        <v>52</v>
      </c>
      <c r="AQ15" s="248" t="s">
        <v>35</v>
      </c>
      <c r="AR15" s="248" t="s">
        <v>46</v>
      </c>
      <c r="AS15" s="248" t="s">
        <v>50</v>
      </c>
      <c r="AT15" s="248" t="s">
        <v>52</v>
      </c>
      <c r="AU15" s="248" t="s">
        <v>35</v>
      </c>
      <c r="AV15" s="248" t="s">
        <v>46</v>
      </c>
      <c r="AW15" s="248" t="s">
        <v>50</v>
      </c>
      <c r="AX15" s="248" t="s">
        <v>52</v>
      </c>
      <c r="AY15" s="248"/>
      <c r="AZ15" s="248"/>
      <c r="BA15" s="248"/>
      <c r="BB15" s="248"/>
      <c r="BC15" s="248"/>
      <c r="BD15" s="248"/>
      <c r="BE15" s="248"/>
      <c r="BF15" s="248"/>
      <c r="BG15" s="248"/>
      <c r="BH15" s="248"/>
      <c r="BI15" s="248"/>
      <c r="BJ15" s="248"/>
      <c r="BK15" s="248"/>
      <c r="BL15" s="248"/>
      <c r="BM15" s="248"/>
      <c r="BN15" s="248"/>
      <c r="BO15" s="248"/>
      <c r="BP15" s="248"/>
      <c r="BQ15" s="248"/>
      <c r="BR15" s="248"/>
      <c r="BS15" s="248"/>
      <c r="BT15" s="248"/>
      <c r="BU15" s="248"/>
      <c r="BV15" s="248"/>
      <c r="BW15" s="248"/>
      <c r="BX15" s="248"/>
      <c r="BY15" s="248"/>
      <c r="BZ15" s="248"/>
      <c r="CA15" s="248"/>
      <c r="CB15" s="248"/>
      <c r="CC15" s="248"/>
      <c r="CD15" s="248"/>
      <c r="CE15" s="248"/>
      <c r="CF15" s="248"/>
      <c r="CG15" s="248"/>
      <c r="CH15" s="248"/>
      <c r="CI15" s="248"/>
      <c r="CJ15" s="248"/>
      <c r="CK15" s="248"/>
      <c r="CL15" s="296" t="s">
        <v>18</v>
      </c>
      <c r="CM15" s="313">
        <v>0.05</v>
      </c>
      <c r="CN15" s="296" t="s">
        <v>29</v>
      </c>
      <c r="CO15" s="313">
        <v>0.8</v>
      </c>
      <c r="CP15" s="303" t="s">
        <v>15</v>
      </c>
      <c r="CQ15" s="312">
        <v>4.0000000000000008E-2</v>
      </c>
      <c r="CR15" s="292" t="s">
        <v>475</v>
      </c>
      <c r="CS15" s="339">
        <v>3</v>
      </c>
      <c r="CT15" s="248"/>
      <c r="CU15" s="217" t="s">
        <v>658</v>
      </c>
      <c r="CV15" s="341" t="s">
        <v>659</v>
      </c>
      <c r="CW15" s="304"/>
      <c r="CX15" s="305">
        <v>11</v>
      </c>
      <c r="CY15" s="306">
        <v>4</v>
      </c>
      <c r="CZ15" s="305" t="s">
        <v>634</v>
      </c>
      <c r="DA15" s="307">
        <v>0.8</v>
      </c>
      <c r="DB15" s="286">
        <v>0.25</v>
      </c>
      <c r="DC15" s="286">
        <v>0.25</v>
      </c>
      <c r="DD15" s="305">
        <v>0.5</v>
      </c>
      <c r="DE15" s="308">
        <v>1</v>
      </c>
      <c r="DF15" s="309">
        <v>0.2</v>
      </c>
      <c r="DG15" s="308">
        <v>4</v>
      </c>
      <c r="DH15" s="308"/>
      <c r="DI15" s="309">
        <v>0.8</v>
      </c>
      <c r="DJ15" s="286">
        <v>0.25</v>
      </c>
      <c r="DK15" s="286">
        <v>0.25</v>
      </c>
      <c r="DL15" s="305">
        <v>0.5</v>
      </c>
      <c r="DM15" s="308">
        <v>1</v>
      </c>
      <c r="DN15" s="309">
        <v>0.1</v>
      </c>
      <c r="DO15" s="308">
        <v>4</v>
      </c>
      <c r="DP15" s="309">
        <v>0.8</v>
      </c>
      <c r="DQ15" s="286">
        <v>0.25</v>
      </c>
      <c r="DR15" s="286">
        <v>0.25</v>
      </c>
      <c r="DS15" s="305">
        <v>0.5</v>
      </c>
      <c r="DT15" s="308">
        <v>1</v>
      </c>
      <c r="DU15" s="309">
        <v>0.05</v>
      </c>
      <c r="DV15" s="308">
        <v>4</v>
      </c>
      <c r="DW15" s="309">
        <v>0.8</v>
      </c>
      <c r="DX15" s="286">
        <v>0</v>
      </c>
      <c r="DY15" s="286">
        <v>0</v>
      </c>
      <c r="DZ15" s="305">
        <v>0</v>
      </c>
      <c r="EA15" s="308">
        <v>1</v>
      </c>
      <c r="EB15" s="309">
        <v>0.05</v>
      </c>
      <c r="EC15" s="308">
        <v>4</v>
      </c>
      <c r="ED15" s="309">
        <v>0.8</v>
      </c>
      <c r="EE15" s="286">
        <v>0</v>
      </c>
      <c r="EF15" s="286">
        <v>0</v>
      </c>
      <c r="EG15" s="305">
        <v>0</v>
      </c>
      <c r="EH15" s="308">
        <v>1</v>
      </c>
      <c r="EI15" s="309">
        <v>0.05</v>
      </c>
      <c r="EJ15" s="308">
        <v>4</v>
      </c>
      <c r="EK15" s="309">
        <v>0.8</v>
      </c>
      <c r="EL15" s="286">
        <v>0</v>
      </c>
      <c r="EM15" s="286">
        <v>0</v>
      </c>
      <c r="EN15" s="305">
        <v>0</v>
      </c>
      <c r="EO15" s="308">
        <v>1</v>
      </c>
      <c r="EP15" s="309">
        <v>0.05</v>
      </c>
      <c r="EQ15" s="308">
        <v>4</v>
      </c>
      <c r="ER15" s="309">
        <v>0.8</v>
      </c>
      <c r="ES15" s="286">
        <v>0</v>
      </c>
      <c r="ET15" s="286">
        <v>0</v>
      </c>
      <c r="EU15" s="305">
        <v>0</v>
      </c>
      <c r="EV15" s="308">
        <v>1</v>
      </c>
      <c r="EW15" s="309">
        <v>0.05</v>
      </c>
      <c r="EX15" s="308">
        <v>4</v>
      </c>
      <c r="EY15" s="309">
        <v>0.8</v>
      </c>
      <c r="EZ15" s="286">
        <v>0</v>
      </c>
      <c r="FA15" s="286">
        <v>0</v>
      </c>
      <c r="FB15" s="305">
        <v>0</v>
      </c>
      <c r="FC15" s="308">
        <v>1</v>
      </c>
      <c r="FD15" s="309">
        <v>0.05</v>
      </c>
      <c r="FE15" s="308">
        <v>4</v>
      </c>
      <c r="FF15" s="309">
        <v>0.8</v>
      </c>
      <c r="FG15" s="286">
        <v>0</v>
      </c>
      <c r="FH15" s="286">
        <v>0</v>
      </c>
      <c r="FI15" s="305">
        <v>0</v>
      </c>
      <c r="FJ15" s="308">
        <v>1</v>
      </c>
      <c r="FK15" s="309">
        <v>0.05</v>
      </c>
      <c r="FL15" s="308">
        <v>4</v>
      </c>
      <c r="FM15" s="309">
        <v>0.8</v>
      </c>
      <c r="FN15" s="286">
        <v>0</v>
      </c>
      <c r="FO15" s="286">
        <v>0</v>
      </c>
      <c r="FP15" s="305">
        <v>0</v>
      </c>
      <c r="FQ15" s="308">
        <v>1</v>
      </c>
      <c r="FR15" s="309">
        <v>0.05</v>
      </c>
      <c r="FS15" s="308">
        <v>4</v>
      </c>
      <c r="FT15" s="309">
        <v>0.8</v>
      </c>
      <c r="FU15" s="286">
        <v>0</v>
      </c>
      <c r="FV15" s="286">
        <v>0</v>
      </c>
      <c r="FW15" s="305">
        <v>0</v>
      </c>
      <c r="FX15" s="308">
        <v>1</v>
      </c>
      <c r="FY15" s="309">
        <v>0.05</v>
      </c>
      <c r="FZ15" s="308">
        <v>4</v>
      </c>
      <c r="GA15" s="309">
        <v>0.8</v>
      </c>
      <c r="GB15" s="286">
        <v>0</v>
      </c>
      <c r="GC15" s="286">
        <v>0</v>
      </c>
      <c r="GD15" s="305">
        <v>0</v>
      </c>
      <c r="GE15" s="308">
        <v>1</v>
      </c>
      <c r="GF15" s="309">
        <v>0.05</v>
      </c>
      <c r="GG15" s="308">
        <v>4</v>
      </c>
      <c r="GH15" s="309">
        <v>0.8</v>
      </c>
      <c r="GI15" s="309">
        <v>0.8</v>
      </c>
      <c r="GJ15" s="310"/>
      <c r="GK15" s="212"/>
      <c r="BLP15" s="310"/>
    </row>
    <row r="16" spans="1:193 1680:1680" ht="409.6" x14ac:dyDescent="0.3">
      <c r="A16" s="316">
        <v>8</v>
      </c>
      <c r="B16" s="328" t="s">
        <v>660</v>
      </c>
      <c r="C16" s="292" t="s">
        <v>661</v>
      </c>
      <c r="D16" s="317" t="s">
        <v>205</v>
      </c>
      <c r="E16" s="318" t="s">
        <v>196</v>
      </c>
      <c r="F16" s="248" t="s">
        <v>225</v>
      </c>
      <c r="G16" s="291" t="s">
        <v>213</v>
      </c>
      <c r="H16" s="291" t="s">
        <v>185</v>
      </c>
      <c r="I16" s="216" t="s">
        <v>20</v>
      </c>
      <c r="J16" s="216" t="s">
        <v>53</v>
      </c>
      <c r="K16" s="216" t="s">
        <v>54</v>
      </c>
      <c r="L16" s="216" t="s">
        <v>53</v>
      </c>
      <c r="M16" s="216" t="s">
        <v>53</v>
      </c>
      <c r="N16" s="216" t="s">
        <v>54</v>
      </c>
      <c r="O16" s="216" t="s">
        <v>54</v>
      </c>
      <c r="P16" s="216" t="s">
        <v>54</v>
      </c>
      <c r="Q16" s="216" t="s">
        <v>53</v>
      </c>
      <c r="R16" s="216" t="s">
        <v>54</v>
      </c>
      <c r="S16" s="216" t="s">
        <v>54</v>
      </c>
      <c r="T16" s="216" t="s">
        <v>54</v>
      </c>
      <c r="U16" s="216" t="s">
        <v>54</v>
      </c>
      <c r="V16" s="216" t="s">
        <v>54</v>
      </c>
      <c r="W16" s="216" t="s">
        <v>53</v>
      </c>
      <c r="X16" s="216" t="s">
        <v>53</v>
      </c>
      <c r="Y16" s="216" t="s">
        <v>53</v>
      </c>
      <c r="Z16" s="216" t="s">
        <v>53</v>
      </c>
      <c r="AA16" s="216" t="s">
        <v>53</v>
      </c>
      <c r="AB16" s="216" t="s">
        <v>53</v>
      </c>
      <c r="AC16" s="311" t="s">
        <v>20</v>
      </c>
      <c r="AD16" s="312">
        <v>0.4</v>
      </c>
      <c r="AE16" s="311" t="s">
        <v>29</v>
      </c>
      <c r="AF16" s="312">
        <v>0.8</v>
      </c>
      <c r="AG16" s="240" t="s">
        <v>15</v>
      </c>
      <c r="AH16" s="312">
        <v>0.32000000000000006</v>
      </c>
      <c r="AI16" s="290" t="s">
        <v>662</v>
      </c>
      <c r="AJ16" s="248" t="s">
        <v>98</v>
      </c>
      <c r="AK16" s="291" t="s">
        <v>663</v>
      </c>
      <c r="AL16" s="291" t="s">
        <v>631</v>
      </c>
      <c r="AM16" s="248" t="s">
        <v>35</v>
      </c>
      <c r="AN16" s="248" t="s">
        <v>46</v>
      </c>
      <c r="AO16" s="248" t="s">
        <v>50</v>
      </c>
      <c r="AP16" s="248" t="s">
        <v>52</v>
      </c>
      <c r="AQ16" s="248" t="s">
        <v>35</v>
      </c>
      <c r="AR16" s="248" t="s">
        <v>46</v>
      </c>
      <c r="AS16" s="248" t="s">
        <v>50</v>
      </c>
      <c r="AT16" s="248" t="s">
        <v>52</v>
      </c>
      <c r="AU16" s="248" t="s">
        <v>35</v>
      </c>
      <c r="AV16" s="248" t="s">
        <v>46</v>
      </c>
      <c r="AW16" s="248" t="s">
        <v>50</v>
      </c>
      <c r="AX16" s="248" t="s">
        <v>52</v>
      </c>
      <c r="AY16" s="248" t="s">
        <v>35</v>
      </c>
      <c r="AZ16" s="248" t="s">
        <v>46</v>
      </c>
      <c r="BA16" s="248" t="s">
        <v>50</v>
      </c>
      <c r="BB16" s="248" t="s">
        <v>52</v>
      </c>
      <c r="BC16" s="248"/>
      <c r="BD16" s="248"/>
      <c r="BE16" s="248"/>
      <c r="BF16" s="248"/>
      <c r="BG16" s="248"/>
      <c r="BH16" s="248"/>
      <c r="BI16" s="248"/>
      <c r="BJ16" s="248"/>
      <c r="BK16" s="248"/>
      <c r="BL16" s="248"/>
      <c r="BM16" s="248"/>
      <c r="BN16" s="248"/>
      <c r="BO16" s="248"/>
      <c r="BP16" s="248"/>
      <c r="BQ16" s="248"/>
      <c r="BR16" s="248"/>
      <c r="BS16" s="248"/>
      <c r="BT16" s="248"/>
      <c r="BU16" s="248"/>
      <c r="BV16" s="248"/>
      <c r="BW16" s="248"/>
      <c r="BX16" s="248"/>
      <c r="BY16" s="248"/>
      <c r="BZ16" s="248"/>
      <c r="CA16" s="248"/>
      <c r="CB16" s="248"/>
      <c r="CC16" s="248"/>
      <c r="CD16" s="248"/>
      <c r="CE16" s="248"/>
      <c r="CF16" s="248"/>
      <c r="CG16" s="248"/>
      <c r="CH16" s="248"/>
      <c r="CI16" s="248"/>
      <c r="CJ16" s="248"/>
      <c r="CK16" s="248"/>
      <c r="CL16" s="296" t="s">
        <v>18</v>
      </c>
      <c r="CM16" s="313">
        <v>2.5000000000000001E-2</v>
      </c>
      <c r="CN16" s="296" t="s">
        <v>29</v>
      </c>
      <c r="CO16" s="313">
        <v>0.8</v>
      </c>
      <c r="CP16" s="303" t="s">
        <v>15</v>
      </c>
      <c r="CQ16" s="312">
        <v>2.0000000000000004E-2</v>
      </c>
      <c r="CR16" s="292" t="s">
        <v>475</v>
      </c>
      <c r="CS16" s="339">
        <v>3</v>
      </c>
      <c r="CT16" s="248"/>
      <c r="CU16" s="217" t="s">
        <v>664</v>
      </c>
      <c r="CV16" s="341" t="s">
        <v>633</v>
      </c>
      <c r="CW16" s="304"/>
      <c r="CX16" s="305">
        <v>9</v>
      </c>
      <c r="CY16" s="306">
        <v>4</v>
      </c>
      <c r="CZ16" s="305" t="s">
        <v>634</v>
      </c>
      <c r="DA16" s="307">
        <v>0.8</v>
      </c>
      <c r="DB16" s="286">
        <v>0.25</v>
      </c>
      <c r="DC16" s="286">
        <v>0.25</v>
      </c>
      <c r="DD16" s="305">
        <v>0.5</v>
      </c>
      <c r="DE16" s="308">
        <v>1</v>
      </c>
      <c r="DF16" s="309">
        <v>0.2</v>
      </c>
      <c r="DG16" s="308">
        <v>4</v>
      </c>
      <c r="DH16" s="308"/>
      <c r="DI16" s="309">
        <v>0.8</v>
      </c>
      <c r="DJ16" s="286">
        <v>0.25</v>
      </c>
      <c r="DK16" s="286">
        <v>0.25</v>
      </c>
      <c r="DL16" s="305">
        <v>0.5</v>
      </c>
      <c r="DM16" s="308">
        <v>1</v>
      </c>
      <c r="DN16" s="309">
        <v>0.1</v>
      </c>
      <c r="DO16" s="308">
        <v>4</v>
      </c>
      <c r="DP16" s="309">
        <v>0.8</v>
      </c>
      <c r="DQ16" s="286">
        <v>0.25</v>
      </c>
      <c r="DR16" s="286">
        <v>0.25</v>
      </c>
      <c r="DS16" s="305">
        <v>0.5</v>
      </c>
      <c r="DT16" s="308">
        <v>1</v>
      </c>
      <c r="DU16" s="309">
        <v>0.05</v>
      </c>
      <c r="DV16" s="308">
        <v>4</v>
      </c>
      <c r="DW16" s="309">
        <v>0.8</v>
      </c>
      <c r="DX16" s="286">
        <v>0.25</v>
      </c>
      <c r="DY16" s="286">
        <v>0.25</v>
      </c>
      <c r="DZ16" s="305">
        <v>0.5</v>
      </c>
      <c r="EA16" s="308">
        <v>1</v>
      </c>
      <c r="EB16" s="309">
        <v>2.5000000000000001E-2</v>
      </c>
      <c r="EC16" s="308">
        <v>4</v>
      </c>
      <c r="ED16" s="309">
        <v>0.8</v>
      </c>
      <c r="EE16" s="286">
        <v>0</v>
      </c>
      <c r="EF16" s="286">
        <v>0</v>
      </c>
      <c r="EG16" s="305">
        <v>0</v>
      </c>
      <c r="EH16" s="308">
        <v>1</v>
      </c>
      <c r="EI16" s="309">
        <v>2.5000000000000001E-2</v>
      </c>
      <c r="EJ16" s="308">
        <v>4</v>
      </c>
      <c r="EK16" s="309">
        <v>0.8</v>
      </c>
      <c r="EL16" s="286">
        <v>0</v>
      </c>
      <c r="EM16" s="286">
        <v>0</v>
      </c>
      <c r="EN16" s="305">
        <v>0</v>
      </c>
      <c r="EO16" s="308">
        <v>1</v>
      </c>
      <c r="EP16" s="309">
        <v>2.5000000000000001E-2</v>
      </c>
      <c r="EQ16" s="308">
        <v>4</v>
      </c>
      <c r="ER16" s="309">
        <v>0.8</v>
      </c>
      <c r="ES16" s="286">
        <v>0</v>
      </c>
      <c r="ET16" s="286">
        <v>0</v>
      </c>
      <c r="EU16" s="305">
        <v>0</v>
      </c>
      <c r="EV16" s="308">
        <v>1</v>
      </c>
      <c r="EW16" s="309">
        <v>2.5000000000000001E-2</v>
      </c>
      <c r="EX16" s="308">
        <v>4</v>
      </c>
      <c r="EY16" s="309">
        <v>0.8</v>
      </c>
      <c r="EZ16" s="286">
        <v>0</v>
      </c>
      <c r="FA16" s="286">
        <v>0</v>
      </c>
      <c r="FB16" s="305">
        <v>0</v>
      </c>
      <c r="FC16" s="308">
        <v>1</v>
      </c>
      <c r="FD16" s="309">
        <v>2.5000000000000001E-2</v>
      </c>
      <c r="FE16" s="308">
        <v>4</v>
      </c>
      <c r="FF16" s="309">
        <v>0.8</v>
      </c>
      <c r="FG16" s="286">
        <v>0</v>
      </c>
      <c r="FH16" s="286">
        <v>0</v>
      </c>
      <c r="FI16" s="305">
        <v>0</v>
      </c>
      <c r="FJ16" s="308">
        <v>1</v>
      </c>
      <c r="FK16" s="309">
        <v>2.5000000000000001E-2</v>
      </c>
      <c r="FL16" s="308">
        <v>4</v>
      </c>
      <c r="FM16" s="309">
        <v>0.8</v>
      </c>
      <c r="FN16" s="286">
        <v>0</v>
      </c>
      <c r="FO16" s="286">
        <v>0</v>
      </c>
      <c r="FP16" s="305">
        <v>0</v>
      </c>
      <c r="FQ16" s="308">
        <v>1</v>
      </c>
      <c r="FR16" s="309">
        <v>2.5000000000000001E-2</v>
      </c>
      <c r="FS16" s="308">
        <v>4</v>
      </c>
      <c r="FT16" s="309">
        <v>0.8</v>
      </c>
      <c r="FU16" s="286">
        <v>0</v>
      </c>
      <c r="FV16" s="286">
        <v>0</v>
      </c>
      <c r="FW16" s="305">
        <v>0</v>
      </c>
      <c r="FX16" s="308">
        <v>1</v>
      </c>
      <c r="FY16" s="309">
        <v>2.5000000000000001E-2</v>
      </c>
      <c r="FZ16" s="308">
        <v>4</v>
      </c>
      <c r="GA16" s="309">
        <v>0.8</v>
      </c>
      <c r="GB16" s="286">
        <v>0</v>
      </c>
      <c r="GC16" s="286">
        <v>0</v>
      </c>
      <c r="GD16" s="305">
        <v>0</v>
      </c>
      <c r="GE16" s="308">
        <v>1</v>
      </c>
      <c r="GF16" s="309">
        <v>2.5000000000000001E-2</v>
      </c>
      <c r="GG16" s="308">
        <v>4</v>
      </c>
      <c r="GH16" s="309">
        <v>0.8</v>
      </c>
      <c r="GI16" s="309">
        <v>0.8</v>
      </c>
      <c r="GJ16" s="310"/>
      <c r="GK16" s="212"/>
      <c r="BLP16" s="310"/>
    </row>
    <row r="17" spans="1:191" ht="409.6" x14ac:dyDescent="0.3">
      <c r="A17" s="316">
        <v>9</v>
      </c>
      <c r="B17" s="328" t="s">
        <v>660</v>
      </c>
      <c r="C17" s="292" t="s">
        <v>665</v>
      </c>
      <c r="D17" s="317" t="s">
        <v>206</v>
      </c>
      <c r="E17" s="318" t="s">
        <v>196</v>
      </c>
      <c r="F17" s="248" t="s">
        <v>5</v>
      </c>
      <c r="G17" s="291" t="s">
        <v>213</v>
      </c>
      <c r="H17" s="291" t="s">
        <v>185</v>
      </c>
      <c r="I17" s="216" t="s">
        <v>20</v>
      </c>
      <c r="J17" s="216" t="s">
        <v>53</v>
      </c>
      <c r="K17" s="216" t="s">
        <v>54</v>
      </c>
      <c r="L17" s="216" t="s">
        <v>53</v>
      </c>
      <c r="M17" s="216" t="s">
        <v>53</v>
      </c>
      <c r="N17" s="216" t="s">
        <v>54</v>
      </c>
      <c r="O17" s="216" t="s">
        <v>54</v>
      </c>
      <c r="P17" s="216" t="s">
        <v>54</v>
      </c>
      <c r="Q17" s="216" t="s">
        <v>53</v>
      </c>
      <c r="R17" s="216" t="s">
        <v>54</v>
      </c>
      <c r="S17" s="216" t="s">
        <v>54</v>
      </c>
      <c r="T17" s="216" t="s">
        <v>54</v>
      </c>
      <c r="U17" s="216" t="s">
        <v>54</v>
      </c>
      <c r="V17" s="216" t="s">
        <v>54</v>
      </c>
      <c r="W17" s="216" t="s">
        <v>53</v>
      </c>
      <c r="X17" s="216" t="s">
        <v>53</v>
      </c>
      <c r="Y17" s="216" t="s">
        <v>53</v>
      </c>
      <c r="Z17" s="216" t="s">
        <v>53</v>
      </c>
      <c r="AA17" s="216" t="s">
        <v>53</v>
      </c>
      <c r="AB17" s="216" t="s">
        <v>53</v>
      </c>
      <c r="AC17" s="311" t="s">
        <v>20</v>
      </c>
      <c r="AD17" s="312">
        <v>0.4</v>
      </c>
      <c r="AE17" s="311" t="s">
        <v>29</v>
      </c>
      <c r="AF17" s="312">
        <v>0.8</v>
      </c>
      <c r="AG17" s="240" t="s">
        <v>15</v>
      </c>
      <c r="AH17" s="312">
        <v>0.32000000000000006</v>
      </c>
      <c r="AI17" s="290" t="s">
        <v>662</v>
      </c>
      <c r="AJ17" s="248" t="s">
        <v>98</v>
      </c>
      <c r="AK17" s="291" t="s">
        <v>663</v>
      </c>
      <c r="AL17" s="291" t="s">
        <v>631</v>
      </c>
      <c r="AM17" s="248" t="s">
        <v>35</v>
      </c>
      <c r="AN17" s="248" t="s">
        <v>46</v>
      </c>
      <c r="AO17" s="248" t="s">
        <v>50</v>
      </c>
      <c r="AP17" s="248" t="s">
        <v>52</v>
      </c>
      <c r="AQ17" s="248" t="s">
        <v>35</v>
      </c>
      <c r="AR17" s="248" t="s">
        <v>46</v>
      </c>
      <c r="AS17" s="248" t="s">
        <v>50</v>
      </c>
      <c r="AT17" s="248" t="s">
        <v>52</v>
      </c>
      <c r="AU17" s="248" t="s">
        <v>35</v>
      </c>
      <c r="AV17" s="248" t="s">
        <v>46</v>
      </c>
      <c r="AW17" s="248" t="s">
        <v>50</v>
      </c>
      <c r="AX17" s="248" t="s">
        <v>52</v>
      </c>
      <c r="AY17" s="248" t="s">
        <v>35</v>
      </c>
      <c r="AZ17" s="248" t="s">
        <v>46</v>
      </c>
      <c r="BA17" s="248" t="s">
        <v>50</v>
      </c>
      <c r="BB17" s="248" t="s">
        <v>52</v>
      </c>
      <c r="BC17" s="248"/>
      <c r="BD17" s="248"/>
      <c r="BE17" s="248"/>
      <c r="BF17" s="248"/>
      <c r="BG17" s="248"/>
      <c r="BH17" s="248"/>
      <c r="BI17" s="248"/>
      <c r="BJ17" s="248"/>
      <c r="BK17" s="248"/>
      <c r="BL17" s="248"/>
      <c r="BM17" s="248"/>
      <c r="BN17" s="248"/>
      <c r="BO17" s="248"/>
      <c r="BP17" s="248"/>
      <c r="BQ17" s="248"/>
      <c r="BR17" s="248"/>
      <c r="BS17" s="248"/>
      <c r="BT17" s="248"/>
      <c r="BU17" s="248"/>
      <c r="BV17" s="248"/>
      <c r="BW17" s="248"/>
      <c r="BX17" s="248"/>
      <c r="BY17" s="248"/>
      <c r="BZ17" s="248"/>
      <c r="CA17" s="248"/>
      <c r="CB17" s="248"/>
      <c r="CC17" s="248"/>
      <c r="CD17" s="248"/>
      <c r="CE17" s="248"/>
      <c r="CF17" s="248"/>
      <c r="CG17" s="248"/>
      <c r="CH17" s="248"/>
      <c r="CI17" s="248"/>
      <c r="CJ17" s="248"/>
      <c r="CK17" s="248"/>
      <c r="CL17" s="296" t="s">
        <v>18</v>
      </c>
      <c r="CM17" s="313">
        <v>2.5000000000000001E-2</v>
      </c>
      <c r="CN17" s="296" t="s">
        <v>29</v>
      </c>
      <c r="CO17" s="313">
        <v>0.8</v>
      </c>
      <c r="CP17" s="303" t="s">
        <v>15</v>
      </c>
      <c r="CQ17" s="312">
        <v>2.0000000000000004E-2</v>
      </c>
      <c r="CR17" s="292" t="s">
        <v>238</v>
      </c>
      <c r="CS17" s="339">
        <v>3</v>
      </c>
      <c r="CT17" s="248"/>
      <c r="CU17" s="217" t="s">
        <v>664</v>
      </c>
      <c r="CV17" s="341" t="s">
        <v>633</v>
      </c>
      <c r="CW17" s="304"/>
      <c r="CX17" s="305">
        <v>9</v>
      </c>
      <c r="CY17" s="306">
        <v>4</v>
      </c>
      <c r="CZ17" s="305" t="s">
        <v>634</v>
      </c>
      <c r="DA17" s="307">
        <v>0.8</v>
      </c>
      <c r="DB17" s="286">
        <v>0.25</v>
      </c>
      <c r="DC17" s="286">
        <v>0.25</v>
      </c>
      <c r="DD17" s="305">
        <v>0.5</v>
      </c>
      <c r="DE17" s="308">
        <v>1</v>
      </c>
      <c r="DF17" s="309">
        <v>0.2</v>
      </c>
      <c r="DG17" s="308">
        <v>4</v>
      </c>
      <c r="DH17" s="308"/>
      <c r="DI17" s="309">
        <v>0.8</v>
      </c>
      <c r="DJ17" s="286">
        <v>0.25</v>
      </c>
      <c r="DK17" s="286">
        <v>0.25</v>
      </c>
      <c r="DL17" s="305">
        <v>0.5</v>
      </c>
      <c r="DM17" s="308">
        <v>1</v>
      </c>
      <c r="DN17" s="309">
        <v>0.1</v>
      </c>
      <c r="DO17" s="308">
        <v>4</v>
      </c>
      <c r="DP17" s="309">
        <v>0.8</v>
      </c>
      <c r="DQ17" s="286">
        <v>0.25</v>
      </c>
      <c r="DR17" s="286">
        <v>0.25</v>
      </c>
      <c r="DS17" s="305">
        <v>0.5</v>
      </c>
      <c r="DT17" s="308">
        <v>1</v>
      </c>
      <c r="DU17" s="309">
        <v>0.05</v>
      </c>
      <c r="DV17" s="308">
        <v>4</v>
      </c>
      <c r="DW17" s="309">
        <v>0.8</v>
      </c>
      <c r="DX17" s="286">
        <v>0.25</v>
      </c>
      <c r="DY17" s="286">
        <v>0.25</v>
      </c>
      <c r="DZ17" s="305">
        <v>0.5</v>
      </c>
      <c r="EA17" s="308">
        <v>1</v>
      </c>
      <c r="EB17" s="309">
        <v>2.5000000000000001E-2</v>
      </c>
      <c r="EC17" s="308">
        <v>4</v>
      </c>
      <c r="ED17" s="309">
        <v>0.8</v>
      </c>
      <c r="EE17" s="286">
        <v>0</v>
      </c>
      <c r="EF17" s="286">
        <v>0</v>
      </c>
      <c r="EG17" s="305">
        <v>0</v>
      </c>
      <c r="EH17" s="308">
        <v>1</v>
      </c>
      <c r="EI17" s="309">
        <v>2.5000000000000001E-2</v>
      </c>
      <c r="EJ17" s="308">
        <v>4</v>
      </c>
      <c r="EK17" s="309">
        <v>0.8</v>
      </c>
      <c r="EL17" s="286">
        <v>0</v>
      </c>
      <c r="EM17" s="286">
        <v>0</v>
      </c>
      <c r="EN17" s="305">
        <v>0</v>
      </c>
      <c r="EO17" s="308">
        <v>1</v>
      </c>
      <c r="EP17" s="309">
        <v>2.5000000000000001E-2</v>
      </c>
      <c r="EQ17" s="308">
        <v>4</v>
      </c>
      <c r="ER17" s="309">
        <v>0.8</v>
      </c>
      <c r="ES17" s="286">
        <v>0</v>
      </c>
      <c r="ET17" s="286">
        <v>0</v>
      </c>
      <c r="EU17" s="305">
        <v>0</v>
      </c>
      <c r="EV17" s="308">
        <v>1</v>
      </c>
      <c r="EW17" s="309">
        <v>2.5000000000000001E-2</v>
      </c>
      <c r="EX17" s="308">
        <v>4</v>
      </c>
      <c r="EY17" s="309">
        <v>0.8</v>
      </c>
      <c r="EZ17" s="286">
        <v>0</v>
      </c>
      <c r="FA17" s="286">
        <v>0</v>
      </c>
      <c r="FB17" s="305">
        <v>0</v>
      </c>
      <c r="FC17" s="308">
        <v>1</v>
      </c>
      <c r="FD17" s="309">
        <v>2.5000000000000001E-2</v>
      </c>
      <c r="FE17" s="308">
        <v>4</v>
      </c>
      <c r="FF17" s="309">
        <v>0.8</v>
      </c>
      <c r="FG17" s="286">
        <v>0</v>
      </c>
      <c r="FH17" s="286">
        <v>0</v>
      </c>
      <c r="FI17" s="305">
        <v>0</v>
      </c>
      <c r="FJ17" s="308">
        <v>1</v>
      </c>
      <c r="FK17" s="309">
        <v>2.5000000000000001E-2</v>
      </c>
      <c r="FL17" s="308">
        <v>4</v>
      </c>
      <c r="FM17" s="309">
        <v>0.8</v>
      </c>
      <c r="FN17" s="286">
        <v>0</v>
      </c>
      <c r="FO17" s="286">
        <v>0</v>
      </c>
      <c r="FP17" s="305">
        <v>0</v>
      </c>
      <c r="FQ17" s="308">
        <v>1</v>
      </c>
      <c r="FR17" s="309">
        <v>2.5000000000000001E-2</v>
      </c>
      <c r="FS17" s="308">
        <v>4</v>
      </c>
      <c r="FT17" s="309">
        <v>0.8</v>
      </c>
      <c r="FU17" s="286">
        <v>0</v>
      </c>
      <c r="FV17" s="286">
        <v>0</v>
      </c>
      <c r="FW17" s="305">
        <v>0</v>
      </c>
      <c r="FX17" s="308">
        <v>1</v>
      </c>
      <c r="FY17" s="309">
        <v>2.5000000000000001E-2</v>
      </c>
      <c r="FZ17" s="308">
        <v>4</v>
      </c>
      <c r="GA17" s="309">
        <v>0.8</v>
      </c>
      <c r="GB17" s="286">
        <v>0</v>
      </c>
      <c r="GC17" s="286">
        <v>0</v>
      </c>
      <c r="GD17" s="305">
        <v>0</v>
      </c>
      <c r="GE17" s="308">
        <v>1</v>
      </c>
      <c r="GF17" s="309">
        <v>2.5000000000000001E-2</v>
      </c>
      <c r="GG17" s="308">
        <v>4</v>
      </c>
      <c r="GH17" s="309">
        <v>0.8</v>
      </c>
      <c r="GI17" s="309">
        <v>0.8</v>
      </c>
    </row>
    <row r="18" spans="1:191" ht="409.6" x14ac:dyDescent="0.3">
      <c r="A18" s="316">
        <v>10</v>
      </c>
      <c r="B18" s="296" t="s">
        <v>666</v>
      </c>
      <c r="C18" s="292" t="s">
        <v>667</v>
      </c>
      <c r="D18" s="317" t="s">
        <v>205</v>
      </c>
      <c r="E18" s="318" t="s">
        <v>196</v>
      </c>
      <c r="F18" s="248" t="s">
        <v>225</v>
      </c>
      <c r="G18" s="291" t="s">
        <v>211</v>
      </c>
      <c r="H18" s="291" t="s">
        <v>185</v>
      </c>
      <c r="I18" s="216" t="s">
        <v>18</v>
      </c>
      <c r="J18" s="216" t="s">
        <v>53</v>
      </c>
      <c r="K18" s="216" t="s">
        <v>54</v>
      </c>
      <c r="L18" s="216" t="s">
        <v>54</v>
      </c>
      <c r="M18" s="216" t="s">
        <v>53</v>
      </c>
      <c r="N18" s="216" t="s">
        <v>54</v>
      </c>
      <c r="O18" s="216" t="s">
        <v>54</v>
      </c>
      <c r="P18" s="216" t="s">
        <v>54</v>
      </c>
      <c r="Q18" s="216" t="s">
        <v>53</v>
      </c>
      <c r="R18" s="216" t="s">
        <v>54</v>
      </c>
      <c r="S18" s="216" t="s">
        <v>54</v>
      </c>
      <c r="T18" s="216" t="s">
        <v>54</v>
      </c>
      <c r="U18" s="216" t="s">
        <v>54</v>
      </c>
      <c r="V18" s="216" t="s">
        <v>54</v>
      </c>
      <c r="W18" s="216" t="s">
        <v>54</v>
      </c>
      <c r="X18" s="216" t="s">
        <v>53</v>
      </c>
      <c r="Y18" s="216" t="s">
        <v>53</v>
      </c>
      <c r="Z18" s="216" t="s">
        <v>53</v>
      </c>
      <c r="AA18" s="216" t="s">
        <v>53</v>
      </c>
      <c r="AB18" s="216" t="s">
        <v>53</v>
      </c>
      <c r="AC18" s="311" t="s">
        <v>18</v>
      </c>
      <c r="AD18" s="312">
        <v>0.2</v>
      </c>
      <c r="AE18" s="311" t="s">
        <v>29</v>
      </c>
      <c r="AF18" s="312">
        <v>0.8</v>
      </c>
      <c r="AG18" s="240" t="s">
        <v>15</v>
      </c>
      <c r="AH18" s="312">
        <v>0.16000000000000003</v>
      </c>
      <c r="AI18" s="290" t="s">
        <v>668</v>
      </c>
      <c r="AJ18" s="248" t="s">
        <v>98</v>
      </c>
      <c r="AK18" s="291" t="s">
        <v>669</v>
      </c>
      <c r="AL18" s="291" t="s">
        <v>631</v>
      </c>
      <c r="AM18" s="248" t="s">
        <v>35</v>
      </c>
      <c r="AN18" s="248" t="s">
        <v>46</v>
      </c>
      <c r="AO18" s="248" t="s">
        <v>50</v>
      </c>
      <c r="AP18" s="248" t="s">
        <v>52</v>
      </c>
      <c r="AQ18" s="248" t="s">
        <v>35</v>
      </c>
      <c r="AR18" s="248" t="s">
        <v>46</v>
      </c>
      <c r="AS18" s="248" t="s">
        <v>50</v>
      </c>
      <c r="AT18" s="248" t="s">
        <v>52</v>
      </c>
      <c r="AU18" s="248" t="s">
        <v>35</v>
      </c>
      <c r="AV18" s="248" t="s">
        <v>46</v>
      </c>
      <c r="AW18" s="248" t="s">
        <v>50</v>
      </c>
      <c r="AX18" s="248" t="s">
        <v>52</v>
      </c>
      <c r="AY18" s="248"/>
      <c r="AZ18" s="248"/>
      <c r="BA18" s="248"/>
      <c r="BB18" s="248"/>
      <c r="BC18" s="248"/>
      <c r="BD18" s="248"/>
      <c r="BE18" s="248"/>
      <c r="BF18" s="248"/>
      <c r="BG18" s="248"/>
      <c r="BH18" s="248"/>
      <c r="BI18" s="248"/>
      <c r="BJ18" s="248"/>
      <c r="BK18" s="248"/>
      <c r="BL18" s="248"/>
      <c r="BM18" s="248"/>
      <c r="BN18" s="248"/>
      <c r="BO18" s="248"/>
      <c r="BP18" s="248"/>
      <c r="BQ18" s="248"/>
      <c r="BR18" s="248"/>
      <c r="BS18" s="248"/>
      <c r="BT18" s="248"/>
      <c r="BU18" s="248"/>
      <c r="BV18" s="248"/>
      <c r="BW18" s="248"/>
      <c r="BX18" s="248"/>
      <c r="BY18" s="248"/>
      <c r="BZ18" s="248"/>
      <c r="CA18" s="248"/>
      <c r="CB18" s="248"/>
      <c r="CC18" s="248"/>
      <c r="CD18" s="248"/>
      <c r="CE18" s="248"/>
      <c r="CF18" s="248"/>
      <c r="CG18" s="248"/>
      <c r="CH18" s="248"/>
      <c r="CI18" s="248"/>
      <c r="CJ18" s="248"/>
      <c r="CK18" s="248"/>
      <c r="CL18" s="296" t="s">
        <v>18</v>
      </c>
      <c r="CM18" s="313">
        <v>2.5000000000000001E-2</v>
      </c>
      <c r="CN18" s="296" t="s">
        <v>29</v>
      </c>
      <c r="CO18" s="313">
        <v>0.8</v>
      </c>
      <c r="CP18" s="303" t="s">
        <v>15</v>
      </c>
      <c r="CQ18" s="312">
        <v>2.0000000000000004E-2</v>
      </c>
      <c r="CR18" s="292" t="s">
        <v>475</v>
      </c>
      <c r="CS18" s="339">
        <v>3</v>
      </c>
      <c r="CT18" s="248"/>
      <c r="CU18" s="217" t="s">
        <v>670</v>
      </c>
      <c r="CV18" s="341" t="s">
        <v>633</v>
      </c>
      <c r="CW18" s="304"/>
      <c r="CX18" s="305">
        <v>11</v>
      </c>
      <c r="CY18" s="306">
        <v>4</v>
      </c>
      <c r="CZ18" s="305" t="s">
        <v>634</v>
      </c>
      <c r="DA18" s="307">
        <v>0.8</v>
      </c>
      <c r="DB18" s="286">
        <v>0.25</v>
      </c>
      <c r="DC18" s="286">
        <v>0.25</v>
      </c>
      <c r="DD18" s="305">
        <v>0.5</v>
      </c>
      <c r="DE18" s="308">
        <v>1</v>
      </c>
      <c r="DF18" s="309">
        <v>0.1</v>
      </c>
      <c r="DG18" s="308">
        <v>4</v>
      </c>
      <c r="DH18" s="308"/>
      <c r="DI18" s="309">
        <v>0.8</v>
      </c>
      <c r="DJ18" s="286">
        <v>0.25</v>
      </c>
      <c r="DK18" s="286">
        <v>0.25</v>
      </c>
      <c r="DL18" s="305">
        <v>0.5</v>
      </c>
      <c r="DM18" s="308">
        <v>1</v>
      </c>
      <c r="DN18" s="309">
        <v>0.05</v>
      </c>
      <c r="DO18" s="308">
        <v>4</v>
      </c>
      <c r="DP18" s="309">
        <v>0.8</v>
      </c>
      <c r="DQ18" s="286">
        <v>0.25</v>
      </c>
      <c r="DR18" s="286">
        <v>0.25</v>
      </c>
      <c r="DS18" s="305">
        <v>0.5</v>
      </c>
      <c r="DT18" s="308">
        <v>1</v>
      </c>
      <c r="DU18" s="309">
        <v>2.5000000000000001E-2</v>
      </c>
      <c r="DV18" s="308">
        <v>4</v>
      </c>
      <c r="DW18" s="309">
        <v>0.8</v>
      </c>
      <c r="DX18" s="286">
        <v>0</v>
      </c>
      <c r="DY18" s="286">
        <v>0</v>
      </c>
      <c r="DZ18" s="305">
        <v>0</v>
      </c>
      <c r="EA18" s="308">
        <v>1</v>
      </c>
      <c r="EB18" s="309">
        <v>2.5000000000000001E-2</v>
      </c>
      <c r="EC18" s="308">
        <v>4</v>
      </c>
      <c r="ED18" s="309">
        <v>0.8</v>
      </c>
      <c r="EE18" s="286">
        <v>0</v>
      </c>
      <c r="EF18" s="286">
        <v>0</v>
      </c>
      <c r="EG18" s="305">
        <v>0</v>
      </c>
      <c r="EH18" s="308">
        <v>1</v>
      </c>
      <c r="EI18" s="309">
        <v>2.5000000000000001E-2</v>
      </c>
      <c r="EJ18" s="308">
        <v>4</v>
      </c>
      <c r="EK18" s="309">
        <v>0.8</v>
      </c>
      <c r="EL18" s="286">
        <v>0</v>
      </c>
      <c r="EM18" s="286">
        <v>0</v>
      </c>
      <c r="EN18" s="305">
        <v>0</v>
      </c>
      <c r="EO18" s="308">
        <v>1</v>
      </c>
      <c r="EP18" s="309">
        <v>2.5000000000000001E-2</v>
      </c>
      <c r="EQ18" s="308">
        <v>4</v>
      </c>
      <c r="ER18" s="309">
        <v>0.8</v>
      </c>
      <c r="ES18" s="286">
        <v>0</v>
      </c>
      <c r="ET18" s="286">
        <v>0</v>
      </c>
      <c r="EU18" s="305">
        <v>0</v>
      </c>
      <c r="EV18" s="308">
        <v>1</v>
      </c>
      <c r="EW18" s="309">
        <v>2.5000000000000001E-2</v>
      </c>
      <c r="EX18" s="308">
        <v>4</v>
      </c>
      <c r="EY18" s="309">
        <v>0.8</v>
      </c>
      <c r="EZ18" s="286">
        <v>0</v>
      </c>
      <c r="FA18" s="286">
        <v>0</v>
      </c>
      <c r="FB18" s="305">
        <v>0</v>
      </c>
      <c r="FC18" s="308">
        <v>1</v>
      </c>
      <c r="FD18" s="309">
        <v>2.5000000000000001E-2</v>
      </c>
      <c r="FE18" s="308">
        <v>4</v>
      </c>
      <c r="FF18" s="309">
        <v>0.8</v>
      </c>
      <c r="FG18" s="286">
        <v>0</v>
      </c>
      <c r="FH18" s="286">
        <v>0</v>
      </c>
      <c r="FI18" s="305">
        <v>0</v>
      </c>
      <c r="FJ18" s="308">
        <v>1</v>
      </c>
      <c r="FK18" s="309">
        <v>2.5000000000000001E-2</v>
      </c>
      <c r="FL18" s="308">
        <v>4</v>
      </c>
      <c r="FM18" s="309">
        <v>0.8</v>
      </c>
      <c r="FN18" s="286">
        <v>0</v>
      </c>
      <c r="FO18" s="286">
        <v>0</v>
      </c>
      <c r="FP18" s="305">
        <v>0</v>
      </c>
      <c r="FQ18" s="308">
        <v>1</v>
      </c>
      <c r="FR18" s="309">
        <v>2.5000000000000001E-2</v>
      </c>
      <c r="FS18" s="308">
        <v>4</v>
      </c>
      <c r="FT18" s="309">
        <v>0.8</v>
      </c>
      <c r="FU18" s="286">
        <v>0</v>
      </c>
      <c r="FV18" s="286">
        <v>0</v>
      </c>
      <c r="FW18" s="305">
        <v>0</v>
      </c>
      <c r="FX18" s="308">
        <v>1</v>
      </c>
      <c r="FY18" s="309">
        <v>2.5000000000000001E-2</v>
      </c>
      <c r="FZ18" s="308">
        <v>4</v>
      </c>
      <c r="GA18" s="309">
        <v>0.8</v>
      </c>
      <c r="GB18" s="286">
        <v>0</v>
      </c>
      <c r="GC18" s="286">
        <v>0</v>
      </c>
      <c r="GD18" s="305">
        <v>0</v>
      </c>
      <c r="GE18" s="308">
        <v>1</v>
      </c>
      <c r="GF18" s="309">
        <v>2.5000000000000001E-2</v>
      </c>
      <c r="GG18" s="308">
        <v>4</v>
      </c>
      <c r="GH18" s="309">
        <v>0.8</v>
      </c>
      <c r="GI18" s="309">
        <v>0.8</v>
      </c>
    </row>
    <row r="19" spans="1:191" ht="409.6" x14ac:dyDescent="0.3">
      <c r="A19" s="316">
        <v>11</v>
      </c>
      <c r="B19" s="296" t="s">
        <v>666</v>
      </c>
      <c r="C19" s="292" t="s">
        <v>671</v>
      </c>
      <c r="D19" s="317" t="s">
        <v>206</v>
      </c>
      <c r="E19" s="318" t="s">
        <v>196</v>
      </c>
      <c r="F19" s="248" t="s">
        <v>225</v>
      </c>
      <c r="G19" s="291" t="s">
        <v>211</v>
      </c>
      <c r="H19" s="291" t="s">
        <v>185</v>
      </c>
      <c r="I19" s="216" t="s">
        <v>18</v>
      </c>
      <c r="J19" s="216" t="s">
        <v>53</v>
      </c>
      <c r="K19" s="216" t="s">
        <v>54</v>
      </c>
      <c r="L19" s="216" t="s">
        <v>54</v>
      </c>
      <c r="M19" s="216" t="s">
        <v>53</v>
      </c>
      <c r="N19" s="216" t="s">
        <v>54</v>
      </c>
      <c r="O19" s="216" t="s">
        <v>54</v>
      </c>
      <c r="P19" s="216" t="s">
        <v>54</v>
      </c>
      <c r="Q19" s="216" t="s">
        <v>53</v>
      </c>
      <c r="R19" s="216" t="s">
        <v>54</v>
      </c>
      <c r="S19" s="216" t="s">
        <v>54</v>
      </c>
      <c r="T19" s="216" t="s">
        <v>54</v>
      </c>
      <c r="U19" s="216" t="s">
        <v>54</v>
      </c>
      <c r="V19" s="216" t="s">
        <v>54</v>
      </c>
      <c r="W19" s="216" t="s">
        <v>54</v>
      </c>
      <c r="X19" s="216" t="s">
        <v>53</v>
      </c>
      <c r="Y19" s="216" t="s">
        <v>53</v>
      </c>
      <c r="Z19" s="216" t="s">
        <v>53</v>
      </c>
      <c r="AA19" s="216" t="s">
        <v>53</v>
      </c>
      <c r="AB19" s="216" t="s">
        <v>53</v>
      </c>
      <c r="AC19" s="311" t="s">
        <v>18</v>
      </c>
      <c r="AD19" s="312">
        <v>0.2</v>
      </c>
      <c r="AE19" s="311" t="s">
        <v>29</v>
      </c>
      <c r="AF19" s="312">
        <v>0.8</v>
      </c>
      <c r="AG19" s="240" t="s">
        <v>15</v>
      </c>
      <c r="AH19" s="312">
        <v>0.16000000000000003</v>
      </c>
      <c r="AI19" s="290" t="s">
        <v>668</v>
      </c>
      <c r="AJ19" s="248" t="s">
        <v>98</v>
      </c>
      <c r="AK19" s="291" t="s">
        <v>669</v>
      </c>
      <c r="AL19" s="291" t="s">
        <v>631</v>
      </c>
      <c r="AM19" s="248" t="s">
        <v>35</v>
      </c>
      <c r="AN19" s="248" t="s">
        <v>46</v>
      </c>
      <c r="AO19" s="248" t="s">
        <v>50</v>
      </c>
      <c r="AP19" s="248" t="s">
        <v>52</v>
      </c>
      <c r="AQ19" s="248" t="s">
        <v>35</v>
      </c>
      <c r="AR19" s="248" t="s">
        <v>46</v>
      </c>
      <c r="AS19" s="248" t="s">
        <v>50</v>
      </c>
      <c r="AT19" s="248" t="s">
        <v>52</v>
      </c>
      <c r="AU19" s="248" t="s">
        <v>35</v>
      </c>
      <c r="AV19" s="248" t="s">
        <v>46</v>
      </c>
      <c r="AW19" s="248" t="s">
        <v>50</v>
      </c>
      <c r="AX19" s="248" t="s">
        <v>52</v>
      </c>
      <c r="AY19" s="248" t="s">
        <v>35</v>
      </c>
      <c r="AZ19" s="248" t="s">
        <v>46</v>
      </c>
      <c r="BA19" s="248" t="s">
        <v>50</v>
      </c>
      <c r="BB19" s="248" t="s">
        <v>52</v>
      </c>
      <c r="BC19" s="248" t="s">
        <v>35</v>
      </c>
      <c r="BD19" s="248" t="s">
        <v>46</v>
      </c>
      <c r="BE19" s="248" t="s">
        <v>50</v>
      </c>
      <c r="BF19" s="248" t="s">
        <v>52</v>
      </c>
      <c r="BG19" s="248"/>
      <c r="BH19" s="248"/>
      <c r="BI19" s="248"/>
      <c r="BJ19" s="248"/>
      <c r="BK19" s="248"/>
      <c r="BL19" s="248"/>
      <c r="BM19" s="248"/>
      <c r="BN19" s="248"/>
      <c r="BO19" s="248"/>
      <c r="BP19" s="248"/>
      <c r="BQ19" s="248"/>
      <c r="BR19" s="248"/>
      <c r="BS19" s="248"/>
      <c r="BT19" s="248"/>
      <c r="BU19" s="248"/>
      <c r="BV19" s="248"/>
      <c r="BW19" s="248"/>
      <c r="BX19" s="248"/>
      <c r="BY19" s="248"/>
      <c r="BZ19" s="248"/>
      <c r="CA19" s="248"/>
      <c r="CB19" s="248"/>
      <c r="CC19" s="248"/>
      <c r="CD19" s="248"/>
      <c r="CE19" s="248"/>
      <c r="CF19" s="248"/>
      <c r="CG19" s="248"/>
      <c r="CH19" s="248"/>
      <c r="CI19" s="248"/>
      <c r="CJ19" s="248"/>
      <c r="CK19" s="248"/>
      <c r="CL19" s="296" t="s">
        <v>18</v>
      </c>
      <c r="CM19" s="313">
        <v>6.2500000000000003E-3</v>
      </c>
      <c r="CN19" s="296" t="s">
        <v>29</v>
      </c>
      <c r="CO19" s="313">
        <v>0.8</v>
      </c>
      <c r="CP19" s="303" t="s">
        <v>15</v>
      </c>
      <c r="CQ19" s="312">
        <v>5.000000000000001E-3</v>
      </c>
      <c r="CR19" s="292" t="s">
        <v>238</v>
      </c>
      <c r="CS19" s="339">
        <v>3</v>
      </c>
      <c r="CT19" s="248"/>
      <c r="CU19" s="217" t="s">
        <v>670</v>
      </c>
      <c r="CV19" s="341" t="s">
        <v>633</v>
      </c>
      <c r="CW19" s="304"/>
      <c r="CX19" s="305">
        <v>11</v>
      </c>
      <c r="CY19" s="306">
        <v>4</v>
      </c>
      <c r="CZ19" s="305" t="s">
        <v>634</v>
      </c>
      <c r="DA19" s="307">
        <v>0.8</v>
      </c>
      <c r="DB19" s="286">
        <v>0.25</v>
      </c>
      <c r="DC19" s="286">
        <v>0.25</v>
      </c>
      <c r="DD19" s="305">
        <v>0.5</v>
      </c>
      <c r="DE19" s="308">
        <v>1</v>
      </c>
      <c r="DF19" s="309">
        <v>0.1</v>
      </c>
      <c r="DG19" s="308">
        <v>4</v>
      </c>
      <c r="DH19" s="308"/>
      <c r="DI19" s="309">
        <v>0.8</v>
      </c>
      <c r="DJ19" s="286">
        <v>0.25</v>
      </c>
      <c r="DK19" s="286">
        <v>0.25</v>
      </c>
      <c r="DL19" s="305">
        <v>0.5</v>
      </c>
      <c r="DM19" s="308">
        <v>1</v>
      </c>
      <c r="DN19" s="309">
        <v>0.05</v>
      </c>
      <c r="DO19" s="308">
        <v>4</v>
      </c>
      <c r="DP19" s="309">
        <v>0.8</v>
      </c>
      <c r="DQ19" s="286">
        <v>0.25</v>
      </c>
      <c r="DR19" s="286">
        <v>0.25</v>
      </c>
      <c r="DS19" s="305">
        <v>0.5</v>
      </c>
      <c r="DT19" s="308">
        <v>1</v>
      </c>
      <c r="DU19" s="309">
        <v>2.5000000000000001E-2</v>
      </c>
      <c r="DV19" s="308">
        <v>4</v>
      </c>
      <c r="DW19" s="309">
        <v>0.8</v>
      </c>
      <c r="DX19" s="286">
        <v>0.25</v>
      </c>
      <c r="DY19" s="286">
        <v>0.25</v>
      </c>
      <c r="DZ19" s="305">
        <v>0.5</v>
      </c>
      <c r="EA19" s="308">
        <v>1</v>
      </c>
      <c r="EB19" s="309">
        <v>1.2500000000000001E-2</v>
      </c>
      <c r="EC19" s="308">
        <v>4</v>
      </c>
      <c r="ED19" s="309">
        <v>0.8</v>
      </c>
      <c r="EE19" s="286">
        <v>0.25</v>
      </c>
      <c r="EF19" s="286">
        <v>0.25</v>
      </c>
      <c r="EG19" s="305">
        <v>0.5</v>
      </c>
      <c r="EH19" s="308">
        <v>1</v>
      </c>
      <c r="EI19" s="309">
        <v>6.2500000000000003E-3</v>
      </c>
      <c r="EJ19" s="308">
        <v>4</v>
      </c>
      <c r="EK19" s="309">
        <v>0.8</v>
      </c>
      <c r="EL19" s="286">
        <v>0</v>
      </c>
      <c r="EM19" s="286">
        <v>0</v>
      </c>
      <c r="EN19" s="305">
        <v>0</v>
      </c>
      <c r="EO19" s="308">
        <v>1</v>
      </c>
      <c r="EP19" s="309">
        <v>6.2500000000000003E-3</v>
      </c>
      <c r="EQ19" s="308">
        <v>4</v>
      </c>
      <c r="ER19" s="309">
        <v>0.8</v>
      </c>
      <c r="ES19" s="286">
        <v>0</v>
      </c>
      <c r="ET19" s="286">
        <v>0</v>
      </c>
      <c r="EU19" s="305">
        <v>0</v>
      </c>
      <c r="EV19" s="308">
        <v>1</v>
      </c>
      <c r="EW19" s="309">
        <v>6.2500000000000003E-3</v>
      </c>
      <c r="EX19" s="308">
        <v>4</v>
      </c>
      <c r="EY19" s="309">
        <v>0.8</v>
      </c>
      <c r="EZ19" s="286">
        <v>0</v>
      </c>
      <c r="FA19" s="286">
        <v>0</v>
      </c>
      <c r="FB19" s="305">
        <v>0</v>
      </c>
      <c r="FC19" s="308">
        <v>1</v>
      </c>
      <c r="FD19" s="309">
        <v>6.2500000000000003E-3</v>
      </c>
      <c r="FE19" s="308">
        <v>4</v>
      </c>
      <c r="FF19" s="309">
        <v>0.8</v>
      </c>
      <c r="FG19" s="286">
        <v>0</v>
      </c>
      <c r="FH19" s="286">
        <v>0</v>
      </c>
      <c r="FI19" s="305">
        <v>0</v>
      </c>
      <c r="FJ19" s="308">
        <v>1</v>
      </c>
      <c r="FK19" s="309">
        <v>6.2500000000000003E-3</v>
      </c>
      <c r="FL19" s="308">
        <v>4</v>
      </c>
      <c r="FM19" s="309">
        <v>0.8</v>
      </c>
      <c r="FN19" s="286">
        <v>0</v>
      </c>
      <c r="FO19" s="286">
        <v>0</v>
      </c>
      <c r="FP19" s="305">
        <v>0</v>
      </c>
      <c r="FQ19" s="308">
        <v>1</v>
      </c>
      <c r="FR19" s="309">
        <v>6.2500000000000003E-3</v>
      </c>
      <c r="FS19" s="308">
        <v>4</v>
      </c>
      <c r="FT19" s="309">
        <v>0.8</v>
      </c>
      <c r="FU19" s="286">
        <v>0</v>
      </c>
      <c r="FV19" s="286">
        <v>0</v>
      </c>
      <c r="FW19" s="305">
        <v>0</v>
      </c>
      <c r="FX19" s="308">
        <v>1</v>
      </c>
      <c r="FY19" s="309">
        <v>6.2500000000000003E-3</v>
      </c>
      <c r="FZ19" s="308">
        <v>4</v>
      </c>
      <c r="GA19" s="309">
        <v>0.8</v>
      </c>
      <c r="GB19" s="286">
        <v>0</v>
      </c>
      <c r="GC19" s="286">
        <v>0</v>
      </c>
      <c r="GD19" s="305">
        <v>0</v>
      </c>
      <c r="GE19" s="308">
        <v>1</v>
      </c>
      <c r="GF19" s="309">
        <v>6.2500000000000003E-3</v>
      </c>
      <c r="GG19" s="308">
        <v>4</v>
      </c>
      <c r="GH19" s="309">
        <v>0.8</v>
      </c>
      <c r="GI19" s="309">
        <v>0.8</v>
      </c>
    </row>
    <row r="20" spans="1:191" x14ac:dyDescent="0.3">
      <c r="CR20" s="293" t="s">
        <v>471</v>
      </c>
      <c r="CS20" s="219">
        <v>33</v>
      </c>
      <c r="CT20" s="208"/>
      <c r="CU20" s="219">
        <v>11</v>
      </c>
    </row>
    <row r="603" spans="1:1 1680:1689" x14ac:dyDescent="0.3">
      <c r="A603" s="215" t="s">
        <v>227</v>
      </c>
      <c r="BLP603" s="215" t="s">
        <v>227</v>
      </c>
      <c r="BLQ603" s="22"/>
      <c r="BLR603" s="22"/>
      <c r="BLS603" s="22"/>
      <c r="BLT603" s="22"/>
      <c r="BLU603" s="22"/>
      <c r="BLV603" s="22"/>
      <c r="BLW603" s="22"/>
      <c r="BLX603" s="22"/>
      <c r="BLY603" s="22"/>
    </row>
    <row r="604" spans="1:1 1680:1689" x14ac:dyDescent="0.3">
      <c r="A604" s="208"/>
      <c r="BLP604" s="22"/>
      <c r="BLQ604" s="22"/>
      <c r="BLR604" s="22"/>
      <c r="BLS604" s="22"/>
      <c r="BLT604" s="22"/>
      <c r="BLU604" s="22"/>
      <c r="BLV604" s="22"/>
      <c r="BLW604" s="540" t="s">
        <v>33</v>
      </c>
      <c r="BLX604" s="540"/>
      <c r="BLY604" s="540"/>
    </row>
    <row r="605" spans="1:1 1680:1689" x14ac:dyDescent="0.3">
      <c r="A605" s="208"/>
      <c r="BLP605" s="22"/>
      <c r="BLQ605" s="22"/>
      <c r="BLR605" s="22"/>
      <c r="BLS605" s="22"/>
      <c r="BLT605" s="22"/>
      <c r="BLU605" s="49">
        <v>1</v>
      </c>
      <c r="BLV605" s="49">
        <v>2</v>
      </c>
      <c r="BLW605" s="49">
        <v>3</v>
      </c>
      <c r="BLX605" s="48">
        <v>4</v>
      </c>
      <c r="BLY605" s="48">
        <v>5</v>
      </c>
    </row>
    <row r="606" spans="1:1 1680:1689" x14ac:dyDescent="0.3">
      <c r="A606" s="208"/>
      <c r="BLP606" s="22"/>
      <c r="BLQ606" s="22"/>
      <c r="BLR606" s="22"/>
      <c r="BLS606" s="22"/>
      <c r="BLT606" s="22"/>
      <c r="BLU606" s="26" t="s">
        <v>32</v>
      </c>
      <c r="BLV606" s="26" t="s">
        <v>31</v>
      </c>
      <c r="BLW606" s="26" t="s">
        <v>30</v>
      </c>
      <c r="BLX606" s="26" t="s">
        <v>29</v>
      </c>
      <c r="BLY606" s="26" t="s">
        <v>28</v>
      </c>
    </row>
    <row r="607" spans="1:1 1680:1689" x14ac:dyDescent="0.3">
      <c r="A607" s="208"/>
      <c r="BLP607" s="22"/>
      <c r="BLQ607" s="22"/>
      <c r="BLR607" s="22"/>
      <c r="BLS607" s="22"/>
      <c r="BLT607" s="22"/>
      <c r="BLU607" s="49">
        <v>1</v>
      </c>
      <c r="BLV607" s="49">
        <v>2</v>
      </c>
      <c r="BLW607" s="49">
        <v>3</v>
      </c>
      <c r="BLX607" s="48">
        <v>4</v>
      </c>
      <c r="BLY607" s="48">
        <v>5</v>
      </c>
    </row>
    <row r="608" spans="1:1 1680:1689" x14ac:dyDescent="0.3">
      <c r="A608" s="208"/>
      <c r="BLP608" s="22"/>
      <c r="BLQ608" s="541" t="s">
        <v>27</v>
      </c>
      <c r="BLR608" s="23">
        <v>5</v>
      </c>
      <c r="BLS608" s="26" t="s">
        <v>26</v>
      </c>
      <c r="BLT608" s="23">
        <v>5</v>
      </c>
      <c r="BLU608" s="43" t="s">
        <v>15</v>
      </c>
      <c r="BLV608" s="46" t="s">
        <v>14</v>
      </c>
      <c r="BLW608" s="46" t="s">
        <v>14</v>
      </c>
      <c r="BLX608" s="47" t="s">
        <v>13</v>
      </c>
      <c r="BLY608" s="47" t="s">
        <v>13</v>
      </c>
    </row>
    <row r="609" spans="1680:1693" x14ac:dyDescent="0.3">
      <c r="BLP609" s="22"/>
      <c r="BLQ609" s="541"/>
      <c r="BLR609" s="23">
        <v>4</v>
      </c>
      <c r="BLS609" s="26" t="s">
        <v>24</v>
      </c>
      <c r="BLT609" s="23">
        <v>4</v>
      </c>
      <c r="BLU609" s="43" t="s">
        <v>15</v>
      </c>
      <c r="BLV609" s="43" t="s">
        <v>15</v>
      </c>
      <c r="BLW609" s="46" t="s">
        <v>14</v>
      </c>
      <c r="BLX609" s="47" t="s">
        <v>13</v>
      </c>
      <c r="BLY609" s="47" t="s">
        <v>13</v>
      </c>
      <c r="BLZ609" s="42"/>
      <c r="BMA609" s="42"/>
      <c r="BMB609" s="42"/>
      <c r="BMC609" s="42"/>
    </row>
    <row r="610" spans="1680:1693" x14ac:dyDescent="0.3">
      <c r="BLP610" s="22"/>
      <c r="BLQ610" s="541"/>
      <c r="BLR610" s="23">
        <v>3</v>
      </c>
      <c r="BLS610" s="26" t="s">
        <v>22</v>
      </c>
      <c r="BLT610" s="23">
        <v>3</v>
      </c>
      <c r="BLU610" s="43" t="s">
        <v>15</v>
      </c>
      <c r="BLV610" s="43" t="s">
        <v>15</v>
      </c>
      <c r="BLW610" s="46" t="s">
        <v>14</v>
      </c>
      <c r="BLX610" s="46" t="s">
        <v>14</v>
      </c>
      <c r="BLY610" s="46" t="s">
        <v>14</v>
      </c>
      <c r="BLZ610" s="42"/>
      <c r="BMA610" s="42"/>
      <c r="BMB610" s="42"/>
      <c r="BMC610" s="42"/>
    </row>
    <row r="611" spans="1680:1693" x14ac:dyDescent="0.3">
      <c r="BLP611" s="22"/>
      <c r="BLQ611" s="541"/>
      <c r="BLR611" s="23">
        <v>2</v>
      </c>
      <c r="BLS611" s="26" t="s">
        <v>20</v>
      </c>
      <c r="BLT611" s="23">
        <v>2</v>
      </c>
      <c r="BLU611" s="44" t="s">
        <v>16</v>
      </c>
      <c r="BLV611" s="43" t="s">
        <v>15</v>
      </c>
      <c r="BLW611" s="43" t="s">
        <v>15</v>
      </c>
      <c r="BLX611" s="43" t="s">
        <v>15</v>
      </c>
      <c r="BLY611" s="46" t="s">
        <v>14</v>
      </c>
      <c r="BLZ611" s="42"/>
      <c r="BMA611" s="42"/>
      <c r="BMB611" s="42"/>
      <c r="BMC611" s="42"/>
    </row>
    <row r="612" spans="1680:1693" x14ac:dyDescent="0.3">
      <c r="BLP612" s="22"/>
      <c r="BLQ612" s="541"/>
      <c r="BLR612" s="23">
        <v>1</v>
      </c>
      <c r="BLS612" s="26" t="s">
        <v>18</v>
      </c>
      <c r="BLT612" s="23">
        <v>1</v>
      </c>
      <c r="BLU612" s="44" t="s">
        <v>16</v>
      </c>
      <c r="BLV612" s="44" t="s">
        <v>16</v>
      </c>
      <c r="BLW612" s="43" t="s">
        <v>15</v>
      </c>
      <c r="BLX612" s="43" t="s">
        <v>15</v>
      </c>
      <c r="BLY612" s="43" t="s">
        <v>15</v>
      </c>
      <c r="BLZ612" s="42"/>
      <c r="BMA612" s="42"/>
      <c r="BMB612" s="42"/>
      <c r="BMC612" s="42"/>
    </row>
    <row r="613" spans="1680:1693" x14ac:dyDescent="0.3">
      <c r="BLP613" s="22"/>
      <c r="BLQ613" s="22"/>
      <c r="BLR613" s="22"/>
      <c r="BLS613" s="22"/>
      <c r="BLT613" s="22"/>
      <c r="BLU613" s="22"/>
      <c r="BLV613" s="22"/>
      <c r="BLW613" s="22"/>
      <c r="BLX613" s="22"/>
      <c r="BLY613" s="22"/>
      <c r="BLZ613" s="22"/>
      <c r="BMA613" s="22"/>
      <c r="BMB613" s="22"/>
      <c r="BMC613" s="22"/>
    </row>
    <row r="614" spans="1680:1693" x14ac:dyDescent="0.3">
      <c r="BLP614" s="22"/>
      <c r="BLQ614" s="22"/>
      <c r="BLR614" s="22"/>
      <c r="BLS614" s="22"/>
      <c r="BLT614" s="22"/>
      <c r="BLU614" s="22"/>
      <c r="BLV614" s="22"/>
      <c r="BLW614" s="22"/>
      <c r="BLX614" s="22"/>
      <c r="BLY614" s="22"/>
      <c r="BLZ614" s="22"/>
      <c r="BMA614" s="22"/>
      <c r="BMB614" s="22"/>
      <c r="BMC614" s="22"/>
    </row>
    <row r="615" spans="1680:1693" x14ac:dyDescent="0.3">
      <c r="BLP615" s="22"/>
      <c r="BLQ615" s="22"/>
      <c r="BLR615" s="22"/>
      <c r="BLS615" s="22"/>
      <c r="BLT615" s="22"/>
      <c r="BLU615" s="22"/>
      <c r="BLV615" s="22"/>
      <c r="BLW615" s="22"/>
      <c r="BLX615" s="22"/>
      <c r="BLY615" s="22"/>
      <c r="BLZ615" s="22"/>
      <c r="BMA615" s="22" t="s">
        <v>226</v>
      </c>
      <c r="BMB615" s="22"/>
      <c r="BMC615" s="22"/>
    </row>
    <row r="616" spans="1680:1693" ht="51" x14ac:dyDescent="0.3">
      <c r="BLP616" s="22"/>
      <c r="BLQ616" s="22"/>
      <c r="BLR616" s="22"/>
      <c r="BLS616" s="22"/>
      <c r="BLT616" s="22"/>
      <c r="BLU616" s="22"/>
      <c r="BLV616" s="22"/>
      <c r="BLW616" s="22"/>
      <c r="BLX616" s="22"/>
      <c r="BLY616" s="22"/>
      <c r="BLZ616" s="22"/>
      <c r="BMA616" s="41" t="s">
        <v>225</v>
      </c>
      <c r="BMB616" s="22"/>
      <c r="BMC616" s="22"/>
    </row>
    <row r="617" spans="1680:1693" ht="102" x14ac:dyDescent="0.3">
      <c r="BLP617" s="22"/>
      <c r="BLQ617" s="22"/>
      <c r="BLR617" s="22"/>
      <c r="BLS617" s="22"/>
      <c r="BLT617" s="22"/>
      <c r="BLU617" s="22"/>
      <c r="BLV617" s="22"/>
      <c r="BLW617" s="22"/>
      <c r="BLX617" s="22"/>
      <c r="BLY617" s="22"/>
      <c r="BLZ617" s="22"/>
      <c r="BMA617" s="41" t="s">
        <v>224</v>
      </c>
      <c r="BMB617" s="22"/>
      <c r="BMC617" s="22"/>
    </row>
    <row r="618" spans="1680:1693" ht="30.6" x14ac:dyDescent="0.3">
      <c r="BLP618" s="22"/>
      <c r="BLQ618" s="22"/>
      <c r="BLR618" s="22"/>
      <c r="BLS618" s="22"/>
      <c r="BLT618" s="22"/>
      <c r="BLU618" s="22"/>
      <c r="BLV618" s="22"/>
      <c r="BLW618" s="22"/>
      <c r="BLX618" s="22"/>
      <c r="BLY618" s="22"/>
      <c r="BLZ618" s="22"/>
      <c r="BMA618" s="41" t="s">
        <v>223</v>
      </c>
      <c r="BMB618" s="22"/>
      <c r="BMC618" s="22"/>
    </row>
    <row r="619" spans="1680:1693" ht="40.799999999999997" x14ac:dyDescent="0.3">
      <c r="BLP619" s="22"/>
      <c r="BLQ619" s="22"/>
      <c r="BLR619" s="22"/>
      <c r="BLS619" s="22"/>
      <c r="BLT619" s="22"/>
      <c r="BLU619" s="22"/>
      <c r="BLV619" s="22"/>
      <c r="BLW619" s="22"/>
      <c r="BLX619" s="22"/>
      <c r="BLY619" s="22"/>
      <c r="BLZ619" s="22"/>
      <c r="BMA619" s="41" t="s">
        <v>222</v>
      </c>
      <c r="BMB619" s="22"/>
      <c r="BMC619" s="22"/>
    </row>
    <row r="620" spans="1680:1693" x14ac:dyDescent="0.3">
      <c r="BLP620" s="22"/>
      <c r="BLQ620" s="22"/>
      <c r="BLR620" s="22"/>
      <c r="BLS620" s="22"/>
      <c r="BLT620" s="22"/>
      <c r="BLU620" s="22"/>
      <c r="BLV620" s="22"/>
      <c r="BLW620" s="22"/>
      <c r="BLX620" s="22"/>
      <c r="BLY620" s="22"/>
      <c r="BLZ620" s="22"/>
      <c r="BMA620" s="24"/>
      <c r="BMB620" s="22"/>
      <c r="BMC620" s="22"/>
    </row>
    <row r="621" spans="1680:1693" x14ac:dyDescent="0.3">
      <c r="BLP621" s="22"/>
      <c r="BLQ621" s="22"/>
      <c r="BLR621" s="22"/>
      <c r="BLS621" s="22"/>
      <c r="BLT621" s="22"/>
      <c r="BLU621" s="22"/>
      <c r="BLV621" s="22"/>
      <c r="BLW621" s="22"/>
      <c r="BLX621" s="22"/>
      <c r="BLY621" s="22"/>
      <c r="BLZ621" s="22"/>
      <c r="BMA621" s="22"/>
      <c r="BMB621" s="22"/>
      <c r="BMC621" s="22" t="s">
        <v>221</v>
      </c>
    </row>
    <row r="622" spans="1680:1693" ht="40.799999999999997" x14ac:dyDescent="0.3">
      <c r="BLP622" s="22"/>
      <c r="BLQ622" s="22"/>
      <c r="BLR622" s="22"/>
      <c r="BLS622" s="22"/>
      <c r="BLT622" s="22"/>
      <c r="BLU622" s="22"/>
      <c r="BLV622" s="22"/>
      <c r="BLW622" s="22"/>
      <c r="BLX622" s="22"/>
      <c r="BLY622" s="22"/>
      <c r="BLZ622" s="22"/>
      <c r="BMA622" s="22"/>
      <c r="BMB622" s="22"/>
      <c r="BMC622" s="277" t="s">
        <v>220</v>
      </c>
    </row>
    <row r="623" spans="1680:1693" ht="40.799999999999997" x14ac:dyDescent="0.3">
      <c r="BLP623" s="22"/>
      <c r="BLQ623" s="22"/>
      <c r="BLR623" s="22"/>
      <c r="BLS623" s="22"/>
      <c r="BLT623" s="22"/>
      <c r="BLU623" s="22"/>
      <c r="BLV623" s="22"/>
      <c r="BLW623" s="22"/>
      <c r="BLX623" s="22"/>
      <c r="BLY623" s="22"/>
      <c r="BLZ623" s="22"/>
      <c r="BMA623" s="22"/>
      <c r="BMB623" s="22"/>
      <c r="BMC623" s="277" t="s">
        <v>219</v>
      </c>
    </row>
    <row r="624" spans="1680:1693" ht="40.799999999999997" x14ac:dyDescent="0.3">
      <c r="BLP624" s="22"/>
      <c r="BLQ624" s="22"/>
      <c r="BLR624" s="22"/>
      <c r="BLS624" s="22"/>
      <c r="BLT624" s="22"/>
      <c r="BLU624" s="22"/>
      <c r="BLV624" s="22"/>
      <c r="BLW624" s="22"/>
      <c r="BLX624" s="22"/>
      <c r="BLY624" s="22"/>
      <c r="BLZ624" s="22"/>
      <c r="BMA624" s="22"/>
      <c r="BMB624" s="22"/>
      <c r="BMC624" s="277" t="s">
        <v>218</v>
      </c>
    </row>
    <row r="625" spans="1693:1696" ht="40.799999999999997" x14ac:dyDescent="0.3">
      <c r="BMC625" s="277" t="s">
        <v>217</v>
      </c>
      <c r="BMD625" s="22"/>
      <c r="BME625" s="22"/>
      <c r="BMF625" s="25"/>
    </row>
    <row r="626" spans="1693:1696" ht="71.400000000000006" x14ac:dyDescent="0.3">
      <c r="BMC626" s="277" t="s">
        <v>216</v>
      </c>
      <c r="BMD626" s="22"/>
      <c r="BME626" s="22"/>
      <c r="BMF626" s="25"/>
    </row>
    <row r="627" spans="1693:1696" ht="71.400000000000006" x14ac:dyDescent="0.3">
      <c r="BMC627" s="277" t="s">
        <v>527</v>
      </c>
      <c r="BMD627" s="22"/>
      <c r="BME627" s="22"/>
      <c r="BMF627" s="25"/>
    </row>
    <row r="628" spans="1693:1696" ht="30.6" x14ac:dyDescent="0.3">
      <c r="BMC628" s="277" t="s">
        <v>214</v>
      </c>
      <c r="BMD628" s="22"/>
      <c r="BME628" s="22"/>
      <c r="BMF628" s="25"/>
    </row>
    <row r="629" spans="1693:1696" ht="30.6" x14ac:dyDescent="0.3">
      <c r="BMC629" s="277" t="s">
        <v>213</v>
      </c>
      <c r="BMD629" s="22"/>
      <c r="BME629" s="22"/>
      <c r="BMF629" s="25"/>
    </row>
    <row r="630" spans="1693:1696" ht="51" x14ac:dyDescent="0.3">
      <c r="BMC630" s="277" t="s">
        <v>212</v>
      </c>
      <c r="BMD630" s="22"/>
      <c r="BME630" s="22"/>
      <c r="BMF630" s="25"/>
    </row>
    <row r="631" spans="1693:1696" ht="40.799999999999997" x14ac:dyDescent="0.3">
      <c r="BMC631" s="277" t="s">
        <v>211</v>
      </c>
      <c r="BMD631" s="22"/>
      <c r="BME631" s="22"/>
      <c r="BMF631" s="25"/>
    </row>
    <row r="632" spans="1693:1696" ht="30.6" x14ac:dyDescent="0.3">
      <c r="BMC632" s="277" t="s">
        <v>210</v>
      </c>
      <c r="BMD632" s="22"/>
      <c r="BME632" s="22"/>
      <c r="BMF632" s="25"/>
    </row>
    <row r="633" spans="1693:1696" ht="91.8" x14ac:dyDescent="0.3">
      <c r="BMC633" s="277" t="s">
        <v>468</v>
      </c>
      <c r="BMD633" s="22"/>
      <c r="BME633" s="22"/>
      <c r="BMF633" s="25"/>
    </row>
    <row r="634" spans="1693:1696" x14ac:dyDescent="0.3">
      <c r="BMC634" s="22"/>
      <c r="BMD634" s="22"/>
      <c r="BME634" s="277"/>
      <c r="BMF634" s="25"/>
    </row>
    <row r="635" spans="1693:1696" x14ac:dyDescent="0.3">
      <c r="BMC635" s="22"/>
      <c r="BMD635" s="22"/>
      <c r="BME635" s="22"/>
      <c r="BMF635" s="25"/>
    </row>
    <row r="636" spans="1693:1696" x14ac:dyDescent="0.3">
      <c r="BMC636" s="22"/>
      <c r="BMD636" s="22"/>
      <c r="BME636" s="22"/>
      <c r="BMF636" s="25" t="s">
        <v>207</v>
      </c>
    </row>
    <row r="637" spans="1693:1696" x14ac:dyDescent="0.3">
      <c r="BMC637" s="22"/>
      <c r="BMD637" s="22"/>
      <c r="BME637" s="22"/>
      <c r="BMF637" s="278" t="s">
        <v>206</v>
      </c>
    </row>
    <row r="638" spans="1693:1696" ht="20.399999999999999" x14ac:dyDescent="0.3">
      <c r="BMC638" s="22"/>
      <c r="BMD638" s="22"/>
      <c r="BME638" s="22"/>
      <c r="BMF638" s="278" t="s">
        <v>205</v>
      </c>
    </row>
    <row r="642" spans="1698:1701" x14ac:dyDescent="0.3">
      <c r="BMH642" s="23" t="s">
        <v>123</v>
      </c>
      <c r="BMI642" s="22"/>
      <c r="BMJ642" s="22"/>
      <c r="BMK642" s="22"/>
    </row>
    <row r="643" spans="1698:1701" ht="30.6" x14ac:dyDescent="0.3">
      <c r="BMH643" s="279" t="s">
        <v>204</v>
      </c>
      <c r="BMI643" s="22"/>
      <c r="BMJ643" s="22"/>
      <c r="BMK643" s="22"/>
    </row>
    <row r="644" spans="1698:1701" ht="20.399999999999999" x14ac:dyDescent="0.3">
      <c r="BMH644" s="279" t="s">
        <v>203</v>
      </c>
      <c r="BMI644" s="22"/>
      <c r="BMJ644" s="22"/>
      <c r="BMK644" s="22"/>
    </row>
    <row r="645" spans="1698:1701" ht="20.399999999999999" x14ac:dyDescent="0.3">
      <c r="BMH645" s="279" t="s">
        <v>202</v>
      </c>
      <c r="BMI645" s="22"/>
      <c r="BMJ645" s="22"/>
      <c r="BMK645" s="22"/>
    </row>
    <row r="646" spans="1698:1701" ht="20.399999999999999" x14ac:dyDescent="0.3">
      <c r="BMH646" s="279" t="s">
        <v>201</v>
      </c>
      <c r="BMI646" s="22"/>
      <c r="BMJ646" s="22"/>
      <c r="BMK646" s="22"/>
    </row>
    <row r="647" spans="1698:1701" ht="20.399999999999999" x14ac:dyDescent="0.3">
      <c r="BMH647" s="279" t="s">
        <v>200</v>
      </c>
      <c r="BMI647" s="22"/>
      <c r="BMJ647" s="22"/>
      <c r="BMK647" s="22"/>
    </row>
    <row r="648" spans="1698:1701" ht="30.6" x14ac:dyDescent="0.3">
      <c r="BMH648" s="279" t="s">
        <v>199</v>
      </c>
      <c r="BMI648" s="22"/>
      <c r="BMJ648" s="22"/>
      <c r="BMK648" s="22"/>
    </row>
    <row r="649" spans="1698:1701" ht="20.399999999999999" x14ac:dyDescent="0.3">
      <c r="BMH649" s="279" t="s">
        <v>198</v>
      </c>
      <c r="BMI649" s="22"/>
      <c r="BMJ649" s="22"/>
      <c r="BMK649" s="22"/>
    </row>
    <row r="650" spans="1698:1701" ht="30.6" x14ac:dyDescent="0.3">
      <c r="BMH650" s="279" t="s">
        <v>197</v>
      </c>
      <c r="BMI650" s="22"/>
      <c r="BMJ650" s="22"/>
      <c r="BMK650" s="22"/>
    </row>
    <row r="651" spans="1698:1701" x14ac:dyDescent="0.3">
      <c r="BMH651" s="279" t="s">
        <v>196</v>
      </c>
      <c r="BMI651" s="22"/>
      <c r="BMJ651" s="22"/>
      <c r="BMK651" s="22"/>
    </row>
    <row r="652" spans="1698:1701" x14ac:dyDescent="0.3">
      <c r="BMH652" s="25"/>
      <c r="BMI652" s="22"/>
      <c r="BMJ652" s="22"/>
      <c r="BMK652" s="22" t="s">
        <v>195</v>
      </c>
    </row>
    <row r="653" spans="1698:1701" x14ac:dyDescent="0.3">
      <c r="BMH653" s="23"/>
      <c r="BMI653" s="22"/>
      <c r="BMJ653" s="22"/>
      <c r="BMK653" s="22" t="s">
        <v>168</v>
      </c>
    </row>
    <row r="654" spans="1698:1701" x14ac:dyDescent="0.3">
      <c r="BMH654" s="23"/>
      <c r="BMI654" s="22"/>
      <c r="BMJ654" s="22"/>
      <c r="BMK654" s="22" t="s">
        <v>136</v>
      </c>
    </row>
    <row r="655" spans="1698:1701" x14ac:dyDescent="0.3">
      <c r="BMH655" s="23"/>
      <c r="BMI655" s="22"/>
      <c r="BMJ655" s="22"/>
      <c r="BMK655" s="22" t="s">
        <v>194</v>
      </c>
    </row>
    <row r="656" spans="1698:1701" x14ac:dyDescent="0.3">
      <c r="BMH656" s="23"/>
      <c r="BMI656" s="22"/>
      <c r="BMJ656" s="22"/>
      <c r="BMK656" s="22" t="s">
        <v>193</v>
      </c>
    </row>
    <row r="657" spans="1701:1703" x14ac:dyDescent="0.3">
      <c r="BMK657" s="22" t="s">
        <v>192</v>
      </c>
      <c r="BML657" s="22"/>
      <c r="BMM657" s="22"/>
    </row>
    <row r="658" spans="1701:1703" x14ac:dyDescent="0.3">
      <c r="BMK658" s="22" t="s">
        <v>191</v>
      </c>
      <c r="BML658" s="22"/>
      <c r="BMM658" s="22"/>
    </row>
    <row r="659" spans="1701:1703" x14ac:dyDescent="0.3">
      <c r="BMK659" s="22" t="s">
        <v>190</v>
      </c>
      <c r="BML659" s="22"/>
      <c r="BMM659" s="22"/>
    </row>
    <row r="660" spans="1701:1703" x14ac:dyDescent="0.3">
      <c r="BMK660" s="22" t="s">
        <v>189</v>
      </c>
      <c r="BML660" s="22"/>
      <c r="BMM660" s="22"/>
    </row>
    <row r="661" spans="1701:1703" x14ac:dyDescent="0.3">
      <c r="BMK661" s="22"/>
      <c r="BML661" s="22"/>
      <c r="BMM661" s="22"/>
    </row>
    <row r="662" spans="1701:1703" x14ac:dyDescent="0.3">
      <c r="BMK662" s="22"/>
      <c r="BML662" s="22"/>
      <c r="BMM662" s="22"/>
    </row>
    <row r="663" spans="1701:1703" x14ac:dyDescent="0.3">
      <c r="BMK663" s="22"/>
      <c r="BML663" s="22"/>
      <c r="BMM663" s="22" t="s">
        <v>188</v>
      </c>
    </row>
    <row r="664" spans="1701:1703" ht="40.799999999999997" x14ac:dyDescent="0.3">
      <c r="BMK664" s="22"/>
      <c r="BML664" s="22"/>
      <c r="BMM664" s="280" t="s">
        <v>187</v>
      </c>
    </row>
    <row r="665" spans="1701:1703" ht="40.799999999999997" x14ac:dyDescent="0.3">
      <c r="BMK665" s="22"/>
      <c r="BML665" s="22"/>
      <c r="BMM665" s="280" t="s">
        <v>186</v>
      </c>
    </row>
    <row r="666" spans="1701:1703" ht="20.399999999999999" x14ac:dyDescent="0.3">
      <c r="BMK666" s="22"/>
      <c r="BML666" s="22"/>
      <c r="BMM666" s="280" t="s">
        <v>185</v>
      </c>
    </row>
    <row r="667" spans="1701:1703" ht="61.2" x14ac:dyDescent="0.3">
      <c r="BMK667" s="22"/>
      <c r="BML667" s="22"/>
      <c r="BMM667" s="280" t="s">
        <v>184</v>
      </c>
    </row>
    <row r="668" spans="1701:1703" ht="20.399999999999999" x14ac:dyDescent="0.3">
      <c r="BMK668" s="22"/>
      <c r="BML668" s="22"/>
      <c r="BMM668" s="280" t="s">
        <v>183</v>
      </c>
    </row>
    <row r="669" spans="1701:1703" ht="51" x14ac:dyDescent="0.3">
      <c r="BMK669" s="22"/>
      <c r="BML669" s="22"/>
      <c r="BMM669" s="281" t="s">
        <v>182</v>
      </c>
    </row>
    <row r="670" spans="1701:1703" ht="40.799999999999997" x14ac:dyDescent="0.3">
      <c r="BMK670" s="22"/>
      <c r="BML670" s="22"/>
      <c r="BMM670" s="280" t="s">
        <v>181</v>
      </c>
    </row>
    <row r="671" spans="1701:1703" ht="40.799999999999997" x14ac:dyDescent="0.3">
      <c r="BMK671" s="22"/>
      <c r="BML671" s="22"/>
      <c r="BMM671" s="280" t="s">
        <v>180</v>
      </c>
    </row>
    <row r="672" spans="1701:1703" ht="40.799999999999997" x14ac:dyDescent="0.3">
      <c r="BMK672" s="22"/>
      <c r="BML672" s="22"/>
      <c r="BMM672" s="280" t="s">
        <v>179</v>
      </c>
    </row>
    <row r="673" spans="1703:1703" ht="61.2" x14ac:dyDescent="0.3">
      <c r="BMM673" s="280" t="s">
        <v>178</v>
      </c>
    </row>
    <row r="674" spans="1703:1703" ht="102" x14ac:dyDescent="0.3">
      <c r="BMM674" s="280" t="s">
        <v>177</v>
      </c>
    </row>
    <row r="675" spans="1703:1703" ht="40.799999999999997" x14ac:dyDescent="0.3">
      <c r="BMM675" s="280" t="s">
        <v>176</v>
      </c>
    </row>
    <row r="676" spans="1703:1703" ht="51" x14ac:dyDescent="0.3">
      <c r="BMM676" s="280" t="s">
        <v>175</v>
      </c>
    </row>
    <row r="677" spans="1703:1703" ht="51" x14ac:dyDescent="0.3">
      <c r="BMM677" s="280" t="s">
        <v>174</v>
      </c>
    </row>
    <row r="678" spans="1703:1703" ht="40.799999999999997" x14ac:dyDescent="0.3">
      <c r="BMM678" s="280" t="s">
        <v>173</v>
      </c>
    </row>
    <row r="679" spans="1703:1703" ht="20.399999999999999" x14ac:dyDescent="0.3">
      <c r="BMM679" s="280" t="s">
        <v>172</v>
      </c>
    </row>
    <row r="680" spans="1703:1703" ht="40.799999999999997" x14ac:dyDescent="0.3">
      <c r="BMM680" s="280" t="s">
        <v>171</v>
      </c>
    </row>
    <row r="681" spans="1703:1703" x14ac:dyDescent="0.3">
      <c r="BMM681" s="280" t="s">
        <v>170</v>
      </c>
    </row>
    <row r="682" spans="1703:1703" x14ac:dyDescent="0.3">
      <c r="BMM682" s="280" t="s">
        <v>169</v>
      </c>
    </row>
    <row r="690" spans="1706:1708" x14ac:dyDescent="0.3">
      <c r="BMP690" s="22" t="s">
        <v>168</v>
      </c>
      <c r="BMQ690" s="22"/>
      <c r="BMR690" s="22"/>
    </row>
    <row r="691" spans="1706:1708" x14ac:dyDescent="0.3">
      <c r="BMP691" s="22" t="s">
        <v>167</v>
      </c>
      <c r="BMQ691" s="22"/>
      <c r="BMR691" s="22"/>
    </row>
    <row r="692" spans="1706:1708" x14ac:dyDescent="0.3">
      <c r="BMP692" s="22" t="s">
        <v>166</v>
      </c>
      <c r="BMQ692" s="22"/>
      <c r="BMR692" s="22"/>
    </row>
    <row r="693" spans="1706:1708" x14ac:dyDescent="0.3">
      <c r="BMP693" s="22" t="s">
        <v>165</v>
      </c>
      <c r="BMQ693" s="22"/>
      <c r="BMR693" s="22"/>
    </row>
    <row r="694" spans="1706:1708" x14ac:dyDescent="0.3">
      <c r="BMP694" s="22" t="s">
        <v>164</v>
      </c>
      <c r="BMQ694" s="22"/>
      <c r="BMR694" s="22"/>
    </row>
    <row r="695" spans="1706:1708" x14ac:dyDescent="0.3">
      <c r="BMP695" s="22" t="s">
        <v>163</v>
      </c>
      <c r="BMQ695" s="22"/>
      <c r="BMR695" s="22"/>
    </row>
    <row r="696" spans="1706:1708" x14ac:dyDescent="0.3">
      <c r="BMP696" s="22"/>
      <c r="BMQ696" s="22"/>
      <c r="BMR696" s="22"/>
    </row>
    <row r="697" spans="1706:1708" x14ac:dyDescent="0.3">
      <c r="BMP697" s="22"/>
      <c r="BMQ697" s="22"/>
      <c r="BMR697" s="22"/>
    </row>
    <row r="698" spans="1706:1708" x14ac:dyDescent="0.3">
      <c r="BMP698" s="22"/>
      <c r="BMQ698" s="22"/>
      <c r="BMR698" s="22"/>
    </row>
    <row r="699" spans="1706:1708" x14ac:dyDescent="0.3">
      <c r="BMP699" s="22"/>
      <c r="BMQ699" s="22"/>
      <c r="BMR699" s="36" t="s">
        <v>52</v>
      </c>
    </row>
    <row r="700" spans="1706:1708" x14ac:dyDescent="0.3">
      <c r="BMP700" s="22"/>
      <c r="BMQ700" s="22"/>
      <c r="BMR700" s="26" t="s">
        <v>26</v>
      </c>
    </row>
    <row r="701" spans="1706:1708" x14ac:dyDescent="0.3">
      <c r="BMP701" s="22"/>
      <c r="BMQ701" s="22"/>
      <c r="BMR701" s="26" t="s">
        <v>24</v>
      </c>
    </row>
    <row r="702" spans="1706:1708" x14ac:dyDescent="0.3">
      <c r="BMP702" s="22"/>
      <c r="BMQ702" s="22"/>
      <c r="BMR702" s="26" t="s">
        <v>22</v>
      </c>
    </row>
    <row r="703" spans="1706:1708" x14ac:dyDescent="0.3">
      <c r="BMP703" s="22"/>
      <c r="BMQ703" s="22"/>
      <c r="BMR703" s="26" t="s">
        <v>20</v>
      </c>
    </row>
    <row r="704" spans="1706:1708" x14ac:dyDescent="0.3">
      <c r="BMP704" s="22"/>
      <c r="BMQ704" s="22"/>
      <c r="BMR704" s="26" t="s">
        <v>18</v>
      </c>
    </row>
    <row r="706" spans="1683:1719" x14ac:dyDescent="0.3">
      <c r="BLS706" s="22"/>
      <c r="BLT706" s="22"/>
      <c r="BLU706" s="22"/>
      <c r="BLV706" s="22"/>
      <c r="BLW706" s="22"/>
      <c r="BLX706" s="22"/>
      <c r="BLY706" s="22"/>
      <c r="BLZ706" s="22"/>
      <c r="BMA706" s="22"/>
      <c r="BMB706" s="22"/>
      <c r="BMC706" s="22"/>
      <c r="BMD706" s="22"/>
      <c r="BME706" s="22"/>
      <c r="BMF706" s="25"/>
      <c r="BMG706" s="22"/>
      <c r="BMH706" s="23"/>
      <c r="BMI706" s="22"/>
      <c r="BMJ706" s="22"/>
      <c r="BMK706" s="22"/>
      <c r="BML706" s="22"/>
      <c r="BMM706" s="22"/>
      <c r="BMN706" s="22"/>
      <c r="BMO706" s="22"/>
      <c r="BMP706" s="22"/>
      <c r="BMQ706" s="22"/>
      <c r="BMR706" s="26"/>
      <c r="BMS706" s="22"/>
      <c r="BMT706" s="36" t="s">
        <v>51</v>
      </c>
      <c r="BMU706" s="22"/>
      <c r="BMV706" s="22"/>
      <c r="BMW706" s="22"/>
      <c r="BMX706" s="22"/>
      <c r="BMY706" s="22"/>
      <c r="BMZ706" s="22"/>
      <c r="BNA706" s="22"/>
      <c r="BNB706" s="22"/>
      <c r="BNC706" s="22"/>
    </row>
    <row r="707" spans="1683:1719" x14ac:dyDescent="0.3">
      <c r="BLS707" s="22"/>
      <c r="BLT707" s="22"/>
      <c r="BLU707" s="22"/>
      <c r="BLV707" s="22"/>
      <c r="BLW707" s="22"/>
      <c r="BLX707" s="22"/>
      <c r="BLY707" s="22"/>
      <c r="BLZ707" s="22"/>
      <c r="BMA707" s="22"/>
      <c r="BMB707" s="22"/>
      <c r="BMC707" s="22"/>
      <c r="BMD707" s="22"/>
      <c r="BME707" s="22"/>
      <c r="BMF707" s="25"/>
      <c r="BMG707" s="22"/>
      <c r="BMH707" s="23"/>
      <c r="BMI707" s="22"/>
      <c r="BMJ707" s="22"/>
      <c r="BMK707" s="22"/>
      <c r="BML707" s="22"/>
      <c r="BMM707" s="22"/>
      <c r="BMN707" s="22"/>
      <c r="BMO707" s="22"/>
      <c r="BMP707" s="22"/>
      <c r="BMQ707" s="22"/>
      <c r="BMR707" s="26"/>
      <c r="BMS707" s="22"/>
      <c r="BMT707" s="26" t="s">
        <v>28</v>
      </c>
      <c r="BMU707" s="22"/>
      <c r="BMV707" s="22"/>
      <c r="BMW707" s="22"/>
      <c r="BMX707" s="22"/>
      <c r="BMY707" s="22"/>
      <c r="BMZ707" s="22"/>
      <c r="BNA707" s="22"/>
      <c r="BNB707" s="22"/>
      <c r="BNC707" s="22"/>
    </row>
    <row r="708" spans="1683:1719" x14ac:dyDescent="0.3">
      <c r="BLS708" s="22"/>
      <c r="BLT708" s="23"/>
      <c r="BLU708" s="22"/>
      <c r="BLV708" s="22"/>
      <c r="BLW708" s="22"/>
      <c r="BLX708" s="22"/>
      <c r="BLY708" s="22"/>
      <c r="BLZ708" s="22"/>
      <c r="BMA708" s="22"/>
      <c r="BMB708" s="22"/>
      <c r="BMC708" s="22"/>
      <c r="BMD708" s="22"/>
      <c r="BME708" s="22"/>
      <c r="BMF708" s="25"/>
      <c r="BMG708" s="22"/>
      <c r="BMH708" s="23"/>
      <c r="BMI708" s="22"/>
      <c r="BMJ708" s="22"/>
      <c r="BMK708" s="22"/>
      <c r="BML708" s="22"/>
      <c r="BMM708" s="22"/>
      <c r="BMN708" s="22"/>
      <c r="BMO708" s="22"/>
      <c r="BMP708" s="22"/>
      <c r="BMQ708" s="22"/>
      <c r="BMR708" s="26"/>
      <c r="BMS708" s="22"/>
      <c r="BMT708" s="26" t="s">
        <v>29</v>
      </c>
      <c r="BMU708" s="22"/>
      <c r="BMV708" s="22"/>
      <c r="BMW708" s="22"/>
      <c r="BMX708" s="22"/>
      <c r="BMY708" s="22"/>
      <c r="BMZ708" s="22"/>
      <c r="BNA708" s="22"/>
      <c r="BNB708" s="22"/>
      <c r="BNC708" s="22"/>
    </row>
    <row r="709" spans="1683:1719" x14ac:dyDescent="0.3">
      <c r="BLS709" s="22"/>
      <c r="BLT709" s="22"/>
      <c r="BLU709" s="22"/>
      <c r="BLV709" s="22"/>
      <c r="BLW709" s="22"/>
      <c r="BLX709" s="22"/>
      <c r="BLY709" s="22"/>
      <c r="BLZ709" s="22"/>
      <c r="BMA709" s="22"/>
      <c r="BMB709" s="22"/>
      <c r="BMC709" s="22"/>
      <c r="BMD709" s="22"/>
      <c r="BME709" s="22"/>
      <c r="BMF709" s="25"/>
      <c r="BMG709" s="22"/>
      <c r="BMH709" s="23"/>
      <c r="BMI709" s="22"/>
      <c r="BMJ709" s="22"/>
      <c r="BMK709" s="22"/>
      <c r="BML709" s="22"/>
      <c r="BMM709" s="22"/>
      <c r="BMN709" s="22"/>
      <c r="BMO709" s="22"/>
      <c r="BMP709" s="22"/>
      <c r="BMQ709" s="22"/>
      <c r="BMR709" s="26"/>
      <c r="BMS709" s="22"/>
      <c r="BMT709" s="26" t="s">
        <v>30</v>
      </c>
      <c r="BMU709" s="22"/>
      <c r="BMV709" s="22"/>
      <c r="BMW709" s="22"/>
      <c r="BMX709" s="22"/>
      <c r="BMY709" s="22"/>
      <c r="BMZ709" s="22"/>
      <c r="BNA709" s="22"/>
      <c r="BNB709" s="22"/>
      <c r="BNC709" s="22"/>
    </row>
    <row r="710" spans="1683:1719" x14ac:dyDescent="0.3">
      <c r="BLS710" s="22"/>
      <c r="BLT710" s="22"/>
      <c r="BLU710" s="22"/>
      <c r="BLV710" s="22"/>
      <c r="BLW710" s="22"/>
      <c r="BLX710" s="22"/>
      <c r="BLY710" s="22"/>
      <c r="BLZ710" s="22"/>
      <c r="BMA710" s="22"/>
      <c r="BMB710" s="22"/>
      <c r="BMC710" s="22"/>
      <c r="BMD710" s="22"/>
      <c r="BME710" s="22"/>
      <c r="BMF710" s="25"/>
      <c r="BMG710" s="22"/>
      <c r="BMH710" s="23"/>
      <c r="BMI710" s="22"/>
      <c r="BMJ710" s="22"/>
      <c r="BMK710" s="22"/>
      <c r="BML710" s="22"/>
      <c r="BMM710" s="22"/>
      <c r="BMN710" s="22"/>
      <c r="BMO710" s="22"/>
      <c r="BMP710" s="22"/>
      <c r="BMQ710" s="22"/>
      <c r="BMR710" s="26"/>
      <c r="BMS710" s="22"/>
      <c r="BMT710" s="26" t="s">
        <v>31</v>
      </c>
      <c r="BMU710" s="22"/>
      <c r="BMV710" s="22"/>
      <c r="BMW710" s="22"/>
      <c r="BMX710" s="22"/>
      <c r="BMY710" s="22"/>
      <c r="BMZ710" s="22"/>
      <c r="BNA710" s="22"/>
      <c r="BNB710" s="22"/>
      <c r="BNC710" s="22"/>
    </row>
    <row r="711" spans="1683:1719" x14ac:dyDescent="0.3">
      <c r="BLS711" s="22"/>
      <c r="BLT711" s="22"/>
      <c r="BLU711" s="22"/>
      <c r="BLV711" s="22"/>
      <c r="BLW711" s="22"/>
      <c r="BLX711" s="22"/>
      <c r="BLY711" s="22"/>
      <c r="BLZ711" s="22"/>
      <c r="BMA711" s="22"/>
      <c r="BMB711" s="22"/>
      <c r="BMC711" s="22"/>
      <c r="BMD711" s="22"/>
      <c r="BME711" s="22"/>
      <c r="BMF711" s="25"/>
      <c r="BMG711" s="22"/>
      <c r="BMH711" s="23"/>
      <c r="BMI711" s="22"/>
      <c r="BMJ711" s="22"/>
      <c r="BMK711" s="22"/>
      <c r="BML711" s="22"/>
      <c r="BMM711" s="22"/>
      <c r="BMN711" s="22"/>
      <c r="BMO711" s="22"/>
      <c r="BMP711" s="22"/>
      <c r="BMQ711" s="22"/>
      <c r="BMR711" s="26"/>
      <c r="BMS711" s="22"/>
      <c r="BMT711" s="26" t="s">
        <v>32</v>
      </c>
      <c r="BMU711" s="22"/>
      <c r="BMV711" s="22"/>
      <c r="BMW711" s="22"/>
      <c r="BMX711" s="22"/>
      <c r="BMY711" s="22"/>
      <c r="BMZ711" s="22"/>
      <c r="BNA711" s="22"/>
      <c r="BNB711" s="22"/>
      <c r="BNC711" s="22"/>
    </row>
    <row r="712" spans="1683:1719" x14ac:dyDescent="0.3">
      <c r="BLS712" s="22"/>
      <c r="BLT712" s="22"/>
      <c r="BLU712" s="22"/>
      <c r="BLV712" s="22"/>
      <c r="BLW712" s="22"/>
      <c r="BLX712" s="22"/>
      <c r="BLY712" s="22"/>
      <c r="BLZ712" s="22"/>
      <c r="BMA712" s="22"/>
      <c r="BMB712" s="22"/>
      <c r="BMC712" s="22"/>
      <c r="BMD712" s="22"/>
      <c r="BME712" s="22"/>
      <c r="BMF712" s="25"/>
      <c r="BMG712" s="22"/>
      <c r="BMH712" s="23"/>
      <c r="BMI712" s="22"/>
      <c r="BMJ712" s="22"/>
      <c r="BMK712" s="22"/>
      <c r="BML712" s="22"/>
      <c r="BMM712" s="22"/>
      <c r="BMN712" s="22"/>
      <c r="BMO712" s="22"/>
      <c r="BMP712" s="22"/>
      <c r="BMQ712" s="22"/>
      <c r="BMR712" s="26"/>
      <c r="BMS712" s="22"/>
      <c r="BMT712" s="22"/>
      <c r="BMU712" s="22"/>
      <c r="BMV712" s="22"/>
      <c r="BMW712" s="22"/>
      <c r="BMX712" s="22"/>
      <c r="BMY712" s="22"/>
      <c r="BMZ712" s="22"/>
      <c r="BNA712" s="22"/>
      <c r="BNB712" s="22"/>
      <c r="BNC712" s="22"/>
    </row>
    <row r="713" spans="1683:1719" x14ac:dyDescent="0.3">
      <c r="BLS713" s="22" t="s">
        <v>162</v>
      </c>
      <c r="BLT713" s="23"/>
      <c r="BLU713" s="22"/>
      <c r="BLV713" s="22"/>
      <c r="BLW713" s="22"/>
      <c r="BLX713" s="22"/>
      <c r="BLY713" s="22"/>
      <c r="BLZ713" s="22"/>
      <c r="BMA713" s="22"/>
      <c r="BMB713" s="22"/>
      <c r="BMC713" s="22"/>
      <c r="BMD713" s="22"/>
      <c r="BME713" s="22"/>
      <c r="BMF713" s="25"/>
      <c r="BMG713" s="22"/>
      <c r="BMH713" s="23"/>
      <c r="BMI713" s="22"/>
      <c r="BMJ713" s="22"/>
      <c r="BMK713" s="22"/>
      <c r="BML713" s="22"/>
      <c r="BMM713" s="22"/>
      <c r="BMN713" s="22"/>
      <c r="BMO713" s="22"/>
      <c r="BMP713" s="22" t="s">
        <v>77</v>
      </c>
      <c r="BMQ713" s="22"/>
      <c r="BMR713" s="26"/>
      <c r="BMS713" s="22"/>
      <c r="BMT713" s="22"/>
      <c r="BMU713" s="22"/>
      <c r="BMV713" s="22"/>
      <c r="BMW713" s="22"/>
      <c r="BMX713" s="22"/>
      <c r="BMY713" s="22"/>
      <c r="BMZ713" s="22"/>
      <c r="BNA713" s="22"/>
      <c r="BNB713" s="22"/>
      <c r="BNC713" s="22"/>
    </row>
    <row r="714" spans="1683:1719" x14ac:dyDescent="0.3">
      <c r="BLS714" s="22" t="s">
        <v>161</v>
      </c>
      <c r="BLT714" s="23">
        <v>0</v>
      </c>
      <c r="BLU714" s="22" t="s">
        <v>160</v>
      </c>
      <c r="BLV714" s="22"/>
      <c r="BLW714" s="22"/>
      <c r="BLX714" s="22"/>
      <c r="BLY714" s="22"/>
      <c r="BLZ714" s="22"/>
      <c r="BMA714" s="22"/>
      <c r="BMB714" s="22"/>
      <c r="BMC714" s="22"/>
      <c r="BMD714" s="22"/>
      <c r="BME714" s="22"/>
      <c r="BMF714" s="25"/>
      <c r="BMG714" s="22"/>
      <c r="BMH714" s="23"/>
      <c r="BMI714" s="22"/>
      <c r="BMJ714" s="22"/>
      <c r="BMK714" s="22"/>
      <c r="BML714" s="22"/>
      <c r="BMM714" s="22"/>
      <c r="BMN714" s="22"/>
      <c r="BMO714" s="22"/>
      <c r="BMP714" s="22" t="s">
        <v>76</v>
      </c>
      <c r="BMQ714" s="22"/>
      <c r="BMR714" s="26"/>
      <c r="BMS714" s="22"/>
      <c r="BMT714" s="22"/>
      <c r="BMU714" s="22"/>
      <c r="BMV714" s="22"/>
      <c r="BMW714" s="22"/>
      <c r="BMX714" s="22"/>
      <c r="BMY714" s="22"/>
      <c r="BMZ714" s="22"/>
      <c r="BNA714" s="22"/>
      <c r="BNB714" s="22"/>
      <c r="BNC714" s="22"/>
    </row>
    <row r="715" spans="1683:1719" x14ac:dyDescent="0.3">
      <c r="BLS715" s="22" t="s">
        <v>159</v>
      </c>
      <c r="BLT715" s="23">
        <v>1</v>
      </c>
      <c r="BLU715" s="22" t="s">
        <v>158</v>
      </c>
      <c r="BLV715" s="22"/>
      <c r="BLW715" s="22"/>
      <c r="BLX715" s="22"/>
      <c r="BLY715" s="22"/>
      <c r="BLZ715" s="22"/>
      <c r="BMA715" s="22"/>
      <c r="BMB715" s="22"/>
      <c r="BMC715" s="22"/>
      <c r="BMD715" s="22"/>
      <c r="BME715" s="22"/>
      <c r="BMF715" s="25"/>
      <c r="BMG715" s="22"/>
      <c r="BMH715" s="23"/>
      <c r="BMI715" s="22"/>
      <c r="BMJ715" s="22"/>
      <c r="BMK715" s="22"/>
      <c r="BML715" s="22"/>
      <c r="BMM715" s="22"/>
      <c r="BMN715" s="22"/>
      <c r="BMO715" s="22"/>
      <c r="BMP715" s="22" t="s">
        <v>75</v>
      </c>
      <c r="BMQ715" s="22"/>
      <c r="BMR715" s="26"/>
      <c r="BMS715" s="22"/>
      <c r="BMT715" s="22"/>
      <c r="BMU715" s="22"/>
      <c r="BMV715" s="22"/>
      <c r="BMW715" s="22"/>
      <c r="BMX715" s="22"/>
      <c r="BMY715" s="22"/>
      <c r="BMZ715" s="22"/>
      <c r="BNA715" s="22"/>
      <c r="BNB715" s="22"/>
      <c r="BNC715" s="22"/>
    </row>
    <row r="716" spans="1683:1719" x14ac:dyDescent="0.3">
      <c r="BLS716" s="22" t="s">
        <v>157</v>
      </c>
      <c r="BLT716" s="23">
        <v>2</v>
      </c>
      <c r="BLU716" s="22" t="s">
        <v>156</v>
      </c>
      <c r="BLV716" s="22"/>
      <c r="BLW716" s="22"/>
      <c r="BLX716" s="22"/>
      <c r="BLY716" s="22"/>
      <c r="BLZ716" s="22"/>
      <c r="BMA716" s="22"/>
      <c r="BMB716" s="22"/>
      <c r="BMC716" s="22"/>
      <c r="BMD716" s="22"/>
      <c r="BME716" s="22"/>
      <c r="BMF716" s="25"/>
      <c r="BMG716" s="22"/>
      <c r="BMH716" s="23"/>
      <c r="BMI716" s="22"/>
      <c r="BMJ716" s="22"/>
      <c r="BMK716" s="22"/>
      <c r="BML716" s="22"/>
      <c r="BMM716" s="22"/>
      <c r="BMN716" s="22"/>
      <c r="BMO716" s="22"/>
      <c r="BMP716" s="22" t="s">
        <v>74</v>
      </c>
      <c r="BMQ716" s="22"/>
      <c r="BMR716" s="22"/>
      <c r="BMS716" s="22"/>
      <c r="BMT716" s="22"/>
      <c r="BMU716" s="22"/>
      <c r="BMV716" s="22"/>
      <c r="BMW716" s="22"/>
      <c r="BMX716" s="22"/>
      <c r="BMY716" s="22"/>
      <c r="BMZ716" s="22"/>
      <c r="BNA716" s="22"/>
      <c r="BNB716" s="22"/>
      <c r="BNC716" s="22"/>
    </row>
    <row r="717" spans="1683:1719" x14ac:dyDescent="0.3">
      <c r="BLS717" s="22"/>
      <c r="BLT717" s="22"/>
      <c r="BLU717" s="22"/>
      <c r="BLV717" s="22"/>
      <c r="BLW717" s="22"/>
      <c r="BLX717" s="22"/>
      <c r="BLY717" s="22"/>
      <c r="BLZ717" s="22"/>
      <c r="BMA717" s="22"/>
      <c r="BMB717" s="22"/>
      <c r="BMC717" s="22"/>
      <c r="BMD717" s="22"/>
      <c r="BME717" s="22"/>
      <c r="BMF717" s="25"/>
      <c r="BMG717" s="22"/>
      <c r="BMH717" s="23"/>
      <c r="BMI717" s="22"/>
      <c r="BMJ717" s="22"/>
      <c r="BMK717" s="22"/>
      <c r="BML717" s="22"/>
      <c r="BMM717" s="22"/>
      <c r="BMN717" s="22"/>
      <c r="BMO717" s="22"/>
      <c r="BMP717" s="22" t="s">
        <v>73</v>
      </c>
      <c r="BMQ717" s="22"/>
      <c r="BMR717" s="22"/>
      <c r="BMS717" s="22"/>
      <c r="BMT717" s="36"/>
      <c r="BMU717" s="22"/>
      <c r="BMV717" s="22"/>
      <c r="BMW717" s="22"/>
      <c r="BMX717" s="22"/>
      <c r="BMY717" s="22"/>
      <c r="BMZ717" s="22"/>
      <c r="BNA717" s="22"/>
      <c r="BNB717" s="22"/>
      <c r="BNC717" s="22"/>
    </row>
    <row r="718" spans="1683:1719" x14ac:dyDescent="0.3">
      <c r="BLS718" s="31"/>
      <c r="BLT718" s="31"/>
      <c r="BLU718" s="31"/>
      <c r="BLV718" s="31"/>
      <c r="BLW718" s="31"/>
      <c r="BLX718" s="31"/>
      <c r="BLY718" s="22"/>
      <c r="BLZ718" s="22"/>
      <c r="BMA718" s="22"/>
      <c r="BMB718" s="22"/>
      <c r="BMC718" s="22"/>
      <c r="BMD718" s="22"/>
      <c r="BME718" s="22"/>
      <c r="BMF718" s="25"/>
      <c r="BMG718" s="22"/>
      <c r="BMH718" s="23"/>
      <c r="BMI718" s="22"/>
      <c r="BMJ718" s="22"/>
      <c r="BMK718" s="22"/>
      <c r="BML718" s="22"/>
      <c r="BMM718" s="22"/>
      <c r="BMN718" s="22"/>
      <c r="BMO718" s="22"/>
      <c r="BMP718" s="22" t="s">
        <v>72</v>
      </c>
      <c r="BMQ718" s="22"/>
      <c r="BMR718" s="22"/>
      <c r="BMS718" s="22"/>
      <c r="BMT718" s="26"/>
      <c r="BMU718" s="22"/>
      <c r="BMV718" s="22"/>
      <c r="BMW718" s="27" t="s">
        <v>155</v>
      </c>
      <c r="BMX718" s="542" t="s">
        <v>154</v>
      </c>
      <c r="BMY718" s="542"/>
      <c r="BMZ718" s="542"/>
      <c r="BNA718" s="27" t="s">
        <v>153</v>
      </c>
      <c r="BNB718" s="22"/>
      <c r="BNC718" s="34" t="s">
        <v>152</v>
      </c>
    </row>
    <row r="719" spans="1683:1719" x14ac:dyDescent="0.3">
      <c r="BLS719" s="31"/>
      <c r="BLT719" s="31"/>
      <c r="BLU719" s="31"/>
      <c r="BLV719" s="31"/>
      <c r="BLW719" s="31"/>
      <c r="BLX719" s="31"/>
      <c r="BLY719" s="22"/>
      <c r="BLZ719" s="22"/>
      <c r="BMA719" s="22"/>
      <c r="BMB719" s="22"/>
      <c r="BMC719" s="22"/>
      <c r="BMD719" s="22"/>
      <c r="BME719" s="22"/>
      <c r="BMF719" s="25"/>
      <c r="BMG719" s="22"/>
      <c r="BMH719" s="23"/>
      <c r="BMI719" s="22"/>
      <c r="BMJ719" s="22"/>
      <c r="BMK719" s="22"/>
      <c r="BML719" s="22"/>
      <c r="BMM719" s="22"/>
      <c r="BMN719" s="22"/>
      <c r="BMO719" s="22"/>
      <c r="BMP719" s="22" t="s">
        <v>71</v>
      </c>
      <c r="BMQ719" s="22"/>
      <c r="BMR719" s="22"/>
      <c r="BMS719" s="22"/>
      <c r="BMT719" s="26"/>
      <c r="BMU719" s="22"/>
      <c r="BMV719" s="22"/>
      <c r="BMW719" s="33" t="s">
        <v>151</v>
      </c>
      <c r="BMX719" s="33" t="s">
        <v>150</v>
      </c>
      <c r="BMY719" s="33" t="s">
        <v>149</v>
      </c>
      <c r="BMZ719" s="33" t="s">
        <v>148</v>
      </c>
      <c r="BNA719" s="33" t="s">
        <v>147</v>
      </c>
      <c r="BNB719" s="22"/>
      <c r="BNC719" s="32" t="s">
        <v>146</v>
      </c>
    </row>
    <row r="720" spans="1683:1719" x14ac:dyDescent="0.3">
      <c r="BLS720" s="31"/>
      <c r="BLT720" s="31"/>
      <c r="BLU720" s="31"/>
      <c r="BLV720" s="31"/>
      <c r="BLW720" s="31"/>
      <c r="BLX720" s="31"/>
      <c r="BLY720" s="22"/>
      <c r="BLZ720" s="22"/>
      <c r="BMA720" s="22"/>
      <c r="BMB720" s="22"/>
      <c r="BMC720" s="22"/>
      <c r="BMD720" s="22"/>
      <c r="BME720" s="22"/>
      <c r="BMF720" s="25"/>
      <c r="BMG720" s="22"/>
      <c r="BMH720" s="23"/>
      <c r="BMI720" s="22"/>
      <c r="BMJ720" s="22"/>
      <c r="BMK720" s="22"/>
      <c r="BML720" s="22"/>
      <c r="BMM720" s="22"/>
      <c r="BMN720" s="22"/>
      <c r="BMO720" s="22"/>
      <c r="BMP720" s="22" t="s">
        <v>70</v>
      </c>
      <c r="BMQ720" s="22"/>
      <c r="BMR720" s="22"/>
      <c r="BMS720" s="22"/>
      <c r="BMT720" s="26"/>
      <c r="BMU720" s="22"/>
      <c r="BMV720" s="22"/>
      <c r="BMW720" s="31" t="s">
        <v>145</v>
      </c>
      <c r="BMX720" s="31" t="s">
        <v>144</v>
      </c>
      <c r="BMY720" s="31" t="s">
        <v>143</v>
      </c>
      <c r="BMZ720" s="31" t="s">
        <v>52</v>
      </c>
      <c r="BNA720" s="31" t="s">
        <v>142</v>
      </c>
      <c r="BNB720" s="22"/>
      <c r="BNC720" s="29" t="s">
        <v>141</v>
      </c>
    </row>
    <row r="721" spans="1706:1719" x14ac:dyDescent="0.3">
      <c r="BMP721" s="22" t="s">
        <v>69</v>
      </c>
      <c r="BMQ721" s="22"/>
      <c r="BMR721" s="22"/>
      <c r="BMS721" s="22"/>
      <c r="BMT721" s="22"/>
      <c r="BMU721" s="22"/>
      <c r="BMV721" s="22"/>
      <c r="BMW721" s="31" t="s">
        <v>140</v>
      </c>
      <c r="BMX721" s="31" t="s">
        <v>139</v>
      </c>
      <c r="BMY721" s="31" t="s">
        <v>138</v>
      </c>
      <c r="BMZ721" s="31" t="s">
        <v>51</v>
      </c>
      <c r="BNA721" s="31" t="s">
        <v>40</v>
      </c>
      <c r="BNB721" s="22"/>
      <c r="BNC721" s="29" t="s">
        <v>137</v>
      </c>
    </row>
    <row r="722" spans="1706:1719" x14ac:dyDescent="0.3">
      <c r="BMP722" s="22" t="s">
        <v>68</v>
      </c>
      <c r="BMQ722" s="22"/>
      <c r="BMR722" s="22"/>
      <c r="BMS722" s="22"/>
      <c r="BMT722" s="22"/>
      <c r="BMU722" s="22"/>
      <c r="BMV722" s="22"/>
      <c r="BMW722" s="31" t="s">
        <v>136</v>
      </c>
      <c r="BMX722" s="31" t="s">
        <v>135</v>
      </c>
      <c r="BMY722" s="31" t="s">
        <v>41</v>
      </c>
      <c r="BMZ722" s="31"/>
      <c r="BNA722" s="31" t="s">
        <v>134</v>
      </c>
      <c r="BNB722" s="22"/>
      <c r="BNC722" s="29" t="s">
        <v>133</v>
      </c>
    </row>
    <row r="723" spans="1706:1719" x14ac:dyDescent="0.3">
      <c r="BMP723" s="22" t="s">
        <v>0</v>
      </c>
      <c r="BMQ723" s="22"/>
      <c r="BMR723" s="22"/>
      <c r="BMS723" s="22"/>
      <c r="BMT723" s="22"/>
      <c r="BMU723" s="22"/>
      <c r="BMV723" s="22"/>
      <c r="BMW723" s="31" t="s">
        <v>75</v>
      </c>
      <c r="BMX723" s="31"/>
      <c r="BMY723" s="31"/>
      <c r="BMZ723" s="31"/>
      <c r="BNA723" s="31" t="s">
        <v>132</v>
      </c>
      <c r="BNB723" s="22"/>
      <c r="BNC723" s="29" t="s">
        <v>131</v>
      </c>
    </row>
    <row r="724" spans="1706:1719" x14ac:dyDescent="0.3">
      <c r="BMP724" s="22"/>
      <c r="BMQ724" s="22"/>
      <c r="BMR724" s="22"/>
      <c r="BMS724" s="22"/>
      <c r="BMT724" s="22"/>
      <c r="BMU724" s="22"/>
      <c r="BMV724" s="22"/>
      <c r="BMW724" s="31" t="s">
        <v>74</v>
      </c>
      <c r="BMX724" s="31"/>
      <c r="BMY724" s="31"/>
      <c r="BMZ724" s="31"/>
      <c r="BNA724" s="31"/>
      <c r="BNB724" s="22"/>
      <c r="BNC724" s="29" t="s">
        <v>130</v>
      </c>
    </row>
    <row r="725" spans="1706:1719" x14ac:dyDescent="0.3">
      <c r="BMP725" s="22"/>
      <c r="BMQ725" s="22"/>
      <c r="BMR725" s="22"/>
      <c r="BMS725" s="22"/>
      <c r="BMT725" s="22"/>
      <c r="BMU725" s="22"/>
      <c r="BMV725" s="22"/>
      <c r="BMW725" s="31" t="s">
        <v>129</v>
      </c>
      <c r="BMX725" s="31"/>
      <c r="BMY725" s="31"/>
      <c r="BMZ725" s="31"/>
      <c r="BNA725" s="31"/>
      <c r="BNB725" s="22"/>
      <c r="BNC725" s="29" t="s">
        <v>128</v>
      </c>
    </row>
    <row r="726" spans="1706:1719" x14ac:dyDescent="0.3">
      <c r="BMP726" s="22"/>
      <c r="BMQ726" s="22"/>
      <c r="BMR726" s="22"/>
      <c r="BMS726" s="22"/>
      <c r="BMT726" s="22"/>
      <c r="BMU726" s="22"/>
      <c r="BMV726" s="22"/>
      <c r="BMW726" s="31" t="s">
        <v>127</v>
      </c>
      <c r="BMX726" s="31"/>
      <c r="BMY726" s="31"/>
      <c r="BMZ726" s="31"/>
      <c r="BNA726" s="31"/>
      <c r="BNB726" s="22"/>
      <c r="BNC726" s="29" t="s">
        <v>126</v>
      </c>
    </row>
    <row r="727" spans="1706:1719" x14ac:dyDescent="0.3">
      <c r="BMP727" s="22"/>
      <c r="BMQ727" s="22"/>
      <c r="BMR727" s="22"/>
      <c r="BMS727" s="22"/>
      <c r="BMT727" s="22"/>
      <c r="BMU727" s="22"/>
      <c r="BMV727" s="22"/>
      <c r="BMW727" s="31" t="s">
        <v>125</v>
      </c>
      <c r="BMX727" s="31"/>
      <c r="BMY727" s="31"/>
      <c r="BMZ727" s="31"/>
      <c r="BNA727" s="31"/>
      <c r="BNB727" s="22"/>
      <c r="BNC727" s="29" t="s">
        <v>124</v>
      </c>
    </row>
    <row r="728" spans="1706:1719" x14ac:dyDescent="0.3">
      <c r="BMP728" s="22"/>
      <c r="BMQ728" s="22"/>
      <c r="BMR728" s="22"/>
      <c r="BMS728" s="22"/>
      <c r="BMT728" s="22"/>
      <c r="BMU728" s="22"/>
      <c r="BMV728" s="22"/>
      <c r="BMW728" s="31" t="s">
        <v>123</v>
      </c>
      <c r="BMX728" s="31"/>
      <c r="BMY728" s="31"/>
      <c r="BMZ728" s="31"/>
      <c r="BNA728" s="31"/>
      <c r="BNB728" s="22"/>
      <c r="BNC728" s="29" t="s">
        <v>122</v>
      </c>
    </row>
    <row r="729" spans="1706:1719" x14ac:dyDescent="0.3">
      <c r="BMP729" s="22"/>
      <c r="BMQ729" s="22"/>
      <c r="BMR729" s="22"/>
      <c r="BMS729" s="22"/>
      <c r="BMT729" s="22"/>
      <c r="BMU729" s="22"/>
      <c r="BMV729" s="22"/>
      <c r="BMW729" s="22" t="s">
        <v>72</v>
      </c>
      <c r="BMX729" s="22"/>
      <c r="BMY729" s="31"/>
      <c r="BMZ729" s="31"/>
      <c r="BNA729" s="24"/>
      <c r="BNB729" s="22"/>
      <c r="BNC729" s="29" t="s">
        <v>121</v>
      </c>
    </row>
    <row r="730" spans="1706:1719" x14ac:dyDescent="0.3">
      <c r="BMP730" s="22"/>
      <c r="BMQ730" s="22"/>
      <c r="BMR730" s="22"/>
      <c r="BMS730" s="22"/>
      <c r="BMT730" s="22"/>
      <c r="BMU730" s="22"/>
      <c r="BMV730" s="22"/>
      <c r="BMW730" s="22" t="s">
        <v>71</v>
      </c>
      <c r="BMX730" s="22"/>
      <c r="BMY730" s="31"/>
      <c r="BMZ730" s="31"/>
      <c r="BNA730" s="24"/>
      <c r="BNB730" s="22"/>
      <c r="BNC730" s="29" t="s">
        <v>120</v>
      </c>
    </row>
    <row r="731" spans="1706:1719" x14ac:dyDescent="0.3">
      <c r="BMP731" s="22"/>
      <c r="BMQ731" s="22"/>
      <c r="BMR731" s="22"/>
      <c r="BMS731" s="22"/>
      <c r="BMT731" s="22"/>
      <c r="BMU731" s="22"/>
      <c r="BMV731" s="22"/>
      <c r="BMW731" s="22" t="s">
        <v>70</v>
      </c>
      <c r="BMX731" s="31"/>
      <c r="BMY731" s="31"/>
      <c r="BMZ731" s="31"/>
      <c r="BNA731" s="24"/>
      <c r="BNB731" s="22"/>
      <c r="BNC731" s="29" t="s">
        <v>119</v>
      </c>
    </row>
    <row r="732" spans="1706:1719" x14ac:dyDescent="0.3">
      <c r="BMP732" s="22"/>
      <c r="BMQ732" s="22"/>
      <c r="BMR732" s="22"/>
      <c r="BMS732" s="22"/>
      <c r="BMT732" s="22"/>
      <c r="BMU732" s="22"/>
      <c r="BMV732" s="22"/>
      <c r="BMW732" s="22" t="s">
        <v>69</v>
      </c>
      <c r="BMX732" s="31"/>
      <c r="BMY732" s="31"/>
      <c r="BMZ732" s="31"/>
      <c r="BNA732" s="24"/>
      <c r="BNB732" s="22"/>
      <c r="BNC732" s="29" t="s">
        <v>118</v>
      </c>
    </row>
    <row r="733" spans="1706:1719" x14ac:dyDescent="0.3">
      <c r="BMP733" s="22"/>
      <c r="BMQ733" s="22"/>
      <c r="BMR733" s="22"/>
      <c r="BMS733" s="22"/>
      <c r="BMT733" s="22"/>
      <c r="BMU733" s="22"/>
      <c r="BMV733" s="22"/>
      <c r="BMW733" s="22" t="s">
        <v>68</v>
      </c>
      <c r="BMX733" s="31"/>
      <c r="BMY733" s="31"/>
      <c r="BMZ733" s="31"/>
      <c r="BNA733" s="24"/>
      <c r="BNB733" s="22"/>
      <c r="BNC733" s="29" t="s">
        <v>117</v>
      </c>
    </row>
    <row r="734" spans="1706:1719" x14ac:dyDescent="0.3">
      <c r="BMP734" s="22"/>
      <c r="BMQ734" s="22"/>
      <c r="BMR734" s="22"/>
      <c r="BMS734" s="22"/>
      <c r="BMT734" s="22"/>
      <c r="BMU734" s="22"/>
      <c r="BMV734" s="22"/>
      <c r="BMW734" s="22" t="s">
        <v>0</v>
      </c>
      <c r="BMX734" s="31"/>
      <c r="BMY734" s="31"/>
      <c r="BMZ734" s="31"/>
      <c r="BNA734" s="24"/>
      <c r="BNB734" s="22"/>
      <c r="BNC734" s="29" t="s">
        <v>116</v>
      </c>
    </row>
    <row r="735" spans="1706:1719" x14ac:dyDescent="0.3">
      <c r="BMP735" s="22"/>
      <c r="BMQ735" s="22"/>
      <c r="BMR735" s="22"/>
      <c r="BMS735" s="22"/>
      <c r="BMT735" s="22"/>
      <c r="BMU735" s="22"/>
      <c r="BMV735" s="22"/>
      <c r="BMW735" s="22"/>
      <c r="BMX735" s="31"/>
      <c r="BMY735" s="31"/>
      <c r="BMZ735" s="31"/>
      <c r="BNA735" s="31"/>
      <c r="BNB735" s="22"/>
      <c r="BNC735" s="29" t="s">
        <v>115</v>
      </c>
    </row>
    <row r="736" spans="1706:1719" x14ac:dyDescent="0.3">
      <c r="BMP736" s="22"/>
      <c r="BMQ736" s="22"/>
      <c r="BMR736" s="22"/>
      <c r="BMS736" s="22"/>
      <c r="BMT736" s="22"/>
      <c r="BMU736" s="22"/>
      <c r="BMV736" s="22"/>
      <c r="BMW736" s="22"/>
      <c r="BMX736" s="22"/>
      <c r="BMY736" s="22"/>
      <c r="BMZ736" s="22"/>
      <c r="BNA736" s="22"/>
      <c r="BNB736" s="22"/>
      <c r="BNC736" s="29" t="s">
        <v>114</v>
      </c>
    </row>
    <row r="737" spans="1719:1719" x14ac:dyDescent="0.3">
      <c r="BNC737" s="29" t="s">
        <v>113</v>
      </c>
    </row>
    <row r="738" spans="1719:1719" x14ac:dyDescent="0.3">
      <c r="BNC738" s="29" t="s">
        <v>112</v>
      </c>
    </row>
    <row r="739" spans="1719:1719" x14ac:dyDescent="0.3">
      <c r="BNC739" s="29" t="s">
        <v>111</v>
      </c>
    </row>
    <row r="740" spans="1719:1719" x14ac:dyDescent="0.3">
      <c r="BNC740" s="29" t="s">
        <v>110</v>
      </c>
    </row>
    <row r="741" spans="1719:1719" x14ac:dyDescent="0.3">
      <c r="BNC741" s="29" t="s">
        <v>109</v>
      </c>
    </row>
    <row r="742" spans="1719:1719" x14ac:dyDescent="0.3">
      <c r="BNC742" s="29" t="s">
        <v>108</v>
      </c>
    </row>
    <row r="743" spans="1719:1719" x14ac:dyDescent="0.3">
      <c r="BNC743" s="29" t="s">
        <v>107</v>
      </c>
    </row>
    <row r="744" spans="1719:1719" x14ac:dyDescent="0.3">
      <c r="BNC744" s="29" t="s">
        <v>106</v>
      </c>
    </row>
    <row r="745" spans="1719:1719" x14ac:dyDescent="0.3">
      <c r="BNC745" s="29" t="s">
        <v>105</v>
      </c>
    </row>
    <row r="746" spans="1719:1719" x14ac:dyDescent="0.3">
      <c r="BNC746" s="29" t="s">
        <v>104</v>
      </c>
    </row>
    <row r="747" spans="1719:1719" x14ac:dyDescent="0.3">
      <c r="BNC747" s="29" t="s">
        <v>103</v>
      </c>
    </row>
    <row r="748" spans="1719:1719" x14ac:dyDescent="0.3">
      <c r="BNC748" s="29" t="s">
        <v>102</v>
      </c>
    </row>
    <row r="749" spans="1719:1719" x14ac:dyDescent="0.3">
      <c r="BNC749" s="30" t="s">
        <v>101</v>
      </c>
    </row>
    <row r="750" spans="1719:1719" x14ac:dyDescent="0.3">
      <c r="BNC750" s="29" t="s">
        <v>100</v>
      </c>
    </row>
    <row r="751" spans="1719:1719" x14ac:dyDescent="0.3">
      <c r="BNC751" s="29" t="s">
        <v>99</v>
      </c>
    </row>
    <row r="752" spans="1719:1719" x14ac:dyDescent="0.3">
      <c r="BNC752" s="29" t="s">
        <v>98</v>
      </c>
    </row>
    <row r="753" spans="1719:1725" x14ac:dyDescent="0.3">
      <c r="BNC753" s="29" t="s">
        <v>97</v>
      </c>
      <c r="BND753" s="22"/>
      <c r="BNE753" s="22"/>
      <c r="BNF753" s="22"/>
      <c r="BNG753" s="22"/>
      <c r="BNH753" s="22"/>
      <c r="BNI753" s="22"/>
    </row>
    <row r="754" spans="1719:1725" x14ac:dyDescent="0.3">
      <c r="BNC754" s="22"/>
      <c r="BND754" s="22"/>
      <c r="BNE754" s="22"/>
      <c r="BNF754" s="22"/>
      <c r="BNG754" s="22"/>
      <c r="BNH754" s="22"/>
      <c r="BNI754" s="22"/>
    </row>
    <row r="755" spans="1719:1725" x14ac:dyDescent="0.3">
      <c r="BNC755" s="22"/>
      <c r="BND755" s="22"/>
      <c r="BNE755" s="22"/>
      <c r="BNF755" s="22"/>
      <c r="BNG755" s="22"/>
      <c r="BNH755" s="22"/>
      <c r="BNI755" s="22"/>
    </row>
    <row r="756" spans="1719:1725" x14ac:dyDescent="0.3">
      <c r="BNC756" s="22"/>
      <c r="BND756" s="22"/>
      <c r="BNE756" s="22" t="s">
        <v>54</v>
      </c>
      <c r="BNF756" s="22"/>
      <c r="BNG756" s="22"/>
      <c r="BNH756" s="22"/>
      <c r="BNI756" s="22"/>
    </row>
    <row r="757" spans="1719:1725" x14ac:dyDescent="0.3">
      <c r="BNC757" s="22"/>
      <c r="BND757" s="22"/>
      <c r="BNE757" s="22" t="s">
        <v>53</v>
      </c>
      <c r="BNF757" s="22"/>
      <c r="BNG757" s="22"/>
      <c r="BNH757" s="22"/>
      <c r="BNI757" s="22"/>
    </row>
    <row r="758" spans="1719:1725" x14ac:dyDescent="0.3">
      <c r="BNC758" s="22"/>
      <c r="BND758" s="22"/>
      <c r="BNE758" s="22"/>
      <c r="BNF758" s="22"/>
      <c r="BNG758" s="22"/>
      <c r="BNH758" s="22"/>
      <c r="BNI758" s="22"/>
    </row>
    <row r="759" spans="1719:1725" x14ac:dyDescent="0.3">
      <c r="BNC759" s="22"/>
      <c r="BND759" s="22"/>
      <c r="BNE759" s="22"/>
      <c r="BNF759" s="22"/>
      <c r="BNG759" s="22" t="s">
        <v>66</v>
      </c>
      <c r="BNH759" s="22"/>
      <c r="BNI759" s="22"/>
    </row>
    <row r="760" spans="1719:1725" x14ac:dyDescent="0.3">
      <c r="BNC760" s="22"/>
      <c r="BND760" s="22"/>
      <c r="BNE760" s="22"/>
      <c r="BNF760" s="22"/>
      <c r="BNG760" s="22" t="s">
        <v>65</v>
      </c>
      <c r="BNH760" s="22"/>
      <c r="BNI760" s="22"/>
    </row>
    <row r="761" spans="1719:1725" x14ac:dyDescent="0.3">
      <c r="BNC761" s="22"/>
      <c r="BND761" s="22"/>
      <c r="BNE761" s="22"/>
      <c r="BNF761" s="22"/>
      <c r="BNG761" s="22" t="s">
        <v>64</v>
      </c>
      <c r="BNH761" s="22"/>
      <c r="BNI761" s="22"/>
    </row>
    <row r="762" spans="1719:1725" x14ac:dyDescent="0.3">
      <c r="BNC762" s="22"/>
      <c r="BND762" s="22"/>
      <c r="BNE762" s="22"/>
      <c r="BNF762" s="22"/>
      <c r="BNG762" s="22" t="s">
        <v>63</v>
      </c>
      <c r="BNH762" s="22"/>
      <c r="BNI762" s="22"/>
    </row>
    <row r="763" spans="1719:1725" x14ac:dyDescent="0.3">
      <c r="BNC763" s="22"/>
      <c r="BND763" s="22"/>
      <c r="BNE763" s="22"/>
      <c r="BNF763" s="22"/>
      <c r="BNG763" s="22"/>
      <c r="BNH763" s="22"/>
      <c r="BNI763" s="22"/>
    </row>
    <row r="764" spans="1719:1725" x14ac:dyDescent="0.3">
      <c r="BNC764" s="22"/>
      <c r="BND764" s="22"/>
      <c r="BNE764" s="22"/>
      <c r="BNF764" s="22"/>
      <c r="BNG764" s="22"/>
      <c r="BNH764" s="22"/>
      <c r="BNI764" s="22" t="s">
        <v>96</v>
      </c>
    </row>
    <row r="765" spans="1719:1725" x14ac:dyDescent="0.3">
      <c r="BNC765" s="22"/>
      <c r="BND765" s="22"/>
      <c r="BNE765" s="22"/>
      <c r="BNF765" s="22"/>
      <c r="BNG765" s="22"/>
      <c r="BNH765" s="22"/>
      <c r="BNI765" s="22" t="s">
        <v>95</v>
      </c>
    </row>
    <row r="766" spans="1719:1725" x14ac:dyDescent="0.3">
      <c r="BNC766" s="22"/>
      <c r="BND766" s="22"/>
      <c r="BNE766" s="22"/>
      <c r="BNF766" s="22"/>
      <c r="BNG766" s="22"/>
      <c r="BNH766" s="22"/>
      <c r="BNI766" s="22" t="s">
        <v>94</v>
      </c>
    </row>
    <row r="769" spans="1728:1730" x14ac:dyDescent="0.3">
      <c r="BNL769" s="8" t="s">
        <v>93</v>
      </c>
      <c r="BNM769" s="8"/>
      <c r="BNN769" s="8"/>
    </row>
    <row r="770" spans="1728:1730" x14ac:dyDescent="0.3">
      <c r="BNL770" s="11" t="s">
        <v>92</v>
      </c>
      <c r="BNM770" s="8"/>
      <c r="BNN770" s="8"/>
    </row>
    <row r="771" spans="1728:1730" x14ac:dyDescent="0.3">
      <c r="BNL771" s="11" t="s">
        <v>91</v>
      </c>
      <c r="BNM771" s="8"/>
      <c r="BNN771" s="8"/>
    </row>
    <row r="772" spans="1728:1730" x14ac:dyDescent="0.3">
      <c r="BNL772" s="11" t="s">
        <v>90</v>
      </c>
      <c r="BNM772" s="8"/>
      <c r="BNN772" s="8"/>
    </row>
    <row r="773" spans="1728:1730" x14ac:dyDescent="0.3">
      <c r="BNL773" s="11" t="s">
        <v>89</v>
      </c>
      <c r="BNM773" s="8"/>
      <c r="BNN773" s="8"/>
    </row>
    <row r="774" spans="1728:1730" x14ac:dyDescent="0.3">
      <c r="BNL774" s="11" t="s">
        <v>88</v>
      </c>
      <c r="BNM774" s="8"/>
      <c r="BNN774" s="8"/>
    </row>
    <row r="775" spans="1728:1730" x14ac:dyDescent="0.3">
      <c r="BNL775" s="11" t="s">
        <v>87</v>
      </c>
      <c r="BNM775" s="8"/>
      <c r="BNN775" s="8"/>
    </row>
    <row r="776" spans="1728:1730" x14ac:dyDescent="0.3">
      <c r="BNL776" s="11" t="s">
        <v>86</v>
      </c>
      <c r="BNM776" s="8"/>
      <c r="BNN776" s="8"/>
    </row>
    <row r="777" spans="1728:1730" x14ac:dyDescent="0.3">
      <c r="BNL777" s="11" t="s">
        <v>85</v>
      </c>
      <c r="BNM777" s="8"/>
      <c r="BNN777" s="8"/>
    </row>
    <row r="778" spans="1728:1730" x14ac:dyDescent="0.3">
      <c r="BNL778" s="11" t="s">
        <v>84</v>
      </c>
      <c r="BNM778" s="8"/>
      <c r="BNN778" s="8"/>
    </row>
    <row r="779" spans="1728:1730" x14ac:dyDescent="0.3">
      <c r="BNL779" s="11" t="s">
        <v>83</v>
      </c>
      <c r="BNM779" s="8"/>
      <c r="BNN779" s="8"/>
    </row>
    <row r="780" spans="1728:1730" x14ac:dyDescent="0.3">
      <c r="BNL780" s="8"/>
      <c r="BNM780" s="8"/>
      <c r="BNN780" s="8"/>
    </row>
    <row r="781" spans="1728:1730" x14ac:dyDescent="0.3">
      <c r="BNL781" s="8"/>
      <c r="BNM781" s="8"/>
      <c r="BNN781" s="8" t="s">
        <v>82</v>
      </c>
    </row>
    <row r="782" spans="1728:1730" x14ac:dyDescent="0.3">
      <c r="BNL782" s="8"/>
      <c r="BNM782" s="8"/>
      <c r="BNN782" s="8" t="s">
        <v>81</v>
      </c>
    </row>
    <row r="783" spans="1728:1730" x14ac:dyDescent="0.3">
      <c r="BNL783" s="8"/>
      <c r="BNM783" s="8"/>
      <c r="BNN783" s="8" t="s">
        <v>80</v>
      </c>
    </row>
    <row r="784" spans="1728:1730" x14ac:dyDescent="0.3">
      <c r="BNL784" s="8"/>
      <c r="BNM784" s="8"/>
      <c r="BNN784" s="8" t="s">
        <v>79</v>
      </c>
    </row>
    <row r="786" spans="1730:1734" x14ac:dyDescent="0.3">
      <c r="BNN786" s="8" t="s">
        <v>7</v>
      </c>
      <c r="BNO786" s="8"/>
      <c r="BNP786" s="8"/>
      <c r="BNQ786" s="8"/>
      <c r="BNR786" s="8"/>
    </row>
    <row r="787" spans="1730:1734" x14ac:dyDescent="0.3">
      <c r="BNN787" s="8"/>
      <c r="BNO787" s="8"/>
      <c r="BNP787" s="21" t="s">
        <v>78</v>
      </c>
      <c r="BNQ787" s="8"/>
      <c r="BNR787" s="8"/>
    </row>
    <row r="788" spans="1730:1734" x14ac:dyDescent="0.3">
      <c r="BNN788" s="8"/>
      <c r="BNO788" s="8"/>
      <c r="BNP788" s="11" t="s">
        <v>77</v>
      </c>
      <c r="BNQ788" s="8"/>
      <c r="BNR788" s="8"/>
    </row>
    <row r="789" spans="1730:1734" x14ac:dyDescent="0.3">
      <c r="BNN789" s="8"/>
      <c r="BNO789" s="8"/>
      <c r="BNP789" s="11" t="s">
        <v>76</v>
      </c>
      <c r="BNQ789" s="8"/>
      <c r="BNR789" s="8"/>
    </row>
    <row r="790" spans="1730:1734" x14ac:dyDescent="0.3">
      <c r="BNN790" s="8"/>
      <c r="BNO790" s="8"/>
      <c r="BNP790" s="11" t="s">
        <v>75</v>
      </c>
      <c r="BNQ790" s="8"/>
      <c r="BNR790" s="8"/>
    </row>
    <row r="791" spans="1730:1734" x14ac:dyDescent="0.3">
      <c r="BNN791" s="8"/>
      <c r="BNO791" s="8"/>
      <c r="BNP791" s="11" t="s">
        <v>74</v>
      </c>
      <c r="BNQ791" s="8"/>
      <c r="BNR791" s="8"/>
    </row>
    <row r="792" spans="1730:1734" x14ac:dyDescent="0.3">
      <c r="BNN792" s="8"/>
      <c r="BNO792" s="8"/>
      <c r="BNP792" s="11" t="s">
        <v>73</v>
      </c>
      <c r="BNQ792" s="8"/>
      <c r="BNR792" s="8"/>
    </row>
    <row r="793" spans="1730:1734" x14ac:dyDescent="0.3">
      <c r="BNN793" s="8"/>
      <c r="BNO793" s="8"/>
      <c r="BNP793" s="11" t="s">
        <v>72</v>
      </c>
      <c r="BNQ793" s="8"/>
      <c r="BNR793" s="8"/>
    </row>
    <row r="794" spans="1730:1734" x14ac:dyDescent="0.3">
      <c r="BNN794" s="8"/>
      <c r="BNO794" s="8"/>
      <c r="BNP794" s="11" t="s">
        <v>71</v>
      </c>
      <c r="BNQ794" s="8"/>
      <c r="BNR794" s="8"/>
    </row>
    <row r="795" spans="1730:1734" x14ac:dyDescent="0.3">
      <c r="BNN795" s="8"/>
      <c r="BNO795" s="8"/>
      <c r="BNP795" s="11" t="s">
        <v>70</v>
      </c>
      <c r="BNQ795" s="8"/>
      <c r="BNR795" s="8"/>
    </row>
    <row r="796" spans="1730:1734" x14ac:dyDescent="0.3">
      <c r="BNN796" s="8"/>
      <c r="BNO796" s="8"/>
      <c r="BNP796" s="11" t="s">
        <v>69</v>
      </c>
      <c r="BNQ796" s="8"/>
      <c r="BNR796" s="8"/>
    </row>
    <row r="797" spans="1730:1734" x14ac:dyDescent="0.3">
      <c r="BNN797" s="8"/>
      <c r="BNO797" s="8"/>
      <c r="BNP797" s="11" t="s">
        <v>68</v>
      </c>
      <c r="BNQ797" s="8"/>
      <c r="BNR797" s="8"/>
    </row>
    <row r="798" spans="1730:1734" x14ac:dyDescent="0.3">
      <c r="BNN798" s="8"/>
      <c r="BNO798" s="8"/>
      <c r="BNP798" s="11" t="s">
        <v>0</v>
      </c>
      <c r="BNQ798" s="8"/>
      <c r="BNR798" s="8" t="s">
        <v>67</v>
      </c>
    </row>
    <row r="799" spans="1730:1734" x14ac:dyDescent="0.3">
      <c r="BNN799" s="8"/>
      <c r="BNO799" s="8"/>
      <c r="BNP799" s="8"/>
      <c r="BNQ799" s="8"/>
      <c r="BNR799" s="11" t="s">
        <v>66</v>
      </c>
    </row>
    <row r="800" spans="1730:1734" x14ac:dyDescent="0.3">
      <c r="BNN800" s="8"/>
      <c r="BNO800" s="8"/>
      <c r="BNP800" s="8"/>
      <c r="BNQ800" s="8"/>
      <c r="BNR800" s="11" t="s">
        <v>65</v>
      </c>
    </row>
    <row r="801" spans="1734:1738" x14ac:dyDescent="0.3">
      <c r="BNR801" s="11" t="s">
        <v>64</v>
      </c>
      <c r="BNS801" s="8"/>
      <c r="BNT801" s="8"/>
      <c r="BNU801" s="8"/>
      <c r="BNV801" s="8"/>
    </row>
    <row r="802" spans="1734:1738" x14ac:dyDescent="0.3">
      <c r="BNR802" s="11" t="s">
        <v>63</v>
      </c>
      <c r="BNS802" s="8"/>
      <c r="BNT802" s="8"/>
      <c r="BNU802" s="8"/>
      <c r="BNV802" s="8"/>
    </row>
    <row r="803" spans="1734:1738" x14ac:dyDescent="0.3">
      <c r="BNR803" s="8"/>
      <c r="BNS803" s="8"/>
      <c r="BNT803" s="8"/>
      <c r="BNU803" s="8"/>
      <c r="BNV803" s="8"/>
    </row>
    <row r="804" spans="1734:1738" x14ac:dyDescent="0.3">
      <c r="BNR804" s="8"/>
      <c r="BNS804" s="8"/>
      <c r="BNT804" s="8" t="s">
        <v>62</v>
      </c>
      <c r="BNU804" s="8"/>
      <c r="BNV804" s="8"/>
    </row>
    <row r="805" spans="1734:1738" ht="66" x14ac:dyDescent="0.3">
      <c r="BNR805" s="8"/>
      <c r="BNS805" s="8"/>
      <c r="BNT805" s="282" t="s">
        <v>61</v>
      </c>
      <c r="BNU805" s="8"/>
      <c r="BNV805" s="8"/>
    </row>
    <row r="806" spans="1734:1738" x14ac:dyDescent="0.3">
      <c r="BNR806" s="8"/>
      <c r="BNS806" s="8"/>
      <c r="BNT806" s="283" t="s">
        <v>60</v>
      </c>
      <c r="BNU806" s="8"/>
      <c r="BNV806" s="8"/>
    </row>
    <row r="807" spans="1734:1738" x14ac:dyDescent="0.3">
      <c r="BNR807" s="8"/>
      <c r="BNS807" s="8"/>
      <c r="BNT807" s="283" t="s">
        <v>59</v>
      </c>
      <c r="BNU807" s="8"/>
      <c r="BNV807" s="8"/>
    </row>
    <row r="808" spans="1734:1738" x14ac:dyDescent="0.3">
      <c r="BNR808" s="8"/>
      <c r="BNS808" s="8"/>
      <c r="BNT808" s="283" t="s">
        <v>58</v>
      </c>
      <c r="BNU808" s="8"/>
      <c r="BNV808" s="8"/>
    </row>
    <row r="809" spans="1734:1738" x14ac:dyDescent="0.3">
      <c r="BNR809" s="8"/>
      <c r="BNS809" s="8"/>
      <c r="BNT809" s="283" t="s">
        <v>57</v>
      </c>
      <c r="BNU809" s="8"/>
      <c r="BNV809" s="8"/>
    </row>
    <row r="810" spans="1734:1738" ht="66" x14ac:dyDescent="0.3">
      <c r="BNR810" s="8"/>
      <c r="BNS810" s="8"/>
      <c r="BNT810" s="282" t="s">
        <v>56</v>
      </c>
      <c r="BNU810" s="8"/>
      <c r="BNV810" s="8"/>
    </row>
    <row r="811" spans="1734:1738" x14ac:dyDescent="0.3">
      <c r="BNR811" s="8"/>
      <c r="BNS811" s="8"/>
      <c r="BNT811" s="283" t="s">
        <v>55</v>
      </c>
      <c r="BNU811" s="8"/>
      <c r="BNV811" s="8"/>
    </row>
    <row r="812" spans="1734:1738" x14ac:dyDescent="0.3">
      <c r="BNR812" s="8"/>
      <c r="BNS812" s="8"/>
      <c r="BNT812" s="282" t="s">
        <v>0</v>
      </c>
      <c r="BNU812" s="8"/>
      <c r="BNV812" s="8"/>
    </row>
    <row r="813" spans="1734:1738" x14ac:dyDescent="0.3">
      <c r="BNR813" s="8"/>
      <c r="BNS813" s="8"/>
      <c r="BNT813" s="283" t="s">
        <v>7</v>
      </c>
      <c r="BNU813" s="8"/>
      <c r="BNV813" s="8"/>
    </row>
    <row r="814" spans="1734:1738" x14ac:dyDescent="0.3">
      <c r="BNR814" s="8"/>
      <c r="BNS814" s="8"/>
      <c r="BNT814" s="283"/>
      <c r="BNU814" s="8"/>
      <c r="BNV814" s="8"/>
    </row>
    <row r="815" spans="1734:1738" x14ac:dyDescent="0.3">
      <c r="BNR815" s="8"/>
      <c r="BNS815" s="8"/>
      <c r="BNT815" s="8"/>
      <c r="BNU815" s="8"/>
      <c r="BNV815" s="11" t="s">
        <v>54</v>
      </c>
    </row>
    <row r="816" spans="1734:1738" x14ac:dyDescent="0.3">
      <c r="BNR816" s="8"/>
      <c r="BNS816" s="8"/>
      <c r="BNT816" s="8"/>
      <c r="BNU816" s="8"/>
      <c r="BNV816" s="11" t="s">
        <v>53</v>
      </c>
    </row>
    <row r="818" spans="1739:1742" x14ac:dyDescent="0.3">
      <c r="BNW818" s="11" t="s">
        <v>52</v>
      </c>
      <c r="BNX818" s="11"/>
      <c r="BNY818" s="11"/>
      <c r="BNZ818" s="11"/>
    </row>
    <row r="819" spans="1739:1742" x14ac:dyDescent="0.3">
      <c r="BNW819" s="11" t="s">
        <v>51</v>
      </c>
      <c r="BNX819" s="11"/>
      <c r="BNY819" s="11"/>
      <c r="BNZ819" s="11"/>
    </row>
    <row r="820" spans="1739:1742" x14ac:dyDescent="0.3">
      <c r="BNW820" s="11"/>
      <c r="BNX820" s="11"/>
      <c r="BNY820" s="11"/>
      <c r="BNZ820" s="11"/>
    </row>
    <row r="821" spans="1739:1742" x14ac:dyDescent="0.3">
      <c r="BNW821" s="11"/>
      <c r="BNX821" s="11"/>
      <c r="BNY821" s="11"/>
      <c r="BNZ821" s="11"/>
    </row>
    <row r="822" spans="1739:1742" x14ac:dyDescent="0.3">
      <c r="BNW822" s="11"/>
      <c r="BNX822" s="11"/>
      <c r="BNY822" s="11"/>
      <c r="BNZ822" s="11"/>
    </row>
    <row r="823" spans="1739:1742" x14ac:dyDescent="0.3">
      <c r="BNW823" s="11"/>
      <c r="BNX823" s="11"/>
      <c r="BNY823" s="11"/>
      <c r="BNZ823" s="11"/>
    </row>
    <row r="824" spans="1739:1742" x14ac:dyDescent="0.3">
      <c r="BNW824" s="11"/>
      <c r="BNX824" s="11"/>
      <c r="BNY824" s="11"/>
      <c r="BNZ824" s="11"/>
    </row>
    <row r="825" spans="1739:1742" x14ac:dyDescent="0.3">
      <c r="BNW825" s="11"/>
      <c r="BNX825" s="11"/>
      <c r="BNY825" s="11" t="s">
        <v>50</v>
      </c>
      <c r="BNZ825" s="11"/>
    </row>
    <row r="826" spans="1739:1742" x14ac:dyDescent="0.3">
      <c r="BNW826" s="11"/>
      <c r="BNX826" s="11"/>
      <c r="BNY826" s="11" t="s">
        <v>49</v>
      </c>
      <c r="BNZ826" s="11"/>
    </row>
    <row r="827" spans="1739:1742" x14ac:dyDescent="0.3">
      <c r="BNW827" s="11"/>
      <c r="BNX827" s="11"/>
      <c r="BNY827" s="11" t="s">
        <v>48</v>
      </c>
      <c r="BNZ827" s="11"/>
    </row>
    <row r="828" spans="1739:1742" x14ac:dyDescent="0.3">
      <c r="BNW828" s="11"/>
      <c r="BNX828" s="11"/>
      <c r="BNY828" s="11"/>
      <c r="BNZ828" s="11"/>
    </row>
    <row r="829" spans="1739:1742" x14ac:dyDescent="0.3">
      <c r="BNW829" s="11"/>
      <c r="BNX829" s="11"/>
      <c r="BNY829" s="11"/>
      <c r="BNZ829" s="11"/>
    </row>
    <row r="830" spans="1739:1742" x14ac:dyDescent="0.3">
      <c r="BNW830" s="11"/>
      <c r="BNX830" s="11"/>
      <c r="BNY830" s="11"/>
      <c r="BNZ830" s="11"/>
    </row>
    <row r="831" spans="1739:1742" x14ac:dyDescent="0.3">
      <c r="BNW831" s="11"/>
      <c r="BNX831" s="11"/>
      <c r="BNY831" s="11"/>
      <c r="BNZ831" s="11" t="s">
        <v>47</v>
      </c>
    </row>
    <row r="832" spans="1739:1742" x14ac:dyDescent="0.3">
      <c r="BNW832" s="11"/>
      <c r="BNX832" s="11"/>
      <c r="BNY832" s="11"/>
      <c r="BNZ832" s="11" t="s">
        <v>46</v>
      </c>
    </row>
    <row r="833" spans="1742:1746" x14ac:dyDescent="0.3">
      <c r="BNZ833" s="11" t="s">
        <v>45</v>
      </c>
      <c r="BOA833" s="11"/>
      <c r="BOB833" s="11"/>
      <c r="BOC833" s="11"/>
      <c r="BOD833" s="11"/>
    </row>
    <row r="834" spans="1742:1746" x14ac:dyDescent="0.3">
      <c r="BNZ834" s="11"/>
      <c r="BOA834" s="11"/>
      <c r="BOB834" s="11"/>
      <c r="BOC834" s="11"/>
      <c r="BOD834" s="11"/>
    </row>
    <row r="835" spans="1742:1746" x14ac:dyDescent="0.3">
      <c r="BNZ835" s="11"/>
      <c r="BOA835" s="11"/>
      <c r="BOB835" s="11"/>
      <c r="BOC835" s="11"/>
      <c r="BOD835" s="11"/>
    </row>
    <row r="836" spans="1742:1746" x14ac:dyDescent="0.3">
      <c r="BNZ836" s="11"/>
      <c r="BOA836" s="11"/>
      <c r="BOB836" s="11"/>
      <c r="BOC836" s="11"/>
      <c r="BOD836" s="11"/>
    </row>
    <row r="837" spans="1742:1746" x14ac:dyDescent="0.3">
      <c r="BNZ837" s="11"/>
      <c r="BOA837" s="11"/>
      <c r="BOB837" s="11" t="s">
        <v>44</v>
      </c>
      <c r="BOC837" s="11"/>
      <c r="BOD837" s="11"/>
    </row>
    <row r="838" spans="1742:1746" x14ac:dyDescent="0.3">
      <c r="BNZ838" s="11"/>
      <c r="BOA838" s="11"/>
      <c r="BOB838" s="11" t="s">
        <v>43</v>
      </c>
      <c r="BOC838" s="11"/>
      <c r="BOD838" s="11"/>
    </row>
    <row r="839" spans="1742:1746" x14ac:dyDescent="0.3">
      <c r="BNZ839" s="11"/>
      <c r="BOA839" s="11"/>
      <c r="BOB839" s="11" t="s">
        <v>42</v>
      </c>
      <c r="BOC839" s="11"/>
      <c r="BOD839" s="11"/>
    </row>
    <row r="840" spans="1742:1746" x14ac:dyDescent="0.3">
      <c r="BNZ840" s="11"/>
      <c r="BOA840" s="11"/>
      <c r="BOB840" s="11"/>
      <c r="BOC840" s="11"/>
      <c r="BOD840" s="11"/>
    </row>
    <row r="841" spans="1742:1746" x14ac:dyDescent="0.3">
      <c r="BNZ841" s="11"/>
      <c r="BOA841" s="11"/>
      <c r="BOB841" s="11"/>
      <c r="BOC841" s="11" t="s">
        <v>41</v>
      </c>
      <c r="BOD841" s="11"/>
    </row>
    <row r="842" spans="1742:1746" x14ac:dyDescent="0.3">
      <c r="BNZ842" s="11"/>
      <c r="BOA842" s="11"/>
      <c r="BOB842" s="11"/>
      <c r="BOC842" s="11" t="s">
        <v>40</v>
      </c>
      <c r="BOD842" s="11"/>
    </row>
    <row r="843" spans="1742:1746" x14ac:dyDescent="0.3">
      <c r="BNZ843" s="11"/>
      <c r="BOA843" s="11"/>
      <c r="BOB843" s="11"/>
      <c r="BOC843" s="11" t="s">
        <v>39</v>
      </c>
      <c r="BOD843" s="11"/>
    </row>
    <row r="844" spans="1742:1746" x14ac:dyDescent="0.3">
      <c r="BNZ844" s="11"/>
      <c r="BOA844" s="11"/>
      <c r="BOB844" s="11"/>
      <c r="BOC844" s="11"/>
      <c r="BOD844" s="11"/>
    </row>
    <row r="845" spans="1742:1746" x14ac:dyDescent="0.3">
      <c r="BNZ845" s="11"/>
      <c r="BOA845" s="11"/>
      <c r="BOB845" s="11"/>
      <c r="BOC845" s="11"/>
      <c r="BOD845" s="11" t="s">
        <v>38</v>
      </c>
    </row>
    <row r="846" spans="1742:1746" x14ac:dyDescent="0.3">
      <c r="BNZ846" s="11"/>
      <c r="BOA846" s="11"/>
      <c r="BOB846" s="11"/>
      <c r="BOC846" s="11"/>
      <c r="BOD846" s="11" t="s">
        <v>37</v>
      </c>
    </row>
    <row r="847" spans="1742:1746" x14ac:dyDescent="0.3">
      <c r="BNZ847" s="11"/>
      <c r="BOA847" s="11"/>
      <c r="BOB847" s="11"/>
      <c r="BOC847" s="11"/>
      <c r="BOD847" s="11" t="s">
        <v>36</v>
      </c>
    </row>
    <row r="849" spans="1747:1759" x14ac:dyDescent="0.3">
      <c r="BOE849" s="13" t="s">
        <v>35</v>
      </c>
      <c r="BOF849" s="8"/>
      <c r="BOG849" s="8"/>
      <c r="BOH849" s="8"/>
      <c r="BOI849" s="8"/>
      <c r="BOJ849" s="8"/>
      <c r="BOK849" s="8"/>
      <c r="BOL849" s="8"/>
      <c r="BOM849" s="8"/>
      <c r="BON849" s="8"/>
      <c r="BOO849" s="8"/>
      <c r="BOP849" s="8"/>
      <c r="BOQ849" s="8"/>
    </row>
    <row r="850" spans="1747:1759" x14ac:dyDescent="0.3">
      <c r="BOE850" s="13" t="s">
        <v>34</v>
      </c>
      <c r="BOF850" s="8"/>
      <c r="BOG850" s="8"/>
      <c r="BOH850" s="8"/>
      <c r="BOI850" s="8"/>
      <c r="BOJ850" s="8"/>
      <c r="BOK850" s="8"/>
      <c r="BOL850" s="8"/>
      <c r="BOM850" s="8"/>
      <c r="BON850" s="8"/>
      <c r="BOO850" s="8"/>
      <c r="BOP850" s="8"/>
      <c r="BOQ850" s="8"/>
    </row>
    <row r="851" spans="1747:1759" x14ac:dyDescent="0.3">
      <c r="BOE851" s="13"/>
      <c r="BOF851" s="8"/>
      <c r="BOG851" s="8"/>
      <c r="BOH851" s="8"/>
      <c r="BOI851" s="8"/>
      <c r="BOJ851" s="8"/>
      <c r="BOK851" s="8"/>
      <c r="BOL851" s="8"/>
      <c r="BOM851" s="8"/>
      <c r="BON851" s="8"/>
      <c r="BOO851" s="8"/>
      <c r="BOP851" s="8"/>
      <c r="BOQ851" s="8"/>
    </row>
    <row r="852" spans="1747:1759" x14ac:dyDescent="0.3">
      <c r="BOE852" s="8"/>
      <c r="BOF852" s="8"/>
      <c r="BOG852" s="8"/>
      <c r="BOH852" s="8"/>
      <c r="BOI852" s="8"/>
      <c r="BOJ852" s="8"/>
      <c r="BOK852" s="8"/>
      <c r="BOL852" s="8"/>
      <c r="BOM852" s="8"/>
      <c r="BON852" s="8"/>
      <c r="BOO852" s="8"/>
      <c r="BOP852" s="8"/>
      <c r="BOQ852" s="8"/>
    </row>
    <row r="853" spans="1747:1759" x14ac:dyDescent="0.3">
      <c r="BOE853" s="8"/>
      <c r="BOF853" s="8"/>
      <c r="BOG853" s="8"/>
      <c r="BOH853" s="8"/>
      <c r="BOI853" s="8"/>
      <c r="BOJ853" s="8"/>
      <c r="BOK853" s="8"/>
      <c r="BOL853" s="8"/>
      <c r="BOM853" s="8"/>
      <c r="BON853" s="8"/>
      <c r="BOO853" s="8"/>
      <c r="BOP853" s="8"/>
      <c r="BOQ853" s="8"/>
    </row>
    <row r="854" spans="1747:1759" x14ac:dyDescent="0.3">
      <c r="BOE854" s="8"/>
      <c r="BOF854" s="8"/>
      <c r="BOG854" s="11"/>
      <c r="BOH854" s="11"/>
      <c r="BOI854" s="11"/>
      <c r="BOJ854" s="11"/>
      <c r="BOK854" s="11"/>
      <c r="BOL854" s="11"/>
      <c r="BOM854" s="11"/>
      <c r="BON854" s="11"/>
      <c r="BOO854" s="529" t="s">
        <v>33</v>
      </c>
      <c r="BOP854" s="529"/>
      <c r="BOQ854" s="529"/>
    </row>
    <row r="855" spans="1747:1759" x14ac:dyDescent="0.3">
      <c r="BOE855" s="8"/>
      <c r="BOF855" s="8"/>
      <c r="BOG855" s="11"/>
      <c r="BOH855" s="11"/>
      <c r="BOI855" s="11"/>
      <c r="BOJ855" s="11"/>
      <c r="BOK855" s="11"/>
      <c r="BOL855" s="11"/>
      <c r="BOM855" s="9">
        <v>1</v>
      </c>
      <c r="BON855" s="9">
        <v>2</v>
      </c>
      <c r="BOO855" s="9">
        <v>3</v>
      </c>
      <c r="BOP855" s="16">
        <v>4</v>
      </c>
      <c r="BOQ855" s="16">
        <v>5</v>
      </c>
    </row>
    <row r="856" spans="1747:1759" x14ac:dyDescent="0.3">
      <c r="BOE856" s="8"/>
      <c r="BOF856" s="8"/>
      <c r="BOG856" s="11"/>
      <c r="BOH856" s="11"/>
      <c r="BOI856" s="11"/>
      <c r="BOJ856" s="11"/>
      <c r="BOK856" s="11"/>
      <c r="BOL856" s="11"/>
      <c r="BOM856" s="13" t="s">
        <v>32</v>
      </c>
      <c r="BON856" s="13" t="s">
        <v>31</v>
      </c>
      <c r="BOO856" s="13" t="s">
        <v>30</v>
      </c>
      <c r="BOP856" s="13" t="s">
        <v>29</v>
      </c>
      <c r="BOQ856" s="13" t="s">
        <v>28</v>
      </c>
    </row>
    <row r="857" spans="1747:1759" x14ac:dyDescent="0.3">
      <c r="BOE857" s="8"/>
      <c r="BOF857" s="8"/>
      <c r="BOG857" s="11"/>
      <c r="BOH857" s="11"/>
      <c r="BOI857" s="11"/>
      <c r="BOJ857" s="11"/>
      <c r="BOK857" s="11"/>
      <c r="BOL857" s="11"/>
      <c r="BOM857" s="284">
        <v>0.2</v>
      </c>
      <c r="BON857" s="284">
        <v>0.4</v>
      </c>
      <c r="BOO857" s="284">
        <v>0.6</v>
      </c>
      <c r="BOP857" s="284">
        <v>0.8</v>
      </c>
      <c r="BOQ857" s="284">
        <v>1</v>
      </c>
    </row>
    <row r="858" spans="1747:1759" x14ac:dyDescent="0.3">
      <c r="BOE858" s="8"/>
      <c r="BOF858" s="8"/>
      <c r="BOG858" s="11"/>
      <c r="BOH858" s="11"/>
      <c r="BOI858" s="11"/>
      <c r="BOJ858" s="11"/>
      <c r="BOK858" s="11"/>
      <c r="BOL858" s="11"/>
      <c r="BOM858" s="9"/>
      <c r="BON858" s="9"/>
      <c r="BOO858" s="9"/>
      <c r="BOP858" s="16"/>
      <c r="BOQ858" s="16"/>
    </row>
    <row r="859" spans="1747:1759" x14ac:dyDescent="0.3">
      <c r="BOE859" s="8"/>
      <c r="BOF859" s="8"/>
      <c r="BOG859" s="537" t="s">
        <v>27</v>
      </c>
      <c r="BOH859" s="14">
        <v>5</v>
      </c>
      <c r="BOI859" s="13" t="s">
        <v>26</v>
      </c>
      <c r="BOJ859" s="284">
        <v>1</v>
      </c>
      <c r="BOK859" s="11" t="s">
        <v>25</v>
      </c>
      <c r="BOL859" s="285">
        <v>1</v>
      </c>
      <c r="BOM859" s="9" t="s">
        <v>14</v>
      </c>
      <c r="BON859" s="9" t="s">
        <v>14</v>
      </c>
      <c r="BOO859" s="9" t="s">
        <v>14</v>
      </c>
      <c r="BOP859" s="9" t="s">
        <v>14</v>
      </c>
      <c r="BOQ859" s="9" t="s">
        <v>13</v>
      </c>
    </row>
    <row r="860" spans="1747:1759" x14ac:dyDescent="0.3">
      <c r="BOE860" s="8"/>
      <c r="BOF860" s="8"/>
      <c r="BOG860" s="537"/>
      <c r="BOH860" s="14">
        <v>4</v>
      </c>
      <c r="BOI860" s="13" t="s">
        <v>24</v>
      </c>
      <c r="BOJ860" s="284">
        <v>0.8</v>
      </c>
      <c r="BOK860" s="11" t="s">
        <v>23</v>
      </c>
      <c r="BOL860" s="285">
        <v>0.8</v>
      </c>
      <c r="BOM860" s="9" t="s">
        <v>15</v>
      </c>
      <c r="BON860" s="9" t="s">
        <v>15</v>
      </c>
      <c r="BOO860" s="9" t="s">
        <v>14</v>
      </c>
      <c r="BOP860" s="9" t="s">
        <v>14</v>
      </c>
      <c r="BOQ860" s="9" t="s">
        <v>13</v>
      </c>
    </row>
    <row r="861" spans="1747:1759" x14ac:dyDescent="0.3">
      <c r="BOE861" s="8"/>
      <c r="BOF861" s="8"/>
      <c r="BOG861" s="537"/>
      <c r="BOH861" s="14">
        <v>3</v>
      </c>
      <c r="BOI861" s="13" t="s">
        <v>22</v>
      </c>
      <c r="BOJ861" s="284">
        <v>0.6</v>
      </c>
      <c r="BOK861" s="11" t="s">
        <v>21</v>
      </c>
      <c r="BOL861" s="285">
        <v>0.6</v>
      </c>
      <c r="BOM861" s="9" t="s">
        <v>15</v>
      </c>
      <c r="BON861" s="9" t="s">
        <v>15</v>
      </c>
      <c r="BOO861" s="9" t="s">
        <v>15</v>
      </c>
      <c r="BOP861" s="9" t="s">
        <v>14</v>
      </c>
      <c r="BOQ861" s="9" t="s">
        <v>13</v>
      </c>
    </row>
    <row r="862" spans="1747:1759" x14ac:dyDescent="0.3">
      <c r="BOE862" s="8"/>
      <c r="BOF862" s="8"/>
      <c r="BOG862" s="537"/>
      <c r="BOH862" s="14">
        <v>2</v>
      </c>
      <c r="BOI862" s="13" t="s">
        <v>20</v>
      </c>
      <c r="BOJ862" s="284">
        <v>0.4</v>
      </c>
      <c r="BOK862" s="11" t="s">
        <v>19</v>
      </c>
      <c r="BOL862" s="285">
        <v>0.4</v>
      </c>
      <c r="BOM862" s="9" t="s">
        <v>16</v>
      </c>
      <c r="BON862" s="9" t="s">
        <v>15</v>
      </c>
      <c r="BOO862" s="9" t="s">
        <v>15</v>
      </c>
      <c r="BOP862" s="9" t="s">
        <v>14</v>
      </c>
      <c r="BOQ862" s="9" t="s">
        <v>13</v>
      </c>
    </row>
    <row r="863" spans="1747:1759" x14ac:dyDescent="0.3">
      <c r="BOE863" s="8"/>
      <c r="BOF863" s="8"/>
      <c r="BOG863" s="537"/>
      <c r="BOH863" s="14">
        <v>1</v>
      </c>
      <c r="BOI863" s="13" t="s">
        <v>18</v>
      </c>
      <c r="BOJ863" s="284">
        <v>0.2</v>
      </c>
      <c r="BOK863" s="11" t="s">
        <v>17</v>
      </c>
      <c r="BOL863" s="285">
        <v>0.2</v>
      </c>
      <c r="BOM863" s="9" t="s">
        <v>16</v>
      </c>
      <c r="BON863" s="9" t="s">
        <v>16</v>
      </c>
      <c r="BOO863" s="9" t="s">
        <v>15</v>
      </c>
      <c r="BOP863" s="9" t="s">
        <v>14</v>
      </c>
      <c r="BOQ863" s="9" t="s">
        <v>13</v>
      </c>
    </row>
    <row r="866" spans="1761:1763" x14ac:dyDescent="0.3">
      <c r="BOS866" s="8" t="s">
        <v>12</v>
      </c>
    </row>
    <row r="867" spans="1761:1763" x14ac:dyDescent="0.3">
      <c r="BOS867" s="8" t="s">
        <v>11</v>
      </c>
    </row>
    <row r="868" spans="1761:1763" x14ac:dyDescent="0.3">
      <c r="BOS868" s="8" t="s">
        <v>10</v>
      </c>
      <c r="BOT868" s="208"/>
      <c r="BOU868" s="208"/>
    </row>
    <row r="869" spans="1761:1763" x14ac:dyDescent="0.3">
      <c r="BOS869" s="8" t="s">
        <v>9</v>
      </c>
      <c r="BOT869" s="208"/>
      <c r="BOU869" s="208"/>
    </row>
    <row r="870" spans="1761:1763" x14ac:dyDescent="0.3">
      <c r="BOS870" s="8" t="s">
        <v>8</v>
      </c>
      <c r="BOT870" s="208"/>
      <c r="BOU870" s="208"/>
    </row>
    <row r="871" spans="1761:1763" x14ac:dyDescent="0.3">
      <c r="BOS871" s="8" t="s">
        <v>7</v>
      </c>
      <c r="BOT871" s="208"/>
      <c r="BOU871" s="208"/>
    </row>
    <row r="874" spans="1761:1763" x14ac:dyDescent="0.3">
      <c r="BOS874" s="208"/>
      <c r="BOT874" s="208"/>
      <c r="BOU874" s="286" t="s">
        <v>6</v>
      </c>
    </row>
    <row r="875" spans="1761:1763" ht="30.6" x14ac:dyDescent="0.3">
      <c r="BOS875" s="208"/>
      <c r="BOT875" s="208"/>
      <c r="BOU875" s="278" t="s">
        <v>5</v>
      </c>
    </row>
    <row r="876" spans="1761:1763" ht="30.6" x14ac:dyDescent="0.3">
      <c r="BOS876" s="208"/>
      <c r="BOT876" s="208"/>
      <c r="BOU876" s="278" t="s">
        <v>4</v>
      </c>
    </row>
    <row r="877" spans="1761:1763" ht="20.399999999999999" x14ac:dyDescent="0.3">
      <c r="BOS877" s="208"/>
      <c r="BOT877" s="208"/>
      <c r="BOU877" s="278" t="s">
        <v>3</v>
      </c>
    </row>
    <row r="878" spans="1761:1763" ht="20.399999999999999" x14ac:dyDescent="0.3">
      <c r="BOS878" s="208"/>
      <c r="BOT878" s="208"/>
      <c r="BOU878" s="278" t="s">
        <v>2</v>
      </c>
    </row>
    <row r="879" spans="1761:1763" ht="30.6" x14ac:dyDescent="0.3">
      <c r="BOS879" s="208"/>
      <c r="BOT879" s="208"/>
      <c r="BOU879" s="278" t="s">
        <v>1</v>
      </c>
    </row>
    <row r="880" spans="1761:1763" x14ac:dyDescent="0.3">
      <c r="BOS880" s="208"/>
      <c r="BOT880" s="208"/>
      <c r="BOU880" s="212" t="s">
        <v>0</v>
      </c>
    </row>
  </sheetData>
  <mergeCells count="20">
    <mergeCell ref="BOG859:BOG863"/>
    <mergeCell ref="AC7:AH7"/>
    <mergeCell ref="AI7:AL7"/>
    <mergeCell ref="BLW604:BLY604"/>
    <mergeCell ref="BLQ608:BLQ612"/>
    <mergeCell ref="BMX718:BMZ718"/>
    <mergeCell ref="BOO854:BOQ854"/>
    <mergeCell ref="O5:P5"/>
    <mergeCell ref="Q5:R5"/>
    <mergeCell ref="U5:V5"/>
    <mergeCell ref="W5:X5"/>
    <mergeCell ref="B7:H7"/>
    <mergeCell ref="J7:AB7"/>
    <mergeCell ref="B1:I1"/>
    <mergeCell ref="J1:K4"/>
    <mergeCell ref="B2:I2"/>
    <mergeCell ref="C3:H3"/>
    <mergeCell ref="C4:H4"/>
    <mergeCell ref="E5:G5"/>
    <mergeCell ref="I5:N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107</vt:i4>
      </vt:variant>
    </vt:vector>
  </HeadingPairs>
  <TitlesOfParts>
    <vt:vector size="131" baseType="lpstr">
      <vt:lpstr>MAPA RIESGOS</vt:lpstr>
      <vt:lpstr>MAPA X ROLES</vt:lpstr>
      <vt:lpstr>G CONTR</vt:lpstr>
      <vt:lpstr>G PREDIAL</vt:lpstr>
      <vt:lpstr>CONSERVAC INFR</vt:lpstr>
      <vt:lpstr>CONSTR PROY</vt:lpstr>
      <vt:lpstr>DISEÑO PROY</vt:lpstr>
      <vt:lpstr>PREINVERSION</vt:lpstr>
      <vt:lpstr>G VALORIZ</vt:lpstr>
      <vt:lpstr>G LEGAL</vt:lpstr>
      <vt:lpstr>INNOVAC</vt:lpstr>
      <vt:lpstr>G SOCIAL Y R-C</vt:lpstr>
      <vt:lpstr>PLAN ESTR</vt:lpstr>
      <vt:lpstr>G TIC</vt:lpstr>
      <vt:lpstr>G INT PROY</vt:lpstr>
      <vt:lpstr>PRACT INTEG</vt:lpstr>
      <vt:lpstr>MEJOR CONT</vt:lpstr>
      <vt:lpstr>EVAL CONT</vt:lpstr>
      <vt:lpstr>G INTERINST</vt:lpstr>
      <vt:lpstr>G TALENT H</vt:lpstr>
      <vt:lpstr>D DOCUM</vt:lpstr>
      <vt:lpstr>G RES FIS</vt:lpstr>
      <vt:lpstr>G FINANC</vt:lpstr>
      <vt:lpstr>COMUNIC</vt:lpstr>
      <vt:lpstr>'CONSERVAC INFR'!consecuencias</vt:lpstr>
      <vt:lpstr>'CONSTR PROY'!consecuencias</vt:lpstr>
      <vt:lpstr>'DISEÑO PROY'!consecuencias</vt:lpstr>
      <vt:lpstr>'G CONTR'!consecuencias</vt:lpstr>
      <vt:lpstr>'G LEGAL'!consecuencias</vt:lpstr>
      <vt:lpstr>'G PREDIAL'!consecuencias</vt:lpstr>
      <vt:lpstr>INNOVAC!consecuencias</vt:lpstr>
      <vt:lpstr>PREINVERSION!consecuencias</vt:lpstr>
      <vt:lpstr>consecuencias</vt:lpstr>
      <vt:lpstr>'CONSERVAC INFR'!Efecto</vt:lpstr>
      <vt:lpstr>'CONSTR PROY'!Efecto</vt:lpstr>
      <vt:lpstr>'DISEÑO PROY'!Efecto</vt:lpstr>
      <vt:lpstr>'G CONTR'!Efecto</vt:lpstr>
      <vt:lpstr>'G LEGAL'!Efecto</vt:lpstr>
      <vt:lpstr>'G PREDIAL'!Efecto</vt:lpstr>
      <vt:lpstr>INNOVAC!Efecto</vt:lpstr>
      <vt:lpstr>PREINVERSION!Efecto</vt:lpstr>
      <vt:lpstr>Efecto</vt:lpstr>
      <vt:lpstr>'CONSERVAC INFR'!ExternoExp</vt:lpstr>
      <vt:lpstr>'CONSTR PROY'!ExternoExp</vt:lpstr>
      <vt:lpstr>'DISEÑO PROY'!ExternoExp</vt:lpstr>
      <vt:lpstr>'G LEGAL'!ExternoExp</vt:lpstr>
      <vt:lpstr>'G PREDIAL'!ExternoExp</vt:lpstr>
      <vt:lpstr>INNOVAC!ExternoExp</vt:lpstr>
      <vt:lpstr>PREINVERSION!ExternoExp</vt:lpstr>
      <vt:lpstr>ExternoExp</vt:lpstr>
      <vt:lpstr>'CONSERVAC INFR'!FRECUENCY</vt:lpstr>
      <vt:lpstr>'CONSTR PROY'!FRECUENCY</vt:lpstr>
      <vt:lpstr>'DISEÑO PROY'!FRECUENCY</vt:lpstr>
      <vt:lpstr>'G CONTR'!FRECUENCY</vt:lpstr>
      <vt:lpstr>'G LEGAL'!FRECUENCY</vt:lpstr>
      <vt:lpstr>'G PREDIAL'!FRECUENCY</vt:lpstr>
      <vt:lpstr>INNOVAC!FRECUENCY</vt:lpstr>
      <vt:lpstr>PREINVERSION!FRECUENCY</vt:lpstr>
      <vt:lpstr>FRECUENCY</vt:lpstr>
      <vt:lpstr>'CONSERVAC INFR'!IMPACTO</vt:lpstr>
      <vt:lpstr>'CONSTR PROY'!IMPACTO</vt:lpstr>
      <vt:lpstr>'DISEÑO PROY'!IMPACTO</vt:lpstr>
      <vt:lpstr>'G LEGAL'!IMPACTO</vt:lpstr>
      <vt:lpstr>'G PREDIAL'!IMPACTO</vt:lpstr>
      <vt:lpstr>INNOVAC!IMPACTO</vt:lpstr>
      <vt:lpstr>PREINVERSION!IMPACTO</vt:lpstr>
      <vt:lpstr>IMPACTO</vt:lpstr>
      <vt:lpstr>'CONSERVAC INFR'!IMPLEMENT</vt:lpstr>
      <vt:lpstr>'CONSTR PROY'!IMPLEMENT</vt:lpstr>
      <vt:lpstr>'DISEÑO PROY'!IMPLEMENT</vt:lpstr>
      <vt:lpstr>'G CONTR'!IMPLEMENT</vt:lpstr>
      <vt:lpstr>'G LEGAL'!IMPLEMENT</vt:lpstr>
      <vt:lpstr>'G PREDIAL'!IMPLEMENT</vt:lpstr>
      <vt:lpstr>INNOVAC!IMPLEMENT</vt:lpstr>
      <vt:lpstr>PREINVERSION!IMPLEMENT</vt:lpstr>
      <vt:lpstr>IMPLEMENT</vt:lpstr>
      <vt:lpstr>'CONSERVAC INFR'!InternoExp</vt:lpstr>
      <vt:lpstr>'CONSTR PROY'!InternoExp</vt:lpstr>
      <vt:lpstr>'DISEÑO PROY'!InternoExp</vt:lpstr>
      <vt:lpstr>'G CONTR'!InternoExp</vt:lpstr>
      <vt:lpstr>'G LEGAL'!InternoExp</vt:lpstr>
      <vt:lpstr>'G PREDIAL'!InternoExp</vt:lpstr>
      <vt:lpstr>INNOVAC!InternoExp</vt:lpstr>
      <vt:lpstr>PREINVERSION!InternoExp</vt:lpstr>
      <vt:lpstr>InternoExp</vt:lpstr>
      <vt:lpstr>PRO</vt:lpstr>
      <vt:lpstr>'CONSERVAC INFR'!PROBAB</vt:lpstr>
      <vt:lpstr>'CONSTR PROY'!PROBAB</vt:lpstr>
      <vt:lpstr>'DISEÑO PROY'!PROBAB</vt:lpstr>
      <vt:lpstr>'G CONTR'!PROBAB</vt:lpstr>
      <vt:lpstr>'G LEGAL'!PROBAB</vt:lpstr>
      <vt:lpstr>'G PREDIAL'!PROBAB</vt:lpstr>
      <vt:lpstr>INNOVAC!PROBAB</vt:lpstr>
      <vt:lpstr>PREINVERSION!PROBAB</vt:lpstr>
      <vt:lpstr>PROBAB</vt:lpstr>
      <vt:lpstr>'CONSERVAC INFR'!SINO</vt:lpstr>
      <vt:lpstr>'CONSTR PROY'!SINO</vt:lpstr>
      <vt:lpstr>'DISEÑO PROY'!SINO</vt:lpstr>
      <vt:lpstr>'G CONTR'!SINO</vt:lpstr>
      <vt:lpstr>'G LEGAL'!SINO</vt:lpstr>
      <vt:lpstr>'G PREDIAL'!SINO</vt:lpstr>
      <vt:lpstr>INNOVAC!SINO</vt:lpstr>
      <vt:lpstr>PREINVERSION!SINO</vt:lpstr>
      <vt:lpstr>SINO</vt:lpstr>
      <vt:lpstr>'CONSERVAC INFR'!TIP_CONTROL</vt:lpstr>
      <vt:lpstr>'CONSTR PROY'!TIP_CONTROL</vt:lpstr>
      <vt:lpstr>'DISEÑO PROY'!TIP_CONTROL</vt:lpstr>
      <vt:lpstr>'G CONTR'!TIP_CONTROL</vt:lpstr>
      <vt:lpstr>'G LEGAL'!TIP_CONTROL</vt:lpstr>
      <vt:lpstr>'G PREDIAL'!TIP_CONTROL</vt:lpstr>
      <vt:lpstr>INNOVAC!TIP_CONTROL</vt:lpstr>
      <vt:lpstr>PREINVERSION!TIP_CONTROL</vt:lpstr>
      <vt:lpstr>TIP_CONTROL</vt:lpstr>
      <vt:lpstr>'CONSERVAC INFR'!TipoCau</vt:lpstr>
      <vt:lpstr>'CONSTR PROY'!TipoCau</vt:lpstr>
      <vt:lpstr>'DISEÑO PROY'!TipoCau</vt:lpstr>
      <vt:lpstr>'G CONTR'!TipoCau</vt:lpstr>
      <vt:lpstr>'G LEGAL'!TipoCau</vt:lpstr>
      <vt:lpstr>'G PREDIAL'!TipoCau</vt:lpstr>
      <vt:lpstr>INNOVAC!TipoCau</vt:lpstr>
      <vt:lpstr>PREINVERSION!TipoCau</vt:lpstr>
      <vt:lpstr>TipoCau</vt:lpstr>
      <vt:lpstr>'CONSERVAC INFR'!TramitesSer</vt:lpstr>
      <vt:lpstr>'CONSTR PROY'!TramitesSer</vt:lpstr>
      <vt:lpstr>'DISEÑO PROY'!TramitesSer</vt:lpstr>
      <vt:lpstr>'G CONTR'!TramitesSer</vt:lpstr>
      <vt:lpstr>'G LEGAL'!TramitesSer</vt:lpstr>
      <vt:lpstr>'G PREDIAL'!TramitesSer</vt:lpstr>
      <vt:lpstr>INNOVAC!TramitesSer</vt:lpstr>
      <vt:lpstr>PREINVERSION!TramitesSer</vt:lpstr>
      <vt:lpstr>TramitesSer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Jorge Enrique Cely Leon</dc:creator>
  <cp:lastModifiedBy>Juan Esteban Quiroga Roncancio</cp:lastModifiedBy>
  <dcterms:created xsi:type="dcterms:W3CDTF">2024-10-17T19:12:44Z</dcterms:created>
  <dcterms:modified xsi:type="dcterms:W3CDTF">2024-10-22T20:31:09Z</dcterms:modified>
</cp:coreProperties>
</file>